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mc:AlternateContent xmlns:mc="http://schemas.openxmlformats.org/markup-compatibility/2006">
    <mc:Choice Requires="x15">
      <x15ac:absPath xmlns:x15ac="http://schemas.microsoft.com/office/spreadsheetml/2010/11/ac" url="https://sotonac-my.sharepoint.com/personal/jd5n22_soton_ac_uk/Documents/Documents/01. University EP Doctorate/04. Thesis/11. FINAL THESIS/"/>
    </mc:Choice>
  </mc:AlternateContent>
  <xr:revisionPtr revIDLastSave="784" documentId="8_{B5C4C40F-7B83-4381-874E-170C84681B5F}" xr6:coauthVersionLast="47" xr6:coauthVersionMax="47" xr10:uidLastSave="{CB3BDDFA-006A-4AAA-B5E6-4D5B998B802D}"/>
  <bookViews>
    <workbookView xWindow="28680" yWindow="-120" windowWidth="29040" windowHeight="15720" tabRatio="599" firstSheet="7" activeTab="10" xr2:uid="{00000000-000D-0000-FFFF-FFFF00000000}"/>
  </bookViews>
  <sheets>
    <sheet name="Demographics All" sheetId="10" r:id="rId1"/>
    <sheet name="Demographics Drill Down" sheetId="15" r:id="rId2"/>
    <sheet name="Results" sheetId="12" r:id="rId3"/>
    <sheet name="Decision tree" sheetId="9" r:id="rId4"/>
    <sheet name="All groups" sheetId="2" r:id="rId5"/>
    <sheet name="Live in - Bring in - External" sheetId="16" r:id="rId6"/>
    <sheet name="Currently have animals" sheetId="4" r:id="rId7"/>
    <sheet name="Previously had animals" sheetId="5" r:id="rId8"/>
    <sheet name="Did consider but did not want" sheetId="7" r:id="rId9"/>
    <sheet name="Never considered" sheetId="8" r:id="rId10"/>
    <sheet name="MASTER COPY" sheetId="3" r:id="rId11"/>
  </sheets>
  <definedNames>
    <definedName name="_xlnm._FilterDatabase" localSheetId="4" hidden="1">'All groups'!$A$5:$AEK$75</definedName>
    <definedName name="_xlnm._FilterDatabase" localSheetId="6" hidden="1">'Currently have animals'!$A$5:$PP$49</definedName>
    <definedName name="_xlnm._FilterDatabase" localSheetId="0" hidden="1">'Demographics All'!$X$39:$AB$87</definedName>
    <definedName name="_xlnm._FilterDatabase" localSheetId="8" hidden="1">'Did consider but did not want'!$A$5:$GQ$15</definedName>
    <definedName name="_xlnm._FilterDatabase" localSheetId="5" hidden="1">'Live in - Bring in - External'!$A$5:$IR$32</definedName>
    <definedName name="_xlnm._FilterDatabase" localSheetId="10" hidden="1">'MASTER COPY'!$A$5:$AEY$75</definedName>
    <definedName name="_xlnm._FilterDatabase" localSheetId="9" hidden="1">'Never considered'!$A$5:$EY$12</definedName>
    <definedName name="_xlnm._FilterDatabase" localSheetId="7" hidden="1">'Previously had animals'!$A$5:$RW$16</definedName>
    <definedName name="_Hlk167886801" localSheetId="0">'Demographics All'!$A$16</definedName>
    <definedName name="_Hlk167886801" localSheetId="1">'Demographics Drill Down'!$A$16</definedName>
    <definedName name="ADZ">'All groups'!$ACW$5</definedName>
    <definedName name="_xlnm.Print_Area" localSheetId="3">'Decision tree'!$L$2:$AI$25,'Decision tree'!$C$27:$L$44,'Decision tree'!$Y$27:$AH$44,'Decision tree'!$C$46:$L$48,'Decision tree'!$C$50:$L$65</definedName>
    <definedName name="_xlnm.Print_Area" localSheetId="2">Results!$L$2:$AF$9,Results!$C$10:$L$27,Results!$V$10:$AE$27,Results!$C$29:$K$31,Results!$C$33:$L$50</definedName>
  </definedNames>
  <calcPr calcId="191028"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39" i="10" l="1"/>
  <c r="B40" i="10"/>
  <c r="AB40" i="10"/>
  <c r="B41" i="10"/>
  <c r="AB41" i="10"/>
  <c r="B42" i="10"/>
  <c r="AB42" i="10"/>
  <c r="B43" i="10"/>
  <c r="AB43" i="10"/>
  <c r="B44" i="10"/>
  <c r="AB44" i="10"/>
  <c r="B45" i="10"/>
  <c r="AB45" i="10"/>
  <c r="B46" i="10"/>
  <c r="AB46" i="10"/>
  <c r="B47" i="10"/>
  <c r="AB47" i="10"/>
  <c r="B48" i="10"/>
  <c r="AB48" i="10"/>
  <c r="B49" i="10"/>
  <c r="AB49" i="10"/>
  <c r="B50" i="10"/>
  <c r="AB50" i="10"/>
  <c r="B51" i="10"/>
  <c r="AB51" i="10"/>
  <c r="B52" i="10"/>
  <c r="AB52" i="10"/>
  <c r="B53" i="10"/>
  <c r="AB53" i="10"/>
  <c r="B54" i="10"/>
  <c r="AB54" i="10"/>
  <c r="B55" i="10"/>
  <c r="AB55" i="10"/>
  <c r="B56" i="10"/>
  <c r="AB56" i="10"/>
  <c r="B57" i="10"/>
  <c r="AB57" i="10"/>
  <c r="B58" i="10"/>
  <c r="AB58" i="10"/>
  <c r="B59" i="10"/>
  <c r="AB59" i="10"/>
  <c r="B60" i="10"/>
  <c r="AB60" i="10"/>
  <c r="B61" i="10"/>
  <c r="AB61" i="10"/>
  <c r="B62" i="10"/>
  <c r="AB62" i="10"/>
  <c r="B63" i="10"/>
  <c r="AB63" i="10"/>
  <c r="B64" i="10"/>
  <c r="AB64" i="10"/>
  <c r="B65" i="10"/>
  <c r="AB65" i="10"/>
  <c r="B66" i="10"/>
  <c r="AB66" i="10"/>
  <c r="B67" i="10"/>
  <c r="AB67" i="10"/>
  <c r="B68" i="10"/>
  <c r="AB68" i="10"/>
  <c r="B69" i="10"/>
  <c r="AB69" i="10"/>
  <c r="B70" i="10"/>
  <c r="AB70" i="10"/>
  <c r="B71" i="10"/>
  <c r="AB71" i="10"/>
  <c r="B72" i="10"/>
  <c r="AB72" i="10"/>
  <c r="B73" i="10"/>
  <c r="AB73" i="10"/>
  <c r="B74" i="10"/>
  <c r="AB74" i="10"/>
  <c r="B75" i="10"/>
  <c r="AB75" i="10"/>
  <c r="B76" i="10"/>
  <c r="AB76" i="10"/>
  <c r="B77" i="10"/>
  <c r="AB77" i="10"/>
  <c r="B78" i="10"/>
  <c r="AB78" i="10"/>
  <c r="B79" i="10"/>
  <c r="AB79" i="10"/>
  <c r="B80" i="10"/>
  <c r="AB80" i="10"/>
  <c r="B81" i="10"/>
  <c r="AB81" i="10"/>
  <c r="B82" i="10"/>
  <c r="AB82" i="10"/>
  <c r="B83" i="10"/>
  <c r="AB83" i="10"/>
  <c r="B84" i="10"/>
  <c r="AB84" i="10"/>
  <c r="B85" i="10"/>
  <c r="AB85" i="10"/>
  <c r="B86" i="10"/>
  <c r="AB86" i="10"/>
  <c r="B87" i="10"/>
  <c r="AB87" i="10"/>
  <c r="Y87" i="10"/>
  <c r="Z87" i="10"/>
  <c r="Y86" i="10"/>
  <c r="Z86" i="10"/>
  <c r="Y85" i="10"/>
  <c r="Z85" i="10"/>
  <c r="Y84" i="10"/>
  <c r="Z84" i="10"/>
  <c r="Y83" i="10"/>
  <c r="Z83" i="10"/>
  <c r="Y82" i="10"/>
  <c r="Z82" i="10"/>
  <c r="Y81" i="10"/>
  <c r="Z81" i="10"/>
  <c r="Y80" i="10"/>
  <c r="Z80" i="10"/>
  <c r="Y79" i="10"/>
  <c r="Z79" i="10"/>
  <c r="Y78" i="10"/>
  <c r="Z78" i="10"/>
  <c r="Y77" i="10"/>
  <c r="Z77" i="10"/>
  <c r="Y76" i="10"/>
  <c r="Z76" i="10"/>
  <c r="Y75" i="10"/>
  <c r="Z75" i="10"/>
  <c r="Y74" i="10"/>
  <c r="Z74" i="10"/>
  <c r="Y73" i="10"/>
  <c r="Z73" i="10"/>
  <c r="Y72" i="10"/>
  <c r="Z72" i="10"/>
  <c r="Y71" i="10"/>
  <c r="Z71" i="10"/>
  <c r="Y70" i="10"/>
  <c r="Z70" i="10"/>
  <c r="Y69" i="10"/>
  <c r="Z69" i="10"/>
  <c r="Y68" i="10"/>
  <c r="Z68" i="10"/>
  <c r="Y67" i="10"/>
  <c r="Z67" i="10"/>
  <c r="Y66" i="10"/>
  <c r="Z66" i="10"/>
  <c r="Y65" i="10"/>
  <c r="Z65" i="10"/>
  <c r="Y64" i="10"/>
  <c r="Z64" i="10"/>
  <c r="Y63" i="10"/>
  <c r="Z63" i="10"/>
  <c r="Y62" i="10"/>
  <c r="Z62" i="10"/>
  <c r="Y61" i="10"/>
  <c r="Z61" i="10"/>
  <c r="Y60" i="10"/>
  <c r="Z60" i="10"/>
  <c r="Y59" i="10"/>
  <c r="Z59" i="10"/>
  <c r="Y58" i="10"/>
  <c r="Z58" i="10"/>
  <c r="Y57" i="10"/>
  <c r="Z57" i="10"/>
  <c r="Y56" i="10"/>
  <c r="Z56" i="10"/>
  <c r="Y55" i="10"/>
  <c r="Z55" i="10"/>
  <c r="Y54" i="10"/>
  <c r="Z54" i="10"/>
  <c r="Y53" i="10"/>
  <c r="Z53" i="10"/>
  <c r="Y52" i="10"/>
  <c r="Z52" i="10"/>
  <c r="Y51" i="10"/>
  <c r="Z51" i="10"/>
  <c r="Y50" i="10"/>
  <c r="Z50" i="10"/>
  <c r="Y49" i="10"/>
  <c r="Z49" i="10"/>
  <c r="Y48" i="10"/>
  <c r="Z48" i="10"/>
  <c r="Y47" i="10"/>
  <c r="Z47" i="10"/>
  <c r="Y46" i="10"/>
  <c r="Z46" i="10"/>
  <c r="Y45" i="10"/>
  <c r="Z45" i="10"/>
  <c r="Y44" i="10"/>
  <c r="Z44" i="10"/>
  <c r="Y43" i="10"/>
  <c r="Z43" i="10"/>
  <c r="Y42" i="10"/>
  <c r="Z42" i="10"/>
  <c r="Y41" i="10"/>
  <c r="Z41" i="10"/>
  <c r="Y40" i="10"/>
  <c r="Z40" i="10"/>
  <c r="AX31" i="9"/>
  <c r="AY31" i="9"/>
  <c r="BF31" i="9"/>
  <c r="AZ31" i="9"/>
  <c r="BA31" i="9"/>
  <c r="BG31" i="9"/>
  <c r="AX32" i="9"/>
  <c r="AY32" i="9"/>
  <c r="BF32" i="9"/>
  <c r="AZ32" i="9"/>
  <c r="BA32" i="9"/>
  <c r="BG32" i="9"/>
  <c r="AX33" i="9"/>
  <c r="AY33" i="9"/>
  <c r="BF33" i="9"/>
  <c r="AZ33" i="9"/>
  <c r="BA33" i="9"/>
  <c r="BG33" i="9"/>
  <c r="AX34" i="9"/>
  <c r="AY34" i="9"/>
  <c r="BF34" i="9"/>
  <c r="AZ34" i="9"/>
  <c r="BA34" i="9"/>
  <c r="BG34" i="9"/>
  <c r="AX35" i="9"/>
  <c r="AY35" i="9"/>
  <c r="BF35" i="9"/>
  <c r="AZ35" i="9"/>
  <c r="BA35" i="9"/>
  <c r="BG35" i="9"/>
  <c r="AX36" i="9"/>
  <c r="AY36" i="9"/>
  <c r="BF36" i="9"/>
  <c r="AZ36" i="9"/>
  <c r="BA36" i="9"/>
  <c r="BG36" i="9"/>
  <c r="AX37" i="9"/>
  <c r="AY37" i="9"/>
  <c r="BF37" i="9"/>
  <c r="AZ37" i="9"/>
  <c r="BA37" i="9"/>
  <c r="BG37" i="9"/>
  <c r="AX38" i="9"/>
  <c r="AY38" i="9"/>
  <c r="BF38" i="9"/>
  <c r="AZ38" i="9"/>
  <c r="BA38" i="9"/>
  <c r="BG38" i="9"/>
  <c r="AX39" i="9"/>
  <c r="AY39" i="9"/>
  <c r="BF39" i="9"/>
  <c r="AZ39" i="9"/>
  <c r="BA39" i="9"/>
  <c r="BG39" i="9"/>
  <c r="AX40" i="9"/>
  <c r="AY40" i="9"/>
  <c r="BF40" i="9"/>
  <c r="AZ40" i="9"/>
  <c r="BA40" i="9"/>
  <c r="BG40" i="9"/>
  <c r="AX41" i="9"/>
  <c r="AY41" i="9"/>
  <c r="BF41" i="9"/>
  <c r="AZ41" i="9"/>
  <c r="BA41" i="9"/>
  <c r="BG41" i="9"/>
  <c r="AX42" i="9"/>
  <c r="AY42" i="9"/>
  <c r="BF42" i="9"/>
  <c r="AZ42" i="9"/>
  <c r="BA42" i="9"/>
  <c r="BG42" i="9"/>
  <c r="AX43" i="9"/>
  <c r="AY43" i="9"/>
  <c r="BF43" i="9"/>
  <c r="AZ43" i="9"/>
  <c r="BA43" i="9"/>
  <c r="BG43" i="9"/>
  <c r="AX44" i="9"/>
  <c r="AY44" i="9"/>
  <c r="BF44" i="9"/>
  <c r="AZ44" i="9"/>
  <c r="BA44" i="9"/>
  <c r="BG44" i="9"/>
  <c r="AX45" i="9"/>
  <c r="AY45" i="9"/>
  <c r="BF45" i="9"/>
  <c r="AZ45" i="9"/>
  <c r="BA45" i="9"/>
  <c r="BG45" i="9"/>
  <c r="AX46" i="9"/>
  <c r="AY46" i="9"/>
  <c r="BF46" i="9"/>
  <c r="AZ46" i="9"/>
  <c r="BA46" i="9"/>
  <c r="BG46" i="9"/>
  <c r="AX47" i="9"/>
  <c r="AY47" i="9"/>
  <c r="BF47" i="9"/>
  <c r="AZ47" i="9"/>
  <c r="BA47" i="9"/>
  <c r="BG47" i="9"/>
  <c r="AX48" i="9"/>
  <c r="AY48" i="9"/>
  <c r="BF48" i="9"/>
  <c r="AZ48" i="9"/>
  <c r="BA48" i="9"/>
  <c r="BG48" i="9"/>
  <c r="AX49" i="9"/>
  <c r="AY49" i="9"/>
  <c r="BF49" i="9"/>
  <c r="AZ49" i="9"/>
  <c r="BA49" i="9"/>
  <c r="BG49" i="9"/>
  <c r="AX50" i="9"/>
  <c r="AY50" i="9"/>
  <c r="BF50" i="9"/>
  <c r="AZ50" i="9"/>
  <c r="BA50" i="9"/>
  <c r="BG50" i="9"/>
  <c r="AX51" i="9"/>
  <c r="AY51" i="9"/>
  <c r="BF51" i="9"/>
  <c r="AZ51" i="9"/>
  <c r="BA51" i="9"/>
  <c r="BG51" i="9"/>
  <c r="AX52" i="9"/>
  <c r="AY52" i="9"/>
  <c r="BF52" i="9"/>
  <c r="AZ52" i="9"/>
  <c r="BA52" i="9"/>
  <c r="BG52" i="9"/>
  <c r="AX53" i="9"/>
  <c r="AY53" i="9"/>
  <c r="BF53" i="9"/>
  <c r="AZ53" i="9"/>
  <c r="BA53" i="9"/>
  <c r="BG53" i="9"/>
  <c r="AX54" i="9"/>
  <c r="AY54" i="9"/>
  <c r="BF54" i="9"/>
  <c r="AZ54" i="9"/>
  <c r="BA54" i="9"/>
  <c r="BG54" i="9"/>
  <c r="AX55" i="9"/>
  <c r="AY55" i="9"/>
  <c r="BF55" i="9"/>
  <c r="AZ55" i="9"/>
  <c r="BA55" i="9"/>
  <c r="BG55" i="9"/>
  <c r="AX56" i="9"/>
  <c r="AY56" i="9"/>
  <c r="BF56" i="9"/>
  <c r="AZ56" i="9"/>
  <c r="BA56" i="9"/>
  <c r="BG56" i="9"/>
  <c r="AX57" i="9"/>
  <c r="AY57" i="9"/>
  <c r="BF57" i="9"/>
  <c r="AZ57" i="9"/>
  <c r="BA57" i="9"/>
  <c r="BG57" i="9"/>
  <c r="AX58" i="9"/>
  <c r="AY58" i="9"/>
  <c r="BF58" i="9"/>
  <c r="AZ58" i="9"/>
  <c r="BA58" i="9"/>
  <c r="BG58" i="9"/>
  <c r="AX59" i="9"/>
  <c r="AY59" i="9"/>
  <c r="BF59" i="9"/>
  <c r="AZ59" i="9"/>
  <c r="BA59" i="9"/>
  <c r="BG59" i="9"/>
  <c r="AX60" i="9"/>
  <c r="AY60" i="9"/>
  <c r="BF60" i="9"/>
  <c r="AZ60" i="9"/>
  <c r="BA60" i="9"/>
  <c r="BG60" i="9"/>
  <c r="AX61" i="9"/>
  <c r="AY61" i="9"/>
  <c r="BF61" i="9"/>
  <c r="AZ61" i="9"/>
  <c r="BA61" i="9"/>
  <c r="BG61" i="9"/>
  <c r="AX62" i="9"/>
  <c r="AY62" i="9"/>
  <c r="BF62" i="9"/>
  <c r="AZ62" i="9"/>
  <c r="BA62" i="9"/>
  <c r="BG62" i="9"/>
  <c r="AX63" i="9"/>
  <c r="AY63" i="9"/>
  <c r="BF63" i="9"/>
  <c r="AZ63" i="9"/>
  <c r="BA63" i="9"/>
  <c r="BG63" i="9"/>
  <c r="AX64" i="9"/>
  <c r="AY64" i="9"/>
  <c r="BF64" i="9"/>
  <c r="AZ64" i="9"/>
  <c r="BA64" i="9"/>
  <c r="BG64" i="9"/>
  <c r="AX65" i="9"/>
  <c r="AY65" i="9"/>
  <c r="BF65" i="9"/>
  <c r="AZ65" i="9"/>
  <c r="BA65" i="9"/>
  <c r="BG65" i="9"/>
  <c r="AX66" i="9"/>
  <c r="AY66" i="9"/>
  <c r="BF66" i="9"/>
  <c r="AZ66" i="9"/>
  <c r="BA66" i="9"/>
  <c r="BG66" i="9"/>
  <c r="AX67" i="9"/>
  <c r="AY67" i="9"/>
  <c r="BF67" i="9"/>
  <c r="AZ67" i="9"/>
  <c r="BA67" i="9"/>
  <c r="BG67" i="9"/>
  <c r="AX68" i="9"/>
  <c r="AY68" i="9"/>
  <c r="BF68" i="9"/>
  <c r="AZ68" i="9"/>
  <c r="BA68" i="9"/>
  <c r="BG68" i="9"/>
  <c r="AX69" i="9"/>
  <c r="AY69" i="9"/>
  <c r="BF69" i="9"/>
  <c r="AZ69" i="9"/>
  <c r="BA69" i="9"/>
  <c r="BG69" i="9"/>
  <c r="AX70" i="9"/>
  <c r="AY70" i="9"/>
  <c r="BF70" i="9"/>
  <c r="AZ70" i="9"/>
  <c r="BA70" i="9"/>
  <c r="BG70" i="9"/>
  <c r="AZ30" i="9"/>
  <c r="BA30" i="9"/>
  <c r="BG30" i="9"/>
  <c r="AX30" i="9"/>
  <c r="AY30" i="9"/>
  <c r="BF30" i="9"/>
  <c r="AC573" i="9"/>
  <c r="AD573" i="9"/>
  <c r="W573" i="9"/>
  <c r="AE573" i="9"/>
  <c r="AF573" i="9"/>
  <c r="X573" i="9"/>
  <c r="AC574" i="9"/>
  <c r="AD574" i="9"/>
  <c r="W574" i="9"/>
  <c r="AE574" i="9"/>
  <c r="AF574" i="9"/>
  <c r="X574" i="9"/>
  <c r="AC575" i="9"/>
  <c r="AD575" i="9"/>
  <c r="W575" i="9"/>
  <c r="AE575" i="9"/>
  <c r="AF575" i="9"/>
  <c r="X575" i="9"/>
  <c r="AC576" i="9"/>
  <c r="AD576" i="9"/>
  <c r="W576" i="9"/>
  <c r="AE576" i="9"/>
  <c r="AF576" i="9"/>
  <c r="X576" i="9"/>
  <c r="AC577" i="9"/>
  <c r="AD577" i="9"/>
  <c r="W577" i="9"/>
  <c r="AE577" i="9"/>
  <c r="AF577" i="9"/>
  <c r="X577" i="9"/>
  <c r="AC578" i="9"/>
  <c r="AD578" i="9"/>
  <c r="W578" i="9"/>
  <c r="AE578" i="9"/>
  <c r="AF578" i="9"/>
  <c r="X578" i="9"/>
  <c r="AC579" i="9"/>
  <c r="AD579" i="9"/>
  <c r="W579" i="9"/>
  <c r="AE579" i="9"/>
  <c r="AF579" i="9"/>
  <c r="X579" i="9"/>
  <c r="AC580" i="9"/>
  <c r="AD580" i="9"/>
  <c r="W580" i="9"/>
  <c r="AE580" i="9"/>
  <c r="AF580" i="9"/>
  <c r="X580" i="9"/>
  <c r="AC581" i="9"/>
  <c r="AD581" i="9"/>
  <c r="W581" i="9"/>
  <c r="AE581" i="9"/>
  <c r="AF581" i="9"/>
  <c r="X581" i="9"/>
  <c r="AC582" i="9"/>
  <c r="AD582" i="9"/>
  <c r="W582" i="9"/>
  <c r="AE582" i="9"/>
  <c r="AF582" i="9"/>
  <c r="X582" i="9"/>
  <c r="AC583" i="9"/>
  <c r="AD583" i="9"/>
  <c r="W583" i="9"/>
  <c r="AE583" i="9"/>
  <c r="AF583" i="9"/>
  <c r="X583" i="9"/>
  <c r="AC584" i="9"/>
  <c r="AD584" i="9"/>
  <c r="W584" i="9"/>
  <c r="AE584" i="9"/>
  <c r="AF584" i="9"/>
  <c r="X584" i="9"/>
  <c r="AC585" i="9"/>
  <c r="AD585" i="9"/>
  <c r="W585" i="9"/>
  <c r="AE585" i="9"/>
  <c r="AF585" i="9"/>
  <c r="X585" i="9"/>
  <c r="AC586" i="9"/>
  <c r="AD586" i="9"/>
  <c r="W586" i="9"/>
  <c r="AE586" i="9"/>
  <c r="AF586" i="9"/>
  <c r="X586" i="9"/>
  <c r="AC587" i="9"/>
  <c r="AD587" i="9"/>
  <c r="W587" i="9"/>
  <c r="AE587" i="9"/>
  <c r="AF587" i="9"/>
  <c r="X587" i="9"/>
  <c r="AC588" i="9"/>
  <c r="AD588" i="9"/>
  <c r="W588" i="9"/>
  <c r="AE588" i="9"/>
  <c r="AF588" i="9"/>
  <c r="X588" i="9"/>
  <c r="AC589" i="9"/>
  <c r="AD589" i="9"/>
  <c r="W589" i="9"/>
  <c r="AE589" i="9"/>
  <c r="AF589" i="9"/>
  <c r="X589" i="9"/>
  <c r="AC590" i="9"/>
  <c r="AD590" i="9"/>
  <c r="W590" i="9"/>
  <c r="AE590" i="9"/>
  <c r="AF590" i="9"/>
  <c r="X590" i="9"/>
  <c r="AC591" i="9"/>
  <c r="AD591" i="9"/>
  <c r="W591" i="9"/>
  <c r="AE591" i="9"/>
  <c r="AF591" i="9"/>
  <c r="X591" i="9"/>
  <c r="AC592" i="9"/>
  <c r="AD592" i="9"/>
  <c r="W592" i="9"/>
  <c r="AE592" i="9"/>
  <c r="AF592" i="9"/>
  <c r="X592" i="9"/>
  <c r="AC593" i="9"/>
  <c r="AD593" i="9"/>
  <c r="W593" i="9"/>
  <c r="AE593" i="9"/>
  <c r="AF593" i="9"/>
  <c r="X593" i="9"/>
  <c r="AC594" i="9"/>
  <c r="AD594" i="9"/>
  <c r="W594" i="9"/>
  <c r="AE594" i="9"/>
  <c r="AF594" i="9"/>
  <c r="X594" i="9"/>
  <c r="AC595" i="9"/>
  <c r="AD595" i="9"/>
  <c r="W595" i="9"/>
  <c r="AE595" i="9"/>
  <c r="AF595" i="9"/>
  <c r="X595" i="9"/>
  <c r="AC596" i="9"/>
  <c r="AD596" i="9"/>
  <c r="W596" i="9"/>
  <c r="AE596" i="9"/>
  <c r="AF596" i="9"/>
  <c r="X596" i="9"/>
  <c r="AC597" i="9"/>
  <c r="AD597" i="9"/>
  <c r="W597" i="9"/>
  <c r="AE597" i="9"/>
  <c r="AF597" i="9"/>
  <c r="X597" i="9"/>
  <c r="AC598" i="9"/>
  <c r="AD598" i="9"/>
  <c r="W598" i="9"/>
  <c r="AE598" i="9"/>
  <c r="AF598" i="9"/>
  <c r="X598" i="9"/>
  <c r="AC599" i="9"/>
  <c r="AD599" i="9"/>
  <c r="W599" i="9"/>
  <c r="AE599" i="9"/>
  <c r="AF599" i="9"/>
  <c r="X599" i="9"/>
  <c r="AC600" i="9"/>
  <c r="AD600" i="9"/>
  <c r="W600" i="9"/>
  <c r="AE600" i="9"/>
  <c r="AF600" i="9"/>
  <c r="X600" i="9"/>
  <c r="AC601" i="9"/>
  <c r="AD601" i="9"/>
  <c r="W601" i="9"/>
  <c r="AE601" i="9"/>
  <c r="AF601" i="9"/>
  <c r="X601" i="9"/>
  <c r="AC602" i="9"/>
  <c r="AD602" i="9"/>
  <c r="W602" i="9"/>
  <c r="AE602" i="9"/>
  <c r="AF602" i="9"/>
  <c r="X602" i="9"/>
  <c r="AC603" i="9"/>
  <c r="AD603" i="9"/>
  <c r="W603" i="9"/>
  <c r="AE603" i="9"/>
  <c r="AF603" i="9"/>
  <c r="X603" i="9"/>
  <c r="AC604" i="9"/>
  <c r="AD604" i="9"/>
  <c r="W604" i="9"/>
  <c r="AE604" i="9"/>
  <c r="AF604" i="9"/>
  <c r="X604" i="9"/>
  <c r="AC605" i="9"/>
  <c r="AD605" i="9"/>
  <c r="W605" i="9"/>
  <c r="AE605" i="9"/>
  <c r="AF605" i="9"/>
  <c r="X605" i="9"/>
  <c r="AC606" i="9"/>
  <c r="AD606" i="9"/>
  <c r="W606" i="9"/>
  <c r="AE606" i="9"/>
  <c r="AF606" i="9"/>
  <c r="X606" i="9"/>
  <c r="AC607" i="9"/>
  <c r="AD607" i="9"/>
  <c r="W607" i="9"/>
  <c r="AE607" i="9"/>
  <c r="AF607" i="9"/>
  <c r="X607" i="9"/>
  <c r="AC608" i="9"/>
  <c r="AD608" i="9"/>
  <c r="W608" i="9"/>
  <c r="AE608" i="9"/>
  <c r="AF608" i="9"/>
  <c r="X608" i="9"/>
  <c r="AC609" i="9"/>
  <c r="AD609" i="9"/>
  <c r="W609" i="9"/>
  <c r="AE609" i="9"/>
  <c r="AF609" i="9"/>
  <c r="X609" i="9"/>
  <c r="AC610" i="9"/>
  <c r="AD610" i="9"/>
  <c r="W610" i="9"/>
  <c r="AE610" i="9"/>
  <c r="AF610" i="9"/>
  <c r="X610" i="9"/>
  <c r="AC611" i="9"/>
  <c r="AD611" i="9"/>
  <c r="W611" i="9"/>
  <c r="AE611" i="9"/>
  <c r="AF611" i="9"/>
  <c r="X611" i="9"/>
  <c r="AC612" i="9"/>
  <c r="AD612" i="9"/>
  <c r="W612" i="9"/>
  <c r="AE612" i="9"/>
  <c r="AF612" i="9"/>
  <c r="X612" i="9"/>
  <c r="AC613" i="9"/>
  <c r="AD613" i="9"/>
  <c r="W613" i="9"/>
  <c r="AE613" i="9"/>
  <c r="AF613" i="9"/>
  <c r="X613" i="9"/>
  <c r="AC614" i="9"/>
  <c r="AD614" i="9"/>
  <c r="W614" i="9"/>
  <c r="AE614" i="9"/>
  <c r="AF614" i="9"/>
  <c r="X614" i="9"/>
  <c r="AC615" i="9"/>
  <c r="AD615" i="9"/>
  <c r="W615" i="9"/>
  <c r="AE615" i="9"/>
  <c r="AF615" i="9"/>
  <c r="X615" i="9"/>
  <c r="AE572" i="9"/>
  <c r="AF572" i="9"/>
  <c r="X572" i="9"/>
  <c r="AC572" i="9"/>
  <c r="AD572" i="9"/>
  <c r="W572" i="9"/>
  <c r="AC99" i="9"/>
  <c r="AD99" i="9"/>
  <c r="AO99" i="9"/>
  <c r="AE99" i="9"/>
  <c r="AF99" i="9"/>
  <c r="AP99" i="9"/>
  <c r="AC100" i="9"/>
  <c r="AD100" i="9"/>
  <c r="AO100" i="9"/>
  <c r="AE100" i="9"/>
  <c r="AF100" i="9"/>
  <c r="AP100" i="9"/>
  <c r="AC101" i="9"/>
  <c r="AD101" i="9"/>
  <c r="AO101" i="9"/>
  <c r="AE101" i="9"/>
  <c r="AF101" i="9"/>
  <c r="AP101" i="9"/>
  <c r="AC102" i="9"/>
  <c r="AD102" i="9"/>
  <c r="AO102" i="9"/>
  <c r="AE102" i="9"/>
  <c r="AF102" i="9"/>
  <c r="AP102" i="9"/>
  <c r="AC103" i="9"/>
  <c r="AD103" i="9"/>
  <c r="AO103" i="9"/>
  <c r="AE103" i="9"/>
  <c r="AF103" i="9"/>
  <c r="AP103" i="9"/>
  <c r="AC104" i="9"/>
  <c r="AD104" i="9"/>
  <c r="AO104" i="9"/>
  <c r="AE104" i="9"/>
  <c r="AF104" i="9"/>
  <c r="AP104" i="9"/>
  <c r="AC105" i="9"/>
  <c r="AD105" i="9"/>
  <c r="AO105" i="9"/>
  <c r="AE105" i="9"/>
  <c r="AF105" i="9"/>
  <c r="AP105" i="9"/>
  <c r="AC106" i="9"/>
  <c r="AD106" i="9"/>
  <c r="AO106" i="9"/>
  <c r="AE106" i="9"/>
  <c r="AF106" i="9"/>
  <c r="AP106" i="9"/>
  <c r="AC107" i="9"/>
  <c r="AD107" i="9"/>
  <c r="AO107" i="9"/>
  <c r="AE107" i="9"/>
  <c r="AF107" i="9"/>
  <c r="AP107" i="9"/>
  <c r="AC108" i="9"/>
  <c r="AD108" i="9"/>
  <c r="AO108" i="9"/>
  <c r="AE108" i="9"/>
  <c r="AF108" i="9"/>
  <c r="AP108" i="9"/>
  <c r="AC109" i="9"/>
  <c r="AD109" i="9"/>
  <c r="AO109" i="9"/>
  <c r="AE109" i="9"/>
  <c r="AF109" i="9"/>
  <c r="AP109" i="9"/>
  <c r="AC110" i="9"/>
  <c r="AD110" i="9"/>
  <c r="AO110" i="9"/>
  <c r="AE110" i="9"/>
  <c r="AF110" i="9"/>
  <c r="AP110" i="9"/>
  <c r="AC111" i="9"/>
  <c r="AD111" i="9"/>
  <c r="AO111" i="9"/>
  <c r="AE111" i="9"/>
  <c r="AF111" i="9"/>
  <c r="AP111" i="9"/>
  <c r="AC112" i="9"/>
  <c r="AD112" i="9"/>
  <c r="AO112" i="9"/>
  <c r="AE112" i="9"/>
  <c r="AF112" i="9"/>
  <c r="AP112" i="9"/>
  <c r="AC113" i="9"/>
  <c r="AD113" i="9"/>
  <c r="AO113" i="9"/>
  <c r="AE113" i="9"/>
  <c r="AF113" i="9"/>
  <c r="AP113" i="9"/>
  <c r="AC114" i="9"/>
  <c r="AD114" i="9"/>
  <c r="AO114" i="9"/>
  <c r="AE114" i="9"/>
  <c r="AF114" i="9"/>
  <c r="AP114" i="9"/>
  <c r="AC115" i="9"/>
  <c r="AD115" i="9"/>
  <c r="AO115" i="9"/>
  <c r="AE115" i="9"/>
  <c r="AF115" i="9"/>
  <c r="AP115" i="9"/>
  <c r="AC116" i="9"/>
  <c r="AD116" i="9"/>
  <c r="AO116" i="9"/>
  <c r="AE116" i="9"/>
  <c r="AF116" i="9"/>
  <c r="AP116" i="9"/>
  <c r="AC117" i="9"/>
  <c r="AD117" i="9"/>
  <c r="AO117" i="9"/>
  <c r="AE117" i="9"/>
  <c r="AF117" i="9"/>
  <c r="AP117" i="9"/>
  <c r="AC118" i="9"/>
  <c r="AD118" i="9"/>
  <c r="AO118" i="9"/>
  <c r="AE118" i="9"/>
  <c r="AF118" i="9"/>
  <c r="AP118" i="9"/>
  <c r="AC119" i="9"/>
  <c r="AD119" i="9"/>
  <c r="AO119" i="9"/>
  <c r="AE119" i="9"/>
  <c r="AF119" i="9"/>
  <c r="AP119" i="9"/>
  <c r="AC120" i="9"/>
  <c r="AD120" i="9"/>
  <c r="AO120" i="9"/>
  <c r="AE120" i="9"/>
  <c r="AF120" i="9"/>
  <c r="AP120" i="9"/>
  <c r="AC121" i="9"/>
  <c r="AD121" i="9"/>
  <c r="AO121" i="9"/>
  <c r="AE121" i="9"/>
  <c r="AF121" i="9"/>
  <c r="AP121" i="9"/>
  <c r="AC122" i="9"/>
  <c r="AD122" i="9"/>
  <c r="AO122" i="9"/>
  <c r="AE122" i="9"/>
  <c r="AF122" i="9"/>
  <c r="AP122" i="9"/>
  <c r="AC123" i="9"/>
  <c r="AD123" i="9"/>
  <c r="AO123" i="9"/>
  <c r="AE123" i="9"/>
  <c r="AF123" i="9"/>
  <c r="AP123" i="9"/>
  <c r="AC124" i="9"/>
  <c r="AD124" i="9"/>
  <c r="AO124" i="9"/>
  <c r="AE124" i="9"/>
  <c r="AF124" i="9"/>
  <c r="AP124" i="9"/>
  <c r="AC125" i="9"/>
  <c r="AD125" i="9"/>
  <c r="AO125" i="9"/>
  <c r="AE125" i="9"/>
  <c r="AF125" i="9"/>
  <c r="AP125" i="9"/>
  <c r="AC126" i="9"/>
  <c r="AD126" i="9"/>
  <c r="AO126" i="9"/>
  <c r="AE126" i="9"/>
  <c r="AF126" i="9"/>
  <c r="AP126" i="9"/>
  <c r="AC127" i="9"/>
  <c r="AD127" i="9"/>
  <c r="AO127" i="9"/>
  <c r="AE127" i="9"/>
  <c r="AF127" i="9"/>
  <c r="AP127" i="9"/>
  <c r="AC128" i="9"/>
  <c r="AD128" i="9"/>
  <c r="AO128" i="9"/>
  <c r="AE128" i="9"/>
  <c r="AF128" i="9"/>
  <c r="AP128" i="9"/>
  <c r="AC129" i="9"/>
  <c r="AD129" i="9"/>
  <c r="AO129" i="9"/>
  <c r="AE129" i="9"/>
  <c r="AF129" i="9"/>
  <c r="AP129" i="9"/>
  <c r="AC130" i="9"/>
  <c r="AD130" i="9"/>
  <c r="AO130" i="9"/>
  <c r="AE130" i="9"/>
  <c r="AF130" i="9"/>
  <c r="AP130" i="9"/>
  <c r="AC131" i="9"/>
  <c r="AD131" i="9"/>
  <c r="AO131" i="9"/>
  <c r="AE131" i="9"/>
  <c r="AF131" i="9"/>
  <c r="AP131" i="9"/>
  <c r="AC132" i="9"/>
  <c r="AD132" i="9"/>
  <c r="AO132" i="9"/>
  <c r="AE132" i="9"/>
  <c r="AF132" i="9"/>
  <c r="AP132" i="9"/>
  <c r="AC133" i="9"/>
  <c r="AD133" i="9"/>
  <c r="AO133" i="9"/>
  <c r="AE133" i="9"/>
  <c r="AF133" i="9"/>
  <c r="AP133" i="9"/>
  <c r="AC134" i="9"/>
  <c r="AD134" i="9"/>
  <c r="AO134" i="9"/>
  <c r="AE134" i="9"/>
  <c r="AF134" i="9"/>
  <c r="AP134" i="9"/>
  <c r="AC135" i="9"/>
  <c r="AD135" i="9"/>
  <c r="AO135" i="9"/>
  <c r="AE135" i="9"/>
  <c r="AF135" i="9"/>
  <c r="AP135" i="9"/>
  <c r="AC136" i="9"/>
  <c r="AD136" i="9"/>
  <c r="AO136" i="9"/>
  <c r="AE136" i="9"/>
  <c r="AF136" i="9"/>
  <c r="AP136" i="9"/>
  <c r="AC137" i="9"/>
  <c r="AD137" i="9"/>
  <c r="AO137" i="9"/>
  <c r="AE137" i="9"/>
  <c r="AF137" i="9"/>
  <c r="AP137" i="9"/>
  <c r="AC138" i="9"/>
  <c r="AD138" i="9"/>
  <c r="AO138" i="9"/>
  <c r="AE138" i="9"/>
  <c r="AF138" i="9"/>
  <c r="AP138" i="9"/>
  <c r="AC139" i="9"/>
  <c r="AD139" i="9"/>
  <c r="AO139" i="9"/>
  <c r="AE139" i="9"/>
  <c r="AF139" i="9"/>
  <c r="AP139" i="9"/>
  <c r="AC140" i="9"/>
  <c r="AD140" i="9"/>
  <c r="AO140" i="9"/>
  <c r="AE140" i="9"/>
  <c r="AF140" i="9"/>
  <c r="AP140" i="9"/>
  <c r="AC141" i="9"/>
  <c r="AD141" i="9"/>
  <c r="AO141" i="9"/>
  <c r="AE141" i="9"/>
  <c r="AF141" i="9"/>
  <c r="AP141" i="9"/>
  <c r="AC142" i="9"/>
  <c r="AD142" i="9"/>
  <c r="AO142" i="9"/>
  <c r="AE142" i="9"/>
  <c r="AF142" i="9"/>
  <c r="AP142" i="9"/>
  <c r="AC143" i="9"/>
  <c r="AD143" i="9"/>
  <c r="AO143" i="9"/>
  <c r="AE143" i="9"/>
  <c r="AF143" i="9"/>
  <c r="AP143" i="9"/>
  <c r="AC144" i="9"/>
  <c r="AD144" i="9"/>
  <c r="AO144" i="9"/>
  <c r="AE144" i="9"/>
  <c r="AF144" i="9"/>
  <c r="AP144" i="9"/>
  <c r="AC145" i="9"/>
  <c r="AD145" i="9"/>
  <c r="AO145" i="9"/>
  <c r="AE145" i="9"/>
  <c r="AF145" i="9"/>
  <c r="AP145" i="9"/>
  <c r="AC146" i="9"/>
  <c r="AD146" i="9"/>
  <c r="AO146" i="9"/>
  <c r="AE146" i="9"/>
  <c r="AF146" i="9"/>
  <c r="AP146" i="9"/>
  <c r="AC147" i="9"/>
  <c r="AD147" i="9"/>
  <c r="AO147" i="9"/>
  <c r="AE147" i="9"/>
  <c r="AF147" i="9"/>
  <c r="AP147" i="9"/>
  <c r="AC148" i="9"/>
  <c r="AD148" i="9"/>
  <c r="AO148" i="9"/>
  <c r="AE148" i="9"/>
  <c r="AF148" i="9"/>
  <c r="AP148" i="9"/>
  <c r="AC149" i="9"/>
  <c r="AD149" i="9"/>
  <c r="AO149" i="9"/>
  <c r="AE149" i="9"/>
  <c r="AF149" i="9"/>
  <c r="AP149" i="9"/>
  <c r="AC150" i="9"/>
  <c r="AD150" i="9"/>
  <c r="AO150" i="9"/>
  <c r="AE150" i="9"/>
  <c r="AF150" i="9"/>
  <c r="AP150" i="9"/>
  <c r="AC151" i="9"/>
  <c r="AD151" i="9"/>
  <c r="AO151" i="9"/>
  <c r="AE151" i="9"/>
  <c r="AF151" i="9"/>
  <c r="AP151" i="9"/>
  <c r="AC152" i="9"/>
  <c r="AD152" i="9"/>
  <c r="AO152" i="9"/>
  <c r="AE152" i="9"/>
  <c r="AF152" i="9"/>
  <c r="AP152" i="9"/>
  <c r="AC153" i="9"/>
  <c r="AD153" i="9"/>
  <c r="AO153" i="9"/>
  <c r="AE153" i="9"/>
  <c r="AF153" i="9"/>
  <c r="AP153" i="9"/>
  <c r="AC154" i="9"/>
  <c r="AD154" i="9"/>
  <c r="AO154" i="9"/>
  <c r="AE154" i="9"/>
  <c r="AF154" i="9"/>
  <c r="AP154" i="9"/>
  <c r="AC155" i="9"/>
  <c r="AD155" i="9"/>
  <c r="AO155" i="9"/>
  <c r="AE155" i="9"/>
  <c r="AF155" i="9"/>
  <c r="AP155" i="9"/>
  <c r="AC156" i="9"/>
  <c r="AD156" i="9"/>
  <c r="AO156" i="9"/>
  <c r="AE156" i="9"/>
  <c r="AF156" i="9"/>
  <c r="AP156" i="9"/>
  <c r="AC157" i="9"/>
  <c r="AD157" i="9"/>
  <c r="AO157" i="9"/>
  <c r="AE157" i="9"/>
  <c r="AF157" i="9"/>
  <c r="AP157" i="9"/>
  <c r="AC158" i="9"/>
  <c r="AD158" i="9"/>
  <c r="AO158" i="9"/>
  <c r="AE158" i="9"/>
  <c r="AF158" i="9"/>
  <c r="AP158" i="9"/>
  <c r="AC159" i="9"/>
  <c r="AD159" i="9"/>
  <c r="AO159" i="9"/>
  <c r="AE159" i="9"/>
  <c r="AF159" i="9"/>
  <c r="AP159" i="9"/>
  <c r="AC160" i="9"/>
  <c r="AD160" i="9"/>
  <c r="AO160" i="9"/>
  <c r="AE160" i="9"/>
  <c r="AF160" i="9"/>
  <c r="AP160" i="9"/>
  <c r="AC161" i="9"/>
  <c r="AD161" i="9"/>
  <c r="AO161" i="9"/>
  <c r="AE161" i="9"/>
  <c r="AF161" i="9"/>
  <c r="AP161" i="9"/>
  <c r="AE98" i="9"/>
  <c r="AF98" i="9"/>
  <c r="AP98" i="9"/>
  <c r="AC98" i="9"/>
  <c r="AD98" i="9"/>
  <c r="AO98" i="9"/>
  <c r="AN161" i="9"/>
  <c r="AM161" i="9"/>
  <c r="AN160" i="9"/>
  <c r="AM160" i="9"/>
  <c r="AN159" i="9"/>
  <c r="AM159" i="9"/>
  <c r="AN158" i="9"/>
  <c r="AM158" i="9"/>
  <c r="AN157" i="9"/>
  <c r="AM157" i="9"/>
  <c r="AN156" i="9"/>
  <c r="AM156" i="9"/>
  <c r="AN155" i="9"/>
  <c r="AM155" i="9"/>
  <c r="AN154" i="9"/>
  <c r="AM154" i="9"/>
  <c r="AN153" i="9"/>
  <c r="AM153" i="9"/>
  <c r="AN152" i="9"/>
  <c r="AM152" i="9"/>
  <c r="AN151" i="9"/>
  <c r="AM151" i="9"/>
  <c r="AN150" i="9"/>
  <c r="AM150" i="9"/>
  <c r="AN149" i="9"/>
  <c r="AM149" i="9"/>
  <c r="AN148" i="9"/>
  <c r="AM148" i="9"/>
  <c r="AN147" i="9"/>
  <c r="AM147" i="9"/>
  <c r="AN146" i="9"/>
  <c r="AM146" i="9"/>
  <c r="AN145" i="9"/>
  <c r="AM145" i="9"/>
  <c r="AN144" i="9"/>
  <c r="AM144" i="9"/>
  <c r="AN143" i="9"/>
  <c r="AM143" i="9"/>
  <c r="AN142" i="9"/>
  <c r="AM142" i="9"/>
  <c r="AN141" i="9"/>
  <c r="AM141" i="9"/>
  <c r="AN140" i="9"/>
  <c r="AM140" i="9"/>
  <c r="AN139" i="9"/>
  <c r="AM139" i="9"/>
  <c r="AN138" i="9"/>
  <c r="AM138" i="9"/>
  <c r="AN137" i="9"/>
  <c r="AM137" i="9"/>
  <c r="AN136" i="9"/>
  <c r="AM136" i="9"/>
  <c r="AN135" i="9"/>
  <c r="AM135" i="9"/>
  <c r="AN134" i="9"/>
  <c r="AM134" i="9"/>
  <c r="AN133" i="9"/>
  <c r="AM133" i="9"/>
  <c r="AN132" i="9"/>
  <c r="AM132" i="9"/>
  <c r="AN131" i="9"/>
  <c r="AM131" i="9"/>
  <c r="AN130" i="9"/>
  <c r="AM130" i="9"/>
  <c r="AN129" i="9"/>
  <c r="AM129" i="9"/>
  <c r="AN128" i="9"/>
  <c r="AM128" i="9"/>
  <c r="AN127" i="9"/>
  <c r="AM127" i="9"/>
  <c r="AN126" i="9"/>
  <c r="AM126" i="9"/>
  <c r="AN125" i="9"/>
  <c r="AM125" i="9"/>
  <c r="AN124" i="9"/>
  <c r="AM124" i="9"/>
  <c r="AN123" i="9"/>
  <c r="AM123" i="9"/>
  <c r="AN122" i="9"/>
  <c r="AM122" i="9"/>
  <c r="AN121" i="9"/>
  <c r="AM121" i="9"/>
  <c r="AN120" i="9"/>
  <c r="AM120" i="9"/>
  <c r="AN119" i="9"/>
  <c r="AM119" i="9"/>
  <c r="AN118" i="9"/>
  <c r="AM118" i="9"/>
  <c r="AN117" i="9"/>
  <c r="AM117" i="9"/>
  <c r="AN116" i="9"/>
  <c r="AM116" i="9"/>
  <c r="AN115" i="9"/>
  <c r="AM115" i="9"/>
  <c r="AN114" i="9"/>
  <c r="AM114" i="9"/>
  <c r="AN113" i="9"/>
  <c r="AM113" i="9"/>
  <c r="AN112" i="9"/>
  <c r="AM112" i="9"/>
  <c r="AN111" i="9"/>
  <c r="AM111" i="9"/>
  <c r="AN110" i="9"/>
  <c r="AM110" i="9"/>
  <c r="AN109" i="9"/>
  <c r="AM109" i="9"/>
  <c r="AN108" i="9"/>
  <c r="AM108" i="9"/>
  <c r="AN107" i="9"/>
  <c r="AM107" i="9"/>
  <c r="AN106" i="9"/>
  <c r="AM106" i="9"/>
  <c r="AN105" i="9"/>
  <c r="AM105" i="9"/>
  <c r="AN104" i="9"/>
  <c r="AM104" i="9"/>
  <c r="AN103" i="9"/>
  <c r="AM103" i="9"/>
  <c r="AN102" i="9"/>
  <c r="AM102" i="9"/>
  <c r="AN101" i="9"/>
  <c r="AM101" i="9"/>
  <c r="AN100" i="9"/>
  <c r="AM100" i="9"/>
  <c r="AN99" i="9"/>
  <c r="AM99" i="9"/>
  <c r="AN98" i="9"/>
  <c r="AM98" i="9"/>
  <c r="G99" i="9"/>
  <c r="H99" i="9"/>
  <c r="R99" i="9"/>
  <c r="I99" i="9"/>
  <c r="J99" i="9"/>
  <c r="S99" i="9"/>
  <c r="G100" i="9"/>
  <c r="H100" i="9"/>
  <c r="R100" i="9"/>
  <c r="I100" i="9"/>
  <c r="J100" i="9"/>
  <c r="S100" i="9"/>
  <c r="G101" i="9"/>
  <c r="H101" i="9"/>
  <c r="R101" i="9"/>
  <c r="I101" i="9"/>
  <c r="J101" i="9"/>
  <c r="S101" i="9"/>
  <c r="G102" i="9"/>
  <c r="H102" i="9"/>
  <c r="R102" i="9"/>
  <c r="I102" i="9"/>
  <c r="J102" i="9"/>
  <c r="S102" i="9"/>
  <c r="G103" i="9"/>
  <c r="H103" i="9"/>
  <c r="R103" i="9"/>
  <c r="I103" i="9"/>
  <c r="J103" i="9"/>
  <c r="S103" i="9"/>
  <c r="G104" i="9"/>
  <c r="H104" i="9"/>
  <c r="R104" i="9"/>
  <c r="I104" i="9"/>
  <c r="J104" i="9"/>
  <c r="S104" i="9"/>
  <c r="G105" i="9"/>
  <c r="H105" i="9"/>
  <c r="R105" i="9"/>
  <c r="I105" i="9"/>
  <c r="J105" i="9"/>
  <c r="S105" i="9"/>
  <c r="G106" i="9"/>
  <c r="H106" i="9"/>
  <c r="R106" i="9"/>
  <c r="I106" i="9"/>
  <c r="J106" i="9"/>
  <c r="S106" i="9"/>
  <c r="G107" i="9"/>
  <c r="H107" i="9"/>
  <c r="R107" i="9"/>
  <c r="I107" i="9"/>
  <c r="J107" i="9"/>
  <c r="S107" i="9"/>
  <c r="G108" i="9"/>
  <c r="H108" i="9"/>
  <c r="R108" i="9"/>
  <c r="I108" i="9"/>
  <c r="J108" i="9"/>
  <c r="S108" i="9"/>
  <c r="G109" i="9"/>
  <c r="H109" i="9"/>
  <c r="R109" i="9"/>
  <c r="I109" i="9"/>
  <c r="J109" i="9"/>
  <c r="S109" i="9"/>
  <c r="G110" i="9"/>
  <c r="H110" i="9"/>
  <c r="R110" i="9"/>
  <c r="I110" i="9"/>
  <c r="J110" i="9"/>
  <c r="S110" i="9"/>
  <c r="G111" i="9"/>
  <c r="H111" i="9"/>
  <c r="R111" i="9"/>
  <c r="I111" i="9"/>
  <c r="J111" i="9"/>
  <c r="S111" i="9"/>
  <c r="G112" i="9"/>
  <c r="H112" i="9"/>
  <c r="R112" i="9"/>
  <c r="I112" i="9"/>
  <c r="J112" i="9"/>
  <c r="S112" i="9"/>
  <c r="G113" i="9"/>
  <c r="H113" i="9"/>
  <c r="R113" i="9"/>
  <c r="I113" i="9"/>
  <c r="J113" i="9"/>
  <c r="S113" i="9"/>
  <c r="G114" i="9"/>
  <c r="H114" i="9"/>
  <c r="R114" i="9"/>
  <c r="I114" i="9"/>
  <c r="J114" i="9"/>
  <c r="S114" i="9"/>
  <c r="G115" i="9"/>
  <c r="H115" i="9"/>
  <c r="R115" i="9"/>
  <c r="I115" i="9"/>
  <c r="J115" i="9"/>
  <c r="S115" i="9"/>
  <c r="G116" i="9"/>
  <c r="H116" i="9"/>
  <c r="R116" i="9"/>
  <c r="I116" i="9"/>
  <c r="J116" i="9"/>
  <c r="S116" i="9"/>
  <c r="G117" i="9"/>
  <c r="H117" i="9"/>
  <c r="R117" i="9"/>
  <c r="I117" i="9"/>
  <c r="J117" i="9"/>
  <c r="S117" i="9"/>
  <c r="G118" i="9"/>
  <c r="H118" i="9"/>
  <c r="R118" i="9"/>
  <c r="I118" i="9"/>
  <c r="J118" i="9"/>
  <c r="S118" i="9"/>
  <c r="G119" i="9"/>
  <c r="H119" i="9"/>
  <c r="R119" i="9"/>
  <c r="I119" i="9"/>
  <c r="J119" i="9"/>
  <c r="S119" i="9"/>
  <c r="G120" i="9"/>
  <c r="H120" i="9"/>
  <c r="R120" i="9"/>
  <c r="I120" i="9"/>
  <c r="J120" i="9"/>
  <c r="S120" i="9"/>
  <c r="G121" i="9"/>
  <c r="H121" i="9"/>
  <c r="R121" i="9"/>
  <c r="I121" i="9"/>
  <c r="J121" i="9"/>
  <c r="S121" i="9"/>
  <c r="G122" i="9"/>
  <c r="H122" i="9"/>
  <c r="R122" i="9"/>
  <c r="I122" i="9"/>
  <c r="J122" i="9"/>
  <c r="S122" i="9"/>
  <c r="G123" i="9"/>
  <c r="H123" i="9"/>
  <c r="R123" i="9"/>
  <c r="I123" i="9"/>
  <c r="J123" i="9"/>
  <c r="S123" i="9"/>
  <c r="G124" i="9"/>
  <c r="H124" i="9"/>
  <c r="R124" i="9"/>
  <c r="I124" i="9"/>
  <c r="J124" i="9"/>
  <c r="S124" i="9"/>
  <c r="G125" i="9"/>
  <c r="H125" i="9"/>
  <c r="R125" i="9"/>
  <c r="I125" i="9"/>
  <c r="J125" i="9"/>
  <c r="S125" i="9"/>
  <c r="G126" i="9"/>
  <c r="H126" i="9"/>
  <c r="R126" i="9"/>
  <c r="I126" i="9"/>
  <c r="J126" i="9"/>
  <c r="S126" i="9"/>
  <c r="G127" i="9"/>
  <c r="H127" i="9"/>
  <c r="R127" i="9"/>
  <c r="I127" i="9"/>
  <c r="J127" i="9"/>
  <c r="S127" i="9"/>
  <c r="G128" i="9"/>
  <c r="H128" i="9"/>
  <c r="R128" i="9"/>
  <c r="I128" i="9"/>
  <c r="J128" i="9"/>
  <c r="S128" i="9"/>
  <c r="G129" i="9"/>
  <c r="H129" i="9"/>
  <c r="R129" i="9"/>
  <c r="I129" i="9"/>
  <c r="J129" i="9"/>
  <c r="S129" i="9"/>
  <c r="G130" i="9"/>
  <c r="H130" i="9"/>
  <c r="R130" i="9"/>
  <c r="I130" i="9"/>
  <c r="J130" i="9"/>
  <c r="S130" i="9"/>
  <c r="G131" i="9"/>
  <c r="H131" i="9"/>
  <c r="R131" i="9"/>
  <c r="I131" i="9"/>
  <c r="J131" i="9"/>
  <c r="S131" i="9"/>
  <c r="G132" i="9"/>
  <c r="H132" i="9"/>
  <c r="R132" i="9"/>
  <c r="I132" i="9"/>
  <c r="J132" i="9"/>
  <c r="S132" i="9"/>
  <c r="G133" i="9"/>
  <c r="H133" i="9"/>
  <c r="R133" i="9"/>
  <c r="I133" i="9"/>
  <c r="J133" i="9"/>
  <c r="S133" i="9"/>
  <c r="G134" i="9"/>
  <c r="H134" i="9"/>
  <c r="R134" i="9"/>
  <c r="I134" i="9"/>
  <c r="J134" i="9"/>
  <c r="S134" i="9"/>
  <c r="G135" i="9"/>
  <c r="H135" i="9"/>
  <c r="R135" i="9"/>
  <c r="I135" i="9"/>
  <c r="J135" i="9"/>
  <c r="S135" i="9"/>
  <c r="G136" i="9"/>
  <c r="H136" i="9"/>
  <c r="R136" i="9"/>
  <c r="I136" i="9"/>
  <c r="J136" i="9"/>
  <c r="S136" i="9"/>
  <c r="G137" i="9"/>
  <c r="H137" i="9"/>
  <c r="R137" i="9"/>
  <c r="I137" i="9"/>
  <c r="J137" i="9"/>
  <c r="S137" i="9"/>
  <c r="G138" i="9"/>
  <c r="H138" i="9"/>
  <c r="R138" i="9"/>
  <c r="I138" i="9"/>
  <c r="J138" i="9"/>
  <c r="S138" i="9"/>
  <c r="G139" i="9"/>
  <c r="H139" i="9"/>
  <c r="R139" i="9"/>
  <c r="I139" i="9"/>
  <c r="J139" i="9"/>
  <c r="S139" i="9"/>
  <c r="G140" i="9"/>
  <c r="H140" i="9"/>
  <c r="R140" i="9"/>
  <c r="I140" i="9"/>
  <c r="J140" i="9"/>
  <c r="S140" i="9"/>
  <c r="G141" i="9"/>
  <c r="H141" i="9"/>
  <c r="R141" i="9"/>
  <c r="I141" i="9"/>
  <c r="J141" i="9"/>
  <c r="S141" i="9"/>
  <c r="G142" i="9"/>
  <c r="H142" i="9"/>
  <c r="R142" i="9"/>
  <c r="I142" i="9"/>
  <c r="J142" i="9"/>
  <c r="S142" i="9"/>
  <c r="G143" i="9"/>
  <c r="H143" i="9"/>
  <c r="R143" i="9"/>
  <c r="I143" i="9"/>
  <c r="J143" i="9"/>
  <c r="S143" i="9"/>
  <c r="G144" i="9"/>
  <c r="H144" i="9"/>
  <c r="R144" i="9"/>
  <c r="I144" i="9"/>
  <c r="J144" i="9"/>
  <c r="S144" i="9"/>
  <c r="G145" i="9"/>
  <c r="H145" i="9"/>
  <c r="R145" i="9"/>
  <c r="I145" i="9"/>
  <c r="J145" i="9"/>
  <c r="S145" i="9"/>
  <c r="G146" i="9"/>
  <c r="H146" i="9"/>
  <c r="R146" i="9"/>
  <c r="I146" i="9"/>
  <c r="J146" i="9"/>
  <c r="S146" i="9"/>
  <c r="G147" i="9"/>
  <c r="H147" i="9"/>
  <c r="R147" i="9"/>
  <c r="I147" i="9"/>
  <c r="J147" i="9"/>
  <c r="S147" i="9"/>
  <c r="G148" i="9"/>
  <c r="H148" i="9"/>
  <c r="R148" i="9"/>
  <c r="I148" i="9"/>
  <c r="J148" i="9"/>
  <c r="S148" i="9"/>
  <c r="G149" i="9"/>
  <c r="H149" i="9"/>
  <c r="R149" i="9"/>
  <c r="I149" i="9"/>
  <c r="J149" i="9"/>
  <c r="S149" i="9"/>
  <c r="G150" i="9"/>
  <c r="H150" i="9"/>
  <c r="R150" i="9"/>
  <c r="I150" i="9"/>
  <c r="J150" i="9"/>
  <c r="S150" i="9"/>
  <c r="G151" i="9"/>
  <c r="H151" i="9"/>
  <c r="R151" i="9"/>
  <c r="I151" i="9"/>
  <c r="J151" i="9"/>
  <c r="S151" i="9"/>
  <c r="G152" i="9"/>
  <c r="H152" i="9"/>
  <c r="R152" i="9"/>
  <c r="I152" i="9"/>
  <c r="J152" i="9"/>
  <c r="S152" i="9"/>
  <c r="G153" i="9"/>
  <c r="H153" i="9"/>
  <c r="R153" i="9"/>
  <c r="I153" i="9"/>
  <c r="J153" i="9"/>
  <c r="S153" i="9"/>
  <c r="G154" i="9"/>
  <c r="H154" i="9"/>
  <c r="R154" i="9"/>
  <c r="I154" i="9"/>
  <c r="J154" i="9"/>
  <c r="S154" i="9"/>
  <c r="G155" i="9"/>
  <c r="H155" i="9"/>
  <c r="R155" i="9"/>
  <c r="I155" i="9"/>
  <c r="J155" i="9"/>
  <c r="S155" i="9"/>
  <c r="G156" i="9"/>
  <c r="H156" i="9"/>
  <c r="R156" i="9"/>
  <c r="I156" i="9"/>
  <c r="J156" i="9"/>
  <c r="S156" i="9"/>
  <c r="G157" i="9"/>
  <c r="H157" i="9"/>
  <c r="R157" i="9"/>
  <c r="I157" i="9"/>
  <c r="J157" i="9"/>
  <c r="S157" i="9"/>
  <c r="G158" i="9"/>
  <c r="H158" i="9"/>
  <c r="R158" i="9"/>
  <c r="I158" i="9"/>
  <c r="J158" i="9"/>
  <c r="S158" i="9"/>
  <c r="G159" i="9"/>
  <c r="H159" i="9"/>
  <c r="R159" i="9"/>
  <c r="I159" i="9"/>
  <c r="J159" i="9"/>
  <c r="S159" i="9"/>
  <c r="G160" i="9"/>
  <c r="H160" i="9"/>
  <c r="R160" i="9"/>
  <c r="I160" i="9"/>
  <c r="J160" i="9"/>
  <c r="S160" i="9"/>
  <c r="G161" i="9"/>
  <c r="H161" i="9"/>
  <c r="R161" i="9"/>
  <c r="I161" i="9"/>
  <c r="J161" i="9"/>
  <c r="S161" i="9"/>
  <c r="I98" i="9"/>
  <c r="J98" i="9"/>
  <c r="S98" i="9"/>
  <c r="G98" i="9"/>
  <c r="H98" i="9"/>
  <c r="R98" i="9"/>
  <c r="Q161" i="9"/>
  <c r="P161" i="9"/>
  <c r="Q160" i="9"/>
  <c r="P160" i="9"/>
  <c r="Q159" i="9"/>
  <c r="P159" i="9"/>
  <c r="Q158" i="9"/>
  <c r="P158" i="9"/>
  <c r="Q157" i="9"/>
  <c r="P157" i="9"/>
  <c r="Q156" i="9"/>
  <c r="P156" i="9"/>
  <c r="Q155" i="9"/>
  <c r="P155" i="9"/>
  <c r="Q154" i="9"/>
  <c r="P154" i="9"/>
  <c r="Q153" i="9"/>
  <c r="P153" i="9"/>
  <c r="Q152" i="9"/>
  <c r="P152" i="9"/>
  <c r="Q151" i="9"/>
  <c r="P151" i="9"/>
  <c r="Q150" i="9"/>
  <c r="P150" i="9"/>
  <c r="Q149" i="9"/>
  <c r="P149" i="9"/>
  <c r="Q148" i="9"/>
  <c r="P148" i="9"/>
  <c r="Q147" i="9"/>
  <c r="P147" i="9"/>
  <c r="Q146" i="9"/>
  <c r="P146" i="9"/>
  <c r="Q145" i="9"/>
  <c r="P145" i="9"/>
  <c r="Q144" i="9"/>
  <c r="P144" i="9"/>
  <c r="Q143" i="9"/>
  <c r="P143" i="9"/>
  <c r="Q142" i="9"/>
  <c r="P142" i="9"/>
  <c r="Q141" i="9"/>
  <c r="P141" i="9"/>
  <c r="Q140" i="9"/>
  <c r="P140" i="9"/>
  <c r="Q139" i="9"/>
  <c r="P139" i="9"/>
  <c r="Q138" i="9"/>
  <c r="P138" i="9"/>
  <c r="Q137" i="9"/>
  <c r="P137" i="9"/>
  <c r="Q136" i="9"/>
  <c r="P136" i="9"/>
  <c r="Q135" i="9"/>
  <c r="P135" i="9"/>
  <c r="Q134" i="9"/>
  <c r="P134" i="9"/>
  <c r="Q133" i="9"/>
  <c r="P133" i="9"/>
  <c r="Q132" i="9"/>
  <c r="P132" i="9"/>
  <c r="Q131" i="9"/>
  <c r="P131" i="9"/>
  <c r="Q130" i="9"/>
  <c r="P130" i="9"/>
  <c r="Q129" i="9"/>
  <c r="P129" i="9"/>
  <c r="Q128" i="9"/>
  <c r="P128" i="9"/>
  <c r="Q127" i="9"/>
  <c r="P127" i="9"/>
  <c r="Q126" i="9"/>
  <c r="P126" i="9"/>
  <c r="Q125" i="9"/>
  <c r="P125" i="9"/>
  <c r="Q124" i="9"/>
  <c r="P124" i="9"/>
  <c r="Q123" i="9"/>
  <c r="P123" i="9"/>
  <c r="Q122" i="9"/>
  <c r="P122" i="9"/>
  <c r="Q121" i="9"/>
  <c r="P121" i="9"/>
  <c r="Q120" i="9"/>
  <c r="P120" i="9"/>
  <c r="Q119" i="9"/>
  <c r="P119" i="9"/>
  <c r="Q118" i="9"/>
  <c r="P118" i="9"/>
  <c r="Q117" i="9"/>
  <c r="P117" i="9"/>
  <c r="Q116" i="9"/>
  <c r="P116" i="9"/>
  <c r="Q115" i="9"/>
  <c r="P115" i="9"/>
  <c r="Q114" i="9"/>
  <c r="P114" i="9"/>
  <c r="Q113" i="9"/>
  <c r="P113" i="9"/>
  <c r="Q112" i="9"/>
  <c r="P112" i="9"/>
  <c r="Q111" i="9"/>
  <c r="P111" i="9"/>
  <c r="Q110" i="9"/>
  <c r="P110" i="9"/>
  <c r="Q109" i="9"/>
  <c r="P109" i="9"/>
  <c r="Q108" i="9"/>
  <c r="P108" i="9"/>
  <c r="Q107" i="9"/>
  <c r="P107" i="9"/>
  <c r="Q106" i="9"/>
  <c r="P106" i="9"/>
  <c r="Q105" i="9"/>
  <c r="P105" i="9"/>
  <c r="Q104" i="9"/>
  <c r="P104" i="9"/>
  <c r="Q103" i="9"/>
  <c r="P103" i="9"/>
  <c r="Q102" i="9"/>
  <c r="P102" i="9"/>
  <c r="Q101" i="9"/>
  <c r="P101" i="9"/>
  <c r="Q100" i="9"/>
  <c r="P100" i="9"/>
  <c r="Q99" i="9"/>
  <c r="P99" i="9"/>
  <c r="Q98" i="9"/>
  <c r="P98" i="9"/>
  <c r="Y24" i="9"/>
  <c r="AA44" i="9"/>
  <c r="AB44" i="9"/>
  <c r="AC44" i="9"/>
  <c r="AD44" i="9"/>
  <c r="AE44" i="9"/>
  <c r="AF44" i="9"/>
  <c r="AG44" i="9"/>
  <c r="AO44" i="9"/>
  <c r="AN44" i="9"/>
  <c r="AM44" i="9"/>
  <c r="AL44" i="9"/>
  <c r="AK44" i="9"/>
  <c r="AJ44" i="9"/>
  <c r="AA43" i="9"/>
  <c r="AB43" i="9"/>
  <c r="AC43" i="9"/>
  <c r="AD43" i="9"/>
  <c r="AE43" i="9"/>
  <c r="AF43" i="9"/>
  <c r="AG43" i="9"/>
  <c r="AO43" i="9"/>
  <c r="AN43" i="9"/>
  <c r="AM43" i="9"/>
  <c r="AL43" i="9"/>
  <c r="AK43" i="9"/>
  <c r="AJ43" i="9"/>
  <c r="AA42" i="9"/>
  <c r="AB42" i="9"/>
  <c r="AC42" i="9"/>
  <c r="AD42" i="9"/>
  <c r="AE42" i="9"/>
  <c r="AF42" i="9"/>
  <c r="AG42" i="9"/>
  <c r="AO42" i="9"/>
  <c r="AN42" i="9"/>
  <c r="AM42" i="9"/>
  <c r="AL42" i="9"/>
  <c r="AK42" i="9"/>
  <c r="AJ42" i="9"/>
  <c r="AA41" i="9"/>
  <c r="AB41" i="9"/>
  <c r="AC41" i="9"/>
  <c r="AD41" i="9"/>
  <c r="AE41" i="9"/>
  <c r="AF41" i="9"/>
  <c r="AG41" i="9"/>
  <c r="AO41" i="9"/>
  <c r="AN41" i="9"/>
  <c r="AM41" i="9"/>
  <c r="AL41" i="9"/>
  <c r="AK41" i="9"/>
  <c r="AJ41" i="9"/>
  <c r="AA40" i="9"/>
  <c r="AB40" i="9"/>
  <c r="AC40" i="9"/>
  <c r="AD40" i="9"/>
  <c r="AE40" i="9"/>
  <c r="AF40" i="9"/>
  <c r="AG40" i="9"/>
  <c r="AO40" i="9"/>
  <c r="AN40" i="9"/>
  <c r="AM40" i="9"/>
  <c r="AL40" i="9"/>
  <c r="AK40" i="9"/>
  <c r="AJ40" i="9"/>
  <c r="AA39" i="9"/>
  <c r="AB39" i="9"/>
  <c r="AC39" i="9"/>
  <c r="AD39" i="9"/>
  <c r="AE39" i="9"/>
  <c r="AF39" i="9"/>
  <c r="AG39" i="9"/>
  <c r="AO39" i="9"/>
  <c r="AN39" i="9"/>
  <c r="AM39" i="9"/>
  <c r="AL39" i="9"/>
  <c r="AK39" i="9"/>
  <c r="AJ39" i="9"/>
  <c r="AA38" i="9"/>
  <c r="AB38" i="9"/>
  <c r="AC38" i="9"/>
  <c r="AD38" i="9"/>
  <c r="AE38" i="9"/>
  <c r="AF38" i="9"/>
  <c r="AG38" i="9"/>
  <c r="AO38" i="9"/>
  <c r="AN38" i="9"/>
  <c r="AM38" i="9"/>
  <c r="AL38" i="9"/>
  <c r="AK38" i="9"/>
  <c r="AJ38" i="9"/>
  <c r="AA37" i="9"/>
  <c r="AB37" i="9"/>
  <c r="AC37" i="9"/>
  <c r="AD37" i="9"/>
  <c r="AE37" i="9"/>
  <c r="AF37" i="9"/>
  <c r="AG37" i="9"/>
  <c r="AO37" i="9"/>
  <c r="AN37" i="9"/>
  <c r="AM37" i="9"/>
  <c r="AL37" i="9"/>
  <c r="AK37" i="9"/>
  <c r="AJ37" i="9"/>
  <c r="AA36" i="9"/>
  <c r="AB36" i="9"/>
  <c r="AC36" i="9"/>
  <c r="AD36" i="9"/>
  <c r="AE36" i="9"/>
  <c r="AF36" i="9"/>
  <c r="AG36" i="9"/>
  <c r="AO36" i="9"/>
  <c r="AN36" i="9"/>
  <c r="AM36" i="9"/>
  <c r="AL36" i="9"/>
  <c r="AK36" i="9"/>
  <c r="AJ36" i="9"/>
  <c r="AA35" i="9"/>
  <c r="AB35" i="9"/>
  <c r="AC35" i="9"/>
  <c r="AD35" i="9"/>
  <c r="AE35" i="9"/>
  <c r="AF35" i="9"/>
  <c r="AG35" i="9"/>
  <c r="AO35" i="9"/>
  <c r="AN35" i="9"/>
  <c r="AM35" i="9"/>
  <c r="AL35" i="9"/>
  <c r="AK35" i="9"/>
  <c r="AJ35" i="9"/>
  <c r="AA34" i="9"/>
  <c r="AB34" i="9"/>
  <c r="AC34" i="9"/>
  <c r="AD34" i="9"/>
  <c r="AE34" i="9"/>
  <c r="AF34" i="9"/>
  <c r="AG34" i="9"/>
  <c r="AO34" i="9"/>
  <c r="AN34" i="9"/>
  <c r="AM34" i="9"/>
  <c r="AL34" i="9"/>
  <c r="AK34" i="9"/>
  <c r="AJ34" i="9"/>
  <c r="AA33" i="9"/>
  <c r="AB33" i="9"/>
  <c r="AC33" i="9"/>
  <c r="AD33" i="9"/>
  <c r="AE33" i="9"/>
  <c r="AF33" i="9"/>
  <c r="AG33" i="9"/>
  <c r="AO33" i="9"/>
  <c r="AN33" i="9"/>
  <c r="AM33" i="9"/>
  <c r="AL33" i="9"/>
  <c r="AK33" i="9"/>
  <c r="AJ33" i="9"/>
  <c r="AA32" i="9"/>
  <c r="AB32" i="9"/>
  <c r="AC32" i="9"/>
  <c r="AD32" i="9"/>
  <c r="AE32" i="9"/>
  <c r="AF32" i="9"/>
  <c r="AG32" i="9"/>
  <c r="AO32" i="9"/>
  <c r="AN32" i="9"/>
  <c r="AM32" i="9"/>
  <c r="AL32" i="9"/>
  <c r="AK32" i="9"/>
  <c r="AJ32" i="9"/>
  <c r="AA31" i="9"/>
  <c r="AB31" i="9"/>
  <c r="AC31" i="9"/>
  <c r="AD31" i="9"/>
  <c r="AE31" i="9"/>
  <c r="AF31" i="9"/>
  <c r="AG31" i="9"/>
  <c r="AO31" i="9"/>
  <c r="AN31" i="9"/>
  <c r="AM31" i="9"/>
  <c r="AL31" i="9"/>
  <c r="AK31" i="9"/>
  <c r="AJ31" i="9"/>
  <c r="AA30" i="9"/>
  <c r="AB30" i="9"/>
  <c r="AC30" i="9"/>
  <c r="AD30" i="9"/>
  <c r="AE30" i="9"/>
  <c r="AF30" i="9"/>
  <c r="AG30" i="9"/>
  <c r="AO30" i="9"/>
  <c r="AN30" i="9"/>
  <c r="AM30" i="9"/>
  <c r="AL30" i="9"/>
  <c r="AK30" i="9"/>
  <c r="AJ30" i="9"/>
  <c r="AA494" i="9"/>
  <c r="AB494" i="9"/>
  <c r="F426" i="9"/>
  <c r="I426" i="9"/>
  <c r="F427" i="9"/>
  <c r="I427" i="9"/>
  <c r="F428" i="9"/>
  <c r="I428" i="9"/>
  <c r="F429" i="9"/>
  <c r="I429" i="9"/>
  <c r="F430" i="9"/>
  <c r="I430" i="9"/>
  <c r="F425" i="9"/>
  <c r="I425" i="9"/>
  <c r="E426" i="9"/>
  <c r="H426" i="9"/>
  <c r="E427" i="9"/>
  <c r="H427" i="9"/>
  <c r="E428" i="9"/>
  <c r="H428" i="9"/>
  <c r="E429" i="9"/>
  <c r="H429" i="9"/>
  <c r="E430" i="9"/>
  <c r="H430" i="9"/>
  <c r="E425" i="9"/>
  <c r="H425" i="9"/>
  <c r="AD425" i="9"/>
  <c r="AB425" i="9"/>
  <c r="AE425" i="9"/>
  <c r="AA426" i="9"/>
  <c r="AD426" i="9"/>
  <c r="AE426" i="9"/>
  <c r="AA427" i="9"/>
  <c r="AD427" i="9"/>
  <c r="AE427" i="9"/>
  <c r="AA428" i="9"/>
  <c r="AD428" i="9"/>
  <c r="AE428" i="9"/>
  <c r="AA429" i="9"/>
  <c r="AD429" i="9"/>
  <c r="AE429" i="9"/>
  <c r="AB424" i="9"/>
  <c r="AE424" i="9"/>
  <c r="AD424" i="9"/>
  <c r="AA495" i="9"/>
  <c r="AB495" i="9"/>
  <c r="AA496" i="9"/>
  <c r="AB496" i="9"/>
  <c r="AA497" i="9"/>
  <c r="AB497" i="9"/>
  <c r="AA498" i="9"/>
  <c r="AB498" i="9"/>
  <c r="AA499" i="9"/>
  <c r="AB499" i="9"/>
  <c r="AA500" i="9"/>
  <c r="AB500" i="9"/>
  <c r="AB501" i="9"/>
  <c r="AB463" i="9"/>
  <c r="AB462" i="9"/>
  <c r="AB460" i="9"/>
  <c r="AB459" i="9"/>
  <c r="AB461" i="9"/>
  <c r="AB465" i="9"/>
  <c r="AB464" i="9"/>
  <c r="AB458" i="9"/>
  <c r="E527" i="9"/>
  <c r="F527" i="9"/>
  <c r="E528" i="9"/>
  <c r="F528" i="9"/>
  <c r="E529" i="9"/>
  <c r="F529" i="9"/>
  <c r="E530" i="9"/>
  <c r="F530" i="9"/>
  <c r="E531" i="9"/>
  <c r="F531" i="9"/>
  <c r="E532" i="9"/>
  <c r="F532" i="9"/>
  <c r="E533" i="9"/>
  <c r="F533" i="9"/>
  <c r="E526" i="9"/>
  <c r="F526" i="9"/>
  <c r="E495" i="9"/>
  <c r="F495" i="9"/>
  <c r="E496" i="9"/>
  <c r="F496" i="9"/>
  <c r="E497" i="9"/>
  <c r="F497" i="9"/>
  <c r="E498" i="9"/>
  <c r="F498" i="9"/>
  <c r="E499" i="9"/>
  <c r="F499" i="9"/>
  <c r="E500" i="9"/>
  <c r="F500" i="9"/>
  <c r="E501" i="9"/>
  <c r="F501" i="9"/>
  <c r="E494" i="9"/>
  <c r="F494" i="9"/>
  <c r="E459" i="9"/>
  <c r="F459" i="9"/>
  <c r="E460" i="9"/>
  <c r="F460" i="9"/>
  <c r="E461" i="9"/>
  <c r="F461" i="9"/>
  <c r="E462" i="9"/>
  <c r="F462" i="9"/>
  <c r="E463" i="9"/>
  <c r="F463" i="9"/>
  <c r="E464" i="9"/>
  <c r="F464" i="9"/>
  <c r="E465" i="9"/>
  <c r="F465" i="9"/>
  <c r="E458" i="9"/>
  <c r="F458" i="9"/>
  <c r="AC31" i="16"/>
  <c r="AH37" i="15"/>
  <c r="Y37" i="15"/>
  <c r="AI37" i="15"/>
  <c r="AF37" i="15"/>
  <c r="AG37" i="15"/>
  <c r="AD37" i="15"/>
  <c r="AE37" i="15"/>
  <c r="AH36" i="15"/>
  <c r="Y36" i="15"/>
  <c r="AI36" i="15"/>
  <c r="AF36" i="15"/>
  <c r="AG36" i="15"/>
  <c r="AD36" i="15"/>
  <c r="AE36" i="15"/>
  <c r="AH35" i="15"/>
  <c r="Y35" i="15"/>
  <c r="AI35" i="15"/>
  <c r="AF35" i="15"/>
  <c r="AG35" i="15"/>
  <c r="AD35" i="15"/>
  <c r="AE35" i="15"/>
  <c r="AH34" i="15"/>
  <c r="Y34" i="15"/>
  <c r="AI34" i="15"/>
  <c r="AF34" i="15"/>
  <c r="AG34" i="15"/>
  <c r="AD34" i="15"/>
  <c r="AE34" i="15"/>
  <c r="AH33" i="15"/>
  <c r="Y33" i="15"/>
  <c r="AI33" i="15"/>
  <c r="AF33" i="15"/>
  <c r="AG33" i="15"/>
  <c r="AD33" i="15"/>
  <c r="AE33" i="15"/>
  <c r="AH32" i="15"/>
  <c r="Y32" i="15"/>
  <c r="AI32" i="15"/>
  <c r="AF32" i="15"/>
  <c r="AG32" i="15"/>
  <c r="AD32" i="15"/>
  <c r="AE32" i="15"/>
  <c r="AH31" i="15"/>
  <c r="Y31" i="15"/>
  <c r="AI31" i="15"/>
  <c r="AF31" i="15"/>
  <c r="AG31" i="15"/>
  <c r="AD31" i="15"/>
  <c r="AE31" i="15"/>
  <c r="AH30" i="15"/>
  <c r="Y30" i="15"/>
  <c r="AI30" i="15"/>
  <c r="AF30" i="15"/>
  <c r="AG30" i="15"/>
  <c r="AD30" i="15"/>
  <c r="AE30" i="15"/>
  <c r="AH29" i="15"/>
  <c r="Y29" i="15"/>
  <c r="AI29" i="15"/>
  <c r="AF29" i="15"/>
  <c r="AG29" i="15"/>
  <c r="AD29" i="15"/>
  <c r="AE29" i="15"/>
  <c r="AH28" i="15"/>
  <c r="Y28" i="15"/>
  <c r="AI28" i="15"/>
  <c r="AF28" i="15"/>
  <c r="AG28" i="15"/>
  <c r="AD28" i="15"/>
  <c r="AE28" i="15"/>
  <c r="AH27" i="15"/>
  <c r="Y27" i="15"/>
  <c r="AI27" i="15"/>
  <c r="AF27" i="15"/>
  <c r="AG27" i="15"/>
  <c r="AD27" i="15"/>
  <c r="AE27" i="15"/>
  <c r="AH26" i="15"/>
  <c r="Y26" i="15"/>
  <c r="AI26" i="15"/>
  <c r="AF26" i="15"/>
  <c r="AG26" i="15"/>
  <c r="AD26" i="15"/>
  <c r="AE26" i="15"/>
  <c r="AH25" i="15"/>
  <c r="Y25" i="15"/>
  <c r="AI25" i="15"/>
  <c r="AF25" i="15"/>
  <c r="AG25" i="15"/>
  <c r="AD25" i="15"/>
  <c r="AE25" i="15"/>
  <c r="AH24" i="15"/>
  <c r="AF24" i="15"/>
  <c r="AD24" i="15"/>
  <c r="AD17" i="15"/>
  <c r="AH18" i="15"/>
  <c r="AF18" i="15"/>
  <c r="AD18" i="15"/>
  <c r="AH17" i="15"/>
  <c r="AF17" i="15"/>
  <c r="AH16" i="15"/>
  <c r="AF16" i="15"/>
  <c r="AD16" i="15"/>
  <c r="AH15" i="15"/>
  <c r="AF15" i="15"/>
  <c r="AD15" i="15"/>
  <c r="Y18" i="15"/>
  <c r="AI18" i="15"/>
  <c r="AG18" i="15"/>
  <c r="AE18" i="15"/>
  <c r="Y17" i="15"/>
  <c r="AI17" i="15"/>
  <c r="AG17" i="15"/>
  <c r="AE17" i="15"/>
  <c r="Y16" i="15"/>
  <c r="AI16" i="15"/>
  <c r="AG16" i="15"/>
  <c r="AE16" i="15"/>
  <c r="Y15" i="15"/>
  <c r="AI15" i="15"/>
  <c r="AG15" i="15"/>
  <c r="AE15" i="15"/>
  <c r="AH9" i="15"/>
  <c r="Y9" i="15"/>
  <c r="AI9" i="15"/>
  <c r="AH8" i="15"/>
  <c r="Y8" i="15"/>
  <c r="AI8" i="15"/>
  <c r="AH7" i="15"/>
  <c r="Y7" i="15"/>
  <c r="AI7" i="15"/>
  <c r="AH6" i="15"/>
  <c r="Y6" i="15"/>
  <c r="AI6" i="15"/>
  <c r="AH5" i="15"/>
  <c r="Y5" i="15"/>
  <c r="AI5" i="15"/>
  <c r="AF9" i="15"/>
  <c r="AG9" i="15"/>
  <c r="AF8" i="15"/>
  <c r="AG8" i="15"/>
  <c r="AF7" i="15"/>
  <c r="AG7" i="15"/>
  <c r="AF6" i="15"/>
  <c r="AG6" i="15"/>
  <c r="AF5" i="15"/>
  <c r="AG5" i="15"/>
  <c r="AD9" i="15"/>
  <c r="AE9" i="15"/>
  <c r="AD8" i="15"/>
  <c r="AE8" i="15"/>
  <c r="AD7" i="15"/>
  <c r="AE7" i="15"/>
  <c r="AD6" i="15"/>
  <c r="AE6" i="15"/>
  <c r="AD5" i="15"/>
  <c r="AE5" i="15"/>
  <c r="P23" i="15"/>
  <c r="N23" i="15"/>
  <c r="L23" i="15"/>
  <c r="C23" i="15"/>
  <c r="Q23" i="15"/>
  <c r="O23" i="15"/>
  <c r="M23" i="15"/>
  <c r="I87" i="15"/>
  <c r="B87" i="15"/>
  <c r="J87" i="15"/>
  <c r="G87" i="15"/>
  <c r="H87" i="15"/>
  <c r="E87" i="15"/>
  <c r="F87" i="15"/>
  <c r="I86" i="15"/>
  <c r="B86" i="15"/>
  <c r="J86" i="15"/>
  <c r="G86" i="15"/>
  <c r="H86" i="15"/>
  <c r="E86" i="15"/>
  <c r="F86" i="15"/>
  <c r="I85" i="15"/>
  <c r="B85" i="15"/>
  <c r="J85" i="15"/>
  <c r="G85" i="15"/>
  <c r="H85" i="15"/>
  <c r="E85" i="15"/>
  <c r="F85" i="15"/>
  <c r="I84" i="15"/>
  <c r="B84" i="15"/>
  <c r="J84" i="15"/>
  <c r="G84" i="15"/>
  <c r="H84" i="15"/>
  <c r="E84" i="15"/>
  <c r="F84" i="15"/>
  <c r="I83" i="15"/>
  <c r="B83" i="15"/>
  <c r="J83" i="15"/>
  <c r="G83" i="15"/>
  <c r="H83" i="15"/>
  <c r="E83" i="15"/>
  <c r="F83" i="15"/>
  <c r="I82" i="15"/>
  <c r="B82" i="15"/>
  <c r="J82" i="15"/>
  <c r="G82" i="15"/>
  <c r="H82" i="15"/>
  <c r="E82" i="15"/>
  <c r="F82" i="15"/>
  <c r="I81" i="15"/>
  <c r="B81" i="15"/>
  <c r="J81" i="15"/>
  <c r="G81" i="15"/>
  <c r="H81" i="15"/>
  <c r="E81" i="15"/>
  <c r="F81" i="15"/>
  <c r="I80" i="15"/>
  <c r="B80" i="15"/>
  <c r="J80" i="15"/>
  <c r="G80" i="15"/>
  <c r="H80" i="15"/>
  <c r="E80" i="15"/>
  <c r="F80" i="15"/>
  <c r="I79" i="15"/>
  <c r="B79" i="15"/>
  <c r="J79" i="15"/>
  <c r="G79" i="15"/>
  <c r="H79" i="15"/>
  <c r="E79" i="15"/>
  <c r="F79" i="15"/>
  <c r="I78" i="15"/>
  <c r="B78" i="15"/>
  <c r="J78" i="15"/>
  <c r="G78" i="15"/>
  <c r="H78" i="15"/>
  <c r="E78" i="15"/>
  <c r="F78" i="15"/>
  <c r="I77" i="15"/>
  <c r="B77" i="15"/>
  <c r="J77" i="15"/>
  <c r="G77" i="15"/>
  <c r="H77" i="15"/>
  <c r="E77" i="15"/>
  <c r="F77" i="15"/>
  <c r="I76" i="15"/>
  <c r="B76" i="15"/>
  <c r="J76" i="15"/>
  <c r="G76" i="15"/>
  <c r="H76" i="15"/>
  <c r="E76" i="15"/>
  <c r="F76" i="15"/>
  <c r="I75" i="15"/>
  <c r="B75" i="15"/>
  <c r="J75" i="15"/>
  <c r="G75" i="15"/>
  <c r="H75" i="15"/>
  <c r="E75" i="15"/>
  <c r="F75" i="15"/>
  <c r="I74" i="15"/>
  <c r="B74" i="15"/>
  <c r="J74" i="15"/>
  <c r="G74" i="15"/>
  <c r="H74" i="15"/>
  <c r="E74" i="15"/>
  <c r="F74" i="15"/>
  <c r="I73" i="15"/>
  <c r="B73" i="15"/>
  <c r="J73" i="15"/>
  <c r="G73" i="15"/>
  <c r="H73" i="15"/>
  <c r="E73" i="15"/>
  <c r="F73" i="15"/>
  <c r="I72" i="15"/>
  <c r="B72" i="15"/>
  <c r="J72" i="15"/>
  <c r="G72" i="15"/>
  <c r="H72" i="15"/>
  <c r="E72" i="15"/>
  <c r="F72" i="15"/>
  <c r="I71" i="15"/>
  <c r="B71" i="15"/>
  <c r="J71" i="15"/>
  <c r="G71" i="15"/>
  <c r="H71" i="15"/>
  <c r="E71" i="15"/>
  <c r="F71" i="15"/>
  <c r="I70" i="15"/>
  <c r="B70" i="15"/>
  <c r="J70" i="15"/>
  <c r="G70" i="15"/>
  <c r="H70" i="15"/>
  <c r="E70" i="15"/>
  <c r="F70" i="15"/>
  <c r="I69" i="15"/>
  <c r="B69" i="15"/>
  <c r="J69" i="15"/>
  <c r="G69" i="15"/>
  <c r="H69" i="15"/>
  <c r="E69" i="15"/>
  <c r="F69" i="15"/>
  <c r="I68" i="15"/>
  <c r="B68" i="15"/>
  <c r="J68" i="15"/>
  <c r="G68" i="15"/>
  <c r="H68" i="15"/>
  <c r="E68" i="15"/>
  <c r="F68" i="15"/>
  <c r="I67" i="15"/>
  <c r="B67" i="15"/>
  <c r="J67" i="15"/>
  <c r="G67" i="15"/>
  <c r="H67" i="15"/>
  <c r="E67" i="15"/>
  <c r="F67" i="15"/>
  <c r="I66" i="15"/>
  <c r="B66" i="15"/>
  <c r="J66" i="15"/>
  <c r="G66" i="15"/>
  <c r="H66" i="15"/>
  <c r="E66" i="15"/>
  <c r="F66" i="15"/>
  <c r="I65" i="15"/>
  <c r="B65" i="15"/>
  <c r="J65" i="15"/>
  <c r="G65" i="15"/>
  <c r="H65" i="15"/>
  <c r="E65" i="15"/>
  <c r="F65" i="15"/>
  <c r="I64" i="15"/>
  <c r="B64" i="15"/>
  <c r="J64" i="15"/>
  <c r="G64" i="15"/>
  <c r="H64" i="15"/>
  <c r="E64" i="15"/>
  <c r="F64" i="15"/>
  <c r="I63" i="15"/>
  <c r="B63" i="15"/>
  <c r="J63" i="15"/>
  <c r="G63" i="15"/>
  <c r="H63" i="15"/>
  <c r="E63" i="15"/>
  <c r="F63" i="15"/>
  <c r="I62" i="15"/>
  <c r="B62" i="15"/>
  <c r="J62" i="15"/>
  <c r="G62" i="15"/>
  <c r="H62" i="15"/>
  <c r="E62" i="15"/>
  <c r="F62" i="15"/>
  <c r="I61" i="15"/>
  <c r="B61" i="15"/>
  <c r="J61" i="15"/>
  <c r="G61" i="15"/>
  <c r="H61" i="15"/>
  <c r="E61" i="15"/>
  <c r="F61" i="15"/>
  <c r="I60" i="15"/>
  <c r="B60" i="15"/>
  <c r="J60" i="15"/>
  <c r="G60" i="15"/>
  <c r="H60" i="15"/>
  <c r="E60" i="15"/>
  <c r="F60" i="15"/>
  <c r="I59" i="15"/>
  <c r="B59" i="15"/>
  <c r="J59" i="15"/>
  <c r="G59" i="15"/>
  <c r="H59" i="15"/>
  <c r="E59" i="15"/>
  <c r="F59" i="15"/>
  <c r="I58" i="15"/>
  <c r="B58" i="15"/>
  <c r="J58" i="15"/>
  <c r="G58" i="15"/>
  <c r="H58" i="15"/>
  <c r="E58" i="15"/>
  <c r="F58" i="15"/>
  <c r="I57" i="15"/>
  <c r="B57" i="15"/>
  <c r="J57" i="15"/>
  <c r="G57" i="15"/>
  <c r="H57" i="15"/>
  <c r="E57" i="15"/>
  <c r="F57" i="15"/>
  <c r="I56" i="15"/>
  <c r="B56" i="15"/>
  <c r="J56" i="15"/>
  <c r="G56" i="15"/>
  <c r="H56" i="15"/>
  <c r="E56" i="15"/>
  <c r="F56" i="15"/>
  <c r="I55" i="15"/>
  <c r="B55" i="15"/>
  <c r="J55" i="15"/>
  <c r="G55" i="15"/>
  <c r="H55" i="15"/>
  <c r="E55" i="15"/>
  <c r="F55" i="15"/>
  <c r="I54" i="15"/>
  <c r="B54" i="15"/>
  <c r="J54" i="15"/>
  <c r="G54" i="15"/>
  <c r="H54" i="15"/>
  <c r="E54" i="15"/>
  <c r="F54" i="15"/>
  <c r="I53" i="15"/>
  <c r="B53" i="15"/>
  <c r="J53" i="15"/>
  <c r="G53" i="15"/>
  <c r="H53" i="15"/>
  <c r="E53" i="15"/>
  <c r="F53" i="15"/>
  <c r="I52" i="15"/>
  <c r="B52" i="15"/>
  <c r="J52" i="15"/>
  <c r="G52" i="15"/>
  <c r="H52" i="15"/>
  <c r="E52" i="15"/>
  <c r="F52" i="15"/>
  <c r="I51" i="15"/>
  <c r="B51" i="15"/>
  <c r="J51" i="15"/>
  <c r="G51" i="15"/>
  <c r="H51" i="15"/>
  <c r="E51" i="15"/>
  <c r="F51" i="15"/>
  <c r="I50" i="15"/>
  <c r="B50" i="15"/>
  <c r="J50" i="15"/>
  <c r="G50" i="15"/>
  <c r="H50" i="15"/>
  <c r="E50" i="15"/>
  <c r="F50" i="15"/>
  <c r="I49" i="15"/>
  <c r="B49" i="15"/>
  <c r="J49" i="15"/>
  <c r="G49" i="15"/>
  <c r="H49" i="15"/>
  <c r="E49" i="15"/>
  <c r="F49" i="15"/>
  <c r="I48" i="15"/>
  <c r="B48" i="15"/>
  <c r="J48" i="15"/>
  <c r="G48" i="15"/>
  <c r="H48" i="15"/>
  <c r="E48" i="15"/>
  <c r="F48" i="15"/>
  <c r="I47" i="15"/>
  <c r="B47" i="15"/>
  <c r="J47" i="15"/>
  <c r="G47" i="15"/>
  <c r="H47" i="15"/>
  <c r="E47" i="15"/>
  <c r="F47" i="15"/>
  <c r="I46" i="15"/>
  <c r="B46" i="15"/>
  <c r="J46" i="15"/>
  <c r="G46" i="15"/>
  <c r="H46" i="15"/>
  <c r="E46" i="15"/>
  <c r="F46" i="15"/>
  <c r="I45" i="15"/>
  <c r="B45" i="15"/>
  <c r="J45" i="15"/>
  <c r="G45" i="15"/>
  <c r="H45" i="15"/>
  <c r="E45" i="15"/>
  <c r="F45" i="15"/>
  <c r="I44" i="15"/>
  <c r="B44" i="15"/>
  <c r="J44" i="15"/>
  <c r="G44" i="15"/>
  <c r="H44" i="15"/>
  <c r="E44" i="15"/>
  <c r="F44" i="15"/>
  <c r="I43" i="15"/>
  <c r="B43" i="15"/>
  <c r="J43" i="15"/>
  <c r="G43" i="15"/>
  <c r="H43" i="15"/>
  <c r="E43" i="15"/>
  <c r="F43" i="15"/>
  <c r="I42" i="15"/>
  <c r="B42" i="15"/>
  <c r="J42" i="15"/>
  <c r="G42" i="15"/>
  <c r="H42" i="15"/>
  <c r="E42" i="15"/>
  <c r="F42" i="15"/>
  <c r="I41" i="15"/>
  <c r="B41" i="15"/>
  <c r="J41" i="15"/>
  <c r="G41" i="15"/>
  <c r="H41" i="15"/>
  <c r="E41" i="15"/>
  <c r="F41" i="15"/>
  <c r="I40" i="15"/>
  <c r="G40" i="15"/>
  <c r="E40" i="15"/>
  <c r="B40" i="15"/>
  <c r="J40" i="15"/>
  <c r="H40" i="15"/>
  <c r="F40" i="15"/>
  <c r="E33" i="15"/>
  <c r="B33" i="15"/>
  <c r="F33" i="15"/>
  <c r="G33" i="15"/>
  <c r="H33" i="15"/>
  <c r="I33" i="15"/>
  <c r="J33" i="15"/>
  <c r="I35" i="15"/>
  <c r="G35" i="15"/>
  <c r="E35" i="15"/>
  <c r="I34" i="15"/>
  <c r="G34" i="15"/>
  <c r="E34" i="15"/>
  <c r="I32" i="15"/>
  <c r="G32" i="15"/>
  <c r="E32" i="15"/>
  <c r="I31" i="15"/>
  <c r="G31" i="15"/>
  <c r="E31" i="15"/>
  <c r="I30" i="15"/>
  <c r="G30" i="15"/>
  <c r="E30" i="15"/>
  <c r="I29" i="15"/>
  <c r="G29" i="15"/>
  <c r="E29" i="15"/>
  <c r="I28" i="15"/>
  <c r="G28" i="15"/>
  <c r="E28" i="15"/>
  <c r="I27" i="15"/>
  <c r="G27" i="15"/>
  <c r="E27" i="15"/>
  <c r="I26" i="15"/>
  <c r="G26" i="15"/>
  <c r="E26" i="15"/>
  <c r="B35" i="15"/>
  <c r="J35" i="15"/>
  <c r="H35" i="15"/>
  <c r="F35" i="15"/>
  <c r="B34" i="15"/>
  <c r="J34" i="15"/>
  <c r="H34" i="15"/>
  <c r="F34" i="15"/>
  <c r="B32" i="15"/>
  <c r="J32" i="15"/>
  <c r="H32" i="15"/>
  <c r="F32" i="15"/>
  <c r="B31" i="15"/>
  <c r="J31" i="15"/>
  <c r="H31" i="15"/>
  <c r="F31" i="15"/>
  <c r="B30" i="15"/>
  <c r="J30" i="15"/>
  <c r="H30" i="15"/>
  <c r="F30" i="15"/>
  <c r="B29" i="15"/>
  <c r="J29" i="15"/>
  <c r="H29" i="15"/>
  <c r="F29" i="15"/>
  <c r="B28" i="15"/>
  <c r="J28" i="15"/>
  <c r="H28" i="15"/>
  <c r="F28" i="15"/>
  <c r="B27" i="15"/>
  <c r="J27" i="15"/>
  <c r="H27" i="15"/>
  <c r="F27" i="15"/>
  <c r="B26" i="15"/>
  <c r="J26" i="15"/>
  <c r="H26" i="15"/>
  <c r="F26" i="15"/>
  <c r="I23" i="15"/>
  <c r="G23" i="15"/>
  <c r="E23" i="15"/>
  <c r="B23" i="15"/>
  <c r="J23" i="15"/>
  <c r="H23" i="15"/>
  <c r="F23" i="15"/>
  <c r="E16" i="15"/>
  <c r="B16" i="15"/>
  <c r="F16" i="15"/>
  <c r="G16" i="15"/>
  <c r="H16" i="15"/>
  <c r="I16" i="15"/>
  <c r="J16" i="15"/>
  <c r="E17" i="15"/>
  <c r="B17" i="15"/>
  <c r="F17" i="15"/>
  <c r="G17" i="15"/>
  <c r="H17" i="15"/>
  <c r="I17" i="15"/>
  <c r="J17" i="15"/>
  <c r="E18" i="15"/>
  <c r="B18" i="15"/>
  <c r="F18" i="15"/>
  <c r="G18" i="15"/>
  <c r="H18" i="15"/>
  <c r="I18" i="15"/>
  <c r="J18" i="15"/>
  <c r="E19" i="15"/>
  <c r="B19" i="15"/>
  <c r="F19" i="15"/>
  <c r="G19" i="15"/>
  <c r="H19" i="15"/>
  <c r="I19" i="15"/>
  <c r="J19" i="15"/>
  <c r="E20" i="15"/>
  <c r="B20" i="15"/>
  <c r="F20" i="15"/>
  <c r="G20" i="15"/>
  <c r="H20" i="15"/>
  <c r="I20" i="15"/>
  <c r="J20" i="15"/>
  <c r="I15" i="15"/>
  <c r="G15" i="15"/>
  <c r="E15" i="15"/>
  <c r="B15" i="15"/>
  <c r="J15" i="15"/>
  <c r="H15" i="15"/>
  <c r="F15" i="15"/>
  <c r="E6" i="15"/>
  <c r="B6" i="15"/>
  <c r="F6" i="15"/>
  <c r="G6" i="15"/>
  <c r="H6" i="15"/>
  <c r="I6" i="15"/>
  <c r="J6" i="15"/>
  <c r="E7" i="15"/>
  <c r="B7" i="15"/>
  <c r="F7" i="15"/>
  <c r="G7" i="15"/>
  <c r="H7" i="15"/>
  <c r="I7" i="15"/>
  <c r="J7" i="15"/>
  <c r="E8" i="15"/>
  <c r="B8" i="15"/>
  <c r="F8" i="15"/>
  <c r="G8" i="15"/>
  <c r="H8" i="15"/>
  <c r="I8" i="15"/>
  <c r="J8" i="15"/>
  <c r="E9" i="15"/>
  <c r="B9" i="15"/>
  <c r="F9" i="15"/>
  <c r="G9" i="15"/>
  <c r="H9" i="15"/>
  <c r="I9" i="15"/>
  <c r="J9" i="15"/>
  <c r="E10" i="15"/>
  <c r="B10" i="15"/>
  <c r="F10" i="15"/>
  <c r="G10" i="15"/>
  <c r="H10" i="15"/>
  <c r="I10" i="15"/>
  <c r="J10" i="15"/>
  <c r="I5" i="15"/>
  <c r="I2" i="15"/>
  <c r="G5" i="15"/>
  <c r="G2" i="15"/>
  <c r="E5" i="15"/>
  <c r="E2" i="15"/>
  <c r="B5" i="15"/>
  <c r="J5" i="15"/>
  <c r="H5" i="15"/>
  <c r="F5" i="15"/>
  <c r="P2" i="15"/>
  <c r="N2" i="15"/>
  <c r="L2" i="15"/>
  <c r="Y24" i="15"/>
  <c r="C2" i="15"/>
  <c r="B2" i="15"/>
  <c r="GX52" i="16"/>
  <c r="GY38" i="16"/>
  <c r="GX38" i="16"/>
  <c r="GW38" i="16"/>
  <c r="C87" i="15"/>
  <c r="C86" i="15"/>
  <c r="C85" i="15"/>
  <c r="C84" i="15"/>
  <c r="C83" i="15"/>
  <c r="C82" i="15"/>
  <c r="C81" i="15"/>
  <c r="C80" i="15"/>
  <c r="C79" i="15"/>
  <c r="C78" i="15"/>
  <c r="C77" i="15"/>
  <c r="C76" i="15"/>
  <c r="C75" i="15"/>
  <c r="C74" i="15"/>
  <c r="C73" i="15"/>
  <c r="C72" i="15"/>
  <c r="C71" i="15"/>
  <c r="C70" i="15"/>
  <c r="C69" i="15"/>
  <c r="C68" i="15"/>
  <c r="C67" i="15"/>
  <c r="C66" i="15"/>
  <c r="C65" i="15"/>
  <c r="C64" i="15"/>
  <c r="C63" i="15"/>
  <c r="C62" i="15"/>
  <c r="C61" i="15"/>
  <c r="C60" i="15"/>
  <c r="C59" i="15"/>
  <c r="C58" i="15"/>
  <c r="C57" i="15"/>
  <c r="C56" i="15"/>
  <c r="C55" i="15"/>
  <c r="C54" i="15"/>
  <c r="C53" i="15"/>
  <c r="C52" i="15"/>
  <c r="C51" i="15"/>
  <c r="C50" i="15"/>
  <c r="C49" i="15"/>
  <c r="C48" i="15"/>
  <c r="C47" i="15"/>
  <c r="C46" i="15"/>
  <c r="C45" i="15"/>
  <c r="C44" i="15"/>
  <c r="C43" i="15"/>
  <c r="C42" i="15"/>
  <c r="C41" i="15"/>
  <c r="C40" i="15"/>
  <c r="AB36" i="15"/>
  <c r="AA37" i="15"/>
  <c r="AB37" i="15"/>
  <c r="Z37" i="15"/>
  <c r="AB35" i="15"/>
  <c r="AA36" i="15"/>
  <c r="Z36" i="15"/>
  <c r="AB34" i="15"/>
  <c r="AA35" i="15"/>
  <c r="Z35" i="15"/>
  <c r="C35" i="15"/>
  <c r="AB33" i="15"/>
  <c r="AA34" i="15"/>
  <c r="Z34" i="15"/>
  <c r="C34" i="15"/>
  <c r="AB32" i="15"/>
  <c r="AA33" i="15"/>
  <c r="Z33" i="15"/>
  <c r="C33" i="15"/>
  <c r="AB31" i="15"/>
  <c r="AA32" i="15"/>
  <c r="Z32" i="15"/>
  <c r="C32" i="15"/>
  <c r="AB30" i="15"/>
  <c r="AA31" i="15"/>
  <c r="Z31" i="15"/>
  <c r="C31" i="15"/>
  <c r="AB29" i="15"/>
  <c r="AA30" i="15"/>
  <c r="Z30" i="15"/>
  <c r="C30" i="15"/>
  <c r="AB28" i="15"/>
  <c r="AA29" i="15"/>
  <c r="Z29" i="15"/>
  <c r="C29" i="15"/>
  <c r="AB27" i="15"/>
  <c r="AA28" i="15"/>
  <c r="Z28" i="15"/>
  <c r="C28" i="15"/>
  <c r="AB26" i="15"/>
  <c r="AA27" i="15"/>
  <c r="Z27" i="15"/>
  <c r="C27" i="15"/>
  <c r="AB25" i="15"/>
  <c r="AA26" i="15"/>
  <c r="Z26" i="15"/>
  <c r="C26" i="15"/>
  <c r="AB24" i="15"/>
  <c r="AA25" i="15"/>
  <c r="Z25" i="15"/>
  <c r="AI24" i="15"/>
  <c r="AG24" i="15"/>
  <c r="AE24" i="15"/>
  <c r="Z24" i="15"/>
  <c r="C20" i="15"/>
  <c r="C19" i="15"/>
  <c r="Z18" i="15"/>
  <c r="C18" i="15"/>
  <c r="Z17" i="15"/>
  <c r="C17" i="15"/>
  <c r="Z16" i="15"/>
  <c r="C16" i="15"/>
  <c r="Z15" i="15"/>
  <c r="C15" i="15"/>
  <c r="C10" i="15"/>
  <c r="Z9" i="15"/>
  <c r="C9" i="15"/>
  <c r="Z8" i="15"/>
  <c r="C8" i="15"/>
  <c r="Z7" i="15"/>
  <c r="C7" i="15"/>
  <c r="Z6" i="15"/>
  <c r="C6" i="15"/>
  <c r="Z5" i="15"/>
  <c r="C5" i="15"/>
  <c r="Q2" i="15"/>
  <c r="O2" i="15"/>
  <c r="M2" i="15"/>
  <c r="J2" i="15"/>
  <c r="H2" i="15"/>
  <c r="F2" i="15"/>
  <c r="AL37" i="10"/>
  <c r="AA37" i="10"/>
  <c r="AM37" i="10"/>
  <c r="AL36" i="10"/>
  <c r="AA36" i="10"/>
  <c r="AM36" i="10"/>
  <c r="AL35" i="10"/>
  <c r="AA35" i="10"/>
  <c r="AM35" i="10"/>
  <c r="AL34" i="10"/>
  <c r="AA34" i="10"/>
  <c r="AM34" i="10"/>
  <c r="AL33" i="10"/>
  <c r="AA33" i="10"/>
  <c r="AM33" i="10"/>
  <c r="AL32" i="10"/>
  <c r="AA32" i="10"/>
  <c r="AM32" i="10"/>
  <c r="AL31" i="10"/>
  <c r="AA31" i="10"/>
  <c r="AM31" i="10"/>
  <c r="AL30" i="10"/>
  <c r="AA30" i="10"/>
  <c r="AM30" i="10"/>
  <c r="AL29" i="10"/>
  <c r="AA29" i="10"/>
  <c r="AM29" i="10"/>
  <c r="AL28" i="10"/>
  <c r="AA28" i="10"/>
  <c r="AM28" i="10"/>
  <c r="AL27" i="10"/>
  <c r="AA27" i="10"/>
  <c r="AM27" i="10"/>
  <c r="AL26" i="10"/>
  <c r="AA26" i="10"/>
  <c r="AM26" i="10"/>
  <c r="AL25" i="10"/>
  <c r="AA25" i="10"/>
  <c r="AM25" i="10"/>
  <c r="AL24" i="10"/>
  <c r="AA24" i="10"/>
  <c r="AM24" i="10"/>
  <c r="AJ37" i="10"/>
  <c r="AK37" i="10"/>
  <c r="AJ36" i="10"/>
  <c r="AK36" i="10"/>
  <c r="AJ35" i="10"/>
  <c r="AK35" i="10"/>
  <c r="AJ34" i="10"/>
  <c r="AK34" i="10"/>
  <c r="AJ33" i="10"/>
  <c r="AK33" i="10"/>
  <c r="AJ32" i="10"/>
  <c r="AK32" i="10"/>
  <c r="AJ31" i="10"/>
  <c r="AK31" i="10"/>
  <c r="AJ30" i="10"/>
  <c r="AK30" i="10"/>
  <c r="AJ29" i="10"/>
  <c r="AK29" i="10"/>
  <c r="AJ28" i="10"/>
  <c r="AK28" i="10"/>
  <c r="AJ27" i="10"/>
  <c r="AK27" i="10"/>
  <c r="AJ26" i="10"/>
  <c r="AK26" i="10"/>
  <c r="AJ25" i="10"/>
  <c r="AK25" i="10"/>
  <c r="AJ24" i="10"/>
  <c r="AK24" i="10"/>
  <c r="AH37" i="10"/>
  <c r="AI37" i="10"/>
  <c r="AH36" i="10"/>
  <c r="AI36" i="10"/>
  <c r="AH35" i="10"/>
  <c r="AI35" i="10"/>
  <c r="AH34" i="10"/>
  <c r="AI34" i="10"/>
  <c r="AH33" i="10"/>
  <c r="AI33" i="10"/>
  <c r="AH32" i="10"/>
  <c r="AI32" i="10"/>
  <c r="AH31" i="10"/>
  <c r="AI31" i="10"/>
  <c r="AH30" i="10"/>
  <c r="AI30" i="10"/>
  <c r="AH29" i="10"/>
  <c r="AI29" i="10"/>
  <c r="AH28" i="10"/>
  <c r="AI28" i="10"/>
  <c r="AH27" i="10"/>
  <c r="AI27" i="10"/>
  <c r="AH26" i="10"/>
  <c r="AI26" i="10"/>
  <c r="AH25" i="10"/>
  <c r="AI25" i="10"/>
  <c r="AH24" i="10"/>
  <c r="AI24" i="10"/>
  <c r="AF37" i="10"/>
  <c r="AG37" i="10"/>
  <c r="AF36" i="10"/>
  <c r="AG36" i="10"/>
  <c r="AF35" i="10"/>
  <c r="AG35" i="10"/>
  <c r="AF34" i="10"/>
  <c r="AG34" i="10"/>
  <c r="AF33" i="10"/>
  <c r="AG33" i="10"/>
  <c r="AF32" i="10"/>
  <c r="AG32" i="10"/>
  <c r="AF31" i="10"/>
  <c r="AG31" i="10"/>
  <c r="AF30" i="10"/>
  <c r="AG30" i="10"/>
  <c r="AF29" i="10"/>
  <c r="AG29" i="10"/>
  <c r="AF28" i="10"/>
  <c r="AG28" i="10"/>
  <c r="AF27" i="10"/>
  <c r="AG27" i="10"/>
  <c r="AF26" i="10"/>
  <c r="AG26" i="10"/>
  <c r="AF25" i="10"/>
  <c r="AG25" i="10"/>
  <c r="AF24" i="10"/>
  <c r="AG24" i="10"/>
  <c r="AC26" i="10"/>
  <c r="AD26" i="10"/>
  <c r="AC27" i="10"/>
  <c r="AD27" i="10"/>
  <c r="AC28" i="10"/>
  <c r="AD28" i="10"/>
  <c r="AC29" i="10"/>
  <c r="AD29" i="10"/>
  <c r="AC30" i="10"/>
  <c r="AD30" i="10"/>
  <c r="AC31" i="10"/>
  <c r="AD31" i="10"/>
  <c r="AC32" i="10"/>
  <c r="AD32" i="10"/>
  <c r="AC33" i="10"/>
  <c r="AD33" i="10"/>
  <c r="AC34" i="10"/>
  <c r="AD34" i="10"/>
  <c r="AC35" i="10"/>
  <c r="AD35" i="10"/>
  <c r="AC36" i="10"/>
  <c r="AD36" i="10"/>
  <c r="AC37" i="10"/>
  <c r="AD37" i="10"/>
  <c r="AD25" i="10"/>
  <c r="AC25" i="10"/>
  <c r="AD24" i="10"/>
  <c r="AF16" i="10"/>
  <c r="AA16" i="10"/>
  <c r="AG16" i="10"/>
  <c r="AH16" i="10"/>
  <c r="AI16" i="10"/>
  <c r="AJ16" i="10"/>
  <c r="AK16" i="10"/>
  <c r="AL16" i="10"/>
  <c r="AM16" i="10"/>
  <c r="AF17" i="10"/>
  <c r="AA17" i="10"/>
  <c r="AG17" i="10"/>
  <c r="AH17" i="10"/>
  <c r="AI17" i="10"/>
  <c r="AJ17" i="10"/>
  <c r="AK17" i="10"/>
  <c r="AL17" i="10"/>
  <c r="AM17" i="10"/>
  <c r="AF18" i="10"/>
  <c r="AA18" i="10"/>
  <c r="AG18" i="10"/>
  <c r="AH18" i="10"/>
  <c r="AI18" i="10"/>
  <c r="AJ18" i="10"/>
  <c r="AK18" i="10"/>
  <c r="AL18" i="10"/>
  <c r="AM18" i="10"/>
  <c r="AL15" i="10"/>
  <c r="AJ15" i="10"/>
  <c r="AH15" i="10"/>
  <c r="AF15" i="10"/>
  <c r="AA15" i="10"/>
  <c r="AM15" i="10"/>
  <c r="AK15" i="10"/>
  <c r="AI15" i="10"/>
  <c r="AG15" i="10"/>
  <c r="AL9" i="10"/>
  <c r="AA9" i="10"/>
  <c r="AM9" i="10"/>
  <c r="AL8" i="10"/>
  <c r="AA8" i="10"/>
  <c r="AM8" i="10"/>
  <c r="AL7" i="10"/>
  <c r="AA7" i="10"/>
  <c r="AM7" i="10"/>
  <c r="AL6" i="10"/>
  <c r="AA6" i="10"/>
  <c r="AM6" i="10"/>
  <c r="AL5" i="10"/>
  <c r="AA5" i="10"/>
  <c r="AM5" i="10"/>
  <c r="AJ9" i="10"/>
  <c r="AK9" i="10"/>
  <c r="AJ8" i="10"/>
  <c r="AK8" i="10"/>
  <c r="AJ7" i="10"/>
  <c r="AK7" i="10"/>
  <c r="AJ6" i="10"/>
  <c r="AK6" i="10"/>
  <c r="AJ5" i="10"/>
  <c r="AK5" i="10"/>
  <c r="AH9" i="10"/>
  <c r="AI9" i="10"/>
  <c r="AH8" i="10"/>
  <c r="AI8" i="10"/>
  <c r="AH7" i="10"/>
  <c r="AI7" i="10"/>
  <c r="AH6" i="10"/>
  <c r="AI6" i="10"/>
  <c r="AH5" i="10"/>
  <c r="AI5" i="10"/>
  <c r="AF9" i="10"/>
  <c r="AG9" i="10"/>
  <c r="AF8" i="10"/>
  <c r="AG8" i="10"/>
  <c r="AF7" i="10"/>
  <c r="AG7" i="10"/>
  <c r="AF6" i="10"/>
  <c r="AG6" i="10"/>
  <c r="AF5" i="10"/>
  <c r="AG5" i="10"/>
  <c r="C6" i="10"/>
  <c r="C7" i="10"/>
  <c r="C8" i="10"/>
  <c r="C9" i="10"/>
  <c r="C10" i="10"/>
  <c r="C5" i="10"/>
  <c r="K87" i="10"/>
  <c r="L87" i="10"/>
  <c r="K86" i="10"/>
  <c r="L86" i="10"/>
  <c r="K85" i="10"/>
  <c r="L85" i="10"/>
  <c r="K84" i="10"/>
  <c r="L84" i="10"/>
  <c r="K83" i="10"/>
  <c r="L83" i="10"/>
  <c r="K82" i="10"/>
  <c r="L82" i="10"/>
  <c r="K81" i="10"/>
  <c r="L81" i="10"/>
  <c r="K80" i="10"/>
  <c r="L80" i="10"/>
  <c r="K79" i="10"/>
  <c r="L79" i="10"/>
  <c r="K78" i="10"/>
  <c r="L78" i="10"/>
  <c r="K77" i="10"/>
  <c r="L77" i="10"/>
  <c r="K76" i="10"/>
  <c r="L76" i="10"/>
  <c r="K75" i="10"/>
  <c r="L75" i="10"/>
  <c r="K74" i="10"/>
  <c r="L74" i="10"/>
  <c r="K73" i="10"/>
  <c r="L73" i="10"/>
  <c r="K72" i="10"/>
  <c r="L72" i="10"/>
  <c r="K71" i="10"/>
  <c r="L71" i="10"/>
  <c r="K70" i="10"/>
  <c r="L70" i="10"/>
  <c r="K69" i="10"/>
  <c r="L69" i="10"/>
  <c r="K68" i="10"/>
  <c r="L68" i="10"/>
  <c r="K67" i="10"/>
  <c r="L67" i="10"/>
  <c r="K66" i="10"/>
  <c r="L66" i="10"/>
  <c r="K65" i="10"/>
  <c r="L65" i="10"/>
  <c r="K64" i="10"/>
  <c r="L64" i="10"/>
  <c r="K63" i="10"/>
  <c r="L63" i="10"/>
  <c r="K62" i="10"/>
  <c r="L62" i="10"/>
  <c r="K61" i="10"/>
  <c r="L61" i="10"/>
  <c r="K60" i="10"/>
  <c r="L60" i="10"/>
  <c r="K59" i="10"/>
  <c r="L59" i="10"/>
  <c r="K58" i="10"/>
  <c r="L58" i="10"/>
  <c r="K57" i="10"/>
  <c r="L57" i="10"/>
  <c r="K56" i="10"/>
  <c r="L56" i="10"/>
  <c r="K55" i="10"/>
  <c r="L55" i="10"/>
  <c r="K54" i="10"/>
  <c r="L54" i="10"/>
  <c r="K53" i="10"/>
  <c r="L53" i="10"/>
  <c r="K52" i="10"/>
  <c r="L52" i="10"/>
  <c r="K51" i="10"/>
  <c r="L51" i="10"/>
  <c r="K50" i="10"/>
  <c r="L50" i="10"/>
  <c r="K49" i="10"/>
  <c r="L49" i="10"/>
  <c r="K48" i="10"/>
  <c r="L48" i="10"/>
  <c r="K47" i="10"/>
  <c r="L47" i="10"/>
  <c r="K46" i="10"/>
  <c r="L46" i="10"/>
  <c r="K45" i="10"/>
  <c r="L45" i="10"/>
  <c r="K44" i="10"/>
  <c r="L44" i="10"/>
  <c r="K43" i="10"/>
  <c r="L43" i="10"/>
  <c r="K42" i="10"/>
  <c r="L42" i="10"/>
  <c r="K41" i="10"/>
  <c r="L41" i="10"/>
  <c r="K40" i="10"/>
  <c r="L40" i="10"/>
  <c r="I87" i="10"/>
  <c r="J87" i="10"/>
  <c r="I86" i="10"/>
  <c r="J86" i="10"/>
  <c r="I85" i="10"/>
  <c r="J85" i="10"/>
  <c r="I84" i="10"/>
  <c r="J84" i="10"/>
  <c r="I83" i="10"/>
  <c r="J83" i="10"/>
  <c r="I82" i="10"/>
  <c r="J82" i="10"/>
  <c r="I81" i="10"/>
  <c r="J81" i="10"/>
  <c r="I80" i="10"/>
  <c r="J80" i="10"/>
  <c r="I79" i="10"/>
  <c r="J79" i="10"/>
  <c r="I78" i="10"/>
  <c r="J78" i="10"/>
  <c r="I77" i="10"/>
  <c r="J77" i="10"/>
  <c r="I76" i="10"/>
  <c r="J76" i="10"/>
  <c r="I75" i="10"/>
  <c r="J75" i="10"/>
  <c r="I74" i="10"/>
  <c r="J74" i="10"/>
  <c r="I73" i="10"/>
  <c r="J73" i="10"/>
  <c r="I72" i="10"/>
  <c r="J72" i="10"/>
  <c r="I71" i="10"/>
  <c r="J71" i="10"/>
  <c r="I70" i="10"/>
  <c r="J70" i="10"/>
  <c r="I69" i="10"/>
  <c r="J69" i="10"/>
  <c r="I68" i="10"/>
  <c r="J68" i="10"/>
  <c r="I67" i="10"/>
  <c r="J67" i="10"/>
  <c r="I66" i="10"/>
  <c r="J66" i="10"/>
  <c r="I65" i="10"/>
  <c r="J65" i="10"/>
  <c r="I64" i="10"/>
  <c r="J64" i="10"/>
  <c r="I63" i="10"/>
  <c r="J63" i="10"/>
  <c r="I62" i="10"/>
  <c r="J62" i="10"/>
  <c r="I61" i="10"/>
  <c r="J61" i="10"/>
  <c r="I60" i="10"/>
  <c r="J60" i="10"/>
  <c r="I59" i="10"/>
  <c r="J59" i="10"/>
  <c r="I58" i="10"/>
  <c r="J58" i="10"/>
  <c r="I57" i="10"/>
  <c r="J57" i="10"/>
  <c r="I56" i="10"/>
  <c r="J56" i="10"/>
  <c r="I55" i="10"/>
  <c r="J55" i="10"/>
  <c r="I54" i="10"/>
  <c r="J54" i="10"/>
  <c r="I53" i="10"/>
  <c r="J53" i="10"/>
  <c r="I52" i="10"/>
  <c r="J52" i="10"/>
  <c r="I51" i="10"/>
  <c r="J51" i="10"/>
  <c r="I50" i="10"/>
  <c r="J50" i="10"/>
  <c r="I49" i="10"/>
  <c r="J49" i="10"/>
  <c r="I48" i="10"/>
  <c r="J48" i="10"/>
  <c r="I47" i="10"/>
  <c r="J47" i="10"/>
  <c r="I46" i="10"/>
  <c r="J46" i="10"/>
  <c r="I45" i="10"/>
  <c r="J45" i="10"/>
  <c r="I44" i="10"/>
  <c r="J44" i="10"/>
  <c r="I43" i="10"/>
  <c r="J43" i="10"/>
  <c r="I42" i="10"/>
  <c r="J42" i="10"/>
  <c r="I41" i="10"/>
  <c r="J41" i="10"/>
  <c r="I40" i="10"/>
  <c r="J40" i="10"/>
  <c r="G87" i="10"/>
  <c r="H87" i="10"/>
  <c r="G86" i="10"/>
  <c r="H86" i="10"/>
  <c r="G85" i="10"/>
  <c r="H85" i="10"/>
  <c r="G84" i="10"/>
  <c r="H84" i="10"/>
  <c r="G83" i="10"/>
  <c r="H83" i="10"/>
  <c r="G82" i="10"/>
  <c r="H82" i="10"/>
  <c r="G81" i="10"/>
  <c r="H81" i="10"/>
  <c r="G80" i="10"/>
  <c r="H80" i="10"/>
  <c r="G79" i="10"/>
  <c r="H79" i="10"/>
  <c r="G78" i="10"/>
  <c r="H78" i="10"/>
  <c r="G77" i="10"/>
  <c r="H77" i="10"/>
  <c r="G76" i="10"/>
  <c r="H76" i="10"/>
  <c r="G75" i="10"/>
  <c r="H75" i="10"/>
  <c r="G74" i="10"/>
  <c r="H74" i="10"/>
  <c r="G73" i="10"/>
  <c r="H73" i="10"/>
  <c r="G72" i="10"/>
  <c r="H72" i="10"/>
  <c r="G71" i="10"/>
  <c r="H71" i="10"/>
  <c r="G70" i="10"/>
  <c r="H70" i="10"/>
  <c r="G69" i="10"/>
  <c r="H69" i="10"/>
  <c r="G68" i="10"/>
  <c r="H68" i="10"/>
  <c r="G67" i="10"/>
  <c r="H67" i="10"/>
  <c r="G66" i="10"/>
  <c r="H66" i="10"/>
  <c r="G65" i="10"/>
  <c r="H65" i="10"/>
  <c r="G64" i="10"/>
  <c r="H64" i="10"/>
  <c r="G63" i="10"/>
  <c r="H63" i="10"/>
  <c r="G62" i="10"/>
  <c r="H62" i="10"/>
  <c r="G61" i="10"/>
  <c r="H61" i="10"/>
  <c r="G60" i="10"/>
  <c r="H60" i="10"/>
  <c r="G59" i="10"/>
  <c r="H59" i="10"/>
  <c r="G58" i="10"/>
  <c r="H58" i="10"/>
  <c r="G57" i="10"/>
  <c r="H57" i="10"/>
  <c r="G56" i="10"/>
  <c r="H56" i="10"/>
  <c r="G55" i="10"/>
  <c r="H55" i="10"/>
  <c r="G54" i="10"/>
  <c r="H54" i="10"/>
  <c r="G53" i="10"/>
  <c r="H53" i="10"/>
  <c r="G52" i="10"/>
  <c r="H52" i="10"/>
  <c r="G51" i="10"/>
  <c r="H51" i="10"/>
  <c r="G50" i="10"/>
  <c r="H50" i="10"/>
  <c r="G49" i="10"/>
  <c r="H49" i="10"/>
  <c r="G48" i="10"/>
  <c r="H48" i="10"/>
  <c r="G47" i="10"/>
  <c r="H47" i="10"/>
  <c r="G46" i="10"/>
  <c r="H46" i="10"/>
  <c r="G45" i="10"/>
  <c r="H45" i="10"/>
  <c r="G44" i="10"/>
  <c r="H44" i="10"/>
  <c r="G43" i="10"/>
  <c r="H43" i="10"/>
  <c r="G42" i="10"/>
  <c r="H42" i="10"/>
  <c r="G41" i="10"/>
  <c r="H41" i="10"/>
  <c r="G40" i="10"/>
  <c r="H40" i="10"/>
  <c r="E87" i="10"/>
  <c r="F87" i="10"/>
  <c r="E86" i="10"/>
  <c r="F86" i="10"/>
  <c r="E85" i="10"/>
  <c r="F85" i="10"/>
  <c r="E84" i="10"/>
  <c r="F84" i="10"/>
  <c r="E83" i="10"/>
  <c r="F83" i="10"/>
  <c r="E82" i="10"/>
  <c r="F82" i="10"/>
  <c r="E81" i="10"/>
  <c r="F81" i="10"/>
  <c r="E80" i="10"/>
  <c r="F80" i="10"/>
  <c r="E79" i="10"/>
  <c r="F79" i="10"/>
  <c r="E78" i="10"/>
  <c r="F78" i="10"/>
  <c r="E77" i="10"/>
  <c r="F77" i="10"/>
  <c r="E76" i="10"/>
  <c r="F76" i="10"/>
  <c r="E75" i="10"/>
  <c r="F75" i="10"/>
  <c r="E74" i="10"/>
  <c r="F74" i="10"/>
  <c r="E73" i="10"/>
  <c r="F73" i="10"/>
  <c r="E72" i="10"/>
  <c r="F72" i="10"/>
  <c r="E71" i="10"/>
  <c r="F71" i="10"/>
  <c r="E70" i="10"/>
  <c r="F70" i="10"/>
  <c r="E69" i="10"/>
  <c r="F69" i="10"/>
  <c r="E68" i="10"/>
  <c r="F68" i="10"/>
  <c r="E67" i="10"/>
  <c r="F67" i="10"/>
  <c r="E66" i="10"/>
  <c r="F66" i="10"/>
  <c r="E65" i="10"/>
  <c r="F65" i="10"/>
  <c r="E64" i="10"/>
  <c r="F64" i="10"/>
  <c r="E63" i="10"/>
  <c r="F63" i="10"/>
  <c r="E62" i="10"/>
  <c r="F62" i="10"/>
  <c r="E61" i="10"/>
  <c r="F61" i="10"/>
  <c r="E60" i="10"/>
  <c r="F60" i="10"/>
  <c r="E59" i="10"/>
  <c r="F59" i="10"/>
  <c r="E58" i="10"/>
  <c r="F58" i="10"/>
  <c r="E57" i="10"/>
  <c r="F57" i="10"/>
  <c r="E56" i="10"/>
  <c r="F56" i="10"/>
  <c r="E55" i="10"/>
  <c r="F55" i="10"/>
  <c r="E54" i="10"/>
  <c r="F54" i="10"/>
  <c r="E53" i="10"/>
  <c r="F53" i="10"/>
  <c r="E52" i="10"/>
  <c r="F52" i="10"/>
  <c r="E51" i="10"/>
  <c r="F51" i="10"/>
  <c r="E50" i="10"/>
  <c r="F50" i="10"/>
  <c r="E49" i="10"/>
  <c r="F49" i="10"/>
  <c r="E48" i="10"/>
  <c r="F48" i="10"/>
  <c r="E47" i="10"/>
  <c r="F47" i="10"/>
  <c r="E46" i="10"/>
  <c r="F46" i="10"/>
  <c r="E45" i="10"/>
  <c r="F45" i="10"/>
  <c r="E44" i="10"/>
  <c r="F44" i="10"/>
  <c r="E43" i="10"/>
  <c r="F43" i="10"/>
  <c r="E42" i="10"/>
  <c r="F42" i="10"/>
  <c r="E41" i="10"/>
  <c r="F41" i="10"/>
  <c r="E40" i="10"/>
  <c r="F40" i="10"/>
  <c r="T23" i="10"/>
  <c r="C23" i="10"/>
  <c r="U23" i="10"/>
  <c r="R23" i="10"/>
  <c r="S23" i="10"/>
  <c r="P23" i="10"/>
  <c r="Q23" i="10"/>
  <c r="N23" i="10"/>
  <c r="O23" i="10"/>
  <c r="T2" i="10"/>
  <c r="C2" i="10"/>
  <c r="U2" i="10"/>
  <c r="R2" i="10"/>
  <c r="S2" i="10"/>
  <c r="P2" i="10"/>
  <c r="Q2" i="10"/>
  <c r="N2" i="10"/>
  <c r="O2" i="10"/>
  <c r="K35" i="10"/>
  <c r="B35" i="10"/>
  <c r="L35" i="10"/>
  <c r="K34" i="10"/>
  <c r="B34" i="10"/>
  <c r="L34" i="10"/>
  <c r="I35" i="10"/>
  <c r="J35" i="10"/>
  <c r="I34" i="10"/>
  <c r="J34" i="10"/>
  <c r="G35" i="10"/>
  <c r="H35" i="10"/>
  <c r="G34" i="10"/>
  <c r="H34" i="10"/>
  <c r="E35" i="10"/>
  <c r="F35" i="10"/>
  <c r="E34" i="10"/>
  <c r="F34" i="10"/>
  <c r="K33" i="10"/>
  <c r="B33" i="10"/>
  <c r="L33" i="10"/>
  <c r="K32" i="10"/>
  <c r="B32" i="10"/>
  <c r="L32" i="10"/>
  <c r="K31" i="10"/>
  <c r="B31" i="10"/>
  <c r="L31" i="10"/>
  <c r="K30" i="10"/>
  <c r="B30" i="10"/>
  <c r="L30" i="10"/>
  <c r="K29" i="10"/>
  <c r="B29" i="10"/>
  <c r="L29" i="10"/>
  <c r="K28" i="10"/>
  <c r="B28" i="10"/>
  <c r="L28" i="10"/>
  <c r="K27" i="10"/>
  <c r="B27" i="10"/>
  <c r="L27" i="10"/>
  <c r="K26" i="10"/>
  <c r="B26" i="10"/>
  <c r="L26" i="10"/>
  <c r="I33" i="10"/>
  <c r="J33" i="10"/>
  <c r="I32" i="10"/>
  <c r="J32" i="10"/>
  <c r="I31" i="10"/>
  <c r="J31" i="10"/>
  <c r="I30" i="10"/>
  <c r="J30" i="10"/>
  <c r="I29" i="10"/>
  <c r="J29" i="10"/>
  <c r="I28" i="10"/>
  <c r="J28" i="10"/>
  <c r="I27" i="10"/>
  <c r="J27" i="10"/>
  <c r="I26" i="10"/>
  <c r="J26" i="10"/>
  <c r="G33" i="10"/>
  <c r="H33" i="10"/>
  <c r="G32" i="10"/>
  <c r="H32" i="10"/>
  <c r="G31" i="10"/>
  <c r="H31" i="10"/>
  <c r="G30" i="10"/>
  <c r="H30" i="10"/>
  <c r="G29" i="10"/>
  <c r="H29" i="10"/>
  <c r="G28" i="10"/>
  <c r="H28" i="10"/>
  <c r="G27" i="10"/>
  <c r="H27" i="10"/>
  <c r="G26" i="10"/>
  <c r="H26" i="10"/>
  <c r="E33" i="10"/>
  <c r="F33" i="10"/>
  <c r="E32" i="10"/>
  <c r="F32" i="10"/>
  <c r="E31" i="10"/>
  <c r="F31" i="10"/>
  <c r="E30" i="10"/>
  <c r="F30" i="10"/>
  <c r="E29" i="10"/>
  <c r="F29" i="10"/>
  <c r="E28" i="10"/>
  <c r="F28" i="10"/>
  <c r="E27" i="10"/>
  <c r="F27" i="10"/>
  <c r="E26" i="10"/>
  <c r="F26" i="10"/>
  <c r="K23" i="10"/>
  <c r="B23" i="10"/>
  <c r="L23" i="10"/>
  <c r="I23" i="10"/>
  <c r="J23" i="10"/>
  <c r="G23" i="10"/>
  <c r="H23" i="10"/>
  <c r="E23" i="10"/>
  <c r="F23" i="10"/>
  <c r="G10" i="10"/>
  <c r="H10" i="10"/>
  <c r="G9" i="10"/>
  <c r="H9" i="10"/>
  <c r="G8" i="10"/>
  <c r="H8" i="10"/>
  <c r="G7" i="10"/>
  <c r="H7" i="10"/>
  <c r="G6" i="10"/>
  <c r="H6" i="10"/>
  <c r="G5" i="10"/>
  <c r="H5" i="10"/>
  <c r="K20" i="10"/>
  <c r="B20" i="10"/>
  <c r="L20" i="10"/>
  <c r="K19" i="10"/>
  <c r="B19" i="10"/>
  <c r="L19" i="10"/>
  <c r="K18" i="10"/>
  <c r="B18" i="10"/>
  <c r="L18" i="10"/>
  <c r="K17" i="10"/>
  <c r="B17" i="10"/>
  <c r="L17" i="10"/>
  <c r="K16" i="10"/>
  <c r="B16" i="10"/>
  <c r="L16" i="10"/>
  <c r="K15" i="10"/>
  <c r="B15" i="10"/>
  <c r="L15" i="10"/>
  <c r="K10" i="10"/>
  <c r="L10" i="10"/>
  <c r="K9" i="10"/>
  <c r="L9" i="10"/>
  <c r="K8" i="10"/>
  <c r="L8" i="10"/>
  <c r="K7" i="10"/>
  <c r="L7" i="10"/>
  <c r="K6" i="10"/>
  <c r="L6" i="10"/>
  <c r="K5" i="10"/>
  <c r="L5" i="10"/>
  <c r="I10" i="10"/>
  <c r="J10" i="10"/>
  <c r="I9" i="10"/>
  <c r="J9" i="10"/>
  <c r="I8" i="10"/>
  <c r="J8" i="10"/>
  <c r="I7" i="10"/>
  <c r="J7" i="10"/>
  <c r="I6" i="10"/>
  <c r="J6" i="10"/>
  <c r="I5" i="10"/>
  <c r="J5" i="10"/>
  <c r="I20" i="10"/>
  <c r="J20" i="10"/>
  <c r="I19" i="10"/>
  <c r="J19" i="10"/>
  <c r="I18" i="10"/>
  <c r="J18" i="10"/>
  <c r="I17" i="10"/>
  <c r="J17" i="10"/>
  <c r="I16" i="10"/>
  <c r="J16" i="10"/>
  <c r="I15" i="10"/>
  <c r="J15" i="10"/>
  <c r="G20" i="10"/>
  <c r="H20" i="10"/>
  <c r="G19" i="10"/>
  <c r="H19" i="10"/>
  <c r="G18" i="10"/>
  <c r="H18" i="10"/>
  <c r="G17" i="10"/>
  <c r="H17" i="10"/>
  <c r="G16" i="10"/>
  <c r="H16" i="10"/>
  <c r="G15" i="10"/>
  <c r="H15" i="10"/>
  <c r="E20" i="10"/>
  <c r="F20" i="10"/>
  <c r="E19" i="10"/>
  <c r="F19" i="10"/>
  <c r="E18" i="10"/>
  <c r="F18" i="10"/>
  <c r="E17" i="10"/>
  <c r="F17" i="10"/>
  <c r="E16" i="10"/>
  <c r="F16" i="10"/>
  <c r="E15" i="10"/>
  <c r="F15" i="10"/>
  <c r="E10" i="10"/>
  <c r="F10" i="10"/>
  <c r="E9" i="10"/>
  <c r="F9" i="10"/>
  <c r="E8" i="10"/>
  <c r="F8" i="10"/>
  <c r="E7" i="10"/>
  <c r="F7" i="10"/>
  <c r="E6" i="10"/>
  <c r="F6" i="10"/>
  <c r="E5" i="10"/>
  <c r="F5" i="10"/>
  <c r="K2" i="10"/>
  <c r="B2" i="10"/>
  <c r="L2" i="10"/>
  <c r="I2" i="10"/>
  <c r="J2" i="10"/>
  <c r="G2" i="10"/>
  <c r="H2" i="10"/>
  <c r="E2" i="10"/>
  <c r="F2" i="10"/>
  <c r="G31" i="9"/>
  <c r="H31" i="9"/>
  <c r="Q31" i="9"/>
  <c r="I31" i="9"/>
  <c r="J31" i="9"/>
  <c r="R31" i="9"/>
  <c r="G32" i="9"/>
  <c r="H32" i="9"/>
  <c r="Q32" i="9"/>
  <c r="I32" i="9"/>
  <c r="J32" i="9"/>
  <c r="R32" i="9"/>
  <c r="G33" i="9"/>
  <c r="H33" i="9"/>
  <c r="Q33" i="9"/>
  <c r="I33" i="9"/>
  <c r="J33" i="9"/>
  <c r="R33" i="9"/>
  <c r="G34" i="9"/>
  <c r="H34" i="9"/>
  <c r="Q34" i="9"/>
  <c r="I34" i="9"/>
  <c r="J34" i="9"/>
  <c r="R34" i="9"/>
  <c r="G35" i="9"/>
  <c r="H35" i="9"/>
  <c r="Q35" i="9"/>
  <c r="I35" i="9"/>
  <c r="J35" i="9"/>
  <c r="R35" i="9"/>
  <c r="G36" i="9"/>
  <c r="H36" i="9"/>
  <c r="Q36" i="9"/>
  <c r="I36" i="9"/>
  <c r="J36" i="9"/>
  <c r="R36" i="9"/>
  <c r="G37" i="9"/>
  <c r="H37" i="9"/>
  <c r="Q37" i="9"/>
  <c r="I37" i="9"/>
  <c r="J37" i="9"/>
  <c r="R37" i="9"/>
  <c r="G38" i="9"/>
  <c r="H38" i="9"/>
  <c r="Q38" i="9"/>
  <c r="I38" i="9"/>
  <c r="J38" i="9"/>
  <c r="R38" i="9"/>
  <c r="G39" i="9"/>
  <c r="H39" i="9"/>
  <c r="Q39" i="9"/>
  <c r="I39" i="9"/>
  <c r="J39" i="9"/>
  <c r="R39" i="9"/>
  <c r="G40" i="9"/>
  <c r="H40" i="9"/>
  <c r="Q40" i="9"/>
  <c r="I40" i="9"/>
  <c r="J40" i="9"/>
  <c r="R40" i="9"/>
  <c r="G41" i="9"/>
  <c r="H41" i="9"/>
  <c r="Q41" i="9"/>
  <c r="I41" i="9"/>
  <c r="J41" i="9"/>
  <c r="R41" i="9"/>
  <c r="G42" i="9"/>
  <c r="H42" i="9"/>
  <c r="Q42" i="9"/>
  <c r="I42" i="9"/>
  <c r="J42" i="9"/>
  <c r="R42" i="9"/>
  <c r="G43" i="9"/>
  <c r="H43" i="9"/>
  <c r="Q43" i="9"/>
  <c r="I43" i="9"/>
  <c r="J43" i="9"/>
  <c r="R43" i="9"/>
  <c r="G44" i="9"/>
  <c r="H44" i="9"/>
  <c r="Q44" i="9"/>
  <c r="I44" i="9"/>
  <c r="J44" i="9"/>
  <c r="R44" i="9"/>
  <c r="M21" i="9"/>
  <c r="E30" i="9"/>
  <c r="F30" i="9"/>
  <c r="G30" i="9"/>
  <c r="H30" i="9"/>
  <c r="I30" i="9"/>
  <c r="J30" i="9"/>
  <c r="K30" i="9"/>
  <c r="S30" i="9"/>
  <c r="E31" i="9"/>
  <c r="F31" i="9"/>
  <c r="K31" i="9"/>
  <c r="S31" i="9"/>
  <c r="E32" i="9"/>
  <c r="F32" i="9"/>
  <c r="K32" i="9"/>
  <c r="S32" i="9"/>
  <c r="E33" i="9"/>
  <c r="F33" i="9"/>
  <c r="K33" i="9"/>
  <c r="S33" i="9"/>
  <c r="E34" i="9"/>
  <c r="F34" i="9"/>
  <c r="K34" i="9"/>
  <c r="S34" i="9"/>
  <c r="E35" i="9"/>
  <c r="F35" i="9"/>
  <c r="K35" i="9"/>
  <c r="S35" i="9"/>
  <c r="E36" i="9"/>
  <c r="F36" i="9"/>
  <c r="K36" i="9"/>
  <c r="S36" i="9"/>
  <c r="E37" i="9"/>
  <c r="F37" i="9"/>
  <c r="K37" i="9"/>
  <c r="S37" i="9"/>
  <c r="E38" i="9"/>
  <c r="F38" i="9"/>
  <c r="K38" i="9"/>
  <c r="S38" i="9"/>
  <c r="E39" i="9"/>
  <c r="F39" i="9"/>
  <c r="K39" i="9"/>
  <c r="S39" i="9"/>
  <c r="E40" i="9"/>
  <c r="F40" i="9"/>
  <c r="K40" i="9"/>
  <c r="S40" i="9"/>
  <c r="E41" i="9"/>
  <c r="F41" i="9"/>
  <c r="K41" i="9"/>
  <c r="S41" i="9"/>
  <c r="E42" i="9"/>
  <c r="F42" i="9"/>
  <c r="K42" i="9"/>
  <c r="S42" i="9"/>
  <c r="E43" i="9"/>
  <c r="F43" i="9"/>
  <c r="K43" i="9"/>
  <c r="S43" i="9"/>
  <c r="E44" i="9"/>
  <c r="F44" i="9"/>
  <c r="K44" i="9"/>
  <c r="S44" i="9"/>
  <c r="R30" i="9"/>
  <c r="Q30" i="9"/>
  <c r="N30" i="9"/>
  <c r="O30" i="9"/>
  <c r="P30" i="9"/>
  <c r="N31" i="9"/>
  <c r="O31" i="9"/>
  <c r="P31" i="9"/>
  <c r="N32" i="9"/>
  <c r="O32" i="9"/>
  <c r="P32" i="9"/>
  <c r="N33" i="9"/>
  <c r="O33" i="9"/>
  <c r="P33" i="9"/>
  <c r="N34" i="9"/>
  <c r="O34" i="9"/>
  <c r="P34" i="9"/>
  <c r="N35" i="9"/>
  <c r="O35" i="9"/>
  <c r="P35" i="9"/>
  <c r="N36" i="9"/>
  <c r="O36" i="9"/>
  <c r="P36" i="9"/>
  <c r="N37" i="9"/>
  <c r="O37" i="9"/>
  <c r="P37" i="9"/>
  <c r="N38" i="9"/>
  <c r="O38" i="9"/>
  <c r="P38" i="9"/>
  <c r="N39" i="9"/>
  <c r="O39" i="9"/>
  <c r="P39" i="9"/>
  <c r="N40" i="9"/>
  <c r="O40" i="9"/>
  <c r="P40" i="9"/>
  <c r="N41" i="9"/>
  <c r="O41" i="9"/>
  <c r="P41" i="9"/>
  <c r="N42" i="9"/>
  <c r="O42" i="9"/>
  <c r="P42" i="9"/>
  <c r="N43" i="9"/>
  <c r="O43" i="9"/>
  <c r="P43" i="9"/>
  <c r="N44" i="9"/>
  <c r="O44" i="9"/>
  <c r="P44" i="9"/>
  <c r="BN345" i="9"/>
  <c r="BR345" i="9"/>
  <c r="AA249" i="12"/>
  <c r="AQ249" i="12"/>
  <c r="BN346" i="9"/>
  <c r="BR346" i="9"/>
  <c r="AA250" i="12"/>
  <c r="AQ250" i="12"/>
  <c r="BN347" i="9"/>
  <c r="BR347" i="9"/>
  <c r="AA251" i="12"/>
  <c r="AQ251" i="12"/>
  <c r="AQ252" i="12"/>
  <c r="BN350" i="9"/>
  <c r="BR350" i="9"/>
  <c r="AA253" i="12"/>
  <c r="AQ253" i="12"/>
  <c r="BN351" i="9"/>
  <c r="BR351" i="9"/>
  <c r="AA254" i="12"/>
  <c r="AQ254" i="12"/>
  <c r="BN352" i="9"/>
  <c r="BR352" i="9"/>
  <c r="AA255" i="12"/>
  <c r="AQ255" i="12"/>
  <c r="BN353" i="9"/>
  <c r="BR353" i="9"/>
  <c r="AA256" i="12"/>
  <c r="AQ256" i="12"/>
  <c r="BN354" i="9"/>
  <c r="BR354" i="9"/>
  <c r="AA257" i="12"/>
  <c r="AQ257" i="12"/>
  <c r="BN355" i="9"/>
  <c r="BR355" i="9"/>
  <c r="AA258" i="12"/>
  <c r="AQ258" i="12"/>
  <c r="AP249" i="12"/>
  <c r="AP250" i="12"/>
  <c r="AP251" i="12"/>
  <c r="AP252" i="12"/>
  <c r="AP253" i="12"/>
  <c r="AP254" i="12"/>
  <c r="AP255" i="12"/>
  <c r="AP256" i="12"/>
  <c r="AP257" i="12"/>
  <c r="AP258" i="12"/>
  <c r="AO249" i="12"/>
  <c r="AO250" i="12"/>
  <c r="AO251" i="12"/>
  <c r="AO252" i="12"/>
  <c r="AO253" i="12"/>
  <c r="AO254" i="12"/>
  <c r="AO255" i="12"/>
  <c r="AO256" i="12"/>
  <c r="AO257" i="12"/>
  <c r="AO258" i="12"/>
  <c r="AN249" i="12"/>
  <c r="AN250" i="12"/>
  <c r="AN251" i="12"/>
  <c r="AN252" i="12"/>
  <c r="AN253" i="12"/>
  <c r="AN254" i="12"/>
  <c r="AN255" i="12"/>
  <c r="AN256" i="12"/>
  <c r="AN257" i="12"/>
  <c r="AN258" i="12"/>
  <c r="BM143" i="9"/>
  <c r="BN143" i="9"/>
  <c r="BO143" i="9"/>
  <c r="BP143" i="9"/>
  <c r="BQ143" i="9"/>
  <c r="BR143" i="9"/>
  <c r="BM164" i="9"/>
  <c r="AE13" i="12"/>
  <c r="BP13" i="12"/>
  <c r="BM144" i="9"/>
  <c r="BN144" i="9"/>
  <c r="BO144" i="9"/>
  <c r="BP144" i="9"/>
  <c r="BQ144" i="9"/>
  <c r="BR144" i="9"/>
  <c r="BM165" i="9"/>
  <c r="AE14" i="12"/>
  <c r="BP14" i="12"/>
  <c r="BM141" i="9"/>
  <c r="BN141" i="9"/>
  <c r="BO141" i="9"/>
  <c r="BP141" i="9"/>
  <c r="BQ141" i="9"/>
  <c r="BR141" i="9"/>
  <c r="BM162" i="9"/>
  <c r="AE15" i="12"/>
  <c r="BP15" i="12"/>
  <c r="AE16" i="12"/>
  <c r="BP16" i="12"/>
  <c r="BM142" i="9"/>
  <c r="BN142" i="9"/>
  <c r="BO142" i="9"/>
  <c r="BP142" i="9"/>
  <c r="BQ142" i="9"/>
  <c r="BR142" i="9"/>
  <c r="BM163" i="9"/>
  <c r="AE17" i="12"/>
  <c r="BP17" i="12"/>
  <c r="BM135" i="9"/>
  <c r="BN135" i="9"/>
  <c r="BO135" i="9"/>
  <c r="BP135" i="9"/>
  <c r="BQ135" i="9"/>
  <c r="BR135" i="9"/>
  <c r="BM156" i="9"/>
  <c r="AE18" i="12"/>
  <c r="BP18" i="12"/>
  <c r="BM136" i="9"/>
  <c r="BN136" i="9"/>
  <c r="BO136" i="9"/>
  <c r="BP136" i="9"/>
  <c r="BQ136" i="9"/>
  <c r="BR136" i="9"/>
  <c r="BM157" i="9"/>
  <c r="AE19" i="12"/>
  <c r="BP19" i="12"/>
  <c r="BM138" i="9"/>
  <c r="BN138" i="9"/>
  <c r="BO138" i="9"/>
  <c r="BP138" i="9"/>
  <c r="BQ138" i="9"/>
  <c r="BR138" i="9"/>
  <c r="BM159" i="9"/>
  <c r="AE20" i="12"/>
  <c r="BP20" i="12"/>
  <c r="BM137" i="9"/>
  <c r="BN137" i="9"/>
  <c r="BO137" i="9"/>
  <c r="BP137" i="9"/>
  <c r="BQ137" i="9"/>
  <c r="BR137" i="9"/>
  <c r="BM158" i="9"/>
  <c r="AE21" i="12"/>
  <c r="BP21" i="12"/>
  <c r="BM134" i="9"/>
  <c r="BN134" i="9"/>
  <c r="BO134" i="9"/>
  <c r="BP134" i="9"/>
  <c r="BQ134" i="9"/>
  <c r="BR134" i="9"/>
  <c r="BM155" i="9"/>
  <c r="AE22" i="12"/>
  <c r="BP22" i="12"/>
  <c r="BM132" i="9"/>
  <c r="BN132" i="9"/>
  <c r="BO132" i="9"/>
  <c r="BP132" i="9"/>
  <c r="BQ132" i="9"/>
  <c r="BR132" i="9"/>
  <c r="BM153" i="9"/>
  <c r="AE23" i="12"/>
  <c r="BP23" i="12"/>
  <c r="BM131" i="9"/>
  <c r="BN131" i="9"/>
  <c r="BO131" i="9"/>
  <c r="BP131" i="9"/>
  <c r="BQ131" i="9"/>
  <c r="BR131" i="9"/>
  <c r="BM152" i="9"/>
  <c r="AE24" i="12"/>
  <c r="BP24" i="12"/>
  <c r="BM133" i="9"/>
  <c r="BN133" i="9"/>
  <c r="BO133" i="9"/>
  <c r="BP133" i="9"/>
  <c r="BQ133" i="9"/>
  <c r="BR133" i="9"/>
  <c r="BM154" i="9"/>
  <c r="AE25" i="12"/>
  <c r="BP25" i="12"/>
  <c r="BM139" i="9"/>
  <c r="BN139" i="9"/>
  <c r="BO139" i="9"/>
  <c r="BP139" i="9"/>
  <c r="BQ139" i="9"/>
  <c r="BR139" i="9"/>
  <c r="BM160" i="9"/>
  <c r="AE26" i="12"/>
  <c r="BP26" i="12"/>
  <c r="BM145" i="9"/>
  <c r="BN145" i="9"/>
  <c r="BO145" i="9"/>
  <c r="BP145" i="9"/>
  <c r="BQ145" i="9"/>
  <c r="BR145" i="9"/>
  <c r="BM166" i="9"/>
  <c r="AE27" i="12"/>
  <c r="BP27" i="12"/>
  <c r="AV143" i="9"/>
  <c r="AW143" i="9"/>
  <c r="AX143" i="9"/>
  <c r="AY143" i="9"/>
  <c r="AZ143" i="9"/>
  <c r="BA143" i="9"/>
  <c r="AV164" i="9"/>
  <c r="W13" i="12"/>
  <c r="BO13" i="12"/>
  <c r="AV144" i="9"/>
  <c r="AW144" i="9"/>
  <c r="AX144" i="9"/>
  <c r="AY144" i="9"/>
  <c r="AZ144" i="9"/>
  <c r="BA144" i="9"/>
  <c r="AV165" i="9"/>
  <c r="W14" i="12"/>
  <c r="BO14" i="12"/>
  <c r="AV140" i="9"/>
  <c r="AW140" i="9"/>
  <c r="AX140" i="9"/>
  <c r="AY140" i="9"/>
  <c r="AZ140" i="9"/>
  <c r="BA140" i="9"/>
  <c r="AV161" i="9"/>
  <c r="W15" i="12"/>
  <c r="BO15" i="12"/>
  <c r="AV141" i="9"/>
  <c r="AW141" i="9"/>
  <c r="AX141" i="9"/>
  <c r="AY141" i="9"/>
  <c r="AZ141" i="9"/>
  <c r="BA141" i="9"/>
  <c r="AV162" i="9"/>
  <c r="W16" i="12"/>
  <c r="BO16" i="12"/>
  <c r="AV142" i="9"/>
  <c r="AW142" i="9"/>
  <c r="AX142" i="9"/>
  <c r="AY142" i="9"/>
  <c r="AZ142" i="9"/>
  <c r="BA142" i="9"/>
  <c r="AV163" i="9"/>
  <c r="W17" i="12"/>
  <c r="BO17" i="12"/>
  <c r="AV135" i="9"/>
  <c r="AW135" i="9"/>
  <c r="AX135" i="9"/>
  <c r="AY135" i="9"/>
  <c r="AZ135" i="9"/>
  <c r="BA135" i="9"/>
  <c r="AV156" i="9"/>
  <c r="W18" i="12"/>
  <c r="BO18" i="12"/>
  <c r="AV136" i="9"/>
  <c r="AW136" i="9"/>
  <c r="AX136" i="9"/>
  <c r="AY136" i="9"/>
  <c r="AZ136" i="9"/>
  <c r="BA136" i="9"/>
  <c r="AV157" i="9"/>
  <c r="W19" i="12"/>
  <c r="BO19" i="12"/>
  <c r="AV138" i="9"/>
  <c r="AW138" i="9"/>
  <c r="AX138" i="9"/>
  <c r="AY138" i="9"/>
  <c r="AZ138" i="9"/>
  <c r="BA138" i="9"/>
  <c r="AV159" i="9"/>
  <c r="W20" i="12"/>
  <c r="BO20" i="12"/>
  <c r="AV137" i="9"/>
  <c r="AW137" i="9"/>
  <c r="AX137" i="9"/>
  <c r="AY137" i="9"/>
  <c r="AZ137" i="9"/>
  <c r="BA137" i="9"/>
  <c r="AV158" i="9"/>
  <c r="W21" i="12"/>
  <c r="BO21" i="12"/>
  <c r="AV134" i="9"/>
  <c r="AW134" i="9"/>
  <c r="AX134" i="9"/>
  <c r="AY134" i="9"/>
  <c r="AZ134" i="9"/>
  <c r="BA134" i="9"/>
  <c r="AV155" i="9"/>
  <c r="W22" i="12"/>
  <c r="BO22" i="12"/>
  <c r="AV132" i="9"/>
  <c r="AW132" i="9"/>
  <c r="AX132" i="9"/>
  <c r="AY132" i="9"/>
  <c r="AZ132" i="9"/>
  <c r="BA132" i="9"/>
  <c r="AV153" i="9"/>
  <c r="W23" i="12"/>
  <c r="BO23" i="12"/>
  <c r="AV131" i="9"/>
  <c r="AW131" i="9"/>
  <c r="AX131" i="9"/>
  <c r="AY131" i="9"/>
  <c r="AZ131" i="9"/>
  <c r="BA131" i="9"/>
  <c r="AV152" i="9"/>
  <c r="W24" i="12"/>
  <c r="BO24" i="12"/>
  <c r="AV133" i="9"/>
  <c r="AW133" i="9"/>
  <c r="AX133" i="9"/>
  <c r="AY133" i="9"/>
  <c r="AZ133" i="9"/>
  <c r="BA133" i="9"/>
  <c r="AV154" i="9"/>
  <c r="W25" i="12"/>
  <c r="BO25" i="12"/>
  <c r="AV139" i="9"/>
  <c r="AW139" i="9"/>
  <c r="AX139" i="9"/>
  <c r="AY139" i="9"/>
  <c r="AZ139" i="9"/>
  <c r="BA139" i="9"/>
  <c r="AV160" i="9"/>
  <c r="W26" i="12"/>
  <c r="BO26" i="12"/>
  <c r="AV145" i="9"/>
  <c r="AW145" i="9"/>
  <c r="AX145" i="9"/>
  <c r="AY145" i="9"/>
  <c r="AZ145" i="9"/>
  <c r="BA145" i="9"/>
  <c r="AV166" i="9"/>
  <c r="W27" i="12"/>
  <c r="BO27" i="12"/>
  <c r="AA63" i="9"/>
  <c r="O13" i="12"/>
  <c r="BN13" i="12"/>
  <c r="AA64" i="9"/>
  <c r="O14" i="12"/>
  <c r="BN14" i="12"/>
  <c r="AA60" i="9"/>
  <c r="O15" i="12"/>
  <c r="BN15" i="12"/>
  <c r="AA61" i="9"/>
  <c r="O16" i="12"/>
  <c r="BN16" i="12"/>
  <c r="AA62" i="9"/>
  <c r="O17" i="12"/>
  <c r="BN17" i="12"/>
  <c r="AA55" i="9"/>
  <c r="O18" i="12"/>
  <c r="BN18" i="12"/>
  <c r="AA56" i="9"/>
  <c r="O19" i="12"/>
  <c r="BN19" i="12"/>
  <c r="AA58" i="9"/>
  <c r="O20" i="12"/>
  <c r="BN20" i="12"/>
  <c r="AA57" i="9"/>
  <c r="O21" i="12"/>
  <c r="BN21" i="12"/>
  <c r="AA54" i="9"/>
  <c r="O22" i="12"/>
  <c r="BN22" i="12"/>
  <c r="AA52" i="9"/>
  <c r="O23" i="12"/>
  <c r="BN23" i="12"/>
  <c r="AA51" i="9"/>
  <c r="O24" i="12"/>
  <c r="BN24" i="12"/>
  <c r="AA53" i="9"/>
  <c r="O25" i="12"/>
  <c r="BN25" i="12"/>
  <c r="AA59" i="9"/>
  <c r="O26" i="12"/>
  <c r="BN26" i="12"/>
  <c r="AA65" i="9"/>
  <c r="O27" i="12"/>
  <c r="BN27" i="12"/>
  <c r="E63" i="9"/>
  <c r="E13" i="12"/>
  <c r="BM13" i="12"/>
  <c r="E64" i="9"/>
  <c r="E14" i="12"/>
  <c r="BM14" i="12"/>
  <c r="E60" i="9"/>
  <c r="E15" i="12"/>
  <c r="BM15" i="12"/>
  <c r="E61" i="9"/>
  <c r="E16" i="12"/>
  <c r="BM16" i="12"/>
  <c r="E62" i="9"/>
  <c r="E17" i="12"/>
  <c r="BM17" i="12"/>
  <c r="E55" i="9"/>
  <c r="E18" i="12"/>
  <c r="BM18" i="12"/>
  <c r="E56" i="9"/>
  <c r="E19" i="12"/>
  <c r="BM19" i="12"/>
  <c r="E58" i="9"/>
  <c r="E20" i="12"/>
  <c r="BM20" i="12"/>
  <c r="E57" i="9"/>
  <c r="E21" i="12"/>
  <c r="BM21" i="12"/>
  <c r="E54" i="9"/>
  <c r="E22" i="12"/>
  <c r="BM22" i="12"/>
  <c r="E52" i="9"/>
  <c r="E23" i="12"/>
  <c r="BM23" i="12"/>
  <c r="E51" i="9"/>
  <c r="E24" i="12"/>
  <c r="BM24" i="12"/>
  <c r="E53" i="9"/>
  <c r="E25" i="12"/>
  <c r="BM25" i="12"/>
  <c r="E59" i="9"/>
  <c r="E26" i="12"/>
  <c r="BM26" i="12"/>
  <c r="E65" i="9"/>
  <c r="E27" i="12"/>
  <c r="BM27" i="12"/>
  <c r="AB63" i="9"/>
  <c r="P13" i="12"/>
  <c r="BE13" i="12"/>
  <c r="AB64" i="9"/>
  <c r="P14" i="12"/>
  <c r="BE14" i="12"/>
  <c r="AB60" i="9"/>
  <c r="P15" i="12"/>
  <c r="BE15" i="12"/>
  <c r="AB61" i="9"/>
  <c r="P16" i="12"/>
  <c r="BE16" i="12"/>
  <c r="AB62" i="9"/>
  <c r="P17" i="12"/>
  <c r="BE17" i="12"/>
  <c r="AB55" i="9"/>
  <c r="P18" i="12"/>
  <c r="BE18" i="12"/>
  <c r="AB56" i="9"/>
  <c r="P19" i="12"/>
  <c r="BE19" i="12"/>
  <c r="AB58" i="9"/>
  <c r="P20" i="12"/>
  <c r="BE20" i="12"/>
  <c r="AB57" i="9"/>
  <c r="P21" i="12"/>
  <c r="BE21" i="12"/>
  <c r="AB54" i="9"/>
  <c r="P22" i="12"/>
  <c r="BE22" i="12"/>
  <c r="AB52" i="9"/>
  <c r="P23" i="12"/>
  <c r="BE23" i="12"/>
  <c r="AB51" i="9"/>
  <c r="P24" i="12"/>
  <c r="BE24" i="12"/>
  <c r="AB53" i="9"/>
  <c r="P25" i="12"/>
  <c r="BE25" i="12"/>
  <c r="AB59" i="9"/>
  <c r="P26" i="12"/>
  <c r="BE26" i="12"/>
  <c r="AB65" i="9"/>
  <c r="P27" i="12"/>
  <c r="BE27" i="12"/>
  <c r="AW164" i="9"/>
  <c r="X13" i="12"/>
  <c r="BF13" i="12"/>
  <c r="AW165" i="9"/>
  <c r="X14" i="12"/>
  <c r="BF14" i="12"/>
  <c r="AW161" i="9"/>
  <c r="X15" i="12"/>
  <c r="BF15" i="12"/>
  <c r="AW162" i="9"/>
  <c r="X16" i="12"/>
  <c r="BF16" i="12"/>
  <c r="AW163" i="9"/>
  <c r="X17" i="12"/>
  <c r="BF17" i="12"/>
  <c r="AW156" i="9"/>
  <c r="X18" i="12"/>
  <c r="BF18" i="12"/>
  <c r="AW157" i="9"/>
  <c r="X19" i="12"/>
  <c r="BF19" i="12"/>
  <c r="AW159" i="9"/>
  <c r="X20" i="12"/>
  <c r="BF20" i="12"/>
  <c r="AW158" i="9"/>
  <c r="X21" i="12"/>
  <c r="BF21" i="12"/>
  <c r="AW155" i="9"/>
  <c r="X22" i="12"/>
  <c r="BF22" i="12"/>
  <c r="AW153" i="9"/>
  <c r="X23" i="12"/>
  <c r="BF23" i="12"/>
  <c r="AW152" i="9"/>
  <c r="X24" i="12"/>
  <c r="BF24" i="12"/>
  <c r="AW154" i="9"/>
  <c r="X25" i="12"/>
  <c r="BF25" i="12"/>
  <c r="AW160" i="9"/>
  <c r="X26" i="12"/>
  <c r="BF26" i="12"/>
  <c r="AW166" i="9"/>
  <c r="X27" i="12"/>
  <c r="BF27" i="12"/>
  <c r="BN164" i="9"/>
  <c r="AF13" i="12"/>
  <c r="BG13" i="12"/>
  <c r="BN165" i="9"/>
  <c r="AF14" i="12"/>
  <c r="BG14" i="12"/>
  <c r="BN162" i="9"/>
  <c r="AF15" i="12"/>
  <c r="BG15" i="12"/>
  <c r="AF16" i="12"/>
  <c r="BG16" i="12"/>
  <c r="BN163" i="9"/>
  <c r="AF17" i="12"/>
  <c r="BG17" i="12"/>
  <c r="BN156" i="9"/>
  <c r="AF18" i="12"/>
  <c r="BG18" i="12"/>
  <c r="BN157" i="9"/>
  <c r="AF19" i="12"/>
  <c r="BG19" i="12"/>
  <c r="BN159" i="9"/>
  <c r="AF20" i="12"/>
  <c r="BG20" i="12"/>
  <c r="BN158" i="9"/>
  <c r="AF21" i="12"/>
  <c r="BG21" i="12"/>
  <c r="BN155" i="9"/>
  <c r="AF22" i="12"/>
  <c r="BG22" i="12"/>
  <c r="BN153" i="9"/>
  <c r="AF23" i="12"/>
  <c r="BG23" i="12"/>
  <c r="BN152" i="9"/>
  <c r="AF24" i="12"/>
  <c r="BG24" i="12"/>
  <c r="BN154" i="9"/>
  <c r="AF25" i="12"/>
  <c r="BG25" i="12"/>
  <c r="BN160" i="9"/>
  <c r="AF26" i="12"/>
  <c r="BG26" i="12"/>
  <c r="BN166" i="9"/>
  <c r="AF27" i="12"/>
  <c r="BG27" i="12"/>
  <c r="F63" i="9"/>
  <c r="F13" i="12"/>
  <c r="BD13" i="12"/>
  <c r="F64" i="9"/>
  <c r="F14" i="12"/>
  <c r="BD14" i="12"/>
  <c r="F60" i="9"/>
  <c r="F15" i="12"/>
  <c r="BD15" i="12"/>
  <c r="F61" i="9"/>
  <c r="F16" i="12"/>
  <c r="BD16" i="12"/>
  <c r="F62" i="9"/>
  <c r="F17" i="12"/>
  <c r="BD17" i="12"/>
  <c r="F55" i="9"/>
  <c r="F18" i="12"/>
  <c r="BD18" i="12"/>
  <c r="F56" i="9"/>
  <c r="F19" i="12"/>
  <c r="BD19" i="12"/>
  <c r="F58" i="9"/>
  <c r="F20" i="12"/>
  <c r="BD20" i="12"/>
  <c r="F57" i="9"/>
  <c r="F21" i="12"/>
  <c r="BD21" i="12"/>
  <c r="F54" i="9"/>
  <c r="F22" i="12"/>
  <c r="BD22" i="12"/>
  <c r="F52" i="9"/>
  <c r="F23" i="12"/>
  <c r="BD23" i="12"/>
  <c r="F51" i="9"/>
  <c r="F24" i="12"/>
  <c r="BD24" i="12"/>
  <c r="F53" i="9"/>
  <c r="F25" i="12"/>
  <c r="BD25" i="12"/>
  <c r="F59" i="9"/>
  <c r="F26" i="12"/>
  <c r="BD26" i="12"/>
  <c r="F65" i="9"/>
  <c r="F27" i="12"/>
  <c r="BD27" i="12"/>
  <c r="BK13" i="12"/>
  <c r="BL13" i="12"/>
  <c r="BL14" i="12"/>
  <c r="BL15" i="12"/>
  <c r="BK16" i="12"/>
  <c r="BL16" i="12"/>
  <c r="BL17" i="12"/>
  <c r="BK18" i="12"/>
  <c r="BL18" i="12"/>
  <c r="BL19" i="12"/>
  <c r="BL20" i="12"/>
  <c r="BL21" i="12"/>
  <c r="BL22" i="12"/>
  <c r="BL23" i="12"/>
  <c r="BK24" i="12"/>
  <c r="BL24" i="12"/>
  <c r="BL25" i="12"/>
  <c r="BL26" i="12"/>
  <c r="BK27" i="12"/>
  <c r="BL27" i="12"/>
  <c r="BB13" i="12"/>
  <c r="BC13" i="12"/>
  <c r="BC14" i="12"/>
  <c r="BC15" i="12"/>
  <c r="BB16" i="12"/>
  <c r="BC16" i="12"/>
  <c r="BC17" i="12"/>
  <c r="BB18" i="12"/>
  <c r="BC18" i="12"/>
  <c r="BC19" i="12"/>
  <c r="BC20" i="12"/>
  <c r="BC21" i="12"/>
  <c r="BC22" i="12"/>
  <c r="BC23" i="12"/>
  <c r="BB24" i="12"/>
  <c r="BC24" i="12"/>
  <c r="BC25" i="12"/>
  <c r="BC26" i="12"/>
  <c r="BB27" i="12"/>
  <c r="BC27" i="12"/>
  <c r="BO164" i="9"/>
  <c r="BP164" i="9"/>
  <c r="AG13" i="12"/>
  <c r="AY13" i="12"/>
  <c r="BO165" i="9"/>
  <c r="BP165" i="9"/>
  <c r="AG14" i="12"/>
  <c r="AY14" i="12"/>
  <c r="BO140" i="9"/>
  <c r="BM140" i="9"/>
  <c r="BN140" i="9"/>
  <c r="BP140" i="9"/>
  <c r="BQ140" i="9"/>
  <c r="BR140" i="9"/>
  <c r="BO161" i="9"/>
  <c r="BP161" i="9"/>
  <c r="AG15" i="12"/>
  <c r="AY15" i="12"/>
  <c r="BO162" i="9"/>
  <c r="BP162" i="9"/>
  <c r="AG16" i="12"/>
  <c r="AY16" i="12"/>
  <c r="BO163" i="9"/>
  <c r="BP163" i="9"/>
  <c r="AG17" i="12"/>
  <c r="AY17" i="12"/>
  <c r="BO156" i="9"/>
  <c r="BP156" i="9"/>
  <c r="AG18" i="12"/>
  <c r="AY18" i="12"/>
  <c r="BO157" i="9"/>
  <c r="BP157" i="9"/>
  <c r="AG19" i="12"/>
  <c r="AY19" i="12"/>
  <c r="BO159" i="9"/>
  <c r="BP159" i="9"/>
  <c r="AG20" i="12"/>
  <c r="AY20" i="12"/>
  <c r="BO158" i="9"/>
  <c r="BP158" i="9"/>
  <c r="AG21" i="12"/>
  <c r="AY21" i="12"/>
  <c r="BO155" i="9"/>
  <c r="BP155" i="9"/>
  <c r="AG22" i="12"/>
  <c r="AY22" i="12"/>
  <c r="BO153" i="9"/>
  <c r="BP153" i="9"/>
  <c r="AG23" i="12"/>
  <c r="AY23" i="12"/>
  <c r="BO152" i="9"/>
  <c r="BP152" i="9"/>
  <c r="AG24" i="12"/>
  <c r="AY24" i="12"/>
  <c r="BO154" i="9"/>
  <c r="BP154" i="9"/>
  <c r="AG25" i="12"/>
  <c r="AY25" i="12"/>
  <c r="BO160" i="9"/>
  <c r="BP160" i="9"/>
  <c r="AG26" i="12"/>
  <c r="AY26" i="12"/>
  <c r="BO166" i="9"/>
  <c r="BP166" i="9"/>
  <c r="AG27" i="12"/>
  <c r="AY27" i="12"/>
  <c r="AX164" i="9"/>
  <c r="AY164" i="9"/>
  <c r="Y13" i="12"/>
  <c r="AX13" i="12"/>
  <c r="AX165" i="9"/>
  <c r="AY165" i="9"/>
  <c r="Y14" i="12"/>
  <c r="AX14" i="12"/>
  <c r="AX161" i="9"/>
  <c r="AY161" i="9"/>
  <c r="Y15" i="12"/>
  <c r="AX15" i="12"/>
  <c r="AX162" i="9"/>
  <c r="AY162" i="9"/>
  <c r="Y16" i="12"/>
  <c r="AX16" i="12"/>
  <c r="Y17" i="12"/>
  <c r="AX17" i="12"/>
  <c r="AX156" i="9"/>
  <c r="AY156" i="9"/>
  <c r="Y18" i="12"/>
  <c r="AX18" i="12"/>
  <c r="Y19" i="12"/>
  <c r="AX19" i="12"/>
  <c r="AX159" i="9"/>
  <c r="AY159" i="9"/>
  <c r="Y20" i="12"/>
  <c r="AX20" i="12"/>
  <c r="AX158" i="9"/>
  <c r="AY158" i="9"/>
  <c r="Y21" i="12"/>
  <c r="AX21" i="12"/>
  <c r="AX152" i="9"/>
  <c r="AY152" i="9"/>
  <c r="Y22" i="12"/>
  <c r="AX22" i="12"/>
  <c r="AX153" i="9"/>
  <c r="AY153" i="9"/>
  <c r="Y23" i="12"/>
  <c r="AX23" i="12"/>
  <c r="Y24" i="12"/>
  <c r="AX24" i="12"/>
  <c r="AX154" i="9"/>
  <c r="AY154" i="9"/>
  <c r="Y25" i="12"/>
  <c r="AX25" i="12"/>
  <c r="AX160" i="9"/>
  <c r="AY160" i="9"/>
  <c r="Y26" i="12"/>
  <c r="AX26" i="12"/>
  <c r="AX166" i="9"/>
  <c r="AY166" i="9"/>
  <c r="Y27" i="12"/>
  <c r="AX27" i="12"/>
  <c r="AC63" i="9"/>
  <c r="AD63" i="9"/>
  <c r="Q13" i="12"/>
  <c r="AW13" i="12"/>
  <c r="AC64" i="9"/>
  <c r="AD64" i="9"/>
  <c r="Q14" i="12"/>
  <c r="AW14" i="12"/>
  <c r="AC60" i="9"/>
  <c r="AD60" i="9"/>
  <c r="Q15" i="12"/>
  <c r="AW15" i="12"/>
  <c r="AC61" i="9"/>
  <c r="AD61" i="9"/>
  <c r="Q16" i="12"/>
  <c r="AW16" i="12"/>
  <c r="AC62" i="9"/>
  <c r="AD62" i="9"/>
  <c r="Q17" i="12"/>
  <c r="AW17" i="12"/>
  <c r="AC55" i="9"/>
  <c r="AD55" i="9"/>
  <c r="Q18" i="12"/>
  <c r="AW18" i="12"/>
  <c r="AC56" i="9"/>
  <c r="AD56" i="9"/>
  <c r="Q19" i="12"/>
  <c r="AW19" i="12"/>
  <c r="AC58" i="9"/>
  <c r="AD58" i="9"/>
  <c r="Q20" i="12"/>
  <c r="AW20" i="12"/>
  <c r="AC57" i="9"/>
  <c r="AD57" i="9"/>
  <c r="Q21" i="12"/>
  <c r="AW21" i="12"/>
  <c r="AC54" i="9"/>
  <c r="AD54" i="9"/>
  <c r="Q22" i="12"/>
  <c r="AW22" i="12"/>
  <c r="AC52" i="9"/>
  <c r="AD52" i="9"/>
  <c r="Q23" i="12"/>
  <c r="AW23" i="12"/>
  <c r="AC51" i="9"/>
  <c r="AD51" i="9"/>
  <c r="Q24" i="12"/>
  <c r="AW24" i="12"/>
  <c r="AC53" i="9"/>
  <c r="AD53" i="9"/>
  <c r="Q25" i="12"/>
  <c r="AW25" i="12"/>
  <c r="AC59" i="9"/>
  <c r="AD59" i="9"/>
  <c r="Q26" i="12"/>
  <c r="AW26" i="12"/>
  <c r="AC65" i="9"/>
  <c r="AD65" i="9"/>
  <c r="Q27" i="12"/>
  <c r="AW27" i="12"/>
  <c r="G63" i="9"/>
  <c r="H63" i="9"/>
  <c r="G13" i="12"/>
  <c r="AV13" i="12"/>
  <c r="G64" i="9"/>
  <c r="H64" i="9"/>
  <c r="G14" i="12"/>
  <c r="AV14" i="12"/>
  <c r="G60" i="9"/>
  <c r="H60" i="9"/>
  <c r="G15" i="12"/>
  <c r="AV15" i="12"/>
  <c r="G61" i="9"/>
  <c r="H61" i="9"/>
  <c r="G16" i="12"/>
  <c r="AV16" i="12"/>
  <c r="G62" i="9"/>
  <c r="H62" i="9"/>
  <c r="G17" i="12"/>
  <c r="AV17" i="12"/>
  <c r="G55" i="9"/>
  <c r="H55" i="9"/>
  <c r="G18" i="12"/>
  <c r="AV18" i="12"/>
  <c r="G56" i="9"/>
  <c r="H56" i="9"/>
  <c r="G19" i="12"/>
  <c r="AV19" i="12"/>
  <c r="G58" i="9"/>
  <c r="H58" i="9"/>
  <c r="G20" i="12"/>
  <c r="AV20" i="12"/>
  <c r="G57" i="9"/>
  <c r="H57" i="9"/>
  <c r="G21" i="12"/>
  <c r="AV21" i="12"/>
  <c r="G54" i="9"/>
  <c r="H54" i="9"/>
  <c r="G22" i="12"/>
  <c r="AV22" i="12"/>
  <c r="G52" i="9"/>
  <c r="H52" i="9"/>
  <c r="G23" i="12"/>
  <c r="AV23" i="12"/>
  <c r="G51" i="9"/>
  <c r="H51" i="9"/>
  <c r="G24" i="12"/>
  <c r="AV24" i="12"/>
  <c r="G53" i="9"/>
  <c r="H53" i="9"/>
  <c r="G25" i="12"/>
  <c r="AV25" i="12"/>
  <c r="G59" i="9"/>
  <c r="H59" i="9"/>
  <c r="G26" i="12"/>
  <c r="AV26" i="12"/>
  <c r="G65" i="9"/>
  <c r="H65" i="9"/>
  <c r="G27" i="12"/>
  <c r="AV27" i="12"/>
  <c r="AT13" i="12"/>
  <c r="AU13" i="12"/>
  <c r="AU14" i="12"/>
  <c r="AU15" i="12"/>
  <c r="AT16" i="12"/>
  <c r="AU16" i="12"/>
  <c r="AU17" i="12"/>
  <c r="AT18" i="12"/>
  <c r="AU18" i="12"/>
  <c r="AU19" i="12"/>
  <c r="AU20" i="12"/>
  <c r="AU21" i="12"/>
  <c r="AU22" i="12"/>
  <c r="AU23" i="12"/>
  <c r="AT24" i="12"/>
  <c r="AU24" i="12"/>
  <c r="AU25" i="12"/>
  <c r="AU26" i="12"/>
  <c r="AT27" i="12"/>
  <c r="AU27" i="12"/>
  <c r="BM199" i="9"/>
  <c r="BN199" i="9"/>
  <c r="BO199" i="9"/>
  <c r="BP199" i="9"/>
  <c r="BQ199" i="9"/>
  <c r="BR199" i="9"/>
  <c r="BM269" i="9"/>
  <c r="AG74" i="12"/>
  <c r="AH151" i="12"/>
  <c r="BM200" i="9"/>
  <c r="BN200" i="9"/>
  <c r="BO200" i="9"/>
  <c r="BP200" i="9"/>
  <c r="BQ200" i="9"/>
  <c r="BR200" i="9"/>
  <c r="BM270" i="9"/>
  <c r="AG75" i="12"/>
  <c r="AH152" i="12"/>
  <c r="BM201" i="9"/>
  <c r="BN201" i="9"/>
  <c r="BO201" i="9"/>
  <c r="BP201" i="9"/>
  <c r="BQ201" i="9"/>
  <c r="BR201" i="9"/>
  <c r="BM271" i="9"/>
  <c r="AG76" i="12"/>
  <c r="AH153" i="12"/>
  <c r="BM202" i="9"/>
  <c r="BN202" i="9"/>
  <c r="BO202" i="9"/>
  <c r="BP202" i="9"/>
  <c r="BQ202" i="9"/>
  <c r="BR202" i="9"/>
  <c r="BM272" i="9"/>
  <c r="AG77" i="12"/>
  <c r="AH154" i="12"/>
  <c r="BM203" i="9"/>
  <c r="BN203" i="9"/>
  <c r="BO203" i="9"/>
  <c r="BP203" i="9"/>
  <c r="BQ203" i="9"/>
  <c r="BR203" i="9"/>
  <c r="BM273" i="9"/>
  <c r="AG78" i="12"/>
  <c r="AH155" i="12"/>
  <c r="BM204" i="9"/>
  <c r="BN204" i="9"/>
  <c r="BO204" i="9"/>
  <c r="BP204" i="9"/>
  <c r="BQ204" i="9"/>
  <c r="BR204" i="9"/>
  <c r="BM274" i="9"/>
  <c r="AG79" i="12"/>
  <c r="AH156" i="12"/>
  <c r="BM205" i="9"/>
  <c r="BN205" i="9"/>
  <c r="BO205" i="9"/>
  <c r="BP205" i="9"/>
  <c r="BQ205" i="9"/>
  <c r="BR205" i="9"/>
  <c r="BM275" i="9"/>
  <c r="AG80" i="12"/>
  <c r="AH157" i="12"/>
  <c r="BM206" i="9"/>
  <c r="BN206" i="9"/>
  <c r="BO206" i="9"/>
  <c r="BP206" i="9"/>
  <c r="BQ206" i="9"/>
  <c r="BR206" i="9"/>
  <c r="BM276" i="9"/>
  <c r="AG82" i="12"/>
  <c r="AH159" i="12"/>
  <c r="BM207" i="9"/>
  <c r="BN207" i="9"/>
  <c r="BO207" i="9"/>
  <c r="BP207" i="9"/>
  <c r="BQ207" i="9"/>
  <c r="BR207" i="9"/>
  <c r="BM277" i="9"/>
  <c r="AG83" i="12"/>
  <c r="AH160" i="12"/>
  <c r="BM208" i="9"/>
  <c r="BN208" i="9"/>
  <c r="BO208" i="9"/>
  <c r="BP208" i="9"/>
  <c r="BQ208" i="9"/>
  <c r="BR208" i="9"/>
  <c r="BM278" i="9"/>
  <c r="AG84" i="12"/>
  <c r="AH161" i="12"/>
  <c r="BM209" i="9"/>
  <c r="BN209" i="9"/>
  <c r="BO209" i="9"/>
  <c r="BP209" i="9"/>
  <c r="BQ209" i="9"/>
  <c r="BR209" i="9"/>
  <c r="BM279" i="9"/>
  <c r="AG85" i="12"/>
  <c r="AH162" i="12"/>
  <c r="BM210" i="9"/>
  <c r="BN210" i="9"/>
  <c r="BO210" i="9"/>
  <c r="BP210" i="9"/>
  <c r="BQ210" i="9"/>
  <c r="BR210" i="9"/>
  <c r="BM280" i="9"/>
  <c r="AG86" i="12"/>
  <c r="AH163" i="12"/>
  <c r="BM211" i="9"/>
  <c r="BN211" i="9"/>
  <c r="BO211" i="9"/>
  <c r="BP211" i="9"/>
  <c r="BQ211" i="9"/>
  <c r="BR211" i="9"/>
  <c r="BM281" i="9"/>
  <c r="AG87" i="12"/>
  <c r="AH164" i="12"/>
  <c r="BM212" i="9"/>
  <c r="BN212" i="9"/>
  <c r="BO212" i="9"/>
  <c r="BP212" i="9"/>
  <c r="BQ212" i="9"/>
  <c r="BR212" i="9"/>
  <c r="BM282" i="9"/>
  <c r="AG88" i="12"/>
  <c r="AH165" i="12"/>
  <c r="BM213" i="9"/>
  <c r="BN213" i="9"/>
  <c r="BO213" i="9"/>
  <c r="BP213" i="9"/>
  <c r="BQ213" i="9"/>
  <c r="BR213" i="9"/>
  <c r="BM283" i="9"/>
  <c r="AG89" i="12"/>
  <c r="AH166" i="12"/>
  <c r="BM214" i="9"/>
  <c r="BN214" i="9"/>
  <c r="BO214" i="9"/>
  <c r="BP214" i="9"/>
  <c r="BQ214" i="9"/>
  <c r="BR214" i="9"/>
  <c r="BM284" i="9"/>
  <c r="AG90" i="12"/>
  <c r="AH167" i="12"/>
  <c r="BM215" i="9"/>
  <c r="BN215" i="9"/>
  <c r="BO215" i="9"/>
  <c r="BP215" i="9"/>
  <c r="BQ215" i="9"/>
  <c r="BR215" i="9"/>
  <c r="BM285" i="9"/>
  <c r="AG91" i="12"/>
  <c r="AH168" i="12"/>
  <c r="BM216" i="9"/>
  <c r="BN216" i="9"/>
  <c r="BO216" i="9"/>
  <c r="BP216" i="9"/>
  <c r="BQ216" i="9"/>
  <c r="BR216" i="9"/>
  <c r="BM286" i="9"/>
  <c r="AG92" i="12"/>
  <c r="AH169" i="12"/>
  <c r="BM217" i="9"/>
  <c r="BN217" i="9"/>
  <c r="BO217" i="9"/>
  <c r="BP217" i="9"/>
  <c r="BQ217" i="9"/>
  <c r="BR217" i="9"/>
  <c r="BM287" i="9"/>
  <c r="AG93" i="12"/>
  <c r="AH170" i="12"/>
  <c r="BM218" i="9"/>
  <c r="BN218" i="9"/>
  <c r="BO218" i="9"/>
  <c r="BP218" i="9"/>
  <c r="BQ218" i="9"/>
  <c r="BR218" i="9"/>
  <c r="BM288" i="9"/>
  <c r="AG94" i="12"/>
  <c r="AH171" i="12"/>
  <c r="BM219" i="9"/>
  <c r="BN219" i="9"/>
  <c r="BO219" i="9"/>
  <c r="BP219" i="9"/>
  <c r="BQ219" i="9"/>
  <c r="BR219" i="9"/>
  <c r="BM289" i="9"/>
  <c r="AG95" i="12"/>
  <c r="AH172" i="12"/>
  <c r="BM220" i="9"/>
  <c r="BN220" i="9"/>
  <c r="BO220" i="9"/>
  <c r="BP220" i="9"/>
  <c r="BQ220" i="9"/>
  <c r="BR220" i="9"/>
  <c r="BM290" i="9"/>
  <c r="AG96" i="12"/>
  <c r="AH173" i="12"/>
  <c r="BM221" i="9"/>
  <c r="BN221" i="9"/>
  <c r="BO221" i="9"/>
  <c r="BP221" i="9"/>
  <c r="BQ221" i="9"/>
  <c r="BR221" i="9"/>
  <c r="BM291" i="9"/>
  <c r="AG97" i="12"/>
  <c r="AH174" i="12"/>
  <c r="BM222" i="9"/>
  <c r="BN222" i="9"/>
  <c r="BO222" i="9"/>
  <c r="BP222" i="9"/>
  <c r="BQ222" i="9"/>
  <c r="BR222" i="9"/>
  <c r="BM292" i="9"/>
  <c r="AG98" i="12"/>
  <c r="AH175" i="12"/>
  <c r="BM223" i="9"/>
  <c r="BN223" i="9"/>
  <c r="BO223" i="9"/>
  <c r="BP223" i="9"/>
  <c r="BQ223" i="9"/>
  <c r="BR223" i="9"/>
  <c r="BM293" i="9"/>
  <c r="AG99" i="12"/>
  <c r="AH176" i="12"/>
  <c r="BM224" i="9"/>
  <c r="BN224" i="9"/>
  <c r="BO224" i="9"/>
  <c r="BP224" i="9"/>
  <c r="BQ224" i="9"/>
  <c r="BR224" i="9"/>
  <c r="BM294" i="9"/>
  <c r="AG100" i="12"/>
  <c r="AH177" i="12"/>
  <c r="BM225" i="9"/>
  <c r="BN225" i="9"/>
  <c r="BO225" i="9"/>
  <c r="BP225" i="9"/>
  <c r="BQ225" i="9"/>
  <c r="BR225" i="9"/>
  <c r="BM295" i="9"/>
  <c r="AG101" i="12"/>
  <c r="AH178" i="12"/>
  <c r="BM226" i="9"/>
  <c r="BN226" i="9"/>
  <c r="BO226" i="9"/>
  <c r="BP226" i="9"/>
  <c r="BQ226" i="9"/>
  <c r="BR226" i="9"/>
  <c r="BM296" i="9"/>
  <c r="AG102" i="12"/>
  <c r="AH179" i="12"/>
  <c r="BM227" i="9"/>
  <c r="BN227" i="9"/>
  <c r="BO227" i="9"/>
  <c r="BP227" i="9"/>
  <c r="BQ227" i="9"/>
  <c r="BR227" i="9"/>
  <c r="BM297" i="9"/>
  <c r="AG103" i="12"/>
  <c r="AH180" i="12"/>
  <c r="BM228" i="9"/>
  <c r="BN228" i="9"/>
  <c r="BO228" i="9"/>
  <c r="BP228" i="9"/>
  <c r="BQ228" i="9"/>
  <c r="BR228" i="9"/>
  <c r="BM298" i="9"/>
  <c r="AG104" i="12"/>
  <c r="AH181" i="12"/>
  <c r="BM229" i="9"/>
  <c r="BN229" i="9"/>
  <c r="BO229" i="9"/>
  <c r="BP229" i="9"/>
  <c r="BQ229" i="9"/>
  <c r="BR229" i="9"/>
  <c r="BM299" i="9"/>
  <c r="AG105" i="12"/>
  <c r="AH182" i="12"/>
  <c r="BM230" i="9"/>
  <c r="BN230" i="9"/>
  <c r="BO230" i="9"/>
  <c r="BP230" i="9"/>
  <c r="BQ230" i="9"/>
  <c r="BR230" i="9"/>
  <c r="BM300" i="9"/>
  <c r="AG106" i="12"/>
  <c r="AH183" i="12"/>
  <c r="BM231" i="9"/>
  <c r="BN231" i="9"/>
  <c r="BO231" i="9"/>
  <c r="BP231" i="9"/>
  <c r="BQ231" i="9"/>
  <c r="BR231" i="9"/>
  <c r="BM301" i="9"/>
  <c r="AG107" i="12"/>
  <c r="AH184" i="12"/>
  <c r="BM232" i="9"/>
  <c r="BN232" i="9"/>
  <c r="BO232" i="9"/>
  <c r="BP232" i="9"/>
  <c r="BQ232" i="9"/>
  <c r="BR232" i="9"/>
  <c r="BM302" i="9"/>
  <c r="AG108" i="12"/>
  <c r="AH185" i="12"/>
  <c r="BM233" i="9"/>
  <c r="BN233" i="9"/>
  <c r="BO233" i="9"/>
  <c r="BP233" i="9"/>
  <c r="BQ233" i="9"/>
  <c r="BR233" i="9"/>
  <c r="BM303" i="9"/>
  <c r="AG109" i="12"/>
  <c r="AH186" i="12"/>
  <c r="BM234" i="9"/>
  <c r="BN234" i="9"/>
  <c r="BO234" i="9"/>
  <c r="BP234" i="9"/>
  <c r="BQ234" i="9"/>
  <c r="BR234" i="9"/>
  <c r="BM304" i="9"/>
  <c r="AG110" i="12"/>
  <c r="AH187" i="12"/>
  <c r="BM235" i="9"/>
  <c r="BN235" i="9"/>
  <c r="BO235" i="9"/>
  <c r="BP235" i="9"/>
  <c r="BQ235" i="9"/>
  <c r="BR235" i="9"/>
  <c r="BM305" i="9"/>
  <c r="AG111" i="12"/>
  <c r="AH188" i="12"/>
  <c r="BM236" i="9"/>
  <c r="BN236" i="9"/>
  <c r="BO236" i="9"/>
  <c r="BP236" i="9"/>
  <c r="BQ236" i="9"/>
  <c r="BR236" i="9"/>
  <c r="BM306" i="9"/>
  <c r="AG112" i="12"/>
  <c r="AH189" i="12"/>
  <c r="BM237" i="9"/>
  <c r="BN237" i="9"/>
  <c r="BO237" i="9"/>
  <c r="BP237" i="9"/>
  <c r="BQ237" i="9"/>
  <c r="BR237" i="9"/>
  <c r="BM307" i="9"/>
  <c r="AG113" i="12"/>
  <c r="AH190" i="12"/>
  <c r="BM238" i="9"/>
  <c r="BN238" i="9"/>
  <c r="BO238" i="9"/>
  <c r="BP238" i="9"/>
  <c r="BQ238" i="9"/>
  <c r="BR238" i="9"/>
  <c r="BM308" i="9"/>
  <c r="AG114" i="12"/>
  <c r="AH191" i="12"/>
  <c r="BM239" i="9"/>
  <c r="BN239" i="9"/>
  <c r="BO239" i="9"/>
  <c r="BP239" i="9"/>
  <c r="BQ239" i="9"/>
  <c r="BR239" i="9"/>
  <c r="BM309" i="9"/>
  <c r="AG115" i="12"/>
  <c r="AH192" i="12"/>
  <c r="BM240" i="9"/>
  <c r="BN240" i="9"/>
  <c r="BO240" i="9"/>
  <c r="BP240" i="9"/>
  <c r="BQ240" i="9"/>
  <c r="BR240" i="9"/>
  <c r="BM310" i="9"/>
  <c r="AG116" i="12"/>
  <c r="AH193" i="12"/>
  <c r="BM241" i="9"/>
  <c r="BN241" i="9"/>
  <c r="BO241" i="9"/>
  <c r="BP241" i="9"/>
  <c r="BQ241" i="9"/>
  <c r="BR241" i="9"/>
  <c r="BM311" i="9"/>
  <c r="AG117" i="12"/>
  <c r="AH194" i="12"/>
  <c r="BM242" i="9"/>
  <c r="BN242" i="9"/>
  <c r="BO242" i="9"/>
  <c r="BP242" i="9"/>
  <c r="BQ242" i="9"/>
  <c r="BR242" i="9"/>
  <c r="BM312" i="9"/>
  <c r="AG118" i="12"/>
  <c r="AH195" i="12"/>
  <c r="BM243" i="9"/>
  <c r="BN243" i="9"/>
  <c r="BO243" i="9"/>
  <c r="BP243" i="9"/>
  <c r="BQ243" i="9"/>
  <c r="BR243" i="9"/>
  <c r="BM313" i="9"/>
  <c r="AG119" i="12"/>
  <c r="AH196" i="12"/>
  <c r="BM244" i="9"/>
  <c r="BN244" i="9"/>
  <c r="BO244" i="9"/>
  <c r="BP244" i="9"/>
  <c r="BQ244" i="9"/>
  <c r="BR244" i="9"/>
  <c r="BM314" i="9"/>
  <c r="AG120" i="12"/>
  <c r="AH197" i="12"/>
  <c r="BM245" i="9"/>
  <c r="BN245" i="9"/>
  <c r="BO245" i="9"/>
  <c r="BP245" i="9"/>
  <c r="BQ245" i="9"/>
  <c r="BR245" i="9"/>
  <c r="BM315" i="9"/>
  <c r="AG121" i="12"/>
  <c r="AH198" i="12"/>
  <c r="BM246" i="9"/>
  <c r="BN246" i="9"/>
  <c r="BO246" i="9"/>
  <c r="BP246" i="9"/>
  <c r="BQ246" i="9"/>
  <c r="BR246" i="9"/>
  <c r="BM316" i="9"/>
  <c r="AG122" i="12"/>
  <c r="AH199" i="12"/>
  <c r="BM247" i="9"/>
  <c r="BN247" i="9"/>
  <c r="BO247" i="9"/>
  <c r="BP247" i="9"/>
  <c r="BQ247" i="9"/>
  <c r="BR247" i="9"/>
  <c r="BM317" i="9"/>
  <c r="AG123" i="12"/>
  <c r="AH200" i="12"/>
  <c r="BM248" i="9"/>
  <c r="BN248" i="9"/>
  <c r="BO248" i="9"/>
  <c r="BP248" i="9"/>
  <c r="BQ248" i="9"/>
  <c r="BR248" i="9"/>
  <c r="BM318" i="9"/>
  <c r="AG124" i="12"/>
  <c r="AH201" i="12"/>
  <c r="BM249" i="9"/>
  <c r="BN249" i="9"/>
  <c r="BO249" i="9"/>
  <c r="BP249" i="9"/>
  <c r="BQ249" i="9"/>
  <c r="BR249" i="9"/>
  <c r="BM319" i="9"/>
  <c r="AG125" i="12"/>
  <c r="AH202" i="12"/>
  <c r="BM250" i="9"/>
  <c r="BN250" i="9"/>
  <c r="BO250" i="9"/>
  <c r="BP250" i="9"/>
  <c r="BQ250" i="9"/>
  <c r="BR250" i="9"/>
  <c r="BM320" i="9"/>
  <c r="AG126" i="12"/>
  <c r="AH203" i="12"/>
  <c r="BM251" i="9"/>
  <c r="BN251" i="9"/>
  <c r="BO251" i="9"/>
  <c r="BP251" i="9"/>
  <c r="BQ251" i="9"/>
  <c r="BR251" i="9"/>
  <c r="BM321" i="9"/>
  <c r="AG127" i="12"/>
  <c r="AH204" i="12"/>
  <c r="BM252" i="9"/>
  <c r="BN252" i="9"/>
  <c r="BO252" i="9"/>
  <c r="BP252" i="9"/>
  <c r="BQ252" i="9"/>
  <c r="BR252" i="9"/>
  <c r="BM322" i="9"/>
  <c r="AG128" i="12"/>
  <c r="AH205" i="12"/>
  <c r="BM253" i="9"/>
  <c r="BN253" i="9"/>
  <c r="BO253" i="9"/>
  <c r="BP253" i="9"/>
  <c r="BQ253" i="9"/>
  <c r="BR253" i="9"/>
  <c r="BM323" i="9"/>
  <c r="AG129" i="12"/>
  <c r="AH206" i="12"/>
  <c r="BM254" i="9"/>
  <c r="BN254" i="9"/>
  <c r="BO254" i="9"/>
  <c r="BP254" i="9"/>
  <c r="BQ254" i="9"/>
  <c r="BR254" i="9"/>
  <c r="BM324" i="9"/>
  <c r="AG130" i="12"/>
  <c r="AH207" i="12"/>
  <c r="BM255" i="9"/>
  <c r="BN255" i="9"/>
  <c r="BO255" i="9"/>
  <c r="BP255" i="9"/>
  <c r="BQ255" i="9"/>
  <c r="BR255" i="9"/>
  <c r="BM325" i="9"/>
  <c r="AG131" i="12"/>
  <c r="AH208" i="12"/>
  <c r="BM256" i="9"/>
  <c r="BN256" i="9"/>
  <c r="BO256" i="9"/>
  <c r="BP256" i="9"/>
  <c r="BQ256" i="9"/>
  <c r="BR256" i="9"/>
  <c r="BM326" i="9"/>
  <c r="AG132" i="12"/>
  <c r="AH209" i="12"/>
  <c r="BM257" i="9"/>
  <c r="BN257" i="9"/>
  <c r="BO257" i="9"/>
  <c r="BP257" i="9"/>
  <c r="BQ257" i="9"/>
  <c r="BR257" i="9"/>
  <c r="BM327" i="9"/>
  <c r="AG133" i="12"/>
  <c r="AH210" i="12"/>
  <c r="BM258" i="9"/>
  <c r="BN258" i="9"/>
  <c r="BO258" i="9"/>
  <c r="BP258" i="9"/>
  <c r="BQ258" i="9"/>
  <c r="BR258" i="9"/>
  <c r="BM328" i="9"/>
  <c r="AG134" i="12"/>
  <c r="AH211" i="12"/>
  <c r="BM259" i="9"/>
  <c r="BN259" i="9"/>
  <c r="BO259" i="9"/>
  <c r="BP259" i="9"/>
  <c r="BQ259" i="9"/>
  <c r="BR259" i="9"/>
  <c r="BM329" i="9"/>
  <c r="AG135" i="12"/>
  <c r="AH212" i="12"/>
  <c r="BM260" i="9"/>
  <c r="BN260" i="9"/>
  <c r="BO260" i="9"/>
  <c r="BP260" i="9"/>
  <c r="BQ260" i="9"/>
  <c r="BR260" i="9"/>
  <c r="BM330" i="9"/>
  <c r="AG136" i="12"/>
  <c r="AH213" i="12"/>
  <c r="BM261" i="9"/>
  <c r="BN261" i="9"/>
  <c r="BO261" i="9"/>
  <c r="BP261" i="9"/>
  <c r="BQ261" i="9"/>
  <c r="BR261" i="9"/>
  <c r="BM331" i="9"/>
  <c r="AG137" i="12"/>
  <c r="AH214" i="12"/>
  <c r="AV199" i="9"/>
  <c r="AW199" i="9"/>
  <c r="AX199" i="9"/>
  <c r="AY199" i="9"/>
  <c r="AZ199" i="9"/>
  <c r="BA199" i="9"/>
  <c r="AV269" i="9"/>
  <c r="Y74" i="12"/>
  <c r="AG151" i="12"/>
  <c r="AV200" i="9"/>
  <c r="AW200" i="9"/>
  <c r="AX200" i="9"/>
  <c r="AY200" i="9"/>
  <c r="AZ200" i="9"/>
  <c r="BA200" i="9"/>
  <c r="AV270" i="9"/>
  <c r="Y75" i="12"/>
  <c r="AG152" i="12"/>
  <c r="AV201" i="9"/>
  <c r="AW201" i="9"/>
  <c r="AX201" i="9"/>
  <c r="AY201" i="9"/>
  <c r="AZ201" i="9"/>
  <c r="BA201" i="9"/>
  <c r="AV271" i="9"/>
  <c r="Y76" i="12"/>
  <c r="AG153" i="12"/>
  <c r="AV202" i="9"/>
  <c r="AW202" i="9"/>
  <c r="AX202" i="9"/>
  <c r="AY202" i="9"/>
  <c r="AZ202" i="9"/>
  <c r="BA202" i="9"/>
  <c r="AV272" i="9"/>
  <c r="Y77" i="12"/>
  <c r="AG154" i="12"/>
  <c r="AV203" i="9"/>
  <c r="AW203" i="9"/>
  <c r="AX203" i="9"/>
  <c r="AY203" i="9"/>
  <c r="AZ203" i="9"/>
  <c r="BA203" i="9"/>
  <c r="AV273" i="9"/>
  <c r="Y78" i="12"/>
  <c r="AG155" i="12"/>
  <c r="AV204" i="9"/>
  <c r="AW204" i="9"/>
  <c r="AX204" i="9"/>
  <c r="AY204" i="9"/>
  <c r="AZ204" i="9"/>
  <c r="BA204" i="9"/>
  <c r="AV274" i="9"/>
  <c r="Y79" i="12"/>
  <c r="AG156" i="12"/>
  <c r="AV205" i="9"/>
  <c r="AW205" i="9"/>
  <c r="AX205" i="9"/>
  <c r="AY205" i="9"/>
  <c r="AZ205" i="9"/>
  <c r="BA205" i="9"/>
  <c r="AV275" i="9"/>
  <c r="Y80" i="12"/>
  <c r="AG157" i="12"/>
  <c r="AV206" i="9"/>
  <c r="AW206" i="9"/>
  <c r="AX206" i="9"/>
  <c r="AY206" i="9"/>
  <c r="AZ206" i="9"/>
  <c r="BA206" i="9"/>
  <c r="AV276" i="9"/>
  <c r="Y82" i="12"/>
  <c r="AG159" i="12"/>
  <c r="AV207" i="9"/>
  <c r="AW207" i="9"/>
  <c r="AX207" i="9"/>
  <c r="AY207" i="9"/>
  <c r="AZ207" i="9"/>
  <c r="BA207" i="9"/>
  <c r="AV277" i="9"/>
  <c r="Y83" i="12"/>
  <c r="AG160" i="12"/>
  <c r="AV208" i="9"/>
  <c r="AW208" i="9"/>
  <c r="AX208" i="9"/>
  <c r="AY208" i="9"/>
  <c r="AZ208" i="9"/>
  <c r="BA208" i="9"/>
  <c r="AV278" i="9"/>
  <c r="Y84" i="12"/>
  <c r="AG161" i="12"/>
  <c r="AV209" i="9"/>
  <c r="AW209" i="9"/>
  <c r="AX209" i="9"/>
  <c r="AY209" i="9"/>
  <c r="AZ209" i="9"/>
  <c r="BA209" i="9"/>
  <c r="AV279" i="9"/>
  <c r="Y85" i="12"/>
  <c r="AG162" i="12"/>
  <c r="AV210" i="9"/>
  <c r="AW210" i="9"/>
  <c r="AX210" i="9"/>
  <c r="AY210" i="9"/>
  <c r="AZ210" i="9"/>
  <c r="BA210" i="9"/>
  <c r="AV280" i="9"/>
  <c r="Y86" i="12"/>
  <c r="AG163" i="12"/>
  <c r="AV211" i="9"/>
  <c r="AW211" i="9"/>
  <c r="AX211" i="9"/>
  <c r="AY211" i="9"/>
  <c r="AZ211" i="9"/>
  <c r="BA211" i="9"/>
  <c r="AV281" i="9"/>
  <c r="Y87" i="12"/>
  <c r="AG164" i="12"/>
  <c r="AV212" i="9"/>
  <c r="AW212" i="9"/>
  <c r="AX212" i="9"/>
  <c r="AY212" i="9"/>
  <c r="AZ212" i="9"/>
  <c r="BA212" i="9"/>
  <c r="AV282" i="9"/>
  <c r="Y88" i="12"/>
  <c r="AG165" i="12"/>
  <c r="AV213" i="9"/>
  <c r="AW213" i="9"/>
  <c r="AX213" i="9"/>
  <c r="AY213" i="9"/>
  <c r="AZ213" i="9"/>
  <c r="BA213" i="9"/>
  <c r="AV283" i="9"/>
  <c r="Y89" i="12"/>
  <c r="AG166" i="12"/>
  <c r="AV214" i="9"/>
  <c r="AW214" i="9"/>
  <c r="AX214" i="9"/>
  <c r="AY214" i="9"/>
  <c r="AZ214" i="9"/>
  <c r="BA214" i="9"/>
  <c r="AV284" i="9"/>
  <c r="Y90" i="12"/>
  <c r="AG167" i="12"/>
  <c r="AV215" i="9"/>
  <c r="AW215" i="9"/>
  <c r="AX215" i="9"/>
  <c r="AY215" i="9"/>
  <c r="AZ215" i="9"/>
  <c r="BA215" i="9"/>
  <c r="AV285" i="9"/>
  <c r="Y91" i="12"/>
  <c r="AG168" i="12"/>
  <c r="AV216" i="9"/>
  <c r="AW216" i="9"/>
  <c r="AX216" i="9"/>
  <c r="AY216" i="9"/>
  <c r="AZ216" i="9"/>
  <c r="BA216" i="9"/>
  <c r="AV286" i="9"/>
  <c r="Y92" i="12"/>
  <c r="AG169" i="12"/>
  <c r="AV217" i="9"/>
  <c r="AW217" i="9"/>
  <c r="AX217" i="9"/>
  <c r="AY217" i="9"/>
  <c r="AZ217" i="9"/>
  <c r="BA217" i="9"/>
  <c r="AV287" i="9"/>
  <c r="Y93" i="12"/>
  <c r="AG170" i="12"/>
  <c r="AV218" i="9"/>
  <c r="AW218" i="9"/>
  <c r="AX218" i="9"/>
  <c r="AY218" i="9"/>
  <c r="AZ218" i="9"/>
  <c r="BA218" i="9"/>
  <c r="AV288" i="9"/>
  <c r="Y94" i="12"/>
  <c r="AG171" i="12"/>
  <c r="AV219" i="9"/>
  <c r="AW219" i="9"/>
  <c r="AX219" i="9"/>
  <c r="AY219" i="9"/>
  <c r="AZ219" i="9"/>
  <c r="BA219" i="9"/>
  <c r="AV289" i="9"/>
  <c r="Y95" i="12"/>
  <c r="AG172" i="12"/>
  <c r="AV220" i="9"/>
  <c r="AW220" i="9"/>
  <c r="AX220" i="9"/>
  <c r="AY220" i="9"/>
  <c r="AZ220" i="9"/>
  <c r="BA220" i="9"/>
  <c r="AV290" i="9"/>
  <c r="Y96" i="12"/>
  <c r="AG173" i="12"/>
  <c r="AV221" i="9"/>
  <c r="AW221" i="9"/>
  <c r="AX221" i="9"/>
  <c r="AY221" i="9"/>
  <c r="AZ221" i="9"/>
  <c r="BA221" i="9"/>
  <c r="AV291" i="9"/>
  <c r="Y97" i="12"/>
  <c r="AG174" i="12"/>
  <c r="AV222" i="9"/>
  <c r="AW222" i="9"/>
  <c r="AX222" i="9"/>
  <c r="AY222" i="9"/>
  <c r="AZ222" i="9"/>
  <c r="BA222" i="9"/>
  <c r="AV292" i="9"/>
  <c r="Y98" i="12"/>
  <c r="AG175" i="12"/>
  <c r="AV223" i="9"/>
  <c r="AW223" i="9"/>
  <c r="AX223" i="9"/>
  <c r="AY223" i="9"/>
  <c r="AZ223" i="9"/>
  <c r="BA223" i="9"/>
  <c r="AV293" i="9"/>
  <c r="Y99" i="12"/>
  <c r="AG176" i="12"/>
  <c r="AV224" i="9"/>
  <c r="AW224" i="9"/>
  <c r="AX224" i="9"/>
  <c r="AY224" i="9"/>
  <c r="AZ224" i="9"/>
  <c r="BA224" i="9"/>
  <c r="AV294" i="9"/>
  <c r="Y100" i="12"/>
  <c r="AG177" i="12"/>
  <c r="AV225" i="9"/>
  <c r="AW225" i="9"/>
  <c r="AX225" i="9"/>
  <c r="AY225" i="9"/>
  <c r="AZ225" i="9"/>
  <c r="BA225" i="9"/>
  <c r="AV295" i="9"/>
  <c r="Y101" i="12"/>
  <c r="AG178" i="12"/>
  <c r="AV226" i="9"/>
  <c r="AW226" i="9"/>
  <c r="AX226" i="9"/>
  <c r="AY226" i="9"/>
  <c r="AZ226" i="9"/>
  <c r="BA226" i="9"/>
  <c r="AV296" i="9"/>
  <c r="Y102" i="12"/>
  <c r="AG179" i="12"/>
  <c r="AV227" i="9"/>
  <c r="AW227" i="9"/>
  <c r="AX227" i="9"/>
  <c r="AY227" i="9"/>
  <c r="AZ227" i="9"/>
  <c r="BA227" i="9"/>
  <c r="AV297" i="9"/>
  <c r="Y103" i="12"/>
  <c r="AG180" i="12"/>
  <c r="AV228" i="9"/>
  <c r="AW228" i="9"/>
  <c r="AX228" i="9"/>
  <c r="AY228" i="9"/>
  <c r="AZ228" i="9"/>
  <c r="BA228" i="9"/>
  <c r="AV298" i="9"/>
  <c r="Y104" i="12"/>
  <c r="AG181" i="12"/>
  <c r="AV229" i="9"/>
  <c r="AW229" i="9"/>
  <c r="AX229" i="9"/>
  <c r="AY229" i="9"/>
  <c r="AZ229" i="9"/>
  <c r="BA229" i="9"/>
  <c r="AV299" i="9"/>
  <c r="Y105" i="12"/>
  <c r="AG182" i="12"/>
  <c r="AV230" i="9"/>
  <c r="AW230" i="9"/>
  <c r="AX230" i="9"/>
  <c r="AY230" i="9"/>
  <c r="AZ230" i="9"/>
  <c r="BA230" i="9"/>
  <c r="AV300" i="9"/>
  <c r="Y106" i="12"/>
  <c r="AG183" i="12"/>
  <c r="AV231" i="9"/>
  <c r="AW231" i="9"/>
  <c r="AX231" i="9"/>
  <c r="AY231" i="9"/>
  <c r="AZ231" i="9"/>
  <c r="BA231" i="9"/>
  <c r="AV301" i="9"/>
  <c r="Y107" i="12"/>
  <c r="AG184" i="12"/>
  <c r="AV232" i="9"/>
  <c r="AW232" i="9"/>
  <c r="AX232" i="9"/>
  <c r="AY232" i="9"/>
  <c r="AZ232" i="9"/>
  <c r="BA232" i="9"/>
  <c r="AV302" i="9"/>
  <c r="Y108" i="12"/>
  <c r="AG185" i="12"/>
  <c r="AV233" i="9"/>
  <c r="AW233" i="9"/>
  <c r="AX233" i="9"/>
  <c r="AY233" i="9"/>
  <c r="AZ233" i="9"/>
  <c r="BA233" i="9"/>
  <c r="AV303" i="9"/>
  <c r="Y109" i="12"/>
  <c r="AG186" i="12"/>
  <c r="AV234" i="9"/>
  <c r="AW234" i="9"/>
  <c r="AX234" i="9"/>
  <c r="AY234" i="9"/>
  <c r="AZ234" i="9"/>
  <c r="BA234" i="9"/>
  <c r="AV304" i="9"/>
  <c r="Y110" i="12"/>
  <c r="AG187" i="12"/>
  <c r="AV235" i="9"/>
  <c r="AW235" i="9"/>
  <c r="AX235" i="9"/>
  <c r="AY235" i="9"/>
  <c r="AZ235" i="9"/>
  <c r="BA235" i="9"/>
  <c r="AV305" i="9"/>
  <c r="Y111" i="12"/>
  <c r="AG188" i="12"/>
  <c r="AV236" i="9"/>
  <c r="AW236" i="9"/>
  <c r="AX236" i="9"/>
  <c r="AY236" i="9"/>
  <c r="AZ236" i="9"/>
  <c r="BA236" i="9"/>
  <c r="AV306" i="9"/>
  <c r="Y112" i="12"/>
  <c r="AG189" i="12"/>
  <c r="AV237" i="9"/>
  <c r="AW237" i="9"/>
  <c r="AX237" i="9"/>
  <c r="AY237" i="9"/>
  <c r="AZ237" i="9"/>
  <c r="BA237" i="9"/>
  <c r="AV307" i="9"/>
  <c r="Y113" i="12"/>
  <c r="AG190" i="12"/>
  <c r="AV238" i="9"/>
  <c r="AW238" i="9"/>
  <c r="AX238" i="9"/>
  <c r="AY238" i="9"/>
  <c r="AZ238" i="9"/>
  <c r="BA238" i="9"/>
  <c r="AV308" i="9"/>
  <c r="Y114" i="12"/>
  <c r="AG191" i="12"/>
  <c r="AV239" i="9"/>
  <c r="AW239" i="9"/>
  <c r="AX239" i="9"/>
  <c r="AY239" i="9"/>
  <c r="AZ239" i="9"/>
  <c r="BA239" i="9"/>
  <c r="AV309" i="9"/>
  <c r="Y115" i="12"/>
  <c r="AG192" i="12"/>
  <c r="AV240" i="9"/>
  <c r="AW240" i="9"/>
  <c r="AX240" i="9"/>
  <c r="AY240" i="9"/>
  <c r="AZ240" i="9"/>
  <c r="BA240" i="9"/>
  <c r="AV310" i="9"/>
  <c r="Y116" i="12"/>
  <c r="AG193" i="12"/>
  <c r="AV241" i="9"/>
  <c r="AW241" i="9"/>
  <c r="AX241" i="9"/>
  <c r="AY241" i="9"/>
  <c r="AZ241" i="9"/>
  <c r="BA241" i="9"/>
  <c r="AV311" i="9"/>
  <c r="Y117" i="12"/>
  <c r="AG194" i="12"/>
  <c r="AV242" i="9"/>
  <c r="AW242" i="9"/>
  <c r="AX242" i="9"/>
  <c r="AY242" i="9"/>
  <c r="AZ242" i="9"/>
  <c r="BA242" i="9"/>
  <c r="AV312" i="9"/>
  <c r="Y118" i="12"/>
  <c r="AG195" i="12"/>
  <c r="AV243" i="9"/>
  <c r="AW243" i="9"/>
  <c r="AX243" i="9"/>
  <c r="AY243" i="9"/>
  <c r="AZ243" i="9"/>
  <c r="BA243" i="9"/>
  <c r="AV313" i="9"/>
  <c r="Y119" i="12"/>
  <c r="AG196" i="12"/>
  <c r="AV244" i="9"/>
  <c r="AW244" i="9"/>
  <c r="AX244" i="9"/>
  <c r="AY244" i="9"/>
  <c r="AZ244" i="9"/>
  <c r="BA244" i="9"/>
  <c r="AV314" i="9"/>
  <c r="Y120" i="12"/>
  <c r="AG197" i="12"/>
  <c r="AV245" i="9"/>
  <c r="AW245" i="9"/>
  <c r="AX245" i="9"/>
  <c r="AY245" i="9"/>
  <c r="AZ245" i="9"/>
  <c r="BA245" i="9"/>
  <c r="AV315" i="9"/>
  <c r="Y121" i="12"/>
  <c r="AG198" i="12"/>
  <c r="AV246" i="9"/>
  <c r="AW246" i="9"/>
  <c r="AX246" i="9"/>
  <c r="AY246" i="9"/>
  <c r="AZ246" i="9"/>
  <c r="BA246" i="9"/>
  <c r="AV316" i="9"/>
  <c r="Y122" i="12"/>
  <c r="AG199" i="12"/>
  <c r="AV247" i="9"/>
  <c r="AW247" i="9"/>
  <c r="AX247" i="9"/>
  <c r="AY247" i="9"/>
  <c r="AZ247" i="9"/>
  <c r="BA247" i="9"/>
  <c r="AV317" i="9"/>
  <c r="Y123" i="12"/>
  <c r="AG200" i="12"/>
  <c r="AV248" i="9"/>
  <c r="AW248" i="9"/>
  <c r="AX248" i="9"/>
  <c r="AY248" i="9"/>
  <c r="AZ248" i="9"/>
  <c r="BA248" i="9"/>
  <c r="AV318" i="9"/>
  <c r="Y124" i="12"/>
  <c r="AG201" i="12"/>
  <c r="AV249" i="9"/>
  <c r="AW249" i="9"/>
  <c r="AX249" i="9"/>
  <c r="AY249" i="9"/>
  <c r="AZ249" i="9"/>
  <c r="BA249" i="9"/>
  <c r="AV319" i="9"/>
  <c r="Y125" i="12"/>
  <c r="AG202" i="12"/>
  <c r="AV250" i="9"/>
  <c r="AW250" i="9"/>
  <c r="AX250" i="9"/>
  <c r="AY250" i="9"/>
  <c r="AZ250" i="9"/>
  <c r="BA250" i="9"/>
  <c r="AV320" i="9"/>
  <c r="Y126" i="12"/>
  <c r="AG203" i="12"/>
  <c r="AV251" i="9"/>
  <c r="AW251" i="9"/>
  <c r="AX251" i="9"/>
  <c r="AY251" i="9"/>
  <c r="AZ251" i="9"/>
  <c r="BA251" i="9"/>
  <c r="AV321" i="9"/>
  <c r="Y127" i="12"/>
  <c r="AG204" i="12"/>
  <c r="AV252" i="9"/>
  <c r="AW252" i="9"/>
  <c r="AX252" i="9"/>
  <c r="AY252" i="9"/>
  <c r="AZ252" i="9"/>
  <c r="BA252" i="9"/>
  <c r="AV322" i="9"/>
  <c r="Y128" i="12"/>
  <c r="AG205" i="12"/>
  <c r="AV253" i="9"/>
  <c r="AW253" i="9"/>
  <c r="AX253" i="9"/>
  <c r="AY253" i="9"/>
  <c r="AZ253" i="9"/>
  <c r="BA253" i="9"/>
  <c r="AV323" i="9"/>
  <c r="Y129" i="12"/>
  <c r="AG206" i="12"/>
  <c r="AV254" i="9"/>
  <c r="AW254" i="9"/>
  <c r="AX254" i="9"/>
  <c r="AY254" i="9"/>
  <c r="AZ254" i="9"/>
  <c r="BA254" i="9"/>
  <c r="AV324" i="9"/>
  <c r="Y130" i="12"/>
  <c r="AG207" i="12"/>
  <c r="AV255" i="9"/>
  <c r="AW255" i="9"/>
  <c r="AX255" i="9"/>
  <c r="AY255" i="9"/>
  <c r="AZ255" i="9"/>
  <c r="BA255" i="9"/>
  <c r="AV325" i="9"/>
  <c r="Y131" i="12"/>
  <c r="AG208" i="12"/>
  <c r="AV256" i="9"/>
  <c r="AW256" i="9"/>
  <c r="AX256" i="9"/>
  <c r="AY256" i="9"/>
  <c r="AZ256" i="9"/>
  <c r="BA256" i="9"/>
  <c r="AV326" i="9"/>
  <c r="Y132" i="12"/>
  <c r="AG209" i="12"/>
  <c r="AV257" i="9"/>
  <c r="AW257" i="9"/>
  <c r="AX257" i="9"/>
  <c r="AY257" i="9"/>
  <c r="AZ257" i="9"/>
  <c r="BA257" i="9"/>
  <c r="AV327" i="9"/>
  <c r="Y133" i="12"/>
  <c r="AG210" i="12"/>
  <c r="AV258" i="9"/>
  <c r="AW258" i="9"/>
  <c r="AX258" i="9"/>
  <c r="AY258" i="9"/>
  <c r="AZ258" i="9"/>
  <c r="BA258" i="9"/>
  <c r="AV328" i="9"/>
  <c r="Y134" i="12"/>
  <c r="AG211" i="12"/>
  <c r="AV259" i="9"/>
  <c r="AW259" i="9"/>
  <c r="AX259" i="9"/>
  <c r="AY259" i="9"/>
  <c r="AZ259" i="9"/>
  <c r="BA259" i="9"/>
  <c r="AV329" i="9"/>
  <c r="Y135" i="12"/>
  <c r="AG212" i="12"/>
  <c r="AV260" i="9"/>
  <c r="AW260" i="9"/>
  <c r="AX260" i="9"/>
  <c r="AY260" i="9"/>
  <c r="AZ260" i="9"/>
  <c r="BA260" i="9"/>
  <c r="AV330" i="9"/>
  <c r="Y136" i="12"/>
  <c r="AG213" i="12"/>
  <c r="AV261" i="9"/>
  <c r="AW261" i="9"/>
  <c r="AX261" i="9"/>
  <c r="AY261" i="9"/>
  <c r="AZ261" i="9"/>
  <c r="BA261" i="9"/>
  <c r="AV331" i="9"/>
  <c r="Y137" i="12"/>
  <c r="AG214" i="12"/>
  <c r="AA98" i="9"/>
  <c r="AB98" i="9"/>
  <c r="AA175" i="9"/>
  <c r="P74" i="12"/>
  <c r="AF151" i="12"/>
  <c r="AA99" i="9"/>
  <c r="AB99" i="9"/>
  <c r="AA176" i="9"/>
  <c r="P75" i="12"/>
  <c r="AF152" i="12"/>
  <c r="AA100" i="9"/>
  <c r="AB100" i="9"/>
  <c r="AA177" i="9"/>
  <c r="P76" i="12"/>
  <c r="AF153" i="12"/>
  <c r="AA101" i="9"/>
  <c r="AB101" i="9"/>
  <c r="AA178" i="9"/>
  <c r="P77" i="12"/>
  <c r="AF154" i="12"/>
  <c r="AA102" i="9"/>
  <c r="AB102" i="9"/>
  <c r="AA179" i="9"/>
  <c r="P78" i="12"/>
  <c r="AF155" i="12"/>
  <c r="AA103" i="9"/>
  <c r="AB103" i="9"/>
  <c r="AA180" i="9"/>
  <c r="P79" i="12"/>
  <c r="AF156" i="12"/>
  <c r="AA104" i="9"/>
  <c r="AB104" i="9"/>
  <c r="AA181" i="9"/>
  <c r="P80" i="12"/>
  <c r="AF157" i="12"/>
  <c r="AA105" i="9"/>
  <c r="AB105" i="9"/>
  <c r="AA182" i="9"/>
  <c r="P81" i="12"/>
  <c r="AF158" i="12"/>
  <c r="AA106" i="9"/>
  <c r="AB106" i="9"/>
  <c r="AA183" i="9"/>
  <c r="P82" i="12"/>
  <c r="AF159" i="12"/>
  <c r="AA107" i="9"/>
  <c r="AB107" i="9"/>
  <c r="AA184" i="9"/>
  <c r="P83" i="12"/>
  <c r="AF160" i="12"/>
  <c r="AA108" i="9"/>
  <c r="AB108" i="9"/>
  <c r="AA185" i="9"/>
  <c r="P84" i="12"/>
  <c r="AF161" i="12"/>
  <c r="AA109" i="9"/>
  <c r="AB109" i="9"/>
  <c r="AA186" i="9"/>
  <c r="P85" i="12"/>
  <c r="AF162" i="12"/>
  <c r="AA110" i="9"/>
  <c r="AB110" i="9"/>
  <c r="AA187" i="9"/>
  <c r="P86" i="12"/>
  <c r="AF163" i="12"/>
  <c r="AA111" i="9"/>
  <c r="AB111" i="9"/>
  <c r="AA188" i="9"/>
  <c r="P87" i="12"/>
  <c r="AF164" i="12"/>
  <c r="AA112" i="9"/>
  <c r="AB112" i="9"/>
  <c r="AA189" i="9"/>
  <c r="P88" i="12"/>
  <c r="AF165" i="12"/>
  <c r="AA113" i="9"/>
  <c r="AB113" i="9"/>
  <c r="AA190" i="9"/>
  <c r="P89" i="12"/>
  <c r="AF166" i="12"/>
  <c r="AA114" i="9"/>
  <c r="AB114" i="9"/>
  <c r="AA191" i="9"/>
  <c r="P90" i="12"/>
  <c r="AF167" i="12"/>
  <c r="AA115" i="9"/>
  <c r="AB115" i="9"/>
  <c r="AA192" i="9"/>
  <c r="P91" i="12"/>
  <c r="AF168" i="12"/>
  <c r="AA116" i="9"/>
  <c r="AB116" i="9"/>
  <c r="AA193" i="9"/>
  <c r="P92" i="12"/>
  <c r="AF169" i="12"/>
  <c r="AA117" i="9"/>
  <c r="AB117" i="9"/>
  <c r="AA194" i="9"/>
  <c r="P93" i="12"/>
  <c r="AF170" i="12"/>
  <c r="AA118" i="9"/>
  <c r="AB118" i="9"/>
  <c r="AA195" i="9"/>
  <c r="P94" i="12"/>
  <c r="AF171" i="12"/>
  <c r="AA119" i="9"/>
  <c r="AB119" i="9"/>
  <c r="AA196" i="9"/>
  <c r="P95" i="12"/>
  <c r="AF172" i="12"/>
  <c r="AA120" i="9"/>
  <c r="AB120" i="9"/>
  <c r="AA197" i="9"/>
  <c r="P96" i="12"/>
  <c r="AF173" i="12"/>
  <c r="AA121" i="9"/>
  <c r="AB121" i="9"/>
  <c r="AA198" i="9"/>
  <c r="P97" i="12"/>
  <c r="AF174" i="12"/>
  <c r="AA122" i="9"/>
  <c r="AB122" i="9"/>
  <c r="AA199" i="9"/>
  <c r="P98" i="12"/>
  <c r="AF175" i="12"/>
  <c r="AA123" i="9"/>
  <c r="AB123" i="9"/>
  <c r="AA200" i="9"/>
  <c r="P99" i="12"/>
  <c r="AF176" i="12"/>
  <c r="AA124" i="9"/>
  <c r="AB124" i="9"/>
  <c r="AA201" i="9"/>
  <c r="P100" i="12"/>
  <c r="AF177" i="12"/>
  <c r="AA125" i="9"/>
  <c r="AB125" i="9"/>
  <c r="AA202" i="9"/>
  <c r="P101" i="12"/>
  <c r="AF178" i="12"/>
  <c r="AA126" i="9"/>
  <c r="AB126" i="9"/>
  <c r="AA203" i="9"/>
  <c r="P102" i="12"/>
  <c r="AF179" i="12"/>
  <c r="AA127" i="9"/>
  <c r="AB127" i="9"/>
  <c r="AA204" i="9"/>
  <c r="P103" i="12"/>
  <c r="AF180" i="12"/>
  <c r="AA128" i="9"/>
  <c r="AB128" i="9"/>
  <c r="AA205" i="9"/>
  <c r="P104" i="12"/>
  <c r="AF181" i="12"/>
  <c r="AA129" i="9"/>
  <c r="AB129" i="9"/>
  <c r="AA206" i="9"/>
  <c r="P105" i="12"/>
  <c r="AF182" i="12"/>
  <c r="AA130" i="9"/>
  <c r="AB130" i="9"/>
  <c r="AA207" i="9"/>
  <c r="P106" i="12"/>
  <c r="AF183" i="12"/>
  <c r="AA131" i="9"/>
  <c r="AB131" i="9"/>
  <c r="AA208" i="9"/>
  <c r="P107" i="12"/>
  <c r="AF184" i="12"/>
  <c r="AA132" i="9"/>
  <c r="AB132" i="9"/>
  <c r="AA209" i="9"/>
  <c r="P108" i="12"/>
  <c r="AF185" i="12"/>
  <c r="AA133" i="9"/>
  <c r="AB133" i="9"/>
  <c r="AA210" i="9"/>
  <c r="P109" i="12"/>
  <c r="AF186" i="12"/>
  <c r="AA134" i="9"/>
  <c r="AB134" i="9"/>
  <c r="AA211" i="9"/>
  <c r="P110" i="12"/>
  <c r="AF187" i="12"/>
  <c r="AA135" i="9"/>
  <c r="AB135" i="9"/>
  <c r="AA212" i="9"/>
  <c r="P111" i="12"/>
  <c r="AF188" i="12"/>
  <c r="AA136" i="9"/>
  <c r="AB136" i="9"/>
  <c r="AA213" i="9"/>
  <c r="P112" i="12"/>
  <c r="AF189" i="12"/>
  <c r="AA137" i="9"/>
  <c r="AB137" i="9"/>
  <c r="AA214" i="9"/>
  <c r="P113" i="12"/>
  <c r="AF190" i="12"/>
  <c r="AA138" i="9"/>
  <c r="AB138" i="9"/>
  <c r="AA215" i="9"/>
  <c r="P114" i="12"/>
  <c r="AF191" i="12"/>
  <c r="AA139" i="9"/>
  <c r="AB139" i="9"/>
  <c r="AA216" i="9"/>
  <c r="P115" i="12"/>
  <c r="AF192" i="12"/>
  <c r="AA140" i="9"/>
  <c r="AB140" i="9"/>
  <c r="AA217" i="9"/>
  <c r="P116" i="12"/>
  <c r="AF193" i="12"/>
  <c r="AA141" i="9"/>
  <c r="AB141" i="9"/>
  <c r="AA218" i="9"/>
  <c r="P117" i="12"/>
  <c r="AF194" i="12"/>
  <c r="AA142" i="9"/>
  <c r="AB142" i="9"/>
  <c r="AA219" i="9"/>
  <c r="P118" i="12"/>
  <c r="AF195" i="12"/>
  <c r="AA143" i="9"/>
  <c r="AB143" i="9"/>
  <c r="AA220" i="9"/>
  <c r="P119" i="12"/>
  <c r="AF196" i="12"/>
  <c r="AA144" i="9"/>
  <c r="AB144" i="9"/>
  <c r="AA221" i="9"/>
  <c r="P120" i="12"/>
  <c r="AF197" i="12"/>
  <c r="AA145" i="9"/>
  <c r="AB145" i="9"/>
  <c r="AA222" i="9"/>
  <c r="P121" i="12"/>
  <c r="AF198" i="12"/>
  <c r="AA146" i="9"/>
  <c r="AB146" i="9"/>
  <c r="AA223" i="9"/>
  <c r="P122" i="12"/>
  <c r="AF199" i="12"/>
  <c r="AA147" i="9"/>
  <c r="AB147" i="9"/>
  <c r="AA224" i="9"/>
  <c r="P123" i="12"/>
  <c r="AF200" i="12"/>
  <c r="AA148" i="9"/>
  <c r="AB148" i="9"/>
  <c r="AA225" i="9"/>
  <c r="P124" i="12"/>
  <c r="AF201" i="12"/>
  <c r="AA149" i="9"/>
  <c r="AB149" i="9"/>
  <c r="AA226" i="9"/>
  <c r="P125" i="12"/>
  <c r="AF202" i="12"/>
  <c r="AA150" i="9"/>
  <c r="AB150" i="9"/>
  <c r="AA227" i="9"/>
  <c r="P126" i="12"/>
  <c r="AF203" i="12"/>
  <c r="AA151" i="9"/>
  <c r="AB151" i="9"/>
  <c r="AA228" i="9"/>
  <c r="P127" i="12"/>
  <c r="AF204" i="12"/>
  <c r="AA152" i="9"/>
  <c r="AB152" i="9"/>
  <c r="AA229" i="9"/>
  <c r="P128" i="12"/>
  <c r="AF205" i="12"/>
  <c r="AA153" i="9"/>
  <c r="AB153" i="9"/>
  <c r="AA230" i="9"/>
  <c r="P129" i="12"/>
  <c r="AF206" i="12"/>
  <c r="AA154" i="9"/>
  <c r="AB154" i="9"/>
  <c r="AA231" i="9"/>
  <c r="P130" i="12"/>
  <c r="AF207" i="12"/>
  <c r="AA155" i="9"/>
  <c r="AB155" i="9"/>
  <c r="AA232" i="9"/>
  <c r="P131" i="12"/>
  <c r="AF208" i="12"/>
  <c r="AA156" i="9"/>
  <c r="AB156" i="9"/>
  <c r="AA233" i="9"/>
  <c r="P132" i="12"/>
  <c r="AF209" i="12"/>
  <c r="AA157" i="9"/>
  <c r="AB157" i="9"/>
  <c r="AA234" i="9"/>
  <c r="P133" i="12"/>
  <c r="AF210" i="12"/>
  <c r="AA158" i="9"/>
  <c r="AB158" i="9"/>
  <c r="AA235" i="9"/>
  <c r="P134" i="12"/>
  <c r="AF211" i="12"/>
  <c r="AA159" i="9"/>
  <c r="AB159" i="9"/>
  <c r="AA236" i="9"/>
  <c r="P135" i="12"/>
  <c r="AF212" i="12"/>
  <c r="AA160" i="9"/>
  <c r="AB160" i="9"/>
  <c r="AA237" i="9"/>
  <c r="P136" i="12"/>
  <c r="AF213" i="12"/>
  <c r="AA161" i="9"/>
  <c r="AB161" i="9"/>
  <c r="AA238" i="9"/>
  <c r="P137" i="12"/>
  <c r="AF214" i="12"/>
  <c r="E98" i="9"/>
  <c r="F98" i="9"/>
  <c r="E175" i="9"/>
  <c r="E74" i="12"/>
  <c r="AE151" i="12"/>
  <c r="E99" i="9"/>
  <c r="F99" i="9"/>
  <c r="E176" i="9"/>
  <c r="E75" i="12"/>
  <c r="AE152" i="12"/>
  <c r="E100" i="9"/>
  <c r="F100" i="9"/>
  <c r="E177" i="9"/>
  <c r="E76" i="12"/>
  <c r="AE153" i="12"/>
  <c r="E101" i="9"/>
  <c r="F101" i="9"/>
  <c r="E178" i="9"/>
  <c r="E77" i="12"/>
  <c r="AE154" i="12"/>
  <c r="E102" i="9"/>
  <c r="F102" i="9"/>
  <c r="E179" i="9"/>
  <c r="E78" i="12"/>
  <c r="AE155" i="12"/>
  <c r="E103" i="9"/>
  <c r="F103" i="9"/>
  <c r="E180" i="9"/>
  <c r="E79" i="12"/>
  <c r="AE156" i="12"/>
  <c r="E104" i="9"/>
  <c r="F104" i="9"/>
  <c r="E181" i="9"/>
  <c r="E80" i="12"/>
  <c r="AE157" i="12"/>
  <c r="E105" i="9"/>
  <c r="F105" i="9"/>
  <c r="E182" i="9"/>
  <c r="E81" i="12"/>
  <c r="AE158" i="12"/>
  <c r="E106" i="9"/>
  <c r="F106" i="9"/>
  <c r="E183" i="9"/>
  <c r="E82" i="12"/>
  <c r="AE159" i="12"/>
  <c r="E107" i="9"/>
  <c r="F107" i="9"/>
  <c r="E184" i="9"/>
  <c r="E83" i="12"/>
  <c r="AE160" i="12"/>
  <c r="E108" i="9"/>
  <c r="F108" i="9"/>
  <c r="E185" i="9"/>
  <c r="E84" i="12"/>
  <c r="AE161" i="12"/>
  <c r="E109" i="9"/>
  <c r="F109" i="9"/>
  <c r="E186" i="9"/>
  <c r="E85" i="12"/>
  <c r="AE162" i="12"/>
  <c r="E110" i="9"/>
  <c r="F110" i="9"/>
  <c r="E187" i="9"/>
  <c r="E86" i="12"/>
  <c r="AE163" i="12"/>
  <c r="E111" i="9"/>
  <c r="F111" i="9"/>
  <c r="E188" i="9"/>
  <c r="E87" i="12"/>
  <c r="AE164" i="12"/>
  <c r="E112" i="9"/>
  <c r="F112" i="9"/>
  <c r="E189" i="9"/>
  <c r="E88" i="12"/>
  <c r="AE165" i="12"/>
  <c r="E113" i="9"/>
  <c r="F113" i="9"/>
  <c r="E190" i="9"/>
  <c r="E89" i="12"/>
  <c r="AE166" i="12"/>
  <c r="E114" i="9"/>
  <c r="F114" i="9"/>
  <c r="E191" i="9"/>
  <c r="E90" i="12"/>
  <c r="AE167" i="12"/>
  <c r="E115" i="9"/>
  <c r="F115" i="9"/>
  <c r="E192" i="9"/>
  <c r="E91" i="12"/>
  <c r="AE168" i="12"/>
  <c r="E116" i="9"/>
  <c r="F116" i="9"/>
  <c r="E193" i="9"/>
  <c r="E92" i="12"/>
  <c r="AE169" i="12"/>
  <c r="E117" i="9"/>
  <c r="F117" i="9"/>
  <c r="E194" i="9"/>
  <c r="E93" i="12"/>
  <c r="AE170" i="12"/>
  <c r="E118" i="9"/>
  <c r="F118" i="9"/>
  <c r="E195" i="9"/>
  <c r="E94" i="12"/>
  <c r="AE171" i="12"/>
  <c r="E119" i="9"/>
  <c r="F119" i="9"/>
  <c r="E196" i="9"/>
  <c r="E95" i="12"/>
  <c r="AE172" i="12"/>
  <c r="E120" i="9"/>
  <c r="F120" i="9"/>
  <c r="E197" i="9"/>
  <c r="E96" i="12"/>
  <c r="AE173" i="12"/>
  <c r="E121" i="9"/>
  <c r="F121" i="9"/>
  <c r="E198" i="9"/>
  <c r="E97" i="12"/>
  <c r="AE174" i="12"/>
  <c r="E122" i="9"/>
  <c r="F122" i="9"/>
  <c r="E199" i="9"/>
  <c r="E98" i="12"/>
  <c r="AE175" i="12"/>
  <c r="E123" i="9"/>
  <c r="F123" i="9"/>
  <c r="E200" i="9"/>
  <c r="E99" i="12"/>
  <c r="AE176" i="12"/>
  <c r="E124" i="9"/>
  <c r="F124" i="9"/>
  <c r="E201" i="9"/>
  <c r="E100" i="12"/>
  <c r="AE177" i="12"/>
  <c r="E125" i="9"/>
  <c r="F125" i="9"/>
  <c r="E202" i="9"/>
  <c r="E101" i="12"/>
  <c r="AE178" i="12"/>
  <c r="E126" i="9"/>
  <c r="F126" i="9"/>
  <c r="E203" i="9"/>
  <c r="E102" i="12"/>
  <c r="AE179" i="12"/>
  <c r="E127" i="9"/>
  <c r="F127" i="9"/>
  <c r="E204" i="9"/>
  <c r="E103" i="12"/>
  <c r="AE180" i="12"/>
  <c r="E128" i="9"/>
  <c r="F128" i="9"/>
  <c r="E205" i="9"/>
  <c r="E104" i="12"/>
  <c r="AE181" i="12"/>
  <c r="E129" i="9"/>
  <c r="F129" i="9"/>
  <c r="E206" i="9"/>
  <c r="E105" i="12"/>
  <c r="AE182" i="12"/>
  <c r="E130" i="9"/>
  <c r="F130" i="9"/>
  <c r="E207" i="9"/>
  <c r="E106" i="12"/>
  <c r="AE183" i="12"/>
  <c r="E131" i="9"/>
  <c r="F131" i="9"/>
  <c r="E208" i="9"/>
  <c r="E107" i="12"/>
  <c r="AE184" i="12"/>
  <c r="E132" i="9"/>
  <c r="F132" i="9"/>
  <c r="E209" i="9"/>
  <c r="E108" i="12"/>
  <c r="AE185" i="12"/>
  <c r="E133" i="9"/>
  <c r="F133" i="9"/>
  <c r="E210" i="9"/>
  <c r="E109" i="12"/>
  <c r="AE186" i="12"/>
  <c r="E134" i="9"/>
  <c r="F134" i="9"/>
  <c r="E211" i="9"/>
  <c r="E110" i="12"/>
  <c r="AE187" i="12"/>
  <c r="E135" i="9"/>
  <c r="F135" i="9"/>
  <c r="E212" i="9"/>
  <c r="E111" i="12"/>
  <c r="AE188" i="12"/>
  <c r="E136" i="9"/>
  <c r="F136" i="9"/>
  <c r="E213" i="9"/>
  <c r="E112" i="12"/>
  <c r="AE189" i="12"/>
  <c r="E137" i="9"/>
  <c r="F137" i="9"/>
  <c r="E214" i="9"/>
  <c r="E113" i="12"/>
  <c r="AE190" i="12"/>
  <c r="E138" i="9"/>
  <c r="F138" i="9"/>
  <c r="E215" i="9"/>
  <c r="E114" i="12"/>
  <c r="AE191" i="12"/>
  <c r="E139" i="9"/>
  <c r="F139" i="9"/>
  <c r="E216" i="9"/>
  <c r="E115" i="12"/>
  <c r="AE192" i="12"/>
  <c r="E140" i="9"/>
  <c r="F140" i="9"/>
  <c r="E217" i="9"/>
  <c r="E116" i="12"/>
  <c r="AE193" i="12"/>
  <c r="E141" i="9"/>
  <c r="F141" i="9"/>
  <c r="E218" i="9"/>
  <c r="E117" i="12"/>
  <c r="AE194" i="12"/>
  <c r="E142" i="9"/>
  <c r="F142" i="9"/>
  <c r="E219" i="9"/>
  <c r="E118" i="12"/>
  <c r="AE195" i="12"/>
  <c r="E143" i="9"/>
  <c r="F143" i="9"/>
  <c r="E220" i="9"/>
  <c r="E119" i="12"/>
  <c r="AE196" i="12"/>
  <c r="E144" i="9"/>
  <c r="F144" i="9"/>
  <c r="E221" i="9"/>
  <c r="E120" i="12"/>
  <c r="AE197" i="12"/>
  <c r="E145" i="9"/>
  <c r="F145" i="9"/>
  <c r="E222" i="9"/>
  <c r="E121" i="12"/>
  <c r="AE198" i="12"/>
  <c r="E146" i="9"/>
  <c r="F146" i="9"/>
  <c r="E223" i="9"/>
  <c r="E122" i="12"/>
  <c r="AE199" i="12"/>
  <c r="E147" i="9"/>
  <c r="F147" i="9"/>
  <c r="E224" i="9"/>
  <c r="E123" i="12"/>
  <c r="AE200" i="12"/>
  <c r="E148" i="9"/>
  <c r="F148" i="9"/>
  <c r="E225" i="9"/>
  <c r="E124" i="12"/>
  <c r="AE201" i="12"/>
  <c r="E149" i="9"/>
  <c r="F149" i="9"/>
  <c r="E226" i="9"/>
  <c r="E125" i="12"/>
  <c r="AE202" i="12"/>
  <c r="E150" i="9"/>
  <c r="F150" i="9"/>
  <c r="E227" i="9"/>
  <c r="E126" i="12"/>
  <c r="AE203" i="12"/>
  <c r="E151" i="9"/>
  <c r="F151" i="9"/>
  <c r="E228" i="9"/>
  <c r="E127" i="12"/>
  <c r="AE204" i="12"/>
  <c r="E152" i="9"/>
  <c r="F152" i="9"/>
  <c r="E229" i="9"/>
  <c r="E128" i="12"/>
  <c r="AE205" i="12"/>
  <c r="E153" i="9"/>
  <c r="F153" i="9"/>
  <c r="E230" i="9"/>
  <c r="E129" i="12"/>
  <c r="AE206" i="12"/>
  <c r="E154" i="9"/>
  <c r="F154" i="9"/>
  <c r="E231" i="9"/>
  <c r="E130" i="12"/>
  <c r="AE207" i="12"/>
  <c r="E155" i="9"/>
  <c r="F155" i="9"/>
  <c r="E232" i="9"/>
  <c r="E131" i="12"/>
  <c r="AE208" i="12"/>
  <c r="E156" i="9"/>
  <c r="F156" i="9"/>
  <c r="E233" i="9"/>
  <c r="E132" i="12"/>
  <c r="AE209" i="12"/>
  <c r="E157" i="9"/>
  <c r="F157" i="9"/>
  <c r="E234" i="9"/>
  <c r="E133" i="12"/>
  <c r="AE210" i="12"/>
  <c r="E158" i="9"/>
  <c r="F158" i="9"/>
  <c r="E235" i="9"/>
  <c r="E134" i="12"/>
  <c r="AE211" i="12"/>
  <c r="E159" i="9"/>
  <c r="F159" i="9"/>
  <c r="E236" i="9"/>
  <c r="E135" i="12"/>
  <c r="AE212" i="12"/>
  <c r="E160" i="9"/>
  <c r="F160" i="9"/>
  <c r="E237" i="9"/>
  <c r="E136" i="12"/>
  <c r="AE213" i="12"/>
  <c r="E161" i="9"/>
  <c r="F161" i="9"/>
  <c r="E238" i="9"/>
  <c r="E137" i="12"/>
  <c r="AE214" i="12"/>
  <c r="BN269" i="9"/>
  <c r="AH74" i="12"/>
  <c r="Z151" i="12"/>
  <c r="BN270" i="9"/>
  <c r="AH75" i="12"/>
  <c r="Z152" i="12"/>
  <c r="BN271" i="9"/>
  <c r="AH76" i="12"/>
  <c r="Z153" i="12"/>
  <c r="BN272" i="9"/>
  <c r="AH77" i="12"/>
  <c r="Z154" i="12"/>
  <c r="BN273" i="9"/>
  <c r="AH78" i="12"/>
  <c r="Z155" i="12"/>
  <c r="BN274" i="9"/>
  <c r="AH79" i="12"/>
  <c r="Z156" i="12"/>
  <c r="BN275" i="9"/>
  <c r="AH80" i="12"/>
  <c r="Z157" i="12"/>
  <c r="BN276" i="9"/>
  <c r="AH82" i="12"/>
  <c r="Z159" i="12"/>
  <c r="BN277" i="9"/>
  <c r="AH83" i="12"/>
  <c r="Z160" i="12"/>
  <c r="BN278" i="9"/>
  <c r="AH84" i="12"/>
  <c r="Z161" i="12"/>
  <c r="BN279" i="9"/>
  <c r="AH85" i="12"/>
  <c r="Z162" i="12"/>
  <c r="BN280" i="9"/>
  <c r="AH86" i="12"/>
  <c r="Z163" i="12"/>
  <c r="BN281" i="9"/>
  <c r="AH87" i="12"/>
  <c r="Z164" i="12"/>
  <c r="BN282" i="9"/>
  <c r="AH88" i="12"/>
  <c r="Z165" i="12"/>
  <c r="BN283" i="9"/>
  <c r="AH89" i="12"/>
  <c r="Z166" i="12"/>
  <c r="BN284" i="9"/>
  <c r="AH90" i="12"/>
  <c r="Z167" i="12"/>
  <c r="BN285" i="9"/>
  <c r="AH91" i="12"/>
  <c r="Z168" i="12"/>
  <c r="BN286" i="9"/>
  <c r="AH92" i="12"/>
  <c r="Z169" i="12"/>
  <c r="BN287" i="9"/>
  <c r="AH93" i="12"/>
  <c r="Z170" i="12"/>
  <c r="BN288" i="9"/>
  <c r="AH94" i="12"/>
  <c r="Z171" i="12"/>
  <c r="BN289" i="9"/>
  <c r="AH95" i="12"/>
  <c r="Z172" i="12"/>
  <c r="BN290" i="9"/>
  <c r="AH96" i="12"/>
  <c r="Z173" i="12"/>
  <c r="BN291" i="9"/>
  <c r="AH97" i="12"/>
  <c r="Z174" i="12"/>
  <c r="BN292" i="9"/>
  <c r="AH98" i="12"/>
  <c r="Z175" i="12"/>
  <c r="BN293" i="9"/>
  <c r="AH99" i="12"/>
  <c r="Z176" i="12"/>
  <c r="BN294" i="9"/>
  <c r="AH100" i="12"/>
  <c r="Z177" i="12"/>
  <c r="BN295" i="9"/>
  <c r="AH101" i="12"/>
  <c r="Z178" i="12"/>
  <c r="BN296" i="9"/>
  <c r="AH102" i="12"/>
  <c r="Z179" i="12"/>
  <c r="BN297" i="9"/>
  <c r="AH103" i="12"/>
  <c r="Z180" i="12"/>
  <c r="BN298" i="9"/>
  <c r="AH104" i="12"/>
  <c r="Z181" i="12"/>
  <c r="BN299" i="9"/>
  <c r="AH105" i="12"/>
  <c r="Z182" i="12"/>
  <c r="BN300" i="9"/>
  <c r="AH106" i="12"/>
  <c r="Z183" i="12"/>
  <c r="BN301" i="9"/>
  <c r="AH107" i="12"/>
  <c r="Z184" i="12"/>
  <c r="BN302" i="9"/>
  <c r="AH108" i="12"/>
  <c r="Z185" i="12"/>
  <c r="BN303" i="9"/>
  <c r="AH109" i="12"/>
  <c r="Z186" i="12"/>
  <c r="BN304" i="9"/>
  <c r="AH110" i="12"/>
  <c r="Z187" i="12"/>
  <c r="BN305" i="9"/>
  <c r="AH111" i="12"/>
  <c r="Z188" i="12"/>
  <c r="BN306" i="9"/>
  <c r="AH112" i="12"/>
  <c r="Z189" i="12"/>
  <c r="BN307" i="9"/>
  <c r="AH113" i="12"/>
  <c r="Z190" i="12"/>
  <c r="BN308" i="9"/>
  <c r="AH114" i="12"/>
  <c r="Z191" i="12"/>
  <c r="BN309" i="9"/>
  <c r="AH115" i="12"/>
  <c r="Z192" i="12"/>
  <c r="BN310" i="9"/>
  <c r="AH116" i="12"/>
  <c r="Z193" i="12"/>
  <c r="BN311" i="9"/>
  <c r="AH117" i="12"/>
  <c r="Z194" i="12"/>
  <c r="BN312" i="9"/>
  <c r="AH118" i="12"/>
  <c r="Z195" i="12"/>
  <c r="BN313" i="9"/>
  <c r="AH119" i="12"/>
  <c r="Z196" i="12"/>
  <c r="BN314" i="9"/>
  <c r="AH120" i="12"/>
  <c r="Z197" i="12"/>
  <c r="BN315" i="9"/>
  <c r="AH121" i="12"/>
  <c r="Z198" i="12"/>
  <c r="BN316" i="9"/>
  <c r="AH122" i="12"/>
  <c r="Z199" i="12"/>
  <c r="BN317" i="9"/>
  <c r="AH123" i="12"/>
  <c r="Z200" i="12"/>
  <c r="BN318" i="9"/>
  <c r="AH124" i="12"/>
  <c r="Z201" i="12"/>
  <c r="BN319" i="9"/>
  <c r="AH125" i="12"/>
  <c r="Z202" i="12"/>
  <c r="BN320" i="9"/>
  <c r="AH126" i="12"/>
  <c r="Z203" i="12"/>
  <c r="BN321" i="9"/>
  <c r="AH127" i="12"/>
  <c r="Z204" i="12"/>
  <c r="BN322" i="9"/>
  <c r="AH128" i="12"/>
  <c r="Z205" i="12"/>
  <c r="BN323" i="9"/>
  <c r="AH129" i="12"/>
  <c r="Z206" i="12"/>
  <c r="BN324" i="9"/>
  <c r="AH130" i="12"/>
  <c r="Z207" i="12"/>
  <c r="BN325" i="9"/>
  <c r="AH131" i="12"/>
  <c r="Z208" i="12"/>
  <c r="BN326" i="9"/>
  <c r="AH132" i="12"/>
  <c r="Z209" i="12"/>
  <c r="BN327" i="9"/>
  <c r="AH133" i="12"/>
  <c r="Z210" i="12"/>
  <c r="BN328" i="9"/>
  <c r="AH134" i="12"/>
  <c r="Z211" i="12"/>
  <c r="BN329" i="9"/>
  <c r="AH135" i="12"/>
  <c r="Z212" i="12"/>
  <c r="BN330" i="9"/>
  <c r="AH136" i="12"/>
  <c r="Z213" i="12"/>
  <c r="BN331" i="9"/>
  <c r="AH137" i="12"/>
  <c r="Z214" i="12"/>
  <c r="AW269" i="9"/>
  <c r="Z74" i="12"/>
  <c r="Y151" i="12"/>
  <c r="AW270" i="9"/>
  <c r="Z75" i="12"/>
  <c r="Y152" i="12"/>
  <c r="AW271" i="9"/>
  <c r="Z76" i="12"/>
  <c r="Y153" i="12"/>
  <c r="AW272" i="9"/>
  <c r="Z77" i="12"/>
  <c r="Y154" i="12"/>
  <c r="AW273" i="9"/>
  <c r="Z78" i="12"/>
  <c r="Y155" i="12"/>
  <c r="AW274" i="9"/>
  <c r="Z79" i="12"/>
  <c r="Y156" i="12"/>
  <c r="AW275" i="9"/>
  <c r="Z80" i="12"/>
  <c r="Y157" i="12"/>
  <c r="AW276" i="9"/>
  <c r="Z82" i="12"/>
  <c r="Y159" i="12"/>
  <c r="AW277" i="9"/>
  <c r="Z83" i="12"/>
  <c r="Y160" i="12"/>
  <c r="AW278" i="9"/>
  <c r="Z84" i="12"/>
  <c r="Y161" i="12"/>
  <c r="AW279" i="9"/>
  <c r="Z85" i="12"/>
  <c r="Y162" i="12"/>
  <c r="AW280" i="9"/>
  <c r="Z86" i="12"/>
  <c r="Y163" i="12"/>
  <c r="AW281" i="9"/>
  <c r="Z87" i="12"/>
  <c r="Y164" i="12"/>
  <c r="AW282" i="9"/>
  <c r="Z88" i="12"/>
  <c r="Y165" i="12"/>
  <c r="AW283" i="9"/>
  <c r="Z89" i="12"/>
  <c r="Y166" i="12"/>
  <c r="AW284" i="9"/>
  <c r="Z90" i="12"/>
  <c r="Y167" i="12"/>
  <c r="AW285" i="9"/>
  <c r="Z91" i="12"/>
  <c r="Y168" i="12"/>
  <c r="AW286" i="9"/>
  <c r="Z92" i="12"/>
  <c r="Y169" i="12"/>
  <c r="AW287" i="9"/>
  <c r="Z93" i="12"/>
  <c r="Y170" i="12"/>
  <c r="AW288" i="9"/>
  <c r="Z94" i="12"/>
  <c r="Y171" i="12"/>
  <c r="AW289" i="9"/>
  <c r="Z95" i="12"/>
  <c r="Y172" i="12"/>
  <c r="AW290" i="9"/>
  <c r="Z96" i="12"/>
  <c r="Y173" i="12"/>
  <c r="AW291" i="9"/>
  <c r="Z97" i="12"/>
  <c r="Y174" i="12"/>
  <c r="AW292" i="9"/>
  <c r="Z98" i="12"/>
  <c r="Y175" i="12"/>
  <c r="AW293" i="9"/>
  <c r="Z99" i="12"/>
  <c r="Y176" i="12"/>
  <c r="AW294" i="9"/>
  <c r="Z100" i="12"/>
  <c r="Y177" i="12"/>
  <c r="AW295" i="9"/>
  <c r="Z101" i="12"/>
  <c r="Y178" i="12"/>
  <c r="AW296" i="9"/>
  <c r="Z102" i="12"/>
  <c r="Y179" i="12"/>
  <c r="AW297" i="9"/>
  <c r="Z103" i="12"/>
  <c r="Y180" i="12"/>
  <c r="AW298" i="9"/>
  <c r="Z104" i="12"/>
  <c r="Y181" i="12"/>
  <c r="AW299" i="9"/>
  <c r="Z105" i="12"/>
  <c r="Y182" i="12"/>
  <c r="AW300" i="9"/>
  <c r="Z106" i="12"/>
  <c r="Y183" i="12"/>
  <c r="AW301" i="9"/>
  <c r="Z107" i="12"/>
  <c r="Y184" i="12"/>
  <c r="AW302" i="9"/>
  <c r="Z108" i="12"/>
  <c r="Y185" i="12"/>
  <c r="AW303" i="9"/>
  <c r="Z109" i="12"/>
  <c r="Y186" i="12"/>
  <c r="AW304" i="9"/>
  <c r="Z110" i="12"/>
  <c r="Y187" i="12"/>
  <c r="AW305" i="9"/>
  <c r="Z111" i="12"/>
  <c r="Y188" i="12"/>
  <c r="AW306" i="9"/>
  <c r="Z112" i="12"/>
  <c r="Y189" i="12"/>
  <c r="AW307" i="9"/>
  <c r="Z113" i="12"/>
  <c r="Y190" i="12"/>
  <c r="AW308" i="9"/>
  <c r="Z114" i="12"/>
  <c r="Y191" i="12"/>
  <c r="AW309" i="9"/>
  <c r="Z115" i="12"/>
  <c r="Y192" i="12"/>
  <c r="AW310" i="9"/>
  <c r="Z116" i="12"/>
  <c r="Y193" i="12"/>
  <c r="AW311" i="9"/>
  <c r="Z117" i="12"/>
  <c r="Y194" i="12"/>
  <c r="AW312" i="9"/>
  <c r="Z118" i="12"/>
  <c r="Y195" i="12"/>
  <c r="AW313" i="9"/>
  <c r="Z119" i="12"/>
  <c r="Y196" i="12"/>
  <c r="AW314" i="9"/>
  <c r="Z120" i="12"/>
  <c r="Y197" i="12"/>
  <c r="AW315" i="9"/>
  <c r="Z121" i="12"/>
  <c r="Y198" i="12"/>
  <c r="AW316" i="9"/>
  <c r="Z122" i="12"/>
  <c r="Y199" i="12"/>
  <c r="AW317" i="9"/>
  <c r="Z123" i="12"/>
  <c r="Y200" i="12"/>
  <c r="AW318" i="9"/>
  <c r="Z124" i="12"/>
  <c r="Y201" i="12"/>
  <c r="AW319" i="9"/>
  <c r="Z125" i="12"/>
  <c r="Y202" i="12"/>
  <c r="AW320" i="9"/>
  <c r="Z126" i="12"/>
  <c r="Y203" i="12"/>
  <c r="AW321" i="9"/>
  <c r="Z127" i="12"/>
  <c r="Y204" i="12"/>
  <c r="AW322" i="9"/>
  <c r="Z128" i="12"/>
  <c r="Y205" i="12"/>
  <c r="AW323" i="9"/>
  <c r="Z129" i="12"/>
  <c r="Y206" i="12"/>
  <c r="AW324" i="9"/>
  <c r="Z130" i="12"/>
  <c r="Y207" i="12"/>
  <c r="AW325" i="9"/>
  <c r="Z131" i="12"/>
  <c r="Y208" i="12"/>
  <c r="AW326" i="9"/>
  <c r="Z132" i="12"/>
  <c r="Y209" i="12"/>
  <c r="AW327" i="9"/>
  <c r="Z133" i="12"/>
  <c r="Y210" i="12"/>
  <c r="AW328" i="9"/>
  <c r="Z134" i="12"/>
  <c r="Y211" i="12"/>
  <c r="AW329" i="9"/>
  <c r="Z135" i="12"/>
  <c r="Y212" i="12"/>
  <c r="AW330" i="9"/>
  <c r="Z136" i="12"/>
  <c r="Y213" i="12"/>
  <c r="AW331" i="9"/>
  <c r="Z137" i="12"/>
  <c r="Y214" i="12"/>
  <c r="AB175" i="9"/>
  <c r="Q74" i="12"/>
  <c r="X151" i="12"/>
  <c r="AB176" i="9"/>
  <c r="Q75" i="12"/>
  <c r="X152" i="12"/>
  <c r="AB177" i="9"/>
  <c r="Q76" i="12"/>
  <c r="X153" i="12"/>
  <c r="AB178" i="9"/>
  <c r="Q77" i="12"/>
  <c r="X154" i="12"/>
  <c r="AB179" i="9"/>
  <c r="Q78" i="12"/>
  <c r="X155" i="12"/>
  <c r="AB180" i="9"/>
  <c r="Q79" i="12"/>
  <c r="X156" i="12"/>
  <c r="AB181" i="9"/>
  <c r="Q80" i="12"/>
  <c r="X157" i="12"/>
  <c r="AB182" i="9"/>
  <c r="Q81" i="12"/>
  <c r="X158" i="12"/>
  <c r="AB183" i="9"/>
  <c r="Q82" i="12"/>
  <c r="X159" i="12"/>
  <c r="AB184" i="9"/>
  <c r="Q83" i="12"/>
  <c r="X160" i="12"/>
  <c r="AB185" i="9"/>
  <c r="Q84" i="12"/>
  <c r="X161" i="12"/>
  <c r="AB186" i="9"/>
  <c r="Q85" i="12"/>
  <c r="X162" i="12"/>
  <c r="AB187" i="9"/>
  <c r="Q86" i="12"/>
  <c r="X163" i="12"/>
  <c r="AB188" i="9"/>
  <c r="Q87" i="12"/>
  <c r="X164" i="12"/>
  <c r="AB189" i="9"/>
  <c r="Q88" i="12"/>
  <c r="X165" i="12"/>
  <c r="AB190" i="9"/>
  <c r="Q89" i="12"/>
  <c r="X166" i="12"/>
  <c r="AB191" i="9"/>
  <c r="Q90" i="12"/>
  <c r="X167" i="12"/>
  <c r="AB192" i="9"/>
  <c r="Q91" i="12"/>
  <c r="X168" i="12"/>
  <c r="AB193" i="9"/>
  <c r="Q92" i="12"/>
  <c r="X169" i="12"/>
  <c r="AB194" i="9"/>
  <c r="Q93" i="12"/>
  <c r="X170" i="12"/>
  <c r="AB195" i="9"/>
  <c r="Q94" i="12"/>
  <c r="X171" i="12"/>
  <c r="AB196" i="9"/>
  <c r="Q95" i="12"/>
  <c r="X172" i="12"/>
  <c r="AB197" i="9"/>
  <c r="Q96" i="12"/>
  <c r="X173" i="12"/>
  <c r="AB198" i="9"/>
  <c r="Q97" i="12"/>
  <c r="X174" i="12"/>
  <c r="AB199" i="9"/>
  <c r="Q98" i="12"/>
  <c r="X175" i="12"/>
  <c r="AB200" i="9"/>
  <c r="Q99" i="12"/>
  <c r="X176" i="12"/>
  <c r="AB201" i="9"/>
  <c r="Q100" i="12"/>
  <c r="X177" i="12"/>
  <c r="AB202" i="9"/>
  <c r="Q101" i="12"/>
  <c r="X178" i="12"/>
  <c r="AB203" i="9"/>
  <c r="Q102" i="12"/>
  <c r="X179" i="12"/>
  <c r="AB204" i="9"/>
  <c r="Q103" i="12"/>
  <c r="X180" i="12"/>
  <c r="AB205" i="9"/>
  <c r="Q104" i="12"/>
  <c r="X181" i="12"/>
  <c r="AB206" i="9"/>
  <c r="Q105" i="12"/>
  <c r="X182" i="12"/>
  <c r="AB207" i="9"/>
  <c r="Q106" i="12"/>
  <c r="X183" i="12"/>
  <c r="AB208" i="9"/>
  <c r="Q107" i="12"/>
  <c r="X184" i="12"/>
  <c r="AB209" i="9"/>
  <c r="Q108" i="12"/>
  <c r="X185" i="12"/>
  <c r="AB210" i="9"/>
  <c r="Q109" i="12"/>
  <c r="X186" i="12"/>
  <c r="AB211" i="9"/>
  <c r="Q110" i="12"/>
  <c r="X187" i="12"/>
  <c r="AB212" i="9"/>
  <c r="Q111" i="12"/>
  <c r="X188" i="12"/>
  <c r="AB213" i="9"/>
  <c r="Q112" i="12"/>
  <c r="X189" i="12"/>
  <c r="AB214" i="9"/>
  <c r="Q113" i="12"/>
  <c r="X190" i="12"/>
  <c r="AB215" i="9"/>
  <c r="Q114" i="12"/>
  <c r="X191" i="12"/>
  <c r="AB216" i="9"/>
  <c r="Q115" i="12"/>
  <c r="X192" i="12"/>
  <c r="AB217" i="9"/>
  <c r="Q116" i="12"/>
  <c r="X193" i="12"/>
  <c r="AB218" i="9"/>
  <c r="Q117" i="12"/>
  <c r="X194" i="12"/>
  <c r="AB219" i="9"/>
  <c r="Q118" i="12"/>
  <c r="X195" i="12"/>
  <c r="AB220" i="9"/>
  <c r="Q119" i="12"/>
  <c r="X196" i="12"/>
  <c r="AB221" i="9"/>
  <c r="Q120" i="12"/>
  <c r="X197" i="12"/>
  <c r="AB222" i="9"/>
  <c r="Q121" i="12"/>
  <c r="X198" i="12"/>
  <c r="AB223" i="9"/>
  <c r="Q122" i="12"/>
  <c r="X199" i="12"/>
  <c r="AB224" i="9"/>
  <c r="Q123" i="12"/>
  <c r="X200" i="12"/>
  <c r="AB225" i="9"/>
  <c r="Q124" i="12"/>
  <c r="X201" i="12"/>
  <c r="AB226" i="9"/>
  <c r="Q125" i="12"/>
  <c r="X202" i="12"/>
  <c r="AB227" i="9"/>
  <c r="Q126" i="12"/>
  <c r="X203" i="12"/>
  <c r="AB228" i="9"/>
  <c r="Q127" i="12"/>
  <c r="X204" i="12"/>
  <c r="AB229" i="9"/>
  <c r="Q128" i="12"/>
  <c r="X205" i="12"/>
  <c r="AB230" i="9"/>
  <c r="Q129" i="12"/>
  <c r="X206" i="12"/>
  <c r="AB231" i="9"/>
  <c r="Q130" i="12"/>
  <c r="X207" i="12"/>
  <c r="AB232" i="9"/>
  <c r="Q131" i="12"/>
  <c r="X208" i="12"/>
  <c r="AB233" i="9"/>
  <c r="Q132" i="12"/>
  <c r="X209" i="12"/>
  <c r="AB234" i="9"/>
  <c r="Q133" i="12"/>
  <c r="X210" i="12"/>
  <c r="AB235" i="9"/>
  <c r="Q134" i="12"/>
  <c r="X211" i="12"/>
  <c r="AB236" i="9"/>
  <c r="Q135" i="12"/>
  <c r="X212" i="12"/>
  <c r="AB237" i="9"/>
  <c r="Q136" i="12"/>
  <c r="X213" i="12"/>
  <c r="AB238" i="9"/>
  <c r="Q137" i="12"/>
  <c r="X214" i="12"/>
  <c r="F175" i="9"/>
  <c r="F74" i="12"/>
  <c r="W151" i="12"/>
  <c r="F176" i="9"/>
  <c r="F75" i="12"/>
  <c r="W152" i="12"/>
  <c r="F177" i="9"/>
  <c r="F76" i="12"/>
  <c r="W153" i="12"/>
  <c r="F178" i="9"/>
  <c r="F77" i="12"/>
  <c r="W154" i="12"/>
  <c r="F179" i="9"/>
  <c r="F78" i="12"/>
  <c r="W155" i="12"/>
  <c r="F180" i="9"/>
  <c r="F79" i="12"/>
  <c r="W156" i="12"/>
  <c r="F181" i="9"/>
  <c r="F80" i="12"/>
  <c r="W157" i="12"/>
  <c r="F182" i="9"/>
  <c r="F81" i="12"/>
  <c r="W158" i="12"/>
  <c r="F183" i="9"/>
  <c r="F82" i="12"/>
  <c r="W159" i="12"/>
  <c r="F184" i="9"/>
  <c r="F83" i="12"/>
  <c r="W160" i="12"/>
  <c r="F185" i="9"/>
  <c r="F84" i="12"/>
  <c r="W161" i="12"/>
  <c r="F186" i="9"/>
  <c r="F85" i="12"/>
  <c r="W162" i="12"/>
  <c r="F187" i="9"/>
  <c r="F86" i="12"/>
  <c r="W163" i="12"/>
  <c r="F188" i="9"/>
  <c r="F87" i="12"/>
  <c r="W164" i="12"/>
  <c r="F189" i="9"/>
  <c r="F88" i="12"/>
  <c r="W165" i="12"/>
  <c r="F190" i="9"/>
  <c r="F89" i="12"/>
  <c r="W166" i="12"/>
  <c r="F191" i="9"/>
  <c r="F90" i="12"/>
  <c r="W167" i="12"/>
  <c r="F192" i="9"/>
  <c r="F91" i="12"/>
  <c r="W168" i="12"/>
  <c r="F193" i="9"/>
  <c r="F92" i="12"/>
  <c r="W169" i="12"/>
  <c r="F194" i="9"/>
  <c r="F93" i="12"/>
  <c r="W170" i="12"/>
  <c r="F195" i="9"/>
  <c r="F94" i="12"/>
  <c r="W171" i="12"/>
  <c r="F196" i="9"/>
  <c r="F95" i="12"/>
  <c r="W172" i="12"/>
  <c r="F197" i="9"/>
  <c r="F96" i="12"/>
  <c r="W173" i="12"/>
  <c r="F198" i="9"/>
  <c r="F97" i="12"/>
  <c r="W174" i="12"/>
  <c r="F199" i="9"/>
  <c r="F98" i="12"/>
  <c r="W175" i="12"/>
  <c r="F200" i="9"/>
  <c r="F99" i="12"/>
  <c r="W176" i="12"/>
  <c r="F201" i="9"/>
  <c r="F100" i="12"/>
  <c r="W177" i="12"/>
  <c r="F202" i="9"/>
  <c r="F101" i="12"/>
  <c r="W178" i="12"/>
  <c r="F203" i="9"/>
  <c r="F102" i="12"/>
  <c r="W179" i="12"/>
  <c r="F204" i="9"/>
  <c r="F103" i="12"/>
  <c r="W180" i="12"/>
  <c r="F205" i="9"/>
  <c r="F104" i="12"/>
  <c r="W181" i="12"/>
  <c r="F206" i="9"/>
  <c r="F105" i="12"/>
  <c r="W182" i="12"/>
  <c r="F207" i="9"/>
  <c r="F106" i="12"/>
  <c r="W183" i="12"/>
  <c r="F208" i="9"/>
  <c r="F107" i="12"/>
  <c r="W184" i="12"/>
  <c r="F209" i="9"/>
  <c r="F108" i="12"/>
  <c r="W185" i="12"/>
  <c r="F210" i="9"/>
  <c r="F109" i="12"/>
  <c r="W186" i="12"/>
  <c r="F211" i="9"/>
  <c r="F110" i="12"/>
  <c r="W187" i="12"/>
  <c r="F212" i="9"/>
  <c r="F111" i="12"/>
  <c r="W188" i="12"/>
  <c r="F213" i="9"/>
  <c r="F112" i="12"/>
  <c r="W189" i="12"/>
  <c r="F214" i="9"/>
  <c r="F113" i="12"/>
  <c r="W190" i="12"/>
  <c r="F215" i="9"/>
  <c r="F114" i="12"/>
  <c r="W191" i="12"/>
  <c r="F216" i="9"/>
  <c r="F115" i="12"/>
  <c r="W192" i="12"/>
  <c r="F217" i="9"/>
  <c r="F116" i="12"/>
  <c r="W193" i="12"/>
  <c r="F218" i="9"/>
  <c r="F117" i="12"/>
  <c r="W194" i="12"/>
  <c r="F219" i="9"/>
  <c r="F118" i="12"/>
  <c r="W195" i="12"/>
  <c r="F220" i="9"/>
  <c r="F119" i="12"/>
  <c r="W196" i="12"/>
  <c r="F221" i="9"/>
  <c r="F120" i="12"/>
  <c r="W197" i="12"/>
  <c r="F222" i="9"/>
  <c r="F121" i="12"/>
  <c r="W198" i="12"/>
  <c r="F223" i="9"/>
  <c r="F122" i="12"/>
  <c r="W199" i="12"/>
  <c r="F224" i="9"/>
  <c r="F123" i="12"/>
  <c r="W200" i="12"/>
  <c r="F225" i="9"/>
  <c r="F124" i="12"/>
  <c r="W201" i="12"/>
  <c r="F226" i="9"/>
  <c r="F125" i="12"/>
  <c r="W202" i="12"/>
  <c r="F227" i="9"/>
  <c r="F126" i="12"/>
  <c r="W203" i="12"/>
  <c r="F228" i="9"/>
  <c r="F127" i="12"/>
  <c r="W204" i="12"/>
  <c r="F229" i="9"/>
  <c r="F128" i="12"/>
  <c r="W205" i="12"/>
  <c r="F230" i="9"/>
  <c r="F129" i="12"/>
  <c r="W206" i="12"/>
  <c r="F231" i="9"/>
  <c r="F130" i="12"/>
  <c r="W207" i="12"/>
  <c r="F232" i="9"/>
  <c r="F131" i="12"/>
  <c r="W208" i="12"/>
  <c r="F233" i="9"/>
  <c r="F132" i="12"/>
  <c r="W209" i="12"/>
  <c r="F234" i="9"/>
  <c r="F133" i="12"/>
  <c r="W210" i="12"/>
  <c r="F235" i="9"/>
  <c r="F134" i="12"/>
  <c r="W211" i="12"/>
  <c r="F236" i="9"/>
  <c r="F135" i="12"/>
  <c r="W212" i="12"/>
  <c r="F237" i="9"/>
  <c r="F136" i="12"/>
  <c r="W213" i="12"/>
  <c r="F238" i="9"/>
  <c r="F137" i="12"/>
  <c r="W214" i="12"/>
  <c r="BO269" i="9"/>
  <c r="BP269" i="9"/>
  <c r="AI74" i="12"/>
  <c r="R151" i="12"/>
  <c r="BO270" i="9"/>
  <c r="BP270" i="9"/>
  <c r="AI75" i="12"/>
  <c r="R152" i="12"/>
  <c r="BO271" i="9"/>
  <c r="BP271" i="9"/>
  <c r="AI76" i="12"/>
  <c r="R153" i="12"/>
  <c r="BO272" i="9"/>
  <c r="BP272" i="9"/>
  <c r="AI77" i="12"/>
  <c r="R154" i="12"/>
  <c r="BO273" i="9"/>
  <c r="BP273" i="9"/>
  <c r="AI78" i="12"/>
  <c r="R155" i="12"/>
  <c r="BO274" i="9"/>
  <c r="BP274" i="9"/>
  <c r="AI79" i="12"/>
  <c r="R156" i="12"/>
  <c r="BO275" i="9"/>
  <c r="BP275" i="9"/>
  <c r="AI80" i="12"/>
  <c r="R157" i="12"/>
  <c r="BO276" i="9"/>
  <c r="BP276" i="9"/>
  <c r="AI82" i="12"/>
  <c r="R159" i="12"/>
  <c r="BO277" i="9"/>
  <c r="BP277" i="9"/>
  <c r="AI83" i="12"/>
  <c r="R160" i="12"/>
  <c r="BO278" i="9"/>
  <c r="BP278" i="9"/>
  <c r="AI84" i="12"/>
  <c r="R161" i="12"/>
  <c r="BO279" i="9"/>
  <c r="BP279" i="9"/>
  <c r="AI85" i="12"/>
  <c r="R162" i="12"/>
  <c r="BO280" i="9"/>
  <c r="BP280" i="9"/>
  <c r="AI86" i="12"/>
  <c r="R163" i="12"/>
  <c r="BO281" i="9"/>
  <c r="BP281" i="9"/>
  <c r="AI87" i="12"/>
  <c r="R164" i="12"/>
  <c r="BO282" i="9"/>
  <c r="BP282" i="9"/>
  <c r="AI88" i="12"/>
  <c r="R165" i="12"/>
  <c r="BO283" i="9"/>
  <c r="BP283" i="9"/>
  <c r="AI89" i="12"/>
  <c r="R166" i="12"/>
  <c r="BO284" i="9"/>
  <c r="BP284" i="9"/>
  <c r="AI90" i="12"/>
  <c r="R167" i="12"/>
  <c r="BO285" i="9"/>
  <c r="BP285" i="9"/>
  <c r="AI91" i="12"/>
  <c r="R168" i="12"/>
  <c r="BO286" i="9"/>
  <c r="BP286" i="9"/>
  <c r="AI92" i="12"/>
  <c r="R169" i="12"/>
  <c r="BO287" i="9"/>
  <c r="BP287" i="9"/>
  <c r="AI93" i="12"/>
  <c r="R170" i="12"/>
  <c r="BO288" i="9"/>
  <c r="BP288" i="9"/>
  <c r="AI94" i="12"/>
  <c r="R171" i="12"/>
  <c r="BO289" i="9"/>
  <c r="BP289" i="9"/>
  <c r="AI95" i="12"/>
  <c r="R172" i="12"/>
  <c r="BO290" i="9"/>
  <c r="BP290" i="9"/>
  <c r="AI96" i="12"/>
  <c r="R173" i="12"/>
  <c r="BO291" i="9"/>
  <c r="BP291" i="9"/>
  <c r="AI97" i="12"/>
  <c r="R174" i="12"/>
  <c r="BO292" i="9"/>
  <c r="BP292" i="9"/>
  <c r="AI98" i="12"/>
  <c r="R175" i="12"/>
  <c r="BO293" i="9"/>
  <c r="BP293" i="9"/>
  <c r="AI99" i="12"/>
  <c r="R176" i="12"/>
  <c r="BO294" i="9"/>
  <c r="BP294" i="9"/>
  <c r="AI100" i="12"/>
  <c r="R177" i="12"/>
  <c r="BO295" i="9"/>
  <c r="BP295" i="9"/>
  <c r="AI101" i="12"/>
  <c r="R178" i="12"/>
  <c r="BO296" i="9"/>
  <c r="BP296" i="9"/>
  <c r="AI102" i="12"/>
  <c r="R179" i="12"/>
  <c r="BO297" i="9"/>
  <c r="BP297" i="9"/>
  <c r="AI103" i="12"/>
  <c r="R180" i="12"/>
  <c r="BO298" i="9"/>
  <c r="BP298" i="9"/>
  <c r="AI104" i="12"/>
  <c r="R181" i="12"/>
  <c r="BO299" i="9"/>
  <c r="BP299" i="9"/>
  <c r="AI105" i="12"/>
  <c r="R182" i="12"/>
  <c r="BO300" i="9"/>
  <c r="BP300" i="9"/>
  <c r="AI106" i="12"/>
  <c r="R183" i="12"/>
  <c r="BO301" i="9"/>
  <c r="BP301" i="9"/>
  <c r="AI107" i="12"/>
  <c r="R184" i="12"/>
  <c r="BO302" i="9"/>
  <c r="BP302" i="9"/>
  <c r="AI108" i="12"/>
  <c r="R185" i="12"/>
  <c r="BO303" i="9"/>
  <c r="BP303" i="9"/>
  <c r="AI109" i="12"/>
  <c r="R186" i="12"/>
  <c r="BO304" i="9"/>
  <c r="BP304" i="9"/>
  <c r="AI110" i="12"/>
  <c r="R187" i="12"/>
  <c r="BO305" i="9"/>
  <c r="BP305" i="9"/>
  <c r="AI111" i="12"/>
  <c r="R188" i="12"/>
  <c r="BO306" i="9"/>
  <c r="BP306" i="9"/>
  <c r="AI112" i="12"/>
  <c r="R189" i="12"/>
  <c r="BO307" i="9"/>
  <c r="BP307" i="9"/>
  <c r="AI113" i="12"/>
  <c r="R190" i="12"/>
  <c r="BO308" i="9"/>
  <c r="BP308" i="9"/>
  <c r="AI114" i="12"/>
  <c r="R191" i="12"/>
  <c r="BO309" i="9"/>
  <c r="BP309" i="9"/>
  <c r="AI115" i="12"/>
  <c r="R192" i="12"/>
  <c r="BO310" i="9"/>
  <c r="BP310" i="9"/>
  <c r="AI116" i="12"/>
  <c r="R193" i="12"/>
  <c r="BO311" i="9"/>
  <c r="BP311" i="9"/>
  <c r="AI117" i="12"/>
  <c r="R194" i="12"/>
  <c r="BO312" i="9"/>
  <c r="BP312" i="9"/>
  <c r="AI118" i="12"/>
  <c r="R195" i="12"/>
  <c r="BO313" i="9"/>
  <c r="BP313" i="9"/>
  <c r="AI119" i="12"/>
  <c r="R196" i="12"/>
  <c r="BO314" i="9"/>
  <c r="BP314" i="9"/>
  <c r="AI120" i="12"/>
  <c r="R197" i="12"/>
  <c r="BO315" i="9"/>
  <c r="BP315" i="9"/>
  <c r="AI121" i="12"/>
  <c r="R198" i="12"/>
  <c r="BO316" i="9"/>
  <c r="BP316" i="9"/>
  <c r="AI122" i="12"/>
  <c r="R199" i="12"/>
  <c r="BO317" i="9"/>
  <c r="BP317" i="9"/>
  <c r="AI123" i="12"/>
  <c r="R200" i="12"/>
  <c r="BO318" i="9"/>
  <c r="BP318" i="9"/>
  <c r="AI124" i="12"/>
  <c r="R201" i="12"/>
  <c r="BO319" i="9"/>
  <c r="BP319" i="9"/>
  <c r="AI125" i="12"/>
  <c r="R202" i="12"/>
  <c r="BO320" i="9"/>
  <c r="BP320" i="9"/>
  <c r="AI126" i="12"/>
  <c r="R203" i="12"/>
  <c r="BO321" i="9"/>
  <c r="BP321" i="9"/>
  <c r="AI127" i="12"/>
  <c r="R204" i="12"/>
  <c r="BO322" i="9"/>
  <c r="BP322" i="9"/>
  <c r="AI128" i="12"/>
  <c r="R205" i="12"/>
  <c r="BO323" i="9"/>
  <c r="BP323" i="9"/>
  <c r="AI129" i="12"/>
  <c r="R206" i="12"/>
  <c r="BO324" i="9"/>
  <c r="BP324" i="9"/>
  <c r="AI130" i="12"/>
  <c r="R207" i="12"/>
  <c r="BO325" i="9"/>
  <c r="BP325" i="9"/>
  <c r="AI131" i="12"/>
  <c r="R208" i="12"/>
  <c r="BO326" i="9"/>
  <c r="BP326" i="9"/>
  <c r="AI132" i="12"/>
  <c r="R209" i="12"/>
  <c r="BO327" i="9"/>
  <c r="BP327" i="9"/>
  <c r="AI133" i="12"/>
  <c r="R210" i="12"/>
  <c r="BO328" i="9"/>
  <c r="BP328" i="9"/>
  <c r="AI134" i="12"/>
  <c r="R211" i="12"/>
  <c r="BO329" i="9"/>
  <c r="BP329" i="9"/>
  <c r="AI135" i="12"/>
  <c r="R212" i="12"/>
  <c r="BO330" i="9"/>
  <c r="BP330" i="9"/>
  <c r="AI136" i="12"/>
  <c r="R213" i="12"/>
  <c r="BO331" i="9"/>
  <c r="BP331" i="9"/>
  <c r="AI137" i="12"/>
  <c r="R214" i="12"/>
  <c r="AX269" i="9"/>
  <c r="AY269" i="9"/>
  <c r="AA74" i="12"/>
  <c r="Q151" i="12"/>
  <c r="AX270" i="9"/>
  <c r="AY270" i="9"/>
  <c r="AA75" i="12"/>
  <c r="Q152" i="12"/>
  <c r="AX271" i="9"/>
  <c r="AY271" i="9"/>
  <c r="AA76" i="12"/>
  <c r="Q153" i="12"/>
  <c r="AX272" i="9"/>
  <c r="AY272" i="9"/>
  <c r="AA77" i="12"/>
  <c r="Q154" i="12"/>
  <c r="AX273" i="9"/>
  <c r="AY273" i="9"/>
  <c r="AA78" i="12"/>
  <c r="Q155" i="12"/>
  <c r="AX274" i="9"/>
  <c r="AY274" i="9"/>
  <c r="AA79" i="12"/>
  <c r="Q156" i="12"/>
  <c r="AX275" i="9"/>
  <c r="AY275" i="9"/>
  <c r="AA80" i="12"/>
  <c r="Q157" i="12"/>
  <c r="AX276" i="9"/>
  <c r="AY276" i="9"/>
  <c r="AA82" i="12"/>
  <c r="Q159" i="12"/>
  <c r="AX277" i="9"/>
  <c r="AY277" i="9"/>
  <c r="AA83" i="12"/>
  <c r="Q160" i="12"/>
  <c r="AX278" i="9"/>
  <c r="AY278" i="9"/>
  <c r="AA84" i="12"/>
  <c r="Q161" i="12"/>
  <c r="AX279" i="9"/>
  <c r="AY279" i="9"/>
  <c r="AA85" i="12"/>
  <c r="Q162" i="12"/>
  <c r="AX280" i="9"/>
  <c r="AY280" i="9"/>
  <c r="AA86" i="12"/>
  <c r="Q163" i="12"/>
  <c r="AX281" i="9"/>
  <c r="AY281" i="9"/>
  <c r="AA87" i="12"/>
  <c r="Q164" i="12"/>
  <c r="AX282" i="9"/>
  <c r="AY282" i="9"/>
  <c r="AA88" i="12"/>
  <c r="Q165" i="12"/>
  <c r="AX283" i="9"/>
  <c r="AY283" i="9"/>
  <c r="AA89" i="12"/>
  <c r="Q166" i="12"/>
  <c r="AX284" i="9"/>
  <c r="AY284" i="9"/>
  <c r="AA90" i="12"/>
  <c r="Q167" i="12"/>
  <c r="AX285" i="9"/>
  <c r="AY285" i="9"/>
  <c r="AA91" i="12"/>
  <c r="Q168" i="12"/>
  <c r="AX286" i="9"/>
  <c r="AY286" i="9"/>
  <c r="AA92" i="12"/>
  <c r="Q169" i="12"/>
  <c r="AX287" i="9"/>
  <c r="AY287" i="9"/>
  <c r="AA93" i="12"/>
  <c r="Q170" i="12"/>
  <c r="AX288" i="9"/>
  <c r="AY288" i="9"/>
  <c r="AA94" i="12"/>
  <c r="Q171" i="12"/>
  <c r="AX289" i="9"/>
  <c r="AY289" i="9"/>
  <c r="AA95" i="12"/>
  <c r="Q172" i="12"/>
  <c r="AX290" i="9"/>
  <c r="AY290" i="9"/>
  <c r="AA96" i="12"/>
  <c r="Q173" i="12"/>
  <c r="AX291" i="9"/>
  <c r="AY291" i="9"/>
  <c r="AA97" i="12"/>
  <c r="Q174" i="12"/>
  <c r="AX292" i="9"/>
  <c r="AY292" i="9"/>
  <c r="AA98" i="12"/>
  <c r="Q175" i="12"/>
  <c r="AX293" i="9"/>
  <c r="AY293" i="9"/>
  <c r="AA99" i="12"/>
  <c r="Q176" i="12"/>
  <c r="AX294" i="9"/>
  <c r="AY294" i="9"/>
  <c r="AA100" i="12"/>
  <c r="Q177" i="12"/>
  <c r="AX295" i="9"/>
  <c r="AY295" i="9"/>
  <c r="AA101" i="12"/>
  <c r="Q178" i="12"/>
  <c r="AX296" i="9"/>
  <c r="AY296" i="9"/>
  <c r="AA102" i="12"/>
  <c r="Q179" i="12"/>
  <c r="AX297" i="9"/>
  <c r="AY297" i="9"/>
  <c r="AA103" i="12"/>
  <c r="Q180" i="12"/>
  <c r="AX298" i="9"/>
  <c r="AY298" i="9"/>
  <c r="AA104" i="12"/>
  <c r="Q181" i="12"/>
  <c r="AX299" i="9"/>
  <c r="AY299" i="9"/>
  <c r="AA105" i="12"/>
  <c r="Q182" i="12"/>
  <c r="AX300" i="9"/>
  <c r="AY300" i="9"/>
  <c r="AA106" i="12"/>
  <c r="Q183" i="12"/>
  <c r="AX301" i="9"/>
  <c r="AY301" i="9"/>
  <c r="AA107" i="12"/>
  <c r="Q184" i="12"/>
  <c r="AX302" i="9"/>
  <c r="AY302" i="9"/>
  <c r="AA108" i="12"/>
  <c r="Q185" i="12"/>
  <c r="AX303" i="9"/>
  <c r="AY303" i="9"/>
  <c r="AA109" i="12"/>
  <c r="Q186" i="12"/>
  <c r="AX304" i="9"/>
  <c r="AY304" i="9"/>
  <c r="AA110" i="12"/>
  <c r="Q187" i="12"/>
  <c r="AX305" i="9"/>
  <c r="AY305" i="9"/>
  <c r="AA111" i="12"/>
  <c r="Q188" i="12"/>
  <c r="AX306" i="9"/>
  <c r="AY306" i="9"/>
  <c r="AA112" i="12"/>
  <c r="Q189" i="12"/>
  <c r="AX307" i="9"/>
  <c r="AY307" i="9"/>
  <c r="AA113" i="12"/>
  <c r="Q190" i="12"/>
  <c r="AX308" i="9"/>
  <c r="AY308" i="9"/>
  <c r="AA114" i="12"/>
  <c r="Q191" i="12"/>
  <c r="AX309" i="9"/>
  <c r="AY309" i="9"/>
  <c r="AA115" i="12"/>
  <c r="Q192" i="12"/>
  <c r="AX310" i="9"/>
  <c r="AY310" i="9"/>
  <c r="AA116" i="12"/>
  <c r="Q193" i="12"/>
  <c r="AX311" i="9"/>
  <c r="AY311" i="9"/>
  <c r="AA117" i="12"/>
  <c r="Q194" i="12"/>
  <c r="AX312" i="9"/>
  <c r="AY312" i="9"/>
  <c r="AA118" i="12"/>
  <c r="Q195" i="12"/>
  <c r="AX313" i="9"/>
  <c r="AY313" i="9"/>
  <c r="AA119" i="12"/>
  <c r="Q196" i="12"/>
  <c r="AX314" i="9"/>
  <c r="AY314" i="9"/>
  <c r="AA120" i="12"/>
  <c r="Q197" i="12"/>
  <c r="AX315" i="9"/>
  <c r="AY315" i="9"/>
  <c r="AA121" i="12"/>
  <c r="Q198" i="12"/>
  <c r="AX316" i="9"/>
  <c r="AY316" i="9"/>
  <c r="AA122" i="12"/>
  <c r="Q199" i="12"/>
  <c r="AX317" i="9"/>
  <c r="AY317" i="9"/>
  <c r="AA123" i="12"/>
  <c r="Q200" i="12"/>
  <c r="AX318" i="9"/>
  <c r="AY318" i="9"/>
  <c r="AA124" i="12"/>
  <c r="Q201" i="12"/>
  <c r="AX319" i="9"/>
  <c r="AY319" i="9"/>
  <c r="AA125" i="12"/>
  <c r="Q202" i="12"/>
  <c r="AX320" i="9"/>
  <c r="AY320" i="9"/>
  <c r="AA126" i="12"/>
  <c r="Q203" i="12"/>
  <c r="AX321" i="9"/>
  <c r="AY321" i="9"/>
  <c r="AA127" i="12"/>
  <c r="Q204" i="12"/>
  <c r="AX322" i="9"/>
  <c r="AY322" i="9"/>
  <c r="AA128" i="12"/>
  <c r="Q205" i="12"/>
  <c r="AX323" i="9"/>
  <c r="AY323" i="9"/>
  <c r="AA129" i="12"/>
  <c r="Q206" i="12"/>
  <c r="AX324" i="9"/>
  <c r="AY324" i="9"/>
  <c r="AA130" i="12"/>
  <c r="Q207" i="12"/>
  <c r="AX325" i="9"/>
  <c r="AY325" i="9"/>
  <c r="AA131" i="12"/>
  <c r="Q208" i="12"/>
  <c r="AX326" i="9"/>
  <c r="AY326" i="9"/>
  <c r="AA132" i="12"/>
  <c r="Q209" i="12"/>
  <c r="AX327" i="9"/>
  <c r="AY327" i="9"/>
  <c r="AA133" i="12"/>
  <c r="Q210" i="12"/>
  <c r="AX328" i="9"/>
  <c r="AY328" i="9"/>
  <c r="AA134" i="12"/>
  <c r="Q211" i="12"/>
  <c r="AX329" i="9"/>
  <c r="AY329" i="9"/>
  <c r="AA135" i="12"/>
  <c r="Q212" i="12"/>
  <c r="AX330" i="9"/>
  <c r="AY330" i="9"/>
  <c r="AA136" i="12"/>
  <c r="Q213" i="12"/>
  <c r="AX331" i="9"/>
  <c r="AY331" i="9"/>
  <c r="AA137" i="12"/>
  <c r="Q214" i="12"/>
  <c r="AC175" i="9"/>
  <c r="AD175" i="9"/>
  <c r="R74" i="12"/>
  <c r="P151" i="12"/>
  <c r="AC176" i="9"/>
  <c r="AD176" i="9"/>
  <c r="R75" i="12"/>
  <c r="P152" i="12"/>
  <c r="AC177" i="9"/>
  <c r="AD177" i="9"/>
  <c r="R76" i="12"/>
  <c r="P153" i="12"/>
  <c r="AC178" i="9"/>
  <c r="AD178" i="9"/>
  <c r="R77" i="12"/>
  <c r="P154" i="12"/>
  <c r="AC179" i="9"/>
  <c r="AD179" i="9"/>
  <c r="R78" i="12"/>
  <c r="P155" i="12"/>
  <c r="AC180" i="9"/>
  <c r="AD180" i="9"/>
  <c r="R79" i="12"/>
  <c r="P156" i="12"/>
  <c r="AC181" i="9"/>
  <c r="AD181" i="9"/>
  <c r="R80" i="12"/>
  <c r="P157" i="12"/>
  <c r="AC182" i="9"/>
  <c r="AD182" i="9"/>
  <c r="R81" i="12"/>
  <c r="P158" i="12"/>
  <c r="AC183" i="9"/>
  <c r="AD183" i="9"/>
  <c r="R82" i="12"/>
  <c r="P159" i="12"/>
  <c r="AC184" i="9"/>
  <c r="AD184" i="9"/>
  <c r="R83" i="12"/>
  <c r="P160" i="12"/>
  <c r="AC185" i="9"/>
  <c r="AD185" i="9"/>
  <c r="R84" i="12"/>
  <c r="P161" i="12"/>
  <c r="AC186" i="9"/>
  <c r="AD186" i="9"/>
  <c r="R85" i="12"/>
  <c r="P162" i="12"/>
  <c r="AC187" i="9"/>
  <c r="AD187" i="9"/>
  <c r="R86" i="12"/>
  <c r="P163" i="12"/>
  <c r="AC188" i="9"/>
  <c r="AD188" i="9"/>
  <c r="R87" i="12"/>
  <c r="P164" i="12"/>
  <c r="AC189" i="9"/>
  <c r="AD189" i="9"/>
  <c r="R88" i="12"/>
  <c r="P165" i="12"/>
  <c r="AC190" i="9"/>
  <c r="AD190" i="9"/>
  <c r="R89" i="12"/>
  <c r="P166" i="12"/>
  <c r="AC191" i="9"/>
  <c r="AD191" i="9"/>
  <c r="R90" i="12"/>
  <c r="P167" i="12"/>
  <c r="AC192" i="9"/>
  <c r="AD192" i="9"/>
  <c r="R91" i="12"/>
  <c r="P168" i="12"/>
  <c r="AC193" i="9"/>
  <c r="AD193" i="9"/>
  <c r="R92" i="12"/>
  <c r="P169" i="12"/>
  <c r="AC194" i="9"/>
  <c r="AD194" i="9"/>
  <c r="R93" i="12"/>
  <c r="P170" i="12"/>
  <c r="AC195" i="9"/>
  <c r="AD195" i="9"/>
  <c r="R94" i="12"/>
  <c r="P171" i="12"/>
  <c r="AC196" i="9"/>
  <c r="AD196" i="9"/>
  <c r="R95" i="12"/>
  <c r="P172" i="12"/>
  <c r="AC197" i="9"/>
  <c r="AD197" i="9"/>
  <c r="R96" i="12"/>
  <c r="P173" i="12"/>
  <c r="AC198" i="9"/>
  <c r="AD198" i="9"/>
  <c r="R97" i="12"/>
  <c r="P174" i="12"/>
  <c r="AC199" i="9"/>
  <c r="AD199" i="9"/>
  <c r="R98" i="12"/>
  <c r="P175" i="12"/>
  <c r="AC200" i="9"/>
  <c r="AD200" i="9"/>
  <c r="R99" i="12"/>
  <c r="P176" i="12"/>
  <c r="AC201" i="9"/>
  <c r="AD201" i="9"/>
  <c r="R100" i="12"/>
  <c r="P177" i="12"/>
  <c r="AC202" i="9"/>
  <c r="AD202" i="9"/>
  <c r="R101" i="12"/>
  <c r="P178" i="12"/>
  <c r="AC203" i="9"/>
  <c r="AD203" i="9"/>
  <c r="R102" i="12"/>
  <c r="P179" i="12"/>
  <c r="AC204" i="9"/>
  <c r="AD204" i="9"/>
  <c r="R103" i="12"/>
  <c r="P180" i="12"/>
  <c r="AC205" i="9"/>
  <c r="AD205" i="9"/>
  <c r="R104" i="12"/>
  <c r="P181" i="12"/>
  <c r="AC206" i="9"/>
  <c r="AD206" i="9"/>
  <c r="R105" i="12"/>
  <c r="P182" i="12"/>
  <c r="AC207" i="9"/>
  <c r="AD207" i="9"/>
  <c r="R106" i="12"/>
  <c r="P183" i="12"/>
  <c r="AC208" i="9"/>
  <c r="AD208" i="9"/>
  <c r="R107" i="12"/>
  <c r="P184" i="12"/>
  <c r="AC209" i="9"/>
  <c r="AD209" i="9"/>
  <c r="R108" i="12"/>
  <c r="P185" i="12"/>
  <c r="AC210" i="9"/>
  <c r="AD210" i="9"/>
  <c r="R109" i="12"/>
  <c r="P186" i="12"/>
  <c r="AC211" i="9"/>
  <c r="AD211" i="9"/>
  <c r="R110" i="12"/>
  <c r="P187" i="12"/>
  <c r="AC212" i="9"/>
  <c r="AD212" i="9"/>
  <c r="R111" i="12"/>
  <c r="P188" i="12"/>
  <c r="AC213" i="9"/>
  <c r="AD213" i="9"/>
  <c r="R112" i="12"/>
  <c r="P189" i="12"/>
  <c r="AC214" i="9"/>
  <c r="AD214" i="9"/>
  <c r="R113" i="12"/>
  <c r="P190" i="12"/>
  <c r="AC215" i="9"/>
  <c r="AD215" i="9"/>
  <c r="R114" i="12"/>
  <c r="P191" i="12"/>
  <c r="AC216" i="9"/>
  <c r="AD216" i="9"/>
  <c r="R115" i="12"/>
  <c r="P192" i="12"/>
  <c r="AC217" i="9"/>
  <c r="AD217" i="9"/>
  <c r="R116" i="12"/>
  <c r="P193" i="12"/>
  <c r="AC218" i="9"/>
  <c r="AD218" i="9"/>
  <c r="R117" i="12"/>
  <c r="P194" i="12"/>
  <c r="AC219" i="9"/>
  <c r="AD219" i="9"/>
  <c r="R118" i="12"/>
  <c r="P195" i="12"/>
  <c r="AC220" i="9"/>
  <c r="AD220" i="9"/>
  <c r="R119" i="12"/>
  <c r="P196" i="12"/>
  <c r="AC221" i="9"/>
  <c r="AD221" i="9"/>
  <c r="R120" i="12"/>
  <c r="P197" i="12"/>
  <c r="AC222" i="9"/>
  <c r="AD222" i="9"/>
  <c r="R121" i="12"/>
  <c r="P198" i="12"/>
  <c r="AC223" i="9"/>
  <c r="AD223" i="9"/>
  <c r="R122" i="12"/>
  <c r="P199" i="12"/>
  <c r="AC224" i="9"/>
  <c r="AD224" i="9"/>
  <c r="R123" i="12"/>
  <c r="P200" i="12"/>
  <c r="AC225" i="9"/>
  <c r="AD225" i="9"/>
  <c r="R124" i="12"/>
  <c r="P201" i="12"/>
  <c r="AC226" i="9"/>
  <c r="AD226" i="9"/>
  <c r="R125" i="12"/>
  <c r="P202" i="12"/>
  <c r="AC227" i="9"/>
  <c r="AD227" i="9"/>
  <c r="R126" i="12"/>
  <c r="P203" i="12"/>
  <c r="AC228" i="9"/>
  <c r="AD228" i="9"/>
  <c r="R127" i="12"/>
  <c r="P204" i="12"/>
  <c r="AC229" i="9"/>
  <c r="AD229" i="9"/>
  <c r="R128" i="12"/>
  <c r="P205" i="12"/>
  <c r="AC230" i="9"/>
  <c r="AD230" i="9"/>
  <c r="R129" i="12"/>
  <c r="P206" i="12"/>
  <c r="AC231" i="9"/>
  <c r="AD231" i="9"/>
  <c r="R130" i="12"/>
  <c r="P207" i="12"/>
  <c r="AC232" i="9"/>
  <c r="AD232" i="9"/>
  <c r="R131" i="12"/>
  <c r="P208" i="12"/>
  <c r="AC233" i="9"/>
  <c r="AD233" i="9"/>
  <c r="R132" i="12"/>
  <c r="P209" i="12"/>
  <c r="AC234" i="9"/>
  <c r="AD234" i="9"/>
  <c r="R133" i="12"/>
  <c r="P210" i="12"/>
  <c r="AC235" i="9"/>
  <c r="AD235" i="9"/>
  <c r="R134" i="12"/>
  <c r="P211" i="12"/>
  <c r="AC236" i="9"/>
  <c r="AD236" i="9"/>
  <c r="R135" i="12"/>
  <c r="P212" i="12"/>
  <c r="AC237" i="9"/>
  <c r="AD237" i="9"/>
  <c r="R136" i="12"/>
  <c r="P213" i="12"/>
  <c r="AC238" i="9"/>
  <c r="AD238" i="9"/>
  <c r="R137" i="12"/>
  <c r="P214" i="12"/>
  <c r="G175" i="9"/>
  <c r="H175" i="9"/>
  <c r="G74" i="12"/>
  <c r="O151" i="12"/>
  <c r="G176" i="9"/>
  <c r="H176" i="9"/>
  <c r="G75" i="12"/>
  <c r="O152" i="12"/>
  <c r="G177" i="9"/>
  <c r="H177" i="9"/>
  <c r="G76" i="12"/>
  <c r="O153" i="12"/>
  <c r="G178" i="9"/>
  <c r="H178" i="9"/>
  <c r="G77" i="12"/>
  <c r="O154" i="12"/>
  <c r="G179" i="9"/>
  <c r="H179" i="9"/>
  <c r="G78" i="12"/>
  <c r="O155" i="12"/>
  <c r="G180" i="9"/>
  <c r="H180" i="9"/>
  <c r="G79" i="12"/>
  <c r="O156" i="12"/>
  <c r="G181" i="9"/>
  <c r="H181" i="9"/>
  <c r="G80" i="12"/>
  <c r="O157" i="12"/>
  <c r="G182" i="9"/>
  <c r="H182" i="9"/>
  <c r="G81" i="12"/>
  <c r="O158" i="12"/>
  <c r="G183" i="9"/>
  <c r="H183" i="9"/>
  <c r="G82" i="12"/>
  <c r="O159" i="12"/>
  <c r="G184" i="9"/>
  <c r="H184" i="9"/>
  <c r="G83" i="12"/>
  <c r="O160" i="12"/>
  <c r="G185" i="9"/>
  <c r="H185" i="9"/>
  <c r="G84" i="12"/>
  <c r="O161" i="12"/>
  <c r="G186" i="9"/>
  <c r="H186" i="9"/>
  <c r="G85" i="12"/>
  <c r="O162" i="12"/>
  <c r="G187" i="9"/>
  <c r="H187" i="9"/>
  <c r="G86" i="12"/>
  <c r="O163" i="12"/>
  <c r="G188" i="9"/>
  <c r="H188" i="9"/>
  <c r="G87" i="12"/>
  <c r="O164" i="12"/>
  <c r="G189" i="9"/>
  <c r="H189" i="9"/>
  <c r="G88" i="12"/>
  <c r="O165" i="12"/>
  <c r="G190" i="9"/>
  <c r="H190" i="9"/>
  <c r="G89" i="12"/>
  <c r="O166" i="12"/>
  <c r="G191" i="9"/>
  <c r="H191" i="9"/>
  <c r="G90" i="12"/>
  <c r="O167" i="12"/>
  <c r="G192" i="9"/>
  <c r="H192" i="9"/>
  <c r="G91" i="12"/>
  <c r="O168" i="12"/>
  <c r="G193" i="9"/>
  <c r="H193" i="9"/>
  <c r="G92" i="12"/>
  <c r="O169" i="12"/>
  <c r="G194" i="9"/>
  <c r="H194" i="9"/>
  <c r="G93" i="12"/>
  <c r="O170" i="12"/>
  <c r="G195" i="9"/>
  <c r="H195" i="9"/>
  <c r="G94" i="12"/>
  <c r="O171" i="12"/>
  <c r="G196" i="9"/>
  <c r="H196" i="9"/>
  <c r="G95" i="12"/>
  <c r="O172" i="12"/>
  <c r="G197" i="9"/>
  <c r="H197" i="9"/>
  <c r="G96" i="12"/>
  <c r="O173" i="12"/>
  <c r="G198" i="9"/>
  <c r="H198" i="9"/>
  <c r="G97" i="12"/>
  <c r="O174" i="12"/>
  <c r="G199" i="9"/>
  <c r="H199" i="9"/>
  <c r="G98" i="12"/>
  <c r="O175" i="12"/>
  <c r="G200" i="9"/>
  <c r="H200" i="9"/>
  <c r="G99" i="12"/>
  <c r="O176" i="12"/>
  <c r="G201" i="9"/>
  <c r="H201" i="9"/>
  <c r="G100" i="12"/>
  <c r="O177" i="12"/>
  <c r="G202" i="9"/>
  <c r="H202" i="9"/>
  <c r="G101" i="12"/>
  <c r="O178" i="12"/>
  <c r="G203" i="9"/>
  <c r="H203" i="9"/>
  <c r="G102" i="12"/>
  <c r="O179" i="12"/>
  <c r="G204" i="9"/>
  <c r="H204" i="9"/>
  <c r="G103" i="12"/>
  <c r="O180" i="12"/>
  <c r="G205" i="9"/>
  <c r="H205" i="9"/>
  <c r="G104" i="12"/>
  <c r="O181" i="12"/>
  <c r="G206" i="9"/>
  <c r="H206" i="9"/>
  <c r="G105" i="12"/>
  <c r="O182" i="12"/>
  <c r="G207" i="9"/>
  <c r="H207" i="9"/>
  <c r="G106" i="12"/>
  <c r="O183" i="12"/>
  <c r="G208" i="9"/>
  <c r="H208" i="9"/>
  <c r="G107" i="12"/>
  <c r="O184" i="12"/>
  <c r="G209" i="9"/>
  <c r="H209" i="9"/>
  <c r="G108" i="12"/>
  <c r="O185" i="12"/>
  <c r="G210" i="9"/>
  <c r="H210" i="9"/>
  <c r="G109" i="12"/>
  <c r="O186" i="12"/>
  <c r="G211" i="9"/>
  <c r="H211" i="9"/>
  <c r="G110" i="12"/>
  <c r="O187" i="12"/>
  <c r="G212" i="9"/>
  <c r="H212" i="9"/>
  <c r="G111" i="12"/>
  <c r="O188" i="12"/>
  <c r="G213" i="9"/>
  <c r="H213" i="9"/>
  <c r="G112" i="12"/>
  <c r="O189" i="12"/>
  <c r="G214" i="9"/>
  <c r="H214" i="9"/>
  <c r="G113" i="12"/>
  <c r="O190" i="12"/>
  <c r="G215" i="9"/>
  <c r="H215" i="9"/>
  <c r="G114" i="12"/>
  <c r="O191" i="12"/>
  <c r="G216" i="9"/>
  <c r="H216" i="9"/>
  <c r="G115" i="12"/>
  <c r="O192" i="12"/>
  <c r="G217" i="9"/>
  <c r="H217" i="9"/>
  <c r="G116" i="12"/>
  <c r="O193" i="12"/>
  <c r="G218" i="9"/>
  <c r="H218" i="9"/>
  <c r="G117" i="12"/>
  <c r="O194" i="12"/>
  <c r="G219" i="9"/>
  <c r="H219" i="9"/>
  <c r="G118" i="12"/>
  <c r="O195" i="12"/>
  <c r="G220" i="9"/>
  <c r="H220" i="9"/>
  <c r="G119" i="12"/>
  <c r="O196" i="12"/>
  <c r="G221" i="9"/>
  <c r="H221" i="9"/>
  <c r="G120" i="12"/>
  <c r="O197" i="12"/>
  <c r="G222" i="9"/>
  <c r="H222" i="9"/>
  <c r="G121" i="12"/>
  <c r="O198" i="12"/>
  <c r="G223" i="9"/>
  <c r="H223" i="9"/>
  <c r="G122" i="12"/>
  <c r="O199" i="12"/>
  <c r="G224" i="9"/>
  <c r="H224" i="9"/>
  <c r="G123" i="12"/>
  <c r="O200" i="12"/>
  <c r="G225" i="9"/>
  <c r="H225" i="9"/>
  <c r="G124" i="12"/>
  <c r="O201" i="12"/>
  <c r="G226" i="9"/>
  <c r="H226" i="9"/>
  <c r="G125" i="12"/>
  <c r="O202" i="12"/>
  <c r="G227" i="9"/>
  <c r="H227" i="9"/>
  <c r="G126" i="12"/>
  <c r="O203" i="12"/>
  <c r="G228" i="9"/>
  <c r="H228" i="9"/>
  <c r="G127" i="12"/>
  <c r="O204" i="12"/>
  <c r="G229" i="9"/>
  <c r="H229" i="9"/>
  <c r="G128" i="12"/>
  <c r="O205" i="12"/>
  <c r="G230" i="9"/>
  <c r="H230" i="9"/>
  <c r="G129" i="12"/>
  <c r="O206" i="12"/>
  <c r="G231" i="9"/>
  <c r="H231" i="9"/>
  <c r="G130" i="12"/>
  <c r="O207" i="12"/>
  <c r="G232" i="9"/>
  <c r="H232" i="9"/>
  <c r="G131" i="12"/>
  <c r="O208" i="12"/>
  <c r="G233" i="9"/>
  <c r="H233" i="9"/>
  <c r="G132" i="12"/>
  <c r="O209" i="12"/>
  <c r="G234" i="9"/>
  <c r="H234" i="9"/>
  <c r="G133" i="12"/>
  <c r="O210" i="12"/>
  <c r="G235" i="9"/>
  <c r="H235" i="9"/>
  <c r="G134" i="12"/>
  <c r="O211" i="12"/>
  <c r="G236" i="9"/>
  <c r="H236" i="9"/>
  <c r="G135" i="12"/>
  <c r="O212" i="12"/>
  <c r="G237" i="9"/>
  <c r="H237" i="9"/>
  <c r="G136" i="12"/>
  <c r="O213" i="12"/>
  <c r="G238" i="9"/>
  <c r="H238" i="9"/>
  <c r="G137" i="12"/>
  <c r="O214" i="12"/>
  <c r="AV31" i="9"/>
  <c r="AW31" i="9"/>
  <c r="BB31" i="9"/>
  <c r="BD31" i="9"/>
  <c r="BC31" i="9"/>
  <c r="AX87" i="9"/>
  <c r="AY87" i="9"/>
  <c r="V439" i="12"/>
  <c r="AZ87" i="9"/>
  <c r="BA87" i="9"/>
  <c r="W439" i="12"/>
  <c r="AV32" i="9"/>
  <c r="AW32" i="9"/>
  <c r="BB32" i="9"/>
  <c r="BD32" i="9"/>
  <c r="BC32" i="9"/>
  <c r="AX88" i="9"/>
  <c r="AY88" i="9"/>
  <c r="V440" i="12"/>
  <c r="AZ88" i="9"/>
  <c r="BA88" i="9"/>
  <c r="W440" i="12"/>
  <c r="AV33" i="9"/>
  <c r="AW33" i="9"/>
  <c r="BB33" i="9"/>
  <c r="BD33" i="9"/>
  <c r="BC33" i="9"/>
  <c r="AX89" i="9"/>
  <c r="AY89" i="9"/>
  <c r="V441" i="12"/>
  <c r="AZ89" i="9"/>
  <c r="BA89" i="9"/>
  <c r="W441" i="12"/>
  <c r="AV34" i="9"/>
  <c r="AW34" i="9"/>
  <c r="BB34" i="9"/>
  <c r="BD34" i="9"/>
  <c r="BC34" i="9"/>
  <c r="AX90" i="9"/>
  <c r="AY90" i="9"/>
  <c r="V442" i="12"/>
  <c r="AZ90" i="9"/>
  <c r="BA90" i="9"/>
  <c r="W442" i="12"/>
  <c r="AV35" i="9"/>
  <c r="AW35" i="9"/>
  <c r="BB35" i="9"/>
  <c r="BD35" i="9"/>
  <c r="BC35" i="9"/>
  <c r="AX91" i="9"/>
  <c r="AY91" i="9"/>
  <c r="V443" i="12"/>
  <c r="AZ91" i="9"/>
  <c r="BA91" i="9"/>
  <c r="W443" i="12"/>
  <c r="AV36" i="9"/>
  <c r="AW36" i="9"/>
  <c r="BB36" i="9"/>
  <c r="BD36" i="9"/>
  <c r="BC36" i="9"/>
  <c r="AX92" i="9"/>
  <c r="AY92" i="9"/>
  <c r="V444" i="12"/>
  <c r="AZ92" i="9"/>
  <c r="BA92" i="9"/>
  <c r="W444" i="12"/>
  <c r="AV37" i="9"/>
  <c r="AW37" i="9"/>
  <c r="BB37" i="9"/>
  <c r="BD37" i="9"/>
  <c r="BC37" i="9"/>
  <c r="AX93" i="9"/>
  <c r="AY93" i="9"/>
  <c r="V445" i="12"/>
  <c r="AZ93" i="9"/>
  <c r="BA93" i="9"/>
  <c r="W445" i="12"/>
  <c r="AV38" i="9"/>
  <c r="AW38" i="9"/>
  <c r="BB38" i="9"/>
  <c r="BD38" i="9"/>
  <c r="BC38" i="9"/>
  <c r="AX94" i="9"/>
  <c r="AY94" i="9"/>
  <c r="V446" i="12"/>
  <c r="AZ94" i="9"/>
  <c r="BA94" i="9"/>
  <c r="W446" i="12"/>
  <c r="AV39" i="9"/>
  <c r="AW39" i="9"/>
  <c r="BB39" i="9"/>
  <c r="BD39" i="9"/>
  <c r="BC39" i="9"/>
  <c r="AX95" i="9"/>
  <c r="AY95" i="9"/>
  <c r="V447" i="12"/>
  <c r="AZ95" i="9"/>
  <c r="BA95" i="9"/>
  <c r="W447" i="12"/>
  <c r="AV40" i="9"/>
  <c r="AW40" i="9"/>
  <c r="BB40" i="9"/>
  <c r="BD40" i="9"/>
  <c r="BC40" i="9"/>
  <c r="AX96" i="9"/>
  <c r="AY96" i="9"/>
  <c r="V448" i="12"/>
  <c r="AZ96" i="9"/>
  <c r="BA96" i="9"/>
  <c r="W448" i="12"/>
  <c r="AV41" i="9"/>
  <c r="AW41" i="9"/>
  <c r="BB41" i="9"/>
  <c r="BD41" i="9"/>
  <c r="BC41" i="9"/>
  <c r="AX97" i="9"/>
  <c r="AY97" i="9"/>
  <c r="V449" i="12"/>
  <c r="AZ97" i="9"/>
  <c r="BA97" i="9"/>
  <c r="W449" i="12"/>
  <c r="AV42" i="9"/>
  <c r="AW42" i="9"/>
  <c r="BB42" i="9"/>
  <c r="BD42" i="9"/>
  <c r="BC42" i="9"/>
  <c r="AX98" i="9"/>
  <c r="AY98" i="9"/>
  <c r="V450" i="12"/>
  <c r="AZ98" i="9"/>
  <c r="BA98" i="9"/>
  <c r="W450" i="12"/>
  <c r="AV43" i="9"/>
  <c r="AW43" i="9"/>
  <c r="BB43" i="9"/>
  <c r="BD43" i="9"/>
  <c r="BC43" i="9"/>
  <c r="AX99" i="9"/>
  <c r="AY99" i="9"/>
  <c r="V451" i="12"/>
  <c r="AZ99" i="9"/>
  <c r="BA99" i="9"/>
  <c r="W451" i="12"/>
  <c r="AV44" i="9"/>
  <c r="AW44" i="9"/>
  <c r="BB44" i="9"/>
  <c r="BD44" i="9"/>
  <c r="BC44" i="9"/>
  <c r="AX100" i="9"/>
  <c r="AY100" i="9"/>
  <c r="V452" i="12"/>
  <c r="AZ100" i="9"/>
  <c r="BA100" i="9"/>
  <c r="W452" i="12"/>
  <c r="AV45" i="9"/>
  <c r="AW45" i="9"/>
  <c r="BB45" i="9"/>
  <c r="BD45" i="9"/>
  <c r="BC45" i="9"/>
  <c r="AX101" i="9"/>
  <c r="AY101" i="9"/>
  <c r="V453" i="12"/>
  <c r="AZ101" i="9"/>
  <c r="BA101" i="9"/>
  <c r="W453" i="12"/>
  <c r="AV46" i="9"/>
  <c r="AW46" i="9"/>
  <c r="BB46" i="9"/>
  <c r="BD46" i="9"/>
  <c r="BC46" i="9"/>
  <c r="AX102" i="9"/>
  <c r="AY102" i="9"/>
  <c r="V454" i="12"/>
  <c r="AZ102" i="9"/>
  <c r="BA102" i="9"/>
  <c r="W454" i="12"/>
  <c r="AV47" i="9"/>
  <c r="AW47" i="9"/>
  <c r="BB47" i="9"/>
  <c r="BD47" i="9"/>
  <c r="BC47" i="9"/>
  <c r="AX103" i="9"/>
  <c r="AY103" i="9"/>
  <c r="V455" i="12"/>
  <c r="AZ103" i="9"/>
  <c r="BA103" i="9"/>
  <c r="W455" i="12"/>
  <c r="AV48" i="9"/>
  <c r="AW48" i="9"/>
  <c r="BB48" i="9"/>
  <c r="BD48" i="9"/>
  <c r="BC48" i="9"/>
  <c r="AX104" i="9"/>
  <c r="AY104" i="9"/>
  <c r="V456" i="12"/>
  <c r="AZ104" i="9"/>
  <c r="BA104" i="9"/>
  <c r="W456" i="12"/>
  <c r="AV49" i="9"/>
  <c r="AW49" i="9"/>
  <c r="BB49" i="9"/>
  <c r="BD49" i="9"/>
  <c r="BC49" i="9"/>
  <c r="AX105" i="9"/>
  <c r="AY105" i="9"/>
  <c r="V457" i="12"/>
  <c r="AZ105" i="9"/>
  <c r="BA105" i="9"/>
  <c r="W457" i="12"/>
  <c r="AV50" i="9"/>
  <c r="AW50" i="9"/>
  <c r="BB50" i="9"/>
  <c r="BD50" i="9"/>
  <c r="BC50" i="9"/>
  <c r="AX106" i="9"/>
  <c r="AY106" i="9"/>
  <c r="V458" i="12"/>
  <c r="AZ106" i="9"/>
  <c r="BA106" i="9"/>
  <c r="W458" i="12"/>
  <c r="AV51" i="9"/>
  <c r="AW51" i="9"/>
  <c r="BB51" i="9"/>
  <c r="BD51" i="9"/>
  <c r="BC51" i="9"/>
  <c r="AX107" i="9"/>
  <c r="AY107" i="9"/>
  <c r="V459" i="12"/>
  <c r="AZ107" i="9"/>
  <c r="BA107" i="9"/>
  <c r="W459" i="12"/>
  <c r="AV52" i="9"/>
  <c r="AW52" i="9"/>
  <c r="BB52" i="9"/>
  <c r="BD52" i="9"/>
  <c r="BC52" i="9"/>
  <c r="AX108" i="9"/>
  <c r="AY108" i="9"/>
  <c r="V460" i="12"/>
  <c r="AZ108" i="9"/>
  <c r="BA108" i="9"/>
  <c r="W460" i="12"/>
  <c r="AV53" i="9"/>
  <c r="AW53" i="9"/>
  <c r="BB53" i="9"/>
  <c r="BD53" i="9"/>
  <c r="BC53" i="9"/>
  <c r="AX109" i="9"/>
  <c r="AY109" i="9"/>
  <c r="V461" i="12"/>
  <c r="AZ109" i="9"/>
  <c r="BA109" i="9"/>
  <c r="W461" i="12"/>
  <c r="AV54" i="9"/>
  <c r="AW54" i="9"/>
  <c r="BB54" i="9"/>
  <c r="BD54" i="9"/>
  <c r="BC54" i="9"/>
  <c r="AX110" i="9"/>
  <c r="AY110" i="9"/>
  <c r="V462" i="12"/>
  <c r="AZ110" i="9"/>
  <c r="BA110" i="9"/>
  <c r="W462" i="12"/>
  <c r="AV55" i="9"/>
  <c r="AW55" i="9"/>
  <c r="BB55" i="9"/>
  <c r="BD55" i="9"/>
  <c r="BC55" i="9"/>
  <c r="AX111" i="9"/>
  <c r="AY111" i="9"/>
  <c r="V463" i="12"/>
  <c r="AZ111" i="9"/>
  <c r="BA111" i="9"/>
  <c r="W463" i="12"/>
  <c r="AV56" i="9"/>
  <c r="AW56" i="9"/>
  <c r="BB56" i="9"/>
  <c r="BD56" i="9"/>
  <c r="BC56" i="9"/>
  <c r="AX112" i="9"/>
  <c r="AY112" i="9"/>
  <c r="V464" i="12"/>
  <c r="AZ112" i="9"/>
  <c r="BA112" i="9"/>
  <c r="W464" i="12"/>
  <c r="AV57" i="9"/>
  <c r="AW57" i="9"/>
  <c r="BB57" i="9"/>
  <c r="BD57" i="9"/>
  <c r="BC57" i="9"/>
  <c r="AX113" i="9"/>
  <c r="AY113" i="9"/>
  <c r="V465" i="12"/>
  <c r="AZ113" i="9"/>
  <c r="BA113" i="9"/>
  <c r="W465" i="12"/>
  <c r="AV58" i="9"/>
  <c r="AW58" i="9"/>
  <c r="BB58" i="9"/>
  <c r="BD58" i="9"/>
  <c r="BC58" i="9"/>
  <c r="AX114" i="9"/>
  <c r="AY114" i="9"/>
  <c r="V466" i="12"/>
  <c r="AZ114" i="9"/>
  <c r="BA114" i="9"/>
  <c r="W466" i="12"/>
  <c r="AV59" i="9"/>
  <c r="AW59" i="9"/>
  <c r="BB59" i="9"/>
  <c r="BD59" i="9"/>
  <c r="BC59" i="9"/>
  <c r="AX115" i="9"/>
  <c r="AY115" i="9"/>
  <c r="V467" i="12"/>
  <c r="AZ115" i="9"/>
  <c r="BA115" i="9"/>
  <c r="W467" i="12"/>
  <c r="AV60" i="9"/>
  <c r="AW60" i="9"/>
  <c r="BB60" i="9"/>
  <c r="BD60" i="9"/>
  <c r="BC60" i="9"/>
  <c r="AX116" i="9"/>
  <c r="AY116" i="9"/>
  <c r="V468" i="12"/>
  <c r="AZ116" i="9"/>
  <c r="BA116" i="9"/>
  <c r="W468" i="12"/>
  <c r="AV61" i="9"/>
  <c r="AW61" i="9"/>
  <c r="BB61" i="9"/>
  <c r="BD61" i="9"/>
  <c r="BC61" i="9"/>
  <c r="AX117" i="9"/>
  <c r="AY117" i="9"/>
  <c r="V469" i="12"/>
  <c r="AZ117" i="9"/>
  <c r="BA117" i="9"/>
  <c r="W469" i="12"/>
  <c r="AV62" i="9"/>
  <c r="AW62" i="9"/>
  <c r="BB62" i="9"/>
  <c r="BD62" i="9"/>
  <c r="BC62" i="9"/>
  <c r="AX118" i="9"/>
  <c r="AY118" i="9"/>
  <c r="V470" i="12"/>
  <c r="AZ118" i="9"/>
  <c r="BA118" i="9"/>
  <c r="W470" i="12"/>
  <c r="AV63" i="9"/>
  <c r="AW63" i="9"/>
  <c r="BB63" i="9"/>
  <c r="BD63" i="9"/>
  <c r="BC63" i="9"/>
  <c r="AX119" i="9"/>
  <c r="AY119" i="9"/>
  <c r="V471" i="12"/>
  <c r="AZ119" i="9"/>
  <c r="BA119" i="9"/>
  <c r="W471" i="12"/>
  <c r="AV64" i="9"/>
  <c r="AW64" i="9"/>
  <c r="BB64" i="9"/>
  <c r="BD64" i="9"/>
  <c r="BC64" i="9"/>
  <c r="AX120" i="9"/>
  <c r="AY120" i="9"/>
  <c r="V472" i="12"/>
  <c r="AZ120" i="9"/>
  <c r="BA120" i="9"/>
  <c r="W472" i="12"/>
  <c r="AV65" i="9"/>
  <c r="AW65" i="9"/>
  <c r="BB65" i="9"/>
  <c r="BD65" i="9"/>
  <c r="BC65" i="9"/>
  <c r="AX121" i="9"/>
  <c r="AY121" i="9"/>
  <c r="V473" i="12"/>
  <c r="AZ121" i="9"/>
  <c r="BA121" i="9"/>
  <c r="W473" i="12"/>
  <c r="AV66" i="9"/>
  <c r="AW66" i="9"/>
  <c r="BB66" i="9"/>
  <c r="BD66" i="9"/>
  <c r="BC66" i="9"/>
  <c r="AX122" i="9"/>
  <c r="AY122" i="9"/>
  <c r="V474" i="12"/>
  <c r="AZ122" i="9"/>
  <c r="BA122" i="9"/>
  <c r="W474" i="12"/>
  <c r="AV67" i="9"/>
  <c r="AW67" i="9"/>
  <c r="BB67" i="9"/>
  <c r="BD67" i="9"/>
  <c r="BC67" i="9"/>
  <c r="AX123" i="9"/>
  <c r="AY123" i="9"/>
  <c r="V475" i="12"/>
  <c r="AZ123" i="9"/>
  <c r="BA123" i="9"/>
  <c r="W475" i="12"/>
  <c r="AV68" i="9"/>
  <c r="AW68" i="9"/>
  <c r="BB68" i="9"/>
  <c r="BD68" i="9"/>
  <c r="BC68" i="9"/>
  <c r="AX124" i="9"/>
  <c r="AY124" i="9"/>
  <c r="V476" i="12"/>
  <c r="AZ124" i="9"/>
  <c r="BA124" i="9"/>
  <c r="W476" i="12"/>
  <c r="AV69" i="9"/>
  <c r="AW69" i="9"/>
  <c r="BB69" i="9"/>
  <c r="BD69" i="9"/>
  <c r="BC69" i="9"/>
  <c r="AX125" i="9"/>
  <c r="AY125" i="9"/>
  <c r="V477" i="12"/>
  <c r="AZ125" i="9"/>
  <c r="BA125" i="9"/>
  <c r="W477" i="12"/>
  <c r="AV70" i="9"/>
  <c r="AW70" i="9"/>
  <c r="BB70" i="9"/>
  <c r="BD70" i="9"/>
  <c r="BC70" i="9"/>
  <c r="AX126" i="9"/>
  <c r="AY126" i="9"/>
  <c r="V478" i="12"/>
  <c r="AZ126" i="9"/>
  <c r="BA126" i="9"/>
  <c r="W478" i="12"/>
  <c r="AV30" i="9"/>
  <c r="AW30" i="9"/>
  <c r="BB30" i="9"/>
  <c r="BD30" i="9"/>
  <c r="BC30" i="9"/>
  <c r="AZ86" i="9"/>
  <c r="BA86" i="9"/>
  <c r="W438" i="12"/>
  <c r="AX86" i="9"/>
  <c r="AY86" i="9"/>
  <c r="V438" i="12"/>
  <c r="BB86" i="9"/>
  <c r="X438" i="12"/>
  <c r="BB87" i="9"/>
  <c r="X439" i="12"/>
  <c r="BB88" i="9"/>
  <c r="X440" i="12"/>
  <c r="BB89" i="9"/>
  <c r="X441" i="12"/>
  <c r="BB90" i="9"/>
  <c r="X442" i="12"/>
  <c r="BB91" i="9"/>
  <c r="X443" i="12"/>
  <c r="BB92" i="9"/>
  <c r="X444" i="12"/>
  <c r="BB93" i="9"/>
  <c r="X445" i="12"/>
  <c r="BB94" i="9"/>
  <c r="X446" i="12"/>
  <c r="BB95" i="9"/>
  <c r="X447" i="12"/>
  <c r="BB96" i="9"/>
  <c r="X448" i="12"/>
  <c r="BB97" i="9"/>
  <c r="X449" i="12"/>
  <c r="BB98" i="9"/>
  <c r="X450" i="12"/>
  <c r="BB99" i="9"/>
  <c r="X451" i="12"/>
  <c r="BB100" i="9"/>
  <c r="X452" i="12"/>
  <c r="BB101" i="9"/>
  <c r="X453" i="12"/>
  <c r="BB102" i="9"/>
  <c r="X454" i="12"/>
  <c r="BB103" i="9"/>
  <c r="X455" i="12"/>
  <c r="BB104" i="9"/>
  <c r="X456" i="12"/>
  <c r="BB105" i="9"/>
  <c r="X457" i="12"/>
  <c r="BB106" i="9"/>
  <c r="X458" i="12"/>
  <c r="BB107" i="9"/>
  <c r="X459" i="12"/>
  <c r="BB108" i="9"/>
  <c r="X460" i="12"/>
  <c r="BB109" i="9"/>
  <c r="X461" i="12"/>
  <c r="BB110" i="9"/>
  <c r="X462" i="12"/>
  <c r="BB111" i="9"/>
  <c r="X463" i="12"/>
  <c r="BB112" i="9"/>
  <c r="X464" i="12"/>
  <c r="BB113" i="9"/>
  <c r="X465" i="12"/>
  <c r="BB114" i="9"/>
  <c r="X466" i="12"/>
  <c r="BB115" i="9"/>
  <c r="X467" i="12"/>
  <c r="BB116" i="9"/>
  <c r="X468" i="12"/>
  <c r="BB117" i="9"/>
  <c r="X469" i="12"/>
  <c r="BB118" i="9"/>
  <c r="X470" i="12"/>
  <c r="BB119" i="9"/>
  <c r="X471" i="12"/>
  <c r="BB120" i="9"/>
  <c r="X472" i="12"/>
  <c r="BB121" i="9"/>
  <c r="X473" i="12"/>
  <c r="BB122" i="9"/>
  <c r="X474" i="12"/>
  <c r="BB123" i="9"/>
  <c r="X475" i="12"/>
  <c r="BB124" i="9"/>
  <c r="X476" i="12"/>
  <c r="BB125" i="9"/>
  <c r="X477" i="12"/>
  <c r="BB126" i="9"/>
  <c r="X478" i="12"/>
  <c r="AV86" i="9"/>
  <c r="T438" i="12"/>
  <c r="AW86" i="9"/>
  <c r="U438" i="12"/>
  <c r="AV87" i="9"/>
  <c r="T439" i="12"/>
  <c r="AW87" i="9"/>
  <c r="U439" i="12"/>
  <c r="AV88" i="9"/>
  <c r="T440" i="12"/>
  <c r="AW88" i="9"/>
  <c r="U440" i="12"/>
  <c r="AV89" i="9"/>
  <c r="T441" i="12"/>
  <c r="AW89" i="9"/>
  <c r="U441" i="12"/>
  <c r="AV90" i="9"/>
  <c r="T442" i="12"/>
  <c r="AW90" i="9"/>
  <c r="U442" i="12"/>
  <c r="AV91" i="9"/>
  <c r="T443" i="12"/>
  <c r="AW91" i="9"/>
  <c r="U443" i="12"/>
  <c r="AV92" i="9"/>
  <c r="T444" i="12"/>
  <c r="AW92" i="9"/>
  <c r="U444" i="12"/>
  <c r="AV93" i="9"/>
  <c r="T445" i="12"/>
  <c r="AW93" i="9"/>
  <c r="U445" i="12"/>
  <c r="AV94" i="9"/>
  <c r="T446" i="12"/>
  <c r="AW94" i="9"/>
  <c r="U446" i="12"/>
  <c r="AV95" i="9"/>
  <c r="T447" i="12"/>
  <c r="AW95" i="9"/>
  <c r="U447" i="12"/>
  <c r="AV96" i="9"/>
  <c r="T448" i="12"/>
  <c r="AW96" i="9"/>
  <c r="U448" i="12"/>
  <c r="AV97" i="9"/>
  <c r="T449" i="12"/>
  <c r="AW97" i="9"/>
  <c r="U449" i="12"/>
  <c r="AV98" i="9"/>
  <c r="T450" i="12"/>
  <c r="AW98" i="9"/>
  <c r="U450" i="12"/>
  <c r="AV99" i="9"/>
  <c r="T451" i="12"/>
  <c r="AW99" i="9"/>
  <c r="U451" i="12"/>
  <c r="AV100" i="9"/>
  <c r="T452" i="12"/>
  <c r="AW100" i="9"/>
  <c r="U452" i="12"/>
  <c r="AV101" i="9"/>
  <c r="T453" i="12"/>
  <c r="AW101" i="9"/>
  <c r="U453" i="12"/>
  <c r="AV102" i="9"/>
  <c r="T454" i="12"/>
  <c r="AW102" i="9"/>
  <c r="U454" i="12"/>
  <c r="AV103" i="9"/>
  <c r="T455" i="12"/>
  <c r="AW103" i="9"/>
  <c r="U455" i="12"/>
  <c r="AV104" i="9"/>
  <c r="T456" i="12"/>
  <c r="AW104" i="9"/>
  <c r="U456" i="12"/>
  <c r="AV105" i="9"/>
  <c r="T457" i="12"/>
  <c r="AW105" i="9"/>
  <c r="U457" i="12"/>
  <c r="AV106" i="9"/>
  <c r="T458" i="12"/>
  <c r="AW106" i="9"/>
  <c r="U458" i="12"/>
  <c r="AV107" i="9"/>
  <c r="T459" i="12"/>
  <c r="AW107" i="9"/>
  <c r="U459" i="12"/>
  <c r="AV108" i="9"/>
  <c r="T460" i="12"/>
  <c r="AW108" i="9"/>
  <c r="U460" i="12"/>
  <c r="AV109" i="9"/>
  <c r="T461" i="12"/>
  <c r="AW109" i="9"/>
  <c r="U461" i="12"/>
  <c r="AV110" i="9"/>
  <c r="T462" i="12"/>
  <c r="AW110" i="9"/>
  <c r="U462" i="12"/>
  <c r="AV111" i="9"/>
  <c r="T463" i="12"/>
  <c r="AW111" i="9"/>
  <c r="U463" i="12"/>
  <c r="AV112" i="9"/>
  <c r="T464" i="12"/>
  <c r="AW112" i="9"/>
  <c r="U464" i="12"/>
  <c r="AV113" i="9"/>
  <c r="T465" i="12"/>
  <c r="AW113" i="9"/>
  <c r="U465" i="12"/>
  <c r="AV114" i="9"/>
  <c r="T466" i="12"/>
  <c r="AW114" i="9"/>
  <c r="U466" i="12"/>
  <c r="AV115" i="9"/>
  <c r="T467" i="12"/>
  <c r="AW115" i="9"/>
  <c r="U467" i="12"/>
  <c r="AV116" i="9"/>
  <c r="T468" i="12"/>
  <c r="AW116" i="9"/>
  <c r="U468" i="12"/>
  <c r="AV117" i="9"/>
  <c r="T469" i="12"/>
  <c r="AW117" i="9"/>
  <c r="U469" i="12"/>
  <c r="AV118" i="9"/>
  <c r="T470" i="12"/>
  <c r="AW118" i="9"/>
  <c r="U470" i="12"/>
  <c r="AV119" i="9"/>
  <c r="T471" i="12"/>
  <c r="AW119" i="9"/>
  <c r="U471" i="12"/>
  <c r="AV120" i="9"/>
  <c r="T472" i="12"/>
  <c r="AW120" i="9"/>
  <c r="U472" i="12"/>
  <c r="AV121" i="9"/>
  <c r="T473" i="12"/>
  <c r="AW121" i="9"/>
  <c r="U473" i="12"/>
  <c r="AV122" i="9"/>
  <c r="T474" i="12"/>
  <c r="AW122" i="9"/>
  <c r="U474" i="12"/>
  <c r="AV123" i="9"/>
  <c r="T475" i="12"/>
  <c r="AW123" i="9"/>
  <c r="U475" i="12"/>
  <c r="AV124" i="9"/>
  <c r="T476" i="12"/>
  <c r="AW124" i="9"/>
  <c r="U476" i="12"/>
  <c r="AV125" i="9"/>
  <c r="T477" i="12"/>
  <c r="AW125" i="9"/>
  <c r="U477" i="12"/>
  <c r="AV126" i="9"/>
  <c r="T478" i="12"/>
  <c r="AW126" i="9"/>
  <c r="U478" i="12"/>
  <c r="D520" i="12"/>
  <c r="E520" i="12"/>
  <c r="F520" i="12"/>
  <c r="D521" i="12"/>
  <c r="E521" i="12"/>
  <c r="F521" i="12"/>
  <c r="D522" i="12"/>
  <c r="E522" i="12"/>
  <c r="F522" i="12"/>
  <c r="D523" i="12"/>
  <c r="E523" i="12"/>
  <c r="F523" i="12"/>
  <c r="D524" i="12"/>
  <c r="E524" i="12"/>
  <c r="F524" i="12"/>
  <c r="D525" i="12"/>
  <c r="E525" i="12"/>
  <c r="F525" i="12"/>
  <c r="D526" i="12"/>
  <c r="E526" i="12"/>
  <c r="F526" i="12"/>
  <c r="D527" i="12"/>
  <c r="E527" i="12"/>
  <c r="F527" i="12"/>
  <c r="D528" i="12"/>
  <c r="E528" i="12"/>
  <c r="F528" i="12"/>
  <c r="D529" i="12"/>
  <c r="E529" i="12"/>
  <c r="F529" i="12"/>
  <c r="E511" i="12"/>
  <c r="F511" i="12"/>
  <c r="E502" i="12"/>
  <c r="E503" i="12"/>
  <c r="AA637" i="9"/>
  <c r="AB637" i="9"/>
  <c r="E504" i="12"/>
  <c r="AA638" i="9"/>
  <c r="AB638" i="9"/>
  <c r="E505" i="12"/>
  <c r="AA639" i="9"/>
  <c r="AB639" i="9"/>
  <c r="E506" i="12"/>
  <c r="E491" i="12"/>
  <c r="E492" i="12"/>
  <c r="AA626" i="9"/>
  <c r="AB626" i="9"/>
  <c r="E493" i="12"/>
  <c r="AA627" i="9"/>
  <c r="AB627" i="9"/>
  <c r="E494" i="12"/>
  <c r="AA628" i="9"/>
  <c r="AB628" i="9"/>
  <c r="E495" i="12"/>
  <c r="AA629" i="9"/>
  <c r="AB629" i="9"/>
  <c r="E496" i="12"/>
  <c r="AA630" i="9"/>
  <c r="AB630" i="9"/>
  <c r="E497" i="12"/>
  <c r="E498" i="12"/>
  <c r="AM573" i="9"/>
  <c r="AN573" i="9"/>
  <c r="G440" i="12"/>
  <c r="AO573" i="9"/>
  <c r="AP573" i="9"/>
  <c r="H440" i="12"/>
  <c r="AM574" i="9"/>
  <c r="AN574" i="9"/>
  <c r="G441" i="12"/>
  <c r="AO574" i="9"/>
  <c r="AP574" i="9"/>
  <c r="H441" i="12"/>
  <c r="AM575" i="9"/>
  <c r="AN575" i="9"/>
  <c r="G442" i="12"/>
  <c r="AO575" i="9"/>
  <c r="AP575" i="9"/>
  <c r="H442" i="12"/>
  <c r="AM576" i="9"/>
  <c r="AN576" i="9"/>
  <c r="G443" i="12"/>
  <c r="AO576" i="9"/>
  <c r="AP576" i="9"/>
  <c r="H443" i="12"/>
  <c r="AM577" i="9"/>
  <c r="AN577" i="9"/>
  <c r="G444" i="12"/>
  <c r="AO577" i="9"/>
  <c r="AP577" i="9"/>
  <c r="H444" i="12"/>
  <c r="AM578" i="9"/>
  <c r="AN578" i="9"/>
  <c r="G445" i="12"/>
  <c r="AO578" i="9"/>
  <c r="AP578" i="9"/>
  <c r="H445" i="12"/>
  <c r="AM579" i="9"/>
  <c r="AN579" i="9"/>
  <c r="G446" i="12"/>
  <c r="AO579" i="9"/>
  <c r="AP579" i="9"/>
  <c r="H446" i="12"/>
  <c r="AM580" i="9"/>
  <c r="AN580" i="9"/>
  <c r="G447" i="12"/>
  <c r="AO580" i="9"/>
  <c r="AP580" i="9"/>
  <c r="H447" i="12"/>
  <c r="AM581" i="9"/>
  <c r="AN581" i="9"/>
  <c r="G448" i="12"/>
  <c r="AO581" i="9"/>
  <c r="AP581" i="9"/>
  <c r="H448" i="12"/>
  <c r="AM582" i="9"/>
  <c r="AN582" i="9"/>
  <c r="G449" i="12"/>
  <c r="AO582" i="9"/>
  <c r="AP582" i="9"/>
  <c r="H449" i="12"/>
  <c r="AM583" i="9"/>
  <c r="AN583" i="9"/>
  <c r="G450" i="12"/>
  <c r="AO583" i="9"/>
  <c r="AP583" i="9"/>
  <c r="H450" i="12"/>
  <c r="AM584" i="9"/>
  <c r="AN584" i="9"/>
  <c r="G451" i="12"/>
  <c r="AO584" i="9"/>
  <c r="AP584" i="9"/>
  <c r="H451" i="12"/>
  <c r="AM585" i="9"/>
  <c r="AN585" i="9"/>
  <c r="G452" i="12"/>
  <c r="AO585" i="9"/>
  <c r="AP585" i="9"/>
  <c r="H452" i="12"/>
  <c r="AM586" i="9"/>
  <c r="AN586" i="9"/>
  <c r="G453" i="12"/>
  <c r="AO586" i="9"/>
  <c r="AP586" i="9"/>
  <c r="H453" i="12"/>
  <c r="AM587" i="9"/>
  <c r="AN587" i="9"/>
  <c r="G454" i="12"/>
  <c r="AO587" i="9"/>
  <c r="AP587" i="9"/>
  <c r="H454" i="12"/>
  <c r="AM588" i="9"/>
  <c r="AN588" i="9"/>
  <c r="G455" i="12"/>
  <c r="AO588" i="9"/>
  <c r="AP588" i="9"/>
  <c r="H455" i="12"/>
  <c r="AM589" i="9"/>
  <c r="AN589" i="9"/>
  <c r="G456" i="12"/>
  <c r="AO589" i="9"/>
  <c r="AP589" i="9"/>
  <c r="H456" i="12"/>
  <c r="AM590" i="9"/>
  <c r="AN590" i="9"/>
  <c r="G457" i="12"/>
  <c r="AO590" i="9"/>
  <c r="AP590" i="9"/>
  <c r="H457" i="12"/>
  <c r="AM591" i="9"/>
  <c r="AN591" i="9"/>
  <c r="G458" i="12"/>
  <c r="AO591" i="9"/>
  <c r="AP591" i="9"/>
  <c r="H458" i="12"/>
  <c r="AM592" i="9"/>
  <c r="AN592" i="9"/>
  <c r="G459" i="12"/>
  <c r="AO592" i="9"/>
  <c r="AP592" i="9"/>
  <c r="H459" i="12"/>
  <c r="AM593" i="9"/>
  <c r="AN593" i="9"/>
  <c r="G460" i="12"/>
  <c r="AO593" i="9"/>
  <c r="AP593" i="9"/>
  <c r="H460" i="12"/>
  <c r="AM594" i="9"/>
  <c r="AN594" i="9"/>
  <c r="G461" i="12"/>
  <c r="AO594" i="9"/>
  <c r="AP594" i="9"/>
  <c r="H461" i="12"/>
  <c r="AM595" i="9"/>
  <c r="AN595" i="9"/>
  <c r="G462" i="12"/>
  <c r="AO595" i="9"/>
  <c r="AP595" i="9"/>
  <c r="H462" i="12"/>
  <c r="AM596" i="9"/>
  <c r="AN596" i="9"/>
  <c r="G463" i="12"/>
  <c r="AO596" i="9"/>
  <c r="AP596" i="9"/>
  <c r="H463" i="12"/>
  <c r="AM597" i="9"/>
  <c r="AN597" i="9"/>
  <c r="G464" i="12"/>
  <c r="AO597" i="9"/>
  <c r="AP597" i="9"/>
  <c r="H464" i="12"/>
  <c r="AM598" i="9"/>
  <c r="AN598" i="9"/>
  <c r="G465" i="12"/>
  <c r="AO598" i="9"/>
  <c r="AP598" i="9"/>
  <c r="H465" i="12"/>
  <c r="AM599" i="9"/>
  <c r="AN599" i="9"/>
  <c r="G466" i="12"/>
  <c r="AO599" i="9"/>
  <c r="AP599" i="9"/>
  <c r="H466" i="12"/>
  <c r="AM600" i="9"/>
  <c r="AN600" i="9"/>
  <c r="G467" i="12"/>
  <c r="AO600" i="9"/>
  <c r="AP600" i="9"/>
  <c r="H467" i="12"/>
  <c r="AM601" i="9"/>
  <c r="AN601" i="9"/>
  <c r="G468" i="12"/>
  <c r="AO601" i="9"/>
  <c r="AP601" i="9"/>
  <c r="H468" i="12"/>
  <c r="AM602" i="9"/>
  <c r="AN602" i="9"/>
  <c r="G469" i="12"/>
  <c r="AO602" i="9"/>
  <c r="AP602" i="9"/>
  <c r="H469" i="12"/>
  <c r="AM603" i="9"/>
  <c r="AN603" i="9"/>
  <c r="G470" i="12"/>
  <c r="AO603" i="9"/>
  <c r="AP603" i="9"/>
  <c r="H470" i="12"/>
  <c r="AM604" i="9"/>
  <c r="AN604" i="9"/>
  <c r="G471" i="12"/>
  <c r="AO604" i="9"/>
  <c r="AP604" i="9"/>
  <c r="H471" i="12"/>
  <c r="AM605" i="9"/>
  <c r="AN605" i="9"/>
  <c r="G472" i="12"/>
  <c r="AO605" i="9"/>
  <c r="AP605" i="9"/>
  <c r="H472" i="12"/>
  <c r="AM606" i="9"/>
  <c r="AN606" i="9"/>
  <c r="G473" i="12"/>
  <c r="AO606" i="9"/>
  <c r="AP606" i="9"/>
  <c r="H473" i="12"/>
  <c r="AM607" i="9"/>
  <c r="AN607" i="9"/>
  <c r="G474" i="12"/>
  <c r="AO607" i="9"/>
  <c r="AP607" i="9"/>
  <c r="H474" i="12"/>
  <c r="AM608" i="9"/>
  <c r="AN608" i="9"/>
  <c r="G475" i="12"/>
  <c r="AO608" i="9"/>
  <c r="AP608" i="9"/>
  <c r="H475" i="12"/>
  <c r="AM609" i="9"/>
  <c r="AN609" i="9"/>
  <c r="G476" i="12"/>
  <c r="AO609" i="9"/>
  <c r="AP609" i="9"/>
  <c r="H476" i="12"/>
  <c r="AM610" i="9"/>
  <c r="AN610" i="9"/>
  <c r="G477" i="12"/>
  <c r="AO610" i="9"/>
  <c r="AP610" i="9"/>
  <c r="H477" i="12"/>
  <c r="AM611" i="9"/>
  <c r="AN611" i="9"/>
  <c r="G478" i="12"/>
  <c r="AO611" i="9"/>
  <c r="AP611" i="9"/>
  <c r="H478" i="12"/>
  <c r="AM612" i="9"/>
  <c r="AN612" i="9"/>
  <c r="G479" i="12"/>
  <c r="AO612" i="9"/>
  <c r="AP612" i="9"/>
  <c r="H479" i="12"/>
  <c r="AM613" i="9"/>
  <c r="AN613" i="9"/>
  <c r="G480" i="12"/>
  <c r="AO613" i="9"/>
  <c r="AP613" i="9"/>
  <c r="H480" i="12"/>
  <c r="AM614" i="9"/>
  <c r="AN614" i="9"/>
  <c r="G481" i="12"/>
  <c r="AO614" i="9"/>
  <c r="AP614" i="9"/>
  <c r="H481" i="12"/>
  <c r="AM615" i="9"/>
  <c r="AN615" i="9"/>
  <c r="G482" i="12"/>
  <c r="AO615" i="9"/>
  <c r="AP615" i="9"/>
  <c r="H482" i="12"/>
  <c r="AO572" i="9"/>
  <c r="AP572" i="9"/>
  <c r="H439" i="12"/>
  <c r="AM572" i="9"/>
  <c r="AN572" i="9"/>
  <c r="G439" i="12"/>
  <c r="AA572" i="9"/>
  <c r="AK572" i="9"/>
  <c r="E439" i="12"/>
  <c r="AB572" i="9"/>
  <c r="AL572" i="9"/>
  <c r="F439" i="12"/>
  <c r="AA573" i="9"/>
  <c r="AK573" i="9"/>
  <c r="E440" i="12"/>
  <c r="AB573" i="9"/>
  <c r="AL573" i="9"/>
  <c r="F440" i="12"/>
  <c r="AA574" i="9"/>
  <c r="AK574" i="9"/>
  <c r="E441" i="12"/>
  <c r="AB574" i="9"/>
  <c r="AL574" i="9"/>
  <c r="F441" i="12"/>
  <c r="AA575" i="9"/>
  <c r="AK575" i="9"/>
  <c r="E442" i="12"/>
  <c r="AB575" i="9"/>
  <c r="AL575" i="9"/>
  <c r="F442" i="12"/>
  <c r="AA576" i="9"/>
  <c r="AK576" i="9"/>
  <c r="E443" i="12"/>
  <c r="AB576" i="9"/>
  <c r="AL576" i="9"/>
  <c r="F443" i="12"/>
  <c r="AA577" i="9"/>
  <c r="AK577" i="9"/>
  <c r="E444" i="12"/>
  <c r="AB577" i="9"/>
  <c r="AL577" i="9"/>
  <c r="F444" i="12"/>
  <c r="AA578" i="9"/>
  <c r="AK578" i="9"/>
  <c r="E445" i="12"/>
  <c r="AB578" i="9"/>
  <c r="AL578" i="9"/>
  <c r="F445" i="12"/>
  <c r="AA579" i="9"/>
  <c r="AK579" i="9"/>
  <c r="E446" i="12"/>
  <c r="AB579" i="9"/>
  <c r="AL579" i="9"/>
  <c r="F446" i="12"/>
  <c r="AA580" i="9"/>
  <c r="AK580" i="9"/>
  <c r="E447" i="12"/>
  <c r="AB580" i="9"/>
  <c r="AL580" i="9"/>
  <c r="F447" i="12"/>
  <c r="AA581" i="9"/>
  <c r="AK581" i="9"/>
  <c r="E448" i="12"/>
  <c r="AB581" i="9"/>
  <c r="AL581" i="9"/>
  <c r="F448" i="12"/>
  <c r="AA582" i="9"/>
  <c r="AK582" i="9"/>
  <c r="E449" i="12"/>
  <c r="AB582" i="9"/>
  <c r="AL582" i="9"/>
  <c r="F449" i="12"/>
  <c r="AA583" i="9"/>
  <c r="AK583" i="9"/>
  <c r="E450" i="12"/>
  <c r="AB583" i="9"/>
  <c r="AL583" i="9"/>
  <c r="F450" i="12"/>
  <c r="AA584" i="9"/>
  <c r="AK584" i="9"/>
  <c r="E451" i="12"/>
  <c r="AB584" i="9"/>
  <c r="AL584" i="9"/>
  <c r="F451" i="12"/>
  <c r="AA585" i="9"/>
  <c r="AK585" i="9"/>
  <c r="E452" i="12"/>
  <c r="AB585" i="9"/>
  <c r="AL585" i="9"/>
  <c r="F452" i="12"/>
  <c r="AA586" i="9"/>
  <c r="AK586" i="9"/>
  <c r="E453" i="12"/>
  <c r="AB586" i="9"/>
  <c r="AL586" i="9"/>
  <c r="F453" i="12"/>
  <c r="AA587" i="9"/>
  <c r="AK587" i="9"/>
  <c r="E454" i="12"/>
  <c r="AB587" i="9"/>
  <c r="AL587" i="9"/>
  <c r="F454" i="12"/>
  <c r="AA588" i="9"/>
  <c r="AK588" i="9"/>
  <c r="E455" i="12"/>
  <c r="AB588" i="9"/>
  <c r="AL588" i="9"/>
  <c r="F455" i="12"/>
  <c r="AA589" i="9"/>
  <c r="AK589" i="9"/>
  <c r="E456" i="12"/>
  <c r="AB589" i="9"/>
  <c r="AL589" i="9"/>
  <c r="F456" i="12"/>
  <c r="AA590" i="9"/>
  <c r="AK590" i="9"/>
  <c r="E457" i="12"/>
  <c r="AB590" i="9"/>
  <c r="AL590" i="9"/>
  <c r="F457" i="12"/>
  <c r="AA591" i="9"/>
  <c r="AK591" i="9"/>
  <c r="E458" i="12"/>
  <c r="AB591" i="9"/>
  <c r="AL591" i="9"/>
  <c r="F458" i="12"/>
  <c r="AA592" i="9"/>
  <c r="AK592" i="9"/>
  <c r="E459" i="12"/>
  <c r="AB592" i="9"/>
  <c r="AL592" i="9"/>
  <c r="F459" i="12"/>
  <c r="AA593" i="9"/>
  <c r="AK593" i="9"/>
  <c r="E460" i="12"/>
  <c r="AB593" i="9"/>
  <c r="AL593" i="9"/>
  <c r="F460" i="12"/>
  <c r="AA594" i="9"/>
  <c r="AK594" i="9"/>
  <c r="E461" i="12"/>
  <c r="AB594" i="9"/>
  <c r="AL594" i="9"/>
  <c r="F461" i="12"/>
  <c r="AA595" i="9"/>
  <c r="AK595" i="9"/>
  <c r="E462" i="12"/>
  <c r="AB595" i="9"/>
  <c r="AL595" i="9"/>
  <c r="F462" i="12"/>
  <c r="AA596" i="9"/>
  <c r="AK596" i="9"/>
  <c r="E463" i="12"/>
  <c r="AB596" i="9"/>
  <c r="AL596" i="9"/>
  <c r="F463" i="12"/>
  <c r="AA597" i="9"/>
  <c r="AK597" i="9"/>
  <c r="E464" i="12"/>
  <c r="AB597" i="9"/>
  <c r="AL597" i="9"/>
  <c r="F464" i="12"/>
  <c r="AA598" i="9"/>
  <c r="AK598" i="9"/>
  <c r="E465" i="12"/>
  <c r="AB598" i="9"/>
  <c r="AL598" i="9"/>
  <c r="F465" i="12"/>
  <c r="AA599" i="9"/>
  <c r="AK599" i="9"/>
  <c r="E466" i="12"/>
  <c r="AB599" i="9"/>
  <c r="AL599" i="9"/>
  <c r="F466" i="12"/>
  <c r="AA600" i="9"/>
  <c r="AK600" i="9"/>
  <c r="E467" i="12"/>
  <c r="AB600" i="9"/>
  <c r="AL600" i="9"/>
  <c r="F467" i="12"/>
  <c r="AA601" i="9"/>
  <c r="AK601" i="9"/>
  <c r="E468" i="12"/>
  <c r="AB601" i="9"/>
  <c r="AL601" i="9"/>
  <c r="F468" i="12"/>
  <c r="AA602" i="9"/>
  <c r="AK602" i="9"/>
  <c r="E469" i="12"/>
  <c r="AB602" i="9"/>
  <c r="AL602" i="9"/>
  <c r="F469" i="12"/>
  <c r="AA603" i="9"/>
  <c r="AK603" i="9"/>
  <c r="E470" i="12"/>
  <c r="AB603" i="9"/>
  <c r="AL603" i="9"/>
  <c r="F470" i="12"/>
  <c r="AA604" i="9"/>
  <c r="AK604" i="9"/>
  <c r="E471" i="12"/>
  <c r="AB604" i="9"/>
  <c r="AL604" i="9"/>
  <c r="F471" i="12"/>
  <c r="AA605" i="9"/>
  <c r="AK605" i="9"/>
  <c r="E472" i="12"/>
  <c r="AB605" i="9"/>
  <c r="AL605" i="9"/>
  <c r="F472" i="12"/>
  <c r="AA606" i="9"/>
  <c r="AK606" i="9"/>
  <c r="E473" i="12"/>
  <c r="AB606" i="9"/>
  <c r="AL606" i="9"/>
  <c r="F473" i="12"/>
  <c r="AA607" i="9"/>
  <c r="AK607" i="9"/>
  <c r="E474" i="12"/>
  <c r="AB607" i="9"/>
  <c r="AL607" i="9"/>
  <c r="F474" i="12"/>
  <c r="AA608" i="9"/>
  <c r="AK608" i="9"/>
  <c r="E475" i="12"/>
  <c r="AB608" i="9"/>
  <c r="AL608" i="9"/>
  <c r="F475" i="12"/>
  <c r="AA609" i="9"/>
  <c r="AK609" i="9"/>
  <c r="E476" i="12"/>
  <c r="AB609" i="9"/>
  <c r="AL609" i="9"/>
  <c r="F476" i="12"/>
  <c r="AA610" i="9"/>
  <c r="AK610" i="9"/>
  <c r="E477" i="12"/>
  <c r="AB610" i="9"/>
  <c r="AL610" i="9"/>
  <c r="F477" i="12"/>
  <c r="AA611" i="9"/>
  <c r="AK611" i="9"/>
  <c r="E478" i="12"/>
  <c r="AB611" i="9"/>
  <c r="AL611" i="9"/>
  <c r="F478" i="12"/>
  <c r="AA612" i="9"/>
  <c r="AK612" i="9"/>
  <c r="E479" i="12"/>
  <c r="AB612" i="9"/>
  <c r="AL612" i="9"/>
  <c r="F479" i="12"/>
  <c r="AA613" i="9"/>
  <c r="AK613" i="9"/>
  <c r="E480" i="12"/>
  <c r="AB613" i="9"/>
  <c r="AL613" i="9"/>
  <c r="F480" i="12"/>
  <c r="AA614" i="9"/>
  <c r="AK614" i="9"/>
  <c r="E481" i="12"/>
  <c r="AB614" i="9"/>
  <c r="AL614" i="9"/>
  <c r="F481" i="12"/>
  <c r="AA615" i="9"/>
  <c r="AK615" i="9"/>
  <c r="E482" i="12"/>
  <c r="AB615" i="9"/>
  <c r="AL615" i="9"/>
  <c r="F482" i="12"/>
  <c r="D439" i="12"/>
  <c r="D440" i="12"/>
  <c r="D441" i="12"/>
  <c r="D442" i="12"/>
  <c r="D443" i="12"/>
  <c r="D444" i="12"/>
  <c r="D445" i="12"/>
  <c r="D446" i="12"/>
  <c r="D447" i="12"/>
  <c r="D448" i="12"/>
  <c r="D449" i="12"/>
  <c r="D450" i="12"/>
  <c r="D451" i="12"/>
  <c r="D452" i="12"/>
  <c r="D453" i="12"/>
  <c r="D454" i="12"/>
  <c r="D455" i="12"/>
  <c r="D456" i="12"/>
  <c r="D457" i="12"/>
  <c r="D458" i="12"/>
  <c r="D459" i="12"/>
  <c r="D460" i="12"/>
  <c r="D461" i="12"/>
  <c r="D462" i="12"/>
  <c r="D463" i="12"/>
  <c r="D464" i="12"/>
  <c r="D465" i="12"/>
  <c r="D466" i="12"/>
  <c r="D467" i="12"/>
  <c r="D468" i="12"/>
  <c r="D469" i="12"/>
  <c r="D470" i="12"/>
  <c r="D471" i="12"/>
  <c r="D472" i="12"/>
  <c r="D473" i="12"/>
  <c r="D474" i="12"/>
  <c r="D475" i="12"/>
  <c r="D476" i="12"/>
  <c r="D477" i="12"/>
  <c r="D478" i="12"/>
  <c r="D479" i="12"/>
  <c r="D480" i="12"/>
  <c r="D481" i="12"/>
  <c r="D482" i="12"/>
  <c r="AK571" i="9"/>
  <c r="AL571" i="9"/>
  <c r="AM571" i="9"/>
  <c r="AN571" i="9"/>
  <c r="AO571" i="9"/>
  <c r="AP571" i="9"/>
  <c r="AJ572" i="9"/>
  <c r="AJ573" i="9"/>
  <c r="AJ574" i="9"/>
  <c r="AJ575" i="9"/>
  <c r="AJ576" i="9"/>
  <c r="AJ577" i="9"/>
  <c r="AJ578" i="9"/>
  <c r="AJ579" i="9"/>
  <c r="AJ580" i="9"/>
  <c r="AJ581" i="9"/>
  <c r="AJ582" i="9"/>
  <c r="AJ583" i="9"/>
  <c r="AJ584" i="9"/>
  <c r="AJ585" i="9"/>
  <c r="AJ586" i="9"/>
  <c r="AJ587" i="9"/>
  <c r="AJ588" i="9"/>
  <c r="AJ589" i="9"/>
  <c r="AJ590" i="9"/>
  <c r="AJ591" i="9"/>
  <c r="AJ592" i="9"/>
  <c r="AJ593" i="9"/>
  <c r="AJ594" i="9"/>
  <c r="AJ595" i="9"/>
  <c r="AJ596" i="9"/>
  <c r="AJ597" i="9"/>
  <c r="AJ598" i="9"/>
  <c r="AJ599" i="9"/>
  <c r="AJ600" i="9"/>
  <c r="AJ601" i="9"/>
  <c r="AJ602" i="9"/>
  <c r="AJ603" i="9"/>
  <c r="AJ604" i="9"/>
  <c r="AJ605" i="9"/>
  <c r="AJ606" i="9"/>
  <c r="AJ607" i="9"/>
  <c r="AJ608" i="9"/>
  <c r="AJ609" i="9"/>
  <c r="AJ610" i="9"/>
  <c r="AJ611" i="9"/>
  <c r="AJ612" i="9"/>
  <c r="AJ613" i="9"/>
  <c r="AJ614" i="9"/>
  <c r="AJ615" i="9"/>
  <c r="AK658" i="9"/>
  <c r="AL658" i="9"/>
  <c r="AK659" i="9"/>
  <c r="AL659" i="9"/>
  <c r="AK660" i="9"/>
  <c r="AL660" i="9"/>
  <c r="AK661" i="9"/>
  <c r="AL661" i="9"/>
  <c r="AK662" i="9"/>
  <c r="AL662" i="9"/>
  <c r="AL657" i="9"/>
  <c r="AK657" i="9"/>
  <c r="AK654" i="9"/>
  <c r="AL654" i="9"/>
  <c r="AK655" i="9"/>
  <c r="AL655" i="9"/>
  <c r="AK656" i="9"/>
  <c r="AL656" i="9"/>
  <c r="AL653" i="9"/>
  <c r="AK653" i="9"/>
  <c r="AE644" i="9"/>
  <c r="AD644" i="9"/>
  <c r="AB636" i="9"/>
  <c r="AB635" i="9"/>
  <c r="C435" i="9"/>
  <c r="F435" i="9"/>
  <c r="E381" i="12"/>
  <c r="D435" i="9"/>
  <c r="G435" i="9"/>
  <c r="F381" i="12"/>
  <c r="AA526" i="9"/>
  <c r="AB526" i="9"/>
  <c r="J425" i="12"/>
  <c r="AA527" i="9"/>
  <c r="AB527" i="9"/>
  <c r="J426" i="12"/>
  <c r="AA528" i="9"/>
  <c r="AB528" i="9"/>
  <c r="J427" i="12"/>
  <c r="AA529" i="9"/>
  <c r="AB529" i="9"/>
  <c r="J428" i="12"/>
  <c r="AA530" i="9"/>
  <c r="AB530" i="9"/>
  <c r="J429" i="12"/>
  <c r="AA531" i="9"/>
  <c r="AB531" i="9"/>
  <c r="J430" i="12"/>
  <c r="AA532" i="9"/>
  <c r="AB532" i="9"/>
  <c r="J431" i="12"/>
  <c r="AA533" i="9"/>
  <c r="AB533" i="9"/>
  <c r="J432" i="12"/>
  <c r="J421" i="12"/>
  <c r="J420" i="12"/>
  <c r="J419" i="12"/>
  <c r="J418" i="12"/>
  <c r="H396" i="12"/>
  <c r="H395" i="12"/>
  <c r="AC507" i="9"/>
  <c r="G383" i="12"/>
  <c r="AD507" i="9"/>
  <c r="H383" i="12"/>
  <c r="I425" i="12"/>
  <c r="I426" i="12"/>
  <c r="I427" i="12"/>
  <c r="I428" i="12"/>
  <c r="I429" i="12"/>
  <c r="I430" i="12"/>
  <c r="I431" i="12"/>
  <c r="I432" i="12"/>
  <c r="I402" i="12"/>
  <c r="H391" i="12"/>
  <c r="AC474" i="9"/>
  <c r="G382" i="12"/>
  <c r="AD474" i="9"/>
  <c r="H382" i="12"/>
  <c r="H425" i="12"/>
  <c r="H426" i="12"/>
  <c r="H427" i="12"/>
  <c r="H428" i="12"/>
  <c r="H429" i="12"/>
  <c r="H430" i="12"/>
  <c r="H431" i="12"/>
  <c r="H432" i="12"/>
  <c r="H404" i="12"/>
  <c r="H402" i="12"/>
  <c r="H408" i="12"/>
  <c r="H407" i="12"/>
  <c r="H388" i="12"/>
  <c r="H387" i="12"/>
  <c r="G425" i="12"/>
  <c r="G426" i="12"/>
  <c r="G427" i="12"/>
  <c r="G428" i="12"/>
  <c r="G429" i="12"/>
  <c r="G430" i="12"/>
  <c r="G431" i="12"/>
  <c r="G432" i="12"/>
  <c r="G417" i="12"/>
  <c r="G416" i="12"/>
  <c r="G415" i="12"/>
  <c r="G414" i="12"/>
  <c r="G413" i="12"/>
  <c r="G408" i="12"/>
  <c r="G402" i="12"/>
  <c r="F507" i="9"/>
  <c r="I507" i="9"/>
  <c r="E507" i="9"/>
  <c r="H507" i="9"/>
  <c r="F425" i="12"/>
  <c r="F426" i="12"/>
  <c r="F427" i="12"/>
  <c r="F428" i="12"/>
  <c r="F429" i="12"/>
  <c r="F430" i="12"/>
  <c r="F431" i="12"/>
  <c r="F432" i="12"/>
  <c r="F403" i="12"/>
  <c r="F402" i="12"/>
  <c r="E425" i="12"/>
  <c r="E426" i="12"/>
  <c r="E427" i="12"/>
  <c r="E428" i="12"/>
  <c r="E429" i="12"/>
  <c r="E430" i="12"/>
  <c r="E431" i="12"/>
  <c r="E432" i="12"/>
  <c r="E403" i="12"/>
  <c r="E402" i="12"/>
  <c r="F390" i="12"/>
  <c r="F389" i="12"/>
  <c r="F388" i="12"/>
  <c r="F387" i="12"/>
  <c r="F398" i="12"/>
  <c r="F396" i="12"/>
  <c r="F395" i="12"/>
  <c r="F383" i="12"/>
  <c r="E383" i="12"/>
  <c r="F393" i="12"/>
  <c r="F392" i="12"/>
  <c r="F391" i="12"/>
  <c r="D474" i="9"/>
  <c r="G474" i="9"/>
  <c r="E382" i="12"/>
  <c r="E474" i="9"/>
  <c r="H474" i="9"/>
  <c r="F382" i="12"/>
  <c r="G369" i="12"/>
  <c r="H369" i="12"/>
  <c r="G370" i="12"/>
  <c r="H370" i="12"/>
  <c r="G371" i="12"/>
  <c r="H371" i="12"/>
  <c r="G372" i="12"/>
  <c r="H372" i="12"/>
  <c r="G373" i="12"/>
  <c r="H373" i="12"/>
  <c r="G374" i="12"/>
  <c r="H374" i="12"/>
  <c r="E369" i="12"/>
  <c r="F369" i="12"/>
  <c r="E370" i="12"/>
  <c r="F370" i="12"/>
  <c r="E371" i="12"/>
  <c r="F371" i="12"/>
  <c r="E372" i="12"/>
  <c r="F372" i="12"/>
  <c r="E373" i="12"/>
  <c r="F373" i="12"/>
  <c r="E374" i="12"/>
  <c r="F374" i="12"/>
  <c r="AB414" i="9"/>
  <c r="F359" i="12"/>
  <c r="AB415" i="9"/>
  <c r="F360" i="12"/>
  <c r="AB416" i="9"/>
  <c r="F361" i="12"/>
  <c r="AA417" i="9"/>
  <c r="AB417" i="9"/>
  <c r="F362" i="12"/>
  <c r="AA418" i="9"/>
  <c r="AB418" i="9"/>
  <c r="F363" i="12"/>
  <c r="E414" i="9"/>
  <c r="F414" i="9"/>
  <c r="E359" i="12"/>
  <c r="E415" i="9"/>
  <c r="F415" i="9"/>
  <c r="E360" i="12"/>
  <c r="E416" i="9"/>
  <c r="F416" i="9"/>
  <c r="E361" i="12"/>
  <c r="E417" i="9"/>
  <c r="F417" i="9"/>
  <c r="E362" i="12"/>
  <c r="E418" i="9"/>
  <c r="F418" i="9"/>
  <c r="E363" i="12"/>
  <c r="AD408" i="9"/>
  <c r="E350" i="12"/>
  <c r="AE408" i="9"/>
  <c r="F350" i="12"/>
  <c r="C408" i="9"/>
  <c r="G408" i="9"/>
  <c r="E349" i="12"/>
  <c r="D408" i="9"/>
  <c r="H408" i="9"/>
  <c r="F349" i="12"/>
  <c r="AA398" i="9"/>
  <c r="AE398" i="9"/>
  <c r="G340" i="12"/>
  <c r="AF398" i="9"/>
  <c r="H340" i="12"/>
  <c r="AA399" i="9"/>
  <c r="AE399" i="9"/>
  <c r="G341" i="12"/>
  <c r="AF399" i="9"/>
  <c r="H341" i="12"/>
  <c r="AA400" i="9"/>
  <c r="AE400" i="9"/>
  <c r="G342" i="12"/>
  <c r="AB400" i="9"/>
  <c r="AF400" i="9"/>
  <c r="H342" i="12"/>
  <c r="AA401" i="9"/>
  <c r="AE401" i="9"/>
  <c r="G343" i="12"/>
  <c r="AB401" i="9"/>
  <c r="AF401" i="9"/>
  <c r="H343" i="12"/>
  <c r="AE402" i="9"/>
  <c r="G344" i="12"/>
  <c r="AF402" i="9"/>
  <c r="H344" i="12"/>
  <c r="D399" i="9"/>
  <c r="G399" i="9"/>
  <c r="E340" i="12"/>
  <c r="E399" i="9"/>
  <c r="H399" i="9"/>
  <c r="F340" i="12"/>
  <c r="D400" i="9"/>
  <c r="G400" i="9"/>
  <c r="E341" i="12"/>
  <c r="E400" i="9"/>
  <c r="H400" i="9"/>
  <c r="F341" i="12"/>
  <c r="D401" i="9"/>
  <c r="G401" i="9"/>
  <c r="E342" i="12"/>
  <c r="E401" i="9"/>
  <c r="H401" i="9"/>
  <c r="F342" i="12"/>
  <c r="D402" i="9"/>
  <c r="G402" i="9"/>
  <c r="E343" i="12"/>
  <c r="E402" i="9"/>
  <c r="H402" i="9"/>
  <c r="F343" i="12"/>
  <c r="D403" i="9"/>
  <c r="G403" i="9"/>
  <c r="E344" i="12"/>
  <c r="E403" i="9"/>
  <c r="H403" i="9"/>
  <c r="F344" i="12"/>
  <c r="BQ269" i="9"/>
  <c r="BR269" i="9"/>
  <c r="AJ74" i="12"/>
  <c r="H151" i="12"/>
  <c r="BQ270" i="9"/>
  <c r="BR270" i="9"/>
  <c r="AJ75" i="12"/>
  <c r="H152" i="12"/>
  <c r="BQ271" i="9"/>
  <c r="BR271" i="9"/>
  <c r="AJ76" i="12"/>
  <c r="H153" i="12"/>
  <c r="BQ272" i="9"/>
  <c r="BR272" i="9"/>
  <c r="AJ77" i="12"/>
  <c r="H154" i="12"/>
  <c r="BQ273" i="9"/>
  <c r="BR273" i="9"/>
  <c r="AJ78" i="12"/>
  <c r="H155" i="12"/>
  <c r="BQ274" i="9"/>
  <c r="BR274" i="9"/>
  <c r="AJ79" i="12"/>
  <c r="H156" i="12"/>
  <c r="BQ275" i="9"/>
  <c r="BR275" i="9"/>
  <c r="AJ80" i="12"/>
  <c r="H157" i="12"/>
  <c r="BQ276" i="9"/>
  <c r="BR276" i="9"/>
  <c r="AJ82" i="12"/>
  <c r="H159" i="12"/>
  <c r="BQ277" i="9"/>
  <c r="BR277" i="9"/>
  <c r="AJ83" i="12"/>
  <c r="H160" i="12"/>
  <c r="BQ278" i="9"/>
  <c r="BR278" i="9"/>
  <c r="AJ84" i="12"/>
  <c r="H161" i="12"/>
  <c r="BQ279" i="9"/>
  <c r="BR279" i="9"/>
  <c r="AJ85" i="12"/>
  <c r="H162" i="12"/>
  <c r="BQ280" i="9"/>
  <c r="BR280" i="9"/>
  <c r="AJ86" i="12"/>
  <c r="H163" i="12"/>
  <c r="BQ281" i="9"/>
  <c r="BR281" i="9"/>
  <c r="AJ87" i="12"/>
  <c r="H164" i="12"/>
  <c r="BQ282" i="9"/>
  <c r="BR282" i="9"/>
  <c r="AJ88" i="12"/>
  <c r="H165" i="12"/>
  <c r="BQ283" i="9"/>
  <c r="BR283" i="9"/>
  <c r="AJ89" i="12"/>
  <c r="H166" i="12"/>
  <c r="BQ284" i="9"/>
  <c r="BR284" i="9"/>
  <c r="AJ90" i="12"/>
  <c r="H167" i="12"/>
  <c r="BQ285" i="9"/>
  <c r="BR285" i="9"/>
  <c r="AJ91" i="12"/>
  <c r="H168" i="12"/>
  <c r="BQ286" i="9"/>
  <c r="BR286" i="9"/>
  <c r="AJ92" i="12"/>
  <c r="H169" i="12"/>
  <c r="BQ287" i="9"/>
  <c r="BR287" i="9"/>
  <c r="AJ93" i="12"/>
  <c r="H170" i="12"/>
  <c r="BQ288" i="9"/>
  <c r="BR288" i="9"/>
  <c r="AJ94" i="12"/>
  <c r="H171" i="12"/>
  <c r="BQ289" i="9"/>
  <c r="BR289" i="9"/>
  <c r="AJ95" i="12"/>
  <c r="H172" i="12"/>
  <c r="BQ290" i="9"/>
  <c r="BR290" i="9"/>
  <c r="AJ96" i="12"/>
  <c r="H173" i="12"/>
  <c r="BQ291" i="9"/>
  <c r="BR291" i="9"/>
  <c r="AJ97" i="12"/>
  <c r="H174" i="12"/>
  <c r="BQ292" i="9"/>
  <c r="BR292" i="9"/>
  <c r="AJ98" i="12"/>
  <c r="H175" i="12"/>
  <c r="BQ293" i="9"/>
  <c r="BR293" i="9"/>
  <c r="AJ99" i="12"/>
  <c r="H176" i="12"/>
  <c r="BQ294" i="9"/>
  <c r="BR294" i="9"/>
  <c r="AJ100" i="12"/>
  <c r="H177" i="12"/>
  <c r="BQ295" i="9"/>
  <c r="BR295" i="9"/>
  <c r="AJ101" i="12"/>
  <c r="H178" i="12"/>
  <c r="BQ296" i="9"/>
  <c r="BR296" i="9"/>
  <c r="AJ102" i="12"/>
  <c r="H179" i="12"/>
  <c r="BQ297" i="9"/>
  <c r="BR297" i="9"/>
  <c r="AJ103" i="12"/>
  <c r="H180" i="12"/>
  <c r="BQ298" i="9"/>
  <c r="BR298" i="9"/>
  <c r="AJ104" i="12"/>
  <c r="H181" i="12"/>
  <c r="BQ299" i="9"/>
  <c r="BR299" i="9"/>
  <c r="AJ105" i="12"/>
  <c r="H182" i="12"/>
  <c r="BQ300" i="9"/>
  <c r="BR300" i="9"/>
  <c r="AJ106" i="12"/>
  <c r="H183" i="12"/>
  <c r="BQ301" i="9"/>
  <c r="BR301" i="9"/>
  <c r="AJ107" i="12"/>
  <c r="H184" i="12"/>
  <c r="BQ302" i="9"/>
  <c r="BR302" i="9"/>
  <c r="AJ108" i="12"/>
  <c r="H185" i="12"/>
  <c r="BQ303" i="9"/>
  <c r="BR303" i="9"/>
  <c r="AJ109" i="12"/>
  <c r="H186" i="12"/>
  <c r="BQ304" i="9"/>
  <c r="BR304" i="9"/>
  <c r="AJ110" i="12"/>
  <c r="H187" i="12"/>
  <c r="BQ305" i="9"/>
  <c r="BR305" i="9"/>
  <c r="AJ111" i="12"/>
  <c r="H188" i="12"/>
  <c r="BQ306" i="9"/>
  <c r="BR306" i="9"/>
  <c r="AJ112" i="12"/>
  <c r="H189" i="12"/>
  <c r="BQ307" i="9"/>
  <c r="BR307" i="9"/>
  <c r="AJ113" i="12"/>
  <c r="H190" i="12"/>
  <c r="BQ308" i="9"/>
  <c r="BR308" i="9"/>
  <c r="AJ114" i="12"/>
  <c r="H191" i="12"/>
  <c r="BQ309" i="9"/>
  <c r="BR309" i="9"/>
  <c r="AJ115" i="12"/>
  <c r="H192" i="12"/>
  <c r="BQ310" i="9"/>
  <c r="BR310" i="9"/>
  <c r="AJ116" i="12"/>
  <c r="H193" i="12"/>
  <c r="BQ311" i="9"/>
  <c r="BR311" i="9"/>
  <c r="AJ117" i="12"/>
  <c r="H194" i="12"/>
  <c r="BQ312" i="9"/>
  <c r="BR312" i="9"/>
  <c r="AJ118" i="12"/>
  <c r="H195" i="12"/>
  <c r="BQ313" i="9"/>
  <c r="BR313" i="9"/>
  <c r="AJ119" i="12"/>
  <c r="H196" i="12"/>
  <c r="BQ314" i="9"/>
  <c r="BR314" i="9"/>
  <c r="AJ120" i="12"/>
  <c r="H197" i="12"/>
  <c r="BQ315" i="9"/>
  <c r="BR315" i="9"/>
  <c r="AJ121" i="12"/>
  <c r="H198" i="12"/>
  <c r="BQ316" i="9"/>
  <c r="BR316" i="9"/>
  <c r="AJ122" i="12"/>
  <c r="H199" i="12"/>
  <c r="BQ317" i="9"/>
  <c r="BR317" i="9"/>
  <c r="AJ123" i="12"/>
  <c r="H200" i="12"/>
  <c r="BQ318" i="9"/>
  <c r="BR318" i="9"/>
  <c r="AJ124" i="12"/>
  <c r="H201" i="12"/>
  <c r="BQ319" i="9"/>
  <c r="BR319" i="9"/>
  <c r="AJ125" i="12"/>
  <c r="H202" i="12"/>
  <c r="BQ320" i="9"/>
  <c r="BR320" i="9"/>
  <c r="AJ126" i="12"/>
  <c r="H203" i="12"/>
  <c r="BQ321" i="9"/>
  <c r="BR321" i="9"/>
  <c r="AJ127" i="12"/>
  <c r="H204" i="12"/>
  <c r="BQ322" i="9"/>
  <c r="BR322" i="9"/>
  <c r="AJ128" i="12"/>
  <c r="H205" i="12"/>
  <c r="BQ323" i="9"/>
  <c r="BR323" i="9"/>
  <c r="AJ129" i="12"/>
  <c r="H206" i="12"/>
  <c r="BQ324" i="9"/>
  <c r="BR324" i="9"/>
  <c r="AJ130" i="12"/>
  <c r="H207" i="12"/>
  <c r="BQ325" i="9"/>
  <c r="BR325" i="9"/>
  <c r="AJ131" i="12"/>
  <c r="H208" i="12"/>
  <c r="BQ326" i="9"/>
  <c r="BR326" i="9"/>
  <c r="AJ132" i="12"/>
  <c r="H209" i="12"/>
  <c r="BQ327" i="9"/>
  <c r="BR327" i="9"/>
  <c r="AJ133" i="12"/>
  <c r="H210" i="12"/>
  <c r="BQ328" i="9"/>
  <c r="BR328" i="9"/>
  <c r="AJ134" i="12"/>
  <c r="H211" i="12"/>
  <c r="BQ329" i="9"/>
  <c r="BR329" i="9"/>
  <c r="AJ135" i="12"/>
  <c r="H212" i="12"/>
  <c r="BQ330" i="9"/>
  <c r="BR330" i="9"/>
  <c r="AJ136" i="12"/>
  <c r="H213" i="12"/>
  <c r="BQ331" i="9"/>
  <c r="BR331" i="9"/>
  <c r="AJ137" i="12"/>
  <c r="H214" i="12"/>
  <c r="AZ269" i="9"/>
  <c r="BA269" i="9"/>
  <c r="AB74" i="12"/>
  <c r="G151" i="12"/>
  <c r="AZ270" i="9"/>
  <c r="BA270" i="9"/>
  <c r="AB75" i="12"/>
  <c r="G152" i="12"/>
  <c r="AZ271" i="9"/>
  <c r="BA271" i="9"/>
  <c r="AB76" i="12"/>
  <c r="G153" i="12"/>
  <c r="AZ272" i="9"/>
  <c r="BA272" i="9"/>
  <c r="AB77" i="12"/>
  <c r="G154" i="12"/>
  <c r="AZ273" i="9"/>
  <c r="BA273" i="9"/>
  <c r="AB78" i="12"/>
  <c r="G155" i="12"/>
  <c r="AZ274" i="9"/>
  <c r="BA274" i="9"/>
  <c r="AB79" i="12"/>
  <c r="G156" i="12"/>
  <c r="AZ275" i="9"/>
  <c r="BA275" i="9"/>
  <c r="AB80" i="12"/>
  <c r="G157" i="12"/>
  <c r="AZ276" i="9"/>
  <c r="BA276" i="9"/>
  <c r="AB82" i="12"/>
  <c r="G159" i="12"/>
  <c r="AZ277" i="9"/>
  <c r="BA277" i="9"/>
  <c r="AB83" i="12"/>
  <c r="G160" i="12"/>
  <c r="AZ278" i="9"/>
  <c r="BA278" i="9"/>
  <c r="AB84" i="12"/>
  <c r="G161" i="12"/>
  <c r="AZ279" i="9"/>
  <c r="BA279" i="9"/>
  <c r="AB85" i="12"/>
  <c r="G162" i="12"/>
  <c r="AZ280" i="9"/>
  <c r="BA280" i="9"/>
  <c r="AB86" i="12"/>
  <c r="G163" i="12"/>
  <c r="AZ281" i="9"/>
  <c r="BA281" i="9"/>
  <c r="AB87" i="12"/>
  <c r="G164" i="12"/>
  <c r="AZ282" i="9"/>
  <c r="BA282" i="9"/>
  <c r="AB88" i="12"/>
  <c r="G165" i="12"/>
  <c r="AZ283" i="9"/>
  <c r="BA283" i="9"/>
  <c r="AB89" i="12"/>
  <c r="G166" i="12"/>
  <c r="AZ284" i="9"/>
  <c r="BA284" i="9"/>
  <c r="AB90" i="12"/>
  <c r="G167" i="12"/>
  <c r="AZ285" i="9"/>
  <c r="BA285" i="9"/>
  <c r="AB91" i="12"/>
  <c r="G168" i="12"/>
  <c r="AZ286" i="9"/>
  <c r="BA286" i="9"/>
  <c r="AB92" i="12"/>
  <c r="G169" i="12"/>
  <c r="AZ287" i="9"/>
  <c r="BA287" i="9"/>
  <c r="AB93" i="12"/>
  <c r="G170" i="12"/>
  <c r="AZ288" i="9"/>
  <c r="BA288" i="9"/>
  <c r="AB94" i="12"/>
  <c r="G171" i="12"/>
  <c r="AZ289" i="9"/>
  <c r="BA289" i="9"/>
  <c r="AB95" i="12"/>
  <c r="G172" i="12"/>
  <c r="AZ290" i="9"/>
  <c r="BA290" i="9"/>
  <c r="AB96" i="12"/>
  <c r="G173" i="12"/>
  <c r="AZ291" i="9"/>
  <c r="BA291" i="9"/>
  <c r="AB97" i="12"/>
  <c r="G174" i="12"/>
  <c r="AZ292" i="9"/>
  <c r="BA292" i="9"/>
  <c r="AB98" i="12"/>
  <c r="G175" i="12"/>
  <c r="AZ293" i="9"/>
  <c r="BA293" i="9"/>
  <c r="AB99" i="12"/>
  <c r="G176" i="12"/>
  <c r="AZ294" i="9"/>
  <c r="BA294" i="9"/>
  <c r="AB100" i="12"/>
  <c r="G177" i="12"/>
  <c r="AZ295" i="9"/>
  <c r="BA295" i="9"/>
  <c r="AB101" i="12"/>
  <c r="G178" i="12"/>
  <c r="AZ296" i="9"/>
  <c r="BA296" i="9"/>
  <c r="AB102" i="12"/>
  <c r="G179" i="12"/>
  <c r="AZ297" i="9"/>
  <c r="BA297" i="9"/>
  <c r="AB103" i="12"/>
  <c r="G180" i="12"/>
  <c r="AZ298" i="9"/>
  <c r="BA298" i="9"/>
  <c r="AB104" i="12"/>
  <c r="G181" i="12"/>
  <c r="AZ299" i="9"/>
  <c r="BA299" i="9"/>
  <c r="AB105" i="12"/>
  <c r="G182" i="12"/>
  <c r="AZ300" i="9"/>
  <c r="BA300" i="9"/>
  <c r="AB106" i="12"/>
  <c r="G183" i="12"/>
  <c r="AZ301" i="9"/>
  <c r="BA301" i="9"/>
  <c r="AB107" i="12"/>
  <c r="G184" i="12"/>
  <c r="AZ302" i="9"/>
  <c r="BA302" i="9"/>
  <c r="AB108" i="12"/>
  <c r="G185" i="12"/>
  <c r="AZ303" i="9"/>
  <c r="BA303" i="9"/>
  <c r="AB109" i="12"/>
  <c r="G186" i="12"/>
  <c r="AZ304" i="9"/>
  <c r="BA304" i="9"/>
  <c r="AB110" i="12"/>
  <c r="G187" i="12"/>
  <c r="AZ305" i="9"/>
  <c r="BA305" i="9"/>
  <c r="AB111" i="12"/>
  <c r="G188" i="12"/>
  <c r="AZ306" i="9"/>
  <c r="BA306" i="9"/>
  <c r="AB112" i="12"/>
  <c r="G189" i="12"/>
  <c r="AZ307" i="9"/>
  <c r="BA307" i="9"/>
  <c r="AB113" i="12"/>
  <c r="G190" i="12"/>
  <c r="AZ308" i="9"/>
  <c r="BA308" i="9"/>
  <c r="AB114" i="12"/>
  <c r="G191" i="12"/>
  <c r="AZ309" i="9"/>
  <c r="BA309" i="9"/>
  <c r="AB115" i="12"/>
  <c r="G192" i="12"/>
  <c r="AZ310" i="9"/>
  <c r="BA310" i="9"/>
  <c r="AB116" i="12"/>
  <c r="G193" i="12"/>
  <c r="AZ311" i="9"/>
  <c r="BA311" i="9"/>
  <c r="AB117" i="12"/>
  <c r="G194" i="12"/>
  <c r="AZ312" i="9"/>
  <c r="BA312" i="9"/>
  <c r="AB118" i="12"/>
  <c r="G195" i="12"/>
  <c r="AZ313" i="9"/>
  <c r="BA313" i="9"/>
  <c r="AB119" i="12"/>
  <c r="G196" i="12"/>
  <c r="AZ314" i="9"/>
  <c r="BA314" i="9"/>
  <c r="AB120" i="12"/>
  <c r="G197" i="12"/>
  <c r="AZ315" i="9"/>
  <c r="BA315" i="9"/>
  <c r="AB121" i="12"/>
  <c r="G198" i="12"/>
  <c r="AZ316" i="9"/>
  <c r="BA316" i="9"/>
  <c r="AB122" i="12"/>
  <c r="G199" i="12"/>
  <c r="AZ317" i="9"/>
  <c r="BA317" i="9"/>
  <c r="AB123" i="12"/>
  <c r="G200" i="12"/>
  <c r="AZ318" i="9"/>
  <c r="BA318" i="9"/>
  <c r="AB124" i="12"/>
  <c r="G201" i="12"/>
  <c r="AZ319" i="9"/>
  <c r="BA319" i="9"/>
  <c r="AB125" i="12"/>
  <c r="G202" i="12"/>
  <c r="AZ320" i="9"/>
  <c r="BA320" i="9"/>
  <c r="AB126" i="12"/>
  <c r="G203" i="12"/>
  <c r="AZ321" i="9"/>
  <c r="BA321" i="9"/>
  <c r="AB127" i="12"/>
  <c r="G204" i="12"/>
  <c r="AZ322" i="9"/>
  <c r="BA322" i="9"/>
  <c r="AB128" i="12"/>
  <c r="G205" i="12"/>
  <c r="AZ323" i="9"/>
  <c r="BA323" i="9"/>
  <c r="AB129" i="12"/>
  <c r="G206" i="12"/>
  <c r="AZ324" i="9"/>
  <c r="BA324" i="9"/>
  <c r="AB130" i="12"/>
  <c r="G207" i="12"/>
  <c r="AZ325" i="9"/>
  <c r="BA325" i="9"/>
  <c r="AB131" i="12"/>
  <c r="G208" i="12"/>
  <c r="AZ326" i="9"/>
  <c r="BA326" i="9"/>
  <c r="AB132" i="12"/>
  <c r="G209" i="12"/>
  <c r="AZ327" i="9"/>
  <c r="BA327" i="9"/>
  <c r="AB133" i="12"/>
  <c r="G210" i="12"/>
  <c r="AZ328" i="9"/>
  <c r="BA328" i="9"/>
  <c r="AB134" i="12"/>
  <c r="G211" i="12"/>
  <c r="AZ329" i="9"/>
  <c r="BA329" i="9"/>
  <c r="AB135" i="12"/>
  <c r="G212" i="12"/>
  <c r="AZ330" i="9"/>
  <c r="BA330" i="9"/>
  <c r="AB136" i="12"/>
  <c r="G213" i="12"/>
  <c r="AZ331" i="9"/>
  <c r="BA331" i="9"/>
  <c r="AB137" i="12"/>
  <c r="G214" i="12"/>
  <c r="AE175" i="9"/>
  <c r="AF175" i="9"/>
  <c r="S74" i="12"/>
  <c r="F151" i="12"/>
  <c r="AE176" i="9"/>
  <c r="AF176" i="9"/>
  <c r="S75" i="12"/>
  <c r="F152" i="12"/>
  <c r="AE177" i="9"/>
  <c r="AF177" i="9"/>
  <c r="S76" i="12"/>
  <c r="F153" i="12"/>
  <c r="AE178" i="9"/>
  <c r="AF178" i="9"/>
  <c r="S77" i="12"/>
  <c r="F154" i="12"/>
  <c r="AE179" i="9"/>
  <c r="AF179" i="9"/>
  <c r="S78" i="12"/>
  <c r="F155" i="12"/>
  <c r="AE180" i="9"/>
  <c r="AF180" i="9"/>
  <c r="S79" i="12"/>
  <c r="F156" i="12"/>
  <c r="AE181" i="9"/>
  <c r="AF181" i="9"/>
  <c r="S80" i="12"/>
  <c r="F157" i="12"/>
  <c r="AE182" i="9"/>
  <c r="AF182" i="9"/>
  <c r="S81" i="12"/>
  <c r="F158" i="12"/>
  <c r="AE183" i="9"/>
  <c r="AF183" i="9"/>
  <c r="S82" i="12"/>
  <c r="F159" i="12"/>
  <c r="AE184" i="9"/>
  <c r="AF184" i="9"/>
  <c r="S83" i="12"/>
  <c r="F160" i="12"/>
  <c r="AE185" i="9"/>
  <c r="AF185" i="9"/>
  <c r="S84" i="12"/>
  <c r="F161" i="12"/>
  <c r="AE186" i="9"/>
  <c r="AF186" i="9"/>
  <c r="S85" i="12"/>
  <c r="F162" i="12"/>
  <c r="AE187" i="9"/>
  <c r="AF187" i="9"/>
  <c r="S86" i="12"/>
  <c r="F163" i="12"/>
  <c r="AE188" i="9"/>
  <c r="AF188" i="9"/>
  <c r="S87" i="12"/>
  <c r="F164" i="12"/>
  <c r="AE189" i="9"/>
  <c r="AF189" i="9"/>
  <c r="S88" i="12"/>
  <c r="F165" i="12"/>
  <c r="AE190" i="9"/>
  <c r="AF190" i="9"/>
  <c r="S89" i="12"/>
  <c r="F166" i="12"/>
  <c r="AE191" i="9"/>
  <c r="AF191" i="9"/>
  <c r="S90" i="12"/>
  <c r="F167" i="12"/>
  <c r="AE192" i="9"/>
  <c r="AF192" i="9"/>
  <c r="S91" i="12"/>
  <c r="F168" i="12"/>
  <c r="AE193" i="9"/>
  <c r="AF193" i="9"/>
  <c r="S92" i="12"/>
  <c r="F169" i="12"/>
  <c r="AE194" i="9"/>
  <c r="AF194" i="9"/>
  <c r="S93" i="12"/>
  <c r="F170" i="12"/>
  <c r="AE195" i="9"/>
  <c r="AF195" i="9"/>
  <c r="S94" i="12"/>
  <c r="F171" i="12"/>
  <c r="AE196" i="9"/>
  <c r="AF196" i="9"/>
  <c r="S95" i="12"/>
  <c r="F172" i="12"/>
  <c r="AE197" i="9"/>
  <c r="AF197" i="9"/>
  <c r="S96" i="12"/>
  <c r="F173" i="12"/>
  <c r="AE198" i="9"/>
  <c r="AF198" i="9"/>
  <c r="S97" i="12"/>
  <c r="F174" i="12"/>
  <c r="AE199" i="9"/>
  <c r="AF199" i="9"/>
  <c r="S98" i="12"/>
  <c r="F175" i="12"/>
  <c r="AE200" i="9"/>
  <c r="AF200" i="9"/>
  <c r="S99" i="12"/>
  <c r="F176" i="12"/>
  <c r="AE201" i="9"/>
  <c r="AF201" i="9"/>
  <c r="S100" i="12"/>
  <c r="F177" i="12"/>
  <c r="AE202" i="9"/>
  <c r="AF202" i="9"/>
  <c r="S101" i="12"/>
  <c r="F178" i="12"/>
  <c r="AE203" i="9"/>
  <c r="AF203" i="9"/>
  <c r="S102" i="12"/>
  <c r="F179" i="12"/>
  <c r="AE204" i="9"/>
  <c r="AF204" i="9"/>
  <c r="S103" i="12"/>
  <c r="F180" i="12"/>
  <c r="AE205" i="9"/>
  <c r="AF205" i="9"/>
  <c r="S104" i="12"/>
  <c r="F181" i="12"/>
  <c r="AE206" i="9"/>
  <c r="AF206" i="9"/>
  <c r="S105" i="12"/>
  <c r="F182" i="12"/>
  <c r="AE207" i="9"/>
  <c r="AF207" i="9"/>
  <c r="S106" i="12"/>
  <c r="F183" i="12"/>
  <c r="AE208" i="9"/>
  <c r="AF208" i="9"/>
  <c r="S107" i="12"/>
  <c r="F184" i="12"/>
  <c r="AE209" i="9"/>
  <c r="AF209" i="9"/>
  <c r="S108" i="12"/>
  <c r="F185" i="12"/>
  <c r="AE210" i="9"/>
  <c r="AF210" i="9"/>
  <c r="S109" i="12"/>
  <c r="F186" i="12"/>
  <c r="AE211" i="9"/>
  <c r="AF211" i="9"/>
  <c r="S110" i="12"/>
  <c r="F187" i="12"/>
  <c r="AE212" i="9"/>
  <c r="AF212" i="9"/>
  <c r="S111" i="12"/>
  <c r="F188" i="12"/>
  <c r="AE213" i="9"/>
  <c r="AF213" i="9"/>
  <c r="S112" i="12"/>
  <c r="F189" i="12"/>
  <c r="AE214" i="9"/>
  <c r="AF214" i="9"/>
  <c r="S113" i="12"/>
  <c r="F190" i="12"/>
  <c r="AE215" i="9"/>
  <c r="AF215" i="9"/>
  <c r="S114" i="12"/>
  <c r="F191" i="12"/>
  <c r="AE216" i="9"/>
  <c r="AF216" i="9"/>
  <c r="S115" i="12"/>
  <c r="F192" i="12"/>
  <c r="AE217" i="9"/>
  <c r="AF217" i="9"/>
  <c r="S116" i="12"/>
  <c r="F193" i="12"/>
  <c r="AE218" i="9"/>
  <c r="AF218" i="9"/>
  <c r="S117" i="12"/>
  <c r="F194" i="12"/>
  <c r="AE219" i="9"/>
  <c r="AF219" i="9"/>
  <c r="S118" i="12"/>
  <c r="F195" i="12"/>
  <c r="AE220" i="9"/>
  <c r="AF220" i="9"/>
  <c r="S119" i="12"/>
  <c r="F196" i="12"/>
  <c r="AE221" i="9"/>
  <c r="AF221" i="9"/>
  <c r="S120" i="12"/>
  <c r="F197" i="12"/>
  <c r="AE222" i="9"/>
  <c r="AF222" i="9"/>
  <c r="S121" i="12"/>
  <c r="F198" i="12"/>
  <c r="AE223" i="9"/>
  <c r="AF223" i="9"/>
  <c r="S122" i="12"/>
  <c r="F199" i="12"/>
  <c r="AE224" i="9"/>
  <c r="AF224" i="9"/>
  <c r="S123" i="12"/>
  <c r="F200" i="12"/>
  <c r="AE225" i="9"/>
  <c r="AF225" i="9"/>
  <c r="S124" i="12"/>
  <c r="F201" i="12"/>
  <c r="AE226" i="9"/>
  <c r="AF226" i="9"/>
  <c r="S125" i="12"/>
  <c r="F202" i="12"/>
  <c r="AE227" i="9"/>
  <c r="AF227" i="9"/>
  <c r="S126" i="12"/>
  <c r="F203" i="12"/>
  <c r="AE228" i="9"/>
  <c r="AF228" i="9"/>
  <c r="S127" i="12"/>
  <c r="F204" i="12"/>
  <c r="AE229" i="9"/>
  <c r="AF229" i="9"/>
  <c r="S128" i="12"/>
  <c r="F205" i="12"/>
  <c r="AE230" i="9"/>
  <c r="AF230" i="9"/>
  <c r="S129" i="12"/>
  <c r="F206" i="12"/>
  <c r="AE231" i="9"/>
  <c r="AF231" i="9"/>
  <c r="S130" i="12"/>
  <c r="F207" i="12"/>
  <c r="AE232" i="9"/>
  <c r="AF232" i="9"/>
  <c r="S131" i="12"/>
  <c r="F208" i="12"/>
  <c r="AE233" i="9"/>
  <c r="AF233" i="9"/>
  <c r="S132" i="12"/>
  <c r="F209" i="12"/>
  <c r="AE234" i="9"/>
  <c r="AF234" i="9"/>
  <c r="S133" i="12"/>
  <c r="F210" i="12"/>
  <c r="AE235" i="9"/>
  <c r="AF235" i="9"/>
  <c r="S134" i="12"/>
  <c r="F211" i="12"/>
  <c r="AE236" i="9"/>
  <c r="AF236" i="9"/>
  <c r="S135" i="12"/>
  <c r="F212" i="12"/>
  <c r="AE237" i="9"/>
  <c r="AF237" i="9"/>
  <c r="S136" i="12"/>
  <c r="F213" i="12"/>
  <c r="AE238" i="9"/>
  <c r="AF238" i="9"/>
  <c r="S137" i="12"/>
  <c r="F214" i="12"/>
  <c r="I175" i="9"/>
  <c r="J175" i="9"/>
  <c r="H74" i="12"/>
  <c r="E151" i="12"/>
  <c r="I176" i="9"/>
  <c r="J176" i="9"/>
  <c r="H75" i="12"/>
  <c r="E152" i="12"/>
  <c r="I177" i="9"/>
  <c r="J177" i="9"/>
  <c r="H76" i="12"/>
  <c r="E153" i="12"/>
  <c r="I178" i="9"/>
  <c r="J178" i="9"/>
  <c r="H77" i="12"/>
  <c r="E154" i="12"/>
  <c r="I179" i="9"/>
  <c r="J179" i="9"/>
  <c r="H78" i="12"/>
  <c r="E155" i="12"/>
  <c r="I180" i="9"/>
  <c r="J180" i="9"/>
  <c r="H79" i="12"/>
  <c r="E156" i="12"/>
  <c r="I181" i="9"/>
  <c r="J181" i="9"/>
  <c r="H80" i="12"/>
  <c r="E157" i="12"/>
  <c r="I182" i="9"/>
  <c r="J182" i="9"/>
  <c r="H81" i="12"/>
  <c r="E158" i="12"/>
  <c r="I183" i="9"/>
  <c r="J183" i="9"/>
  <c r="H82" i="12"/>
  <c r="E159" i="12"/>
  <c r="I184" i="9"/>
  <c r="J184" i="9"/>
  <c r="H83" i="12"/>
  <c r="E160" i="12"/>
  <c r="I185" i="9"/>
  <c r="J185" i="9"/>
  <c r="H84" i="12"/>
  <c r="E161" i="12"/>
  <c r="I186" i="9"/>
  <c r="J186" i="9"/>
  <c r="H85" i="12"/>
  <c r="E162" i="12"/>
  <c r="I187" i="9"/>
  <c r="J187" i="9"/>
  <c r="H86" i="12"/>
  <c r="E163" i="12"/>
  <c r="I188" i="9"/>
  <c r="J188" i="9"/>
  <c r="H87" i="12"/>
  <c r="E164" i="12"/>
  <c r="I189" i="9"/>
  <c r="J189" i="9"/>
  <c r="H88" i="12"/>
  <c r="E165" i="12"/>
  <c r="I190" i="9"/>
  <c r="J190" i="9"/>
  <c r="H89" i="12"/>
  <c r="E166" i="12"/>
  <c r="I191" i="9"/>
  <c r="J191" i="9"/>
  <c r="H90" i="12"/>
  <c r="E167" i="12"/>
  <c r="I192" i="9"/>
  <c r="J192" i="9"/>
  <c r="H91" i="12"/>
  <c r="E168" i="12"/>
  <c r="I193" i="9"/>
  <c r="J193" i="9"/>
  <c r="H92" i="12"/>
  <c r="E169" i="12"/>
  <c r="I194" i="9"/>
  <c r="J194" i="9"/>
  <c r="H93" i="12"/>
  <c r="E170" i="12"/>
  <c r="I195" i="9"/>
  <c r="J195" i="9"/>
  <c r="H94" i="12"/>
  <c r="E171" i="12"/>
  <c r="I196" i="9"/>
  <c r="J196" i="9"/>
  <c r="H95" i="12"/>
  <c r="E172" i="12"/>
  <c r="I197" i="9"/>
  <c r="J197" i="9"/>
  <c r="H96" i="12"/>
  <c r="E173" i="12"/>
  <c r="I198" i="9"/>
  <c r="J198" i="9"/>
  <c r="H97" i="12"/>
  <c r="E174" i="12"/>
  <c r="I199" i="9"/>
  <c r="J199" i="9"/>
  <c r="H98" i="12"/>
  <c r="E175" i="12"/>
  <c r="I200" i="9"/>
  <c r="J200" i="9"/>
  <c r="H99" i="12"/>
  <c r="E176" i="12"/>
  <c r="I201" i="9"/>
  <c r="J201" i="9"/>
  <c r="H100" i="12"/>
  <c r="E177" i="12"/>
  <c r="I202" i="9"/>
  <c r="J202" i="9"/>
  <c r="H101" i="12"/>
  <c r="E178" i="12"/>
  <c r="I203" i="9"/>
  <c r="J203" i="9"/>
  <c r="H102" i="12"/>
  <c r="E179" i="12"/>
  <c r="I204" i="9"/>
  <c r="J204" i="9"/>
  <c r="H103" i="12"/>
  <c r="E180" i="12"/>
  <c r="I205" i="9"/>
  <c r="J205" i="9"/>
  <c r="H104" i="12"/>
  <c r="E181" i="12"/>
  <c r="I206" i="9"/>
  <c r="J206" i="9"/>
  <c r="H105" i="12"/>
  <c r="E182" i="12"/>
  <c r="I207" i="9"/>
  <c r="J207" i="9"/>
  <c r="H106" i="12"/>
  <c r="E183" i="12"/>
  <c r="I208" i="9"/>
  <c r="J208" i="9"/>
  <c r="H107" i="12"/>
  <c r="E184" i="12"/>
  <c r="I209" i="9"/>
  <c r="J209" i="9"/>
  <c r="H108" i="12"/>
  <c r="E185" i="12"/>
  <c r="I210" i="9"/>
  <c r="J210" i="9"/>
  <c r="H109" i="12"/>
  <c r="E186" i="12"/>
  <c r="I211" i="9"/>
  <c r="J211" i="9"/>
  <c r="H110" i="12"/>
  <c r="E187" i="12"/>
  <c r="I212" i="9"/>
  <c r="J212" i="9"/>
  <c r="H111" i="12"/>
  <c r="E188" i="12"/>
  <c r="I213" i="9"/>
  <c r="J213" i="9"/>
  <c r="H112" i="12"/>
  <c r="E189" i="12"/>
  <c r="I214" i="9"/>
  <c r="J214" i="9"/>
  <c r="H113" i="12"/>
  <c r="E190" i="12"/>
  <c r="I215" i="9"/>
  <c r="J215" i="9"/>
  <c r="H114" i="12"/>
  <c r="E191" i="12"/>
  <c r="I216" i="9"/>
  <c r="J216" i="9"/>
  <c r="H115" i="12"/>
  <c r="E192" i="12"/>
  <c r="I217" i="9"/>
  <c r="J217" i="9"/>
  <c r="H116" i="12"/>
  <c r="E193" i="12"/>
  <c r="I218" i="9"/>
  <c r="J218" i="9"/>
  <c r="H117" i="12"/>
  <c r="E194" i="12"/>
  <c r="I219" i="9"/>
  <c r="J219" i="9"/>
  <c r="H118" i="12"/>
  <c r="E195" i="12"/>
  <c r="I220" i="9"/>
  <c r="J220" i="9"/>
  <c r="H119" i="12"/>
  <c r="E196" i="12"/>
  <c r="I221" i="9"/>
  <c r="J221" i="9"/>
  <c r="H120" i="12"/>
  <c r="E197" i="12"/>
  <c r="I222" i="9"/>
  <c r="J222" i="9"/>
  <c r="H121" i="12"/>
  <c r="E198" i="12"/>
  <c r="I223" i="9"/>
  <c r="J223" i="9"/>
  <c r="H122" i="12"/>
  <c r="E199" i="12"/>
  <c r="I224" i="9"/>
  <c r="J224" i="9"/>
  <c r="H123" i="12"/>
  <c r="E200" i="12"/>
  <c r="I225" i="9"/>
  <c r="J225" i="9"/>
  <c r="H124" i="12"/>
  <c r="E201" i="12"/>
  <c r="I226" i="9"/>
  <c r="J226" i="9"/>
  <c r="H125" i="12"/>
  <c r="E202" i="12"/>
  <c r="I227" i="9"/>
  <c r="J227" i="9"/>
  <c r="H126" i="12"/>
  <c r="E203" i="12"/>
  <c r="I228" i="9"/>
  <c r="J228" i="9"/>
  <c r="H127" i="12"/>
  <c r="E204" i="12"/>
  <c r="I229" i="9"/>
  <c r="J229" i="9"/>
  <c r="H128" i="12"/>
  <c r="E205" i="12"/>
  <c r="I230" i="9"/>
  <c r="J230" i="9"/>
  <c r="H129" i="12"/>
  <c r="E206" i="12"/>
  <c r="I231" i="9"/>
  <c r="J231" i="9"/>
  <c r="H130" i="12"/>
  <c r="E207" i="12"/>
  <c r="I232" i="9"/>
  <c r="J232" i="9"/>
  <c r="H131" i="12"/>
  <c r="E208" i="12"/>
  <c r="I233" i="9"/>
  <c r="J233" i="9"/>
  <c r="H132" i="12"/>
  <c r="E209" i="12"/>
  <c r="I234" i="9"/>
  <c r="J234" i="9"/>
  <c r="H133" i="12"/>
  <c r="E210" i="12"/>
  <c r="I235" i="9"/>
  <c r="J235" i="9"/>
  <c r="H134" i="12"/>
  <c r="E211" i="12"/>
  <c r="I236" i="9"/>
  <c r="J236" i="9"/>
  <c r="H135" i="12"/>
  <c r="E212" i="12"/>
  <c r="I237" i="9"/>
  <c r="J237" i="9"/>
  <c r="H136" i="12"/>
  <c r="E213" i="12"/>
  <c r="I238" i="9"/>
  <c r="J238" i="9"/>
  <c r="H137" i="12"/>
  <c r="E214" i="12"/>
  <c r="AA367" i="9"/>
  <c r="AA365" i="9"/>
  <c r="AA366" i="9"/>
  <c r="AA371" i="9"/>
  <c r="AA372" i="9"/>
  <c r="AA373" i="9"/>
  <c r="AE367" i="9"/>
  <c r="K289" i="12"/>
  <c r="H307" i="12"/>
  <c r="AB365" i="9"/>
  <c r="AB366" i="9"/>
  <c r="AB368" i="9"/>
  <c r="AB369" i="9"/>
  <c r="AB370" i="9"/>
  <c r="AB371" i="9"/>
  <c r="AB372" i="9"/>
  <c r="AB373" i="9"/>
  <c r="AF367" i="9"/>
  <c r="L289" i="12"/>
  <c r="I307" i="12"/>
  <c r="AC367" i="9"/>
  <c r="AC365" i="9"/>
  <c r="AC366" i="9"/>
  <c r="AC368" i="9"/>
  <c r="AC369" i="9"/>
  <c r="AC370" i="9"/>
  <c r="AC371" i="9"/>
  <c r="AC372" i="9"/>
  <c r="AC373" i="9"/>
  <c r="AG367" i="9"/>
  <c r="M289" i="12"/>
  <c r="J307" i="12"/>
  <c r="AE371" i="9"/>
  <c r="K293" i="12"/>
  <c r="H304" i="12"/>
  <c r="AF371" i="9"/>
  <c r="L293" i="12"/>
  <c r="I304" i="12"/>
  <c r="AG371" i="9"/>
  <c r="M293" i="12"/>
  <c r="J304" i="12"/>
  <c r="AE372" i="9"/>
  <c r="K294" i="12"/>
  <c r="H301" i="12"/>
  <c r="AF372" i="9"/>
  <c r="L294" i="12"/>
  <c r="I301" i="12"/>
  <c r="AG372" i="9"/>
  <c r="M294" i="12"/>
  <c r="J301" i="12"/>
  <c r="AE366" i="9"/>
  <c r="K288" i="12"/>
  <c r="H300" i="12"/>
  <c r="AF366" i="9"/>
  <c r="L288" i="12"/>
  <c r="I300" i="12"/>
  <c r="AG366" i="9"/>
  <c r="M288" i="12"/>
  <c r="J300" i="12"/>
  <c r="AE365" i="9"/>
  <c r="K287" i="12"/>
  <c r="H299" i="12"/>
  <c r="AF365" i="9"/>
  <c r="L287" i="12"/>
  <c r="I299" i="12"/>
  <c r="AG365" i="9"/>
  <c r="M287" i="12"/>
  <c r="J299" i="12"/>
  <c r="H297" i="12"/>
  <c r="E298" i="12"/>
  <c r="H298" i="12"/>
  <c r="F298" i="12"/>
  <c r="I298" i="12"/>
  <c r="G298" i="12"/>
  <c r="J298" i="12"/>
  <c r="D299" i="12"/>
  <c r="E367" i="9"/>
  <c r="E373" i="9"/>
  <c r="E371" i="9"/>
  <c r="E372" i="9"/>
  <c r="E365" i="9"/>
  <c r="E366" i="9"/>
  <c r="E368" i="9"/>
  <c r="E369" i="9"/>
  <c r="E370" i="9"/>
  <c r="I365" i="9"/>
  <c r="E287" i="12"/>
  <c r="E299" i="12"/>
  <c r="F367" i="9"/>
  <c r="F373" i="9"/>
  <c r="F371" i="9"/>
  <c r="F372" i="9"/>
  <c r="F365" i="9"/>
  <c r="F366" i="9"/>
  <c r="F368" i="9"/>
  <c r="F369" i="9"/>
  <c r="F370" i="9"/>
  <c r="J365" i="9"/>
  <c r="F287" i="12"/>
  <c r="F299" i="12"/>
  <c r="G367" i="9"/>
  <c r="G373" i="9"/>
  <c r="G371" i="9"/>
  <c r="G372" i="9"/>
  <c r="G365" i="9"/>
  <c r="G366" i="9"/>
  <c r="G368" i="9"/>
  <c r="G369" i="9"/>
  <c r="G370" i="9"/>
  <c r="K365" i="9"/>
  <c r="G287" i="12"/>
  <c r="G299" i="12"/>
  <c r="D300" i="12"/>
  <c r="I366" i="9"/>
  <c r="E288" i="12"/>
  <c r="E300" i="12"/>
  <c r="J366" i="9"/>
  <c r="F288" i="12"/>
  <c r="F300" i="12"/>
  <c r="K366" i="9"/>
  <c r="G288" i="12"/>
  <c r="G300" i="12"/>
  <c r="D308" i="12"/>
  <c r="I367" i="9"/>
  <c r="E289" i="12"/>
  <c r="E308" i="12"/>
  <c r="J367" i="9"/>
  <c r="F289" i="12"/>
  <c r="F308" i="12"/>
  <c r="K367" i="9"/>
  <c r="G289" i="12"/>
  <c r="G308" i="12"/>
  <c r="J369" i="9"/>
  <c r="F291" i="12"/>
  <c r="F302" i="12"/>
  <c r="K369" i="9"/>
  <c r="G291" i="12"/>
  <c r="G302" i="12"/>
  <c r="D304" i="12"/>
  <c r="I371" i="9"/>
  <c r="E293" i="12"/>
  <c r="E304" i="12"/>
  <c r="J371" i="9"/>
  <c r="F293" i="12"/>
  <c r="F304" i="12"/>
  <c r="K371" i="9"/>
  <c r="G293" i="12"/>
  <c r="G304" i="12"/>
  <c r="D301" i="12"/>
  <c r="I372" i="9"/>
  <c r="E294" i="12"/>
  <c r="E301" i="12"/>
  <c r="J372" i="9"/>
  <c r="F294" i="12"/>
  <c r="F301" i="12"/>
  <c r="K372" i="9"/>
  <c r="G294" i="12"/>
  <c r="G301" i="12"/>
  <c r="D307" i="12"/>
  <c r="I373" i="9"/>
  <c r="E295" i="12"/>
  <c r="E307" i="12"/>
  <c r="J373" i="9"/>
  <c r="F295" i="12"/>
  <c r="F307" i="12"/>
  <c r="K373" i="9"/>
  <c r="G295" i="12"/>
  <c r="G307" i="12"/>
  <c r="Y219" i="12"/>
  <c r="Z219" i="12"/>
  <c r="AV336" i="9"/>
  <c r="AW336" i="9"/>
  <c r="O220" i="12"/>
  <c r="Y220" i="12"/>
  <c r="BM336" i="9"/>
  <c r="BN336" i="9"/>
  <c r="P220" i="12"/>
  <c r="Z220" i="12"/>
  <c r="AV337" i="9"/>
  <c r="AW337" i="9"/>
  <c r="O221" i="12"/>
  <c r="Y221" i="12"/>
  <c r="BM337" i="9"/>
  <c r="BN337" i="9"/>
  <c r="P221" i="12"/>
  <c r="Z221" i="12"/>
  <c r="AV338" i="9"/>
  <c r="AW338" i="9"/>
  <c r="O222" i="12"/>
  <c r="Y222" i="12"/>
  <c r="BM338" i="9"/>
  <c r="BN338" i="9"/>
  <c r="P222" i="12"/>
  <c r="Z222" i="12"/>
  <c r="AV339" i="9"/>
  <c r="AW339" i="9"/>
  <c r="O223" i="12"/>
  <c r="Y223" i="12"/>
  <c r="BM339" i="9"/>
  <c r="BN339" i="9"/>
  <c r="P223" i="12"/>
  <c r="Z223" i="12"/>
  <c r="AV340" i="9"/>
  <c r="AW340" i="9"/>
  <c r="O224" i="12"/>
  <c r="Y224" i="12"/>
  <c r="BM340" i="9"/>
  <c r="BN340" i="9"/>
  <c r="P224" i="12"/>
  <c r="Z224" i="12"/>
  <c r="W219" i="12"/>
  <c r="X219" i="12"/>
  <c r="V220" i="12"/>
  <c r="E242" i="9"/>
  <c r="F242" i="9"/>
  <c r="E220" i="12"/>
  <c r="W220" i="12"/>
  <c r="AA242" i="9"/>
  <c r="AB242" i="9"/>
  <c r="F220" i="12"/>
  <c r="X220" i="12"/>
  <c r="V221" i="12"/>
  <c r="E243" i="9"/>
  <c r="F243" i="9"/>
  <c r="E221" i="12"/>
  <c r="W221" i="12"/>
  <c r="AA243" i="9"/>
  <c r="AB243" i="9"/>
  <c r="F221" i="12"/>
  <c r="X221" i="12"/>
  <c r="V222" i="12"/>
  <c r="E244" i="9"/>
  <c r="F244" i="9"/>
  <c r="E222" i="12"/>
  <c r="W222" i="12"/>
  <c r="AA244" i="9"/>
  <c r="AB244" i="9"/>
  <c r="F222" i="12"/>
  <c r="X222" i="12"/>
  <c r="V223" i="12"/>
  <c r="E245" i="9"/>
  <c r="F245" i="9"/>
  <c r="E223" i="12"/>
  <c r="W223" i="12"/>
  <c r="AA245" i="9"/>
  <c r="AB245" i="9"/>
  <c r="F223" i="12"/>
  <c r="X223" i="12"/>
  <c r="V224" i="12"/>
  <c r="E246" i="9"/>
  <c r="F246" i="9"/>
  <c r="E224" i="12"/>
  <c r="W224" i="12"/>
  <c r="AA246" i="9"/>
  <c r="AB246" i="9"/>
  <c r="F224" i="12"/>
  <c r="X224" i="12"/>
  <c r="Y54" i="12"/>
  <c r="Z54" i="12"/>
  <c r="AV186" i="9"/>
  <c r="AW186" i="9"/>
  <c r="O55" i="12"/>
  <c r="Y55" i="12"/>
  <c r="BM186" i="9"/>
  <c r="BN186" i="9"/>
  <c r="P55" i="12"/>
  <c r="Z55" i="12"/>
  <c r="AV187" i="9"/>
  <c r="AW187" i="9"/>
  <c r="O56" i="12"/>
  <c r="Y56" i="12"/>
  <c r="BM187" i="9"/>
  <c r="BN187" i="9"/>
  <c r="P56" i="12"/>
  <c r="Z56" i="12"/>
  <c r="AV188" i="9"/>
  <c r="AW188" i="9"/>
  <c r="O57" i="12"/>
  <c r="Y57" i="12"/>
  <c r="BM188" i="9"/>
  <c r="BN188" i="9"/>
  <c r="P57" i="12"/>
  <c r="Z57" i="12"/>
  <c r="AV189" i="9"/>
  <c r="AW189" i="9"/>
  <c r="O58" i="12"/>
  <c r="Y58" i="12"/>
  <c r="BM189" i="9"/>
  <c r="BN189" i="9"/>
  <c r="P58" i="12"/>
  <c r="Z58" i="12"/>
  <c r="AV190" i="9"/>
  <c r="AW190" i="9"/>
  <c r="O59" i="12"/>
  <c r="Y59" i="12"/>
  <c r="BM190" i="9"/>
  <c r="BN190" i="9"/>
  <c r="P59" i="12"/>
  <c r="Z59" i="12"/>
  <c r="W54" i="12"/>
  <c r="X54" i="12"/>
  <c r="V55" i="12"/>
  <c r="E85" i="9"/>
  <c r="F85" i="9"/>
  <c r="E55" i="12"/>
  <c r="W55" i="12"/>
  <c r="AA85" i="9"/>
  <c r="AB85" i="9"/>
  <c r="F55" i="12"/>
  <c r="X55" i="12"/>
  <c r="V56" i="12"/>
  <c r="E86" i="9"/>
  <c r="F86" i="9"/>
  <c r="E56" i="12"/>
  <c r="W56" i="12"/>
  <c r="AA86" i="9"/>
  <c r="AB86" i="9"/>
  <c r="F56" i="12"/>
  <c r="X56" i="12"/>
  <c r="V57" i="12"/>
  <c r="E87" i="9"/>
  <c r="F87" i="9"/>
  <c r="E57" i="12"/>
  <c r="W57" i="12"/>
  <c r="AA87" i="9"/>
  <c r="AB87" i="9"/>
  <c r="F57" i="12"/>
  <c r="X57" i="12"/>
  <c r="V58" i="12"/>
  <c r="E88" i="9"/>
  <c r="F88" i="9"/>
  <c r="E58" i="12"/>
  <c r="W58" i="12"/>
  <c r="AA88" i="9"/>
  <c r="AB88" i="9"/>
  <c r="F58" i="12"/>
  <c r="X58" i="12"/>
  <c r="V59" i="12"/>
  <c r="E89" i="9"/>
  <c r="F89" i="9"/>
  <c r="E59" i="12"/>
  <c r="W59" i="12"/>
  <c r="AA89" i="9"/>
  <c r="AB89" i="9"/>
  <c r="F59" i="12"/>
  <c r="X59" i="12"/>
  <c r="Y35" i="12"/>
  <c r="Z35" i="12"/>
  <c r="AV171" i="9"/>
  <c r="AW171" i="9"/>
  <c r="O36" i="12"/>
  <c r="Y36" i="12"/>
  <c r="BM171" i="9"/>
  <c r="BN171" i="9"/>
  <c r="P36" i="12"/>
  <c r="Z36" i="12"/>
  <c r="AV172" i="9"/>
  <c r="AW172" i="9"/>
  <c r="O37" i="12"/>
  <c r="Y37" i="12"/>
  <c r="BM172" i="9"/>
  <c r="BN172" i="9"/>
  <c r="P37" i="12"/>
  <c r="Z37" i="12"/>
  <c r="AV173" i="9"/>
  <c r="AW173" i="9"/>
  <c r="O38" i="12"/>
  <c r="Y38" i="12"/>
  <c r="BM173" i="9"/>
  <c r="BN173" i="9"/>
  <c r="P38" i="12"/>
  <c r="Z38" i="12"/>
  <c r="AV174" i="9"/>
  <c r="AW174" i="9"/>
  <c r="O39" i="12"/>
  <c r="Y39" i="12"/>
  <c r="BM174" i="9"/>
  <c r="BN174" i="9"/>
  <c r="P39" i="12"/>
  <c r="Z39" i="12"/>
  <c r="AV175" i="9"/>
  <c r="AW175" i="9"/>
  <c r="O40" i="12"/>
  <c r="Y40" i="12"/>
  <c r="BM175" i="9"/>
  <c r="BN175" i="9"/>
  <c r="P40" i="12"/>
  <c r="Z40" i="12"/>
  <c r="AV176" i="9"/>
  <c r="AW176" i="9"/>
  <c r="O41" i="12"/>
  <c r="Y41" i="12"/>
  <c r="BM176" i="9"/>
  <c r="BN176" i="9"/>
  <c r="P41" i="12"/>
  <c r="Z41" i="12"/>
  <c r="AV177" i="9"/>
  <c r="AW177" i="9"/>
  <c r="O42" i="12"/>
  <c r="Y42" i="12"/>
  <c r="BM177" i="9"/>
  <c r="BN177" i="9"/>
  <c r="P42" i="12"/>
  <c r="Z42" i="12"/>
  <c r="O43" i="12"/>
  <c r="Y43" i="12"/>
  <c r="P43" i="12"/>
  <c r="Z43" i="12"/>
  <c r="W35" i="12"/>
  <c r="X35" i="12"/>
  <c r="V36" i="12"/>
  <c r="E70" i="9"/>
  <c r="F70" i="9"/>
  <c r="E36" i="12"/>
  <c r="W36" i="12"/>
  <c r="AA70" i="9"/>
  <c r="AB70" i="9"/>
  <c r="F36" i="12"/>
  <c r="X36" i="12"/>
  <c r="V37" i="12"/>
  <c r="E71" i="9"/>
  <c r="F71" i="9"/>
  <c r="E37" i="12"/>
  <c r="W37" i="12"/>
  <c r="AA71" i="9"/>
  <c r="AB71" i="9"/>
  <c r="F37" i="12"/>
  <c r="X37" i="12"/>
  <c r="V38" i="12"/>
  <c r="E72" i="9"/>
  <c r="F72" i="9"/>
  <c r="E38" i="12"/>
  <c r="W38" i="12"/>
  <c r="AA72" i="9"/>
  <c r="AB72" i="9"/>
  <c r="F38" i="12"/>
  <c r="X38" i="12"/>
  <c r="V39" i="12"/>
  <c r="E73" i="9"/>
  <c r="F73" i="9"/>
  <c r="E39" i="12"/>
  <c r="W39" i="12"/>
  <c r="AA73" i="9"/>
  <c r="AB73" i="9"/>
  <c r="F39" i="12"/>
  <c r="X39" i="12"/>
  <c r="V40" i="12"/>
  <c r="E74" i="9"/>
  <c r="F74" i="9"/>
  <c r="E40" i="12"/>
  <c r="W40" i="12"/>
  <c r="AA74" i="9"/>
  <c r="AB74" i="9"/>
  <c r="F40" i="12"/>
  <c r="X40" i="12"/>
  <c r="V41" i="12"/>
  <c r="E75" i="9"/>
  <c r="F75" i="9"/>
  <c r="E41" i="12"/>
  <c r="W41" i="12"/>
  <c r="AA75" i="9"/>
  <c r="AB75" i="9"/>
  <c r="F41" i="12"/>
  <c r="X41" i="12"/>
  <c r="V42" i="12"/>
  <c r="E76" i="9"/>
  <c r="F76" i="9"/>
  <c r="E42" i="12"/>
  <c r="W42" i="12"/>
  <c r="AA76" i="9"/>
  <c r="AB76" i="9"/>
  <c r="F42" i="12"/>
  <c r="X42" i="12"/>
  <c r="V43" i="12"/>
  <c r="E77" i="9"/>
  <c r="F77" i="9"/>
  <c r="E43" i="12"/>
  <c r="W43" i="12"/>
  <c r="X43" i="12"/>
  <c r="BQ164" i="9"/>
  <c r="BR164" i="9"/>
  <c r="AH13" i="12"/>
  <c r="AP13" i="12"/>
  <c r="BQ165" i="9"/>
  <c r="BR165" i="9"/>
  <c r="AH14" i="12"/>
  <c r="AP14" i="12"/>
  <c r="BQ161" i="9"/>
  <c r="BR161" i="9"/>
  <c r="AH15" i="12"/>
  <c r="AP15" i="12"/>
  <c r="BQ162" i="9"/>
  <c r="BR162" i="9"/>
  <c r="AH16" i="12"/>
  <c r="AP16" i="12"/>
  <c r="BQ163" i="9"/>
  <c r="BR163" i="9"/>
  <c r="AH17" i="12"/>
  <c r="AP17" i="12"/>
  <c r="BQ156" i="9"/>
  <c r="BR156" i="9"/>
  <c r="AH18" i="12"/>
  <c r="AP18" i="12"/>
  <c r="BQ157" i="9"/>
  <c r="BR157" i="9"/>
  <c r="AH19" i="12"/>
  <c r="AP19" i="12"/>
  <c r="BQ159" i="9"/>
  <c r="BR159" i="9"/>
  <c r="AH20" i="12"/>
  <c r="AP20" i="12"/>
  <c r="BQ158" i="9"/>
  <c r="BR158" i="9"/>
  <c r="AH21" i="12"/>
  <c r="AP21" i="12"/>
  <c r="BQ155" i="9"/>
  <c r="BR155" i="9"/>
  <c r="AH22" i="12"/>
  <c r="AP22" i="12"/>
  <c r="BQ153" i="9"/>
  <c r="BR153" i="9"/>
  <c r="AH23" i="12"/>
  <c r="AP23" i="12"/>
  <c r="BQ152" i="9"/>
  <c r="BR152" i="9"/>
  <c r="AH24" i="12"/>
  <c r="AP24" i="12"/>
  <c r="BQ154" i="9"/>
  <c r="BR154" i="9"/>
  <c r="AH25" i="12"/>
  <c r="AP25" i="12"/>
  <c r="BQ160" i="9"/>
  <c r="BR160" i="9"/>
  <c r="AH26" i="12"/>
  <c r="AP26" i="12"/>
  <c r="BQ166" i="9"/>
  <c r="BR166" i="9"/>
  <c r="AH27" i="12"/>
  <c r="AP27" i="12"/>
  <c r="AZ164" i="9"/>
  <c r="BA164" i="9"/>
  <c r="Z13" i="12"/>
  <c r="AO13" i="12"/>
  <c r="AZ165" i="9"/>
  <c r="BA165" i="9"/>
  <c r="Z14" i="12"/>
  <c r="AO14" i="12"/>
  <c r="AZ161" i="9"/>
  <c r="BA161" i="9"/>
  <c r="Z15" i="12"/>
  <c r="AO15" i="12"/>
  <c r="AZ162" i="9"/>
  <c r="BA162" i="9"/>
  <c r="Z16" i="12"/>
  <c r="AO16" i="12"/>
  <c r="Z17" i="12"/>
  <c r="AO17" i="12"/>
  <c r="AZ156" i="9"/>
  <c r="BA156" i="9"/>
  <c r="Z18" i="12"/>
  <c r="AO18" i="12"/>
  <c r="Z19" i="12"/>
  <c r="AO19" i="12"/>
  <c r="AZ159" i="9"/>
  <c r="BA159" i="9"/>
  <c r="Z20" i="12"/>
  <c r="AO20" i="12"/>
  <c r="AZ158" i="9"/>
  <c r="BA158" i="9"/>
  <c r="Z21" i="12"/>
  <c r="AO21" i="12"/>
  <c r="AZ155" i="9"/>
  <c r="BA155" i="9"/>
  <c r="Z22" i="12"/>
  <c r="AO22" i="12"/>
  <c r="AZ153" i="9"/>
  <c r="BA153" i="9"/>
  <c r="Z23" i="12"/>
  <c r="AO23" i="12"/>
  <c r="AZ152" i="9"/>
  <c r="BA152" i="9"/>
  <c r="Z24" i="12"/>
  <c r="AO24" i="12"/>
  <c r="AZ154" i="9"/>
  <c r="BA154" i="9"/>
  <c r="Z25" i="12"/>
  <c r="AO25" i="12"/>
  <c r="AZ160" i="9"/>
  <c r="BA160" i="9"/>
  <c r="Z26" i="12"/>
  <c r="AO26" i="12"/>
  <c r="AZ166" i="9"/>
  <c r="BA166" i="9"/>
  <c r="Z27" i="12"/>
  <c r="AO27" i="12"/>
  <c r="AE63" i="9"/>
  <c r="AF63" i="9"/>
  <c r="R13" i="12"/>
  <c r="AN13" i="12"/>
  <c r="AE64" i="9"/>
  <c r="AF64" i="9"/>
  <c r="R14" i="12"/>
  <c r="AN14" i="12"/>
  <c r="AE60" i="9"/>
  <c r="AF60" i="9"/>
  <c r="R15" i="12"/>
  <c r="AN15" i="12"/>
  <c r="AE61" i="9"/>
  <c r="AF61" i="9"/>
  <c r="R16" i="12"/>
  <c r="AN16" i="12"/>
  <c r="AE62" i="9"/>
  <c r="AF62" i="9"/>
  <c r="R17" i="12"/>
  <c r="AN17" i="12"/>
  <c r="AE55" i="9"/>
  <c r="AF55" i="9"/>
  <c r="R18" i="12"/>
  <c r="AN18" i="12"/>
  <c r="AE56" i="9"/>
  <c r="AF56" i="9"/>
  <c r="R19" i="12"/>
  <c r="AN19" i="12"/>
  <c r="R20" i="12"/>
  <c r="AN20" i="12"/>
  <c r="AE57" i="9"/>
  <c r="AF57" i="9"/>
  <c r="R21" i="12"/>
  <c r="AN21" i="12"/>
  <c r="AE54" i="9"/>
  <c r="AF54" i="9"/>
  <c r="R22" i="12"/>
  <c r="AN22" i="12"/>
  <c r="AE52" i="9"/>
  <c r="AF52" i="9"/>
  <c r="R23" i="12"/>
  <c r="AN23" i="12"/>
  <c r="AE51" i="9"/>
  <c r="AF51" i="9"/>
  <c r="R24" i="12"/>
  <c r="AN24" i="12"/>
  <c r="AE53" i="9"/>
  <c r="AF53" i="9"/>
  <c r="R25" i="12"/>
  <c r="AN25" i="12"/>
  <c r="AE59" i="9"/>
  <c r="AF59" i="9"/>
  <c r="R26" i="12"/>
  <c r="AN26" i="12"/>
  <c r="AE65" i="9"/>
  <c r="AF65" i="9"/>
  <c r="R27" i="12"/>
  <c r="AN27" i="12"/>
  <c r="I63" i="9"/>
  <c r="J63" i="9"/>
  <c r="H13" i="12"/>
  <c r="AM13" i="12"/>
  <c r="I64" i="9"/>
  <c r="J64" i="9"/>
  <c r="H14" i="12"/>
  <c r="AM14" i="12"/>
  <c r="I60" i="9"/>
  <c r="J60" i="9"/>
  <c r="H15" i="12"/>
  <c r="AM15" i="12"/>
  <c r="I61" i="9"/>
  <c r="J61" i="9"/>
  <c r="H16" i="12"/>
  <c r="AM16" i="12"/>
  <c r="I62" i="9"/>
  <c r="J62" i="9"/>
  <c r="H17" i="12"/>
  <c r="AM17" i="12"/>
  <c r="I55" i="9"/>
  <c r="J55" i="9"/>
  <c r="H18" i="12"/>
  <c r="AM18" i="12"/>
  <c r="I56" i="9"/>
  <c r="J56" i="9"/>
  <c r="H19" i="12"/>
  <c r="AM19" i="12"/>
  <c r="I58" i="9"/>
  <c r="J58" i="9"/>
  <c r="H20" i="12"/>
  <c r="AM20" i="12"/>
  <c r="I57" i="9"/>
  <c r="J57" i="9"/>
  <c r="H21" i="12"/>
  <c r="AM21" i="12"/>
  <c r="I54" i="9"/>
  <c r="J54" i="9"/>
  <c r="H22" i="12"/>
  <c r="AM22" i="12"/>
  <c r="I52" i="9"/>
  <c r="J52" i="9"/>
  <c r="H23" i="12"/>
  <c r="AM23" i="12"/>
  <c r="I51" i="9"/>
  <c r="J51" i="9"/>
  <c r="H24" i="12"/>
  <c r="AM24" i="12"/>
  <c r="I53" i="9"/>
  <c r="J53" i="9"/>
  <c r="H25" i="12"/>
  <c r="AM25" i="12"/>
  <c r="I59" i="9"/>
  <c r="J59" i="9"/>
  <c r="H26" i="12"/>
  <c r="AM26" i="12"/>
  <c r="I65" i="9"/>
  <c r="J65" i="9"/>
  <c r="H27" i="12"/>
  <c r="AM27" i="12"/>
  <c r="AK13" i="12"/>
  <c r="AL13" i="12"/>
  <c r="AL14" i="12"/>
  <c r="AL15" i="12"/>
  <c r="AK16" i="12"/>
  <c r="AL16" i="12"/>
  <c r="AL17" i="12"/>
  <c r="AK18" i="12"/>
  <c r="AL18" i="12"/>
  <c r="AL19" i="12"/>
  <c r="AL20" i="12"/>
  <c r="AL21" i="12"/>
  <c r="AL22" i="12"/>
  <c r="AL23" i="12"/>
  <c r="AK24" i="12"/>
  <c r="AL24" i="12"/>
  <c r="AL25" i="12"/>
  <c r="AL26" i="12"/>
  <c r="AK27" i="12"/>
  <c r="AL27" i="12"/>
  <c r="E383" i="9"/>
  <c r="F383" i="9"/>
  <c r="E324" i="12"/>
  <c r="E384" i="9"/>
  <c r="F384" i="9"/>
  <c r="E325" i="12"/>
  <c r="E385" i="9"/>
  <c r="F385" i="9"/>
  <c r="E326" i="12"/>
  <c r="E386" i="9"/>
  <c r="F386" i="9"/>
  <c r="E327" i="12"/>
  <c r="E387" i="9"/>
  <c r="F387" i="9"/>
  <c r="E328" i="12"/>
  <c r="E388" i="9"/>
  <c r="F388" i="9"/>
  <c r="E329" i="12"/>
  <c r="E389" i="9"/>
  <c r="F389" i="9"/>
  <c r="E330" i="12"/>
  <c r="E390" i="9"/>
  <c r="F390" i="9"/>
  <c r="E331" i="12"/>
  <c r="E391" i="9"/>
  <c r="F391" i="9"/>
  <c r="E332" i="12"/>
  <c r="AA383" i="9"/>
  <c r="AB383" i="9"/>
  <c r="F324" i="12"/>
  <c r="AA384" i="9"/>
  <c r="AB384" i="9"/>
  <c r="F325" i="12"/>
  <c r="AA385" i="9"/>
  <c r="AB385" i="9"/>
  <c r="F326" i="12"/>
  <c r="AA386" i="9"/>
  <c r="AB386" i="9"/>
  <c r="F327" i="12"/>
  <c r="AA387" i="9"/>
  <c r="AB387" i="9"/>
  <c r="F328" i="12"/>
  <c r="AA388" i="9"/>
  <c r="AB388" i="9"/>
  <c r="F329" i="12"/>
  <c r="AA389" i="9"/>
  <c r="AB389" i="9"/>
  <c r="F330" i="12"/>
  <c r="AA390" i="9"/>
  <c r="AB390" i="9"/>
  <c r="F331" i="12"/>
  <c r="AA391" i="9"/>
  <c r="AB391" i="9"/>
  <c r="F332" i="12"/>
  <c r="BM365" i="9"/>
  <c r="BN365" i="9"/>
  <c r="H324" i="12"/>
  <c r="BM366" i="9"/>
  <c r="BN366" i="9"/>
  <c r="H325" i="12"/>
  <c r="BM367" i="9"/>
  <c r="BN367" i="9"/>
  <c r="H326" i="12"/>
  <c r="BM368" i="9"/>
  <c r="BN368" i="9"/>
  <c r="H327" i="12"/>
  <c r="BM369" i="9"/>
  <c r="BN369" i="9"/>
  <c r="H328" i="12"/>
  <c r="BM370" i="9"/>
  <c r="BN370" i="9"/>
  <c r="H329" i="12"/>
  <c r="BM371" i="9"/>
  <c r="BN371" i="9"/>
  <c r="H330" i="12"/>
  <c r="BM372" i="9"/>
  <c r="BN372" i="9"/>
  <c r="H331" i="12"/>
  <c r="BM373" i="9"/>
  <c r="BN373" i="9"/>
  <c r="H332" i="12"/>
  <c r="AV365" i="9"/>
  <c r="AW365" i="9"/>
  <c r="G324" i="12"/>
  <c r="AV366" i="9"/>
  <c r="AW366" i="9"/>
  <c r="G325" i="12"/>
  <c r="AV367" i="9"/>
  <c r="AW367" i="9"/>
  <c r="G326" i="12"/>
  <c r="AV368" i="9"/>
  <c r="AW368" i="9"/>
  <c r="G327" i="12"/>
  <c r="AV369" i="9"/>
  <c r="AW369" i="9"/>
  <c r="G328" i="12"/>
  <c r="AV370" i="9"/>
  <c r="AW370" i="9"/>
  <c r="G329" i="12"/>
  <c r="AV371" i="9"/>
  <c r="AW371" i="9"/>
  <c r="G330" i="12"/>
  <c r="AV372" i="9"/>
  <c r="AW372" i="9"/>
  <c r="G331" i="12"/>
  <c r="AV373" i="9"/>
  <c r="AW373" i="9"/>
  <c r="G332" i="12"/>
  <c r="BS361" i="9"/>
  <c r="BQ361" i="9"/>
  <c r="BB361" i="9"/>
  <c r="AZ361" i="9"/>
  <c r="E379" i="9"/>
  <c r="I379" i="9"/>
  <c r="E316" i="12"/>
  <c r="F379" i="9"/>
  <c r="J379" i="9"/>
  <c r="F316" i="12"/>
  <c r="K379" i="9"/>
  <c r="G316" i="12"/>
  <c r="BM345" i="9"/>
  <c r="BQ345" i="9"/>
  <c r="Z249" i="12"/>
  <c r="AI249" i="12"/>
  <c r="BM346" i="9"/>
  <c r="BQ346" i="9"/>
  <c r="Z250" i="12"/>
  <c r="AI250" i="12"/>
  <c r="BM347" i="9"/>
  <c r="BQ347" i="9"/>
  <c r="Z251" i="12"/>
  <c r="AI251" i="12"/>
  <c r="BQ348" i="9"/>
  <c r="Z252" i="12"/>
  <c r="AI252" i="12"/>
  <c r="BM350" i="9"/>
  <c r="BQ350" i="9"/>
  <c r="Z253" i="12"/>
  <c r="AI253" i="12"/>
  <c r="BM351" i="9"/>
  <c r="BQ351" i="9"/>
  <c r="Z254" i="12"/>
  <c r="AI254" i="12"/>
  <c r="BM352" i="9"/>
  <c r="BQ352" i="9"/>
  <c r="Z255" i="12"/>
  <c r="AI255" i="12"/>
  <c r="BM353" i="9"/>
  <c r="BQ353" i="9"/>
  <c r="Z256" i="12"/>
  <c r="AI256" i="12"/>
  <c r="BM354" i="9"/>
  <c r="BQ354" i="9"/>
  <c r="Z257" i="12"/>
  <c r="AI257" i="12"/>
  <c r="BM355" i="9"/>
  <c r="BQ355" i="9"/>
  <c r="Z258" i="12"/>
  <c r="AI258" i="12"/>
  <c r="T249" i="12"/>
  <c r="AH249" i="12"/>
  <c r="T250" i="12"/>
  <c r="AH250" i="12"/>
  <c r="T251" i="12"/>
  <c r="AH251" i="12"/>
  <c r="T252" i="12"/>
  <c r="AH252" i="12"/>
  <c r="T253" i="12"/>
  <c r="AH253" i="12"/>
  <c r="T254" i="12"/>
  <c r="AH254" i="12"/>
  <c r="T255" i="12"/>
  <c r="AH255" i="12"/>
  <c r="T256" i="12"/>
  <c r="AH256" i="12"/>
  <c r="T257" i="12"/>
  <c r="AH257" i="12"/>
  <c r="T258" i="12"/>
  <c r="AH258" i="12"/>
  <c r="L249" i="12"/>
  <c r="AG249" i="12"/>
  <c r="L250" i="12"/>
  <c r="AG250" i="12"/>
  <c r="L251" i="12"/>
  <c r="AG251" i="12"/>
  <c r="L252" i="12"/>
  <c r="AG252" i="12"/>
  <c r="L253" i="12"/>
  <c r="AG253" i="12"/>
  <c r="L254" i="12"/>
  <c r="AG254" i="12"/>
  <c r="L255" i="12"/>
  <c r="AG255" i="12"/>
  <c r="L256" i="12"/>
  <c r="AG256" i="12"/>
  <c r="L257" i="12"/>
  <c r="AG257" i="12"/>
  <c r="L258" i="12"/>
  <c r="AG258" i="12"/>
  <c r="E249" i="12"/>
  <c r="AF249" i="12"/>
  <c r="E250" i="12"/>
  <c r="AF250" i="12"/>
  <c r="E251" i="12"/>
  <c r="AF251" i="12"/>
  <c r="E252" i="12"/>
  <c r="AF252" i="12"/>
  <c r="E253" i="12"/>
  <c r="AF253" i="12"/>
  <c r="E254" i="12"/>
  <c r="AF254" i="12"/>
  <c r="E255" i="12"/>
  <c r="AF255" i="12"/>
  <c r="E256" i="12"/>
  <c r="AF256" i="12"/>
  <c r="E257" i="12"/>
  <c r="AF257" i="12"/>
  <c r="E258" i="12"/>
  <c r="AF258" i="12"/>
  <c r="BR348" i="9"/>
  <c r="AA252" i="12"/>
  <c r="BA355" i="9"/>
  <c r="AZ355" i="9"/>
  <c r="BA354" i="9"/>
  <c r="AZ354" i="9"/>
  <c r="BA353" i="9"/>
  <c r="AZ353" i="9"/>
  <c r="BA352" i="9"/>
  <c r="AZ352" i="9"/>
  <c r="BA351" i="9"/>
  <c r="AZ351" i="9"/>
  <c r="BA350" i="9"/>
  <c r="AZ350" i="9"/>
  <c r="BA348" i="9"/>
  <c r="AZ348" i="9"/>
  <c r="BA347" i="9"/>
  <c r="AZ347" i="9"/>
  <c r="BA346" i="9"/>
  <c r="AZ346" i="9"/>
  <c r="BA345" i="9"/>
  <c r="AZ345" i="9"/>
  <c r="U258" i="12"/>
  <c r="U257" i="12"/>
  <c r="U256" i="12"/>
  <c r="U255" i="12"/>
  <c r="U254" i="12"/>
  <c r="U253" i="12"/>
  <c r="U252" i="12"/>
  <c r="U251" i="12"/>
  <c r="U250" i="12"/>
  <c r="U249" i="12"/>
  <c r="AW355" i="9"/>
  <c r="AV355" i="9"/>
  <c r="AW354" i="9"/>
  <c r="AV354" i="9"/>
  <c r="AW353" i="9"/>
  <c r="AV353" i="9"/>
  <c r="AW352" i="9"/>
  <c r="AV352" i="9"/>
  <c r="AW351" i="9"/>
  <c r="AV351" i="9"/>
  <c r="AW350" i="9"/>
  <c r="AV350" i="9"/>
  <c r="AW348" i="9"/>
  <c r="AW347" i="9"/>
  <c r="AV347" i="9"/>
  <c r="AW346" i="9"/>
  <c r="AV346" i="9"/>
  <c r="AW345" i="9"/>
  <c r="AV345" i="9"/>
  <c r="AE368" i="9"/>
  <c r="K290" i="12"/>
  <c r="AF368" i="9"/>
  <c r="L290" i="12"/>
  <c r="AG368" i="9"/>
  <c r="M290" i="12"/>
  <c r="AE369" i="9"/>
  <c r="K291" i="12"/>
  <c r="AF369" i="9"/>
  <c r="L291" i="12"/>
  <c r="AG369" i="9"/>
  <c r="M291" i="12"/>
  <c r="AE370" i="9"/>
  <c r="K292" i="12"/>
  <c r="AF370" i="9"/>
  <c r="L292" i="12"/>
  <c r="AG370" i="9"/>
  <c r="M292" i="12"/>
  <c r="AE373" i="9"/>
  <c r="K295" i="12"/>
  <c r="AF373" i="9"/>
  <c r="L295" i="12"/>
  <c r="AG373" i="9"/>
  <c r="M295" i="12"/>
  <c r="M258" i="12"/>
  <c r="M257" i="12"/>
  <c r="M256" i="12"/>
  <c r="M255" i="12"/>
  <c r="M254" i="12"/>
  <c r="M253" i="12"/>
  <c r="M252" i="12"/>
  <c r="M251" i="12"/>
  <c r="M250" i="12"/>
  <c r="M249" i="12"/>
  <c r="I368" i="9"/>
  <c r="E290" i="12"/>
  <c r="J368" i="9"/>
  <c r="F290" i="12"/>
  <c r="K368" i="9"/>
  <c r="G290" i="12"/>
  <c r="I369" i="9"/>
  <c r="E291" i="12"/>
  <c r="I370" i="9"/>
  <c r="E292" i="12"/>
  <c r="J370" i="9"/>
  <c r="F292" i="12"/>
  <c r="K370" i="9"/>
  <c r="G292" i="12"/>
  <c r="F258" i="12"/>
  <c r="F257" i="12"/>
  <c r="F256" i="12"/>
  <c r="F255" i="12"/>
  <c r="F254" i="12"/>
  <c r="F253" i="12"/>
  <c r="F252" i="12"/>
  <c r="F251" i="12"/>
  <c r="F250" i="12"/>
  <c r="F249" i="12"/>
  <c r="F231" i="12"/>
  <c r="F230" i="12"/>
  <c r="E231" i="12"/>
  <c r="E230" i="12"/>
  <c r="BM191" i="9"/>
  <c r="BN191" i="9"/>
  <c r="BM192" i="9"/>
  <c r="BN192" i="9"/>
  <c r="AW192" i="9"/>
  <c r="O63" i="12"/>
  <c r="AW191" i="9"/>
  <c r="O65" i="12"/>
  <c r="AB92" i="9"/>
  <c r="F63" i="12"/>
  <c r="F67" i="12"/>
  <c r="AB91" i="9"/>
  <c r="F62" i="12"/>
  <c r="AA90" i="9"/>
  <c r="AB90" i="9"/>
  <c r="F66" i="12"/>
  <c r="F90" i="9"/>
  <c r="E61" i="12"/>
  <c r="E91" i="9"/>
  <c r="F91" i="9"/>
  <c r="E62" i="12"/>
  <c r="E92" i="9"/>
  <c r="F92" i="9"/>
  <c r="E64" i="12"/>
  <c r="E93" i="9"/>
  <c r="F93" i="9"/>
  <c r="E68" i="12"/>
  <c r="AB78" i="9"/>
  <c r="F45" i="12"/>
  <c r="AB77" i="9"/>
  <c r="F50" i="12"/>
  <c r="BN161" i="9"/>
  <c r="BM161" i="9"/>
  <c r="AX155" i="9"/>
  <c r="AY155" i="9"/>
  <c r="AX157" i="9"/>
  <c r="AY157" i="9"/>
  <c r="AZ157" i="9"/>
  <c r="BA157" i="9"/>
  <c r="AX163" i="9"/>
  <c r="AY163" i="9"/>
  <c r="AZ163" i="9"/>
  <c r="BA163" i="9"/>
  <c r="BB145" i="9"/>
  <c r="BC145" i="9"/>
  <c r="BB144" i="9"/>
  <c r="BC144" i="9"/>
  <c r="BB143" i="9"/>
  <c r="BC143" i="9"/>
  <c r="BB142" i="9"/>
  <c r="BC142" i="9"/>
  <c r="BB141" i="9"/>
  <c r="BC141" i="9"/>
  <c r="BB140" i="9"/>
  <c r="BC140" i="9"/>
  <c r="BB139" i="9"/>
  <c r="BC139" i="9"/>
  <c r="BB138" i="9"/>
  <c r="BC138" i="9"/>
  <c r="BB137" i="9"/>
  <c r="BC137" i="9"/>
  <c r="BB136" i="9"/>
  <c r="BC136" i="9"/>
  <c r="BB135" i="9"/>
  <c r="BC135" i="9"/>
  <c r="BB134" i="9"/>
  <c r="BC134" i="9"/>
  <c r="BB133" i="9"/>
  <c r="BC133" i="9"/>
  <c r="BB132" i="9"/>
  <c r="BC132" i="9"/>
  <c r="BB131" i="9"/>
  <c r="BC131" i="9"/>
  <c r="BD152" i="9"/>
  <c r="E78" i="9"/>
  <c r="F78" i="9"/>
  <c r="E46" i="12"/>
  <c r="E79" i="9"/>
  <c r="F79" i="9"/>
  <c r="E47" i="12"/>
  <c r="E80" i="9"/>
  <c r="F80" i="9"/>
  <c r="E48" i="12"/>
  <c r="E81" i="9"/>
  <c r="F81" i="9"/>
  <c r="E49" i="12"/>
  <c r="BO361" i="9"/>
  <c r="BN361" i="9"/>
  <c r="BR361" i="9"/>
  <c r="BM361" i="9"/>
  <c r="BS200" i="9"/>
  <c r="BU200" i="9"/>
  <c r="BT200" i="9"/>
  <c r="BU270" i="9"/>
  <c r="BS201" i="9"/>
  <c r="BU201" i="9"/>
  <c r="BT201" i="9"/>
  <c r="BU271" i="9"/>
  <c r="BS202" i="9"/>
  <c r="BU202" i="9"/>
  <c r="BT202" i="9"/>
  <c r="BU272" i="9"/>
  <c r="BS203" i="9"/>
  <c r="BU203" i="9"/>
  <c r="BT203" i="9"/>
  <c r="BU273" i="9"/>
  <c r="BS204" i="9"/>
  <c r="BU204" i="9"/>
  <c r="BT204" i="9"/>
  <c r="BU274" i="9"/>
  <c r="BS205" i="9"/>
  <c r="BU205" i="9"/>
  <c r="BT205" i="9"/>
  <c r="BU275" i="9"/>
  <c r="BS206" i="9"/>
  <c r="BU206" i="9"/>
  <c r="BT206" i="9"/>
  <c r="BU276" i="9"/>
  <c r="BS207" i="9"/>
  <c r="BU207" i="9"/>
  <c r="BT207" i="9"/>
  <c r="BU277" i="9"/>
  <c r="BS208" i="9"/>
  <c r="BU208" i="9"/>
  <c r="BT208" i="9"/>
  <c r="BU278" i="9"/>
  <c r="BS209" i="9"/>
  <c r="BU209" i="9"/>
  <c r="BT209" i="9"/>
  <c r="BU279" i="9"/>
  <c r="BS210" i="9"/>
  <c r="BU210" i="9"/>
  <c r="BT210" i="9"/>
  <c r="BU280" i="9"/>
  <c r="BS211" i="9"/>
  <c r="BU211" i="9"/>
  <c r="BT211" i="9"/>
  <c r="BU281" i="9"/>
  <c r="BS212" i="9"/>
  <c r="BU212" i="9"/>
  <c r="BT212" i="9"/>
  <c r="BU282" i="9"/>
  <c r="BS213" i="9"/>
  <c r="BU213" i="9"/>
  <c r="BT213" i="9"/>
  <c r="BU283" i="9"/>
  <c r="BS214" i="9"/>
  <c r="BU214" i="9"/>
  <c r="BT214" i="9"/>
  <c r="BU284" i="9"/>
  <c r="BS215" i="9"/>
  <c r="BU215" i="9"/>
  <c r="BT215" i="9"/>
  <c r="BU285" i="9"/>
  <c r="BS216" i="9"/>
  <c r="BU216" i="9"/>
  <c r="BT216" i="9"/>
  <c r="BU286" i="9"/>
  <c r="BS217" i="9"/>
  <c r="BU217" i="9"/>
  <c r="BT217" i="9"/>
  <c r="BU287" i="9"/>
  <c r="BS218" i="9"/>
  <c r="BU218" i="9"/>
  <c r="BT218" i="9"/>
  <c r="BU288" i="9"/>
  <c r="BS219" i="9"/>
  <c r="BU219" i="9"/>
  <c r="BT219" i="9"/>
  <c r="BU289" i="9"/>
  <c r="BS220" i="9"/>
  <c r="BU220" i="9"/>
  <c r="BT220" i="9"/>
  <c r="BU290" i="9"/>
  <c r="BS221" i="9"/>
  <c r="BU221" i="9"/>
  <c r="BT221" i="9"/>
  <c r="BU291" i="9"/>
  <c r="BS222" i="9"/>
  <c r="BU222" i="9"/>
  <c r="BT222" i="9"/>
  <c r="BU292" i="9"/>
  <c r="BS223" i="9"/>
  <c r="BU223" i="9"/>
  <c r="BT223" i="9"/>
  <c r="BU293" i="9"/>
  <c r="BS224" i="9"/>
  <c r="BU224" i="9"/>
  <c r="BT224" i="9"/>
  <c r="BU294" i="9"/>
  <c r="BS225" i="9"/>
  <c r="BU225" i="9"/>
  <c r="BT225" i="9"/>
  <c r="BU295" i="9"/>
  <c r="BS226" i="9"/>
  <c r="BU226" i="9"/>
  <c r="BT226" i="9"/>
  <c r="BU296" i="9"/>
  <c r="BS227" i="9"/>
  <c r="BU227" i="9"/>
  <c r="BT227" i="9"/>
  <c r="BU297" i="9"/>
  <c r="BS228" i="9"/>
  <c r="BU228" i="9"/>
  <c r="BT228" i="9"/>
  <c r="BU298" i="9"/>
  <c r="BS229" i="9"/>
  <c r="BU229" i="9"/>
  <c r="BT229" i="9"/>
  <c r="BU299" i="9"/>
  <c r="BS230" i="9"/>
  <c r="BU230" i="9"/>
  <c r="BT230" i="9"/>
  <c r="BU300" i="9"/>
  <c r="BS231" i="9"/>
  <c r="BU231" i="9"/>
  <c r="BT231" i="9"/>
  <c r="BU301" i="9"/>
  <c r="BS232" i="9"/>
  <c r="BU232" i="9"/>
  <c r="BT232" i="9"/>
  <c r="BU302" i="9"/>
  <c r="BS233" i="9"/>
  <c r="BU233" i="9"/>
  <c r="BT233" i="9"/>
  <c r="BU303" i="9"/>
  <c r="BS234" i="9"/>
  <c r="BU234" i="9"/>
  <c r="BT234" i="9"/>
  <c r="BU304" i="9"/>
  <c r="BS235" i="9"/>
  <c r="BU235" i="9"/>
  <c r="BT235" i="9"/>
  <c r="BU305" i="9"/>
  <c r="BS236" i="9"/>
  <c r="BU236" i="9"/>
  <c r="BT236" i="9"/>
  <c r="BU306" i="9"/>
  <c r="BS237" i="9"/>
  <c r="BU237" i="9"/>
  <c r="BT237" i="9"/>
  <c r="BU307" i="9"/>
  <c r="BS238" i="9"/>
  <c r="BU238" i="9"/>
  <c r="BT238" i="9"/>
  <c r="BU308" i="9"/>
  <c r="BS239" i="9"/>
  <c r="BU239" i="9"/>
  <c r="BT239" i="9"/>
  <c r="BU309" i="9"/>
  <c r="BS240" i="9"/>
  <c r="BU240" i="9"/>
  <c r="BT240" i="9"/>
  <c r="BU310" i="9"/>
  <c r="BS241" i="9"/>
  <c r="BU241" i="9"/>
  <c r="BT241" i="9"/>
  <c r="BU311" i="9"/>
  <c r="BS242" i="9"/>
  <c r="BU242" i="9"/>
  <c r="BT242" i="9"/>
  <c r="BU312" i="9"/>
  <c r="BS243" i="9"/>
  <c r="BU243" i="9"/>
  <c r="BT243" i="9"/>
  <c r="BU313" i="9"/>
  <c r="BS244" i="9"/>
  <c r="BU244" i="9"/>
  <c r="BT244" i="9"/>
  <c r="BU314" i="9"/>
  <c r="BS245" i="9"/>
  <c r="BU245" i="9"/>
  <c r="BT245" i="9"/>
  <c r="BU315" i="9"/>
  <c r="BS246" i="9"/>
  <c r="BU246" i="9"/>
  <c r="BT246" i="9"/>
  <c r="BU316" i="9"/>
  <c r="BS247" i="9"/>
  <c r="BU247" i="9"/>
  <c r="BT247" i="9"/>
  <c r="BU317" i="9"/>
  <c r="BS248" i="9"/>
  <c r="BU248" i="9"/>
  <c r="BT248" i="9"/>
  <c r="BU318" i="9"/>
  <c r="BS249" i="9"/>
  <c r="BU249" i="9"/>
  <c r="BT249" i="9"/>
  <c r="BU319" i="9"/>
  <c r="BS250" i="9"/>
  <c r="BU250" i="9"/>
  <c r="BT250" i="9"/>
  <c r="BU320" i="9"/>
  <c r="BS251" i="9"/>
  <c r="BU251" i="9"/>
  <c r="BT251" i="9"/>
  <c r="BU321" i="9"/>
  <c r="BS252" i="9"/>
  <c r="BU252" i="9"/>
  <c r="BT252" i="9"/>
  <c r="BU322" i="9"/>
  <c r="BS253" i="9"/>
  <c r="BU253" i="9"/>
  <c r="BT253" i="9"/>
  <c r="BU323" i="9"/>
  <c r="BS254" i="9"/>
  <c r="BU254" i="9"/>
  <c r="BT254" i="9"/>
  <c r="BU324" i="9"/>
  <c r="BS255" i="9"/>
  <c r="BU255" i="9"/>
  <c r="BT255" i="9"/>
  <c r="BU325" i="9"/>
  <c r="BS256" i="9"/>
  <c r="BU256" i="9"/>
  <c r="BT256" i="9"/>
  <c r="BU326" i="9"/>
  <c r="BS257" i="9"/>
  <c r="BU257" i="9"/>
  <c r="BT257" i="9"/>
  <c r="BU327" i="9"/>
  <c r="BS258" i="9"/>
  <c r="BU258" i="9"/>
  <c r="BT258" i="9"/>
  <c r="BU328" i="9"/>
  <c r="BS259" i="9"/>
  <c r="BU259" i="9"/>
  <c r="BT259" i="9"/>
  <c r="BU329" i="9"/>
  <c r="BS260" i="9"/>
  <c r="BU260" i="9"/>
  <c r="BT260" i="9"/>
  <c r="BU330" i="9"/>
  <c r="BS261" i="9"/>
  <c r="BU261" i="9"/>
  <c r="BT261" i="9"/>
  <c r="BU331" i="9"/>
  <c r="BU199" i="9"/>
  <c r="BS199" i="9"/>
  <c r="BT199" i="9"/>
  <c r="BS145" i="9"/>
  <c r="BT145" i="9"/>
  <c r="BU166" i="9"/>
  <c r="BS144" i="9"/>
  <c r="BT144" i="9"/>
  <c r="BU165" i="9"/>
  <c r="BS143" i="9"/>
  <c r="BT143" i="9"/>
  <c r="BU164" i="9"/>
  <c r="BS142" i="9"/>
  <c r="BT142" i="9"/>
  <c r="BU163" i="9"/>
  <c r="BS141" i="9"/>
  <c r="BT141" i="9"/>
  <c r="BU162" i="9"/>
  <c r="BS140" i="9"/>
  <c r="BT140" i="9"/>
  <c r="BU161" i="9"/>
  <c r="BS139" i="9"/>
  <c r="BT139" i="9"/>
  <c r="BU160" i="9"/>
  <c r="BS138" i="9"/>
  <c r="BT138" i="9"/>
  <c r="BU159" i="9"/>
  <c r="BS137" i="9"/>
  <c r="BT137" i="9"/>
  <c r="BU158" i="9"/>
  <c r="BS136" i="9"/>
  <c r="BT136" i="9"/>
  <c r="BU157" i="9"/>
  <c r="BS135" i="9"/>
  <c r="BT135" i="9"/>
  <c r="BU156" i="9"/>
  <c r="BS134" i="9"/>
  <c r="BT134" i="9"/>
  <c r="BU155" i="9"/>
  <c r="BS133" i="9"/>
  <c r="BT133" i="9"/>
  <c r="BU154" i="9"/>
  <c r="BS132" i="9"/>
  <c r="BT132" i="9"/>
  <c r="BU153" i="9"/>
  <c r="BS131" i="9"/>
  <c r="BT131" i="9"/>
  <c r="BU152" i="9"/>
  <c r="BD153" i="9"/>
  <c r="BD154" i="9"/>
  <c r="BD155" i="9"/>
  <c r="BD156" i="9"/>
  <c r="BD157" i="9"/>
  <c r="BD158" i="9"/>
  <c r="BD159" i="9"/>
  <c r="BD160" i="9"/>
  <c r="BD161" i="9"/>
  <c r="BD162" i="9"/>
  <c r="BD163" i="9"/>
  <c r="BD164" i="9"/>
  <c r="BD165" i="9"/>
  <c r="BD166" i="9"/>
  <c r="AW361" i="9"/>
  <c r="BA361" i="9"/>
  <c r="AX361" i="9"/>
  <c r="AV361" i="9"/>
  <c r="BB200" i="9"/>
  <c r="BD200" i="9"/>
  <c r="BC200" i="9"/>
  <c r="BB201" i="9"/>
  <c r="BD201" i="9"/>
  <c r="BC201" i="9"/>
  <c r="BB202" i="9"/>
  <c r="BD202" i="9"/>
  <c r="BC202" i="9"/>
  <c r="BB203" i="9"/>
  <c r="BD203" i="9"/>
  <c r="BC203" i="9"/>
  <c r="BB204" i="9"/>
  <c r="BD204" i="9"/>
  <c r="BC204" i="9"/>
  <c r="BB205" i="9"/>
  <c r="BD205" i="9"/>
  <c r="BC205" i="9"/>
  <c r="BB206" i="9"/>
  <c r="BD206" i="9"/>
  <c r="BC206" i="9"/>
  <c r="BB207" i="9"/>
  <c r="BD207" i="9"/>
  <c r="BC207" i="9"/>
  <c r="BB208" i="9"/>
  <c r="BD208" i="9"/>
  <c r="BC208" i="9"/>
  <c r="BB209" i="9"/>
  <c r="BD209" i="9"/>
  <c r="BC209" i="9"/>
  <c r="BB210" i="9"/>
  <c r="BD210" i="9"/>
  <c r="BC210" i="9"/>
  <c r="BB211" i="9"/>
  <c r="BD211" i="9"/>
  <c r="BC211" i="9"/>
  <c r="BB212" i="9"/>
  <c r="BD212" i="9"/>
  <c r="BC212" i="9"/>
  <c r="BB213" i="9"/>
  <c r="BD213" i="9"/>
  <c r="BC213" i="9"/>
  <c r="BB214" i="9"/>
  <c r="BD214" i="9"/>
  <c r="BC214" i="9"/>
  <c r="BB215" i="9"/>
  <c r="BD215" i="9"/>
  <c r="BC215" i="9"/>
  <c r="BB216" i="9"/>
  <c r="BD216" i="9"/>
  <c r="BC216" i="9"/>
  <c r="BB217" i="9"/>
  <c r="BD217" i="9"/>
  <c r="BC217" i="9"/>
  <c r="BB218" i="9"/>
  <c r="BD218" i="9"/>
  <c r="BC218" i="9"/>
  <c r="BB219" i="9"/>
  <c r="BD219" i="9"/>
  <c r="BC219" i="9"/>
  <c r="BB220" i="9"/>
  <c r="BD220" i="9"/>
  <c r="BC220" i="9"/>
  <c r="BB221" i="9"/>
  <c r="BD221" i="9"/>
  <c r="BC221" i="9"/>
  <c r="BB222" i="9"/>
  <c r="BD222" i="9"/>
  <c r="BC222" i="9"/>
  <c r="BB223" i="9"/>
  <c r="BD223" i="9"/>
  <c r="BC223" i="9"/>
  <c r="BB224" i="9"/>
  <c r="BD224" i="9"/>
  <c r="BC224" i="9"/>
  <c r="BB225" i="9"/>
  <c r="BD225" i="9"/>
  <c r="BC225" i="9"/>
  <c r="BB226" i="9"/>
  <c r="BD226" i="9"/>
  <c r="BC226" i="9"/>
  <c r="BB227" i="9"/>
  <c r="BD227" i="9"/>
  <c r="BC227" i="9"/>
  <c r="BB228" i="9"/>
  <c r="BD228" i="9"/>
  <c r="BC228" i="9"/>
  <c r="BB229" i="9"/>
  <c r="BD229" i="9"/>
  <c r="BC229" i="9"/>
  <c r="BB230" i="9"/>
  <c r="BD230" i="9"/>
  <c r="BC230" i="9"/>
  <c r="BB231" i="9"/>
  <c r="BD231" i="9"/>
  <c r="BC231" i="9"/>
  <c r="BB232" i="9"/>
  <c r="BD232" i="9"/>
  <c r="BC232" i="9"/>
  <c r="BB233" i="9"/>
  <c r="BD233" i="9"/>
  <c r="BC233" i="9"/>
  <c r="BB234" i="9"/>
  <c r="BD234" i="9"/>
  <c r="BC234" i="9"/>
  <c r="BB235" i="9"/>
  <c r="BD235" i="9"/>
  <c r="BC235" i="9"/>
  <c r="BB236" i="9"/>
  <c r="BD236" i="9"/>
  <c r="BC236" i="9"/>
  <c r="BB237" i="9"/>
  <c r="BD237" i="9"/>
  <c r="BC237" i="9"/>
  <c r="BB238" i="9"/>
  <c r="BD238" i="9"/>
  <c r="BC238" i="9"/>
  <c r="BB239" i="9"/>
  <c r="BD239" i="9"/>
  <c r="BC239" i="9"/>
  <c r="BB240" i="9"/>
  <c r="BD240" i="9"/>
  <c r="BC240" i="9"/>
  <c r="BB241" i="9"/>
  <c r="BD241" i="9"/>
  <c r="BC241" i="9"/>
  <c r="BB242" i="9"/>
  <c r="BD242" i="9"/>
  <c r="BC242" i="9"/>
  <c r="BB243" i="9"/>
  <c r="BD243" i="9"/>
  <c r="BC243" i="9"/>
  <c r="BB244" i="9"/>
  <c r="BD244" i="9"/>
  <c r="BC244" i="9"/>
  <c r="BB245" i="9"/>
  <c r="BD245" i="9"/>
  <c r="BC245" i="9"/>
  <c r="BB246" i="9"/>
  <c r="BD246" i="9"/>
  <c r="BC246" i="9"/>
  <c r="BB247" i="9"/>
  <c r="BD247" i="9"/>
  <c r="BC247" i="9"/>
  <c r="BB248" i="9"/>
  <c r="BD248" i="9"/>
  <c r="BC248" i="9"/>
  <c r="BB249" i="9"/>
  <c r="BD249" i="9"/>
  <c r="BC249" i="9"/>
  <c r="BB250" i="9"/>
  <c r="BD250" i="9"/>
  <c r="BC250" i="9"/>
  <c r="BB251" i="9"/>
  <c r="BD251" i="9"/>
  <c r="BC251" i="9"/>
  <c r="BB252" i="9"/>
  <c r="BD252" i="9"/>
  <c r="BC252" i="9"/>
  <c r="BB253" i="9"/>
  <c r="BD253" i="9"/>
  <c r="BC253" i="9"/>
  <c r="BB254" i="9"/>
  <c r="BD254" i="9"/>
  <c r="BC254" i="9"/>
  <c r="BB255" i="9"/>
  <c r="BD255" i="9"/>
  <c r="BC255" i="9"/>
  <c r="BB256" i="9"/>
  <c r="BD256" i="9"/>
  <c r="BC256" i="9"/>
  <c r="BB257" i="9"/>
  <c r="BD257" i="9"/>
  <c r="BC257" i="9"/>
  <c r="BB258" i="9"/>
  <c r="BD258" i="9"/>
  <c r="BC258" i="9"/>
  <c r="BB259" i="9"/>
  <c r="BD259" i="9"/>
  <c r="BC259" i="9"/>
  <c r="BB260" i="9"/>
  <c r="BD260" i="9"/>
  <c r="BC260" i="9"/>
  <c r="BB261" i="9"/>
  <c r="BD261" i="9"/>
  <c r="BC261" i="9"/>
  <c r="BB199" i="9"/>
  <c r="BD199" i="9"/>
  <c r="BC199" i="9"/>
  <c r="AG573" i="9"/>
  <c r="AG574" i="9"/>
  <c r="AG575" i="9"/>
  <c r="AG576" i="9"/>
  <c r="AG577" i="9"/>
  <c r="AG578" i="9"/>
  <c r="AG579" i="9"/>
  <c r="AG580" i="9"/>
  <c r="AG581" i="9"/>
  <c r="AG582" i="9"/>
  <c r="AG583" i="9"/>
  <c r="AG584" i="9"/>
  <c r="AG585" i="9"/>
  <c r="AG586" i="9"/>
  <c r="AG587" i="9"/>
  <c r="AG588" i="9"/>
  <c r="AG589" i="9"/>
  <c r="AG590" i="9"/>
  <c r="AG591" i="9"/>
  <c r="AG592" i="9"/>
  <c r="AG593" i="9"/>
  <c r="AG594" i="9"/>
  <c r="AG595" i="9"/>
  <c r="AG596" i="9"/>
  <c r="AG597" i="9"/>
  <c r="AG598" i="9"/>
  <c r="AG599" i="9"/>
  <c r="AG600" i="9"/>
  <c r="AG601" i="9"/>
  <c r="AG602" i="9"/>
  <c r="AG603" i="9"/>
  <c r="AG604" i="9"/>
  <c r="AG605" i="9"/>
  <c r="AG606" i="9"/>
  <c r="AG607" i="9"/>
  <c r="AG608" i="9"/>
  <c r="AG609" i="9"/>
  <c r="AG610" i="9"/>
  <c r="AG611" i="9"/>
  <c r="AG612" i="9"/>
  <c r="AG613" i="9"/>
  <c r="AG614" i="9"/>
  <c r="AG615" i="9"/>
  <c r="AG572" i="9"/>
  <c r="I547" i="9"/>
  <c r="I546" i="9"/>
  <c r="I545" i="9"/>
  <c r="I544" i="9"/>
  <c r="I543" i="9"/>
  <c r="E542" i="9"/>
  <c r="E541" i="9"/>
  <c r="E540" i="9"/>
  <c r="E539" i="9"/>
  <c r="E538" i="9"/>
  <c r="E537" i="9"/>
  <c r="AG379" i="9"/>
  <c r="AB93" i="9"/>
  <c r="AA542" i="9"/>
  <c r="AA541" i="9"/>
  <c r="AA540" i="9"/>
  <c r="AA539" i="9"/>
  <c r="AA538" i="9"/>
  <c r="AA537" i="9"/>
  <c r="AB30" i="10"/>
  <c r="AB31" i="10"/>
  <c r="AB24" i="10"/>
  <c r="AB25" i="10"/>
  <c r="AB33" i="10"/>
  <c r="AB26" i="10"/>
  <c r="AB34" i="10"/>
  <c r="AB27" i="10"/>
  <c r="AB35" i="10"/>
  <c r="AB15" i="10"/>
  <c r="AB28" i="10"/>
  <c r="AB36" i="10"/>
  <c r="AB29" i="10"/>
  <c r="AB37" i="10"/>
  <c r="AB32" i="10"/>
  <c r="AB18" i="10"/>
  <c r="AB17" i="10"/>
  <c r="C19" i="10"/>
  <c r="C30" i="10"/>
  <c r="C42" i="10"/>
  <c r="AB7" i="10"/>
  <c r="C82" i="10"/>
  <c r="AB8" i="10"/>
  <c r="C32" i="10"/>
  <c r="C44" i="10"/>
  <c r="C52" i="10"/>
  <c r="C60" i="10"/>
  <c r="C68" i="10"/>
  <c r="C76" i="10"/>
  <c r="C84" i="10"/>
  <c r="AB9" i="10"/>
  <c r="C45" i="10"/>
  <c r="C83" i="10"/>
  <c r="C33" i="10"/>
  <c r="C59" i="10"/>
  <c r="C34" i="10"/>
  <c r="C46" i="10"/>
  <c r="C75" i="10"/>
  <c r="C27" i="10"/>
  <c r="C35" i="10"/>
  <c r="C50" i="10"/>
  <c r="C66" i="10"/>
  <c r="C20" i="10"/>
  <c r="C67" i="10"/>
  <c r="C17" i="10"/>
  <c r="C28" i="10"/>
  <c r="C40" i="10"/>
  <c r="C48" i="10"/>
  <c r="C56" i="10"/>
  <c r="C64" i="10"/>
  <c r="C72" i="10"/>
  <c r="C80" i="10"/>
  <c r="C58" i="10"/>
  <c r="C74" i="10"/>
  <c r="C51" i="10"/>
  <c r="C18" i="10"/>
  <c r="C54" i="10"/>
  <c r="C49" i="10"/>
  <c r="C57" i="10"/>
  <c r="C65" i="10"/>
  <c r="C73" i="10"/>
  <c r="C81" i="10"/>
  <c r="AB6" i="10"/>
  <c r="C31" i="10"/>
  <c r="C85" i="10"/>
  <c r="C69" i="10"/>
  <c r="C15" i="10"/>
  <c r="C43" i="10"/>
  <c r="AB5" i="10"/>
  <c r="C16" i="10"/>
  <c r="C41" i="10"/>
  <c r="AB16" i="10"/>
  <c r="C77" i="10"/>
  <c r="C61" i="10"/>
  <c r="C53" i="10"/>
  <c r="C29" i="10"/>
  <c r="C87" i="10"/>
  <c r="C79" i="10"/>
  <c r="C71" i="10"/>
  <c r="C63" i="10"/>
  <c r="C55" i="10"/>
  <c r="C47" i="10"/>
  <c r="C86" i="10"/>
  <c r="C78" i="10"/>
  <c r="C70" i="10"/>
  <c r="C62" i="10"/>
  <c r="C26" i="10"/>
  <c r="AG98" i="9"/>
  <c r="AG99" i="9"/>
  <c r="AG100" i="9"/>
  <c r="AG101" i="9"/>
  <c r="AG102" i="9"/>
  <c r="AG103" i="9"/>
  <c r="AG104" i="9"/>
  <c r="AG105" i="9"/>
  <c r="AG106" i="9"/>
  <c r="AG107" i="9"/>
  <c r="AG108" i="9"/>
  <c r="AG109" i="9"/>
  <c r="AG110" i="9"/>
  <c r="AG111" i="9"/>
  <c r="AG112" i="9"/>
  <c r="AG113" i="9"/>
  <c r="AG114" i="9"/>
  <c r="AG115" i="9"/>
  <c r="AG116" i="9"/>
  <c r="AG117" i="9"/>
  <c r="AG118" i="9"/>
  <c r="AG119" i="9"/>
  <c r="AG120" i="9"/>
  <c r="AG121" i="9"/>
  <c r="AG122" i="9"/>
  <c r="AG123" i="9"/>
  <c r="AG124" i="9"/>
  <c r="AG125" i="9"/>
  <c r="AG126" i="9"/>
  <c r="AG127" i="9"/>
  <c r="AG128" i="9"/>
  <c r="AG129" i="9"/>
  <c r="AG130" i="9"/>
  <c r="AG131" i="9"/>
  <c r="AG132" i="9"/>
  <c r="AG133" i="9"/>
  <c r="AG134" i="9"/>
  <c r="AG135" i="9"/>
  <c r="AG136" i="9"/>
  <c r="AG137" i="9"/>
  <c r="AG138" i="9"/>
  <c r="AG139" i="9"/>
  <c r="AG140" i="9"/>
  <c r="AG141" i="9"/>
  <c r="AG142" i="9"/>
  <c r="AG143" i="9"/>
  <c r="AG144" i="9"/>
  <c r="AG145" i="9"/>
  <c r="AG146" i="9"/>
  <c r="AG147" i="9"/>
  <c r="AG148" i="9"/>
  <c r="AG149" i="9"/>
  <c r="AG150" i="9"/>
  <c r="AG151" i="9"/>
  <c r="AG152" i="9"/>
  <c r="AG153" i="9"/>
  <c r="AG154" i="9"/>
  <c r="AG155" i="9"/>
  <c r="AG156" i="9"/>
  <c r="AG157" i="9"/>
  <c r="AG158" i="9"/>
  <c r="AG159" i="9"/>
  <c r="AG160" i="9"/>
  <c r="AG161" i="9"/>
  <c r="K160" i="9"/>
  <c r="K161" i="9"/>
  <c r="K147" i="9"/>
  <c r="K148" i="9"/>
  <c r="K149" i="9"/>
  <c r="K150" i="9"/>
  <c r="K151" i="9"/>
  <c r="K152" i="9"/>
  <c r="K153" i="9"/>
  <c r="K154" i="9"/>
  <c r="K155" i="9"/>
  <c r="K156" i="9"/>
  <c r="K157" i="9"/>
  <c r="K158" i="9"/>
  <c r="K159" i="9"/>
  <c r="K134" i="9"/>
  <c r="K135" i="9"/>
  <c r="K136" i="9"/>
  <c r="K137" i="9"/>
  <c r="K138" i="9"/>
  <c r="K139" i="9"/>
  <c r="K140" i="9"/>
  <c r="K141" i="9"/>
  <c r="K142" i="9"/>
  <c r="K143" i="9"/>
  <c r="K144" i="9"/>
  <c r="K145" i="9"/>
  <c r="K146" i="9"/>
  <c r="K122" i="9"/>
  <c r="K123" i="9"/>
  <c r="K124" i="9"/>
  <c r="K125" i="9"/>
  <c r="K126" i="9"/>
  <c r="K127" i="9"/>
  <c r="K128" i="9"/>
  <c r="K129" i="9"/>
  <c r="K130" i="9"/>
  <c r="K131" i="9"/>
  <c r="K132" i="9"/>
  <c r="K133" i="9"/>
  <c r="K113" i="9"/>
  <c r="K114" i="9"/>
  <c r="K115" i="9"/>
  <c r="K116" i="9"/>
  <c r="K117" i="9"/>
  <c r="K118" i="9"/>
  <c r="K119" i="9"/>
  <c r="K120" i="9"/>
  <c r="K121" i="9"/>
  <c r="K112" i="9"/>
  <c r="K111" i="9"/>
  <c r="K110" i="9"/>
  <c r="K109" i="9"/>
  <c r="K108" i="9"/>
  <c r="K107" i="9"/>
  <c r="K106" i="9"/>
  <c r="K105" i="9"/>
  <c r="K104" i="9"/>
  <c r="K103" i="9"/>
  <c r="K102" i="9"/>
  <c r="K101" i="9"/>
  <c r="K100" i="9"/>
  <c r="K99" i="9"/>
  <c r="K98" i="9"/>
  <c r="AW25" i="9"/>
  <c r="AT25" i="9"/>
  <c r="AZ19" i="9"/>
  <c r="AW19" i="9"/>
  <c r="BE13" i="9"/>
  <c r="AY13" i="9"/>
  <c r="AZ7" i="9"/>
  <c r="AU7" i="9"/>
  <c r="E279" i="9"/>
  <c r="AO569" i="9"/>
  <c r="AK569" i="9"/>
  <c r="AA465" i="9"/>
  <c r="AB379" i="9"/>
  <c r="AF379" i="9"/>
  <c r="AA379" i="9"/>
  <c r="AC353" i="9"/>
  <c r="AB353" i="9"/>
  <c r="AA353" i="9"/>
  <c r="AC342" i="9"/>
  <c r="AB342" i="9"/>
  <c r="AA342" i="9"/>
  <c r="AC335" i="9"/>
  <c r="AB335" i="9"/>
  <c r="AA335" i="9"/>
  <c r="AC328" i="9"/>
  <c r="AB328" i="9"/>
  <c r="AA328" i="9"/>
  <c r="AC321" i="9"/>
  <c r="AB321" i="9"/>
  <c r="AA321" i="9"/>
  <c r="AC314" i="9"/>
  <c r="AB314" i="9"/>
  <c r="AA314" i="9"/>
  <c r="AC307" i="9"/>
  <c r="AB307" i="9"/>
  <c r="AA307" i="9"/>
  <c r="AC286" i="9"/>
  <c r="AB286" i="9"/>
  <c r="AA286" i="9"/>
  <c r="AC279" i="9"/>
  <c r="AB279" i="9"/>
  <c r="AA279" i="9"/>
  <c r="AC272" i="9"/>
  <c r="AA272" i="9"/>
  <c r="AB272" i="9"/>
  <c r="AG272" i="9"/>
  <c r="AC265" i="9"/>
  <c r="AB265" i="9"/>
  <c r="AA265" i="9"/>
  <c r="AA251" i="9"/>
  <c r="AD251" i="9"/>
  <c r="AD435" i="9"/>
  <c r="AB408" i="9"/>
  <c r="AC354" i="9"/>
  <c r="AA354" i="9"/>
  <c r="AC343" i="9"/>
  <c r="AA343" i="9"/>
  <c r="AC336" i="9"/>
  <c r="AA336" i="9"/>
  <c r="AC329" i="9"/>
  <c r="AA329" i="9"/>
  <c r="AC322" i="9"/>
  <c r="AA322" i="9"/>
  <c r="AC315" i="9"/>
  <c r="AA315" i="9"/>
  <c r="AC308" i="9"/>
  <c r="AA308" i="9"/>
  <c r="AC287" i="9"/>
  <c r="AA287" i="9"/>
  <c r="AC280" i="9"/>
  <c r="AA280" i="9"/>
  <c r="AC273" i="9"/>
  <c r="AA273" i="9"/>
  <c r="AC266" i="9"/>
  <c r="AA266" i="9"/>
  <c r="AF251" i="9"/>
  <c r="AE251" i="9"/>
  <c r="M11" i="9"/>
  <c r="AA24" i="9"/>
  <c r="AC17" i="9"/>
  <c r="Z17" i="9"/>
  <c r="AE11" i="9"/>
  <c r="AA11" i="9"/>
  <c r="I512" i="9"/>
  <c r="H440" i="9"/>
  <c r="I479" i="9"/>
  <c r="E408" i="9"/>
  <c r="I251" i="9"/>
  <c r="J251" i="9"/>
  <c r="G354" i="9"/>
  <c r="F354" i="9"/>
  <c r="E354" i="9"/>
  <c r="F353" i="9"/>
  <c r="G353" i="9"/>
  <c r="E353" i="9"/>
  <c r="G343" i="9"/>
  <c r="F343" i="9"/>
  <c r="E343" i="9"/>
  <c r="F342" i="9"/>
  <c r="G342" i="9"/>
  <c r="E342" i="9"/>
  <c r="F336" i="9"/>
  <c r="G336" i="9"/>
  <c r="E336" i="9"/>
  <c r="F335" i="9"/>
  <c r="G335" i="9"/>
  <c r="E335" i="9"/>
  <c r="F329" i="9"/>
  <c r="G329" i="9"/>
  <c r="E329" i="9"/>
  <c r="F328" i="9"/>
  <c r="G328" i="9"/>
  <c r="E328" i="9"/>
  <c r="F322" i="9"/>
  <c r="G322" i="9"/>
  <c r="E322" i="9"/>
  <c r="F321" i="9"/>
  <c r="G321" i="9"/>
  <c r="E321" i="9"/>
  <c r="F315" i="9"/>
  <c r="G315" i="9"/>
  <c r="E315" i="9"/>
  <c r="F314" i="9"/>
  <c r="G314" i="9"/>
  <c r="E314" i="9"/>
  <c r="F308" i="9"/>
  <c r="G308" i="9"/>
  <c r="E308" i="9"/>
  <c r="F307" i="9"/>
  <c r="G307" i="9"/>
  <c r="E307" i="9"/>
  <c r="F287" i="9"/>
  <c r="G287" i="9"/>
  <c r="E287" i="9"/>
  <c r="F286" i="9"/>
  <c r="G286" i="9"/>
  <c r="E286" i="9"/>
  <c r="F280" i="9"/>
  <c r="G280" i="9"/>
  <c r="E280" i="9"/>
  <c r="F279" i="9"/>
  <c r="G279" i="9"/>
  <c r="G273" i="9"/>
  <c r="F273" i="9"/>
  <c r="E273" i="9"/>
  <c r="G272" i="9"/>
  <c r="F272" i="9"/>
  <c r="E272" i="9"/>
  <c r="G266" i="9"/>
  <c r="G265" i="9"/>
  <c r="F266" i="9"/>
  <c r="E266" i="9"/>
  <c r="F265" i="9"/>
  <c r="E265" i="9"/>
  <c r="E251" i="9"/>
  <c r="O21" i="9"/>
  <c r="Q11" i="9"/>
  <c r="AC6" i="9"/>
  <c r="O6" i="9"/>
  <c r="AD15" i="7"/>
  <c r="AD13" i="8"/>
  <c r="AD16" i="5"/>
  <c r="AC49" i="4"/>
  <c r="AH156" i="9"/>
  <c r="AH144" i="9"/>
  <c r="AH132" i="9"/>
  <c r="AH120" i="9"/>
  <c r="AH108" i="9"/>
  <c r="AG64" i="9"/>
  <c r="AG52" i="9"/>
  <c r="AH155" i="9"/>
  <c r="AH143" i="9"/>
  <c r="AH131" i="9"/>
  <c r="AH119" i="9"/>
  <c r="AH107" i="9"/>
  <c r="AH154" i="9"/>
  <c r="AH142" i="9"/>
  <c r="AH130" i="9"/>
  <c r="AH118" i="9"/>
  <c r="AH106" i="9"/>
  <c r="AG62" i="9"/>
  <c r="AH153" i="9"/>
  <c r="AH141" i="9"/>
  <c r="AH129" i="9"/>
  <c r="AH117" i="9"/>
  <c r="AH105" i="9"/>
  <c r="AG61" i="9"/>
  <c r="AH152" i="9"/>
  <c r="AH140" i="9"/>
  <c r="AH128" i="9"/>
  <c r="AH116" i="9"/>
  <c r="AH104" i="9"/>
  <c r="AG60" i="9"/>
  <c r="AH151" i="9"/>
  <c r="AH139" i="9"/>
  <c r="AH127" i="9"/>
  <c r="AH115" i="9"/>
  <c r="AH103" i="9"/>
  <c r="AG59" i="9"/>
  <c r="AH150" i="9"/>
  <c r="AH138" i="9"/>
  <c r="AH126" i="9"/>
  <c r="AH114" i="9"/>
  <c r="AH102" i="9"/>
  <c r="AG58" i="9"/>
  <c r="AH161" i="9"/>
  <c r="AH149" i="9"/>
  <c r="AH137" i="9"/>
  <c r="AH125" i="9"/>
  <c r="AH113" i="9"/>
  <c r="AH101" i="9"/>
  <c r="AG57" i="9"/>
  <c r="AH160" i="9"/>
  <c r="AH148" i="9"/>
  <c r="AH136" i="9"/>
  <c r="AH124" i="9"/>
  <c r="AH112" i="9"/>
  <c r="AH100" i="9"/>
  <c r="AH159" i="9"/>
  <c r="AH147" i="9"/>
  <c r="AH135" i="9"/>
  <c r="AH123" i="9"/>
  <c r="AH111" i="9"/>
  <c r="AH99" i="9"/>
  <c r="AG55" i="9"/>
  <c r="AH158" i="9"/>
  <c r="AH146" i="9"/>
  <c r="AH134" i="9"/>
  <c r="AH122" i="9"/>
  <c r="AH110" i="9"/>
  <c r="AH98" i="9"/>
  <c r="AH157" i="9"/>
  <c r="AH145" i="9"/>
  <c r="AH133" i="9"/>
  <c r="AH121" i="9"/>
  <c r="AH109" i="9"/>
  <c r="AG53" i="9"/>
  <c r="AH272" i="9"/>
  <c r="AE272" i="9"/>
  <c r="AF272" i="9"/>
  <c r="H251" i="9"/>
  <c r="AE58" i="9"/>
  <c r="AF58" i="9"/>
  <c r="L154" i="9"/>
  <c r="L142" i="9"/>
  <c r="L130" i="9"/>
  <c r="L118" i="9"/>
  <c r="L106" i="9"/>
  <c r="L153" i="9"/>
  <c r="L141" i="9"/>
  <c r="L129" i="9"/>
  <c r="L117" i="9"/>
  <c r="L105" i="9"/>
  <c r="L152" i="9"/>
  <c r="L140" i="9"/>
  <c r="L128" i="9"/>
  <c r="L116" i="9"/>
  <c r="L104" i="9"/>
  <c r="L151" i="9"/>
  <c r="L139" i="9"/>
  <c r="L127" i="9"/>
  <c r="L115" i="9"/>
  <c r="L103" i="9"/>
  <c r="L98" i="9"/>
  <c r="L150" i="9"/>
  <c r="L138" i="9"/>
  <c r="L126" i="9"/>
  <c r="L114" i="9"/>
  <c r="L102" i="9"/>
  <c r="L161" i="9"/>
  <c r="L149" i="9"/>
  <c r="L137" i="9"/>
  <c r="L125" i="9"/>
  <c r="L113" i="9"/>
  <c r="L101" i="9"/>
  <c r="L160" i="9"/>
  <c r="L148" i="9"/>
  <c r="L136" i="9"/>
  <c r="L124" i="9"/>
  <c r="L112" i="9"/>
  <c r="L100" i="9"/>
  <c r="L159" i="9"/>
  <c r="L147" i="9"/>
  <c r="L135" i="9"/>
  <c r="L123" i="9"/>
  <c r="L111" i="9"/>
  <c r="L99" i="9"/>
  <c r="L158" i="9"/>
  <c r="L146" i="9"/>
  <c r="L134" i="9"/>
  <c r="L122" i="9"/>
  <c r="L110" i="9"/>
  <c r="L157" i="9"/>
  <c r="L145" i="9"/>
  <c r="L133" i="9"/>
  <c r="L121" i="9"/>
  <c r="L109" i="9"/>
  <c r="L156" i="9"/>
  <c r="L144" i="9"/>
  <c r="L132" i="9"/>
  <c r="L120" i="9"/>
  <c r="L108" i="9"/>
  <c r="L155" i="9"/>
  <c r="L143" i="9"/>
  <c r="L131" i="9"/>
  <c r="L119" i="9"/>
  <c r="L107" i="9"/>
  <c r="AF266" i="9"/>
  <c r="AE354" i="9"/>
  <c r="AE315" i="9"/>
  <c r="AE329" i="9"/>
  <c r="AG343" i="9"/>
  <c r="AE322" i="9"/>
  <c r="AG308" i="9"/>
  <c r="AG336" i="9"/>
  <c r="AF287" i="9"/>
  <c r="AE308" i="9"/>
  <c r="AG322" i="9"/>
  <c r="AE336" i="9"/>
  <c r="AE343" i="9"/>
  <c r="AF273" i="9"/>
  <c r="AG315" i="9"/>
  <c r="AG329" i="9"/>
  <c r="AG354" i="9"/>
  <c r="AG273" i="9"/>
  <c r="AE287" i="9"/>
  <c r="AF343" i="9"/>
  <c r="AE266" i="9"/>
  <c r="AH279" i="9"/>
  <c r="AG287" i="9"/>
  <c r="AH314" i="9"/>
  <c r="AG266" i="9"/>
  <c r="AE280" i="9"/>
  <c r="AG280" i="9"/>
  <c r="AE273" i="9"/>
  <c r="AH286" i="9"/>
  <c r="AH321" i="9"/>
  <c r="AH328" i="9"/>
  <c r="AH335" i="9"/>
  <c r="AH342" i="9"/>
  <c r="AG307" i="9"/>
  <c r="AE353" i="9"/>
  <c r="AD287" i="9"/>
  <c r="AG63" i="9"/>
  <c r="AG65" i="9"/>
  <c r="AG51" i="9"/>
  <c r="AG54" i="9"/>
  <c r="AG56" i="9"/>
  <c r="G507" i="9"/>
  <c r="F474" i="9"/>
  <c r="E419" i="9"/>
  <c r="G430" i="9"/>
  <c r="H287" i="9"/>
  <c r="G426" i="9"/>
  <c r="G427" i="9"/>
  <c r="G428" i="9"/>
  <c r="G429" i="9"/>
  <c r="G425" i="9"/>
  <c r="F403" i="9"/>
  <c r="F399" i="9"/>
  <c r="F400" i="9"/>
  <c r="F401" i="9"/>
  <c r="F402" i="9"/>
  <c r="F408" i="9"/>
  <c r="J287" i="9"/>
  <c r="H321" i="9"/>
  <c r="L321" i="9"/>
  <c r="H279" i="9"/>
  <c r="L279" i="9"/>
  <c r="H335" i="9"/>
  <c r="L335" i="9"/>
  <c r="H314" i="9"/>
  <c r="L314" i="9"/>
  <c r="H265" i="9"/>
  <c r="L265" i="9"/>
  <c r="H353" i="9"/>
  <c r="L353" i="9"/>
  <c r="H272" i="9"/>
  <c r="L272" i="9"/>
  <c r="H328" i="9"/>
  <c r="L328" i="9"/>
  <c r="H307" i="9"/>
  <c r="L307" i="9"/>
  <c r="H286" i="9"/>
  <c r="L286" i="9"/>
  <c r="H342" i="9"/>
  <c r="L342" i="9"/>
  <c r="J354" i="9"/>
  <c r="I343" i="9"/>
  <c r="I354" i="9"/>
  <c r="K354" i="9"/>
  <c r="I329" i="9"/>
  <c r="K343" i="9"/>
  <c r="J343" i="9"/>
  <c r="J315" i="9"/>
  <c r="I336" i="9"/>
  <c r="J322" i="9"/>
  <c r="J329" i="9"/>
  <c r="J336" i="9"/>
  <c r="I315" i="9"/>
  <c r="I322" i="9"/>
  <c r="K336" i="9"/>
  <c r="K322" i="9"/>
  <c r="K329" i="9"/>
  <c r="K315" i="9"/>
  <c r="J308" i="9"/>
  <c r="I308" i="9"/>
  <c r="K308" i="9"/>
  <c r="I280" i="9"/>
  <c r="I287" i="9"/>
  <c r="K280" i="9"/>
  <c r="J280" i="9"/>
  <c r="K287" i="9"/>
  <c r="J273" i="9"/>
  <c r="I273" i="9"/>
  <c r="K273" i="9"/>
  <c r="K266" i="9"/>
  <c r="I266" i="9"/>
  <c r="J266" i="9"/>
  <c r="K65" i="9"/>
  <c r="K51" i="9"/>
  <c r="K54" i="9"/>
  <c r="K55" i="9"/>
  <c r="K58" i="9"/>
  <c r="K59" i="9"/>
  <c r="K61" i="9"/>
  <c r="K60" i="9"/>
  <c r="K62" i="9"/>
  <c r="K56" i="9"/>
  <c r="K57" i="9"/>
  <c r="K63" i="9"/>
  <c r="K52" i="9"/>
  <c r="K64" i="9"/>
  <c r="K53" i="9"/>
  <c r="AF279" i="9"/>
  <c r="AG335" i="9"/>
  <c r="AE328" i="9"/>
  <c r="AE307" i="9"/>
  <c r="AF335" i="9"/>
  <c r="AG321" i="9"/>
  <c r="AG314" i="9"/>
  <c r="AF328" i="9"/>
  <c r="AG328" i="9"/>
  <c r="AE321" i="9"/>
  <c r="AG279" i="9"/>
  <c r="AH265" i="9"/>
  <c r="AF314" i="9"/>
  <c r="AE314" i="9"/>
  <c r="AE265" i="9"/>
  <c r="AF321" i="9"/>
  <c r="AG353" i="9"/>
  <c r="AE342" i="9"/>
  <c r="AF342" i="9"/>
  <c r="AH353" i="9"/>
  <c r="AF353" i="9"/>
  <c r="AH307" i="9"/>
  <c r="AF307" i="9"/>
  <c r="AG286" i="9"/>
  <c r="AG342" i="9"/>
  <c r="AE335" i="9"/>
  <c r="AH65" i="9"/>
  <c r="AH53" i="9"/>
  <c r="AH52" i="9"/>
  <c r="AH63" i="9"/>
  <c r="AH61" i="9"/>
  <c r="AH51" i="9"/>
  <c r="AH55" i="9"/>
  <c r="AH56" i="9"/>
  <c r="AH57" i="9"/>
  <c r="AH62" i="9"/>
  <c r="AH59" i="9"/>
  <c r="AH54" i="9"/>
  <c r="AH58" i="9"/>
  <c r="AH60" i="9"/>
  <c r="AH64" i="9"/>
  <c r="I314" i="9"/>
  <c r="I265" i="9"/>
  <c r="K279" i="9"/>
  <c r="K286" i="9"/>
  <c r="J335" i="9"/>
  <c r="K328" i="9"/>
  <c r="J272" i="9"/>
  <c r="I335" i="9"/>
  <c r="K307" i="9"/>
  <c r="J342" i="9"/>
  <c r="J328" i="9"/>
  <c r="K272" i="9"/>
  <c r="I279" i="9"/>
  <c r="I353" i="9"/>
  <c r="K321" i="9"/>
  <c r="J314" i="9"/>
  <c r="I321" i="9"/>
  <c r="I328" i="9"/>
  <c r="I307" i="9"/>
  <c r="K314" i="9"/>
  <c r="K342" i="9"/>
  <c r="K353" i="9"/>
  <c r="J265" i="9"/>
  <c r="K265" i="9"/>
  <c r="J279" i="9"/>
  <c r="J353" i="9"/>
  <c r="J286" i="9"/>
  <c r="J307" i="9"/>
  <c r="I286" i="9"/>
  <c r="I342" i="9"/>
  <c r="J321" i="9"/>
  <c r="K335" i="9"/>
  <c r="I272" i="9"/>
  <c r="L51" i="9"/>
  <c r="L53" i="9"/>
  <c r="L60" i="9"/>
  <c r="L59" i="9"/>
  <c r="L54" i="9"/>
  <c r="L58" i="9"/>
  <c r="L55" i="9"/>
  <c r="L63" i="9"/>
  <c r="L56" i="9"/>
  <c r="L57" i="9"/>
  <c r="L65" i="9"/>
  <c r="L61" i="9"/>
  <c r="L62" i="9"/>
  <c r="L64" i="9"/>
  <c r="L52" i="9"/>
  <c r="BD326" i="9"/>
  <c r="BD314" i="9"/>
  <c r="BD324" i="9"/>
  <c r="BD327" i="9"/>
  <c r="BD328" i="9"/>
  <c r="BD325" i="9"/>
  <c r="BD309" i="9"/>
  <c r="BD323" i="9"/>
  <c r="BD321" i="9"/>
  <c r="BD310" i="9"/>
  <c r="BD319" i="9"/>
  <c r="BD322" i="9"/>
  <c r="BD317" i="9"/>
  <c r="BD331" i="9"/>
  <c r="BD329" i="9"/>
  <c r="BD318" i="9"/>
  <c r="BD316" i="9"/>
  <c r="BD330" i="9"/>
  <c r="AI191" i="9"/>
  <c r="AI183" i="9"/>
  <c r="AI220" i="9"/>
  <c r="AI227" i="9"/>
  <c r="AI181" i="9"/>
  <c r="AI212" i="9"/>
  <c r="AI216" i="9"/>
  <c r="AI196" i="9"/>
  <c r="AI235" i="9"/>
  <c r="AI214" i="9"/>
  <c r="AI232" i="9"/>
  <c r="AI215" i="9"/>
  <c r="AI229" i="9"/>
  <c r="AI197" i="9"/>
  <c r="AI179" i="9"/>
  <c r="AI226" i="9"/>
  <c r="AI228" i="9"/>
  <c r="AI184" i="9"/>
  <c r="AI202" i="9"/>
  <c r="AI200" i="9"/>
  <c r="AI185" i="9"/>
  <c r="AI222" i="9"/>
  <c r="AI224" i="9"/>
  <c r="AI177" i="9"/>
  <c r="AI210" i="9"/>
  <c r="AI207" i="9"/>
  <c r="AI198" i="9"/>
  <c r="AI230" i="9"/>
  <c r="AI236" i="9"/>
  <c r="M228" i="9"/>
  <c r="AI221" i="9"/>
  <c r="AI178" i="9"/>
  <c r="AI209" i="9"/>
  <c r="AI218" i="9"/>
  <c r="AI194" i="9"/>
  <c r="AI208" i="9"/>
  <c r="AI204" i="9"/>
  <c r="AI182" i="9"/>
  <c r="AI187" i="9"/>
  <c r="AI186" i="9"/>
  <c r="AI234" i="9"/>
  <c r="AI231" i="9"/>
  <c r="AI238" i="9"/>
  <c r="AI199" i="9"/>
  <c r="AI205" i="9"/>
  <c r="AI189" i="9"/>
  <c r="AI175" i="9"/>
  <c r="AI203" i="9"/>
  <c r="M226" i="9"/>
  <c r="AI188" i="9"/>
  <c r="AI219" i="9"/>
  <c r="M232" i="9"/>
  <c r="M185" i="9"/>
  <c r="M189" i="9"/>
  <c r="M233" i="9"/>
  <c r="M186" i="9"/>
  <c r="M175" i="9"/>
  <c r="AI223" i="9"/>
  <c r="M181" i="9"/>
  <c r="M210" i="9"/>
  <c r="M176" i="9"/>
  <c r="M214" i="9"/>
  <c r="AI225" i="9"/>
  <c r="M182" i="9"/>
  <c r="M211" i="9"/>
  <c r="M200" i="9"/>
  <c r="M208" i="9"/>
  <c r="M209" i="9"/>
  <c r="M213" i="9"/>
  <c r="M190" i="9"/>
  <c r="M192" i="9"/>
  <c r="M206" i="9"/>
  <c r="M197" i="9"/>
  <c r="M234" i="9"/>
  <c r="M201" i="9"/>
  <c r="M238" i="9"/>
  <c r="M207" i="9"/>
  <c r="M235" i="9"/>
  <c r="M224" i="9"/>
  <c r="AI190" i="9"/>
  <c r="M188" i="9"/>
  <c r="M237" i="9"/>
  <c r="M215" i="9"/>
  <c r="M217" i="9"/>
  <c r="M230" i="9"/>
  <c r="M221" i="9"/>
  <c r="M225" i="9"/>
  <c r="M231" i="9"/>
  <c r="AI217" i="9"/>
  <c r="M177" i="9"/>
  <c r="AI206" i="9"/>
  <c r="M179" i="9"/>
  <c r="M178" i="9"/>
  <c r="M180" i="9"/>
  <c r="AI193" i="9"/>
  <c r="M196" i="9"/>
  <c r="AI176" i="9"/>
  <c r="M202" i="9"/>
  <c r="M204" i="9"/>
  <c r="AI233" i="9"/>
  <c r="AI213" i="9"/>
  <c r="M203" i="9"/>
  <c r="M205" i="9"/>
  <c r="M220" i="9"/>
  <c r="M227" i="9"/>
  <c r="M229" i="9"/>
  <c r="M193" i="9"/>
  <c r="M218" i="9"/>
  <c r="M199" i="9"/>
  <c r="M195" i="9"/>
  <c r="AI201" i="9"/>
  <c r="AI237" i="9"/>
  <c r="M194" i="9"/>
  <c r="M223" i="9"/>
  <c r="M236" i="9"/>
  <c r="AI192" i="9"/>
  <c r="M191" i="9"/>
  <c r="AI211" i="9"/>
  <c r="M198" i="9"/>
  <c r="M187" i="9"/>
  <c r="M212" i="9"/>
  <c r="M219" i="9"/>
  <c r="M183" i="9"/>
  <c r="AI180" i="9"/>
  <c r="AI195" i="9"/>
  <c r="M216" i="9"/>
  <c r="M184" i="9"/>
  <c r="M222" i="9"/>
  <c r="BD308" i="9"/>
  <c r="BD320" i="9"/>
  <c r="BD315" i="9"/>
  <c r="BD312" i="9"/>
  <c r="BD280" i="9"/>
  <c r="BD305" i="9"/>
  <c r="BD300" i="9"/>
  <c r="BD313" i="9"/>
  <c r="BD291" i="9"/>
  <c r="BD297" i="9"/>
  <c r="BD269" i="9"/>
  <c r="BD274" i="9"/>
  <c r="BD290" i="9"/>
  <c r="BD273" i="9"/>
  <c r="BD285" i="9"/>
  <c r="BD294" i="9"/>
  <c r="BD303" i="9"/>
  <c r="BD276" i="9"/>
  <c r="BD284" i="9"/>
  <c r="BD311" i="9"/>
  <c r="BD272" i="9"/>
  <c r="BD289" i="9"/>
  <c r="BD302" i="9"/>
  <c r="BD279" i="9"/>
  <c r="BD306" i="9"/>
  <c r="BD277" i="9"/>
  <c r="BD295" i="9"/>
  <c r="BD283" i="9"/>
  <c r="BD275" i="9"/>
  <c r="BD301" i="9"/>
  <c r="BD296" i="9"/>
  <c r="BD288" i="9"/>
  <c r="BD307" i="9"/>
  <c r="BD281" i="9"/>
  <c r="BD270" i="9"/>
  <c r="BD287" i="9"/>
  <c r="BD271" i="9"/>
  <c r="BD292" i="9"/>
  <c r="BD278" i="9"/>
  <c r="BD282" i="9"/>
  <c r="BD304" i="9"/>
  <c r="BD293" i="9"/>
  <c r="BD298" i="9"/>
  <c r="BD286" i="9"/>
  <c r="BD299" i="9"/>
  <c r="BU269" i="9"/>
</calcChain>
</file>

<file path=xl/sharedStrings.xml><?xml version="1.0" encoding="utf-8"?>
<sst xmlns="http://schemas.openxmlformats.org/spreadsheetml/2006/main" count="158035" uniqueCount="1970">
  <si>
    <t>YES</t>
  </si>
  <si>
    <t>NO</t>
  </si>
  <si>
    <t>Head teacher of school</t>
  </si>
  <si>
    <t>Role if not the Head teacher</t>
  </si>
  <si>
    <t>Type of Area</t>
  </si>
  <si>
    <t>#</t>
  </si>
  <si>
    <t>%</t>
  </si>
  <si>
    <t>Deputy headteacher</t>
  </si>
  <si>
    <t>Inner city</t>
  </si>
  <si>
    <t>Assistant headteacher</t>
  </si>
  <si>
    <t>Urban</t>
  </si>
  <si>
    <t>School Administrator</t>
  </si>
  <si>
    <t>Suburban</t>
  </si>
  <si>
    <t>Administrator</t>
  </si>
  <si>
    <t>Rural town</t>
  </si>
  <si>
    <t>Head of Inclusion</t>
  </si>
  <si>
    <t>Rural village</t>
  </si>
  <si>
    <t>Forest School leader</t>
  </si>
  <si>
    <t>Type of School</t>
  </si>
  <si>
    <t>Average Class Size</t>
  </si>
  <si>
    <t>A mainstream primary school (children aged 4-11 years)</t>
  </si>
  <si>
    <t>Less than 10 pupils</t>
  </si>
  <si>
    <t>A special primary school (children aged 4-11 years)</t>
  </si>
  <si>
    <t>10-20 pupils</t>
  </si>
  <si>
    <t>A mainstream infant school (children aged 4-7 years)</t>
  </si>
  <si>
    <t>21-30 pupils</t>
  </si>
  <si>
    <t>A special infant school (children aged 4-7 years)</t>
  </si>
  <si>
    <t>Over 30 pupils</t>
  </si>
  <si>
    <t>A mainstream junior school (children aged 7-11 years)</t>
  </si>
  <si>
    <t>A special junior school children aged 7-11 years)</t>
  </si>
  <si>
    <t>Nursery Attached?</t>
  </si>
  <si>
    <t>No. on School Roll</t>
  </si>
  <si>
    <t>Min</t>
  </si>
  <si>
    <t>Max</t>
  </si>
  <si>
    <t>0-50</t>
  </si>
  <si>
    <t>Classification of School</t>
  </si>
  <si>
    <t>51-100</t>
  </si>
  <si>
    <t>Community school</t>
  </si>
  <si>
    <t>101-150</t>
  </si>
  <si>
    <t>Foundation school</t>
  </si>
  <si>
    <t>151-200</t>
  </si>
  <si>
    <t>Trust school</t>
  </si>
  <si>
    <t>201-250</t>
  </si>
  <si>
    <t>Voluntary aided</t>
  </si>
  <si>
    <t>251-300</t>
  </si>
  <si>
    <t>Voluntary controlled</t>
  </si>
  <si>
    <t>301-350</t>
  </si>
  <si>
    <t>Academy</t>
  </si>
  <si>
    <t>351-400</t>
  </si>
  <si>
    <t>Free school</t>
  </si>
  <si>
    <t>401-450</t>
  </si>
  <si>
    <t>Special school</t>
  </si>
  <si>
    <t>451-500</t>
  </si>
  <si>
    <t>Independent school</t>
  </si>
  <si>
    <t>501-550</t>
  </si>
  <si>
    <t>Charity funded school</t>
  </si>
  <si>
    <t>551-600</t>
  </si>
  <si>
    <t>601-650</t>
  </si>
  <si>
    <t>651-700</t>
  </si>
  <si>
    <t>County</t>
  </si>
  <si>
    <t>Bedfordshire</t>
  </si>
  <si>
    <t>Berkshire</t>
  </si>
  <si>
    <t>Bristol</t>
  </si>
  <si>
    <t>Buckinghamshire</t>
  </si>
  <si>
    <t>Cambridgeshire</t>
  </si>
  <si>
    <t>Cheshire</t>
  </si>
  <si>
    <t>City of London</t>
  </si>
  <si>
    <t>Cornwall</t>
  </si>
  <si>
    <t>County Durham</t>
  </si>
  <si>
    <t>Cumbria</t>
  </si>
  <si>
    <t>Derbyshire</t>
  </si>
  <si>
    <t>Devon</t>
  </si>
  <si>
    <t>Dorset</t>
  </si>
  <si>
    <t>East Riding of Yorkshire</t>
  </si>
  <si>
    <t>East Sussex</t>
  </si>
  <si>
    <t>Essex</t>
  </si>
  <si>
    <t>Gloucestershire</t>
  </si>
  <si>
    <t>Greater London</t>
  </si>
  <si>
    <t>Greater Manchester</t>
  </si>
  <si>
    <t>Hampshire</t>
  </si>
  <si>
    <t>Herefordshire</t>
  </si>
  <si>
    <t>Hertfordshire</t>
  </si>
  <si>
    <t>Isle of Wight</t>
  </si>
  <si>
    <t>Kent</t>
  </si>
  <si>
    <t>Lancashire</t>
  </si>
  <si>
    <t>Leicestershire</t>
  </si>
  <si>
    <t>Lincolnshire</t>
  </si>
  <si>
    <t>Merseyside</t>
  </si>
  <si>
    <t>Norfolk</t>
  </si>
  <si>
    <t>North Yorkshire</t>
  </si>
  <si>
    <t>Northamptonshire</t>
  </si>
  <si>
    <t>Northumberland</t>
  </si>
  <si>
    <t>Nottinghamshire</t>
  </si>
  <si>
    <t>Oxfordshire</t>
  </si>
  <si>
    <t>Rutland</t>
  </si>
  <si>
    <t>Shropshire</t>
  </si>
  <si>
    <t>Somerset</t>
  </si>
  <si>
    <t>South Yorkshire</t>
  </si>
  <si>
    <t>Staffordshire</t>
  </si>
  <si>
    <t>Suffolk</t>
  </si>
  <si>
    <t>Surrey</t>
  </si>
  <si>
    <t>Tyne and Wear</t>
  </si>
  <si>
    <t>Warwickshire</t>
  </si>
  <si>
    <t>West Midlands</t>
  </si>
  <si>
    <t>West Sussex</t>
  </si>
  <si>
    <t>West Yorkshire</t>
  </si>
  <si>
    <t>Wiltshire</t>
  </si>
  <si>
    <t>Worcestershire</t>
  </si>
  <si>
    <t>Are animals currently included in the school?</t>
  </si>
  <si>
    <t>Did the school ever previously include animals?</t>
  </si>
  <si>
    <t>Yes</t>
  </si>
  <si>
    <t>No</t>
  </si>
  <si>
    <t>Was the decision to include animals planned?</t>
  </si>
  <si>
    <t>Did the school consider including animals?</t>
  </si>
  <si>
    <t>The school did consider including animals and decided not to</t>
  </si>
  <si>
    <t>The school has never considered including animals</t>
  </si>
  <si>
    <t>P8 - I moved headship and my dog had been part of my previous school community and moved with me</t>
  </si>
  <si>
    <t>Were you working at the school when they included animals?</t>
  </si>
  <si>
    <t>Were you part of the decision-making process to include animals in the school or aware of how the decision was made?</t>
  </si>
  <si>
    <t>Were you working at the school when they were considering including animals?</t>
  </si>
  <si>
    <t>P38</t>
  </si>
  <si>
    <t>Were you part of the decision-making process to consider including animals in school or aware of how the decision was made?</t>
  </si>
  <si>
    <t>P2 and P51</t>
  </si>
  <si>
    <t>P59 
P38
P30</t>
  </si>
  <si>
    <t>If the school were to consider including animals, why might be this be?</t>
  </si>
  <si>
    <t>Why did the school initially want to include animals?</t>
  </si>
  <si>
    <t>Why did the school decide not to include animals?</t>
  </si>
  <si>
    <t>No, it did not apply</t>
  </si>
  <si>
    <t>Not important</t>
  </si>
  <si>
    <t>Somewhat important</t>
  </si>
  <si>
    <t>Slightly important</t>
  </si>
  <si>
    <t>Very important</t>
  </si>
  <si>
    <t>Extremely important</t>
  </si>
  <si>
    <t>No answer given</t>
  </si>
  <si>
    <t>Don't Know</t>
  </si>
  <si>
    <t>Check</t>
  </si>
  <si>
    <t>To support teaching particular parts of the curriculum</t>
  </si>
  <si>
    <t>Alternative ways to support the curriculum preferable without including animals</t>
  </si>
  <si>
    <t xml:space="preserve"> To support teaching of PSHCE (Personal Social Health and Citizenship Education)</t>
  </si>
  <si>
    <t>Alternative ways to improve reading scores without including animals</t>
  </si>
  <si>
    <t>For assisted reading</t>
  </si>
  <si>
    <t>Alternative ways to achieve learning outcomes preferable without including animals</t>
  </si>
  <si>
    <t>To support teaching about animal welfare</t>
  </si>
  <si>
    <t>Alternative ways to achieve social, emotional, and mental health outcomes preferable without including animals</t>
  </si>
  <si>
    <t>To support development of social skills, including communication and empathy</t>
  </si>
  <si>
    <t>Concerns about ownership of the animal if owned by the school</t>
  </si>
  <si>
    <t xml:space="preserve"> To provide an experience of meeting an animal e.g., petting, observing</t>
  </si>
  <si>
    <t>Concerns about ownership of the animal if owned by member of staff</t>
  </si>
  <si>
    <t>Class pets for children to look after</t>
  </si>
  <si>
    <t>Concerns about ownership of the animal if owned by external organisation</t>
  </si>
  <si>
    <t xml:space="preserve"> To give a sense of purpose and responsibility through looking after an animal</t>
  </si>
  <si>
    <t>Concerns about the animal's breed/type/size being suitable</t>
  </si>
  <si>
    <t>Animal rearing experiences e.g., chick hatching</t>
  </si>
  <si>
    <t>Concerns about the animal's temperament</t>
  </si>
  <si>
    <t xml:space="preserve"> To provide physical activity through animal-related activities e.g., walking the animal, cleaning out pens.</t>
  </si>
  <si>
    <t>Not enough space to house the animal</t>
  </si>
  <si>
    <t>As therapy animals to support well-being</t>
  </si>
  <si>
    <t>Not having appropriate housing for the animal</t>
  </si>
  <si>
    <t>To support developing a therapeutic relationship with an animal</t>
  </si>
  <si>
    <t>Potential difficulties with having someone to look after the animal e.g., daily care, during the holidays, if the nominated staff member left and no one to replace.</t>
  </si>
  <si>
    <t>To have a calming effect and support self-regulation</t>
  </si>
  <si>
    <t xml:space="preserve"> Concerns about ensuring equity of access</t>
  </si>
  <si>
    <t xml:space="preserve"> To have a stimulating effect e.g., novelty of animals, increasing motivation</t>
  </si>
  <si>
    <t>Concerns about cultural and religious factors affecting access to the animal</t>
  </si>
  <si>
    <t xml:space="preserve"> To offer equity accessing animals for those who do not have access outside of school</t>
  </si>
  <si>
    <t>Concerns about human health and safety. Please specify below:</t>
  </si>
  <si>
    <t>Other:</t>
  </si>
  <si>
    <t>Concerns about staff dislike of animals</t>
  </si>
  <si>
    <t>Participant 17</t>
  </si>
  <si>
    <t>As a school with 75% of pupils following the Muslim faith, most of our children are very afraid of dogs as they are considered culturally as Haram. As an inner city school, we frequently walk into the city and routinely observed the fear and consequent behaviours exhibited by children when faced with a calm, controlled dog - they would leave the pavement to walk in the road.
Therefore, we worked with governors to implement a programme called Operation 4 Paws using the Kennel Club programme of Sticks and Stones. The programme teaches our children how to behave calmly and confiedntly around a dog. The outcomes of our programme have been exceeded and there are multiple benefits beyond the original aims achieved. We have testimonials to evidence the positive impact.</t>
  </si>
  <si>
    <t>Concerns about children’s dislike of animals</t>
  </si>
  <si>
    <t>Participant 7</t>
  </si>
  <si>
    <t xml:space="preserve">Here at Cutteslowe we have Goats, Chicken &amp; Rabbits that live on our school site and we have a therapy dog that visits for a whole afternoon weekly. We believe that animals can help socialise children and increase verbal skills. In this way animals not only give social and emotional support but also cognitive language skills support to children. A pet's simple presence provides verbal stimulus to help your child practice talking and socialising with another being. </t>
  </si>
  <si>
    <t>Concerns about staff anxiety/fear of animals</t>
  </si>
  <si>
    <t>Concerns about children’s anxiety/fear of animals</t>
  </si>
  <si>
    <t>Concerns about the impact on the local community</t>
  </si>
  <si>
    <t>Concerns about the impact the school neighbours</t>
  </si>
  <si>
    <t>Concerns about the animal not being cared for adequately e.g., feeding, cleaning house</t>
  </si>
  <si>
    <t>Concerns about possible unacceptable levels of animal stress during activities</t>
  </si>
  <si>
    <t>Concerns about giving the animal enough uninterrupted time away from people</t>
  </si>
  <si>
    <t>Concerns about the animal being physically harmed</t>
  </si>
  <si>
    <t>Concerns about when the animal retiresl</t>
  </si>
  <si>
    <t>Concerns about when the animal dies, and the impact on the children</t>
  </si>
  <si>
    <t>Concerns about children's interest in the animal decreasing</t>
  </si>
  <si>
    <t>Concerns about ongoing financial costs for upkeep and veterinary care for animal kept by the school</t>
  </si>
  <si>
    <t>Concerns about the cost of Animal Health Insurance if animal kept by the school:</t>
  </si>
  <si>
    <t>Concerns about the costs of public liability insurance</t>
  </si>
  <si>
    <t>Concerns about the costs of visits by an external organisation</t>
  </si>
  <si>
    <t>Concerns about the financial costs of staff training</t>
  </si>
  <si>
    <t>Concerns about the financial costs of staff time</t>
  </si>
  <si>
    <t>Lack of knowledge about how to care for animals</t>
  </si>
  <si>
    <t>Lack of guidance available to support caring for animals</t>
  </si>
  <si>
    <t>Who was on the team initially with responsibility for making the decision to include animals?</t>
  </si>
  <si>
    <t>Lack of knowledge about running the animal assisted interventions</t>
  </si>
  <si>
    <t xml:space="preserve"> Lack of guidance available to support running the animal assisted interventions</t>
  </si>
  <si>
    <t xml:space="preserve"> Difficulties in identifying the qualifications that staff might need</t>
  </si>
  <si>
    <t>Head teacher</t>
  </si>
  <si>
    <t>Difficulties with staff gaining identified qualifications</t>
  </si>
  <si>
    <t>Deputy head teacher</t>
  </si>
  <si>
    <t>Lack of training available</t>
  </si>
  <si>
    <t>Member of the senior leadership team</t>
  </si>
  <si>
    <t>Special Educational Needs Coordinator</t>
  </si>
  <si>
    <t>Comments</t>
  </si>
  <si>
    <t>Inclusion Coordinator</t>
  </si>
  <si>
    <t>Health and Saftey</t>
  </si>
  <si>
    <t>P60</t>
  </si>
  <si>
    <t>Concerns around a dogs temperament, children allergic to hay, fur allergies etc</t>
  </si>
  <si>
    <t>Member of pastoral team</t>
  </si>
  <si>
    <t>P50</t>
  </si>
  <si>
    <t xml:space="preserve">Implications for school if child injured </t>
  </si>
  <si>
    <t>Governors</t>
  </si>
  <si>
    <t>P31</t>
  </si>
  <si>
    <t xml:space="preserve">The possibility of allergies was considered </t>
  </si>
  <si>
    <t xml:space="preserve">Whole school </t>
  </si>
  <si>
    <t>Site Manager</t>
  </si>
  <si>
    <t>P16</t>
  </si>
  <si>
    <t>Some staff have severe allergies.</t>
  </si>
  <si>
    <t xml:space="preserve">Director of education </t>
  </si>
  <si>
    <t>SRP Lead</t>
  </si>
  <si>
    <t>P11</t>
  </si>
  <si>
    <t>Child allergies/ phobias</t>
  </si>
  <si>
    <t>School Business Manager</t>
  </si>
  <si>
    <t>P1</t>
  </si>
  <si>
    <t>We have a staff member who is dog phobic</t>
  </si>
  <si>
    <t>Forest School Leader</t>
  </si>
  <si>
    <t>EYFS teacher</t>
  </si>
  <si>
    <t xml:space="preserve">Other </t>
  </si>
  <si>
    <t>P66</t>
  </si>
  <si>
    <t>Financial implications and appropriate animal</t>
  </si>
  <si>
    <t>An organisation could offer all of these</t>
  </si>
  <si>
    <t>Which children were identified as potentially benefitting from the inclusion of animals?</t>
  </si>
  <si>
    <t>Children with identified special educational needs</t>
  </si>
  <si>
    <t>Children with identified mental health and wellbeing needs</t>
  </si>
  <si>
    <t>Children from a disadvantaged background e.g., financially, family support, experienced abuse</t>
  </si>
  <si>
    <t>Other children with no identified needs</t>
  </si>
  <si>
    <t>All children</t>
  </si>
  <si>
    <t>Children in a particular class – if yes please specify year age of the class</t>
  </si>
  <si>
    <t>Children in a particular class – if yes please specify year age of the class:
Y4 Y 5</t>
  </si>
  <si>
    <t>Children in a particular year group – if yes please specify which year group - EYFS</t>
  </si>
  <si>
    <t>Children in a particular year group – if yes please specify which year group -  Reception</t>
  </si>
  <si>
    <t>Children in a particular year group – if yes, please specify which year group - 3</t>
  </si>
  <si>
    <t>Children in a particular year group – if yes, please specify which year group - Y1</t>
  </si>
  <si>
    <t>Children in a particular Key Stage – if yes, please specify which key stage - KS2</t>
  </si>
  <si>
    <t>Children in a particular Key Stage – if yes, please specify which key stage - KS1</t>
  </si>
  <si>
    <t>What factors were considered during the decision-making process?</t>
  </si>
  <si>
    <t>Don't know</t>
  </si>
  <si>
    <t>Ownership of the animal</t>
  </si>
  <si>
    <t>Who would own the animal – be its legal keeper</t>
  </si>
  <si>
    <t>If the school would be the legal owner of the animal</t>
  </si>
  <si>
    <t>If a member of staff would be the legal owner of the animal</t>
  </si>
  <si>
    <t>If an external organisation would be the legal owner of the animal</t>
  </si>
  <si>
    <t>Choice of animal if owned by the school</t>
  </si>
  <si>
    <t>What breed / type of animal to get</t>
  </si>
  <si>
    <t>Size of the animal</t>
  </si>
  <si>
    <t>Temperament of the animal</t>
  </si>
  <si>
    <t>Expected lifespan for the animal</t>
  </si>
  <si>
    <t>Suitability of the animal to match the identified need e.g., teaching the curriculum, wellbeing</t>
  </si>
  <si>
    <t>Where the animal will live if owned by the school</t>
  </si>
  <si>
    <t>Having an appropriate amount of space to keep the animal</t>
  </si>
  <si>
    <t>Having appropriate housing for the animal</t>
  </si>
  <si>
    <t>Responsibility for the animal if owned by the School</t>
  </si>
  <si>
    <t>Who would look after the animal daily</t>
  </si>
  <si>
    <t>Who would care for the animal during school holidays</t>
  </si>
  <si>
    <t>Who would care for the animal if the nominated staff member were ill or leaves</t>
  </si>
  <si>
    <t>What would happen if the animal became ill</t>
  </si>
  <si>
    <t>Access to the animal</t>
  </si>
  <si>
    <t>Having equal access to the animal for all children</t>
  </si>
  <si>
    <t>Having access to the animal only for specifically identified children</t>
  </si>
  <si>
    <t>Any cultural factors affecting access to the animal</t>
  </si>
  <si>
    <t>Any religious factors affecting access to the animal</t>
  </si>
  <si>
    <t>If a visiting animal, (external organisation or staff owned) how frequent the visits should be e.g., weekly, monthly</t>
  </si>
  <si>
    <t>Human Health and Safety</t>
  </si>
  <si>
    <t>Risk of allergies</t>
  </si>
  <si>
    <t>Risk of injury, including biting</t>
  </si>
  <si>
    <t>Risk of disease and/or illness</t>
  </si>
  <si>
    <t>Risk of zoonoses (infections that can pass from animals to humans)</t>
  </si>
  <si>
    <t>Teaching how the animal communicates by understanding body language</t>
  </si>
  <si>
    <t>Teaching how to have appropriate interactions with the animal</t>
  </si>
  <si>
    <t>How the children will be allowed to interact with the animal safely</t>
  </si>
  <si>
    <t xml:space="preserve">Human wellbeing </t>
  </si>
  <si>
    <t>Staff Dislike (personal or cultural) of animals</t>
  </si>
  <si>
    <t>Children's Dislike (personal or cultural) of animals</t>
  </si>
  <si>
    <t>Staff Anxiety / Fear of animals</t>
  </si>
  <si>
    <t>Children's Anxiety / Fear of animals</t>
  </si>
  <si>
    <t>Possible impact on local community</t>
  </si>
  <si>
    <t>Possible impact on school neighbours</t>
  </si>
  <si>
    <t>Animal health and welfare</t>
  </si>
  <si>
    <t>The value and importance of the animal as a living creature, regardless of its size or financial cost</t>
  </si>
  <si>
    <t>The type of contact with the animal e.g., viewed only, touched, handled</t>
  </si>
  <si>
    <t>Activities with the children are structured and planned</t>
  </si>
  <si>
    <t>Breaks for the animal to be scheduled part of activities</t>
  </si>
  <si>
    <t>Animal has choice in whether to interact or not</t>
  </si>
  <si>
    <t>Monitoring of animal stress during activities</t>
  </si>
  <si>
    <t>Animal has uninterrupted time away from people</t>
  </si>
  <si>
    <t>Plan to manage the situation if an animal is harmed accidentally</t>
  </si>
  <si>
    <t xml:space="preserve"> Plan to manage the situation if an animal is harmed deliberately</t>
  </si>
  <si>
    <t>What happens if the animal is not being cared for properly</t>
  </si>
  <si>
    <t>Plan for animal’s retirement</t>
  </si>
  <si>
    <t>Plan for what happens in the school after the animal’s retirement/death</t>
  </si>
  <si>
    <t>Plan for decrease in interest in the animal</t>
  </si>
  <si>
    <t>Consideration of other alternatives to an animal</t>
  </si>
  <si>
    <t>Financial costs</t>
  </si>
  <si>
    <t>Initial cost of the animal, housing, and equipment if to be kept by the school</t>
  </si>
  <si>
    <t>Ongoing costs for upkeep and veterinary care for animal kept by the school</t>
  </si>
  <si>
    <t>Cost of Animal Health Insurance if animal kept by the school</t>
  </si>
  <si>
    <t xml:space="preserve"> Costs of visits by an external organisation</t>
  </si>
  <si>
    <t>Participant 11</t>
  </si>
  <si>
    <t>We won't consider it.</t>
  </si>
  <si>
    <t>Public Liability Insurance – if kept by the school</t>
  </si>
  <si>
    <t>Public Liability Insurance – if brought in by member of staff</t>
  </si>
  <si>
    <t>Public Liability Insurance – if brought in by an external organisation</t>
  </si>
  <si>
    <t>Staff training</t>
  </si>
  <si>
    <t>Staff time</t>
  </si>
  <si>
    <t>Staff Training - Animal Care</t>
  </si>
  <si>
    <t>What experience the staff have of looking after the animal</t>
  </si>
  <si>
    <t>Identifying the qualifications that staff might need</t>
  </si>
  <si>
    <t>How staff will gain identified qualifications</t>
  </si>
  <si>
    <t>Who will pay for staff training</t>
  </si>
  <si>
    <t>Staff Training – Interventions</t>
  </si>
  <si>
    <t>What experience the staff have of running animal assisted interventions</t>
  </si>
  <si>
    <t xml:space="preserve"> Identifying the qualifications that staff might need</t>
  </si>
  <si>
    <t>Any other factors?</t>
  </si>
  <si>
    <t>Participant  70</t>
  </si>
  <si>
    <t>Cost of behaviour training and assessment
Impact on child 
How the animal would be use a in safe environment</t>
  </si>
  <si>
    <t>Participant 52</t>
  </si>
  <si>
    <t xml:space="preserve">Risk assessment when animal on site.
Kept at home by staff member.
Budget ££ to care / feed / vet / was limited. Staff member agreed to pay over and above costs. </t>
  </si>
  <si>
    <t>Participant  67</t>
  </si>
  <si>
    <t xml:space="preserve">We have had a number of pets over the years. Fish lived in school and staff came in over hols to feed / clean
guinea pigs lived in school but holidayed with Head Teacher
Dog - owned by HT and visits school
On ‘Wag Day Wednesday’ . Has a base in Office- stair gates mean he can’t get out. When around the school/ with children he is always on a lead with a member of staff. </t>
  </si>
  <si>
    <t>Participant 28</t>
  </si>
  <si>
    <t xml:space="preserve">Time of day that dog was brought into school </t>
  </si>
  <si>
    <t>Participant  49</t>
  </si>
  <si>
    <t>Breed, nature, training, allergen low  risk, integration</t>
  </si>
  <si>
    <t>Participant 22</t>
  </si>
  <si>
    <t>Qualifications that the pet had - the dog was trained by Pets as Therapy</t>
  </si>
  <si>
    <t>Participant  44</t>
  </si>
  <si>
    <t>Lola is my own dog and is in school most days. Having a dedicated space for her &amp; somewhere for her to be let off the lead was important.</t>
  </si>
  <si>
    <t>Participant  43</t>
  </si>
  <si>
    <t>We have a therapy dog visits weekly 
Dinky ponies termly
Vista stablemates and furry friends farms.weekly</t>
  </si>
  <si>
    <t>Who would you include in the team responsible for making the decision to include animals?</t>
  </si>
  <si>
    <t>Participant 41</t>
  </si>
  <si>
    <t xml:space="preserve">We have a PAT dog which is totally free of charge, fully trained and comes with a fully trained owner </t>
  </si>
  <si>
    <t>Participant 26</t>
  </si>
  <si>
    <t xml:space="preserve">Our school learning dog belongs to me and joins me in school on a Friday, each week. She is only supervised by me and is never left without adult supervision, only when she is in my office with the door closed and it she rest time. </t>
  </si>
  <si>
    <t>Participant 10</t>
  </si>
  <si>
    <t>Transportation for the animal between staff homes and school.
Weekend and holiday accommodation for the animal.</t>
  </si>
  <si>
    <t>A big consideration is the time required as I imagine it is the biggest barrier for schools. Having community members sign up and having a site that is accessible via a different entrance is pretty integral to our success, as is having someone who oversees the care.</t>
  </si>
  <si>
    <t>Didn't answer</t>
  </si>
  <si>
    <t>Which children do you think might potentially benefit from the inclusion of animals?</t>
  </si>
  <si>
    <t>Children in a particular class – if yes please specify year age of the class Y4</t>
  </si>
  <si>
    <t>Children in a particular class – if yes please specify year age of the class Y1</t>
  </si>
  <si>
    <t>What factors might be considered during the decision-making process?</t>
  </si>
  <si>
    <t>CHECK</t>
  </si>
  <si>
    <t>Who was consulted with about including animals?</t>
  </si>
  <si>
    <t>Staff</t>
  </si>
  <si>
    <t>Parents</t>
  </si>
  <si>
    <t>Children</t>
  </si>
  <si>
    <t>School neighbours</t>
  </si>
  <si>
    <t>Local Community</t>
  </si>
  <si>
    <t>Were any of these people consulted unhappy about the decision to include animals?</t>
  </si>
  <si>
    <t>No answer</t>
  </si>
  <si>
    <t>Yes %</t>
  </si>
  <si>
    <t>No %</t>
  </si>
  <si>
    <t>If yes, please explain what their concerns were:</t>
  </si>
  <si>
    <t>Participant 64</t>
  </si>
  <si>
    <t>1 parent raised concerns about allergies - a plan was put in place that parent approved. 1 parent concerned about fear and again plan put in place that parent approved of</t>
  </si>
  <si>
    <t xml:space="preserve">One had a mild allergy and another was very concerned that occasionally the dog would bark </t>
  </si>
  <si>
    <t>Participant 56</t>
  </si>
  <si>
    <t xml:space="preserve">We have a few nervous children but overtime we introduced them to our school dog and they have now grown in confidence </t>
  </si>
  <si>
    <t>Participant 47</t>
  </si>
  <si>
    <t>One incident of allergy
Staff dislike of dogs</t>
  </si>
  <si>
    <t>Participant 44</t>
  </si>
  <si>
    <t>Parents whose children had a fear of dogs. These children no longer fear Lola.</t>
  </si>
  <si>
    <t>Participant 23</t>
  </si>
  <si>
    <t>We have chicks every year and the person was concerned with what happens to the chicks afterwards</t>
  </si>
  <si>
    <t>Culturally, dogs are viewed as unclean. Due to unfamiliarity with dogs many members of our community are very afraid of dogs.</t>
  </si>
  <si>
    <t>Participant 15</t>
  </si>
  <si>
    <t>Some members of the community felt a dog should not be allowed into classrooms as they are an outside animal.</t>
  </si>
  <si>
    <t>Were colleagues in other schools within the same academy / trust / federation consulted in the decision-making process?</t>
  </si>
  <si>
    <t>Don't Know %</t>
  </si>
  <si>
    <t>Participant 1</t>
  </si>
  <si>
    <t>Staff with extreme phobia of dogs.</t>
  </si>
  <si>
    <t>Did you discount their advice?</t>
  </si>
  <si>
    <t>Please state the reason for discounting their advice</t>
  </si>
  <si>
    <t>N/A - all 4 that said 'yes' didn't discount the advice</t>
  </si>
  <si>
    <t>N/A</t>
  </si>
  <si>
    <t>Were colleagues in other schools consulted in the decision-making process?</t>
  </si>
  <si>
    <t>N/A - all 3 that said 'yes' didn't discount the advice</t>
  </si>
  <si>
    <t xml:space="preserve">N/A </t>
  </si>
  <si>
    <t>Were those who have personal experiences with animals consulted in the decision-making process?</t>
  </si>
  <si>
    <t>N/A - all 24 that said 'yes' didn't discount the advice</t>
  </si>
  <si>
    <t>Were professionals external to the school consulted in the decision-making process?</t>
  </si>
  <si>
    <t>N/A - 15  that said 'yes' didn't discount the advice and 1 didn't answer</t>
  </si>
  <si>
    <t>If yes, please specify the type of external, e.g., vet</t>
  </si>
  <si>
    <t>Participant 70</t>
  </si>
  <si>
    <t>Health and Safety officer
Behaviour therapist</t>
  </si>
  <si>
    <t>Health and Safety Officer</t>
  </si>
  <si>
    <t>Participant 69</t>
  </si>
  <si>
    <t>Ex zoo keeper</t>
  </si>
  <si>
    <t>Participant 68</t>
  </si>
  <si>
    <t xml:space="preserve">Health and Safety inspector </t>
  </si>
  <si>
    <t>Behaviour therapist</t>
  </si>
  <si>
    <t>Vet</t>
  </si>
  <si>
    <t xml:space="preserve">Dog handers, dogs trust and charities for well being support animals </t>
  </si>
  <si>
    <t>Dog handler/trainer</t>
  </si>
  <si>
    <t xml:space="preserve">Therapy dog training &amp; Ed Psychologist </t>
  </si>
  <si>
    <t>Participant 53</t>
  </si>
  <si>
    <t>School dog trainer</t>
  </si>
  <si>
    <t>Dogs Trust / Charity</t>
  </si>
  <si>
    <t>Pets as therapy</t>
  </si>
  <si>
    <t>Participant 48</t>
  </si>
  <si>
    <t>PAWS therapy dogs</t>
  </si>
  <si>
    <t>Dog Mentor Trainer</t>
  </si>
  <si>
    <t>PAT dogs</t>
  </si>
  <si>
    <t>Participant 42</t>
  </si>
  <si>
    <t>Professional breeder of miniature shetland ponies, vet</t>
  </si>
  <si>
    <t>Breeders / Farmer</t>
  </si>
  <si>
    <t>Participant 33</t>
  </si>
  <si>
    <t>Vet, senior trust leaders, school risk assessment</t>
  </si>
  <si>
    <t>Senior leaders</t>
  </si>
  <si>
    <t>Participant 25</t>
  </si>
  <si>
    <t>Other schools</t>
  </si>
  <si>
    <t>Participant 24</t>
  </si>
  <si>
    <t>Charity running accredited Educational Support Dog training programme we were affiliated to.</t>
  </si>
  <si>
    <t>Vet
Animal Behaviorist
Dog Trainer
Other school who use therapy dogs</t>
  </si>
  <si>
    <t>Dog Trainer</t>
  </si>
  <si>
    <t>Farmer we bought the goats from, Hen welfare trust &amp; local vet. Families in our school community have been incredibly important because they care for the animals at weekends &amp; in the holidays.</t>
  </si>
  <si>
    <t>Was social media consulted in the decision-making process?</t>
  </si>
  <si>
    <t>Did you discount this advice?</t>
  </si>
  <si>
    <t>Please state the reason for discounting this advice</t>
  </si>
  <si>
    <t xml:space="preserve">N/A - 2  that said 'yes' didn't discount the advice </t>
  </si>
  <si>
    <t>Were research studies consulted in the decision-making process?</t>
  </si>
  <si>
    <t xml:space="preserve">N/A - 16  that said 'yes' didn't discount the advice </t>
  </si>
  <si>
    <t xml:space="preserve">N/A  </t>
  </si>
  <si>
    <t>Were books about animal care consulted in the decision-making process?</t>
  </si>
  <si>
    <t xml:space="preserve">N/A - 14  that said 'yes' didn't discount the advice </t>
  </si>
  <si>
    <t>Were books about animal assisted interventions consulted in the decision-making process?</t>
  </si>
  <si>
    <t xml:space="preserve">N/A - 12  that said 'yes' didn't discount the advice </t>
  </si>
  <si>
    <t>Were websites of professional bodies / animal charities / educational charities consulted in the decision-making process?</t>
  </si>
  <si>
    <t xml:space="preserve">Who might the school consult with to include animals? </t>
  </si>
  <si>
    <t>Were websites of professional bodies/animal charities/educational charities consulted in the decision-making process?</t>
  </si>
  <si>
    <t xml:space="preserve">N/A - 22  that said 'yes' didn't discount the advice </t>
  </si>
  <si>
    <t>Were commercial / other websites consulted in the decision-making process?</t>
  </si>
  <si>
    <t>Which of the following external resources might the school consult with to support the decision making process?</t>
  </si>
  <si>
    <t xml:space="preserve">N/A - 5  that said 'yes' didn't discount the advice </t>
  </si>
  <si>
    <t>No Answer Given</t>
  </si>
  <si>
    <t>If yes, please specify the type of commercial / other websites</t>
  </si>
  <si>
    <t>Other school websites</t>
  </si>
  <si>
    <t>Colleagues in other schools within the same academy / trust / federation</t>
  </si>
  <si>
    <t>Participant  47</t>
  </si>
  <si>
    <t>Other schools that had dogs</t>
  </si>
  <si>
    <t>Colleagues in other schools</t>
  </si>
  <si>
    <t>Pets as Therapy</t>
  </si>
  <si>
    <t>Those who have personal experiences with animals</t>
  </si>
  <si>
    <t>RSPCA
Dogs Trust</t>
  </si>
  <si>
    <t>Professionals external to the school</t>
  </si>
  <si>
    <t>Professionals external to the school - If yes, please specify the type of external, e.g., vet: - Text</t>
  </si>
  <si>
    <t>P60 Vet to assess animals 
P16 Animal person locally brings snakes/reptiles.</t>
  </si>
  <si>
    <t>Was any other external resource(s) not mentioned already, consulted in the decision-making process?</t>
  </si>
  <si>
    <t>Social media</t>
  </si>
  <si>
    <t>Research studies</t>
  </si>
  <si>
    <t>Books about animal care</t>
  </si>
  <si>
    <t>Books about animal assisted interventions</t>
  </si>
  <si>
    <t>Websites of professional bodies/animal charities/educational charities</t>
  </si>
  <si>
    <t xml:space="preserve">N/A - 4  that said 'yes' didn't discount the advice </t>
  </si>
  <si>
    <t>Commercial/other websites</t>
  </si>
  <si>
    <t>If yes, please specify the type of external resource(s)</t>
  </si>
  <si>
    <t>Participant  68</t>
  </si>
  <si>
    <t>Rescue home</t>
  </si>
  <si>
    <t>Other</t>
  </si>
  <si>
    <t>None mentioned</t>
  </si>
  <si>
    <t>Participant 55</t>
  </si>
  <si>
    <t>Canine Concern</t>
  </si>
  <si>
    <t xml:space="preserve">Other school advice </t>
  </si>
  <si>
    <t>Would the school consider pertinent legislation such as the Animal Welfare Act 2006, Dangerous Dogs Act to understand legal responsibilities involved?</t>
  </si>
  <si>
    <t>Participant 36</t>
  </si>
  <si>
    <t>Dog trainer</t>
  </si>
  <si>
    <t>Not sure</t>
  </si>
  <si>
    <t>Unsure %</t>
  </si>
  <si>
    <t>From the list consulted, which were the most trusted and important? 
Pick your top three</t>
  </si>
  <si>
    <t>How might the inclusion of animals be reviewed ?</t>
  </si>
  <si>
    <t>1st</t>
  </si>
  <si>
    <t>2nd</t>
  </si>
  <si>
    <t>3rd</t>
  </si>
  <si>
    <t>It was not be reviewed</t>
  </si>
  <si>
    <t>Informal discussions and sharing of anecdotal evidence</t>
  </si>
  <si>
    <t>Websites of professional bodies/animal charities/educational</t>
  </si>
  <si>
    <t>Regular formal discussions with the other decision-makers</t>
  </si>
  <si>
    <t>Professionals external to the school, please specify who = Dog mentor</t>
  </si>
  <si>
    <t>Professionals external to the school, please specify who =  Local Supply Company</t>
  </si>
  <si>
    <t>As part of the school development plan</t>
  </si>
  <si>
    <t>Professionals external to the school, please specify who = Dog trainer</t>
  </si>
  <si>
    <t>Professionals external to the school, please specify who = Educational Psychologist</t>
  </si>
  <si>
    <t>By the governing body / trustees</t>
  </si>
  <si>
    <t>Professionals external to the school, please specify who = Vet dog trainer and animal behavourist</t>
  </si>
  <si>
    <t>Professionals external to the school, please specify who = Pets as Therapy</t>
  </si>
  <si>
    <t>Measuring the impact of using animals on children</t>
  </si>
  <si>
    <t>Feedback from parents</t>
  </si>
  <si>
    <t>Feedback from staff</t>
  </si>
  <si>
    <t>Feedback from children</t>
  </si>
  <si>
    <t>Did the school consider pertinent legislation such as the Animal Welfare Act 2006, Dangerous Dogs Act to understand legal responsibilities involved?</t>
  </si>
  <si>
    <t>The school wasn’t aware of this legislation</t>
  </si>
  <si>
    <t>The school wasn’t aware of this legislation %</t>
  </si>
  <si>
    <t>How was the inclusion of animals reviewed ?</t>
  </si>
  <si>
    <t>Policies</t>
  </si>
  <si>
    <t>Includes data from all 43 participants, including 3 not part of decision making</t>
  </si>
  <si>
    <t>"The 43"</t>
  </si>
  <si>
    <t>Includes data from all 10 participants, including 3 not part of decision making</t>
  </si>
  <si>
    <t>Uploaded policies from particpants 25, 24, 10, 7
Others said yes but didn't upload. 
I would need to contact them.</t>
  </si>
  <si>
    <t>Does the school have a policy regarding animal-related activities?</t>
  </si>
  <si>
    <t>Does the school have a policy regarding general contact with animals on the school premises?</t>
  </si>
  <si>
    <t>Does the school have a risk assessment procedure / policy regarding animal-related activities?</t>
  </si>
  <si>
    <t>Does the school have a procedure/policy regarding review of animal related activities?</t>
  </si>
  <si>
    <t>If yes, would the school be happy to share these policies and procedures with us?</t>
  </si>
  <si>
    <t>Additional funding?</t>
  </si>
  <si>
    <t>Participant 51</t>
  </si>
  <si>
    <t>Pupil Premium, Service Children Premium</t>
  </si>
  <si>
    <t xml:space="preserve">Pupil premium &amp; Sports premium linked to mental health and wellbeing </t>
  </si>
  <si>
    <t>How long has the school included animals?</t>
  </si>
  <si>
    <t>Less than 1 year</t>
  </si>
  <si>
    <t>When did the school stop including animals?</t>
  </si>
  <si>
    <t>1-2 years</t>
  </si>
  <si>
    <t>1 X 2018</t>
  </si>
  <si>
    <t>2 X 2019</t>
  </si>
  <si>
    <t>1 X 2020 Due to Covid</t>
  </si>
  <si>
    <t>3-5 years</t>
  </si>
  <si>
    <t xml:space="preserve">It was felt that chick rearing was cruel to the male chicks </t>
  </si>
  <si>
    <t>6-10 years</t>
  </si>
  <si>
    <t>Over 10 years</t>
  </si>
  <si>
    <t>Are animals included with …?</t>
  </si>
  <si>
    <t>Individual children</t>
  </si>
  <si>
    <t>Small groups of children</t>
  </si>
  <si>
    <t>Class of children</t>
  </si>
  <si>
    <t>Particular Year Groups</t>
  </si>
  <si>
    <t>Particular Key Stages</t>
  </si>
  <si>
    <t>Whole school</t>
  </si>
  <si>
    <t>Are animals kept in the school / school grounds?</t>
  </si>
  <si>
    <t>How many animals are kept in the school / school grounds? What type of animals?</t>
  </si>
  <si>
    <t>Number of animals  in the school</t>
  </si>
  <si>
    <t>Number of schools</t>
  </si>
  <si>
    <t>Number of schools with a …</t>
  </si>
  <si>
    <t>Tick if kept inside the school</t>
  </si>
  <si>
    <t>Tick if kept in the school grounds</t>
  </si>
  <si>
    <t>Can roam free unattended in the grounds where children are present</t>
  </si>
  <si>
    <t>Can roam free unattended in the school buildings where children are present</t>
  </si>
  <si>
    <t>Can roam free unattended in the classroom where children are present</t>
  </si>
  <si>
    <t>Always supervised with children and not allowed to roam free</t>
  </si>
  <si>
    <t>Dog</t>
  </si>
  <si>
    <t>Chickens</t>
  </si>
  <si>
    <t>Rabbit(s)</t>
  </si>
  <si>
    <t>Chicks</t>
  </si>
  <si>
    <t>Guinea Pig(s)</t>
  </si>
  <si>
    <t>Guinea Pigs</t>
  </si>
  <si>
    <t>Gerbils</t>
  </si>
  <si>
    <t>Fish</t>
  </si>
  <si>
    <t>Pony</t>
  </si>
  <si>
    <t>Goats</t>
  </si>
  <si>
    <t>Animals kept inside school / school grounds: How are these animals actually used?</t>
  </si>
  <si>
    <t>To support teaching of PSHCE (Personal Social Health and Citizenship Education)</t>
  </si>
  <si>
    <t>To provide an experience of meeting an animal e.g., petting, observing</t>
  </si>
  <si>
    <t>Regulation</t>
  </si>
  <si>
    <t>Learning to 'read' dog body language</t>
  </si>
  <si>
    <t>Do staff bring in their own animals into the school?</t>
  </si>
  <si>
    <t>How many animals do staff bring into school? What type of animals?</t>
  </si>
  <si>
    <t>Rabbit</t>
  </si>
  <si>
    <t>Lizard</t>
  </si>
  <si>
    <t>Tortoise</t>
  </si>
  <si>
    <t>Animals Staff Bring In: How are these animals actually used?</t>
  </si>
  <si>
    <t>For class pets for children to look after</t>
  </si>
  <si>
    <t>For animal rearing experiences e.g., chick hatching</t>
  </si>
  <si>
    <t>Do organisations bring animals into the school?</t>
  </si>
  <si>
    <t>How many animals do organisations bring into school? What type of animals?</t>
  </si>
  <si>
    <t>Exotic animals</t>
  </si>
  <si>
    <t>Chicks / Chicks for hatching</t>
  </si>
  <si>
    <t>Insects / Reptiles</t>
  </si>
  <si>
    <t>Ducklings</t>
  </si>
  <si>
    <t>Owls / Birds of Prey</t>
  </si>
  <si>
    <t>Mini Beasts</t>
  </si>
  <si>
    <t>Pig</t>
  </si>
  <si>
    <t>Reptiles</t>
  </si>
  <si>
    <t>Puppies</t>
  </si>
  <si>
    <t>Petting Farm</t>
  </si>
  <si>
    <t>Animals from Organisations: How are these animals actually used?</t>
  </si>
  <si>
    <t xml:space="preserve">Which organisations do you use to bring animals into the school? </t>
  </si>
  <si>
    <t>Therapy dogs Nationwide</t>
  </si>
  <si>
    <t>Pets as Therapy (PAT)</t>
  </si>
  <si>
    <t>PAWS – therapy dogs</t>
  </si>
  <si>
    <t>Autism Dogs Charity</t>
  </si>
  <si>
    <t>Read2Dogs</t>
  </si>
  <si>
    <t>Dogs for Good</t>
  </si>
  <si>
    <t>Other: please specify</t>
  </si>
  <si>
    <t>Hearing Dogs Charity</t>
  </si>
  <si>
    <t>Local Owl Sanctuary</t>
  </si>
  <si>
    <t>Incredible Eggs</t>
  </si>
  <si>
    <t>Farm</t>
  </si>
  <si>
    <t>Living Eggs</t>
  </si>
  <si>
    <t>The Animal Man</t>
  </si>
  <si>
    <t>Private Company</t>
  </si>
  <si>
    <t>Unknown</t>
  </si>
  <si>
    <t>Are organisations used to provide the following?</t>
  </si>
  <si>
    <t>Animal Workshops</t>
  </si>
  <si>
    <t>Animal Workshops: please specify which organisation</t>
  </si>
  <si>
    <t>Blue Cross
RSPCA
Reptile Workshop
Jungle Jonathan</t>
  </si>
  <si>
    <t>Petting farms</t>
  </si>
  <si>
    <t>Petting farms: please specify which organisation</t>
  </si>
  <si>
    <t>Basil &amp; Crew
A variety
Farmer Gow's Faringdon</t>
  </si>
  <si>
    <t>Any other organisations: please specify</t>
  </si>
  <si>
    <t xml:space="preserve">None </t>
  </si>
  <si>
    <t xml:space="preserve">Do you have any other comments or thoughts regarding any aspect of the inclusion or non-inclusion of animals in schools that you would like to share? </t>
  </si>
  <si>
    <t>Participant 67</t>
  </si>
  <si>
    <t>Risk management is key. No child is made to engage with the animal. You definitely need a key staff member to oversee the animal.</t>
  </si>
  <si>
    <t>Participant 61</t>
  </si>
  <si>
    <t xml:space="preserve">We would love to have a therapy dog </t>
  </si>
  <si>
    <t xml:space="preserve">No we spent a long time weighing up the evidence and research and trialed animals within school before committing </t>
  </si>
  <si>
    <t>Animals in school is a huge responsibility. The welfare of the animal must be paramount.The bigger/long term.picture must be considered. Eg vet bills, insurance, retirement of animal, if the animal dies, food costs, holidays.  Risk Assessment is ongoing. As Headteacher, I will not be allowing school pets on site.If one-off days by experts then yes.  Eg owl sanctuary, insects. Certainly not dogs  or Guinea pigs.</t>
  </si>
  <si>
    <t>Participant 54</t>
  </si>
  <si>
    <t xml:space="preserve">It is the best thing we have done for the well-being of our children. They help massively with separation in the mornings and behaviour during the day.  </t>
  </si>
  <si>
    <t>Participant 49</t>
  </si>
  <si>
    <t>Our school dog has been the best initiative I've introduced to the school in the 14 years I've been in post.  He has alleviated fear, quelled anxiety, calmed dysregulation, aided reading (including allowing us to hear elective mutes read aloud) I tried to find dogs to visit and, having sent multiple requests without success, asked the Governors if I could buy one and bring him in.  Best thing ever!  Nothing in the survey has changed my views.</t>
  </si>
  <si>
    <t>Were you part of the decision-making process to stop including animals in the school or aware of how the decision was made?</t>
  </si>
  <si>
    <t>Participant 46</t>
  </si>
  <si>
    <t xml:space="preserve">Need to think about our policy towards animals, check it is robust </t>
  </si>
  <si>
    <t>Why did the school stop including animals?</t>
  </si>
  <si>
    <t>Lola [dog] is loved by all the children in school and has been a great asset to the school community.</t>
  </si>
  <si>
    <t>5  
No answer</t>
  </si>
  <si>
    <t xml:space="preserve">Having animals in our school has been very successful.  They have a wonderful calming affect on the children and are a good way for children to make friends and have something to talk about. </t>
  </si>
  <si>
    <t xml:space="preserve">There needs to be legislation to protect the welfare of the animals when being around children. </t>
  </si>
  <si>
    <t>No longer felt to be supporting the curriculum sufficiently</t>
  </si>
  <si>
    <t>Assisted reading did not improve reading scores sufficiently</t>
  </si>
  <si>
    <t>Alternative ways to achieve learning outcomes used</t>
  </si>
  <si>
    <t>Alternative ways to achieve social, emotional, and mental health outcomes used</t>
  </si>
  <si>
    <t xml:space="preserve"> Difficulties with ownership of the animal if owned by the school</t>
  </si>
  <si>
    <t>Difficulties with ownership of the animal if owned by member of staff</t>
  </si>
  <si>
    <t>Difficulties with ownership of the animal if owned by external organisation</t>
  </si>
  <si>
    <t>Animal was not suitable to match the identified need e.g., teaching the curriculum, wellbeing</t>
  </si>
  <si>
    <t>Animal was no longer suitable due to its breed / type / size</t>
  </si>
  <si>
    <t>Animal was no longer suitable due to its temperament</t>
  </si>
  <si>
    <t>Didn’t have appropriate housing for the animal</t>
  </si>
  <si>
    <t>Wanted to use the space that animals were kept, in a different way</t>
  </si>
  <si>
    <t>Difficulties with having someone to look after the animal e.g., daily care, during the holidays, nominated staff member left and no one to replace.</t>
  </si>
  <si>
    <t xml:space="preserve"> Difficulties with ensuring equity of access</t>
  </si>
  <si>
    <t>Issues with cultural and religious factors affecting access to the animal</t>
  </si>
  <si>
    <t>Unhappy about the frequency of visits by an external organisation</t>
  </si>
  <si>
    <t xml:space="preserve">Issues with human health and safety </t>
  </si>
  <si>
    <t xml:space="preserve">COVID - owner vulnerable </t>
  </si>
  <si>
    <t>Issues with staff dislike of animals</t>
  </si>
  <si>
    <t>Issues with children’s dislike of animals</t>
  </si>
  <si>
    <t>Issues with staff anxiety / fear of animals</t>
  </si>
  <si>
    <t xml:space="preserve"> Issues with children’s anxiety / fear of animals</t>
  </si>
  <si>
    <t>Issues with the local community due to including animals</t>
  </si>
  <si>
    <t>Issues with the school neighbours due to including animals</t>
  </si>
  <si>
    <t>Animal was not cared for adequately e.g., feeding, cleaning house</t>
  </si>
  <si>
    <t>Unacceptable levels of animal stress during activities</t>
  </si>
  <si>
    <t>Animal did not have enough uninterrupted time away from people</t>
  </si>
  <si>
    <t>Animal was physically harmed</t>
  </si>
  <si>
    <t>Animal retired</t>
  </si>
  <si>
    <t>Animal died</t>
  </si>
  <si>
    <t>Decreased interest in the animal</t>
  </si>
  <si>
    <t>Unable to continue ongoing financial costs for upkeep and veterinary care for animal kept by the school</t>
  </si>
  <si>
    <t>Costs of public liability insurance</t>
  </si>
  <si>
    <t>Financial costs of staff training</t>
  </si>
  <si>
    <t>Financial costs of staff time</t>
  </si>
  <si>
    <t xml:space="preserve"> Lack of knowledge about running the animal assisted interventions</t>
  </si>
  <si>
    <t>Lack of guidance available to support running the animal assisted interventions</t>
  </si>
  <si>
    <t>Difficulties in identifying the qualifications that staff might need</t>
  </si>
  <si>
    <t>Personal experience with own dog (used to be a school cuddle dog) incredibly anxious.  Vowed not to have school pets in school, even if owned by staff member(s).  Risk assessment and cost is to complicated and time consuming.Further research from Dogs Trust was/is excellent.</t>
  </si>
  <si>
    <t xml:space="preserve">COVID stopped visits then member of staff's husband declined to bring in due to own mental health issues </t>
  </si>
  <si>
    <t xml:space="preserve">Site manager ex RSPCA </t>
  </si>
  <si>
    <t xml:space="preserve">Who was consulted about stopping the inclusion of animals? </t>
  </si>
  <si>
    <t>Were any of these people consulted unhappy about the decision to stop including animals?</t>
  </si>
  <si>
    <t xml:space="preserve">Staff liked having the chicks each year </t>
  </si>
  <si>
    <t>Participant 4</t>
  </si>
  <si>
    <t>Allergies of the child</t>
  </si>
  <si>
    <t>Were any of the following external resources consulted about stopping the inclusion of animals?</t>
  </si>
  <si>
    <t>Dogs Trust</t>
  </si>
  <si>
    <t>Consent</t>
  </si>
  <si>
    <t>Inclusion criteria</t>
  </si>
  <si>
    <t>School Demographics</t>
  </si>
  <si>
    <t>Section 3</t>
  </si>
  <si>
    <t>Section 5a Schools Previously Included</t>
  </si>
  <si>
    <t>Section 3a</t>
  </si>
  <si>
    <t>Section 7a Never Consider Set 2</t>
  </si>
  <si>
    <t>Section 7b Generic things</t>
  </si>
  <si>
    <t>Section 7b 58a</t>
  </si>
  <si>
    <t>Section 7b 5</t>
  </si>
  <si>
    <t>Section 5a2</t>
  </si>
  <si>
    <t>Section 5a37a</t>
  </si>
  <si>
    <t>Section 5a37b</t>
  </si>
  <si>
    <t>Section 5a37c</t>
  </si>
  <si>
    <t>Section 5a37d</t>
  </si>
  <si>
    <t>Section 5a37e</t>
  </si>
  <si>
    <t>Section 5a37f</t>
  </si>
  <si>
    <t>Section 5a37g</t>
  </si>
  <si>
    <t>Section 5a37h</t>
  </si>
  <si>
    <t>Section 5a37i</t>
  </si>
  <si>
    <t>Section 5a37j</t>
  </si>
  <si>
    <t>Section 5a37k</t>
  </si>
  <si>
    <t>Section 5a4</t>
  </si>
  <si>
    <t>Section 5b Schools Previously Included - Policies</t>
  </si>
  <si>
    <t>Section 5c Schools previously included - what and how</t>
  </si>
  <si>
    <t>Section 5c2 Schools Previously Included - what and how</t>
  </si>
  <si>
    <t>Section 5d Schools previously included - reasons stopping</t>
  </si>
  <si>
    <t>Section 5d2</t>
  </si>
  <si>
    <t>Section 4a Have animals currently - Decision making</t>
  </si>
  <si>
    <t>Section 4a2</t>
  </si>
  <si>
    <t>Section4a18a</t>
  </si>
  <si>
    <t>Section4a18b</t>
  </si>
  <si>
    <t>Section4a18c</t>
  </si>
  <si>
    <t>Section4a18d</t>
  </si>
  <si>
    <t>Section4a18e</t>
  </si>
  <si>
    <t>Section4a18f</t>
  </si>
  <si>
    <t>Section4a18g</t>
  </si>
  <si>
    <t>Section4a18h</t>
  </si>
  <si>
    <t>Section4a18i</t>
  </si>
  <si>
    <t>Section4a18j</t>
  </si>
  <si>
    <t>Section4a18k</t>
  </si>
  <si>
    <t>Section 4a4</t>
  </si>
  <si>
    <t>Section 4a5</t>
  </si>
  <si>
    <t>Section 4a6</t>
  </si>
  <si>
    <t>Section 4b Have animals currently - Policies and Funding</t>
  </si>
  <si>
    <t>Section 4c How animals included and which animals</t>
  </si>
  <si>
    <t>Section 8</t>
  </si>
  <si>
    <t>Q1.4_1</t>
  </si>
  <si>
    <t>Q1.4_2</t>
  </si>
  <si>
    <t>Q1.4_3</t>
  </si>
  <si>
    <t>Q1.4_4</t>
  </si>
  <si>
    <t>Q1.4_5</t>
  </si>
  <si>
    <t>Q1.4_6</t>
  </si>
  <si>
    <t>Q2.1</t>
  </si>
  <si>
    <t>Q3.1</t>
  </si>
  <si>
    <t>Q3.2</t>
  </si>
  <si>
    <t>Q5.1</t>
  </si>
  <si>
    <t>Q6.1_1_1</t>
  </si>
  <si>
    <t>Q6.1_2_1</t>
  </si>
  <si>
    <t>Q6.2</t>
  </si>
  <si>
    <t>Q6.3</t>
  </si>
  <si>
    <t>Q6.4</t>
  </si>
  <si>
    <t>Q6.5</t>
  </si>
  <si>
    <t>Q6.6</t>
  </si>
  <si>
    <t>Q6.7</t>
  </si>
  <si>
    <t>Q6.8</t>
  </si>
  <si>
    <t>Q7.2</t>
  </si>
  <si>
    <t>Q7.3</t>
  </si>
  <si>
    <t>Q15.1</t>
  </si>
  <si>
    <t>Q15.2</t>
  </si>
  <si>
    <t>Q8.1</t>
  </si>
  <si>
    <t>Q14.1_1</t>
  </si>
  <si>
    <t>Q14.1_2</t>
  </si>
  <si>
    <t>Q14.1_3</t>
  </si>
  <si>
    <t>Q14.1_4</t>
  </si>
  <si>
    <t>Q14.1_5</t>
  </si>
  <si>
    <t>Q14.1_6</t>
  </si>
  <si>
    <t>Q14.1_7</t>
  </si>
  <si>
    <t>Q14.1_8</t>
  </si>
  <si>
    <t>Q14.1_9</t>
  </si>
  <si>
    <t>Q14.1_10</t>
  </si>
  <si>
    <t>Q14.1_11</t>
  </si>
  <si>
    <t>Q14.1_12</t>
  </si>
  <si>
    <t>Q14.1_13</t>
  </si>
  <si>
    <t>Q14.1_14</t>
  </si>
  <si>
    <t>Q14.1_15</t>
  </si>
  <si>
    <t>Q14.2</t>
  </si>
  <si>
    <t>Q14.3_1</t>
  </si>
  <si>
    <t>Q14.3_2</t>
  </si>
  <si>
    <t>Q14.3_3</t>
  </si>
  <si>
    <t>Q14.3_4</t>
  </si>
  <si>
    <t>Q14.3_5</t>
  </si>
  <si>
    <t>Q14.3_6</t>
  </si>
  <si>
    <t>Q14.3_7</t>
  </si>
  <si>
    <t>Q14.3_8</t>
  </si>
  <si>
    <t>Q14.3_9</t>
  </si>
  <si>
    <t>Q14.3_10</t>
  </si>
  <si>
    <t>Q14.3_11</t>
  </si>
  <si>
    <t>Q14.3_12</t>
  </si>
  <si>
    <t>Q14.3_13</t>
  </si>
  <si>
    <t>Q14.3_14</t>
  </si>
  <si>
    <t>Q14.3_15</t>
  </si>
  <si>
    <t>Q14.3_16</t>
  </si>
  <si>
    <t>Q14.3_17</t>
  </si>
  <si>
    <t>Q14.3_18</t>
  </si>
  <si>
    <t>Q14.3_19</t>
  </si>
  <si>
    <t>Q14.4_1</t>
  </si>
  <si>
    <t>Q14.4_2</t>
  </si>
  <si>
    <t>Q14.4_3</t>
  </si>
  <si>
    <t>Q14.4_4</t>
  </si>
  <si>
    <t>Q14.4_5</t>
  </si>
  <si>
    <t>Q14.4_6</t>
  </si>
  <si>
    <t>Q14.4_7</t>
  </si>
  <si>
    <t>Q14.5</t>
  </si>
  <si>
    <t>Q9.1_1</t>
  </si>
  <si>
    <t>Q9.1_2</t>
  </si>
  <si>
    <t>Q9.1_3</t>
  </si>
  <si>
    <t>Q9.1_4</t>
  </si>
  <si>
    <t>Q9.1_5</t>
  </si>
  <si>
    <t>Q9.1_6</t>
  </si>
  <si>
    <t>Q9.1_7</t>
  </si>
  <si>
    <t>Q9.1_8</t>
  </si>
  <si>
    <t>Q9.1_9</t>
  </si>
  <si>
    <t>Q9.1_10</t>
  </si>
  <si>
    <t>Q9.1_11</t>
  </si>
  <si>
    <t>Q9.1_12</t>
  </si>
  <si>
    <t>Q9.1_13</t>
  </si>
  <si>
    <t>Q9.1_14</t>
  </si>
  <si>
    <t>Q9.1_15</t>
  </si>
  <si>
    <t>Q9.2</t>
  </si>
  <si>
    <t>Q9.3_1</t>
  </si>
  <si>
    <t>Q9.3_2</t>
  </si>
  <si>
    <t>Q9.3_3</t>
  </si>
  <si>
    <t>Q9.3_4</t>
  </si>
  <si>
    <t>Q9.3_5</t>
  </si>
  <si>
    <t>Q9.3_6</t>
  </si>
  <si>
    <t>Q9.3_7</t>
  </si>
  <si>
    <t>Q9.3_8_TEXT</t>
  </si>
  <si>
    <t>Q9.4_1</t>
  </si>
  <si>
    <t>Q9.4_2</t>
  </si>
  <si>
    <t>Q9.4_3</t>
  </si>
  <si>
    <t>Q9.4_4</t>
  </si>
  <si>
    <t>Q9.4_8</t>
  </si>
  <si>
    <t>Q9.4_5_TEXT</t>
  </si>
  <si>
    <t>Q9.4_6_TEXT</t>
  </si>
  <si>
    <t>Q9.4_7_TEXT</t>
  </si>
  <si>
    <t>Q9.5_1</t>
  </si>
  <si>
    <t>Q9.5_2</t>
  </si>
  <si>
    <t>Q9.5_3</t>
  </si>
  <si>
    <t>Q9.5_4</t>
  </si>
  <si>
    <t>Q9.6_1</t>
  </si>
  <si>
    <t>Q9.6_2</t>
  </si>
  <si>
    <t>Q9.6_3</t>
  </si>
  <si>
    <t>Q9.6_4</t>
  </si>
  <si>
    <t>Q9.7_1</t>
  </si>
  <si>
    <t>Q9.7_2</t>
  </si>
  <si>
    <t>Q9.8_1</t>
  </si>
  <si>
    <t>Q9.8_2</t>
  </si>
  <si>
    <t>Q9.8_3</t>
  </si>
  <si>
    <t>Q9.8_4</t>
  </si>
  <si>
    <t>Q9.9_1</t>
  </si>
  <si>
    <t>Q9.9_2</t>
  </si>
  <si>
    <t>Q9.9_3</t>
  </si>
  <si>
    <t>Q9.9_4</t>
  </si>
  <si>
    <t>Q9.9_5</t>
  </si>
  <si>
    <t>Q9.10_1</t>
  </si>
  <si>
    <t>Q9.10_2</t>
  </si>
  <si>
    <t>Q9.10_3</t>
  </si>
  <si>
    <t>Q9.10_4</t>
  </si>
  <si>
    <t>Q9.10_5</t>
  </si>
  <si>
    <t>Q9.10_6</t>
  </si>
  <si>
    <t>Q9.10_7</t>
  </si>
  <si>
    <t>Q9.11_1</t>
  </si>
  <si>
    <t>Q9.11_2</t>
  </si>
  <si>
    <t>Q9.11_3</t>
  </si>
  <si>
    <t>Q9.11_4</t>
  </si>
  <si>
    <t>Q9.11_5</t>
  </si>
  <si>
    <t>Q9.11_6</t>
  </si>
  <si>
    <t>Q9.12_1</t>
  </si>
  <si>
    <t>Q9.12_2</t>
  </si>
  <si>
    <t>Q9.12_3</t>
  </si>
  <si>
    <t>Q9.12_4</t>
  </si>
  <si>
    <t>Q9.12_5</t>
  </si>
  <si>
    <t>Q9.12_6</t>
  </si>
  <si>
    <t>Q9.12_7</t>
  </si>
  <si>
    <t>Q9.12_8</t>
  </si>
  <si>
    <t>Q9.12_9</t>
  </si>
  <si>
    <t>Q9.12_10</t>
  </si>
  <si>
    <t>Q9.12_11</t>
  </si>
  <si>
    <t>Q9.12_12</t>
  </si>
  <si>
    <t>Q9.12_13</t>
  </si>
  <si>
    <t>Q9.12_14</t>
  </si>
  <si>
    <t>Q9.13_1</t>
  </si>
  <si>
    <t>Q9.13_2</t>
  </si>
  <si>
    <t>Q9.13_3</t>
  </si>
  <si>
    <t>Q9.13_4</t>
  </si>
  <si>
    <t>Q9.13_5</t>
  </si>
  <si>
    <t>Q9.13_6</t>
  </si>
  <si>
    <t>Q9.13_7</t>
  </si>
  <si>
    <t>Q9.13_8</t>
  </si>
  <si>
    <t>Q9.13_9</t>
  </si>
  <si>
    <t>Q9.14_1</t>
  </si>
  <si>
    <t>Q9.14_2</t>
  </si>
  <si>
    <t>Q9.14_3</t>
  </si>
  <si>
    <t>Q9.14_4</t>
  </si>
  <si>
    <t>Q9.15_1</t>
  </si>
  <si>
    <t>Q9.15_2</t>
  </si>
  <si>
    <t>Q9.15_3</t>
  </si>
  <si>
    <t>Q9.15_4</t>
  </si>
  <si>
    <t>Q9.16</t>
  </si>
  <si>
    <t>Q10.1_1</t>
  </si>
  <si>
    <t>Q10.1_2</t>
  </si>
  <si>
    <t>Q10.1_3</t>
  </si>
  <si>
    <t>Q10.1_4</t>
  </si>
  <si>
    <t>Q10.1_5</t>
  </si>
  <si>
    <t>Q10.2_1</t>
  </si>
  <si>
    <t>Q10.2_2</t>
  </si>
  <si>
    <t>Q10.2_3</t>
  </si>
  <si>
    <t>Q10.3</t>
  </si>
  <si>
    <t>Q10.4_1</t>
  </si>
  <si>
    <t>Q10.4_2</t>
  </si>
  <si>
    <t>Q10.4_3</t>
  </si>
  <si>
    <t>Q10.4_4</t>
  </si>
  <si>
    <t>Q10.4_5</t>
  </si>
  <si>
    <t>Q10.4_6</t>
  </si>
  <si>
    <t>Q10.5</t>
  </si>
  <si>
    <t>Q11.1</t>
  </si>
  <si>
    <t>Q11.2_1</t>
  </si>
  <si>
    <t>Q11.2_2</t>
  </si>
  <si>
    <t>Q11.2_3</t>
  </si>
  <si>
    <t>Q11.2_4</t>
  </si>
  <si>
    <t>Q11.2_5</t>
  </si>
  <si>
    <t>Q11.2_6</t>
  </si>
  <si>
    <t>Q11.2_7</t>
  </si>
  <si>
    <t>Q11.2_8</t>
  </si>
  <si>
    <t>Q11.2_9</t>
  </si>
  <si>
    <t>Q11.2_10_TEXT</t>
  </si>
  <si>
    <t>Q20.1_1</t>
  </si>
  <si>
    <t>Q20.1_2</t>
  </si>
  <si>
    <t>Q20.1_3</t>
  </si>
  <si>
    <t>Q20.1_4</t>
  </si>
  <si>
    <t>Q20.1_5</t>
  </si>
  <si>
    <t>Q20.1_6</t>
  </si>
  <si>
    <t>Q20.1_7</t>
  </si>
  <si>
    <t>Q20.1_8</t>
  </si>
  <si>
    <t>Q20.1_9</t>
  </si>
  <si>
    <t>Q20.1_10</t>
  </si>
  <si>
    <t>Q20.1_11</t>
  </si>
  <si>
    <t>Q20.1_12</t>
  </si>
  <si>
    <t>Q20.1_13</t>
  </si>
  <si>
    <t>Q20.1_14</t>
  </si>
  <si>
    <t>Q20.1_15</t>
  </si>
  <si>
    <t>Q21.2</t>
  </si>
  <si>
    <t>Q21.3_1</t>
  </si>
  <si>
    <t>Q21.3_2</t>
  </si>
  <si>
    <t>Q21.3_3</t>
  </si>
  <si>
    <t>Q21.3_4</t>
  </si>
  <si>
    <t>Q21.3_5</t>
  </si>
  <si>
    <t>Q21.3_6</t>
  </si>
  <si>
    <t>Q21.3_7</t>
  </si>
  <si>
    <t>Q21.3_9</t>
  </si>
  <si>
    <t>Q21.4_1</t>
  </si>
  <si>
    <t>Q21.4_2</t>
  </si>
  <si>
    <t>Q21.4_3</t>
  </si>
  <si>
    <t>Q21.4_4</t>
  </si>
  <si>
    <t>Q21.4_5</t>
  </si>
  <si>
    <t>Q21.4_6</t>
  </si>
  <si>
    <t>Q21.4_7</t>
  </si>
  <si>
    <t>Q21.4_8</t>
  </si>
  <si>
    <t>Q21.4_9</t>
  </si>
  <si>
    <t>Q21.4_10</t>
  </si>
  <si>
    <t>Q21.4_11</t>
  </si>
  <si>
    <t>Q21.5_1</t>
  </si>
  <si>
    <t>Q21.5_2</t>
  </si>
  <si>
    <t>Q21.5_3</t>
  </si>
  <si>
    <t>Q21.5_4</t>
  </si>
  <si>
    <t>Q21.6_1</t>
  </si>
  <si>
    <t>Q21.6_2</t>
  </si>
  <si>
    <t>Q21.6_3</t>
  </si>
  <si>
    <t>Q21.6_4</t>
  </si>
  <si>
    <t>Q21.6_5</t>
  </si>
  <si>
    <t>Q21.7_1</t>
  </si>
  <si>
    <t>Q21.7_2</t>
  </si>
  <si>
    <t>Q21.8_1</t>
  </si>
  <si>
    <t>Q21.8_2</t>
  </si>
  <si>
    <t>Q21.8_3</t>
  </si>
  <si>
    <t>Q21.8_4</t>
  </si>
  <si>
    <t>Q21.9_1</t>
  </si>
  <si>
    <t>Q21.9_2</t>
  </si>
  <si>
    <t>Q21.9_3</t>
  </si>
  <si>
    <t>Q21.9_4</t>
  </si>
  <si>
    <t>Q21.9_5</t>
  </si>
  <si>
    <t>Q21.10_1</t>
  </si>
  <si>
    <t>Q21.10_2</t>
  </si>
  <si>
    <t>Q21.10_3</t>
  </si>
  <si>
    <t>Q21.10_4</t>
  </si>
  <si>
    <t>Q21.10_5</t>
  </si>
  <si>
    <t>Q21.10_6</t>
  </si>
  <si>
    <t>Q21.10_7</t>
  </si>
  <si>
    <t>Q21.11_1</t>
  </si>
  <si>
    <t>Q21.11_2</t>
  </si>
  <si>
    <t>Q21.11_3</t>
  </si>
  <si>
    <t>Q21.11_4</t>
  </si>
  <si>
    <t>Q21.11_5</t>
  </si>
  <si>
    <t>Q21.11_6</t>
  </si>
  <si>
    <t>Q21.12_1</t>
  </si>
  <si>
    <t>Q21.12_2</t>
  </si>
  <si>
    <t>Q21.12_3</t>
  </si>
  <si>
    <t>Q21.12_4</t>
  </si>
  <si>
    <t>Q21.12_5</t>
  </si>
  <si>
    <t>Q21.12_6</t>
  </si>
  <si>
    <t>Q21.12_7</t>
  </si>
  <si>
    <t>Q21.12_8</t>
  </si>
  <si>
    <t>Q21.12_9</t>
  </si>
  <si>
    <t>Q21.12_10</t>
  </si>
  <si>
    <t>Q21.12_11</t>
  </si>
  <si>
    <t>Q21.12_12</t>
  </si>
  <si>
    <t>Q21.12_13</t>
  </si>
  <si>
    <t>Q21.12_14</t>
  </si>
  <si>
    <t>Q21.13_1</t>
  </si>
  <si>
    <t>Q21.13_2</t>
  </si>
  <si>
    <t>Q21.13_3</t>
  </si>
  <si>
    <t>Q21.13_4</t>
  </si>
  <si>
    <t>Q21.13_5</t>
  </si>
  <si>
    <t>Q21.13_6</t>
  </si>
  <si>
    <t>Q21.13_7</t>
  </si>
  <si>
    <t>Q21.13_8</t>
  </si>
  <si>
    <t>Q21.13_9</t>
  </si>
  <si>
    <t>Q21.14_1</t>
  </si>
  <si>
    <t>Q21.14_2</t>
  </si>
  <si>
    <t>Q21.14_3</t>
  </si>
  <si>
    <t>Q21.14_4</t>
  </si>
  <si>
    <t>Q21.15_1</t>
  </si>
  <si>
    <t>Q21.15_2</t>
  </si>
  <si>
    <t>Q21.15_3</t>
  </si>
  <si>
    <t>Q21.15_4</t>
  </si>
  <si>
    <t>Q21.16</t>
  </si>
  <si>
    <t>Q21.17_1</t>
  </si>
  <si>
    <t>Q21.17_2</t>
  </si>
  <si>
    <t>Q21.17_3</t>
  </si>
  <si>
    <t>Q21.17_4</t>
  </si>
  <si>
    <t>Q21.17_5</t>
  </si>
  <si>
    <t>Q21.18</t>
  </si>
  <si>
    <t>Q21.19</t>
  </si>
  <si>
    <t>Q22.1</t>
  </si>
  <si>
    <t>Q22.2</t>
  </si>
  <si>
    <t>Q22.3</t>
  </si>
  <si>
    <t>Q23.1</t>
  </si>
  <si>
    <t>Q23.2</t>
  </si>
  <si>
    <t>Q23.3</t>
  </si>
  <si>
    <t>Q24.1</t>
  </si>
  <si>
    <t>Q24.2</t>
  </si>
  <si>
    <t>Q24.3</t>
  </si>
  <si>
    <t>Q25.1</t>
  </si>
  <si>
    <t>Q25.2</t>
  </si>
  <si>
    <t>Q25.3</t>
  </si>
  <si>
    <t>Q25.4</t>
  </si>
  <si>
    <t>Q26.1</t>
  </si>
  <si>
    <t>Q26.2</t>
  </si>
  <si>
    <t>Q26.3</t>
  </si>
  <si>
    <t>Q27.1</t>
  </si>
  <si>
    <t>Q27.2</t>
  </si>
  <si>
    <t>Q27.3</t>
  </si>
  <si>
    <t>Q28.1</t>
  </si>
  <si>
    <t>Q28.2</t>
  </si>
  <si>
    <t>Q28.3</t>
  </si>
  <si>
    <t>Q29.1</t>
  </si>
  <si>
    <t>Q29.2</t>
  </si>
  <si>
    <t>Q29.3</t>
  </si>
  <si>
    <t>Q30.1</t>
  </si>
  <si>
    <t>Q30.2</t>
  </si>
  <si>
    <t>Q30.3</t>
  </si>
  <si>
    <t>Q31.1</t>
  </si>
  <si>
    <t>Q31.2</t>
  </si>
  <si>
    <t>Q31.3</t>
  </si>
  <si>
    <t>Q31.4</t>
  </si>
  <si>
    <t>Q32.1</t>
  </si>
  <si>
    <t>Q32.2</t>
  </si>
  <si>
    <t>Q32.3</t>
  </si>
  <si>
    <t>Q32.4</t>
  </si>
  <si>
    <t>Q33.1</t>
  </si>
  <si>
    <t>Q33.2</t>
  </si>
  <si>
    <t>Q33.3_1</t>
  </si>
  <si>
    <t>Q33.3_2</t>
  </si>
  <si>
    <t>Q33.3_3</t>
  </si>
  <si>
    <t>Q33.3_4</t>
  </si>
  <si>
    <t>Q33.3_5</t>
  </si>
  <si>
    <t>Q33.3_6</t>
  </si>
  <si>
    <t>Q33.3_7</t>
  </si>
  <si>
    <t>Q33.3_8</t>
  </si>
  <si>
    <t>Q33.3_9</t>
  </si>
  <si>
    <t>Q33.3_11</t>
  </si>
  <si>
    <t>Q34.1</t>
  </si>
  <si>
    <t>Q34.2</t>
  </si>
  <si>
    <t>Q34.3</t>
  </si>
  <si>
    <t>Q34.4</t>
  </si>
  <si>
    <t>Q34.7</t>
  </si>
  <si>
    <t>Q34.8</t>
  </si>
  <si>
    <t>Q35.1</t>
  </si>
  <si>
    <t>Q35.2</t>
  </si>
  <si>
    <t>Q35.3_1</t>
  </si>
  <si>
    <t>Q35.3_2</t>
  </si>
  <si>
    <t>Q35.3_3</t>
  </si>
  <si>
    <t>Q35.3_4</t>
  </si>
  <si>
    <t>Q35.3_5</t>
  </si>
  <si>
    <t>Q35.3_6</t>
  </si>
  <si>
    <t>Q36.2_1_3</t>
  </si>
  <si>
    <t>Q36.2_1_4</t>
  </si>
  <si>
    <t>Q36.2_1_5</t>
  </si>
  <si>
    <t>Q36.2_1_6</t>
  </si>
  <si>
    <t>Q36.2_1_7</t>
  </si>
  <si>
    <t>Q36.2_1_8</t>
  </si>
  <si>
    <t>Q36.2_1_9</t>
  </si>
  <si>
    <t>Q36.2_1_10</t>
  </si>
  <si>
    <t>Q36.2_1_11</t>
  </si>
  <si>
    <t>Q36.2_1_12</t>
  </si>
  <si>
    <t>Q36.2_1_13</t>
  </si>
  <si>
    <t>Q36.2_1_14</t>
  </si>
  <si>
    <t>Q36.2_1_15</t>
  </si>
  <si>
    <t>Q36.2_1_16</t>
  </si>
  <si>
    <t>Q36.2_3_3</t>
  </si>
  <si>
    <t>Q36.2_2_4</t>
  </si>
  <si>
    <t>Q36.2_2_5</t>
  </si>
  <si>
    <t>Q36.2_2_6</t>
  </si>
  <si>
    <t>Q36.2_2_TEXT</t>
  </si>
  <si>
    <t>Q36.2_3_1</t>
  </si>
  <si>
    <t>Q36.2_3_2</t>
  </si>
  <si>
    <t>Q36.2_4_3</t>
  </si>
  <si>
    <t>Q36.2_3_4</t>
  </si>
  <si>
    <t>Q36.2_3_5</t>
  </si>
  <si>
    <t>Q36.2_3_6</t>
  </si>
  <si>
    <t>Q36.2_3_TEXT</t>
  </si>
  <si>
    <t>Q36.2_4_1</t>
  </si>
  <si>
    <t>Q36.2_4_2</t>
  </si>
  <si>
    <t>Q36.3_1</t>
  </si>
  <si>
    <t>Q36.3_2</t>
  </si>
  <si>
    <t>Q36.3_3</t>
  </si>
  <si>
    <t>Q36.3_4</t>
  </si>
  <si>
    <t>Q36.3_5</t>
  </si>
  <si>
    <t>Q36.3_6</t>
  </si>
  <si>
    <t>Q36.3_7</t>
  </si>
  <si>
    <t>Q36.3_8</t>
  </si>
  <si>
    <t>Q36.3_9</t>
  </si>
  <si>
    <t>Q36.5_1_1</t>
  </si>
  <si>
    <t>Q36.5_1_2</t>
  </si>
  <si>
    <t>Q36.5_1_3</t>
  </si>
  <si>
    <t>Q36.5_1_4</t>
  </si>
  <si>
    <t>Q36.5_1_5</t>
  </si>
  <si>
    <t>Q36.5_1_6</t>
  </si>
  <si>
    <t>Q36.5_1_7</t>
  </si>
  <si>
    <t>Q36.5_1_8</t>
  </si>
  <si>
    <t>Q36.5_1_9</t>
  </si>
  <si>
    <t>Q36.5_1_10</t>
  </si>
  <si>
    <t>Q36.6_1</t>
  </si>
  <si>
    <t>Q36.6_2</t>
  </si>
  <si>
    <t>Q36.6_3</t>
  </si>
  <si>
    <t>Q36.6_4</t>
  </si>
  <si>
    <t>Q36.6_5</t>
  </si>
  <si>
    <t>Q36.6_6</t>
  </si>
  <si>
    <t>Q36.6_7</t>
  </si>
  <si>
    <t>Q36.6_8</t>
  </si>
  <si>
    <t>Q36.6_9</t>
  </si>
  <si>
    <t>Q36.7</t>
  </si>
  <si>
    <t>Q36.8_1_1</t>
  </si>
  <si>
    <t>Q36.8_1_2</t>
  </si>
  <si>
    <t>Q36.8_1_3</t>
  </si>
  <si>
    <t>Q36.8_1_4</t>
  </si>
  <si>
    <t>Q36.8_1_5</t>
  </si>
  <si>
    <t>Q36.8_2_1</t>
  </si>
  <si>
    <t>Q36.8_1_TEXT</t>
  </si>
  <si>
    <t>Q36.8_2_2</t>
  </si>
  <si>
    <t>Q36.9</t>
  </si>
  <si>
    <t>Q36.10</t>
  </si>
  <si>
    <t>Q36.11</t>
  </si>
  <si>
    <t>Q36.12</t>
  </si>
  <si>
    <t>Q36.13</t>
  </si>
  <si>
    <t>Q36.14</t>
  </si>
  <si>
    <t>Q36.15</t>
  </si>
  <si>
    <t>Q36.16</t>
  </si>
  <si>
    <t>Q36.17</t>
  </si>
  <si>
    <t>Q36.10-1</t>
  </si>
  <si>
    <t>Q36.10-2</t>
  </si>
  <si>
    <t>Q36.10-3</t>
  </si>
  <si>
    <t>Q36.10-4</t>
  </si>
  <si>
    <t>Q36.10-5</t>
  </si>
  <si>
    <t>Q36.10-6</t>
  </si>
  <si>
    <t>Q36.10-7</t>
  </si>
  <si>
    <t>Q37.1</t>
  </si>
  <si>
    <t>Q38.1_2</t>
  </si>
  <si>
    <t>Q38.1_3</t>
  </si>
  <si>
    <t>Q38.1_4</t>
  </si>
  <si>
    <t>Q38.1_5</t>
  </si>
  <si>
    <t>Q38.1_6</t>
  </si>
  <si>
    <t>Q38.1_7</t>
  </si>
  <si>
    <t>Q38.1_8</t>
  </si>
  <si>
    <t>Q38.1_9</t>
  </si>
  <si>
    <t>Q38.1_10</t>
  </si>
  <si>
    <t>Q38.1_11</t>
  </si>
  <si>
    <t>Q38.1_12</t>
  </si>
  <si>
    <t>Q38.1_13</t>
  </si>
  <si>
    <t>Q38.1_14</t>
  </si>
  <si>
    <t>Q38.1_15</t>
  </si>
  <si>
    <t>Q38.1_16</t>
  </si>
  <si>
    <t>Q38.1_17</t>
  </si>
  <si>
    <t>Q38.1_18</t>
  </si>
  <si>
    <t>Q38.1_19</t>
  </si>
  <si>
    <t>Q38.1_20</t>
  </si>
  <si>
    <t>Q38.1_21</t>
  </si>
  <si>
    <t>Q38.1_22</t>
  </si>
  <si>
    <t>Q38.1_23</t>
  </si>
  <si>
    <t>Q38.1_24</t>
  </si>
  <si>
    <t>Q38.1_25</t>
  </si>
  <si>
    <t>Q38.1_26</t>
  </si>
  <si>
    <t>Q38.1_27</t>
  </si>
  <si>
    <t>Q38.1_28</t>
  </si>
  <si>
    <t>Q38.1_29</t>
  </si>
  <si>
    <t>Q38.1_30</t>
  </si>
  <si>
    <t>Q38.1_31</t>
  </si>
  <si>
    <t>Q38.1_32</t>
  </si>
  <si>
    <t>Q38.1_33</t>
  </si>
  <si>
    <t>Q38.1_34</t>
  </si>
  <si>
    <t>Q38.1_35</t>
  </si>
  <si>
    <t>Q38.1_36</t>
  </si>
  <si>
    <t>Q38.1_37</t>
  </si>
  <si>
    <t>Q38.1_38</t>
  </si>
  <si>
    <t>Q38.1_39</t>
  </si>
  <si>
    <t>Q38.1_40</t>
  </si>
  <si>
    <t>Q38.1_41</t>
  </si>
  <si>
    <t>Q38.1_42</t>
  </si>
  <si>
    <t>Q38.1_43</t>
  </si>
  <si>
    <t>Q38.1_44</t>
  </si>
  <si>
    <t>Q38.1_45</t>
  </si>
  <si>
    <t>Q38.1_46</t>
  </si>
  <si>
    <t>Q38.2</t>
  </si>
  <si>
    <t>Q38.3</t>
  </si>
  <si>
    <t>Q38.3_1</t>
  </si>
  <si>
    <t>Q38.3_2</t>
  </si>
  <si>
    <t>Q38.3_3</t>
  </si>
  <si>
    <t>Q38.3_4</t>
  </si>
  <si>
    <t>Q38.3_5</t>
  </si>
  <si>
    <t>Q38.3_6</t>
  </si>
  <si>
    <t>Q38.3_7</t>
  </si>
  <si>
    <t>Q38.4</t>
  </si>
  <si>
    <t>Q38.4_1</t>
  </si>
  <si>
    <t>Q38.4_2</t>
  </si>
  <si>
    <t>Q38.4_3</t>
  </si>
  <si>
    <t>Q38.4_4</t>
  </si>
  <si>
    <t>Q38.5</t>
  </si>
  <si>
    <t>Q38.6</t>
  </si>
  <si>
    <t>Q38.7_1</t>
  </si>
  <si>
    <t>Q38.7_2</t>
  </si>
  <si>
    <t>Q38.7_3</t>
  </si>
  <si>
    <t>Q38.7_4</t>
  </si>
  <si>
    <t>Q38.7_5</t>
  </si>
  <si>
    <t>Q38.7_6</t>
  </si>
  <si>
    <t>Q38.7_7</t>
  </si>
  <si>
    <t>Q38.7_8</t>
  </si>
  <si>
    <t>Q38.7_9</t>
  </si>
  <si>
    <t>Q38.7_10</t>
  </si>
  <si>
    <t>Q38.7_11</t>
  </si>
  <si>
    <t>Q38.8</t>
  </si>
  <si>
    <t>Q39.1</t>
  </si>
  <si>
    <t>Q39.2</t>
  </si>
  <si>
    <t>Q39.3</t>
  </si>
  <si>
    <t>Q40.1_1</t>
  </si>
  <si>
    <t>Q40.1_2</t>
  </si>
  <si>
    <t>Q40.1_3</t>
  </si>
  <si>
    <t>Q40.1_4</t>
  </si>
  <si>
    <t>Q40.1_5</t>
  </si>
  <si>
    <t>Q40.1_6</t>
  </si>
  <si>
    <t>Q40.1_7</t>
  </si>
  <si>
    <t>Q40.1_8</t>
  </si>
  <si>
    <t>Q40.1_9</t>
  </si>
  <si>
    <t>Q40.1_10</t>
  </si>
  <si>
    <t>Q40.1_11</t>
  </si>
  <si>
    <t>Q40.1_12</t>
  </si>
  <si>
    <t>Q40.1_13</t>
  </si>
  <si>
    <t>Q40.1_14</t>
  </si>
  <si>
    <t>Q40.1_15</t>
  </si>
  <si>
    <t>Q40.2</t>
  </si>
  <si>
    <t>Q40.3_1</t>
  </si>
  <si>
    <t>Q40.3_2</t>
  </si>
  <si>
    <t>Q40.3_3</t>
  </si>
  <si>
    <t>Q40.3_4</t>
  </si>
  <si>
    <t>Q40.3_5</t>
  </si>
  <si>
    <t>Q40.3_6</t>
  </si>
  <si>
    <t>Q40.3_7</t>
  </si>
  <si>
    <t>Q40.3_9</t>
  </si>
  <si>
    <t>Q40.4_1</t>
  </si>
  <si>
    <t>Q40.4_2</t>
  </si>
  <si>
    <t>Q40.4_3</t>
  </si>
  <si>
    <t>Q40.4_4</t>
  </si>
  <si>
    <t>Q40.4_8</t>
  </si>
  <si>
    <t>Q40.4_9</t>
  </si>
  <si>
    <t>Q40.4_10</t>
  </si>
  <si>
    <t>Q40.4_11</t>
  </si>
  <si>
    <t>Q40.5_1</t>
  </si>
  <si>
    <t>Q40.5_2</t>
  </si>
  <si>
    <t>Q40.5_3</t>
  </si>
  <si>
    <t>Q40.5_4</t>
  </si>
  <si>
    <t>Q40.6_1</t>
  </si>
  <si>
    <t>Q40.6_2</t>
  </si>
  <si>
    <t>Q40.6_3</t>
  </si>
  <si>
    <t>Q40.6_4</t>
  </si>
  <si>
    <t>Q40.6_5</t>
  </si>
  <si>
    <t>Q40.7_1</t>
  </si>
  <si>
    <t>Q40.7_2</t>
  </si>
  <si>
    <t>Q40.8_1</t>
  </si>
  <si>
    <t>Q40.8_2</t>
  </si>
  <si>
    <t>Q40.8_3</t>
  </si>
  <si>
    <t>Q40.8_4</t>
  </si>
  <si>
    <t>Q40.9_1</t>
  </si>
  <si>
    <t>Q40.9_2</t>
  </si>
  <si>
    <t>Q40.9_3</t>
  </si>
  <si>
    <t>Q40.9_4</t>
  </si>
  <si>
    <t>Q40.9_5</t>
  </si>
  <si>
    <t>Q40.10_1</t>
  </si>
  <si>
    <t>Q40.10_2</t>
  </si>
  <si>
    <t>Q40.10_3</t>
  </si>
  <si>
    <t>Q40.10_4</t>
  </si>
  <si>
    <t>Q40.10_5</t>
  </si>
  <si>
    <t>Q40.10_6</t>
  </si>
  <si>
    <t>Q40.10_7</t>
  </si>
  <si>
    <t>Q40.11_1</t>
  </si>
  <si>
    <t>Q40.11_2</t>
  </si>
  <si>
    <t>Q40.11_3</t>
  </si>
  <si>
    <t>Q40.11_4</t>
  </si>
  <si>
    <t>Q40.11_5</t>
  </si>
  <si>
    <t>Q40.11_6</t>
  </si>
  <si>
    <t>Q40.12_1</t>
  </si>
  <si>
    <t>Q40.12_2</t>
  </si>
  <si>
    <t>Q40.12_3</t>
  </si>
  <si>
    <t>Q40.12_4</t>
  </si>
  <si>
    <t>Q40.12_5</t>
  </si>
  <si>
    <t>Q40.12_6</t>
  </si>
  <si>
    <t>Q40.12_7</t>
  </si>
  <si>
    <t>Q40.12_8</t>
  </si>
  <si>
    <t>Q40.12_9</t>
  </si>
  <si>
    <t>Q40.12_10</t>
  </si>
  <si>
    <t>Q40.12_11</t>
  </si>
  <si>
    <t>Q40.12_12</t>
  </si>
  <si>
    <t>Q40.12_13</t>
  </si>
  <si>
    <t>Q40.12_14</t>
  </si>
  <si>
    <t>Q40.13_1</t>
  </si>
  <si>
    <t>Q40.13_2</t>
  </si>
  <si>
    <t>Q40.13_3</t>
  </si>
  <si>
    <t>Q40.13_4</t>
  </si>
  <si>
    <t>Q40.13_5</t>
  </si>
  <si>
    <t>Q40.13_6</t>
  </si>
  <si>
    <t>Q40.13_7</t>
  </si>
  <si>
    <t>Q40.13_8</t>
  </si>
  <si>
    <t>Q40.13_9</t>
  </si>
  <si>
    <t>Q40.14_1</t>
  </si>
  <si>
    <t>Q40.14_2</t>
  </si>
  <si>
    <t>Q40.14_3</t>
  </si>
  <si>
    <t>Q40.14_4</t>
  </si>
  <si>
    <t>Q40.15_1</t>
  </si>
  <si>
    <t>Q40.15_2</t>
  </si>
  <si>
    <t>Q40.15_3</t>
  </si>
  <si>
    <t>Q40.15_4</t>
  </si>
  <si>
    <t>Q40.16</t>
  </si>
  <si>
    <t>Q41.1_1</t>
  </si>
  <si>
    <t>Q41.1_2</t>
  </si>
  <si>
    <t>Q41.1_3</t>
  </si>
  <si>
    <t>Q41.1_4</t>
  </si>
  <si>
    <t>Q41.1_5</t>
  </si>
  <si>
    <t>Q41.2</t>
  </si>
  <si>
    <t>Q41.3</t>
  </si>
  <si>
    <t>Q41.4</t>
  </si>
  <si>
    <t>Q41.5</t>
  </si>
  <si>
    <t>Q41.6</t>
  </si>
  <si>
    <t>Q42.2</t>
  </si>
  <si>
    <t>Q42.3</t>
  </si>
  <si>
    <t>Q42.4</t>
  </si>
  <si>
    <t>Q43.1</t>
  </si>
  <si>
    <t>Q43.2</t>
  </si>
  <si>
    <t>Q43.3</t>
  </si>
  <si>
    <t>Q44.1</t>
  </si>
  <si>
    <t>Q44.2</t>
  </si>
  <si>
    <t>Q44.3</t>
  </si>
  <si>
    <t>Q44.4</t>
  </si>
  <si>
    <t>Q45.1</t>
  </si>
  <si>
    <t>Q45.2</t>
  </si>
  <si>
    <t>Q45.3</t>
  </si>
  <si>
    <t>Q46.1</t>
  </si>
  <si>
    <t>Q46.2</t>
  </si>
  <si>
    <t>Q46.3</t>
  </si>
  <si>
    <t>Q47.1</t>
  </si>
  <si>
    <t>Q47.2</t>
  </si>
  <si>
    <t>Q47.3</t>
  </si>
  <si>
    <t>Q48.1</t>
  </si>
  <si>
    <t>Q48.2</t>
  </si>
  <si>
    <t>Q48.3</t>
  </si>
  <si>
    <t>Q49.1</t>
  </si>
  <si>
    <t>Q49.2</t>
  </si>
  <si>
    <t>Q49.3</t>
  </si>
  <si>
    <t>Q50.1</t>
  </si>
  <si>
    <t>Q50.2</t>
  </si>
  <si>
    <t>Q50.3</t>
  </si>
  <si>
    <t>Q50.4</t>
  </si>
  <si>
    <t>Q51.1</t>
  </si>
  <si>
    <t>Q51.2</t>
  </si>
  <si>
    <t>Q51.3</t>
  </si>
  <si>
    <t>Q51.4</t>
  </si>
  <si>
    <t>Q52.1</t>
  </si>
  <si>
    <t>Q53.1</t>
  </si>
  <si>
    <t>Q53.2_1</t>
  </si>
  <si>
    <t>Q53.2_2</t>
  </si>
  <si>
    <t>Q53.2_3</t>
  </si>
  <si>
    <t>Q53.2_4</t>
  </si>
  <si>
    <t>Q53.2_5</t>
  </si>
  <si>
    <t>Q53.2_6</t>
  </si>
  <si>
    <t>Q53.2_7</t>
  </si>
  <si>
    <t>Q53.2_8</t>
  </si>
  <si>
    <t>Q53.2_9</t>
  </si>
  <si>
    <t>Q53.2_11</t>
  </si>
  <si>
    <t>Q54.1</t>
  </si>
  <si>
    <t>Q54.2</t>
  </si>
  <si>
    <t>Q54.3</t>
  </si>
  <si>
    <t>Q54.4</t>
  </si>
  <si>
    <t>Q54.5</t>
  </si>
  <si>
    <t>Q54.7</t>
  </si>
  <si>
    <t>Q54.8</t>
  </si>
  <si>
    <t>Q55.1</t>
  </si>
  <si>
    <t>Q55.2_1</t>
  </si>
  <si>
    <t>Q55.2_2</t>
  </si>
  <si>
    <t>Q55.2_3</t>
  </si>
  <si>
    <t>Q55.2_4</t>
  </si>
  <si>
    <t>Q55.2_5</t>
  </si>
  <si>
    <t>Q55.2_6</t>
  </si>
  <si>
    <t>Q55.3</t>
  </si>
  <si>
    <t>Q55.4_1</t>
  </si>
  <si>
    <t>Q55.4_2</t>
  </si>
  <si>
    <t>Q55.4_3</t>
  </si>
  <si>
    <t>Q55.4_4</t>
  </si>
  <si>
    <t>Q55.4_5</t>
  </si>
  <si>
    <t>Q55.4_6</t>
  </si>
  <si>
    <t>Q55.4_7</t>
  </si>
  <si>
    <t>Q55.4_8</t>
  </si>
  <si>
    <t>Q55.4_9</t>
  </si>
  <si>
    <t>Q55.4_10</t>
  </si>
  <si>
    <t>Q55.4_11</t>
  </si>
  <si>
    <t>Q55.4_12</t>
  </si>
  <si>
    <t>Q55.4_13</t>
  </si>
  <si>
    <t>Q55.4_14</t>
  </si>
  <si>
    <t>Q55.4_15</t>
  </si>
  <si>
    <t>Q55.4_16</t>
  </si>
  <si>
    <t>Q55.4_17</t>
  </si>
  <si>
    <t>Q55.4_18</t>
  </si>
  <si>
    <t>Q55.4_19</t>
  </si>
  <si>
    <t>Q55.4_20</t>
  </si>
  <si>
    <t>Q55.4_21</t>
  </si>
  <si>
    <t>Q55.4_22</t>
  </si>
  <si>
    <t>Q55.4_23</t>
  </si>
  <si>
    <t>Q55.4_24</t>
  </si>
  <si>
    <t>Q55.4_25</t>
  </si>
  <si>
    <t>Q55.4_26</t>
  </si>
  <si>
    <t>Q55.4_27</t>
  </si>
  <si>
    <t>Q55.5_1</t>
  </si>
  <si>
    <t>Q55.5_2</t>
  </si>
  <si>
    <t>Q55.5_3</t>
  </si>
  <si>
    <t>Q55.5_4</t>
  </si>
  <si>
    <t>Q55.5_5</t>
  </si>
  <si>
    <t>Q55.5_6</t>
  </si>
  <si>
    <t>Q55.5_7</t>
  </si>
  <si>
    <t>Q55.5_8</t>
  </si>
  <si>
    <t>Q55.5_10</t>
  </si>
  <si>
    <t>Q55.6</t>
  </si>
  <si>
    <t>Q57_1</t>
  </si>
  <si>
    <t>Q57_2</t>
  </si>
  <si>
    <t>Q57_3</t>
  </si>
  <si>
    <t>Q57_4</t>
  </si>
  <si>
    <t>Q57_5</t>
  </si>
  <si>
    <t>Q57_6</t>
  </si>
  <si>
    <t>Q57_7</t>
  </si>
  <si>
    <t>Q57_8</t>
  </si>
  <si>
    <t>Q57_9</t>
  </si>
  <si>
    <t>Q57_10</t>
  </si>
  <si>
    <t>Q57_11</t>
  </si>
  <si>
    <t>Q57_12</t>
  </si>
  <si>
    <t>Q57_13</t>
  </si>
  <si>
    <t>Q57_14</t>
  </si>
  <si>
    <t>Q57_15</t>
  </si>
  <si>
    <t>Q55.9_1</t>
  </si>
  <si>
    <t>Q55.9_2</t>
  </si>
  <si>
    <t>Q55.9_3</t>
  </si>
  <si>
    <t>Q55.9_4</t>
  </si>
  <si>
    <t>Q55.9_5</t>
  </si>
  <si>
    <t>Q55.9_6</t>
  </si>
  <si>
    <t>Q55.9_7</t>
  </si>
  <si>
    <t>Q55.9_8</t>
  </si>
  <si>
    <t>Q55.9_10</t>
  </si>
  <si>
    <t>Q55.10</t>
  </si>
  <si>
    <t>Q55.11_5</t>
  </si>
  <si>
    <t>Q55.11_1</t>
  </si>
  <si>
    <t>Q55.11_2</t>
  </si>
  <si>
    <t>Q55.11_3</t>
  </si>
  <si>
    <t>Q55.11_4</t>
  </si>
  <si>
    <t>Q55.11_10</t>
  </si>
  <si>
    <t>Q55.11_6</t>
  </si>
  <si>
    <t>Q55.11_7</t>
  </si>
  <si>
    <t>Q55.11_8</t>
  </si>
  <si>
    <t>Q55.11_9</t>
  </si>
  <si>
    <t>Q55.11_15</t>
  </si>
  <si>
    <t>Q55.11_11</t>
  </si>
  <si>
    <t>Q55.11_12</t>
  </si>
  <si>
    <t>Q55.11_13</t>
  </si>
  <si>
    <t>Q55.11_14</t>
  </si>
  <si>
    <t>Q55.11_20</t>
  </si>
  <si>
    <t>Q55.11_16</t>
  </si>
  <si>
    <t>Q55.11_17</t>
  </si>
  <si>
    <t>Q55.11_18</t>
  </si>
  <si>
    <t>Q55.11_19</t>
  </si>
  <si>
    <t>Q55.12_1</t>
  </si>
  <si>
    <t>Q55.12_2</t>
  </si>
  <si>
    <t>Q55.12_3</t>
  </si>
  <si>
    <t>Q55.12_4</t>
  </si>
  <si>
    <t>Q55.12_5</t>
  </si>
  <si>
    <t>Q55.12_6</t>
  </si>
  <si>
    <t>Q55.12_7</t>
  </si>
  <si>
    <t>Q55.12_8</t>
  </si>
  <si>
    <t>Q55.12_10</t>
  </si>
  <si>
    <t>Q55.13_1</t>
  </si>
  <si>
    <t>Q55.13_2</t>
  </si>
  <si>
    <t>Q55.13_3</t>
  </si>
  <si>
    <t>Q55.13_4</t>
  </si>
  <si>
    <t>Q55.13_5</t>
  </si>
  <si>
    <t>Q55.13_6</t>
  </si>
  <si>
    <t>Q55.13_8</t>
  </si>
  <si>
    <t>Q55.14</t>
  </si>
  <si>
    <t>Q55.15</t>
  </si>
  <si>
    <t>Q55.16</t>
  </si>
  <si>
    <t>Q55.17</t>
  </si>
  <si>
    <t>Q55.18</t>
  </si>
  <si>
    <t>Q12.1</t>
  </si>
  <si>
    <t>Start Date</t>
  </si>
  <si>
    <t>End Date</t>
  </si>
  <si>
    <t>Progress</t>
  </si>
  <si>
    <t>Duration (in seconds)</t>
  </si>
  <si>
    <t>Finished</t>
  </si>
  <si>
    <t>Recorded Date</t>
  </si>
  <si>
    <t>Response ID</t>
  </si>
  <si>
    <t>Q_Recaptcha Score</t>
  </si>
  <si>
    <t>Head delegated survey</t>
  </si>
  <si>
    <t>Role held in either a primary, infant, or junior school in England
Mainstream or special school.</t>
  </si>
  <si>
    <t>Qualtricas Survey #</t>
  </si>
  <si>
    <t>School Name</t>
  </si>
  <si>
    <t>School Post Code</t>
  </si>
  <si>
    <t>Were colleagues in other schools within the same academy / trust/ federation consulted in the decision-making process?</t>
  </si>
  <si>
    <t>From the list consulted, which were the most trusted and important? Pick your top three</t>
  </si>
  <si>
    <t>Additional funding</t>
  </si>
  <si>
    <t>Timelines</t>
  </si>
  <si>
    <t>Did the school include animals with …?</t>
  </si>
  <si>
    <t>Were animals kept in the school / school grounds?</t>
  </si>
  <si>
    <t xml:space="preserve">How were these animals actually used? </t>
  </si>
  <si>
    <t>Did staff bring their own animals into the school?</t>
  </si>
  <si>
    <t>Did organisations bring animals into the school?</t>
  </si>
  <si>
    <t xml:space="preserve">What was the purpose of these animals? </t>
  </si>
  <si>
    <t xml:space="preserve">Which organisations did you use to bring animals into the school? </t>
  </si>
  <si>
    <t>Were organisations used to provide the following?</t>
  </si>
  <si>
    <t>Who was on the team with responsibility for making the decision to stop?</t>
  </si>
  <si>
    <t>Decision making</t>
  </si>
  <si>
    <t>Are animals kept in the school/ school grounds?</t>
  </si>
  <si>
    <t>How are these animals actually used?</t>
  </si>
  <si>
    <t xml:space="preserve">What is the purpose of including these animals? </t>
  </si>
  <si>
    <t>Where the animal will live in owned by the school</t>
  </si>
  <si>
    <t>Responsibility for the animal if owned by the school</t>
  </si>
  <si>
    <t>Human health and safety</t>
  </si>
  <si>
    <t>Human wellbeing</t>
  </si>
  <si>
    <t>Staff training - animal care</t>
  </si>
  <si>
    <t>Staff training - interventions</t>
  </si>
  <si>
    <t xml:space="preserve">Choice of animal if owned by the school </t>
  </si>
  <si>
    <t xml:space="preserve">Where the animal will live if owned by the school </t>
  </si>
  <si>
    <t xml:space="preserve">Responsibility for the animal if owned by the School </t>
  </si>
  <si>
    <t xml:space="preserve">Access to the animal </t>
  </si>
  <si>
    <t xml:space="preserve">Human Health and Safety </t>
  </si>
  <si>
    <t xml:space="preserve">Animal health and welfare </t>
  </si>
  <si>
    <t xml:space="preserve">Financial costs </t>
  </si>
  <si>
    <t xml:space="preserve"> Were they allowed to roam free unattended?</t>
  </si>
  <si>
    <t>Are they are allowed to roam free unattended?</t>
  </si>
  <si>
    <t>As class pets for the children to look after</t>
  </si>
  <si>
    <t>To provide physical activity through animal-related activities e.g., walking the animal, cleaning out pens.</t>
  </si>
  <si>
    <t xml:space="preserve"> As therapy animals to support well-being</t>
  </si>
  <si>
    <t>To have a stimulating effect e.g., novelty of animals, increasing motivation</t>
  </si>
  <si>
    <t>To offer equity accessing animals for those who do not have access outside of school</t>
  </si>
  <si>
    <t xml:space="preserve"> Children with identified special educational needs</t>
  </si>
  <si>
    <t xml:space="preserve"> All children</t>
  </si>
  <si>
    <t xml:space="preserve">Children in a particular class </t>
  </si>
  <si>
    <t xml:space="preserve">Children in a particular year group </t>
  </si>
  <si>
    <t xml:space="preserve"> Children in a particular Key Stage </t>
  </si>
  <si>
    <t xml:space="preserve">Risk of injury, including biting </t>
  </si>
  <si>
    <t>Plan to manage the situation if an animal is harmed deliberately</t>
  </si>
  <si>
    <t>Plan for what happens in the school after the animal’s retirement / death</t>
  </si>
  <si>
    <t>Costs of visits by an external organisation</t>
  </si>
  <si>
    <t>Are there any other factors that might be considered during the decision-making process that haven't been listed?</t>
  </si>
  <si>
    <t xml:space="preserve"> Children</t>
  </si>
  <si>
    <t xml:space="preserve"> Colleagues in other schools within the same academy / trust / federation</t>
  </si>
  <si>
    <t>Any professionals external to the school?</t>
  </si>
  <si>
    <t>Commercial / Other websites</t>
  </si>
  <si>
    <t xml:space="preserve"> It would not be reviewed</t>
  </si>
  <si>
    <t xml:space="preserve"> Regular formal discussions with the other decision-makers</t>
  </si>
  <si>
    <t>Selected Choice - As part of the school development plan</t>
  </si>
  <si>
    <t xml:space="preserve"> Feedback from staff</t>
  </si>
  <si>
    <t>To give a sense of purpose and responsibility through looking after an animal</t>
  </si>
  <si>
    <t xml:space="preserve"> To have a calming effect and support self-regulation</t>
  </si>
  <si>
    <t xml:space="preserve"> Inclusion Coordinator</t>
  </si>
  <si>
    <t>Children in a particular year group – if yes, please specify which year group</t>
  </si>
  <si>
    <t>Children in a particular Key Stage – if yes, please specify which key stage</t>
  </si>
  <si>
    <t>Children in a particular class – if yes please specify year age of the class - Text</t>
  </si>
  <si>
    <t xml:space="preserve"> Children in a particular year group – if yes, please specify which year group - Text</t>
  </si>
  <si>
    <t>Children in a particular Key Stage – if yes, please specify which key stage - Text</t>
  </si>
  <si>
    <t xml:space="preserve"> Having an appropriate amount of space to keep the animal</t>
  </si>
  <si>
    <t xml:space="preserve"> If a visiting animal, (external organisation or staff owned) how frequent the visits should be e.g., weekly, monthly</t>
  </si>
  <si>
    <t xml:space="preserve"> Risk of zoonoses (infections that can pass from animals to humans)</t>
  </si>
  <si>
    <t xml:space="preserve"> Staff Anxiety/ Fear of animals</t>
  </si>
  <si>
    <t>Children's Anxiety/Fear of animals</t>
  </si>
  <si>
    <t xml:space="preserve"> Activities with the children are structured and planned</t>
  </si>
  <si>
    <t xml:space="preserve"> Animal has choice in whether to interact or not</t>
  </si>
  <si>
    <t xml:space="preserve"> Plan for what happens in the school after the animal’s retirement/death</t>
  </si>
  <si>
    <t>Animal Care - Identifying the qualifications that staff might need</t>
  </si>
  <si>
    <t>Animal Care - How staff will gain identified qualifications</t>
  </si>
  <si>
    <t>Animal Care - Who will pay for staff training</t>
  </si>
  <si>
    <t>Are there any other factors that were considered during the decision-making process that haven't been listed?</t>
  </si>
  <si>
    <t xml:space="preserve"> Parents</t>
  </si>
  <si>
    <t xml:space="preserve"> Local Community</t>
  </si>
  <si>
    <t>Did you discount this advice/ information?</t>
  </si>
  <si>
    <t>Please state the reason for discounting this advice/information</t>
  </si>
  <si>
    <t>It was not reviewed</t>
  </si>
  <si>
    <t>Other (please specify)</t>
  </si>
  <si>
    <t>Did the school have a policy regarding animal-related activities?</t>
  </si>
  <si>
    <t>Did the school have a policy regarding general contact with animals on the school premises?</t>
  </si>
  <si>
    <t>Did the school have a risk assessment procedure / policy regarding animal-related activities?</t>
  </si>
  <si>
    <t>Did the school have a procedure/policy regarding review of animal related activities?</t>
  </si>
  <si>
    <t>Did the school have any additional funding to support the inclusion of animals e.g., pupil premium, special educational needs, personal education plans for children who are looked after?</t>
  </si>
  <si>
    <t>If yes, please specify the types of funding:</t>
  </si>
  <si>
    <t>How long did the school include animals?</t>
  </si>
  <si>
    <t>Yes or No ?</t>
  </si>
  <si>
    <t>Animal #1</t>
  </si>
  <si>
    <t>Kept inside the school</t>
  </si>
  <si>
    <t>Kept in the school grounds</t>
  </si>
  <si>
    <t>Animal #2</t>
  </si>
  <si>
    <t>Animal #3</t>
  </si>
  <si>
    <t>Animal #4</t>
  </si>
  <si>
    <t xml:space="preserve"> For assisted reading</t>
  </si>
  <si>
    <t>Yes or No?</t>
  </si>
  <si>
    <t xml:space="preserve"> Always supervised with children and not allowed to roam free</t>
  </si>
  <si>
    <t xml:space="preserve"> Can roam free unattended in the classroom where children are present</t>
  </si>
  <si>
    <t xml:space="preserve"> Autism Dogs Charity</t>
  </si>
  <si>
    <t>Which organisation</t>
  </si>
  <si>
    <t>Any other organisations</t>
  </si>
  <si>
    <t xml:space="preserve"> Issues with human health and safety
specify</t>
  </si>
  <si>
    <t>Local community</t>
  </si>
  <si>
    <t>If the decision was unplanned, can you explain more about how including animals happened?</t>
  </si>
  <si>
    <t>Were you part of the decision-making process to include animals in the school or aware of how the decision was made</t>
  </si>
  <si>
    <t>Other, please specify and indicate the importance</t>
  </si>
  <si>
    <t xml:space="preserve"> Head teacher</t>
  </si>
  <si>
    <t xml:space="preserve"> Deputy head teacher</t>
  </si>
  <si>
    <t xml:space="preserve"> Children with identified mental health and wellbeing needs</t>
  </si>
  <si>
    <t>Children in a particular year group – if yes, please specify which year group - Text</t>
  </si>
  <si>
    <t>Please specify any other factors considered</t>
  </si>
  <si>
    <t>If yes, please can you upload these policies or email them to j.delicata@soton.ac.uk - ID</t>
  </si>
  <si>
    <t>If yes, please can you upload these policies or email them to j.delicata@soton.ac.uk - Name</t>
  </si>
  <si>
    <t>If yes, please can you upload these policies or email them to j.delicata@soton.ac.uk - Size</t>
  </si>
  <si>
    <t>If yes, please can you upload these policies or email them to j.delicata@soton.ac.uk - Type</t>
  </si>
  <si>
    <t>Does the school have any additional funding to support the inclusion of animals e.g., pupil premium, special educational needs, personal education plans for children who are looked after?</t>
  </si>
  <si>
    <t xml:space="preserve">
To support teaching particular parts of the curriculum</t>
  </si>
  <si>
    <t>True</t>
  </si>
  <si>
    <t>R_22A5KyMXt2Yau4N</t>
  </si>
  <si>
    <t>Tick to consent</t>
  </si>
  <si>
    <t/>
  </si>
  <si>
    <t>Guinea Pig</t>
  </si>
  <si>
    <t>R_8DP37k5Jl4QzNVg</t>
  </si>
  <si>
    <t>4-5</t>
  </si>
  <si>
    <t>Reception</t>
  </si>
  <si>
    <t>1</t>
  </si>
  <si>
    <t>R_8ol95ve8JJRDTwZ</t>
  </si>
  <si>
    <t>Professionals external to the school, please specify who = didn't specify</t>
  </si>
  <si>
    <t>dogs</t>
  </si>
  <si>
    <t>guinea pigs</t>
  </si>
  <si>
    <t>puppies</t>
  </si>
  <si>
    <t>Blue Cross</t>
  </si>
  <si>
    <t>R_2MA7aOmU7mo8sIt</t>
  </si>
  <si>
    <t>R_8meIugFiPPFKnso</t>
  </si>
  <si>
    <t>R_20SPu8VwdSebe4F</t>
  </si>
  <si>
    <t>vet</t>
  </si>
  <si>
    <t>no</t>
  </si>
  <si>
    <t>R_24NnsD4J9LDmsHF</t>
  </si>
  <si>
    <t>Guinea pig</t>
  </si>
  <si>
    <t>dog</t>
  </si>
  <si>
    <t>R_8wWtpAHLHtNWHgB</t>
  </si>
  <si>
    <t>R_27fMoXfRb00V3dX</t>
  </si>
  <si>
    <t>No. It would not apply</t>
  </si>
  <si>
    <t>church visitors who have a therapy dog</t>
  </si>
  <si>
    <t>I think the primary reason I would consider an animal included in school would be to support pupils' wellbeing. Risk assessing for this though, may be a limiting factor.</t>
  </si>
  <si>
    <t>R_89ed3fE16aVCOaZ</t>
  </si>
  <si>
    <t>One</t>
  </si>
  <si>
    <t>Professionals external to the school please specify who = Local supply company</t>
  </si>
  <si>
    <t xml:space="preserve">Chicks </t>
  </si>
  <si>
    <t xml:space="preserve">Exotic animals - animal man </t>
  </si>
  <si>
    <t xml:space="preserve">The animal man </t>
  </si>
  <si>
    <t>R_8K9JsVFuecLcGHX</t>
  </si>
  <si>
    <t>Year 4 and year 1 in particular</t>
  </si>
  <si>
    <t xml:space="preserve">Vet to assess animals </t>
  </si>
  <si>
    <t>False</t>
  </si>
  <si>
    <t>R_89ZlK6VNlgeK3m1</t>
  </si>
  <si>
    <t xml:space="preserve">SS Peter &amp; Paul Catholic Primary </t>
  </si>
  <si>
    <t>NE33 4RH</t>
  </si>
  <si>
    <t>R_8szY3XKrztD5Fw4</t>
  </si>
  <si>
    <t>R_2pKs6IQtMbWVQbw</t>
  </si>
  <si>
    <t>R_8PXkuc3HABwzfe9</t>
  </si>
  <si>
    <t>R_2QFJKJQF6LtD8IY</t>
  </si>
  <si>
    <t>Canine Conern</t>
  </si>
  <si>
    <t>Professionals external to the school, please specify who = Canine Concern</t>
  </si>
  <si>
    <t>R_8WUYmxtRtBZLxXH</t>
  </si>
  <si>
    <t>R_8dyDZmAOIsBSVY5</t>
  </si>
  <si>
    <t>Professionals external to the school, please specify who = School Dog Trainer</t>
  </si>
  <si>
    <t>R_2zvht1mpZ7hP21l</t>
  </si>
  <si>
    <t>No it did not apply</t>
  </si>
  <si>
    <t>2019</t>
  </si>
  <si>
    <t>Guinea pigs</t>
  </si>
  <si>
    <t>Insects reptiles</t>
  </si>
  <si>
    <t>Owls and birds of prey</t>
  </si>
  <si>
    <t xml:space="preserve">Local owl sanctuary </t>
  </si>
  <si>
    <t>Personal experience with own dog (used to be a school cuddle dog) incredibly anxious.  Vowed not to have school pets in school, even if owned by staff member(s).  Risk assessment and cost is to complicated and time consuming.
Further research from Dogs Trust was/is excellent.
Dogs Trust visit school most/every year to help children learn about respecting Dogs.  
School also support rspca.
As Headteacher I choose not to have school pets.</t>
  </si>
  <si>
    <t>Dogs trust</t>
  </si>
  <si>
    <t>Na</t>
  </si>
  <si>
    <t>Animals in school is a huge responsibility. The welfare of the animal must be paramount.
The bigger/long term.picture must be considered. Eg vet bills, insurance, retirement of animal, if the animal dies, food costs, holidays.  
Risk Assessment is ongoing.
As Headteacher, I will not be allowing school pets on site.
If one-off days by experts then yes.  Eg owl sanctuary, insects.
Certainly not dogs  or Guinea pigs.</t>
  </si>
  <si>
    <t>R_8RayLtC6jFFFnLT</t>
  </si>
  <si>
    <t>Applegarth Primary School</t>
  </si>
  <si>
    <t>DL7 8QF</t>
  </si>
  <si>
    <t>R_8RKHn6St5V99ii5</t>
  </si>
  <si>
    <t>None</t>
  </si>
  <si>
    <t>R_8HrWtmtm8ZAPpFT</t>
  </si>
  <si>
    <t>Basil &amp; Crew</t>
  </si>
  <si>
    <t>R_2DvIPnaBZMv2Zim</t>
  </si>
  <si>
    <t>R_8FPeIH9Naz83OKq</t>
  </si>
  <si>
    <t>R_8HibU22ogaQg2vK</t>
  </si>
  <si>
    <t>Professionals external to the school, please specify who = Blue Cross</t>
  </si>
  <si>
    <t>Hearing dogs charity</t>
  </si>
  <si>
    <t>R_8QPrKfA5ccD0Txf</t>
  </si>
  <si>
    <t>R_2BCaqjef4kt6ze1</t>
  </si>
  <si>
    <t>Lola is loved by all the children in school and has been a great asset to the school community.</t>
  </si>
  <si>
    <t>R_8viE4yYiHEIH6Y4</t>
  </si>
  <si>
    <t>R_2DBGZsAGl2Jdnsf</t>
  </si>
  <si>
    <t>chickens</t>
  </si>
  <si>
    <t>pony</t>
  </si>
  <si>
    <t>gerbils</t>
  </si>
  <si>
    <t>R_8prjyONycI4GwJ7</t>
  </si>
  <si>
    <t>R_2guWE8Jj33HoQbf</t>
  </si>
  <si>
    <t>R_2e8msU0MEQCMkMx</t>
  </si>
  <si>
    <t>R_2jYXvH4HaGAMR8c</t>
  </si>
  <si>
    <t>Carleton Green Community Primary School</t>
  </si>
  <si>
    <t>FY5 3SB</t>
  </si>
  <si>
    <t>KS1</t>
  </si>
  <si>
    <t>R_8dNBnST3RSJ61OJ</t>
  </si>
  <si>
    <t>R_8DnflHfvKdXDCHQ</t>
  </si>
  <si>
    <t>R_8owHuLqiFrr7qAp</t>
  </si>
  <si>
    <t>R_8V2QdrGRemUzqnq</t>
  </si>
  <si>
    <t>R_8gRfNCM2euelLMZ</t>
  </si>
  <si>
    <t>R_2oFMyyrrAC4Vl4d</t>
  </si>
  <si>
    <t>R_88CKXk4ENWpQOfM</t>
  </si>
  <si>
    <t>R_8MJWAANzPncxxhP</t>
  </si>
  <si>
    <t>St Anne’s Catholic Primary School</t>
  </si>
  <si>
    <t>CW5 7DA</t>
  </si>
  <si>
    <t xml:space="preserve">All staff members </t>
  </si>
  <si>
    <t>2018</t>
  </si>
  <si>
    <t>R_2P4M1pKYcTJWZ5U</t>
  </si>
  <si>
    <t>R_2dp4KTImAUSeriR</t>
  </si>
  <si>
    <t>Professionals external to the school, please specify who = Ed Psych</t>
  </si>
  <si>
    <t>2020 due to Covid</t>
  </si>
  <si>
    <t>R_2gFjAioM14zbEOZ</t>
  </si>
  <si>
    <t>R_8f0t63da7pbz7Zu</t>
  </si>
  <si>
    <t>Professionals external to the school, please specify who = PAT Team</t>
  </si>
  <si>
    <t>R_2PEzq7dM97TFT0J</t>
  </si>
  <si>
    <t>Professionals external to the school, please specify who = vet</t>
  </si>
  <si>
    <t>F_20YShvZNFrh0Wtj</t>
  </si>
  <si>
    <t>Dogs%20in%20School%20Policy%202024-26.docx</t>
  </si>
  <si>
    <t>application/vnd.openxmlformats-officedocument.wordprocessingml.document</t>
  </si>
  <si>
    <t>R_8tdRlzrJBotp9vz</t>
  </si>
  <si>
    <t>Professionals external to the school, please specify who = Charity running training programme</t>
  </si>
  <si>
    <t>F_3PaROWBKTTZB9lz</t>
  </si>
  <si>
    <t>Educational%20Assistance%20Dog%20Policy%202022.pdf</t>
  </si>
  <si>
    <t>application/pdf</t>
  </si>
  <si>
    <t>R_2KvWDRhVmICKnFX</t>
  </si>
  <si>
    <t>3</t>
  </si>
  <si>
    <t>KS2</t>
  </si>
  <si>
    <t>RSPCA</t>
  </si>
  <si>
    <t>R_2PhCbIJVNCJYTAd</t>
  </si>
  <si>
    <t>SRP lead</t>
  </si>
  <si>
    <t>2019???</t>
  </si>
  <si>
    <t>R_2oAQT4YTRlhqVEP</t>
  </si>
  <si>
    <t>R_2eq55NluqgyM2z9</t>
  </si>
  <si>
    <t>R_2fkEJ7rKz6uRDfc</t>
  </si>
  <si>
    <t>R_2ImHnEeXIQxn4ox</t>
  </si>
  <si>
    <t>parents</t>
  </si>
  <si>
    <t>I think the parents anxieties would be the biggest factor for us as a school. Also the unpredictability of some pupils behaviour</t>
  </si>
  <si>
    <t>The Trust</t>
  </si>
  <si>
    <t>We would consider once we are a fullschool with full capacity and there is an identified staff member who would own the animal. We also have alot of foxes and deer on site so this would need to be considered for certain animals eg rabbits and chickens</t>
  </si>
  <si>
    <t>R_8H6x1aCzPucQFSC</t>
  </si>
  <si>
    <t>chicks</t>
  </si>
  <si>
    <t>ducklings</t>
  </si>
  <si>
    <t>petting farm</t>
  </si>
  <si>
    <t>a variety</t>
  </si>
  <si>
    <t>R_8RdQRaiUVYgBqyF</t>
  </si>
  <si>
    <t>Animal person locally brings snakes/reptiles.</t>
  </si>
  <si>
    <t>R_89fcEeHDyxNLYlj</t>
  </si>
  <si>
    <t>Chicks for Hatching</t>
  </si>
  <si>
    <t>R_8D8fzpYsfeUbYpT</t>
  </si>
  <si>
    <t>Professionals external to the school, please specify who = PDSA</t>
  </si>
  <si>
    <t>Reptile workshop</t>
  </si>
  <si>
    <t xml:space="preserve"> No</t>
  </si>
  <si>
    <t>R_8KotYRaBZU6I42O</t>
  </si>
  <si>
    <t>R_83dy9b7L24B10lQ</t>
  </si>
  <si>
    <t>R_8JeGX66NVW33IzD</t>
  </si>
  <si>
    <t>R_2qPsLdtqora62Pc</t>
  </si>
  <si>
    <t>F_eWdBdOcOMTLcpah</t>
  </si>
  <si>
    <t>School%20Therapy%20Dog%20Policy%202022.docx</t>
  </si>
  <si>
    <t>R_814C7bBiw0etEAl</t>
  </si>
  <si>
    <t>R_85Nttq4GwVozpGO</t>
  </si>
  <si>
    <t>Gorse Hill Primary</t>
  </si>
  <si>
    <t>SN2 8BZ</t>
  </si>
  <si>
    <t>Behaviourist</t>
  </si>
  <si>
    <t>I moved headship and my dog had been part of my previous school community and moved with me</t>
  </si>
  <si>
    <t>Jungle Jonathan</t>
  </si>
  <si>
    <t>R_8OkVbe8BfV1R6sF</t>
  </si>
  <si>
    <t>F_3L5s8zhv1GyKSYn</t>
  </si>
  <si>
    <t>Animals%20at%20Forest%20School%20risk%20assessment%20-%20Google%20Docs.pdf</t>
  </si>
  <si>
    <t>Rabbits</t>
  </si>
  <si>
    <t>Therapy dog</t>
  </si>
  <si>
    <t>Farmer Gow's Faringdon</t>
  </si>
  <si>
    <t>R_8K1Ns4cl8IGoKFb</t>
  </si>
  <si>
    <t>R_2sXc7VZTaaLKYqP</t>
  </si>
  <si>
    <t xml:space="preserve">Allergies/medical 
</t>
  </si>
  <si>
    <t>R_2OPWWi56ayXDqbM</t>
  </si>
  <si>
    <t xml:space="preserve">Pig </t>
  </si>
  <si>
    <t>R_2iG3AliAvlOyysh</t>
  </si>
  <si>
    <t>EYFS</t>
  </si>
  <si>
    <t>R_8ZwSoEhBKSbYTjb</t>
  </si>
  <si>
    <t xml:space="preserve">St George’s Primary </t>
  </si>
  <si>
    <t>Ba14 6lp</t>
  </si>
  <si>
    <t xml:space="preserve">Trust health and safety lead </t>
  </si>
  <si>
    <t>NA</t>
  </si>
  <si>
    <t>R_8rmp2pHJFnWwGml</t>
  </si>
  <si>
    <t>Head delegated siurvey</t>
  </si>
  <si>
    <t>No it  would not apply</t>
  </si>
  <si>
    <t xml:space="preserve">Yes </t>
  </si>
  <si>
    <t>b. The school did consider including animals and decided not to</t>
  </si>
  <si>
    <t>Did not apply</t>
  </si>
  <si>
    <t>a. The school has never considered including animals</t>
  </si>
  <si>
    <t>Section 7c</t>
  </si>
  <si>
    <t>Section 7d</t>
  </si>
  <si>
    <t>Q16.1</t>
  </si>
  <si>
    <t>Q16.2</t>
  </si>
  <si>
    <t>Q16.3</t>
  </si>
  <si>
    <t>Q16.4</t>
  </si>
  <si>
    <t>Q16.5</t>
  </si>
  <si>
    <t>Q16.7</t>
  </si>
  <si>
    <t>Q16.8</t>
  </si>
  <si>
    <t>Q17.1</t>
  </si>
  <si>
    <t>Q17.2</t>
  </si>
  <si>
    <t>Q17.3-1</t>
  </si>
  <si>
    <t>Q17.3-2</t>
  </si>
  <si>
    <t>Q17.3-3</t>
  </si>
  <si>
    <t>Q17.3-4</t>
  </si>
  <si>
    <t>Q17.3-5</t>
  </si>
  <si>
    <t>Q17.3-6</t>
  </si>
  <si>
    <t>Please tick the option that applies to your school:</t>
  </si>
  <si>
    <t>Time line</t>
  </si>
  <si>
    <t xml:space="preserve">Did the school include animals with …? </t>
  </si>
  <si>
    <t>Did the school have a procedure/ policy regarding review of animal related activities?</t>
  </si>
  <si>
    <t>Concerns about human health and safety. (see comments)</t>
  </si>
  <si>
    <t>From the 10 schools that previously had animals…</t>
  </si>
  <si>
    <t xml:space="preserve">9 schools </t>
  </si>
  <si>
    <t>Also what about those currently have and previously had but not part of decision making? Plus maybe a combined hypothethical pink lot?</t>
  </si>
  <si>
    <t xml:space="preserve">7 schools </t>
  </si>
  <si>
    <t>Participant 18</t>
  </si>
  <si>
    <t xml:space="preserve">Allergies/medical </t>
  </si>
  <si>
    <t>Participant 5</t>
  </si>
  <si>
    <t>P65 Vet
P62 church visitors who have a therapy dog</t>
  </si>
  <si>
    <t>P18 The Trust</t>
  </si>
  <si>
    <t>Still have 4 schools that have not responded even with 3 emails and a phone call to the office!</t>
  </si>
  <si>
    <t>Of interest</t>
  </si>
  <si>
    <t>High Importance</t>
  </si>
  <si>
    <t xml:space="preserve"> Balancing arousal levels 
(emotionally and physically)</t>
  </si>
  <si>
    <t>Social Benefits</t>
  </si>
  <si>
    <t>Learning Benefits</t>
  </si>
  <si>
    <t>Equity Benefits</t>
  </si>
  <si>
    <t>CURRENTLY HAVE (CH)</t>
  </si>
  <si>
    <t>CH</t>
  </si>
  <si>
    <t>PH</t>
  </si>
  <si>
    <t>PREVIOUSLY HAD (PH)</t>
  </si>
  <si>
    <t>Part of the decision-making process to include animals in the school or aware of how the decision was made</t>
  </si>
  <si>
    <t>Data removed for questions related to decision making process</t>
  </si>
  <si>
    <t>Previously Had (PD)</t>
  </si>
  <si>
    <t>Currently Have (CH)</t>
  </si>
  <si>
    <t>Considered &amp; Did Not Want (CDNW)</t>
  </si>
  <si>
    <t>Never Considered (NC)</t>
  </si>
  <si>
    <t>Data removed for questions related to decision making process for inclusion</t>
  </si>
  <si>
    <t>Part of the decision-making process to consider including animals in school or aware of how the decision was made</t>
  </si>
  <si>
    <r>
      <t xml:space="preserve">Part of the decision-making process to </t>
    </r>
    <r>
      <rPr>
        <b/>
        <sz val="16"/>
        <color rgb="FF000000"/>
        <rFont val="Aptos Narrow"/>
        <family val="2"/>
        <scheme val="minor"/>
      </rPr>
      <t>include</t>
    </r>
    <r>
      <rPr>
        <sz val="16"/>
        <color indexed="8"/>
        <rFont val="Aptos Narrow"/>
        <family val="2"/>
        <scheme val="minor"/>
      </rPr>
      <t xml:space="preserve"> animals in the school or aware of how the decision was made</t>
    </r>
  </si>
  <si>
    <r>
      <t xml:space="preserve">Part of the decision-making process to </t>
    </r>
    <r>
      <rPr>
        <b/>
        <sz val="16"/>
        <color rgb="FF000000"/>
        <rFont val="Aptos Narrow"/>
        <family val="2"/>
        <scheme val="minor"/>
      </rPr>
      <t>stop including</t>
    </r>
    <r>
      <rPr>
        <sz val="16"/>
        <color indexed="8"/>
        <rFont val="Aptos Narrow"/>
        <family val="2"/>
        <scheme val="minor"/>
      </rPr>
      <t xml:space="preserve"> animals in the school or aware of how the decision was made</t>
    </r>
  </si>
  <si>
    <r>
      <t xml:space="preserve">Data removed for questions related to decision making process for </t>
    </r>
    <r>
      <rPr>
        <b/>
        <sz val="16"/>
        <color rgb="FF000000"/>
        <rFont val="Aptos Narrow"/>
        <family val="2"/>
        <scheme val="minor"/>
      </rPr>
      <t>stopping inclusion</t>
    </r>
  </si>
  <si>
    <t>As a school with 75% of pupils following the Muslim faith, most of our children are very afraid of dogs as they are considered culturally as Haram. As an inner city school, we frequently walk into the city and routinely observed the fear and consequent behaviours exhibited by children when faced with a calm, controlled dog - they would leave the pavement to walk in the road.
Therefore, we worked with governors to implement a programme called Operation 4 Paws using the Kennel Club programme of Sticks and Stones. The programme teaches our children how to behave calmly and confiedntly around a dog. The outcomes of our programme have been exceeded and there are multiple benefits beyond the original aims achieved. We have testimonials to evidence the positive impact.</t>
  </si>
  <si>
    <t>CONSIDERED AND DID NOT WANT (CDNW)</t>
  </si>
  <si>
    <t>NEVER CONSIDERED (NC)</t>
  </si>
  <si>
    <t>Special Resource Provision Lead</t>
  </si>
  <si>
    <t>Others</t>
  </si>
  <si>
    <t>CDNW</t>
  </si>
  <si>
    <t>NC</t>
  </si>
  <si>
    <t>Particular Classes / Year Groups / Key Stages</t>
  </si>
  <si>
    <t>Class</t>
  </si>
  <si>
    <t>Year Group - EYFS</t>
  </si>
  <si>
    <t>Year Group - Year 3</t>
  </si>
  <si>
    <t>Key Stage - KS2</t>
  </si>
  <si>
    <t>Year Group - 1</t>
  </si>
  <si>
    <t>Key Stage - KS1</t>
  </si>
  <si>
    <t>Year Group - Year 4</t>
  </si>
  <si>
    <t>Year Group - Year 4/5</t>
  </si>
  <si>
    <t>CONSIDERED &amp; DID NOT WANT (CDNW)</t>
  </si>
  <si>
    <t>Error!</t>
  </si>
  <si>
    <t>NEVER CONSIDERED  (NC)</t>
  </si>
  <si>
    <t>PREVIOUSLY  HAD (PH)</t>
  </si>
  <si>
    <t>Which of the following external resources did the school consult with to support the decision making process?</t>
  </si>
  <si>
    <t>Other external resource(s) not mentioned already</t>
  </si>
  <si>
    <t>N/A - all 7 that said 'yes' didn't discount the advice</t>
  </si>
  <si>
    <t>Participant 60</t>
  </si>
  <si>
    <t>Participant 16</t>
  </si>
  <si>
    <t>Participant 65</t>
  </si>
  <si>
    <t>Participant 62</t>
  </si>
  <si>
    <t>Church visitors who have a therapy dog</t>
  </si>
  <si>
    <t>PREVIOPUSLY HAD (PH)</t>
  </si>
  <si>
    <t>Did the school consider pertinent legislation such as the Animal Welfare Act 2006, Dangerous Dogs Act to understand legal responsibilities involved? / Would the school consider pertinent legislation such as the Animal Welfare Act 2006, Dangerous Dogs Act to understand legal responsibilities involved?</t>
  </si>
  <si>
    <t>How was the inclusion of animals reviewed ? / How might the inclusion of animals be reviewed ?</t>
  </si>
  <si>
    <t>It was/ would not be reviewed</t>
  </si>
  <si>
    <t>Therapeutic Benefits</t>
  </si>
  <si>
    <t>Social Media</t>
  </si>
  <si>
    <t>MD</t>
  </si>
  <si>
    <t>Are animals kept in schools or are they brought in by staff / external organisations?</t>
  </si>
  <si>
    <t>Number of types of animals kept in school</t>
  </si>
  <si>
    <t>Schools with animals kept in the school / school grounds</t>
  </si>
  <si>
    <t>Schools with staff that bring in their own animals</t>
  </si>
  <si>
    <t>Schools with external organisations that bring in animals</t>
  </si>
  <si>
    <t xml:space="preserve">Number of types of animals that staff bring </t>
  </si>
  <si>
    <t>Number of types of animals that external organisations bring in</t>
  </si>
  <si>
    <t>Dog(s)</t>
  </si>
  <si>
    <t>How animals are included in school</t>
  </si>
  <si>
    <t>What type of animal</t>
  </si>
  <si>
    <t>Source of animal</t>
  </si>
  <si>
    <t>Insects/Reptiles</t>
  </si>
  <si>
    <t>Previously Had (PH) - Why did the school stop including animals?</t>
  </si>
  <si>
    <t>Considered &amp; Did Not Want (CDNW) - Why did the school decide not to include animals?</t>
  </si>
  <si>
    <t>Anyone unhappy?</t>
  </si>
  <si>
    <t xml:space="preserve">Not important </t>
  </si>
  <si>
    <t>No response to emails /calls</t>
  </si>
  <si>
    <r>
      <t xml:space="preserve">CH
</t>
    </r>
    <r>
      <rPr>
        <sz val="22"/>
        <color rgb="FF000000"/>
        <rFont val="Aptos Narrow"/>
        <family val="2"/>
        <scheme val="minor"/>
      </rPr>
      <t>n=40</t>
    </r>
  </si>
  <si>
    <r>
      <t xml:space="preserve">CURRENTLY HAVE (CH) </t>
    </r>
    <r>
      <rPr>
        <sz val="22"/>
        <color rgb="FF000000"/>
        <rFont val="Aptos Narrow"/>
        <family val="2"/>
        <scheme val="minor"/>
      </rPr>
      <t>n=38</t>
    </r>
  </si>
  <si>
    <r>
      <t xml:space="preserve">CH
</t>
    </r>
    <r>
      <rPr>
        <sz val="22"/>
        <color rgb="FF000000"/>
        <rFont val="Aptos Narrow"/>
        <family val="2"/>
        <scheme val="minor"/>
      </rPr>
      <t>n=38</t>
    </r>
  </si>
  <si>
    <r>
      <t xml:space="preserve">CH
</t>
    </r>
    <r>
      <rPr>
        <sz val="22"/>
        <color rgb="FF000000"/>
        <rFont val="Aptos Narrow"/>
        <family val="2"/>
        <scheme val="minor"/>
      </rPr>
      <t>n=31</t>
    </r>
  </si>
  <si>
    <r>
      <t xml:space="preserve">CH
</t>
    </r>
    <r>
      <rPr>
        <sz val="22"/>
        <color rgb="FF000000"/>
        <rFont val="Aptos Narrow"/>
        <family val="2"/>
        <scheme val="minor"/>
      </rPr>
      <t>n=32</t>
    </r>
  </si>
  <si>
    <t>External resources consulted: YES</t>
  </si>
  <si>
    <t>External resources consulted: NO</t>
  </si>
  <si>
    <t>High interest</t>
  </si>
  <si>
    <r>
      <t xml:space="preserve">CURRENTLY HAVE (CH) </t>
    </r>
    <r>
      <rPr>
        <sz val="22"/>
        <color rgb="FF000000"/>
        <rFont val="Aptos Narrow"/>
        <family val="2"/>
        <scheme val="minor"/>
      </rPr>
      <t>N=40</t>
    </r>
  </si>
  <si>
    <t>Reminder: one headteacher only filled demographics and nothing further</t>
  </si>
  <si>
    <t>Ditto</t>
  </si>
  <si>
    <t>Live in (Kept in Grounds)</t>
  </si>
  <si>
    <t>Bring in</t>
  </si>
  <si>
    <t>External</t>
  </si>
  <si>
    <t>Live in</t>
  </si>
  <si>
    <t>External Organisations</t>
  </si>
  <si>
    <t>BLANK</t>
  </si>
  <si>
    <t>Total</t>
  </si>
  <si>
    <t xml:space="preserve">Live in Only </t>
  </si>
  <si>
    <t xml:space="preserve">Bring in Only </t>
  </si>
  <si>
    <t>External Only</t>
  </si>
  <si>
    <t>Live in + Bring in
NOT External</t>
  </si>
  <si>
    <t>Live in + External
NOT Bring in</t>
  </si>
  <si>
    <t>Bring in + External
NOT Live in</t>
  </si>
  <si>
    <t>L + B + E</t>
  </si>
  <si>
    <t>No Answer</t>
  </si>
  <si>
    <t>yes</t>
  </si>
  <si>
    <t>AAS</t>
  </si>
  <si>
    <t>High importance</t>
  </si>
  <si>
    <t>Of Interest</t>
  </si>
  <si>
    <t>Region</t>
  </si>
  <si>
    <t>NE</t>
  </si>
  <si>
    <t>E</t>
  </si>
  <si>
    <t>SE</t>
  </si>
  <si>
    <t>SW</t>
  </si>
  <si>
    <t>NW</t>
  </si>
  <si>
    <t>GL</t>
  </si>
  <si>
    <t>EM</t>
  </si>
  <si>
    <t>Y</t>
  </si>
  <si>
    <t>WM</t>
  </si>
  <si>
    <t xml:space="preserve">Here at XXXX we have Goats, Chicken &amp; Rabbits that live on our school site and we have a therapy dog that visits for a whole afternoon weekly. We believe that animals can help socialise children and increase verbal skills. In this way animals not only give social and emotional support but also cognitive language skills support to children. A pet's simple presence provides verbal stimulus to help your child practice talking and socialising with another being. </t>
  </si>
  <si>
    <t xml:space="preserve">Here at XXXX  we have Goats, Chicken &amp; Rabbits that live on our school site and we have a therapy dog that visits for a whole afternoon weekly. We believe that animals can help socialise children and increase verbal skills. In this way animals not only give social and emotional support but also cognitive language skills support to children. A pet's simple presence provides verbal stimulus to help your child practice talking and socialising with another being.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</si>
</sst>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29" x14ac:knownFonts="1">
    <font>
      <sz val="11"/>
      <color indexed="8"/>
      <name val="Aptos Narrow"/>
      <family val="2"/>
      <scheme val="minor"/>
    </font>
    <font>
      <b/>
      <sz val="11"/>
      <color indexed="8"/>
      <name val="Aptos Narrow"/>
      <family val="2"/>
      <scheme val="minor"/>
    </font>
    <font>
      <b/>
      <sz val="12"/>
      <color indexed="8"/>
      <name val="Aptos Narrow"/>
      <family val="2"/>
      <scheme val="minor"/>
    </font>
    <font>
      <b/>
      <sz val="14"/>
      <color indexed="8"/>
      <name val="Aptos Narrow"/>
      <family val="2"/>
      <scheme val="minor"/>
    </font>
    <font>
      <b/>
      <sz val="16"/>
      <color indexed="8"/>
      <name val="Aptos Narrow"/>
      <family val="2"/>
      <scheme val="minor"/>
    </font>
    <font>
      <b/>
      <sz val="18"/>
      <color indexed="8"/>
      <name val="Aptos Narrow"/>
      <family val="2"/>
      <scheme val="minor"/>
    </font>
    <font>
      <sz val="10"/>
      <color indexed="8"/>
      <name val="Aptos Narrow"/>
      <family val="2"/>
      <scheme val="minor"/>
    </font>
    <font>
      <b/>
      <sz val="10"/>
      <color indexed="8"/>
      <name val="Aptos Narrow"/>
      <family val="2"/>
      <scheme val="minor"/>
    </font>
    <font>
      <b/>
      <sz val="20"/>
      <color indexed="8"/>
      <name val="Aptos Narrow"/>
      <family val="2"/>
      <scheme val="minor"/>
    </font>
    <font>
      <b/>
      <sz val="22"/>
      <color indexed="8"/>
      <name val="Aptos Narrow"/>
      <family val="2"/>
      <scheme val="minor"/>
    </font>
    <font>
      <b/>
      <sz val="24"/>
      <color indexed="8"/>
      <name val="Aptos Narrow"/>
      <family val="2"/>
      <scheme val="minor"/>
    </font>
    <font>
      <b/>
      <sz val="26"/>
      <color indexed="8"/>
      <name val="Aptos Narrow"/>
      <family val="2"/>
      <scheme val="minor"/>
    </font>
    <font>
      <b/>
      <sz val="28"/>
      <color indexed="8"/>
      <name val="Aptos Narrow"/>
      <family val="2"/>
      <scheme val="minor"/>
    </font>
    <font>
      <b/>
      <sz val="36"/>
      <color indexed="8"/>
      <name val="Aptos Narrow"/>
      <family val="2"/>
      <scheme val="minor"/>
    </font>
    <font>
      <sz val="14"/>
      <color indexed="8"/>
      <name val="Aptos Narrow"/>
      <family val="2"/>
      <scheme val="minor"/>
    </font>
    <font>
      <sz val="12"/>
      <color indexed="8"/>
      <name val="Aptos Narrow"/>
      <family val="2"/>
      <scheme val="minor"/>
    </font>
    <font>
      <sz val="16"/>
      <color indexed="8"/>
      <name val="Aptos Narrow"/>
      <family val="2"/>
      <scheme val="minor"/>
    </font>
    <font>
      <sz val="11"/>
      <color indexed="8"/>
      <name val="Aptos Narrow"/>
      <family val="2"/>
      <scheme val="minor"/>
    </font>
    <font>
      <sz val="8"/>
      <name val="Aptos Narrow"/>
      <family val="2"/>
      <scheme val="minor"/>
    </font>
    <font>
      <sz val="18"/>
      <color indexed="8"/>
      <name val="Aptos Narrow"/>
      <family val="2"/>
      <scheme val="minor"/>
    </font>
    <font>
      <sz val="24"/>
      <color indexed="8"/>
      <name val="Aptos Narrow"/>
      <family val="2"/>
      <scheme val="minor"/>
    </font>
    <font>
      <sz val="11"/>
      <color rgb="FF006100"/>
      <name val="Aptos Narrow"/>
      <family val="2"/>
      <scheme val="minor"/>
    </font>
    <font>
      <b/>
      <sz val="20"/>
      <color rgb="FF006100"/>
      <name val="Aptos Narrow"/>
      <family val="2"/>
      <scheme val="minor"/>
    </font>
    <font>
      <sz val="14"/>
      <color theme="1"/>
      <name val="Aptos Narrow"/>
      <family val="2"/>
      <scheme val="minor"/>
    </font>
    <font>
      <sz val="11"/>
      <color indexed="8"/>
      <name val="Calibri"/>
      <family val="2"/>
    </font>
    <font>
      <sz val="12"/>
      <color indexed="8"/>
      <name val="Calibri"/>
      <family val="2"/>
    </font>
    <font>
      <sz val="20"/>
      <color indexed="8"/>
      <name val="Aptos Narrow"/>
      <family val="2"/>
      <scheme val="minor"/>
    </font>
    <font>
      <b/>
      <sz val="16"/>
      <color rgb="FF000000"/>
      <name val="Aptos Narrow"/>
      <family val="2"/>
      <scheme val="minor"/>
    </font>
    <font>
      <sz val="22"/>
      <color rgb="FF000000"/>
      <name val="Aptos Narrow"/>
      <family val="2"/>
      <scheme val="minor"/>
    </font>
  </fonts>
  <fills count="31">
    <fill>
      <patternFill patternType="none"/>
    </fill>
    <fill>
      <patternFill patternType="gray125"/>
    </fill>
    <fill>
      <patternFill patternType="solid">
        <fgColor theme="8" tint="0.79998168889431442"/>
        <bgColor indexed="64"/>
      </patternFill>
    </fill>
    <fill>
      <patternFill patternType="solid">
        <fgColor theme="8" tint="0.59999389629810485"/>
        <bgColor indexed="64"/>
      </patternFill>
    </fill>
    <fill>
      <patternFill patternType="solid">
        <fgColor rgb="FFFF99CC"/>
        <bgColor indexed="64"/>
      </patternFill>
    </fill>
    <fill>
      <patternFill patternType="solid">
        <fgColor rgb="FFFFFF99"/>
        <bgColor indexed="64"/>
      </patternFill>
    </fill>
    <fill>
      <patternFill patternType="solid">
        <fgColor rgb="FFFFCCFF"/>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6" tint="0.59999389629810485"/>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7" tint="-0.249977111117893"/>
        <bgColor indexed="64"/>
      </patternFill>
    </fill>
    <fill>
      <patternFill patternType="solid">
        <fgColor rgb="FFFFFF00"/>
        <bgColor indexed="64"/>
      </patternFill>
    </fill>
    <fill>
      <patternFill patternType="solid">
        <fgColor rgb="FF92D050"/>
        <bgColor indexed="64"/>
      </patternFill>
    </fill>
    <fill>
      <patternFill patternType="solid">
        <fgColor rgb="FFFF0000"/>
        <bgColor indexed="64"/>
      </patternFill>
    </fill>
    <fill>
      <patternFill patternType="solid">
        <fgColor theme="4" tint="0.79998168889431442"/>
        <bgColor indexed="64"/>
      </patternFill>
    </fill>
    <fill>
      <patternFill patternType="solid">
        <fgColor theme="0"/>
        <bgColor indexed="64"/>
      </patternFill>
    </fill>
    <fill>
      <patternFill patternType="solid">
        <fgColor theme="3" tint="0.499984740745262"/>
        <bgColor indexed="64"/>
      </patternFill>
    </fill>
    <fill>
      <patternFill patternType="solid">
        <fgColor theme="6" tint="0.79998168889431442"/>
        <bgColor indexed="64"/>
      </patternFill>
    </fill>
    <fill>
      <patternFill patternType="solid">
        <fgColor theme="3" tint="0.749992370372631"/>
        <bgColor indexed="64"/>
      </patternFill>
    </fill>
    <fill>
      <patternFill patternType="solid">
        <fgColor rgb="FFC6EFCE"/>
      </patternFill>
    </fill>
    <fill>
      <patternFill patternType="solid">
        <fgColor rgb="FF0070C0"/>
        <bgColor indexed="64"/>
      </patternFill>
    </fill>
    <fill>
      <patternFill patternType="solid">
        <fgColor theme="7" tint="0.39997558519241921"/>
        <bgColor indexed="64"/>
      </patternFill>
    </fill>
    <fill>
      <patternFill patternType="solid">
        <fgColor rgb="FFFFCC66"/>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rgb="FFFF9999"/>
        <bgColor indexed="64"/>
      </patternFill>
    </fill>
    <fill>
      <patternFill patternType="solid">
        <fgColor rgb="FFFFCCCC"/>
        <bgColor indexed="64"/>
      </patternFill>
    </fill>
    <fill>
      <patternFill patternType="solid">
        <fgColor theme="9" tint="0.79998168889431442"/>
        <bgColor indexed="64"/>
      </patternFill>
    </fill>
  </fills>
  <borders count="74">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style="medium">
        <color indexed="64"/>
      </left>
      <right style="medium">
        <color indexed="64"/>
      </right>
      <top style="thin">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right/>
      <top style="thin">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s>
  <cellStyleXfs count="3">
    <xf numFmtId="0" fontId="0" fillId="0" borderId="0"/>
    <xf numFmtId="9" fontId="17" fillId="0" borderId="0" applyFont="0" applyFill="0" applyBorder="0" applyAlignment="0" applyProtection="0"/>
    <xf numFmtId="0" fontId="21" fillId="22" borderId="0" applyNumberFormat="0" applyBorder="0" applyAlignment="0" applyProtection="0"/>
  </cellStyleXfs>
  <cellXfs count="1254">
    <xf numFmtId="0" fontId="0" fillId="0" borderId="0" xfId="0"/>
    <xf numFmtId="22" fontId="0" fillId="0" borderId="5" xfId="0" applyNumberFormat="1" applyBorder="1" applyAlignment="1">
      <alignment horizontal="center" vertical="top" wrapText="1"/>
    </xf>
    <xf numFmtId="22" fontId="0" fillId="0" borderId="1" xfId="0" applyNumberFormat="1" applyBorder="1" applyAlignment="1">
      <alignment horizontal="center" vertical="top" wrapText="1"/>
    </xf>
    <xf numFmtId="49" fontId="0" fillId="0" borderId="1" xfId="0" applyNumberFormat="1" applyBorder="1" applyAlignment="1">
      <alignment horizontal="center" vertical="top" wrapText="1"/>
    </xf>
    <xf numFmtId="0" fontId="0" fillId="0" borderId="1" xfId="0" applyBorder="1" applyAlignment="1">
      <alignment horizontal="center" vertical="top" wrapText="1"/>
    </xf>
    <xf numFmtId="49" fontId="0" fillId="0" borderId="6" xfId="0" applyNumberFormat="1" applyBorder="1" applyAlignment="1">
      <alignment horizontal="center" vertical="top" wrapText="1"/>
    </xf>
    <xf numFmtId="0" fontId="0" fillId="0" borderId="8" xfId="0" applyBorder="1" applyAlignment="1">
      <alignment horizontal="center" vertical="top" wrapText="1"/>
    </xf>
    <xf numFmtId="0" fontId="0" fillId="0" borderId="0" xfId="0" applyAlignment="1">
      <alignment horizontal="center" vertical="top" wrapText="1"/>
    </xf>
    <xf numFmtId="49" fontId="0" fillId="0" borderId="15" xfId="0" applyNumberFormat="1" applyBorder="1" applyAlignment="1">
      <alignment horizontal="center" vertical="top" wrapText="1"/>
    </xf>
    <xf numFmtId="22" fontId="0" fillId="0" borderId="7" xfId="0" applyNumberFormat="1" applyBorder="1" applyAlignment="1">
      <alignment horizontal="center" vertical="top" wrapText="1"/>
    </xf>
    <xf numFmtId="22" fontId="0" fillId="0" borderId="8" xfId="0" applyNumberFormat="1" applyBorder="1" applyAlignment="1">
      <alignment horizontal="center" vertical="top" wrapText="1"/>
    </xf>
    <xf numFmtId="49" fontId="0" fillId="0" borderId="8" xfId="0" applyNumberFormat="1" applyBorder="1" applyAlignment="1">
      <alignment horizontal="center" vertical="top" wrapText="1"/>
    </xf>
    <xf numFmtId="49" fontId="0" fillId="0" borderId="9" xfId="0" applyNumberFormat="1" applyBorder="1" applyAlignment="1">
      <alignment horizontal="center" vertical="top" wrapText="1"/>
    </xf>
    <xf numFmtId="49" fontId="0" fillId="0" borderId="5" xfId="0" applyNumberFormat="1" applyBorder="1" applyAlignment="1">
      <alignment horizontal="center" vertical="top" wrapText="1"/>
    </xf>
    <xf numFmtId="49" fontId="0" fillId="0" borderId="7" xfId="0" applyNumberFormat="1" applyBorder="1" applyAlignment="1">
      <alignment horizontal="center" vertical="top" wrapText="1"/>
    </xf>
    <xf numFmtId="49" fontId="0" fillId="0" borderId="35" xfId="0" applyNumberFormat="1" applyBorder="1" applyAlignment="1">
      <alignment horizontal="center" vertical="top" wrapText="1"/>
    </xf>
    <xf numFmtId="49" fontId="0" fillId="0" borderId="16" xfId="0" applyNumberFormat="1" applyBorder="1" applyAlignment="1">
      <alignment horizontal="center" vertical="top" wrapText="1"/>
    </xf>
    <xf numFmtId="49" fontId="0" fillId="0" borderId="39" xfId="0" applyNumberFormat="1" applyBorder="1" applyAlignment="1">
      <alignment horizontal="center" vertical="top" wrapText="1"/>
    </xf>
    <xf numFmtId="49" fontId="0" fillId="0" borderId="34" xfId="0" applyNumberFormat="1" applyBorder="1" applyAlignment="1">
      <alignment horizontal="center" vertical="top" wrapText="1"/>
    </xf>
    <xf numFmtId="49" fontId="0" fillId="0" borderId="41" xfId="0" applyNumberFormat="1" applyBorder="1" applyAlignment="1">
      <alignment horizontal="center" vertical="top" wrapText="1"/>
    </xf>
    <xf numFmtId="49" fontId="0" fillId="0" borderId="42" xfId="0" applyNumberFormat="1" applyBorder="1" applyAlignment="1">
      <alignment horizontal="center" vertical="top" wrapText="1"/>
    </xf>
    <xf numFmtId="49" fontId="0" fillId="0" borderId="43" xfId="0" applyNumberFormat="1" applyBorder="1" applyAlignment="1">
      <alignment horizontal="center" vertical="top" wrapText="1"/>
    </xf>
    <xf numFmtId="49" fontId="0" fillId="0" borderId="56" xfId="0" applyNumberFormat="1" applyBorder="1" applyAlignment="1">
      <alignment horizontal="center" vertical="top" wrapText="1"/>
    </xf>
    <xf numFmtId="49" fontId="0" fillId="0" borderId="10" xfId="0" applyNumberFormat="1" applyBorder="1" applyAlignment="1">
      <alignment horizontal="center" vertical="top" wrapText="1"/>
    </xf>
    <xf numFmtId="49" fontId="0" fillId="0" borderId="12" xfId="0" applyNumberFormat="1" applyBorder="1" applyAlignment="1">
      <alignment horizontal="center" vertical="top" wrapText="1"/>
    </xf>
    <xf numFmtId="0" fontId="0" fillId="2" borderId="2" xfId="0" applyFill="1" applyBorder="1" applyAlignment="1">
      <alignment horizontal="center" vertical="top" wrapText="1"/>
    </xf>
    <xf numFmtId="0" fontId="0" fillId="2" borderId="4" xfId="0" applyFill="1" applyBorder="1" applyAlignment="1">
      <alignment horizontal="center" vertical="top" wrapText="1"/>
    </xf>
    <xf numFmtId="0" fontId="0" fillId="3" borderId="13" xfId="0" applyFill="1" applyBorder="1" applyAlignment="1">
      <alignment horizontal="center" vertical="top" wrapText="1"/>
    </xf>
    <xf numFmtId="0" fontId="0" fillId="3" borderId="3" xfId="0" applyFill="1" applyBorder="1" applyAlignment="1">
      <alignment horizontal="center" vertical="top" wrapText="1"/>
    </xf>
    <xf numFmtId="0" fontId="0" fillId="3" borderId="2" xfId="0" applyFill="1" applyBorder="1" applyAlignment="1">
      <alignment horizontal="center" vertical="top" wrapText="1"/>
    </xf>
    <xf numFmtId="0" fontId="0" fillId="3" borderId="4" xfId="0" applyFill="1" applyBorder="1" applyAlignment="1">
      <alignment horizontal="center" vertical="top" wrapText="1"/>
    </xf>
    <xf numFmtId="49" fontId="0" fillId="0" borderId="17" xfId="0" applyNumberFormat="1" applyBorder="1" applyAlignment="1">
      <alignment horizontal="center" vertical="top" wrapText="1"/>
    </xf>
    <xf numFmtId="0" fontId="5" fillId="3" borderId="27" xfId="0" applyFont="1" applyFill="1" applyBorder="1" applyAlignment="1">
      <alignment horizontal="center" vertical="top" wrapText="1"/>
    </xf>
    <xf numFmtId="0" fontId="0" fillId="4" borderId="47" xfId="0" applyFill="1" applyBorder="1" applyAlignment="1">
      <alignment horizontal="center" vertical="top" wrapText="1"/>
    </xf>
    <xf numFmtId="0" fontId="0" fillId="4" borderId="45" xfId="0" applyFill="1" applyBorder="1" applyAlignment="1">
      <alignment horizontal="center" vertical="top" wrapText="1"/>
    </xf>
    <xf numFmtId="0" fontId="0" fillId="4" borderId="53" xfId="0" applyFill="1" applyBorder="1" applyAlignment="1">
      <alignment horizontal="center" vertical="top" wrapText="1"/>
    </xf>
    <xf numFmtId="49" fontId="0" fillId="0" borderId="57" xfId="0" applyNumberFormat="1" applyBorder="1" applyAlignment="1">
      <alignment horizontal="center" vertical="top" wrapText="1"/>
    </xf>
    <xf numFmtId="0" fontId="0" fillId="6" borderId="3" xfId="0" applyFill="1" applyBorder="1" applyAlignment="1">
      <alignment horizontal="center" vertical="top" wrapText="1"/>
    </xf>
    <xf numFmtId="0" fontId="0" fillId="6" borderId="13" xfId="0" applyFill="1" applyBorder="1" applyAlignment="1">
      <alignment horizontal="center" vertical="top" wrapText="1"/>
    </xf>
    <xf numFmtId="0" fontId="3" fillId="6" borderId="15" xfId="0" applyFont="1" applyFill="1" applyBorder="1" applyAlignment="1">
      <alignment horizontal="center" vertical="top" wrapText="1"/>
    </xf>
    <xf numFmtId="0" fontId="0" fillId="6" borderId="2" xfId="0" applyFill="1" applyBorder="1" applyAlignment="1">
      <alignment horizontal="center" vertical="top" wrapText="1"/>
    </xf>
    <xf numFmtId="0" fontId="0" fillId="6" borderId="4" xfId="0" applyFill="1" applyBorder="1" applyAlignment="1">
      <alignment horizontal="center" vertical="top" wrapText="1"/>
    </xf>
    <xf numFmtId="0" fontId="0" fillId="6" borderId="47" xfId="0" applyFill="1" applyBorder="1" applyAlignment="1">
      <alignment horizontal="center" vertical="top" wrapText="1"/>
    </xf>
    <xf numFmtId="0" fontId="2" fillId="5" borderId="2" xfId="0" applyFont="1" applyFill="1" applyBorder="1" applyAlignment="1">
      <alignment horizontal="center" vertical="top" wrapText="1"/>
    </xf>
    <xf numFmtId="0" fontId="2" fillId="5" borderId="3" xfId="0" applyFont="1" applyFill="1" applyBorder="1" applyAlignment="1">
      <alignment horizontal="center" vertical="top" wrapText="1"/>
    </xf>
    <xf numFmtId="0" fontId="2" fillId="5" borderId="30" xfId="0" applyFont="1" applyFill="1" applyBorder="1" applyAlignment="1">
      <alignment horizontal="center" vertical="top" wrapText="1"/>
    </xf>
    <xf numFmtId="0" fontId="2" fillId="5" borderId="25" xfId="0" applyFont="1" applyFill="1" applyBorder="1" applyAlignment="1">
      <alignment horizontal="center" vertical="top" wrapText="1"/>
    </xf>
    <xf numFmtId="0" fontId="2" fillId="5" borderId="31" xfId="0" applyFont="1" applyFill="1" applyBorder="1" applyAlignment="1">
      <alignment horizontal="center" vertical="top" wrapText="1"/>
    </xf>
    <xf numFmtId="0" fontId="2" fillId="5" borderId="26" xfId="0" applyFont="1" applyFill="1" applyBorder="1" applyAlignment="1">
      <alignment horizontal="center" vertical="top" wrapText="1"/>
    </xf>
    <xf numFmtId="0" fontId="2" fillId="5" borderId="10" xfId="0" applyFont="1" applyFill="1" applyBorder="1" applyAlignment="1">
      <alignment horizontal="center" vertical="top" wrapText="1"/>
    </xf>
    <xf numFmtId="0" fontId="2" fillId="5" borderId="11" xfId="0" applyFont="1" applyFill="1" applyBorder="1" applyAlignment="1">
      <alignment horizontal="center" vertical="top" wrapText="1"/>
    </xf>
    <xf numFmtId="0" fontId="2" fillId="8" borderId="3" xfId="0" applyFont="1" applyFill="1" applyBorder="1" applyAlignment="1">
      <alignment horizontal="center" vertical="top" wrapText="1"/>
    </xf>
    <xf numFmtId="0" fontId="2" fillId="8" borderId="4" xfId="0" applyFont="1" applyFill="1" applyBorder="1" applyAlignment="1">
      <alignment horizontal="center" vertical="top" wrapText="1"/>
    </xf>
    <xf numFmtId="0" fontId="0" fillId="4" borderId="2" xfId="0" applyFill="1" applyBorder="1" applyAlignment="1">
      <alignment horizontal="center" vertical="top" wrapText="1"/>
    </xf>
    <xf numFmtId="0" fontId="0" fillId="4" borderId="3" xfId="0" applyFill="1" applyBorder="1" applyAlignment="1">
      <alignment horizontal="center" vertical="top" wrapText="1"/>
    </xf>
    <xf numFmtId="0" fontId="0" fillId="4" borderId="4" xfId="0" applyFill="1" applyBorder="1" applyAlignment="1">
      <alignment horizontal="center" vertical="top" wrapText="1"/>
    </xf>
    <xf numFmtId="0" fontId="0" fillId="4" borderId="46" xfId="0" applyFill="1" applyBorder="1" applyAlignment="1">
      <alignment horizontal="center" vertical="top" wrapText="1"/>
    </xf>
    <xf numFmtId="0" fontId="0" fillId="6" borderId="45" xfId="0" applyFill="1" applyBorder="1" applyAlignment="1">
      <alignment horizontal="center" vertical="top" wrapText="1"/>
    </xf>
    <xf numFmtId="0" fontId="0" fillId="6" borderId="53" xfId="0" applyFill="1" applyBorder="1" applyAlignment="1">
      <alignment horizontal="center" vertical="top" wrapText="1"/>
    </xf>
    <xf numFmtId="0" fontId="0" fillId="6" borderId="54" xfId="0" applyFill="1" applyBorder="1" applyAlignment="1">
      <alignment horizontal="center" vertical="top" wrapText="1"/>
    </xf>
    <xf numFmtId="0" fontId="0" fillId="4" borderId="44" xfId="0" applyFill="1" applyBorder="1" applyAlignment="1">
      <alignment horizontal="center" vertical="top" wrapText="1"/>
    </xf>
    <xf numFmtId="0" fontId="0" fillId="6" borderId="51" xfId="0" applyFill="1" applyBorder="1" applyAlignment="1">
      <alignment horizontal="center" vertical="top" wrapText="1"/>
    </xf>
    <xf numFmtId="0" fontId="0" fillId="9" borderId="47" xfId="0" applyFill="1" applyBorder="1" applyAlignment="1">
      <alignment horizontal="center" vertical="top" wrapText="1"/>
    </xf>
    <xf numFmtId="0" fontId="0" fillId="9" borderId="45" xfId="0" applyFill="1" applyBorder="1" applyAlignment="1">
      <alignment horizontal="center" vertical="top" wrapText="1"/>
    </xf>
    <xf numFmtId="0" fontId="0" fillId="9" borderId="53" xfId="0" applyFill="1" applyBorder="1" applyAlignment="1">
      <alignment horizontal="center" vertical="top" wrapText="1"/>
    </xf>
    <xf numFmtId="0" fontId="0" fillId="10" borderId="2" xfId="0" applyFill="1" applyBorder="1" applyAlignment="1">
      <alignment horizontal="center" vertical="top" wrapText="1"/>
    </xf>
    <xf numFmtId="0" fontId="0" fillId="10" borderId="3" xfId="0" applyFill="1" applyBorder="1" applyAlignment="1">
      <alignment horizontal="center" vertical="top" wrapText="1"/>
    </xf>
    <xf numFmtId="0" fontId="0" fillId="10" borderId="46" xfId="0" applyFill="1" applyBorder="1" applyAlignment="1">
      <alignment horizontal="center" vertical="top" wrapText="1"/>
    </xf>
    <xf numFmtId="0" fontId="0" fillId="11" borderId="2" xfId="0" applyFill="1" applyBorder="1" applyAlignment="1">
      <alignment horizontal="center" vertical="top" wrapText="1"/>
    </xf>
    <xf numFmtId="0" fontId="0" fillId="11" borderId="4" xfId="0" applyFill="1" applyBorder="1" applyAlignment="1">
      <alignment horizontal="center" vertical="top" wrapText="1"/>
    </xf>
    <xf numFmtId="0" fontId="3" fillId="11" borderId="30" xfId="0" applyFont="1" applyFill="1" applyBorder="1" applyAlignment="1">
      <alignment horizontal="center" vertical="top" wrapText="1"/>
    </xf>
    <xf numFmtId="0" fontId="3" fillId="11" borderId="32" xfId="0" applyFont="1" applyFill="1" applyBorder="1" applyAlignment="1">
      <alignment horizontal="center" vertical="top" wrapText="1"/>
    </xf>
    <xf numFmtId="0" fontId="0" fillId="11" borderId="49" xfId="0" applyFill="1" applyBorder="1" applyAlignment="1">
      <alignment horizontal="center" vertical="top" wrapText="1"/>
    </xf>
    <xf numFmtId="0" fontId="0" fillId="10" borderId="4" xfId="0" applyFill="1" applyBorder="1" applyAlignment="1">
      <alignment horizontal="center" vertical="top" wrapText="1"/>
    </xf>
    <xf numFmtId="0" fontId="3" fillId="10" borderId="30" xfId="0" applyFont="1" applyFill="1" applyBorder="1" applyAlignment="1">
      <alignment horizontal="center" vertical="top" wrapText="1"/>
    </xf>
    <xf numFmtId="0" fontId="3" fillId="10" borderId="32" xfId="0" applyFont="1" applyFill="1" applyBorder="1" applyAlignment="1">
      <alignment horizontal="center" vertical="top" wrapText="1"/>
    </xf>
    <xf numFmtId="0" fontId="0" fillId="12" borderId="47" xfId="0" applyFill="1" applyBorder="1" applyAlignment="1">
      <alignment horizontal="center" vertical="top" wrapText="1"/>
    </xf>
    <xf numFmtId="0" fontId="0" fillId="12" borderId="53" xfId="0" applyFill="1" applyBorder="1" applyAlignment="1">
      <alignment horizontal="center" vertical="top" wrapText="1"/>
    </xf>
    <xf numFmtId="0" fontId="0" fillId="10" borderId="36" xfId="0" applyFill="1" applyBorder="1" applyAlignment="1">
      <alignment horizontal="center" vertical="top" wrapText="1"/>
    </xf>
    <xf numFmtId="0" fontId="0" fillId="10" borderId="1" xfId="0" applyFill="1" applyBorder="1" applyAlignment="1">
      <alignment horizontal="center" vertical="top" wrapText="1"/>
    </xf>
    <xf numFmtId="0" fontId="0" fillId="10" borderId="13" xfId="0" applyFill="1" applyBorder="1" applyAlignment="1">
      <alignment horizontal="center" vertical="top" wrapText="1"/>
    </xf>
    <xf numFmtId="0" fontId="0" fillId="11" borderId="47" xfId="0" applyFill="1" applyBorder="1" applyAlignment="1">
      <alignment horizontal="center" vertical="top" wrapText="1"/>
    </xf>
    <xf numFmtId="0" fontId="0" fillId="11" borderId="45" xfId="0" applyFill="1" applyBorder="1" applyAlignment="1">
      <alignment horizontal="center" vertical="top" wrapText="1"/>
    </xf>
    <xf numFmtId="0" fontId="0" fillId="11" borderId="53" xfId="0" applyFill="1" applyBorder="1" applyAlignment="1">
      <alignment horizontal="center" vertical="top" wrapText="1"/>
    </xf>
    <xf numFmtId="0" fontId="0" fillId="11" borderId="48" xfId="0" applyFill="1" applyBorder="1" applyAlignment="1">
      <alignment horizontal="center" vertical="top" wrapText="1"/>
    </xf>
    <xf numFmtId="0" fontId="0" fillId="11" borderId="13" xfId="0" applyFill="1" applyBorder="1" applyAlignment="1">
      <alignment horizontal="center" vertical="top" wrapText="1"/>
    </xf>
    <xf numFmtId="0" fontId="0" fillId="11" borderId="3" xfId="0" applyFill="1" applyBorder="1" applyAlignment="1">
      <alignment horizontal="center" vertical="top" wrapText="1"/>
    </xf>
    <xf numFmtId="0" fontId="0" fillId="11" borderId="46" xfId="0" applyFill="1" applyBorder="1" applyAlignment="1">
      <alignment horizontal="center" vertical="top" wrapText="1"/>
    </xf>
    <xf numFmtId="0" fontId="3" fillId="11" borderId="19" xfId="0" applyFont="1" applyFill="1" applyBorder="1" applyAlignment="1">
      <alignment horizontal="center" vertical="top" wrapText="1"/>
    </xf>
    <xf numFmtId="0" fontId="5" fillId="11" borderId="19" xfId="0" applyFont="1" applyFill="1" applyBorder="1" applyAlignment="1">
      <alignment horizontal="center" vertical="top" wrapText="1"/>
    </xf>
    <xf numFmtId="0" fontId="3" fillId="11" borderId="27" xfId="0" applyFont="1" applyFill="1" applyBorder="1" applyAlignment="1">
      <alignment horizontal="center" vertical="top" wrapText="1"/>
    </xf>
    <xf numFmtId="0" fontId="3" fillId="11" borderId="25" xfId="0" applyFont="1" applyFill="1" applyBorder="1" applyAlignment="1">
      <alignment horizontal="center" vertical="top" wrapText="1"/>
    </xf>
    <xf numFmtId="0" fontId="0" fillId="10" borderId="38" xfId="0" applyFill="1" applyBorder="1" applyAlignment="1">
      <alignment horizontal="center" vertical="top" wrapText="1"/>
    </xf>
    <xf numFmtId="0" fontId="0" fillId="11" borderId="36" xfId="0" applyFill="1" applyBorder="1" applyAlignment="1">
      <alignment horizontal="center" vertical="top" wrapText="1"/>
    </xf>
    <xf numFmtId="0" fontId="0" fillId="11" borderId="1" xfId="0" applyFill="1" applyBorder="1" applyAlignment="1">
      <alignment horizontal="center" vertical="top" wrapText="1"/>
    </xf>
    <xf numFmtId="0" fontId="0" fillId="11" borderId="51" xfId="0" applyFill="1" applyBorder="1" applyAlignment="1">
      <alignment horizontal="center" vertical="top" wrapText="1"/>
    </xf>
    <xf numFmtId="0" fontId="0" fillId="11" borderId="37" xfId="0" applyFill="1" applyBorder="1" applyAlignment="1">
      <alignment horizontal="center" vertical="top" wrapText="1"/>
    </xf>
    <xf numFmtId="0" fontId="0" fillId="11" borderId="38" xfId="0" applyFill="1" applyBorder="1" applyAlignment="1">
      <alignment horizontal="center" vertical="top" wrapText="1"/>
    </xf>
    <xf numFmtId="0" fontId="0" fillId="11" borderId="40" xfId="0" applyFill="1" applyBorder="1" applyAlignment="1">
      <alignment horizontal="center" vertical="top" wrapText="1"/>
    </xf>
    <xf numFmtId="0" fontId="0" fillId="7" borderId="2" xfId="0" applyFill="1" applyBorder="1" applyAlignment="1">
      <alignment horizontal="center" vertical="top" wrapText="1"/>
    </xf>
    <xf numFmtId="0" fontId="0" fillId="7" borderId="3" xfId="0" applyFill="1" applyBorder="1" applyAlignment="1">
      <alignment horizontal="center" vertical="top" wrapText="1"/>
    </xf>
    <xf numFmtId="0" fontId="0" fillId="7" borderId="4" xfId="0" applyFill="1" applyBorder="1" applyAlignment="1">
      <alignment horizontal="center" vertical="top" wrapText="1"/>
    </xf>
    <xf numFmtId="0" fontId="0" fillId="7" borderId="40" xfId="0" applyFill="1" applyBorder="1" applyAlignment="1">
      <alignment horizontal="center" vertical="top" wrapText="1"/>
    </xf>
    <xf numFmtId="0" fontId="3" fillId="2" borderId="6" xfId="0" applyFont="1" applyFill="1" applyBorder="1" applyAlignment="1">
      <alignment horizontal="center" vertical="top" wrapText="1"/>
    </xf>
    <xf numFmtId="0" fontId="4" fillId="7" borderId="10" xfId="0" applyFont="1" applyFill="1" applyBorder="1" applyAlignment="1">
      <alignment horizontal="center" vertical="top" wrapText="1"/>
    </xf>
    <xf numFmtId="0" fontId="0" fillId="7" borderId="47" xfId="0" applyFill="1" applyBorder="1" applyAlignment="1">
      <alignment horizontal="center" vertical="top" wrapText="1"/>
    </xf>
    <xf numFmtId="0" fontId="0" fillId="7" borderId="46" xfId="0" applyFill="1" applyBorder="1" applyAlignment="1">
      <alignment horizontal="center" vertical="top" wrapText="1"/>
    </xf>
    <xf numFmtId="0" fontId="3" fillId="7" borderId="27" xfId="0" applyFont="1" applyFill="1" applyBorder="1" applyAlignment="1">
      <alignment horizontal="center" vertical="top" wrapText="1"/>
    </xf>
    <xf numFmtId="0" fontId="1" fillId="7" borderId="27" xfId="0" applyFont="1" applyFill="1" applyBorder="1" applyAlignment="1">
      <alignment horizontal="center" vertical="top" wrapText="1"/>
    </xf>
    <xf numFmtId="0" fontId="1" fillId="7" borderId="25" xfId="0" applyFont="1" applyFill="1" applyBorder="1" applyAlignment="1">
      <alignment horizontal="center" vertical="top" wrapText="1"/>
    </xf>
    <xf numFmtId="0" fontId="1" fillId="7" borderId="32" xfId="0" applyFont="1" applyFill="1" applyBorder="1" applyAlignment="1">
      <alignment horizontal="center" vertical="top" wrapText="1"/>
    </xf>
    <xf numFmtId="0" fontId="3" fillId="7" borderId="25" xfId="0" applyFont="1" applyFill="1" applyBorder="1" applyAlignment="1">
      <alignment horizontal="center" vertical="top" wrapText="1"/>
    </xf>
    <xf numFmtId="0" fontId="0" fillId="3" borderId="46" xfId="0" applyFill="1" applyBorder="1" applyAlignment="1">
      <alignment horizontal="center" vertical="top" wrapText="1"/>
    </xf>
    <xf numFmtId="0" fontId="0" fillId="7" borderId="13" xfId="0" applyFill="1" applyBorder="1" applyAlignment="1">
      <alignment horizontal="center" vertical="top" wrapText="1"/>
    </xf>
    <xf numFmtId="0" fontId="0" fillId="7" borderId="36" xfId="0" applyFill="1" applyBorder="1" applyAlignment="1">
      <alignment horizontal="center" vertical="top" wrapText="1"/>
    </xf>
    <xf numFmtId="0" fontId="5" fillId="3" borderId="42" xfId="0" applyFont="1" applyFill="1" applyBorder="1" applyAlignment="1">
      <alignment vertical="top" wrapText="1"/>
    </xf>
    <xf numFmtId="0" fontId="5" fillId="3" borderId="16" xfId="0" applyFont="1" applyFill="1" applyBorder="1" applyAlignment="1">
      <alignment vertical="top" wrapText="1"/>
    </xf>
    <xf numFmtId="0" fontId="6" fillId="0" borderId="0" xfId="0" applyFont="1" applyAlignment="1">
      <alignment horizontal="center" vertical="top" wrapText="1"/>
    </xf>
    <xf numFmtId="0" fontId="7" fillId="0" borderId="0" xfId="0" applyFont="1" applyAlignment="1">
      <alignment horizontal="center" vertical="top" wrapText="1"/>
    </xf>
    <xf numFmtId="0" fontId="6" fillId="0" borderId="0" xfId="0" applyFont="1"/>
    <xf numFmtId="0" fontId="2" fillId="10" borderId="5" xfId="0" applyFont="1" applyFill="1" applyBorder="1" applyAlignment="1">
      <alignment horizontal="center" vertical="top" wrapText="1"/>
    </xf>
    <xf numFmtId="0" fontId="3" fillId="10" borderId="5" xfId="0" applyFont="1" applyFill="1" applyBorder="1" applyAlignment="1">
      <alignment horizontal="center" vertical="top" wrapText="1"/>
    </xf>
    <xf numFmtId="0" fontId="3" fillId="10" borderId="1" xfId="0" applyFont="1" applyFill="1" applyBorder="1" applyAlignment="1">
      <alignment horizontal="center" vertical="top" wrapText="1"/>
    </xf>
    <xf numFmtId="0" fontId="3" fillId="10" borderId="6" xfId="0" applyFont="1" applyFill="1" applyBorder="1" applyAlignment="1">
      <alignment horizontal="center" vertical="top" wrapText="1"/>
    </xf>
    <xf numFmtId="49" fontId="4" fillId="0" borderId="15" xfId="0" applyNumberFormat="1" applyFont="1" applyBorder="1" applyAlignment="1">
      <alignment horizontal="center" vertical="top" wrapText="1"/>
    </xf>
    <xf numFmtId="49" fontId="4" fillId="0" borderId="35" xfId="0" applyNumberFormat="1" applyFont="1" applyBorder="1" applyAlignment="1">
      <alignment horizontal="center" vertical="top" wrapText="1"/>
    </xf>
    <xf numFmtId="0" fontId="4" fillId="0" borderId="40" xfId="0" applyFont="1" applyBorder="1" applyAlignment="1">
      <alignment horizontal="center" vertical="top" wrapText="1"/>
    </xf>
    <xf numFmtId="0" fontId="4" fillId="0" borderId="34" xfId="0" applyFont="1" applyBorder="1" applyAlignment="1">
      <alignment horizontal="center" vertical="top" wrapText="1"/>
    </xf>
    <xf numFmtId="0" fontId="4" fillId="0" borderId="41" xfId="0" applyFont="1" applyBorder="1" applyAlignment="1">
      <alignment horizontal="center" vertical="top" wrapText="1"/>
    </xf>
    <xf numFmtId="0" fontId="3" fillId="8" borderId="26" xfId="0" applyFont="1" applyFill="1" applyBorder="1" applyAlignment="1">
      <alignment vertical="top" wrapText="1"/>
    </xf>
    <xf numFmtId="0" fontId="3" fillId="8" borderId="33" xfId="0" applyFont="1" applyFill="1" applyBorder="1" applyAlignment="1">
      <alignment vertical="top" wrapText="1"/>
    </xf>
    <xf numFmtId="0" fontId="3" fillId="5" borderId="26" xfId="0" applyFont="1" applyFill="1" applyBorder="1" applyAlignment="1">
      <alignment horizontal="center" vertical="top" wrapText="1"/>
    </xf>
    <xf numFmtId="0" fontId="3" fillId="5" borderId="28" xfId="0" applyFont="1" applyFill="1" applyBorder="1" applyAlignment="1">
      <alignment horizontal="center" vertical="top" wrapText="1"/>
    </xf>
    <xf numFmtId="0" fontId="3" fillId="8" borderId="11" xfId="0" applyFont="1" applyFill="1" applyBorder="1" applyAlignment="1">
      <alignment vertical="top" wrapText="1"/>
    </xf>
    <xf numFmtId="0" fontId="3" fillId="8" borderId="12" xfId="0" applyFont="1" applyFill="1" applyBorder="1" applyAlignment="1">
      <alignment vertical="top" wrapText="1"/>
    </xf>
    <xf numFmtId="0" fontId="3" fillId="5" borderId="25" xfId="0" applyFont="1" applyFill="1" applyBorder="1" applyAlignment="1">
      <alignment horizontal="center" vertical="center" wrapText="1"/>
    </xf>
    <xf numFmtId="0" fontId="3" fillId="8" borderId="25" xfId="0" applyFont="1" applyFill="1" applyBorder="1" applyAlignment="1">
      <alignment horizontal="center" vertical="center" wrapText="1"/>
    </xf>
    <xf numFmtId="0" fontId="3" fillId="8" borderId="32" xfId="0" applyFont="1" applyFill="1" applyBorder="1" applyAlignment="1">
      <alignment horizontal="center" vertical="center" wrapText="1"/>
    </xf>
    <xf numFmtId="0" fontId="3" fillId="6" borderId="5" xfId="0" applyFont="1" applyFill="1" applyBorder="1" applyAlignment="1">
      <alignment horizontal="center" vertical="top" wrapText="1"/>
    </xf>
    <xf numFmtId="0" fontId="3" fillId="6" borderId="1" xfId="0" applyFont="1" applyFill="1" applyBorder="1" applyAlignment="1">
      <alignment horizontal="center" vertical="top" wrapText="1"/>
    </xf>
    <xf numFmtId="0" fontId="3" fillId="6" borderId="42" xfId="0" applyFont="1" applyFill="1" applyBorder="1" applyAlignment="1">
      <alignment horizontal="center" vertical="top" wrapText="1"/>
    </xf>
    <xf numFmtId="0" fontId="3" fillId="4" borderId="5" xfId="0" applyFont="1" applyFill="1" applyBorder="1" applyAlignment="1">
      <alignment horizontal="center" vertical="top" wrapText="1"/>
    </xf>
    <xf numFmtId="0" fontId="3" fillId="4" borderId="1" xfId="0" applyFont="1" applyFill="1" applyBorder="1" applyAlignment="1">
      <alignment horizontal="center" vertical="top" wrapText="1"/>
    </xf>
    <xf numFmtId="0" fontId="3" fillId="4" borderId="42" xfId="0" applyFont="1" applyFill="1" applyBorder="1" applyAlignment="1">
      <alignment horizontal="center" vertical="top" wrapText="1"/>
    </xf>
    <xf numFmtId="0" fontId="3" fillId="6" borderId="6" xfId="0" applyFont="1" applyFill="1" applyBorder="1" applyAlignment="1">
      <alignment horizontal="center" vertical="top" wrapText="1"/>
    </xf>
    <xf numFmtId="0" fontId="3" fillId="4" borderId="6" xfId="0" applyFont="1" applyFill="1" applyBorder="1" applyAlignment="1">
      <alignment horizontal="center" vertical="top" wrapText="1"/>
    </xf>
    <xf numFmtId="0" fontId="3" fillId="4" borderId="15" xfId="0" applyFont="1" applyFill="1" applyBorder="1" applyAlignment="1">
      <alignment horizontal="center" vertical="top" wrapText="1"/>
    </xf>
    <xf numFmtId="0" fontId="3" fillId="4" borderId="17" xfId="0" applyFont="1" applyFill="1" applyBorder="1" applyAlignment="1">
      <alignment horizontal="center" vertical="top" wrapText="1"/>
    </xf>
    <xf numFmtId="0" fontId="3" fillId="9" borderId="10" xfId="0" applyFont="1" applyFill="1" applyBorder="1" applyAlignment="1">
      <alignment horizontal="center" vertical="top" wrapText="1"/>
    </xf>
    <xf numFmtId="0" fontId="3" fillId="9" borderId="11" xfId="0" applyFont="1" applyFill="1" applyBorder="1" applyAlignment="1">
      <alignment horizontal="center" vertical="top" wrapText="1"/>
    </xf>
    <xf numFmtId="0" fontId="3" fillId="9" borderId="29" xfId="0" applyFont="1" applyFill="1" applyBorder="1" applyAlignment="1">
      <alignment horizontal="center" vertical="top" wrapText="1"/>
    </xf>
    <xf numFmtId="0" fontId="3" fillId="12" borderId="32" xfId="0" applyFont="1" applyFill="1" applyBorder="1" applyAlignment="1">
      <alignment horizontal="center" vertical="top" wrapText="1"/>
    </xf>
    <xf numFmtId="0" fontId="3" fillId="12" borderId="33" xfId="0" applyFont="1" applyFill="1" applyBorder="1" applyAlignment="1">
      <alignment horizontal="center" vertical="top" wrapText="1"/>
    </xf>
    <xf numFmtId="0" fontId="3" fillId="12" borderId="12" xfId="0" applyFont="1" applyFill="1" applyBorder="1" applyAlignment="1">
      <alignment horizontal="center" vertical="top" wrapText="1"/>
    </xf>
    <xf numFmtId="0" fontId="3" fillId="10" borderId="25" xfId="0" applyFont="1" applyFill="1" applyBorder="1" applyAlignment="1">
      <alignment horizontal="center" vertical="top" wrapText="1"/>
    </xf>
    <xf numFmtId="0" fontId="3" fillId="10" borderId="27" xfId="0" applyFont="1" applyFill="1" applyBorder="1" applyAlignment="1">
      <alignment horizontal="center" vertical="top" wrapText="1"/>
    </xf>
    <xf numFmtId="0" fontId="3" fillId="10" borderId="19" xfId="0" applyFont="1" applyFill="1" applyBorder="1" applyAlignment="1">
      <alignment horizontal="center" vertical="top" wrapText="1"/>
    </xf>
    <xf numFmtId="0" fontId="5" fillId="13" borderId="27" xfId="0" applyFont="1" applyFill="1" applyBorder="1" applyAlignment="1">
      <alignment horizontal="center" vertical="top" wrapText="1"/>
    </xf>
    <xf numFmtId="0" fontId="5" fillId="13" borderId="20" xfId="0" applyFont="1" applyFill="1" applyBorder="1" applyAlignment="1">
      <alignment horizontal="center" vertical="top" wrapText="1"/>
    </xf>
    <xf numFmtId="0" fontId="3" fillId="11" borderId="5" xfId="0" applyFont="1" applyFill="1" applyBorder="1" applyAlignment="1">
      <alignment horizontal="center" vertical="top" wrapText="1"/>
    </xf>
    <xf numFmtId="0" fontId="3" fillId="11" borderId="1" xfId="0" applyFont="1" applyFill="1" applyBorder="1" applyAlignment="1">
      <alignment horizontal="center" vertical="top" wrapText="1"/>
    </xf>
    <xf numFmtId="0" fontId="3" fillId="11" borderId="6" xfId="0" applyFont="1" applyFill="1" applyBorder="1" applyAlignment="1">
      <alignment horizontal="center" vertical="top" wrapText="1"/>
    </xf>
    <xf numFmtId="0" fontId="5" fillId="11" borderId="16" xfId="0" applyFont="1" applyFill="1" applyBorder="1" applyAlignment="1">
      <alignment horizontal="center" vertical="top" wrapText="1"/>
    </xf>
    <xf numFmtId="0" fontId="3" fillId="10" borderId="15" xfId="0" applyFont="1" applyFill="1" applyBorder="1" applyAlignment="1">
      <alignment horizontal="center" vertical="top" wrapText="1"/>
    </xf>
    <xf numFmtId="0" fontId="3" fillId="10" borderId="42" xfId="0" applyFont="1" applyFill="1" applyBorder="1" applyAlignment="1">
      <alignment horizontal="center" vertical="top" wrapText="1"/>
    </xf>
    <xf numFmtId="0" fontId="3" fillId="11" borderId="42" xfId="0" applyFont="1" applyFill="1" applyBorder="1" applyAlignment="1">
      <alignment horizontal="center" vertical="top" wrapText="1"/>
    </xf>
    <xf numFmtId="0" fontId="9" fillId="11" borderId="32" xfId="0" applyFont="1" applyFill="1" applyBorder="1" applyAlignment="1">
      <alignment horizontal="center" vertical="center" wrapText="1"/>
    </xf>
    <xf numFmtId="0" fontId="3" fillId="11" borderId="15" xfId="0" applyFont="1" applyFill="1" applyBorder="1" applyAlignment="1">
      <alignment horizontal="center" vertical="top" wrapText="1"/>
    </xf>
    <xf numFmtId="0" fontId="5" fillId="13" borderId="42" xfId="0" applyFont="1" applyFill="1" applyBorder="1" applyAlignment="1">
      <alignment horizontal="center" vertical="top" wrapText="1"/>
    </xf>
    <xf numFmtId="0" fontId="3" fillId="4" borderId="16" xfId="0" applyFont="1" applyFill="1" applyBorder="1" applyAlignment="1">
      <alignment horizontal="center" vertical="top" wrapText="1"/>
    </xf>
    <xf numFmtId="0" fontId="14" fillId="11" borderId="6" xfId="0" applyFont="1" applyFill="1" applyBorder="1" applyAlignment="1">
      <alignment horizontal="center" vertical="top" wrapText="1"/>
    </xf>
    <xf numFmtId="0" fontId="3" fillId="7" borderId="5" xfId="0" applyFont="1" applyFill="1" applyBorder="1" applyAlignment="1">
      <alignment horizontal="center" vertical="top" wrapText="1"/>
    </xf>
    <xf numFmtId="0" fontId="3" fillId="7" borderId="1" xfId="0" applyFont="1" applyFill="1" applyBorder="1" applyAlignment="1">
      <alignment horizontal="center" vertical="top" wrapText="1"/>
    </xf>
    <xf numFmtId="0" fontId="3" fillId="7" borderId="6" xfId="0" applyFont="1" applyFill="1" applyBorder="1" applyAlignment="1">
      <alignment horizontal="center" vertical="top" wrapText="1"/>
    </xf>
    <xf numFmtId="0" fontId="3" fillId="3" borderId="5" xfId="0" applyFont="1" applyFill="1" applyBorder="1" applyAlignment="1">
      <alignment horizontal="center" vertical="top" wrapText="1"/>
    </xf>
    <xf numFmtId="0" fontId="3" fillId="3" borderId="6" xfId="0" applyFont="1" applyFill="1" applyBorder="1" applyAlignment="1">
      <alignment horizontal="center" vertical="top" wrapText="1"/>
    </xf>
    <xf numFmtId="0" fontId="9" fillId="7" borderId="6" xfId="0" applyFont="1" applyFill="1" applyBorder="1" applyAlignment="1">
      <alignment horizontal="center" vertical="center" wrapText="1"/>
    </xf>
    <xf numFmtId="0" fontId="5" fillId="3" borderId="1" xfId="0" applyFont="1" applyFill="1" applyBorder="1" applyAlignment="1">
      <alignment horizontal="center" vertical="top" wrapText="1"/>
    </xf>
    <xf numFmtId="0" fontId="10" fillId="3" borderId="5" xfId="0" applyFont="1" applyFill="1" applyBorder="1" applyAlignment="1">
      <alignment horizontal="center" vertical="top" wrapText="1"/>
    </xf>
    <xf numFmtId="0" fontId="10" fillId="3" borderId="1" xfId="0" applyFont="1" applyFill="1" applyBorder="1" applyAlignment="1">
      <alignment horizontal="center" vertical="top" wrapText="1"/>
    </xf>
    <xf numFmtId="0" fontId="10" fillId="3" borderId="6" xfId="0" applyFont="1" applyFill="1" applyBorder="1" applyAlignment="1">
      <alignment horizontal="center" vertical="top" wrapText="1"/>
    </xf>
    <xf numFmtId="0" fontId="10" fillId="10" borderId="5" xfId="0" applyFont="1" applyFill="1" applyBorder="1" applyAlignment="1">
      <alignment horizontal="center" vertical="top" wrapText="1"/>
    </xf>
    <xf numFmtId="0" fontId="10" fillId="10" borderId="1" xfId="0" applyFont="1" applyFill="1" applyBorder="1" applyAlignment="1">
      <alignment horizontal="center" vertical="top" wrapText="1"/>
    </xf>
    <xf numFmtId="0" fontId="10" fillId="10" borderId="6" xfId="0" applyFont="1" applyFill="1" applyBorder="1" applyAlignment="1">
      <alignment horizontal="center" vertical="top" wrapText="1"/>
    </xf>
    <xf numFmtId="0" fontId="3" fillId="2" borderId="10" xfId="0" applyFont="1" applyFill="1" applyBorder="1" applyAlignment="1">
      <alignment horizontal="center" vertical="top" wrapText="1"/>
    </xf>
    <xf numFmtId="0" fontId="13" fillId="7" borderId="10" xfId="0" applyFont="1" applyFill="1" applyBorder="1" applyAlignment="1">
      <alignment horizontal="left" vertical="center" wrapText="1"/>
    </xf>
    <xf numFmtId="0" fontId="12" fillId="7" borderId="30" xfId="0" applyFont="1" applyFill="1" applyBorder="1" applyAlignment="1">
      <alignment horizontal="center" vertical="center" wrapText="1"/>
    </xf>
    <xf numFmtId="0" fontId="3" fillId="7" borderId="32" xfId="0" applyFont="1" applyFill="1" applyBorder="1" applyAlignment="1">
      <alignment horizontal="center" vertical="top" wrapText="1"/>
    </xf>
    <xf numFmtId="0" fontId="4" fillId="7" borderId="5" xfId="0" applyFont="1" applyFill="1" applyBorder="1" applyAlignment="1">
      <alignment horizontal="center" vertical="top" wrapText="1"/>
    </xf>
    <xf numFmtId="0" fontId="3" fillId="3" borderId="42" xfId="0" applyFont="1" applyFill="1" applyBorder="1" applyAlignment="1">
      <alignment horizontal="center" vertical="top" wrapText="1"/>
    </xf>
    <xf numFmtId="0" fontId="3" fillId="3" borderId="2" xfId="0" applyFont="1" applyFill="1" applyBorder="1" applyAlignment="1">
      <alignment horizontal="center" vertical="top" wrapText="1"/>
    </xf>
    <xf numFmtId="0" fontId="3" fillId="3" borderId="3" xfId="0" applyFont="1" applyFill="1" applyBorder="1" applyAlignment="1">
      <alignment horizontal="center" vertical="top" wrapText="1"/>
    </xf>
    <xf numFmtId="0" fontId="3" fillId="3" borderId="4" xfId="0" applyFont="1" applyFill="1" applyBorder="1" applyAlignment="1">
      <alignment horizontal="center" vertical="top" wrapText="1"/>
    </xf>
    <xf numFmtId="49" fontId="0" fillId="0" borderId="25" xfId="0" applyNumberFormat="1" applyBorder="1" applyAlignment="1">
      <alignment horizontal="center" vertical="top" wrapText="1"/>
    </xf>
    <xf numFmtId="0" fontId="13" fillId="0" borderId="59" xfId="0" applyFont="1" applyBorder="1" applyAlignment="1">
      <alignment horizontal="center" vertical="top" wrapText="1"/>
    </xf>
    <xf numFmtId="0" fontId="0" fillId="9" borderId="48" xfId="0" applyFill="1" applyBorder="1" applyAlignment="1">
      <alignment horizontal="center" vertical="top" wrapText="1"/>
    </xf>
    <xf numFmtId="0" fontId="3" fillId="9" borderId="12" xfId="0" applyFont="1" applyFill="1" applyBorder="1" applyAlignment="1">
      <alignment horizontal="center" vertical="top" wrapText="1"/>
    </xf>
    <xf numFmtId="49" fontId="0" fillId="14" borderId="1" xfId="0" applyNumberFormat="1" applyFill="1" applyBorder="1" applyAlignment="1">
      <alignment horizontal="center" vertical="top" wrapText="1"/>
    </xf>
    <xf numFmtId="0" fontId="0" fillId="15" borderId="54" xfId="0" applyFill="1" applyBorder="1" applyAlignment="1">
      <alignment horizontal="center" vertical="top" wrapText="1"/>
    </xf>
    <xf numFmtId="0" fontId="2" fillId="12" borderId="3" xfId="0" applyFont="1" applyFill="1" applyBorder="1" applyAlignment="1">
      <alignment horizontal="center" vertical="top" wrapText="1"/>
    </xf>
    <xf numFmtId="0" fontId="11" fillId="8" borderId="11" xfId="0" applyFont="1" applyFill="1" applyBorder="1" applyAlignment="1">
      <alignment vertical="top" wrapText="1"/>
    </xf>
    <xf numFmtId="0" fontId="0" fillId="0" borderId="0" xfId="0" applyAlignment="1">
      <alignment horizontal="center"/>
    </xf>
    <xf numFmtId="0" fontId="0" fillId="0" borderId="0" xfId="0" applyAlignment="1">
      <alignment wrapText="1"/>
    </xf>
    <xf numFmtId="0" fontId="0" fillId="0" borderId="0" xfId="0" applyAlignment="1">
      <alignment horizontal="center" wrapText="1"/>
    </xf>
    <xf numFmtId="49" fontId="0" fillId="0" borderId="0" xfId="0" applyNumberFormat="1" applyAlignment="1">
      <alignment horizontal="center" vertical="top" wrapText="1"/>
    </xf>
    <xf numFmtId="0" fontId="0" fillId="0" borderId="0" xfId="0" applyAlignment="1">
      <alignment horizontal="center" vertical="center"/>
    </xf>
    <xf numFmtId="49" fontId="1" fillId="0" borderId="1" xfId="0" applyNumberFormat="1" applyFont="1" applyBorder="1" applyAlignment="1">
      <alignment horizontal="center" vertical="center" wrapText="1"/>
    </xf>
    <xf numFmtId="49" fontId="1" fillId="17" borderId="1" xfId="0" applyNumberFormat="1" applyFont="1" applyFill="1" applyBorder="1" applyAlignment="1">
      <alignment horizontal="center" vertical="center" wrapText="1"/>
    </xf>
    <xf numFmtId="0" fontId="15" fillId="0" borderId="0" xfId="0" applyFont="1"/>
    <xf numFmtId="0" fontId="16" fillId="0" borderId="0" xfId="0" applyFont="1"/>
    <xf numFmtId="0" fontId="16" fillId="0" borderId="0" xfId="0" applyFont="1" applyAlignment="1">
      <alignment horizontal="center"/>
    </xf>
    <xf numFmtId="0" fontId="15" fillId="0" borderId="0" xfId="0" applyFont="1" applyAlignment="1">
      <alignment wrapText="1"/>
    </xf>
    <xf numFmtId="0" fontId="0" fillId="0" borderId="0" xfId="0" applyAlignment="1">
      <alignment horizontal="left"/>
    </xf>
    <xf numFmtId="0" fontId="0" fillId="0" borderId="0" xfId="0" applyAlignment="1">
      <alignment horizontal="left" vertical="top" indent="1"/>
    </xf>
    <xf numFmtId="0" fontId="15" fillId="0" borderId="0" xfId="0" applyFont="1" applyAlignment="1">
      <alignment horizontal="left" vertical="top" indent="1"/>
    </xf>
    <xf numFmtId="9" fontId="15" fillId="0" borderId="1" xfId="0" applyNumberFormat="1" applyFont="1" applyBorder="1" applyAlignment="1">
      <alignment horizontal="center" vertical="center"/>
    </xf>
    <xf numFmtId="0" fontId="2" fillId="8" borderId="60" xfId="0" applyFont="1" applyFill="1" applyBorder="1" applyAlignment="1">
      <alignment horizontal="center" vertical="top" wrapText="1"/>
    </xf>
    <xf numFmtId="0" fontId="2" fillId="8" borderId="40" xfId="0" applyFont="1" applyFill="1" applyBorder="1" applyAlignment="1">
      <alignment horizontal="center" vertical="top" wrapText="1"/>
    </xf>
    <xf numFmtId="0" fontId="2" fillId="19" borderId="60" xfId="0" applyFont="1" applyFill="1" applyBorder="1" applyAlignment="1">
      <alignment horizontal="center" vertical="top" wrapText="1"/>
    </xf>
    <xf numFmtId="49" fontId="0" fillId="0" borderId="18" xfId="0" applyNumberFormat="1" applyBorder="1" applyAlignment="1">
      <alignment horizontal="center" vertical="top" wrapText="1"/>
    </xf>
    <xf numFmtId="0" fontId="11" fillId="0" borderId="5" xfId="0" applyFont="1" applyBorder="1" applyAlignment="1">
      <alignment vertical="top" wrapText="1"/>
    </xf>
    <xf numFmtId="0" fontId="11" fillId="0" borderId="6" xfId="0" applyFont="1" applyBorder="1" applyAlignment="1">
      <alignment vertical="top" wrapText="1"/>
    </xf>
    <xf numFmtId="0" fontId="14" fillId="2" borderId="1" xfId="0" applyFont="1" applyFill="1" applyBorder="1" applyAlignment="1">
      <alignment horizontal="center" vertical="top" wrapText="1"/>
    </xf>
    <xf numFmtId="0" fontId="3" fillId="3" borderId="1" xfId="0" applyFont="1" applyFill="1" applyBorder="1" applyAlignment="1">
      <alignment vertical="top" wrapText="1"/>
    </xf>
    <xf numFmtId="0" fontId="4" fillId="0" borderId="0" xfId="0" applyFont="1" applyAlignment="1">
      <alignment vertical="center" wrapText="1"/>
    </xf>
    <xf numFmtId="0" fontId="2" fillId="0" borderId="0" xfId="0" applyFont="1" applyAlignment="1">
      <alignment horizontal="center" vertical="top" wrapText="1"/>
    </xf>
    <xf numFmtId="9" fontId="0" fillId="0" borderId="0" xfId="0" applyNumberFormat="1" applyAlignment="1">
      <alignment horizontal="center" vertical="center"/>
    </xf>
    <xf numFmtId="0" fontId="1" fillId="0" borderId="0" xfId="0" applyFont="1" applyAlignment="1">
      <alignment vertical="center"/>
    </xf>
    <xf numFmtId="0" fontId="1" fillId="0" borderId="0" xfId="0" applyFont="1"/>
    <xf numFmtId="0" fontId="4" fillId="0" borderId="0" xfId="0" applyFont="1" applyAlignment="1">
      <alignment horizontal="left" vertical="center" wrapText="1"/>
    </xf>
    <xf numFmtId="9" fontId="0" fillId="0" borderId="0" xfId="0" applyNumberFormat="1"/>
    <xf numFmtId="9" fontId="0" fillId="0" borderId="0" xfId="1" applyFont="1" applyBorder="1" applyAlignment="1">
      <alignment horizontal="center" vertical="center"/>
    </xf>
    <xf numFmtId="0" fontId="10" fillId="0" borderId="0" xfId="0" applyFont="1" applyAlignment="1">
      <alignment vertical="center" wrapText="1"/>
    </xf>
    <xf numFmtId="0" fontId="0" fillId="0" borderId="0" xfId="0" applyAlignment="1">
      <alignment horizontal="left" vertical="center"/>
    </xf>
    <xf numFmtId="49" fontId="1" fillId="2" borderId="27" xfId="0" applyNumberFormat="1" applyFont="1" applyFill="1" applyBorder="1" applyAlignment="1">
      <alignment vertical="top" wrapText="1"/>
    </xf>
    <xf numFmtId="49" fontId="1" fillId="2" borderId="1" xfId="0" applyNumberFormat="1" applyFont="1" applyFill="1" applyBorder="1" applyAlignment="1">
      <alignment vertical="top" wrapText="1"/>
    </xf>
    <xf numFmtId="9" fontId="2" fillId="0" borderId="0" xfId="0" applyNumberFormat="1" applyFont="1" applyAlignment="1">
      <alignment horizontal="center" vertical="center"/>
    </xf>
    <xf numFmtId="9" fontId="0" fillId="0" borderId="0" xfId="0" applyNumberFormat="1" applyAlignment="1">
      <alignment horizontal="center"/>
    </xf>
    <xf numFmtId="0" fontId="3" fillId="0" borderId="0" xfId="0" applyFont="1" applyAlignment="1">
      <alignment horizontal="center" vertical="top" wrapText="1"/>
    </xf>
    <xf numFmtId="0" fontId="3" fillId="2" borderId="1" xfId="0" applyFont="1" applyFill="1" applyBorder="1" applyAlignment="1">
      <alignment horizontal="center" vertical="top" wrapText="1"/>
    </xf>
    <xf numFmtId="0" fontId="4" fillId="0" borderId="0" xfId="0" applyFont="1" applyAlignment="1">
      <alignment horizontal="center" vertical="top" wrapText="1"/>
    </xf>
    <xf numFmtId="0" fontId="10" fillId="0" borderId="0" xfId="0" applyFont="1" applyAlignment="1">
      <alignment horizontal="center" vertical="center" wrapText="1"/>
    </xf>
    <xf numFmtId="0" fontId="4" fillId="0" borderId="0" xfId="0" applyFont="1" applyAlignment="1">
      <alignment vertical="top" wrapText="1"/>
    </xf>
    <xf numFmtId="0" fontId="3" fillId="0" borderId="0" xfId="0" applyFont="1" applyAlignment="1">
      <alignment vertical="center" wrapText="1"/>
    </xf>
    <xf numFmtId="0" fontId="15" fillId="0" borderId="0" xfId="0" applyFont="1" applyAlignment="1">
      <alignment vertical="top" wrapText="1"/>
    </xf>
    <xf numFmtId="0" fontId="3" fillId="2" borderId="1" xfId="0" applyFont="1" applyFill="1" applyBorder="1" applyAlignment="1">
      <alignment horizontal="center" vertical="center" wrapText="1"/>
    </xf>
    <xf numFmtId="0" fontId="3" fillId="0" borderId="0" xfId="0" applyFont="1" applyAlignment="1">
      <alignment vertical="top" wrapText="1"/>
    </xf>
    <xf numFmtId="0" fontId="0" fillId="3" borderId="1" xfId="0" applyFill="1" applyBorder="1" applyAlignment="1">
      <alignment horizontal="center" vertical="center"/>
    </xf>
    <xf numFmtId="0" fontId="19" fillId="0" borderId="0" xfId="0" applyFont="1" applyAlignment="1">
      <alignment horizontal="center"/>
    </xf>
    <xf numFmtId="0" fontId="20" fillId="0" borderId="0" xfId="0" applyFont="1" applyAlignment="1">
      <alignment horizontal="center"/>
    </xf>
    <xf numFmtId="0" fontId="5" fillId="16" borderId="1" xfId="0" applyFont="1" applyFill="1" applyBorder="1" applyAlignment="1">
      <alignment horizontal="center"/>
    </xf>
    <xf numFmtId="0" fontId="5" fillId="15" borderId="1" xfId="0" applyFont="1" applyFill="1" applyBorder="1" applyAlignment="1">
      <alignment horizontal="center"/>
    </xf>
    <xf numFmtId="0" fontId="14" fillId="2" borderId="1" xfId="0" applyFont="1" applyFill="1" applyBorder="1" applyAlignment="1">
      <alignment horizontal="left" vertical="top" wrapText="1"/>
    </xf>
    <xf numFmtId="0" fontId="15" fillId="0" borderId="1" xfId="0" applyFont="1" applyBorder="1" applyAlignment="1">
      <alignment horizontal="center" vertical="center"/>
    </xf>
    <xf numFmtId="164" fontId="14" fillId="0" borderId="1" xfId="0" applyNumberFormat="1" applyFont="1" applyBorder="1" applyAlignment="1">
      <alignment horizontal="center" vertical="center"/>
    </xf>
    <xf numFmtId="9" fontId="14" fillId="0" borderId="1" xfId="0" applyNumberFormat="1" applyFont="1" applyBorder="1"/>
    <xf numFmtId="9" fontId="14" fillId="0" borderId="1" xfId="1" applyFont="1" applyBorder="1" applyAlignment="1">
      <alignment horizontal="center" vertical="center"/>
    </xf>
    <xf numFmtId="9" fontId="14" fillId="0" borderId="1" xfId="0" applyNumberFormat="1" applyFont="1" applyBorder="1" applyAlignment="1">
      <alignment horizontal="center" vertical="center"/>
    </xf>
    <xf numFmtId="0" fontId="15" fillId="15" borderId="1" xfId="0" applyFont="1" applyFill="1" applyBorder="1" applyAlignment="1">
      <alignment horizontal="center" vertical="center"/>
    </xf>
    <xf numFmtId="0" fontId="14" fillId="15" borderId="1" xfId="0" applyFont="1" applyFill="1" applyBorder="1" applyAlignment="1">
      <alignment horizontal="center" vertical="center"/>
    </xf>
    <xf numFmtId="0" fontId="14" fillId="16" borderId="1" xfId="0" applyFont="1" applyFill="1" applyBorder="1" applyAlignment="1">
      <alignment horizontal="center" vertical="center"/>
    </xf>
    <xf numFmtId="0" fontId="14" fillId="15" borderId="62" xfId="0" applyFont="1" applyFill="1" applyBorder="1" applyAlignment="1">
      <alignment horizontal="center" vertical="center"/>
    </xf>
    <xf numFmtId="0" fontId="14" fillId="16" borderId="25" xfId="0" applyFont="1" applyFill="1" applyBorder="1" applyAlignment="1">
      <alignment horizontal="center" vertical="center"/>
    </xf>
    <xf numFmtId="0" fontId="14" fillId="0" borderId="0" xfId="0" applyFont="1"/>
    <xf numFmtId="0" fontId="14" fillId="21" borderId="1" xfId="0" applyFont="1" applyFill="1" applyBorder="1" applyAlignment="1">
      <alignment horizontal="center" vertical="center"/>
    </xf>
    <xf numFmtId="0" fontId="14" fillId="15" borderId="42" xfId="0" applyFont="1" applyFill="1" applyBorder="1" applyAlignment="1">
      <alignment horizontal="center" vertical="center"/>
    </xf>
    <xf numFmtId="0" fontId="14" fillId="21" borderId="42" xfId="0" applyFont="1" applyFill="1" applyBorder="1" applyAlignment="1">
      <alignment horizontal="center" vertical="center"/>
    </xf>
    <xf numFmtId="0" fontId="14" fillId="0" borderId="25" xfId="0" applyFont="1" applyBorder="1" applyAlignment="1">
      <alignment horizontal="center" vertical="center"/>
    </xf>
    <xf numFmtId="9" fontId="14" fillId="0" borderId="25" xfId="0" applyNumberFormat="1" applyFont="1" applyBorder="1" applyAlignment="1">
      <alignment horizontal="center" vertical="center"/>
    </xf>
    <xf numFmtId="0" fontId="14" fillId="21" borderId="1" xfId="0" applyFont="1" applyFill="1" applyBorder="1" applyAlignment="1">
      <alignment horizontal="center" vertical="center" wrapText="1"/>
    </xf>
    <xf numFmtId="0" fontId="14" fillId="15" borderId="42" xfId="0" applyFont="1" applyFill="1" applyBorder="1" applyAlignment="1">
      <alignment horizontal="center" vertical="center" wrapText="1"/>
    </xf>
    <xf numFmtId="0" fontId="14" fillId="16" borderId="1" xfId="0" applyFont="1" applyFill="1" applyBorder="1" applyAlignment="1">
      <alignment horizontal="center" vertical="center" wrapText="1"/>
    </xf>
    <xf numFmtId="0" fontId="14" fillId="21" borderId="42" xfId="0" applyFont="1" applyFill="1" applyBorder="1" applyAlignment="1">
      <alignment horizontal="center" vertical="center" wrapText="1"/>
    </xf>
    <xf numFmtId="0" fontId="14" fillId="0" borderId="1" xfId="0" applyFont="1" applyBorder="1" applyAlignment="1">
      <alignment horizontal="center" vertical="center" wrapText="1"/>
    </xf>
    <xf numFmtId="9" fontId="14" fillId="0" borderId="1" xfId="0" applyNumberFormat="1" applyFont="1" applyBorder="1" applyAlignment="1">
      <alignment horizontal="center" vertical="center" wrapText="1"/>
    </xf>
    <xf numFmtId="0" fontId="14" fillId="15" borderId="27" xfId="0" applyFont="1" applyFill="1" applyBorder="1" applyAlignment="1">
      <alignment horizontal="center" vertical="center" wrapText="1"/>
    </xf>
    <xf numFmtId="0" fontId="14" fillId="16" borderId="25" xfId="0" applyFont="1" applyFill="1" applyBorder="1" applyAlignment="1">
      <alignment horizontal="center" vertical="center" wrapText="1"/>
    </xf>
    <xf numFmtId="0" fontId="14" fillId="21" borderId="27" xfId="0" applyFont="1" applyFill="1" applyBorder="1" applyAlignment="1">
      <alignment horizontal="center" vertical="center" wrapText="1"/>
    </xf>
    <xf numFmtId="0" fontId="14" fillId="21" borderId="25" xfId="0" applyFont="1" applyFill="1" applyBorder="1" applyAlignment="1">
      <alignment horizontal="center" vertical="center" wrapText="1"/>
    </xf>
    <xf numFmtId="0" fontId="14" fillId="15" borderId="1" xfId="0" applyFont="1" applyFill="1" applyBorder="1" applyAlignment="1">
      <alignment horizontal="center" vertical="center" wrapText="1"/>
    </xf>
    <xf numFmtId="0" fontId="14" fillId="0" borderId="14" xfId="0" applyFont="1" applyBorder="1" applyAlignment="1">
      <alignment horizontal="center" vertical="center" wrapText="1"/>
    </xf>
    <xf numFmtId="0" fontId="14" fillId="0" borderId="62" xfId="0" applyFont="1" applyBorder="1" applyAlignment="1">
      <alignment horizontal="center" vertical="center" wrapText="1"/>
    </xf>
    <xf numFmtId="9" fontId="14" fillId="0" borderId="26" xfId="0" applyNumberFormat="1" applyFont="1" applyBorder="1" applyAlignment="1">
      <alignment horizontal="center" vertical="center" wrapText="1"/>
    </xf>
    <xf numFmtId="0" fontId="14" fillId="18" borderId="1" xfId="0" applyFont="1" applyFill="1" applyBorder="1" applyAlignment="1">
      <alignment horizontal="center" vertical="center"/>
    </xf>
    <xf numFmtId="0" fontId="14" fillId="0" borderId="0" xfId="0" applyFont="1" applyAlignment="1">
      <alignment horizontal="left" vertical="top" indent="1"/>
    </xf>
    <xf numFmtId="0" fontId="15" fillId="16" borderId="42" xfId="0" applyFont="1" applyFill="1" applyBorder="1" applyAlignment="1">
      <alignment horizontal="center" vertical="center"/>
    </xf>
    <xf numFmtId="49" fontId="15" fillId="0" borderId="1" xfId="0" applyNumberFormat="1" applyFont="1" applyBorder="1" applyAlignment="1">
      <alignment horizontal="center" vertical="top" wrapText="1"/>
    </xf>
    <xf numFmtId="0" fontId="14" fillId="16" borderId="42" xfId="0" applyFont="1" applyFill="1" applyBorder="1" applyAlignment="1">
      <alignment horizontal="center" vertical="center"/>
    </xf>
    <xf numFmtId="49" fontId="14" fillId="0" borderId="1" xfId="0" applyNumberFormat="1" applyFont="1" applyBorder="1" applyAlignment="1">
      <alignment horizontal="center" vertical="center" wrapText="1"/>
    </xf>
    <xf numFmtId="0" fontId="14" fillId="16" borderId="42" xfId="0" applyFont="1" applyFill="1" applyBorder="1" applyAlignment="1">
      <alignment horizontal="center" vertical="center" wrapText="1"/>
    </xf>
    <xf numFmtId="0" fontId="14" fillId="18" borderId="1" xfId="0" applyFont="1" applyFill="1" applyBorder="1" applyAlignment="1">
      <alignment horizontal="center" vertical="center" wrapText="1"/>
    </xf>
    <xf numFmtId="0" fontId="0" fillId="0" borderId="1" xfId="0" applyBorder="1"/>
    <xf numFmtId="9" fontId="14" fillId="18" borderId="1" xfId="0" applyNumberFormat="1" applyFont="1" applyFill="1" applyBorder="1" applyAlignment="1">
      <alignment horizontal="center" vertical="center"/>
    </xf>
    <xf numFmtId="9" fontId="14" fillId="18" borderId="1" xfId="0" applyNumberFormat="1" applyFont="1" applyFill="1" applyBorder="1" applyAlignment="1">
      <alignment horizontal="center" vertical="center" wrapText="1"/>
    </xf>
    <xf numFmtId="0" fontId="19" fillId="0" borderId="0" xfId="0" applyFont="1" applyAlignment="1">
      <alignment horizontal="center" vertical="center"/>
    </xf>
    <xf numFmtId="0" fontId="14" fillId="18" borderId="15" xfId="0" applyFont="1" applyFill="1" applyBorder="1" applyAlignment="1">
      <alignment horizontal="center" vertical="center"/>
    </xf>
    <xf numFmtId="0" fontId="22" fillId="0" borderId="0" xfId="2" applyFont="1" applyFill="1" applyAlignment="1">
      <alignment horizontal="center" vertical="center" wrapText="1"/>
    </xf>
    <xf numFmtId="9" fontId="14" fillId="0" borderId="0" xfId="0" applyNumberFormat="1" applyFont="1" applyAlignment="1">
      <alignment horizontal="center" vertical="center"/>
    </xf>
    <xf numFmtId="0" fontId="14" fillId="0" borderId="0" xfId="0" applyFont="1" applyAlignment="1">
      <alignment horizontal="center" vertical="center" wrapText="1"/>
    </xf>
    <xf numFmtId="0" fontId="14" fillId="0" borderId="1" xfId="0" applyFont="1" applyBorder="1"/>
    <xf numFmtId="0" fontId="14" fillId="2" borderId="1" xfId="0" applyFont="1" applyFill="1" applyBorder="1" applyAlignment="1">
      <alignment horizontal="center" vertical="top"/>
    </xf>
    <xf numFmtId="165" fontId="14" fillId="18" borderId="1" xfId="0" applyNumberFormat="1" applyFont="1" applyFill="1" applyBorder="1" applyAlignment="1">
      <alignment horizontal="center"/>
    </xf>
    <xf numFmtId="10" fontId="14" fillId="0" borderId="1" xfId="0" applyNumberFormat="1" applyFont="1" applyBorder="1" applyAlignment="1">
      <alignment horizontal="center" vertical="center"/>
    </xf>
    <xf numFmtId="9" fontId="14" fillId="0" borderId="0" xfId="0" applyNumberFormat="1" applyFont="1" applyAlignment="1">
      <alignment horizontal="center" vertical="center" wrapText="1"/>
    </xf>
    <xf numFmtId="0" fontId="0" fillId="2" borderId="1" xfId="0" applyFill="1" applyBorder="1" applyAlignment="1">
      <alignment horizontal="center" vertical="center"/>
    </xf>
    <xf numFmtId="49" fontId="3" fillId="2" borderId="42" xfId="0" applyNumberFormat="1" applyFont="1" applyFill="1" applyBorder="1" applyAlignment="1">
      <alignment vertical="top" wrapText="1"/>
    </xf>
    <xf numFmtId="49" fontId="3" fillId="2" borderId="1" xfId="0" applyNumberFormat="1" applyFont="1" applyFill="1" applyBorder="1" applyAlignment="1">
      <alignment vertical="top" wrapText="1"/>
    </xf>
    <xf numFmtId="0" fontId="14" fillId="3" borderId="1" xfId="0" applyFont="1" applyFill="1" applyBorder="1" applyAlignment="1">
      <alignment horizontal="left" vertical="top" wrapText="1"/>
    </xf>
    <xf numFmtId="0" fontId="14" fillId="3" borderId="1" xfId="0" applyFont="1" applyFill="1" applyBorder="1" applyAlignment="1">
      <alignment horizontal="center" vertical="top" wrapText="1"/>
    </xf>
    <xf numFmtId="0" fontId="14" fillId="2" borderId="1" xfId="0" applyFont="1" applyFill="1" applyBorder="1" applyAlignment="1">
      <alignment horizontal="left" vertical="top" wrapText="1" indent="1"/>
    </xf>
    <xf numFmtId="0" fontId="15" fillId="2" borderId="1" xfId="0" applyFont="1" applyFill="1" applyBorder="1" applyAlignment="1">
      <alignment vertical="top" wrapText="1"/>
    </xf>
    <xf numFmtId="0" fontId="14" fillId="2" borderId="42" xfId="0" applyFont="1" applyFill="1" applyBorder="1" applyAlignment="1">
      <alignment horizontal="center" vertical="top" wrapText="1"/>
    </xf>
    <xf numFmtId="0" fontId="3" fillId="3" borderId="27" xfId="0" applyFont="1" applyFill="1" applyBorder="1" applyAlignment="1">
      <alignment horizontal="center" vertical="top" wrapText="1"/>
    </xf>
    <xf numFmtId="0" fontId="3" fillId="3" borderId="25" xfId="0" applyFont="1" applyFill="1" applyBorder="1" applyAlignment="1">
      <alignment horizontal="center" vertical="top" wrapText="1"/>
    </xf>
    <xf numFmtId="0" fontId="3" fillId="3" borderId="32" xfId="0" applyFont="1" applyFill="1" applyBorder="1" applyAlignment="1">
      <alignment horizontal="center" vertical="top" wrapText="1"/>
    </xf>
    <xf numFmtId="0" fontId="23" fillId="2" borderId="1" xfId="0" applyFont="1" applyFill="1" applyBorder="1" applyAlignment="1">
      <alignment horizontal="center" vertical="top" wrapText="1"/>
    </xf>
    <xf numFmtId="0" fontId="23" fillId="0" borderId="0" xfId="0" applyFont="1" applyAlignment="1">
      <alignment horizontal="center" vertical="top" wrapText="1"/>
    </xf>
    <xf numFmtId="0" fontId="5" fillId="15" borderId="1" xfId="0" applyFont="1" applyFill="1" applyBorder="1" applyAlignment="1">
      <alignment horizontal="center" vertical="top" wrapText="1"/>
    </xf>
    <xf numFmtId="0" fontId="5" fillId="16" borderId="1" xfId="0" applyFont="1" applyFill="1" applyBorder="1" applyAlignment="1">
      <alignment horizontal="center" vertical="top" wrapText="1"/>
    </xf>
    <xf numFmtId="0" fontId="1" fillId="0" borderId="0" xfId="0" applyFont="1" applyAlignment="1">
      <alignment horizontal="center" vertical="top" wrapText="1"/>
    </xf>
    <xf numFmtId="0" fontId="0" fillId="23" borderId="2" xfId="0" applyFill="1" applyBorder="1" applyAlignment="1">
      <alignment horizontal="center" vertical="top" wrapText="1"/>
    </xf>
    <xf numFmtId="0" fontId="0" fillId="23" borderId="3" xfId="0" applyFill="1" applyBorder="1" applyAlignment="1">
      <alignment horizontal="center" vertical="top" wrapText="1"/>
    </xf>
    <xf numFmtId="0" fontId="0" fillId="23" borderId="4" xfId="0" applyFill="1" applyBorder="1" applyAlignment="1">
      <alignment horizontal="center" vertical="top" wrapText="1"/>
    </xf>
    <xf numFmtId="0" fontId="3" fillId="23" borderId="5" xfId="0" applyFont="1" applyFill="1" applyBorder="1" applyAlignment="1">
      <alignment horizontal="center" vertical="top" wrapText="1"/>
    </xf>
    <xf numFmtId="0" fontId="3" fillId="23" borderId="1" xfId="0" applyFont="1" applyFill="1" applyBorder="1" applyAlignment="1">
      <alignment horizontal="center" vertical="top" wrapText="1"/>
    </xf>
    <xf numFmtId="0" fontId="3" fillId="23" borderId="6" xfId="0" applyFont="1" applyFill="1" applyBorder="1" applyAlignment="1">
      <alignment horizontal="center" vertical="top" wrapText="1"/>
    </xf>
    <xf numFmtId="0" fontId="2" fillId="3" borderId="1" xfId="0" applyFont="1" applyFill="1" applyBorder="1" applyAlignment="1">
      <alignment horizontal="center" vertical="center"/>
    </xf>
    <xf numFmtId="0" fontId="14" fillId="11" borderId="1" xfId="0" applyFont="1" applyFill="1" applyBorder="1" applyAlignment="1">
      <alignment horizontal="left" vertical="top" wrapText="1"/>
    </xf>
    <xf numFmtId="0" fontId="14" fillId="11" borderId="1" xfId="0" applyFont="1" applyFill="1" applyBorder="1" applyAlignment="1">
      <alignment horizontal="center" vertical="top" wrapText="1"/>
    </xf>
    <xf numFmtId="0" fontId="14" fillId="18" borderId="0" xfId="0" applyFont="1" applyFill="1" applyAlignment="1">
      <alignment horizontal="center" vertical="center" wrapText="1"/>
    </xf>
    <xf numFmtId="9" fontId="14" fillId="18" borderId="0" xfId="0" applyNumberFormat="1" applyFont="1" applyFill="1" applyAlignment="1">
      <alignment horizontal="center" vertical="center" wrapText="1"/>
    </xf>
    <xf numFmtId="165" fontId="14" fillId="18" borderId="0" xfId="0" applyNumberFormat="1" applyFont="1" applyFill="1" applyAlignment="1">
      <alignment horizontal="center"/>
    </xf>
    <xf numFmtId="0" fontId="3" fillId="24" borderId="1" xfId="0" applyFont="1" applyFill="1" applyBorder="1" applyAlignment="1">
      <alignment vertical="top" wrapText="1"/>
    </xf>
    <xf numFmtId="0" fontId="14" fillId="24" borderId="1" xfId="0" applyFont="1" applyFill="1" applyBorder="1" applyAlignment="1">
      <alignment horizontal="left" vertical="top" wrapText="1"/>
    </xf>
    <xf numFmtId="0" fontId="14" fillId="24" borderId="1" xfId="0" applyFont="1" applyFill="1" applyBorder="1" applyAlignment="1">
      <alignment horizontal="center" vertical="top" wrapText="1"/>
    </xf>
    <xf numFmtId="0" fontId="3" fillId="24" borderId="27" xfId="0" applyFont="1" applyFill="1" applyBorder="1" applyAlignment="1">
      <alignment horizontal="center" vertical="top" wrapText="1"/>
    </xf>
    <xf numFmtId="0" fontId="3" fillId="24" borderId="25" xfId="0" applyFont="1" applyFill="1" applyBorder="1" applyAlignment="1">
      <alignment horizontal="center" vertical="top" wrapText="1"/>
    </xf>
    <xf numFmtId="0" fontId="3" fillId="24" borderId="32" xfId="0" applyFont="1" applyFill="1" applyBorder="1" applyAlignment="1">
      <alignment horizontal="center" vertical="top" wrapText="1"/>
    </xf>
    <xf numFmtId="0" fontId="14" fillId="0" borderId="0" xfId="0" applyFont="1" applyAlignment="1">
      <alignment horizontal="center" vertical="top" wrapText="1"/>
    </xf>
    <xf numFmtId="9" fontId="14" fillId="0" borderId="0" xfId="0" applyNumberFormat="1" applyFont="1"/>
    <xf numFmtId="0" fontId="14" fillId="10" borderId="1" xfId="0" applyFont="1" applyFill="1" applyBorder="1" applyAlignment="1">
      <alignment horizontal="center" vertical="top" wrapText="1"/>
    </xf>
    <xf numFmtId="0" fontId="3" fillId="0" borderId="0" xfId="0" applyFont="1" applyAlignment="1">
      <alignment horizontal="center" vertical="center" wrapText="1"/>
    </xf>
    <xf numFmtId="0" fontId="3" fillId="10" borderId="1" xfId="0" applyFont="1" applyFill="1" applyBorder="1" applyAlignment="1">
      <alignment horizontal="center" vertical="center" wrapText="1"/>
    </xf>
    <xf numFmtId="0" fontId="0" fillId="0" borderId="0" xfId="0" applyAlignment="1">
      <alignment horizontal="center" vertical="center" wrapText="1"/>
    </xf>
    <xf numFmtId="0" fontId="4" fillId="0" borderId="1" xfId="0" applyFont="1" applyBorder="1" applyAlignment="1">
      <alignment vertical="center" wrapText="1"/>
    </xf>
    <xf numFmtId="49" fontId="1" fillId="0" borderId="0" xfId="0" applyNumberFormat="1" applyFont="1" applyAlignment="1">
      <alignment vertical="top" wrapText="1"/>
    </xf>
    <xf numFmtId="49" fontId="1" fillId="11" borderId="1" xfId="0" applyNumberFormat="1" applyFont="1" applyFill="1" applyBorder="1" applyAlignment="1">
      <alignment vertical="top" wrapText="1"/>
    </xf>
    <xf numFmtId="49" fontId="3" fillId="0" borderId="0" xfId="0" applyNumberFormat="1" applyFont="1" applyAlignment="1">
      <alignment vertical="top" wrapText="1"/>
    </xf>
    <xf numFmtId="49" fontId="3" fillId="11" borderId="1" xfId="0" applyNumberFormat="1" applyFont="1" applyFill="1" applyBorder="1" applyAlignment="1">
      <alignment vertical="top" wrapText="1"/>
    </xf>
    <xf numFmtId="0" fontId="14" fillId="11" borderId="1" xfId="0" applyFont="1" applyFill="1" applyBorder="1" applyAlignment="1">
      <alignment horizontal="left" vertical="top" wrapText="1" indent="1"/>
    </xf>
    <xf numFmtId="0" fontId="10" fillId="24" borderId="1" xfId="0" applyFont="1" applyFill="1" applyBorder="1" applyAlignment="1">
      <alignment horizontal="center" vertical="top" wrapText="1"/>
    </xf>
    <xf numFmtId="0" fontId="14" fillId="11" borderId="1" xfId="0" applyFont="1" applyFill="1" applyBorder="1" applyAlignment="1">
      <alignment horizontal="center" vertical="center" wrapText="1"/>
    </xf>
    <xf numFmtId="0" fontId="15" fillId="11" borderId="1" xfId="0" applyFont="1" applyFill="1" applyBorder="1" applyAlignment="1">
      <alignment vertical="top" wrapText="1"/>
    </xf>
    <xf numFmtId="0" fontId="0" fillId="11" borderId="1" xfId="0" applyFill="1" applyBorder="1" applyAlignment="1">
      <alignment horizontal="center" vertical="center"/>
    </xf>
    <xf numFmtId="0" fontId="0" fillId="24" borderId="1" xfId="0" applyFill="1" applyBorder="1" applyAlignment="1">
      <alignment horizontal="center" vertical="center"/>
    </xf>
    <xf numFmtId="0" fontId="3" fillId="0" borderId="0" xfId="0" applyFont="1" applyAlignment="1">
      <alignment vertical="center"/>
    </xf>
    <xf numFmtId="0" fontId="14" fillId="11" borderId="42" xfId="0" applyFont="1" applyFill="1" applyBorder="1" applyAlignment="1">
      <alignment horizontal="center" vertical="top" wrapText="1"/>
    </xf>
    <xf numFmtId="165" fontId="14" fillId="0" borderId="0" xfId="0" applyNumberFormat="1" applyFont="1" applyAlignment="1">
      <alignment horizontal="center"/>
    </xf>
    <xf numFmtId="0" fontId="14" fillId="11" borderId="27" xfId="0" applyFont="1" applyFill="1" applyBorder="1" applyAlignment="1">
      <alignment horizontal="center" vertical="top" wrapText="1"/>
    </xf>
    <xf numFmtId="165" fontId="14" fillId="18" borderId="1" xfId="0" applyNumberFormat="1" applyFont="1" applyFill="1" applyBorder="1" applyAlignment="1">
      <alignment horizontal="center" vertical="center"/>
    </xf>
    <xf numFmtId="0" fontId="14" fillId="11" borderId="1" xfId="0" applyFont="1" applyFill="1" applyBorder="1" applyAlignment="1">
      <alignment horizontal="center" vertical="top"/>
    </xf>
    <xf numFmtId="0" fontId="14" fillId="2" borderId="27" xfId="0" applyFont="1" applyFill="1" applyBorder="1" applyAlignment="1">
      <alignment horizontal="center" vertical="center" wrapText="1"/>
    </xf>
    <xf numFmtId="0" fontId="14" fillId="2" borderId="1" xfId="0" applyFont="1" applyFill="1" applyBorder="1" applyAlignment="1">
      <alignment horizontal="center" vertical="center" wrapText="1"/>
    </xf>
    <xf numFmtId="0" fontId="14" fillId="11" borderId="27" xfId="0" applyFont="1" applyFill="1" applyBorder="1" applyAlignment="1">
      <alignment horizontal="center" vertical="center" wrapText="1"/>
    </xf>
    <xf numFmtId="0" fontId="0" fillId="0" borderId="0" xfId="0" applyAlignment="1">
      <alignment vertical="center"/>
    </xf>
    <xf numFmtId="0" fontId="23" fillId="11" borderId="1" xfId="0" applyFont="1" applyFill="1" applyBorder="1" applyAlignment="1">
      <alignment horizontal="center" vertical="top" wrapText="1"/>
    </xf>
    <xf numFmtId="0" fontId="4" fillId="0" borderId="0" xfId="0" applyFont="1" applyAlignment="1">
      <alignment horizontal="center" vertical="center" wrapText="1"/>
    </xf>
    <xf numFmtId="0" fontId="4" fillId="24" borderId="1" xfId="0" applyFont="1" applyFill="1" applyBorder="1" applyAlignment="1">
      <alignment horizontal="center" vertical="center"/>
    </xf>
    <xf numFmtId="0" fontId="3" fillId="0" borderId="1" xfId="0" applyFont="1" applyBorder="1" applyAlignment="1">
      <alignment horizontal="center" vertical="center"/>
    </xf>
    <xf numFmtId="0" fontId="3" fillId="0" borderId="1" xfId="0" applyFont="1" applyBorder="1" applyAlignment="1">
      <alignment horizontal="center" vertical="center" wrapText="1"/>
    </xf>
    <xf numFmtId="0" fontId="3" fillId="0" borderId="0" xfId="0" applyFont="1" applyAlignment="1">
      <alignment horizontal="center" vertical="center"/>
    </xf>
    <xf numFmtId="0" fontId="3" fillId="15" borderId="1" xfId="0" applyFont="1" applyFill="1" applyBorder="1" applyAlignment="1">
      <alignment horizontal="center" vertical="center"/>
    </xf>
    <xf numFmtId="0" fontId="3" fillId="16" borderId="1" xfId="0" applyFont="1" applyFill="1" applyBorder="1" applyAlignment="1">
      <alignment horizontal="center" vertical="center"/>
    </xf>
    <xf numFmtId="0" fontId="14" fillId="0" borderId="11" xfId="0" applyFont="1" applyBorder="1" applyAlignment="1">
      <alignment horizontal="center" vertical="center"/>
    </xf>
    <xf numFmtId="0" fontId="0" fillId="7" borderId="0" xfId="0" applyFill="1"/>
    <xf numFmtId="165" fontId="14" fillId="18" borderId="0" xfId="0" applyNumberFormat="1" applyFont="1" applyFill="1" applyAlignment="1">
      <alignment horizontal="center" vertical="center"/>
    </xf>
    <xf numFmtId="0" fontId="5" fillId="0" borderId="0" xfId="0" applyFont="1"/>
    <xf numFmtId="0" fontId="3" fillId="11" borderId="1" xfId="0" applyFont="1" applyFill="1" applyBorder="1" applyAlignment="1">
      <alignment horizontal="center" vertical="center"/>
    </xf>
    <xf numFmtId="0" fontId="15" fillId="0" borderId="1" xfId="0" applyFont="1" applyBorder="1" applyAlignment="1">
      <alignment horizontal="center" vertical="center" wrapText="1"/>
    </xf>
    <xf numFmtId="0" fontId="1" fillId="0" borderId="0" xfId="0" applyFont="1" applyAlignment="1">
      <alignment horizontal="center" vertical="center"/>
    </xf>
    <xf numFmtId="0" fontId="16" fillId="0" borderId="0" xfId="0" applyFont="1" applyAlignment="1">
      <alignment horizontal="left" vertical="center"/>
    </xf>
    <xf numFmtId="0" fontId="10" fillId="0" borderId="65" xfId="0" applyFont="1" applyBorder="1" applyAlignment="1">
      <alignment vertical="center" wrapText="1"/>
    </xf>
    <xf numFmtId="9" fontId="14" fillId="0" borderId="0" xfId="1" applyFont="1" applyFill="1" applyBorder="1" applyAlignment="1">
      <alignment horizontal="center" vertical="center"/>
    </xf>
    <xf numFmtId="0" fontId="5" fillId="0" borderId="0" xfId="0" applyFont="1" applyAlignment="1">
      <alignment vertical="center" wrapText="1"/>
    </xf>
    <xf numFmtId="0" fontId="4" fillId="0" borderId="0" xfId="0" applyFont="1" applyAlignment="1">
      <alignment vertical="center"/>
    </xf>
    <xf numFmtId="0" fontId="9" fillId="0" borderId="0" xfId="0" applyFont="1"/>
    <xf numFmtId="0" fontId="8" fillId="0" borderId="0" xfId="0" applyFont="1" applyAlignment="1">
      <alignment horizontal="left" vertical="center"/>
    </xf>
    <xf numFmtId="49" fontId="15" fillId="0" borderId="1" xfId="0" applyNumberFormat="1" applyFont="1" applyBorder="1" applyAlignment="1">
      <alignment horizontal="center" vertical="center" wrapText="1"/>
    </xf>
    <xf numFmtId="49" fontId="4" fillId="14" borderId="15" xfId="0" applyNumberFormat="1" applyFont="1" applyFill="1" applyBorder="1" applyAlignment="1">
      <alignment horizontal="center" vertical="top" wrapText="1"/>
    </xf>
    <xf numFmtId="0" fontId="4" fillId="14" borderId="34" xfId="0" applyFont="1" applyFill="1" applyBorder="1" applyAlignment="1">
      <alignment horizontal="center" vertical="top" wrapText="1"/>
    </xf>
    <xf numFmtId="0" fontId="0" fillId="0" borderId="0" xfId="0" applyAlignment="1">
      <alignment horizontal="left" indent="1"/>
    </xf>
    <xf numFmtId="0" fontId="3" fillId="5" borderId="27" xfId="0" applyFont="1" applyFill="1" applyBorder="1" applyAlignment="1">
      <alignment horizontal="left" vertical="center" wrapText="1" indent="1"/>
    </xf>
    <xf numFmtId="0" fontId="3" fillId="0" borderId="25" xfId="0" applyFont="1" applyBorder="1" applyAlignment="1">
      <alignment horizontal="left" vertical="center" wrapText="1" indent="1"/>
    </xf>
    <xf numFmtId="0" fontId="3" fillId="5" borderId="25" xfId="0" applyFont="1" applyFill="1" applyBorder="1" applyAlignment="1">
      <alignment horizontal="left" vertical="center" wrapText="1" indent="1"/>
    </xf>
    <xf numFmtId="49" fontId="15" fillId="0" borderId="1" xfId="0" applyNumberFormat="1" applyFont="1" applyBorder="1" applyAlignment="1">
      <alignment horizontal="left" vertical="top" wrapText="1" indent="1"/>
    </xf>
    <xf numFmtId="0" fontId="3" fillId="0" borderId="0" xfId="0" applyFont="1" applyAlignment="1">
      <alignment horizontal="left" vertical="center" wrapText="1" indent="1"/>
    </xf>
    <xf numFmtId="0" fontId="3" fillId="5" borderId="1" xfId="0" applyFont="1" applyFill="1" applyBorder="1" applyAlignment="1">
      <alignment horizontal="left" vertical="center" wrapText="1" indent="1"/>
    </xf>
    <xf numFmtId="0" fontId="15" fillId="0" borderId="1" xfId="0" applyFont="1" applyBorder="1" applyAlignment="1">
      <alignment horizontal="left" vertical="center" wrapText="1" indent="1"/>
    </xf>
    <xf numFmtId="0" fontId="25" fillId="0" borderId="1" xfId="0" applyFont="1" applyBorder="1" applyAlignment="1">
      <alignment horizontal="left" vertical="center" wrapText="1" indent="1"/>
    </xf>
    <xf numFmtId="0" fontId="24" fillId="0" borderId="1" xfId="0" applyFont="1" applyBorder="1" applyAlignment="1">
      <alignment horizontal="left" vertical="center" wrapText="1" indent="1"/>
    </xf>
    <xf numFmtId="0" fontId="24" fillId="0" borderId="25" xfId="0" applyFont="1" applyBorder="1" applyAlignment="1">
      <alignment horizontal="left" vertical="center" wrapText="1" indent="1"/>
    </xf>
    <xf numFmtId="0" fontId="24" fillId="0" borderId="1" xfId="0" applyFont="1" applyBorder="1" applyAlignment="1">
      <alignment horizontal="left" vertical="center" indent="1"/>
    </xf>
    <xf numFmtId="0" fontId="24" fillId="0" borderId="1" xfId="0" applyFont="1" applyBorder="1" applyAlignment="1">
      <alignment horizontal="left" indent="1"/>
    </xf>
    <xf numFmtId="0" fontId="15" fillId="0" borderId="1" xfId="0" applyFont="1" applyBorder="1" applyAlignment="1">
      <alignment horizontal="left" vertical="center" indent="1"/>
    </xf>
    <xf numFmtId="49" fontId="0" fillId="0" borderId="1" xfId="0" applyNumberFormat="1" applyBorder="1" applyAlignment="1">
      <alignment horizontal="left" vertical="top" wrapText="1" indent="1"/>
    </xf>
    <xf numFmtId="1" fontId="0" fillId="0" borderId="1" xfId="0" applyNumberFormat="1" applyBorder="1" applyAlignment="1">
      <alignment horizontal="center" vertical="top" wrapText="1"/>
    </xf>
    <xf numFmtId="1" fontId="0" fillId="0" borderId="8" xfId="0" applyNumberFormat="1" applyBorder="1" applyAlignment="1">
      <alignment horizontal="center" vertical="top" wrapText="1"/>
    </xf>
    <xf numFmtId="0" fontId="0" fillId="18" borderId="0" xfId="0" applyFill="1"/>
    <xf numFmtId="0" fontId="5" fillId="0" borderId="0" xfId="0" applyFont="1" applyAlignment="1">
      <alignment horizontal="center" vertical="top" wrapText="1"/>
    </xf>
    <xf numFmtId="0" fontId="0" fillId="0" borderId="1" xfId="0" applyBorder="1" applyAlignment="1">
      <alignment horizontal="center" vertical="center"/>
    </xf>
    <xf numFmtId="0" fontId="14" fillId="0" borderId="15" xfId="0" applyFont="1" applyBorder="1" applyAlignment="1">
      <alignment horizontal="center" vertical="center"/>
    </xf>
    <xf numFmtId="49" fontId="0" fillId="0" borderId="1" xfId="0" applyNumberFormat="1" applyBorder="1" applyAlignment="1">
      <alignment horizontal="center" vertical="center" wrapText="1"/>
    </xf>
    <xf numFmtId="0" fontId="4" fillId="3" borderId="1" xfId="0" applyFont="1" applyFill="1" applyBorder="1" applyAlignment="1">
      <alignment horizontal="center" vertical="center" wrapText="1"/>
    </xf>
    <xf numFmtId="0" fontId="4" fillId="11" borderId="1" xfId="0" applyFont="1" applyFill="1" applyBorder="1" applyAlignment="1">
      <alignment horizontal="center" vertical="center" wrapText="1"/>
    </xf>
    <xf numFmtId="0" fontId="14" fillId="0" borderId="0" xfId="0" applyFont="1" applyAlignment="1">
      <alignment vertical="top" wrapText="1"/>
    </xf>
    <xf numFmtId="0" fontId="5" fillId="0" borderId="0" xfId="0" applyFont="1" applyAlignment="1">
      <alignment horizontal="center" wrapText="1"/>
    </xf>
    <xf numFmtId="0" fontId="16" fillId="0" borderId="0" xfId="0" applyFont="1" applyAlignment="1">
      <alignment horizontal="center" vertical="center" wrapText="1"/>
    </xf>
    <xf numFmtId="0" fontId="4" fillId="24" borderId="1" xfId="0" applyFont="1" applyFill="1" applyBorder="1" applyAlignment="1">
      <alignment horizontal="center" vertical="center" wrapText="1"/>
    </xf>
    <xf numFmtId="0" fontId="15" fillId="0" borderId="15" xfId="0" applyFont="1" applyBorder="1" applyAlignment="1">
      <alignment horizontal="center" vertical="center"/>
    </xf>
    <xf numFmtId="0" fontId="14" fillId="0" borderId="0" xfId="0" applyFont="1" applyAlignment="1">
      <alignment horizontal="center" vertical="center"/>
    </xf>
    <xf numFmtId="0" fontId="0" fillId="0" borderId="1" xfId="0" applyBorder="1" applyAlignment="1">
      <alignment horizontal="center" vertical="center" wrapText="1"/>
    </xf>
    <xf numFmtId="0" fontId="3" fillId="3" borderId="1" xfId="0" applyFont="1" applyFill="1" applyBorder="1" applyAlignment="1">
      <alignment horizontal="center" vertical="top" wrapText="1"/>
    </xf>
    <xf numFmtId="0" fontId="14" fillId="0" borderId="1" xfId="0" applyFont="1" applyBorder="1" applyAlignment="1">
      <alignment horizontal="center" vertical="center"/>
    </xf>
    <xf numFmtId="0" fontId="8" fillId="4" borderId="36" xfId="0" applyFont="1" applyFill="1" applyBorder="1" applyAlignment="1">
      <alignment horizontal="center" vertical="center" wrapText="1"/>
    </xf>
    <xf numFmtId="0" fontId="7" fillId="0" borderId="58" xfId="0" applyFont="1" applyBorder="1" applyAlignment="1">
      <alignment horizontal="left" vertical="top" wrapText="1"/>
    </xf>
    <xf numFmtId="9" fontId="14" fillId="18" borderId="1" xfId="0" applyNumberFormat="1" applyFont="1" applyFill="1" applyBorder="1"/>
    <xf numFmtId="0" fontId="14" fillId="0" borderId="17" xfId="0" applyFont="1" applyBorder="1" applyAlignment="1">
      <alignment horizontal="center" vertical="center"/>
    </xf>
    <xf numFmtId="0" fontId="14" fillId="5" borderId="1" xfId="0" applyFont="1" applyFill="1" applyBorder="1" applyAlignment="1">
      <alignment horizontal="center" vertical="top" wrapText="1"/>
    </xf>
    <xf numFmtId="0" fontId="1" fillId="5" borderId="1" xfId="0" applyFont="1" applyFill="1" applyBorder="1" applyAlignment="1">
      <alignment horizontal="center" vertical="center"/>
    </xf>
    <xf numFmtId="0" fontId="4" fillId="5" borderId="1" xfId="0" applyFont="1" applyFill="1" applyBorder="1" applyAlignment="1">
      <alignment horizontal="center" vertical="top"/>
    </xf>
    <xf numFmtId="0" fontId="5" fillId="25" borderId="1" xfId="0" applyFont="1" applyFill="1" applyBorder="1" applyAlignment="1">
      <alignment horizontal="center" vertical="top" wrapText="1"/>
    </xf>
    <xf numFmtId="164" fontId="14" fillId="0" borderId="0" xfId="0" applyNumberFormat="1" applyFont="1" applyAlignment="1">
      <alignment horizontal="center" vertical="center"/>
    </xf>
    <xf numFmtId="0" fontId="5" fillId="0" borderId="0" xfId="0" applyFont="1" applyAlignment="1">
      <alignment wrapText="1"/>
    </xf>
    <xf numFmtId="0" fontId="8" fillId="0" borderId="0" xfId="0" applyFont="1" applyAlignment="1">
      <alignment horizontal="center" vertical="center"/>
    </xf>
    <xf numFmtId="0" fontId="8" fillId="0" borderId="0" xfId="0" applyFont="1" applyAlignment="1">
      <alignment vertical="center"/>
    </xf>
    <xf numFmtId="0" fontId="8" fillId="0" borderId="0" xfId="0" applyFont="1" applyAlignment="1">
      <alignment vertical="center" wrapText="1"/>
    </xf>
    <xf numFmtId="0" fontId="16" fillId="0" borderId="0" xfId="0" applyFont="1" applyAlignment="1">
      <alignment vertical="center" wrapText="1"/>
    </xf>
    <xf numFmtId="0" fontId="4" fillId="0" borderId="0" xfId="0" applyFont="1"/>
    <xf numFmtId="9" fontId="3" fillId="0" borderId="0" xfId="0" applyNumberFormat="1" applyFont="1" applyAlignment="1">
      <alignment horizontal="center" vertical="center"/>
    </xf>
    <xf numFmtId="49" fontId="2" fillId="2" borderId="1" xfId="0" applyNumberFormat="1" applyFont="1" applyFill="1" applyBorder="1" applyAlignment="1">
      <alignment vertical="top" wrapText="1"/>
    </xf>
    <xf numFmtId="0" fontId="5" fillId="0" borderId="0" xfId="0" applyFont="1" applyAlignment="1">
      <alignment vertical="center"/>
    </xf>
    <xf numFmtId="0" fontId="5" fillId="0" borderId="65" xfId="0" applyFont="1" applyBorder="1" applyAlignment="1">
      <alignment vertical="center" wrapText="1"/>
    </xf>
    <xf numFmtId="0" fontId="1" fillId="0" borderId="1" xfId="0" applyFont="1" applyBorder="1" applyAlignment="1">
      <alignment horizontal="center" vertical="center"/>
    </xf>
    <xf numFmtId="0" fontId="3" fillId="0" borderId="65" xfId="0" applyFont="1" applyBorder="1" applyAlignment="1">
      <alignment vertical="center" wrapText="1"/>
    </xf>
    <xf numFmtId="0" fontId="5" fillId="0" borderId="65" xfId="0" applyFont="1" applyBorder="1"/>
    <xf numFmtId="0" fontId="2" fillId="0" borderId="0" xfId="0" applyFont="1" applyAlignment="1">
      <alignment vertical="top" wrapText="1"/>
    </xf>
    <xf numFmtId="49" fontId="1" fillId="0" borderId="0" xfId="0" applyNumberFormat="1" applyFont="1" applyAlignment="1">
      <alignment horizontal="center" vertical="center" wrapText="1"/>
    </xf>
    <xf numFmtId="164" fontId="5" fillId="0" borderId="0" xfId="0" applyNumberFormat="1" applyFont="1" applyAlignment="1">
      <alignment vertical="center" wrapText="1"/>
    </xf>
    <xf numFmtId="164" fontId="0" fillId="0" borderId="0" xfId="0" applyNumberFormat="1" applyAlignment="1">
      <alignment horizontal="center"/>
    </xf>
    <xf numFmtId="0" fontId="16" fillId="0" borderId="0" xfId="0" applyFont="1" applyAlignment="1">
      <alignment horizontal="center" vertical="center"/>
    </xf>
    <xf numFmtId="0" fontId="0" fillId="0" borderId="1" xfId="0" applyBorder="1" applyAlignment="1">
      <alignment horizontal="center"/>
    </xf>
    <xf numFmtId="0" fontId="14" fillId="0" borderId="0" xfId="0" applyFont="1" applyAlignment="1">
      <alignment horizontal="left" vertical="center" wrapText="1"/>
    </xf>
    <xf numFmtId="49" fontId="0" fillId="0" borderId="0" xfId="0" applyNumberFormat="1" applyAlignment="1">
      <alignment horizontal="center" vertical="center" wrapText="1"/>
    </xf>
    <xf numFmtId="49" fontId="14" fillId="0" borderId="0" xfId="0" applyNumberFormat="1" applyFont="1" applyAlignment="1">
      <alignment horizontal="left" vertical="top" wrapText="1"/>
    </xf>
    <xf numFmtId="0" fontId="14" fillId="0" borderId="1" xfId="0" applyFont="1" applyBorder="1" applyAlignment="1">
      <alignment horizontal="left" vertical="center" wrapText="1"/>
    </xf>
    <xf numFmtId="0" fontId="4" fillId="0" borderId="0" xfId="0" applyFont="1" applyAlignment="1">
      <alignment horizontal="center" vertical="center"/>
    </xf>
    <xf numFmtId="164" fontId="0" fillId="0" borderId="0" xfId="0" applyNumberFormat="1"/>
    <xf numFmtId="0" fontId="14" fillId="0" borderId="0" xfId="0" applyFont="1" applyAlignment="1">
      <alignment horizontal="left" vertical="top" wrapText="1"/>
    </xf>
    <xf numFmtId="0" fontId="9" fillId="0" borderId="1" xfId="0" applyFont="1" applyBorder="1" applyAlignment="1">
      <alignment horizontal="center" vertical="center" wrapText="1"/>
    </xf>
    <xf numFmtId="49" fontId="1" fillId="20" borderId="1" xfId="0" applyNumberFormat="1" applyFont="1" applyFill="1" applyBorder="1" applyAlignment="1">
      <alignment horizontal="center" vertical="center" wrapText="1"/>
    </xf>
    <xf numFmtId="49" fontId="1" fillId="8" borderId="1" xfId="0" applyNumberFormat="1" applyFont="1" applyFill="1" applyBorder="1" applyAlignment="1">
      <alignment horizontal="center" vertical="center" wrapText="1"/>
    </xf>
    <xf numFmtId="0" fontId="19" fillId="0" borderId="1" xfId="0" applyFont="1" applyBorder="1" applyAlignment="1">
      <alignment horizontal="center" vertical="center"/>
    </xf>
    <xf numFmtId="0" fontId="26" fillId="0" borderId="1" xfId="0" applyFont="1" applyBorder="1" applyAlignment="1">
      <alignment horizontal="center" vertical="center"/>
    </xf>
    <xf numFmtId="0" fontId="14" fillId="0" borderId="1" xfId="0" applyFont="1" applyBorder="1" applyAlignment="1">
      <alignment horizontal="center" vertical="top" wrapText="1"/>
    </xf>
    <xf numFmtId="0" fontId="16" fillId="0" borderId="1" xfId="0" applyFont="1" applyBorder="1" applyAlignment="1">
      <alignment horizontal="center" vertical="top" wrapText="1"/>
    </xf>
    <xf numFmtId="0" fontId="19" fillId="0" borderId="1" xfId="0" applyFont="1" applyBorder="1" applyAlignment="1">
      <alignment horizontal="center" vertical="top" wrapText="1"/>
    </xf>
    <xf numFmtId="0" fontId="26" fillId="0" borderId="1" xfId="0" applyFont="1" applyBorder="1" applyAlignment="1">
      <alignment horizontal="center" vertical="top" wrapText="1"/>
    </xf>
    <xf numFmtId="0" fontId="26" fillId="0" borderId="1" xfId="0" applyFont="1" applyBorder="1" applyAlignment="1">
      <alignment horizontal="center" vertical="center" wrapText="1"/>
    </xf>
    <xf numFmtId="9" fontId="19" fillId="0" borderId="1" xfId="0" applyNumberFormat="1" applyFont="1" applyBorder="1" applyAlignment="1">
      <alignment horizontal="center" vertical="center"/>
    </xf>
    <xf numFmtId="164" fontId="19" fillId="0" borderId="1" xfId="0" applyNumberFormat="1" applyFont="1" applyBorder="1" applyAlignment="1">
      <alignment horizontal="center" vertical="center"/>
    </xf>
    <xf numFmtId="0" fontId="5" fillId="0" borderId="1" xfId="0" applyFont="1" applyBorder="1" applyAlignment="1">
      <alignment horizontal="center" vertical="center"/>
    </xf>
    <xf numFmtId="0" fontId="16" fillId="0" borderId="1" xfId="0" applyFont="1" applyBorder="1" applyAlignment="1">
      <alignment horizontal="center" vertical="center" wrapText="1"/>
    </xf>
    <xf numFmtId="0" fontId="8" fillId="0" borderId="1" xfId="0" applyFont="1" applyBorder="1" applyAlignment="1">
      <alignment horizontal="center" vertical="center"/>
    </xf>
    <xf numFmtId="0" fontId="9" fillId="0" borderId="1" xfId="0" applyFont="1" applyBorder="1" applyAlignment="1">
      <alignment horizontal="center" vertical="center"/>
    </xf>
    <xf numFmtId="0" fontId="5" fillId="0" borderId="0" xfId="0" applyFont="1" applyAlignment="1">
      <alignment horizontal="center"/>
    </xf>
    <xf numFmtId="0" fontId="10" fillId="0" borderId="0" xfId="0" applyFont="1" applyAlignment="1">
      <alignment vertical="top"/>
    </xf>
    <xf numFmtId="0" fontId="9" fillId="0" borderId="25" xfId="0" applyFont="1" applyBorder="1" applyAlignment="1">
      <alignment horizontal="center" vertical="center"/>
    </xf>
    <xf numFmtId="0" fontId="9" fillId="0" borderId="0" xfId="0" applyFont="1" applyAlignment="1">
      <alignment horizontal="center" vertical="center"/>
    </xf>
    <xf numFmtId="0" fontId="9" fillId="11" borderId="1" xfId="0" applyFont="1" applyFill="1" applyBorder="1" applyAlignment="1">
      <alignment horizontal="center" vertical="center"/>
    </xf>
    <xf numFmtId="0" fontId="9" fillId="2" borderId="1" xfId="0" applyFont="1" applyFill="1" applyBorder="1" applyAlignment="1">
      <alignment horizontal="center" vertical="center"/>
    </xf>
    <xf numFmtId="0" fontId="9" fillId="26" borderId="1" xfId="0" applyFont="1" applyFill="1" applyBorder="1" applyAlignment="1">
      <alignment horizontal="center" vertical="center"/>
    </xf>
    <xf numFmtId="0" fontId="4" fillId="0" borderId="0" xfId="0" applyFont="1" applyAlignment="1">
      <alignment horizontal="left" vertical="top" wrapText="1"/>
    </xf>
    <xf numFmtId="0" fontId="14" fillId="2" borderId="11" xfId="0" applyFont="1" applyFill="1" applyBorder="1" applyAlignment="1">
      <alignment horizontal="center" vertical="top" wrapText="1"/>
    </xf>
    <xf numFmtId="0" fontId="14" fillId="2" borderId="3" xfId="0" applyFont="1" applyFill="1" applyBorder="1" applyAlignment="1">
      <alignment horizontal="center" vertical="top" wrapText="1"/>
    </xf>
    <xf numFmtId="164" fontId="19" fillId="0" borderId="3" xfId="0" applyNumberFormat="1" applyFont="1" applyBorder="1" applyAlignment="1">
      <alignment horizontal="center" vertical="center"/>
    </xf>
    <xf numFmtId="164" fontId="19" fillId="0" borderId="4" xfId="0" applyNumberFormat="1" applyFont="1" applyBorder="1" applyAlignment="1">
      <alignment horizontal="center" vertical="center"/>
    </xf>
    <xf numFmtId="164" fontId="19" fillId="0" borderId="6" xfId="0" applyNumberFormat="1" applyFont="1" applyBorder="1" applyAlignment="1">
      <alignment horizontal="center" vertical="center"/>
    </xf>
    <xf numFmtId="0" fontId="14" fillId="2" borderId="8" xfId="0" applyFont="1" applyFill="1" applyBorder="1" applyAlignment="1">
      <alignment horizontal="center" vertical="top" wrapText="1"/>
    </xf>
    <xf numFmtId="164" fontId="19" fillId="0" borderId="8" xfId="0" applyNumberFormat="1" applyFont="1" applyBorder="1" applyAlignment="1">
      <alignment horizontal="center" vertical="center"/>
    </xf>
    <xf numFmtId="164" fontId="19" fillId="0" borderId="9" xfId="0" applyNumberFormat="1" applyFont="1" applyBorder="1" applyAlignment="1">
      <alignment horizontal="center" vertical="center"/>
    </xf>
    <xf numFmtId="49" fontId="1" fillId="0" borderId="72" xfId="0" applyNumberFormat="1" applyFont="1" applyBorder="1" applyAlignment="1">
      <alignment horizontal="center" vertical="center" wrapText="1"/>
    </xf>
    <xf numFmtId="49" fontId="1" fillId="20" borderId="72" xfId="0" applyNumberFormat="1" applyFont="1" applyFill="1" applyBorder="1" applyAlignment="1">
      <alignment horizontal="center" vertical="center" wrapText="1"/>
    </xf>
    <xf numFmtId="49" fontId="1" fillId="8" borderId="67" xfId="0" applyNumberFormat="1" applyFont="1" applyFill="1" applyBorder="1" applyAlignment="1">
      <alignment horizontal="center" vertical="center" wrapText="1"/>
    </xf>
    <xf numFmtId="0" fontId="4" fillId="0" borderId="73" xfId="0" applyFont="1" applyBorder="1" applyAlignment="1">
      <alignment horizontal="center" vertical="center" wrapText="1"/>
    </xf>
    <xf numFmtId="0" fontId="14" fillId="2" borderId="72" xfId="0" applyFont="1" applyFill="1" applyBorder="1" applyAlignment="1">
      <alignment horizontal="center" vertical="top" wrapText="1"/>
    </xf>
    <xf numFmtId="164" fontId="19" fillId="0" borderId="72" xfId="0" applyNumberFormat="1" applyFont="1" applyBorder="1" applyAlignment="1">
      <alignment horizontal="center" vertical="center"/>
    </xf>
    <xf numFmtId="164" fontId="19" fillId="0" borderId="67" xfId="0" applyNumberFormat="1" applyFont="1" applyBorder="1" applyAlignment="1">
      <alignment horizontal="center" vertical="center"/>
    </xf>
    <xf numFmtId="0" fontId="14" fillId="11" borderId="3" xfId="0" applyFont="1" applyFill="1" applyBorder="1" applyAlignment="1">
      <alignment horizontal="center" vertical="top" wrapText="1"/>
    </xf>
    <xf numFmtId="0" fontId="14" fillId="11" borderId="8" xfId="0" applyFont="1" applyFill="1" applyBorder="1" applyAlignment="1">
      <alignment horizontal="center" vertical="top" wrapText="1"/>
    </xf>
    <xf numFmtId="0" fontId="14" fillId="11" borderId="72" xfId="0" applyFont="1" applyFill="1" applyBorder="1" applyAlignment="1">
      <alignment horizontal="center" vertical="top" wrapText="1"/>
    </xf>
    <xf numFmtId="0" fontId="9" fillId="0" borderId="73" xfId="0" applyFont="1" applyBorder="1" applyAlignment="1">
      <alignment horizontal="center" vertical="center" wrapText="1"/>
    </xf>
    <xf numFmtId="0" fontId="9" fillId="0" borderId="72" xfId="0" applyFont="1" applyBorder="1" applyAlignment="1">
      <alignment horizontal="center" vertical="center" wrapText="1"/>
    </xf>
    <xf numFmtId="0" fontId="14" fillId="28" borderId="3" xfId="0" applyFont="1" applyFill="1" applyBorder="1" applyAlignment="1">
      <alignment horizontal="center" vertical="top" wrapText="1"/>
    </xf>
    <xf numFmtId="0" fontId="14" fillId="28" borderId="1" xfId="0" applyFont="1" applyFill="1" applyBorder="1" applyAlignment="1">
      <alignment horizontal="center" vertical="top" wrapText="1"/>
    </xf>
    <xf numFmtId="0" fontId="14" fillId="28" borderId="8" xfId="0" applyFont="1" applyFill="1" applyBorder="1" applyAlignment="1">
      <alignment horizontal="center" vertical="top" wrapText="1"/>
    </xf>
    <xf numFmtId="0" fontId="14" fillId="28" borderId="72" xfId="0" applyFont="1" applyFill="1" applyBorder="1" applyAlignment="1">
      <alignment horizontal="center" vertical="top" wrapText="1"/>
    </xf>
    <xf numFmtId="0" fontId="9" fillId="28" borderId="1" xfId="0" applyFont="1" applyFill="1" applyBorder="1" applyAlignment="1">
      <alignment horizontal="center" vertical="center"/>
    </xf>
    <xf numFmtId="0" fontId="5" fillId="2" borderId="1" xfId="0" applyFont="1" applyFill="1" applyBorder="1" applyAlignment="1">
      <alignment horizontal="center" vertical="center"/>
    </xf>
    <xf numFmtId="0" fontId="14" fillId="5" borderId="3" xfId="0" applyFont="1" applyFill="1" applyBorder="1" applyAlignment="1">
      <alignment horizontal="center" vertical="top" wrapText="1"/>
    </xf>
    <xf numFmtId="0" fontId="14" fillId="5" borderId="8" xfId="0" applyFont="1" applyFill="1" applyBorder="1" applyAlignment="1">
      <alignment horizontal="center" vertical="top" wrapText="1"/>
    </xf>
    <xf numFmtId="0" fontId="14" fillId="5" borderId="72" xfId="0" applyFont="1" applyFill="1" applyBorder="1" applyAlignment="1">
      <alignment horizontal="center" vertical="top" wrapText="1"/>
    </xf>
    <xf numFmtId="0" fontId="14" fillId="28" borderId="1" xfId="0" applyFont="1" applyFill="1" applyBorder="1" applyAlignment="1">
      <alignment horizontal="left" vertical="top" wrapText="1"/>
    </xf>
    <xf numFmtId="49" fontId="3" fillId="29" borderId="1" xfId="0" applyNumberFormat="1" applyFont="1" applyFill="1" applyBorder="1" applyAlignment="1">
      <alignment vertical="top" wrapText="1"/>
    </xf>
    <xf numFmtId="0" fontId="14" fillId="29" borderId="1" xfId="0" applyFont="1" applyFill="1" applyBorder="1" applyAlignment="1">
      <alignment horizontal="center" vertical="top" wrapText="1"/>
    </xf>
    <xf numFmtId="0" fontId="3" fillId="29" borderId="1" xfId="0" applyFont="1" applyFill="1" applyBorder="1" applyAlignment="1">
      <alignment vertical="top" wrapText="1"/>
    </xf>
    <xf numFmtId="0" fontId="3" fillId="28" borderId="25" xfId="0" applyFont="1" applyFill="1" applyBorder="1" applyAlignment="1">
      <alignment vertical="center" wrapText="1"/>
    </xf>
    <xf numFmtId="0" fontId="3" fillId="28" borderId="26" xfId="0" applyFont="1" applyFill="1" applyBorder="1" applyAlignment="1">
      <alignment vertical="center" wrapText="1"/>
    </xf>
    <xf numFmtId="0" fontId="3" fillId="28" borderId="11" xfId="0" applyFont="1" applyFill="1" applyBorder="1" applyAlignment="1">
      <alignment vertical="center" wrapText="1"/>
    </xf>
    <xf numFmtId="0" fontId="14" fillId="28" borderId="27" xfId="0" applyFont="1" applyFill="1" applyBorder="1" applyAlignment="1">
      <alignment horizontal="center" vertical="top" wrapText="1"/>
    </xf>
    <xf numFmtId="0" fontId="14" fillId="5" borderId="1" xfId="0" applyFont="1" applyFill="1" applyBorder="1" applyAlignment="1">
      <alignment horizontal="left" vertical="top" wrapText="1"/>
    </xf>
    <xf numFmtId="49" fontId="3" fillId="5" borderId="1" xfId="0" applyNumberFormat="1" applyFont="1" applyFill="1" applyBorder="1" applyAlignment="1">
      <alignment vertical="top" wrapText="1"/>
    </xf>
    <xf numFmtId="0" fontId="3" fillId="25" borderId="25" xfId="0" applyFont="1" applyFill="1" applyBorder="1" applyAlignment="1">
      <alignment horizontal="center" vertical="center" wrapText="1"/>
    </xf>
    <xf numFmtId="0" fontId="3" fillId="25" borderId="26" xfId="0" applyFont="1" applyFill="1" applyBorder="1" applyAlignment="1">
      <alignment horizontal="center" vertical="center" wrapText="1"/>
    </xf>
    <xf numFmtId="0" fontId="3" fillId="25" borderId="11" xfId="0" applyFont="1" applyFill="1" applyBorder="1" applyAlignment="1">
      <alignment horizontal="center" vertical="center" wrapText="1"/>
    </xf>
    <xf numFmtId="0" fontId="14" fillId="5" borderId="27" xfId="0" applyFont="1" applyFill="1" applyBorder="1" applyAlignment="1">
      <alignment horizontal="center" vertical="top" wrapText="1"/>
    </xf>
    <xf numFmtId="0" fontId="8" fillId="27" borderId="26" xfId="0" applyFont="1" applyFill="1" applyBorder="1" applyAlignment="1">
      <alignment horizontal="center" vertical="center" wrapText="1"/>
    </xf>
    <xf numFmtId="9" fontId="19" fillId="0" borderId="0" xfId="0" applyNumberFormat="1" applyFont="1" applyAlignment="1">
      <alignment horizontal="center" vertical="center"/>
    </xf>
    <xf numFmtId="49" fontId="14" fillId="0" borderId="0" xfId="0" applyNumberFormat="1" applyFont="1" applyAlignment="1">
      <alignment vertical="top" wrapText="1"/>
    </xf>
    <xf numFmtId="9" fontId="19" fillId="0" borderId="1" xfId="1" applyFont="1" applyBorder="1" applyAlignment="1">
      <alignment horizontal="center" vertical="center"/>
    </xf>
    <xf numFmtId="0" fontId="14" fillId="0" borderId="42" xfId="0" applyFont="1" applyBorder="1" applyAlignment="1">
      <alignment horizontal="center" vertical="top" wrapText="1"/>
    </xf>
    <xf numFmtId="0" fontId="3" fillId="0" borderId="0" xfId="0" applyFont="1" applyAlignment="1">
      <alignment horizontal="left" vertical="center"/>
    </xf>
    <xf numFmtId="9" fontId="19" fillId="0" borderId="3" xfId="0" applyNumberFormat="1" applyFont="1" applyBorder="1" applyAlignment="1">
      <alignment horizontal="center" vertical="center"/>
    </xf>
    <xf numFmtId="9" fontId="19" fillId="0" borderId="8" xfId="0" applyNumberFormat="1" applyFont="1" applyBorder="1" applyAlignment="1">
      <alignment horizontal="center" vertical="center"/>
    </xf>
    <xf numFmtId="9" fontId="19" fillId="0" borderId="4" xfId="0" applyNumberFormat="1" applyFont="1" applyBorder="1" applyAlignment="1">
      <alignment horizontal="center" vertical="center"/>
    </xf>
    <xf numFmtId="49" fontId="1" fillId="20" borderId="45" xfId="0" applyNumberFormat="1" applyFont="1" applyFill="1" applyBorder="1" applyAlignment="1">
      <alignment horizontal="center" vertical="center" wrapText="1"/>
    </xf>
    <xf numFmtId="49" fontId="1" fillId="8" borderId="48" xfId="0" applyNumberFormat="1" applyFont="1" applyFill="1" applyBorder="1" applyAlignment="1">
      <alignment horizontal="center" vertical="center" wrapText="1"/>
    </xf>
    <xf numFmtId="49" fontId="1" fillId="0" borderId="45" xfId="0" applyNumberFormat="1" applyFont="1" applyBorder="1" applyAlignment="1">
      <alignment horizontal="center" vertical="center" wrapText="1"/>
    </xf>
    <xf numFmtId="9" fontId="19" fillId="0" borderId="6" xfId="0" applyNumberFormat="1" applyFont="1" applyBorder="1" applyAlignment="1">
      <alignment horizontal="center" vertical="center"/>
    </xf>
    <xf numFmtId="9" fontId="19" fillId="0" borderId="9" xfId="0" applyNumberFormat="1" applyFont="1" applyBorder="1" applyAlignment="1">
      <alignment horizontal="center" vertical="center"/>
    </xf>
    <xf numFmtId="0" fontId="10" fillId="0" borderId="0" xfId="0" applyFont="1" applyAlignment="1">
      <alignment vertical="center"/>
    </xf>
    <xf numFmtId="49" fontId="1" fillId="0" borderId="44" xfId="0" applyNumberFormat="1" applyFont="1" applyBorder="1" applyAlignment="1">
      <alignment horizontal="center" vertical="center" wrapText="1"/>
    </xf>
    <xf numFmtId="0" fontId="10" fillId="0" borderId="1" xfId="0" applyFont="1" applyBorder="1" applyAlignment="1">
      <alignment vertical="center"/>
    </xf>
    <xf numFmtId="9" fontId="19" fillId="0" borderId="1" xfId="1" applyFont="1" applyFill="1" applyBorder="1" applyAlignment="1">
      <alignment horizontal="center" vertical="center"/>
    </xf>
    <xf numFmtId="9" fontId="19" fillId="0" borderId="25" xfId="0" applyNumberFormat="1" applyFont="1" applyBorder="1" applyAlignment="1">
      <alignment horizontal="center" vertical="center"/>
    </xf>
    <xf numFmtId="0" fontId="14" fillId="0" borderId="0" xfId="0" applyFont="1" applyAlignment="1">
      <alignment vertical="center" wrapText="1"/>
    </xf>
    <xf numFmtId="0" fontId="3" fillId="5" borderId="1" xfId="0" applyFont="1" applyFill="1" applyBorder="1" applyAlignment="1">
      <alignment vertical="top" wrapText="1"/>
    </xf>
    <xf numFmtId="9" fontId="19" fillId="0" borderId="3" xfId="1" applyFont="1" applyFill="1" applyBorder="1" applyAlignment="1">
      <alignment horizontal="center" vertical="center"/>
    </xf>
    <xf numFmtId="9" fontId="19" fillId="0" borderId="8" xfId="1" applyFont="1" applyFill="1" applyBorder="1" applyAlignment="1">
      <alignment horizontal="center" vertical="center"/>
    </xf>
    <xf numFmtId="9" fontId="19" fillId="0" borderId="8" xfId="0" applyNumberFormat="1" applyFont="1" applyBorder="1" applyAlignment="1">
      <alignment horizontal="center" vertical="center" wrapText="1"/>
    </xf>
    <xf numFmtId="0" fontId="16" fillId="27" borderId="1" xfId="0" applyFont="1" applyFill="1" applyBorder="1" applyAlignment="1">
      <alignment horizontal="center" vertical="center" wrapText="1"/>
    </xf>
    <xf numFmtId="0" fontId="11" fillId="0" borderId="0" xfId="0" applyFont="1" applyAlignment="1">
      <alignment vertical="center"/>
    </xf>
    <xf numFmtId="0" fontId="10" fillId="0" borderId="0" xfId="0" applyFont="1"/>
    <xf numFmtId="0" fontId="10" fillId="0" borderId="1" xfId="0" applyFont="1" applyBorder="1" applyAlignment="1">
      <alignment horizontal="center" vertical="center" wrapText="1"/>
    </xf>
    <xf numFmtId="9" fontId="10" fillId="0" borderId="1" xfId="0" applyNumberFormat="1" applyFont="1" applyBorder="1" applyAlignment="1">
      <alignment horizontal="center" vertical="center" wrapText="1"/>
    </xf>
    <xf numFmtId="9" fontId="26" fillId="0" borderId="1" xfId="0" applyNumberFormat="1" applyFont="1" applyBorder="1" applyAlignment="1">
      <alignment horizontal="center" vertical="center"/>
    </xf>
    <xf numFmtId="0" fontId="3" fillId="0" borderId="20" xfId="0" applyFont="1" applyBorder="1" applyAlignment="1">
      <alignment vertical="center" wrapText="1"/>
    </xf>
    <xf numFmtId="0" fontId="14" fillId="0" borderId="17" xfId="0" applyFont="1" applyBorder="1" applyAlignment="1">
      <alignment horizontal="center" vertical="top" wrapText="1"/>
    </xf>
    <xf numFmtId="0" fontId="19" fillId="0" borderId="0" xfId="0" applyFont="1" applyAlignment="1">
      <alignment horizontal="center" vertical="top" wrapText="1"/>
    </xf>
    <xf numFmtId="0" fontId="14" fillId="0" borderId="0" xfId="0" applyFont="1" applyAlignment="1">
      <alignment vertical="center"/>
    </xf>
    <xf numFmtId="0" fontId="14" fillId="0" borderId="20" xfId="0" applyFont="1" applyBorder="1" applyAlignment="1">
      <alignment horizontal="center" vertical="center"/>
    </xf>
    <xf numFmtId="0" fontId="10" fillId="0" borderId="0" xfId="0" applyFont="1" applyAlignment="1">
      <alignment wrapText="1"/>
    </xf>
    <xf numFmtId="9" fontId="26" fillId="0" borderId="11" xfId="0" applyNumberFormat="1" applyFont="1" applyBorder="1" applyAlignment="1">
      <alignment horizontal="center" vertical="center"/>
    </xf>
    <xf numFmtId="0" fontId="26" fillId="0" borderId="1" xfId="0" applyFont="1" applyBorder="1"/>
    <xf numFmtId="164" fontId="26" fillId="0" borderId="1" xfId="0" applyNumberFormat="1" applyFont="1" applyBorder="1" applyAlignment="1">
      <alignment horizontal="center" vertical="center"/>
    </xf>
    <xf numFmtId="49" fontId="3" fillId="2" borderId="15" xfId="0" applyNumberFormat="1" applyFont="1" applyFill="1" applyBorder="1" applyAlignment="1">
      <alignment vertical="top" wrapText="1"/>
    </xf>
    <xf numFmtId="49" fontId="15" fillId="0" borderId="0" xfId="0" applyNumberFormat="1" applyFont="1" applyAlignment="1">
      <alignment vertical="top" wrapText="1"/>
    </xf>
    <xf numFmtId="9" fontId="19" fillId="18" borderId="1" xfId="0" applyNumberFormat="1" applyFont="1" applyFill="1" applyBorder="1" applyAlignment="1">
      <alignment horizontal="center" vertical="center"/>
    </xf>
    <xf numFmtId="49" fontId="1" fillId="11" borderId="1" xfId="0" applyNumberFormat="1" applyFont="1" applyFill="1" applyBorder="1" applyAlignment="1">
      <alignment horizontal="center" vertical="center" wrapText="1"/>
    </xf>
    <xf numFmtId="49" fontId="15" fillId="0" borderId="1" xfId="0" applyNumberFormat="1" applyFont="1" applyBorder="1" applyAlignment="1">
      <alignment vertical="top" wrapText="1"/>
    </xf>
    <xf numFmtId="0" fontId="19" fillId="2" borderId="1" xfId="0" applyFont="1" applyFill="1" applyBorder="1" applyAlignment="1">
      <alignment horizontal="center" vertical="top" wrapText="1"/>
    </xf>
    <xf numFmtId="0" fontId="19" fillId="2" borderId="27" xfId="0" applyFont="1" applyFill="1" applyBorder="1" applyAlignment="1">
      <alignment horizontal="center" vertical="top" wrapText="1"/>
    </xf>
    <xf numFmtId="0" fontId="19" fillId="2" borderId="28" xfId="0" applyFont="1" applyFill="1" applyBorder="1" applyAlignment="1">
      <alignment horizontal="center" vertical="top" wrapText="1"/>
    </xf>
    <xf numFmtId="49" fontId="1" fillId="29" borderId="1" xfId="0" applyNumberFormat="1" applyFont="1" applyFill="1" applyBorder="1" applyAlignment="1">
      <alignment horizontal="center" vertical="top" wrapText="1"/>
    </xf>
    <xf numFmtId="9" fontId="26" fillId="0" borderId="0" xfId="0" applyNumberFormat="1" applyFont="1" applyAlignment="1">
      <alignment horizontal="center" vertical="center"/>
    </xf>
    <xf numFmtId="0" fontId="0" fillId="0" borderId="0" xfId="0" applyAlignment="1">
      <alignment vertical="top"/>
    </xf>
    <xf numFmtId="49" fontId="15" fillId="0" borderId="0" xfId="0" applyNumberFormat="1" applyFont="1" applyAlignment="1">
      <alignment horizontal="center" vertical="top" wrapText="1"/>
    </xf>
    <xf numFmtId="49" fontId="1" fillId="29" borderId="11" xfId="0" applyNumberFormat="1" applyFont="1" applyFill="1" applyBorder="1" applyAlignment="1">
      <alignment horizontal="center" vertical="top" wrapText="1"/>
    </xf>
    <xf numFmtId="0" fontId="15" fillId="0" borderId="0" xfId="0" applyFont="1" applyAlignment="1">
      <alignment horizontal="center" vertical="center" wrapText="1"/>
    </xf>
    <xf numFmtId="9" fontId="15" fillId="0" borderId="0" xfId="0" applyNumberFormat="1" applyFont="1" applyAlignment="1">
      <alignment horizontal="center" vertical="center"/>
    </xf>
    <xf numFmtId="0" fontId="15" fillId="0" borderId="0" xfId="0" applyFont="1" applyAlignment="1">
      <alignment horizontal="center" vertical="center"/>
    </xf>
    <xf numFmtId="49" fontId="15" fillId="0" borderId="25" xfId="0" applyNumberFormat="1" applyFont="1" applyBorder="1" applyAlignment="1">
      <alignment horizontal="center" vertical="top" wrapText="1"/>
    </xf>
    <xf numFmtId="0" fontId="5" fillId="0" borderId="1" xfId="0" applyFont="1" applyBorder="1" applyAlignment="1">
      <alignment horizontal="center" vertical="center" wrapText="1"/>
    </xf>
    <xf numFmtId="9" fontId="26" fillId="0" borderId="1" xfId="0" applyNumberFormat="1" applyFont="1" applyBorder="1" applyAlignment="1">
      <alignment horizontal="center" vertical="center" wrapText="1"/>
    </xf>
    <xf numFmtId="0" fontId="5" fillId="15" borderId="25" xfId="0" applyFont="1" applyFill="1" applyBorder="1" applyAlignment="1">
      <alignment horizontal="center" vertical="center"/>
    </xf>
    <xf numFmtId="0" fontId="5" fillId="16" borderId="27" xfId="0" applyFont="1" applyFill="1" applyBorder="1" applyAlignment="1">
      <alignment horizontal="center" vertical="center"/>
    </xf>
    <xf numFmtId="0" fontId="14" fillId="0" borderId="8" xfId="0" applyFont="1" applyBorder="1" applyAlignment="1">
      <alignment horizontal="center" vertical="top" wrapText="1"/>
    </xf>
    <xf numFmtId="0" fontId="14" fillId="0" borderId="3" xfId="0" applyFont="1" applyBorder="1" applyAlignment="1">
      <alignment horizontal="center" vertical="top" wrapText="1"/>
    </xf>
    <xf numFmtId="49" fontId="10" fillId="0" borderId="72" xfId="0" applyNumberFormat="1" applyFont="1" applyBorder="1" applyAlignment="1">
      <alignment horizontal="center" vertical="center" wrapText="1"/>
    </xf>
    <xf numFmtId="49" fontId="10" fillId="0" borderId="67" xfId="0" applyNumberFormat="1" applyFont="1" applyBorder="1" applyAlignment="1">
      <alignment horizontal="center" vertical="center" wrapText="1"/>
    </xf>
    <xf numFmtId="0" fontId="26" fillId="0" borderId="0" xfId="0" applyFont="1"/>
    <xf numFmtId="164" fontId="9" fillId="0" borderId="1" xfId="0" applyNumberFormat="1" applyFont="1" applyBorder="1" applyAlignment="1">
      <alignment horizontal="center" vertical="center"/>
    </xf>
    <xf numFmtId="10" fontId="9" fillId="0" borderId="1" xfId="0" applyNumberFormat="1" applyFont="1" applyBorder="1" applyAlignment="1">
      <alignment horizontal="center" vertical="center" wrapText="1"/>
    </xf>
    <xf numFmtId="9" fontId="9" fillId="0" borderId="1" xfId="0" applyNumberFormat="1" applyFont="1" applyBorder="1" applyAlignment="1">
      <alignment horizontal="center" vertical="center" wrapText="1"/>
    </xf>
    <xf numFmtId="0" fontId="19" fillId="15" borderId="1" xfId="0" applyFont="1" applyFill="1" applyBorder="1" applyAlignment="1">
      <alignment horizontal="center" vertical="center" wrapText="1"/>
    </xf>
    <xf numFmtId="0" fontId="19" fillId="16" borderId="1" xfId="0" applyFont="1" applyFill="1" applyBorder="1" applyAlignment="1">
      <alignment horizontal="center" vertical="center" wrapText="1"/>
    </xf>
    <xf numFmtId="9" fontId="19" fillId="0" borderId="1" xfId="0" applyNumberFormat="1" applyFont="1" applyBorder="1" applyAlignment="1">
      <alignment horizontal="center" vertical="center" wrapText="1"/>
    </xf>
    <xf numFmtId="9" fontId="4" fillId="0" borderId="0" xfId="0" applyNumberFormat="1" applyFont="1" applyAlignment="1">
      <alignment vertical="center" wrapText="1"/>
    </xf>
    <xf numFmtId="9" fontId="4" fillId="0" borderId="0" xfId="0" applyNumberFormat="1" applyFont="1" applyAlignment="1">
      <alignment horizontal="left" vertical="center" wrapText="1"/>
    </xf>
    <xf numFmtId="9" fontId="10" fillId="0" borderId="0" xfId="0" applyNumberFormat="1" applyFont="1" applyAlignment="1">
      <alignment vertical="center" wrapText="1"/>
    </xf>
    <xf numFmtId="9" fontId="14" fillId="0" borderId="42" xfId="0" applyNumberFormat="1" applyFont="1" applyBorder="1" applyAlignment="1">
      <alignment horizontal="center" vertical="center" wrapText="1"/>
    </xf>
    <xf numFmtId="0" fontId="8" fillId="0" borderId="1" xfId="0" applyFont="1" applyBorder="1" applyAlignment="1">
      <alignment vertical="center"/>
    </xf>
    <xf numFmtId="9" fontId="19" fillId="0" borderId="0" xfId="0" applyNumberFormat="1" applyFont="1" applyAlignment="1">
      <alignment vertical="center" wrapText="1"/>
    </xf>
    <xf numFmtId="9" fontId="14" fillId="0" borderId="1" xfId="0" applyNumberFormat="1" applyFont="1" applyBorder="1" applyAlignment="1">
      <alignment horizontal="left" vertical="center" wrapText="1"/>
    </xf>
    <xf numFmtId="9" fontId="19" fillId="0" borderId="15" xfId="0" applyNumberFormat="1" applyFont="1" applyBorder="1" applyAlignment="1">
      <alignment horizontal="center" vertical="center" wrapText="1"/>
    </xf>
    <xf numFmtId="0" fontId="0" fillId="0" borderId="1" xfId="0" applyBorder="1" applyAlignment="1">
      <alignment horizontal="left" vertical="center"/>
    </xf>
    <xf numFmtId="0" fontId="19" fillId="0" borderId="0" xfId="0" applyFont="1" applyAlignment="1">
      <alignment vertical="top" wrapText="1"/>
    </xf>
    <xf numFmtId="9" fontId="19" fillId="0" borderId="20" xfId="0" applyNumberFormat="1" applyFont="1" applyBorder="1" applyAlignment="1">
      <alignment vertical="center"/>
    </xf>
    <xf numFmtId="9" fontId="19" fillId="0" borderId="0" xfId="0" applyNumberFormat="1" applyFont="1" applyAlignment="1">
      <alignment vertical="center"/>
    </xf>
    <xf numFmtId="9" fontId="26" fillId="0" borderId="4" xfId="0" applyNumberFormat="1" applyFont="1" applyBorder="1" applyAlignment="1">
      <alignment horizontal="center" vertical="center"/>
    </xf>
    <xf numFmtId="9" fontId="26" fillId="0" borderId="6" xfId="0" applyNumberFormat="1" applyFont="1" applyBorder="1" applyAlignment="1">
      <alignment horizontal="center" vertical="center"/>
    </xf>
    <xf numFmtId="9" fontId="26" fillId="0" borderId="9" xfId="0" applyNumberFormat="1" applyFont="1" applyBorder="1" applyAlignment="1">
      <alignment horizontal="center" vertical="center"/>
    </xf>
    <xf numFmtId="0" fontId="9" fillId="0" borderId="67" xfId="0" applyFont="1" applyBorder="1" applyAlignment="1">
      <alignment horizontal="center" vertical="center" wrapText="1"/>
    </xf>
    <xf numFmtId="9" fontId="26" fillId="0" borderId="3" xfId="0" applyNumberFormat="1" applyFont="1" applyBorder="1" applyAlignment="1">
      <alignment horizontal="center" vertical="center"/>
    </xf>
    <xf numFmtId="9" fontId="26" fillId="0" borderId="8" xfId="0" applyNumberFormat="1" applyFont="1" applyBorder="1" applyAlignment="1">
      <alignment horizontal="center" vertical="center" wrapText="1"/>
    </xf>
    <xf numFmtId="9" fontId="26" fillId="0" borderId="8" xfId="0" applyNumberFormat="1" applyFont="1" applyBorder="1" applyAlignment="1">
      <alignment horizontal="center" vertical="center"/>
    </xf>
    <xf numFmtId="9" fontId="26" fillId="0" borderId="3" xfId="0" applyNumberFormat="1" applyFont="1" applyBorder="1" applyAlignment="1">
      <alignment horizontal="center" vertical="center" wrapText="1"/>
    </xf>
    <xf numFmtId="0" fontId="8" fillId="15" borderId="1" xfId="0" applyFont="1" applyFill="1" applyBorder="1" applyAlignment="1">
      <alignment horizontal="center" vertical="center"/>
    </xf>
    <xf numFmtId="0" fontId="8" fillId="16" borderId="42" xfId="0" applyFont="1" applyFill="1" applyBorder="1" applyAlignment="1">
      <alignment horizontal="center" vertical="center"/>
    </xf>
    <xf numFmtId="0" fontId="14" fillId="0" borderId="42" xfId="0" applyFont="1" applyBorder="1" applyAlignment="1">
      <alignment vertical="top" wrapText="1"/>
    </xf>
    <xf numFmtId="0" fontId="8" fillId="16" borderId="1" xfId="0" applyFont="1" applyFill="1" applyBorder="1" applyAlignment="1">
      <alignment horizontal="center" vertical="center"/>
    </xf>
    <xf numFmtId="49" fontId="14" fillId="0" borderId="0" xfId="0" applyNumberFormat="1" applyFont="1" applyAlignment="1">
      <alignment horizontal="center" vertical="center" wrapText="1"/>
    </xf>
    <xf numFmtId="9" fontId="14" fillId="18" borderId="0" xfId="0" applyNumberFormat="1" applyFont="1" applyFill="1" applyAlignment="1">
      <alignment horizontal="center" vertical="center"/>
    </xf>
    <xf numFmtId="9" fontId="26" fillId="18" borderId="1" xfId="0" applyNumberFormat="1" applyFont="1" applyFill="1" applyBorder="1" applyAlignment="1">
      <alignment horizontal="center" vertical="center"/>
    </xf>
    <xf numFmtId="9" fontId="19" fillId="0" borderId="15" xfId="0" applyNumberFormat="1" applyFont="1" applyBorder="1" applyAlignment="1">
      <alignment horizontal="center" vertical="center"/>
    </xf>
    <xf numFmtId="9" fontId="26" fillId="18" borderId="15" xfId="0" applyNumberFormat="1" applyFont="1" applyFill="1" applyBorder="1" applyAlignment="1">
      <alignment horizontal="center" vertical="center"/>
    </xf>
    <xf numFmtId="0" fontId="8" fillId="15" borderId="25" xfId="0" applyFont="1" applyFill="1" applyBorder="1" applyAlignment="1">
      <alignment horizontal="center" vertical="center"/>
    </xf>
    <xf numFmtId="0" fontId="8" fillId="16" borderId="25" xfId="0" applyFont="1" applyFill="1" applyBorder="1" applyAlignment="1">
      <alignment horizontal="center" vertical="center"/>
    </xf>
    <xf numFmtId="9" fontId="26" fillId="0" borderId="5" xfId="0" applyNumberFormat="1" applyFont="1" applyBorder="1" applyAlignment="1">
      <alignment horizontal="center" vertical="center"/>
    </xf>
    <xf numFmtId="9" fontId="26" fillId="0" borderId="7" xfId="0" applyNumberFormat="1" applyFont="1" applyBorder="1" applyAlignment="1">
      <alignment horizontal="center" vertical="center"/>
    </xf>
    <xf numFmtId="0" fontId="19" fillId="0" borderId="34" xfId="0" applyFont="1" applyBorder="1" applyAlignment="1">
      <alignment horizontal="center" vertical="center" wrapText="1"/>
    </xf>
    <xf numFmtId="0" fontId="19" fillId="0" borderId="41" xfId="0" applyFont="1" applyBorder="1" applyAlignment="1">
      <alignment horizontal="center" vertical="center" wrapText="1"/>
    </xf>
    <xf numFmtId="0" fontId="19" fillId="0" borderId="56" xfId="0" applyFont="1" applyBorder="1" applyAlignment="1">
      <alignment horizontal="center" vertical="center" wrapText="1"/>
    </xf>
    <xf numFmtId="9" fontId="26" fillId="0" borderId="10" xfId="0" applyNumberFormat="1" applyFont="1" applyBorder="1" applyAlignment="1">
      <alignment horizontal="center" vertical="center"/>
    </xf>
    <xf numFmtId="9" fontId="26" fillId="0" borderId="12" xfId="0" applyNumberFormat="1" applyFont="1" applyBorder="1" applyAlignment="1">
      <alignment horizontal="center" vertical="center"/>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9" xfId="0" applyFont="1" applyBorder="1" applyAlignment="1">
      <alignment horizontal="center" vertical="center" wrapText="1"/>
    </xf>
    <xf numFmtId="9" fontId="26" fillId="0" borderId="16" xfId="0" applyNumberFormat="1" applyFont="1" applyBorder="1" applyAlignment="1">
      <alignment horizontal="center" vertical="center"/>
    </xf>
    <xf numFmtId="9" fontId="26" fillId="0" borderId="30" xfId="0" applyNumberFormat="1" applyFont="1" applyBorder="1" applyAlignment="1">
      <alignment horizontal="center" vertical="center"/>
    </xf>
    <xf numFmtId="9" fontId="26" fillId="0" borderId="25" xfId="0" applyNumberFormat="1" applyFont="1" applyBorder="1" applyAlignment="1">
      <alignment horizontal="center" vertical="center"/>
    </xf>
    <xf numFmtId="9" fontId="26" fillId="0" borderId="32" xfId="0" applyNumberFormat="1" applyFont="1" applyBorder="1" applyAlignment="1">
      <alignment horizontal="center" vertical="center"/>
    </xf>
    <xf numFmtId="9" fontId="26" fillId="0" borderId="2" xfId="0" applyNumberFormat="1" applyFont="1" applyBorder="1" applyAlignment="1">
      <alignment horizontal="center" vertical="center"/>
    </xf>
    <xf numFmtId="9" fontId="26" fillId="0" borderId="19" xfId="0" applyNumberFormat="1" applyFont="1" applyBorder="1" applyAlignment="1">
      <alignment horizontal="center" vertical="center"/>
    </xf>
    <xf numFmtId="0" fontId="26" fillId="0" borderId="16" xfId="0" applyFont="1" applyBorder="1" applyAlignment="1">
      <alignment horizontal="center" vertical="center" wrapText="1"/>
    </xf>
    <xf numFmtId="0" fontId="26" fillId="0" borderId="39" xfId="0" applyFont="1" applyBorder="1" applyAlignment="1">
      <alignment horizontal="center" vertical="center" wrapText="1"/>
    </xf>
    <xf numFmtId="0" fontId="26" fillId="0" borderId="36" xfId="0" applyFont="1" applyBorder="1" applyAlignment="1">
      <alignment horizontal="center" vertical="center" wrapText="1"/>
    </xf>
    <xf numFmtId="0" fontId="26" fillId="0" borderId="19" xfId="0" applyFont="1" applyBorder="1" applyAlignment="1">
      <alignment horizontal="center" vertical="center" wrapText="1"/>
    </xf>
    <xf numFmtId="9" fontId="26" fillId="0" borderId="34" xfId="0" applyNumberFormat="1" applyFont="1" applyBorder="1" applyAlignment="1">
      <alignment horizontal="center" vertical="center"/>
    </xf>
    <xf numFmtId="10" fontId="14" fillId="0" borderId="0" xfId="0" applyNumberFormat="1" applyFont="1" applyAlignment="1">
      <alignment horizontal="center" vertical="center"/>
    </xf>
    <xf numFmtId="0" fontId="14" fillId="18" borderId="17" xfId="0" applyFont="1" applyFill="1" applyBorder="1" applyAlignment="1">
      <alignment horizontal="center" vertical="center"/>
    </xf>
    <xf numFmtId="9" fontId="14" fillId="0" borderId="17" xfId="0" applyNumberFormat="1" applyFont="1" applyBorder="1" applyAlignment="1">
      <alignment horizontal="center" vertical="center"/>
    </xf>
    <xf numFmtId="0" fontId="15" fillId="0" borderId="42" xfId="0" applyFont="1" applyBorder="1" applyAlignment="1">
      <alignment vertical="top" wrapText="1"/>
    </xf>
    <xf numFmtId="0" fontId="4" fillId="3" borderId="15" xfId="0" applyFont="1" applyFill="1" applyBorder="1" applyAlignment="1">
      <alignment horizontal="center" vertical="center" wrapText="1"/>
    </xf>
    <xf numFmtId="0" fontId="11" fillId="0" borderId="59" xfId="0" applyFont="1" applyBorder="1" applyAlignment="1">
      <alignment horizontal="center" vertical="center"/>
    </xf>
    <xf numFmtId="0" fontId="4" fillId="24" borderId="15" xfId="0" applyFont="1" applyFill="1" applyBorder="1" applyAlignment="1">
      <alignment horizontal="center" vertical="center" wrapText="1"/>
    </xf>
    <xf numFmtId="0" fontId="12" fillId="0" borderId="59" xfId="0" applyFont="1" applyBorder="1" applyAlignment="1">
      <alignment horizontal="center" vertical="center"/>
    </xf>
    <xf numFmtId="0" fontId="4" fillId="0" borderId="0" xfId="0" applyFont="1" applyAlignment="1">
      <alignment horizontal="center" vertical="top"/>
    </xf>
    <xf numFmtId="0" fontId="16" fillId="0" borderId="0" xfId="0" applyFont="1" applyAlignment="1">
      <alignment vertical="center"/>
    </xf>
    <xf numFmtId="0" fontId="9" fillId="0" borderId="25" xfId="0" applyFont="1" applyBorder="1" applyAlignment="1">
      <alignment horizontal="center" vertical="center" wrapText="1"/>
    </xf>
    <xf numFmtId="0" fontId="5" fillId="0" borderId="0" xfId="0" applyFont="1" applyAlignment="1">
      <alignment horizontal="center" vertical="center" wrapText="1"/>
    </xf>
    <xf numFmtId="0" fontId="1" fillId="25" borderId="1" xfId="0" applyFont="1" applyFill="1" applyBorder="1" applyAlignment="1">
      <alignment horizontal="center" vertical="center"/>
    </xf>
    <xf numFmtId="165" fontId="0" fillId="0" borderId="1" xfId="0" applyNumberFormat="1" applyBorder="1"/>
    <xf numFmtId="165" fontId="0" fillId="0" borderId="1" xfId="0" applyNumberFormat="1" applyBorder="1" applyAlignment="1">
      <alignment horizontal="center" vertical="center"/>
    </xf>
    <xf numFmtId="9" fontId="0" fillId="0" borderId="1" xfId="0" applyNumberFormat="1" applyBorder="1" applyAlignment="1">
      <alignment horizontal="center" vertical="center"/>
    </xf>
    <xf numFmtId="0" fontId="3" fillId="16" borderId="0" xfId="0" applyFont="1" applyFill="1" applyAlignment="1">
      <alignment horizontal="center" vertical="center"/>
    </xf>
    <xf numFmtId="9" fontId="3" fillId="0" borderId="0" xfId="0" applyNumberFormat="1" applyFont="1" applyAlignment="1">
      <alignment horizontal="center" vertical="center" wrapText="1"/>
    </xf>
    <xf numFmtId="9" fontId="0" fillId="0" borderId="1" xfId="1" applyFont="1" applyBorder="1" applyAlignment="1">
      <alignment horizontal="center" vertical="center"/>
    </xf>
    <xf numFmtId="0" fontId="3" fillId="15" borderId="1" xfId="0" applyFont="1" applyFill="1" applyBorder="1" applyAlignment="1">
      <alignment horizontal="center" vertical="center" wrapText="1"/>
    </xf>
    <xf numFmtId="0" fontId="7" fillId="0" borderId="51" xfId="0" applyFont="1" applyBorder="1" applyAlignment="1">
      <alignment horizontal="center" vertical="top" wrapText="1"/>
    </xf>
    <xf numFmtId="0" fontId="7" fillId="0" borderId="60" xfId="0" applyFont="1" applyBorder="1" applyAlignment="1">
      <alignment horizontal="center" vertical="top" wrapText="1"/>
    </xf>
    <xf numFmtId="0" fontId="7" fillId="0" borderId="61" xfId="0" applyFont="1" applyBorder="1" applyAlignment="1">
      <alignment horizontal="center" vertical="top" wrapText="1"/>
    </xf>
    <xf numFmtId="0" fontId="0" fillId="7" borderId="60" xfId="0" applyFill="1" applyBorder="1" applyAlignment="1">
      <alignment horizontal="center" vertical="top" wrapText="1"/>
    </xf>
    <xf numFmtId="0" fontId="0" fillId="7" borderId="54" xfId="0" applyFill="1" applyBorder="1" applyAlignment="1">
      <alignment horizontal="center" vertical="top" wrapText="1"/>
    </xf>
    <xf numFmtId="0" fontId="11" fillId="3" borderId="22" xfId="0" applyFont="1" applyFill="1" applyBorder="1" applyAlignment="1">
      <alignment vertical="center" wrapText="1"/>
    </xf>
    <xf numFmtId="0" fontId="10" fillId="3" borderId="23" xfId="0" applyFont="1" applyFill="1" applyBorder="1" applyAlignment="1">
      <alignment horizontal="left" vertical="center" wrapText="1"/>
    </xf>
    <xf numFmtId="0" fontId="10" fillId="3" borderId="24" xfId="0" applyFont="1" applyFill="1" applyBorder="1" applyAlignment="1">
      <alignment horizontal="left" vertical="center" wrapText="1"/>
    </xf>
    <xf numFmtId="0" fontId="4" fillId="7" borderId="22" xfId="0" applyFont="1" applyFill="1" applyBorder="1" applyAlignment="1">
      <alignment horizontal="center" vertical="top" wrapText="1"/>
    </xf>
    <xf numFmtId="0" fontId="4" fillId="7" borderId="23" xfId="0" applyFont="1" applyFill="1" applyBorder="1" applyAlignment="1">
      <alignment horizontal="center" vertical="top" wrapText="1"/>
    </xf>
    <xf numFmtId="0" fontId="4" fillId="7" borderId="56" xfId="0" applyFont="1" applyFill="1" applyBorder="1" applyAlignment="1">
      <alignment horizontal="center" vertical="top" wrapText="1"/>
    </xf>
    <xf numFmtId="0" fontId="5" fillId="3" borderId="30" xfId="0" applyFont="1" applyFill="1" applyBorder="1" applyAlignment="1">
      <alignment horizontal="center" vertical="top" wrapText="1"/>
    </xf>
    <xf numFmtId="0" fontId="5" fillId="3" borderId="25" xfId="0" applyFont="1" applyFill="1" applyBorder="1" applyAlignment="1">
      <alignment horizontal="center" vertical="top" wrapText="1"/>
    </xf>
    <xf numFmtId="0" fontId="5" fillId="3" borderId="32" xfId="0" applyFont="1" applyFill="1" applyBorder="1" applyAlignment="1">
      <alignment horizontal="center" vertical="top" wrapText="1"/>
    </xf>
    <xf numFmtId="0" fontId="3" fillId="3" borderId="62" xfId="0" applyFont="1" applyFill="1" applyBorder="1" applyAlignment="1">
      <alignment horizontal="center" vertical="top" wrapText="1"/>
    </xf>
    <xf numFmtId="0" fontId="5" fillId="7" borderId="49" xfId="0" applyFont="1" applyFill="1" applyBorder="1" applyAlignment="1">
      <alignment horizontal="center" vertical="top" wrapText="1"/>
    </xf>
    <xf numFmtId="0" fontId="5" fillId="7" borderId="28" xfId="0" applyFont="1" applyFill="1" applyBorder="1" applyAlignment="1">
      <alignment horizontal="center" vertical="top" wrapText="1"/>
    </xf>
    <xf numFmtId="0" fontId="5" fillId="7" borderId="33" xfId="0" applyFont="1" applyFill="1" applyBorder="1" applyAlignment="1">
      <alignment horizontal="center" vertical="top" wrapText="1"/>
    </xf>
    <xf numFmtId="0" fontId="5" fillId="3" borderId="49" xfId="0" applyFont="1" applyFill="1" applyBorder="1" applyAlignment="1">
      <alignment vertical="top" wrapText="1"/>
    </xf>
    <xf numFmtId="0" fontId="5" fillId="3" borderId="28" xfId="0" applyFont="1" applyFill="1" applyBorder="1" applyAlignment="1">
      <alignment vertical="top" wrapText="1"/>
    </xf>
    <xf numFmtId="0" fontId="5" fillId="3" borderId="32" xfId="0" applyFont="1" applyFill="1" applyBorder="1" applyAlignment="1">
      <alignment vertical="top" wrapText="1"/>
    </xf>
    <xf numFmtId="0" fontId="3" fillId="3" borderId="15" xfId="0" applyFont="1" applyFill="1" applyBorder="1" applyAlignment="1">
      <alignment horizontal="center" vertical="top" wrapText="1"/>
    </xf>
    <xf numFmtId="49" fontId="0" fillId="0" borderId="26" xfId="0" applyNumberFormat="1" applyBorder="1" applyAlignment="1">
      <alignment horizontal="center" vertical="top" wrapText="1"/>
    </xf>
    <xf numFmtId="49" fontId="0" fillId="0" borderId="33" xfId="0" applyNumberFormat="1" applyBorder="1" applyAlignment="1">
      <alignment horizontal="center" vertical="top" wrapText="1"/>
    </xf>
    <xf numFmtId="49" fontId="0" fillId="0" borderId="2" xfId="0" applyNumberFormat="1" applyBorder="1" applyAlignment="1">
      <alignment horizontal="center" vertical="top" wrapText="1"/>
    </xf>
    <xf numFmtId="49" fontId="0" fillId="0" borderId="3" xfId="0" applyNumberFormat="1" applyBorder="1" applyAlignment="1">
      <alignment horizontal="center" vertical="top" wrapText="1"/>
    </xf>
    <xf numFmtId="49" fontId="0" fillId="0" borderId="4" xfId="0" applyNumberFormat="1" applyBorder="1" applyAlignment="1">
      <alignment horizontal="center" vertical="top" wrapText="1"/>
    </xf>
    <xf numFmtId="49" fontId="0" fillId="0" borderId="11" xfId="0" applyNumberFormat="1" applyBorder="1" applyAlignment="1">
      <alignment horizontal="center" vertical="top" wrapText="1"/>
    </xf>
    <xf numFmtId="0" fontId="8" fillId="0" borderId="0" xfId="0" applyFont="1" applyAlignment="1">
      <alignment horizontal="center" vertical="top" wrapText="1"/>
    </xf>
    <xf numFmtId="0" fontId="5" fillId="0" borderId="59" xfId="0" applyFont="1" applyBorder="1" applyAlignment="1">
      <alignment horizontal="center" vertical="top" wrapText="1"/>
    </xf>
    <xf numFmtId="0" fontId="8" fillId="0" borderId="68" xfId="0" applyFont="1" applyBorder="1" applyAlignment="1">
      <alignment horizontal="center" vertical="top" wrapText="1"/>
    </xf>
    <xf numFmtId="0" fontId="8" fillId="0" borderId="59" xfId="0" applyFont="1" applyBorder="1" applyAlignment="1">
      <alignment horizontal="center" vertical="top" wrapText="1"/>
    </xf>
    <xf numFmtId="0" fontId="8" fillId="0" borderId="70" xfId="0" applyFont="1" applyBorder="1" applyAlignment="1">
      <alignment horizontal="center" vertical="top" wrapText="1"/>
    </xf>
    <xf numFmtId="0" fontId="8" fillId="0" borderId="51" xfId="0" applyFont="1" applyBorder="1" applyAlignment="1">
      <alignment horizontal="center" vertical="top" wrapText="1"/>
    </xf>
    <xf numFmtId="0" fontId="8" fillId="0" borderId="54" xfId="0" applyFont="1" applyBorder="1" applyAlignment="1">
      <alignment horizontal="center" vertical="top" wrapText="1"/>
    </xf>
    <xf numFmtId="0" fontId="8" fillId="0" borderId="61" xfId="0" applyFont="1" applyBorder="1" applyAlignment="1">
      <alignment horizontal="center" vertical="top" wrapText="1"/>
    </xf>
    <xf numFmtId="0" fontId="8" fillId="0" borderId="73" xfId="0" applyFont="1" applyBorder="1" applyAlignment="1">
      <alignment horizontal="center" vertical="top" wrapText="1"/>
    </xf>
    <xf numFmtId="0" fontId="8" fillId="0" borderId="72" xfId="0" applyFont="1" applyBorder="1" applyAlignment="1">
      <alignment horizontal="center" vertical="top" wrapText="1"/>
    </xf>
    <xf numFmtId="0" fontId="8" fillId="0" borderId="67" xfId="0" applyFont="1" applyBorder="1" applyAlignment="1">
      <alignment horizontal="center" vertical="top" wrapText="1"/>
    </xf>
    <xf numFmtId="0" fontId="5" fillId="0" borderId="1" xfId="0" applyFont="1" applyBorder="1" applyAlignment="1">
      <alignment horizontal="center" vertical="top" wrapText="1"/>
    </xf>
    <xf numFmtId="0" fontId="8" fillId="9" borderId="1" xfId="0" applyFont="1" applyFill="1" applyBorder="1" applyAlignment="1">
      <alignment horizontal="center" vertical="top" wrapText="1"/>
    </xf>
    <xf numFmtId="0" fontId="4" fillId="0" borderId="1" xfId="0" applyFont="1" applyBorder="1" applyAlignment="1">
      <alignment horizontal="center" vertical="top" wrapText="1"/>
    </xf>
    <xf numFmtId="0" fontId="5" fillId="0" borderId="15" xfId="0" applyFont="1" applyBorder="1" applyAlignment="1">
      <alignment horizontal="center" vertical="center" wrapText="1"/>
    </xf>
    <xf numFmtId="0" fontId="8" fillId="0" borderId="1" xfId="0" applyFont="1" applyBorder="1" applyAlignment="1">
      <alignment horizontal="center" vertical="top" wrapText="1"/>
    </xf>
    <xf numFmtId="49" fontId="0" fillId="30" borderId="17" xfId="0" applyNumberFormat="1" applyFill="1" applyBorder="1" applyAlignment="1">
      <alignment horizontal="center" vertical="top" wrapText="1"/>
    </xf>
    <xf numFmtId="49" fontId="0" fillId="30" borderId="34" xfId="0" applyNumberFormat="1" applyFill="1" applyBorder="1" applyAlignment="1">
      <alignment horizontal="center" vertical="top" wrapText="1"/>
    </xf>
    <xf numFmtId="49" fontId="0" fillId="30" borderId="37" xfId="0" applyNumberFormat="1" applyFill="1" applyBorder="1" applyAlignment="1">
      <alignment horizontal="center" vertical="top" wrapText="1"/>
    </xf>
    <xf numFmtId="49" fontId="0" fillId="30" borderId="40" xfId="0" applyNumberFormat="1" applyFill="1" applyBorder="1" applyAlignment="1">
      <alignment horizontal="center" vertical="top" wrapText="1"/>
    </xf>
    <xf numFmtId="49" fontId="0" fillId="2" borderId="17" xfId="0" applyNumberFormat="1" applyFill="1" applyBorder="1" applyAlignment="1">
      <alignment horizontal="center" vertical="top" wrapText="1"/>
    </xf>
    <xf numFmtId="49" fontId="0" fillId="2" borderId="34" xfId="0" applyNumberFormat="1" applyFill="1" applyBorder="1" applyAlignment="1">
      <alignment horizontal="center" vertical="top" wrapText="1"/>
    </xf>
    <xf numFmtId="49" fontId="0" fillId="2" borderId="37" xfId="0" applyNumberFormat="1" applyFill="1" applyBorder="1" applyAlignment="1">
      <alignment horizontal="center" vertical="top" wrapText="1"/>
    </xf>
    <xf numFmtId="49" fontId="0" fillId="2" borderId="40" xfId="0" applyNumberFormat="1" applyFill="1" applyBorder="1" applyAlignment="1">
      <alignment horizontal="center" vertical="top" wrapText="1"/>
    </xf>
    <xf numFmtId="49" fontId="0" fillId="2" borderId="31" xfId="0" applyNumberFormat="1" applyFill="1" applyBorder="1" applyAlignment="1">
      <alignment horizontal="center" vertical="top" wrapText="1"/>
    </xf>
    <xf numFmtId="49" fontId="0" fillId="2" borderId="49" xfId="0" applyNumberFormat="1" applyFill="1" applyBorder="1" applyAlignment="1">
      <alignment horizontal="center" vertical="top" wrapText="1"/>
    </xf>
    <xf numFmtId="49" fontId="0" fillId="2" borderId="10" xfId="0" applyNumberFormat="1" applyFill="1" applyBorder="1" applyAlignment="1">
      <alignment horizontal="center" vertical="top" wrapText="1"/>
    </xf>
    <xf numFmtId="49" fontId="0" fillId="2" borderId="22" xfId="0" applyNumberFormat="1" applyFill="1" applyBorder="1" applyAlignment="1">
      <alignment horizontal="center" vertical="top" wrapText="1"/>
    </xf>
    <xf numFmtId="49" fontId="0" fillId="10" borderId="17" xfId="0" applyNumberFormat="1" applyFill="1" applyBorder="1" applyAlignment="1">
      <alignment horizontal="center" vertical="top" wrapText="1"/>
    </xf>
    <xf numFmtId="49" fontId="0" fillId="10" borderId="34" xfId="0" applyNumberFormat="1" applyFill="1" applyBorder="1" applyAlignment="1">
      <alignment horizontal="center" vertical="top" wrapText="1"/>
    </xf>
    <xf numFmtId="0" fontId="3" fillId="16" borderId="1" xfId="0" applyFont="1" applyFill="1" applyBorder="1" applyAlignment="1">
      <alignment horizontal="center" vertical="center" wrapText="1"/>
    </xf>
    <xf numFmtId="10" fontId="3" fillId="0" borderId="0" xfId="0" applyNumberFormat="1" applyFont="1" applyAlignment="1">
      <alignment vertical="center" wrapText="1"/>
    </xf>
    <xf numFmtId="0" fontId="19" fillId="0" borderId="0" xfId="0" applyFont="1" applyAlignment="1">
      <alignment horizontal="center" vertical="center" wrapText="1"/>
    </xf>
    <xf numFmtId="164" fontId="19" fillId="0" borderId="1" xfId="1" applyNumberFormat="1" applyFont="1" applyBorder="1" applyAlignment="1">
      <alignment horizontal="center" vertical="center"/>
    </xf>
    <xf numFmtId="164" fontId="26" fillId="0" borderId="3" xfId="0" applyNumberFormat="1" applyFont="1" applyBorder="1" applyAlignment="1">
      <alignment horizontal="center" vertical="center"/>
    </xf>
    <xf numFmtId="164" fontId="26" fillId="0" borderId="1" xfId="0" applyNumberFormat="1" applyFont="1" applyBorder="1" applyAlignment="1">
      <alignment horizontal="center" vertical="center" wrapText="1"/>
    </xf>
    <xf numFmtId="164" fontId="26" fillId="0" borderId="8" xfId="0" applyNumberFormat="1" applyFont="1" applyBorder="1" applyAlignment="1">
      <alignment horizontal="center" vertical="center" wrapText="1"/>
    </xf>
    <xf numFmtId="164" fontId="26" fillId="0" borderId="8" xfId="0" applyNumberFormat="1" applyFont="1" applyBorder="1" applyAlignment="1">
      <alignment horizontal="center" vertical="center"/>
    </xf>
    <xf numFmtId="164" fontId="26" fillId="0" borderId="3" xfId="0" applyNumberFormat="1" applyFont="1" applyBorder="1" applyAlignment="1">
      <alignment horizontal="center" vertical="center" wrapText="1"/>
    </xf>
    <xf numFmtId="164" fontId="19" fillId="0" borderId="11" xfId="0" applyNumberFormat="1" applyFont="1" applyBorder="1" applyAlignment="1">
      <alignment horizontal="center" vertical="center"/>
    </xf>
    <xf numFmtId="164" fontId="20" fillId="0" borderId="1" xfId="0" applyNumberFormat="1" applyFont="1" applyBorder="1" applyAlignment="1">
      <alignment horizontal="center" vertical="center" wrapText="1"/>
    </xf>
    <xf numFmtId="164" fontId="20" fillId="0" borderId="1" xfId="0" applyNumberFormat="1" applyFont="1" applyBorder="1" applyAlignment="1">
      <alignment horizontal="center" vertical="center"/>
    </xf>
    <xf numFmtId="164" fontId="26" fillId="0" borderId="11" xfId="0" applyNumberFormat="1" applyFont="1" applyBorder="1" applyAlignment="1">
      <alignment horizontal="center" vertical="center"/>
    </xf>
    <xf numFmtId="0" fontId="14" fillId="0" borderId="26" xfId="0" applyFont="1" applyBorder="1" applyAlignment="1">
      <alignment horizontal="center" vertical="center" wrapText="1"/>
    </xf>
    <xf numFmtId="0" fontId="3" fillId="25" borderId="27" xfId="0" applyFont="1" applyFill="1" applyBorder="1" applyAlignment="1">
      <alignment horizontal="center" vertical="center" wrapText="1"/>
    </xf>
    <xf numFmtId="0" fontId="3" fillId="25" borderId="20" xfId="0" applyFont="1" applyFill="1" applyBorder="1" applyAlignment="1">
      <alignment horizontal="center" vertical="center" wrapText="1"/>
    </xf>
    <xf numFmtId="0" fontId="3" fillId="25" borderId="62" xfId="0" applyFont="1" applyFill="1" applyBorder="1" applyAlignment="1">
      <alignment horizontal="center" vertical="center" wrapText="1"/>
    </xf>
    <xf numFmtId="0" fontId="3" fillId="25" borderId="28" xfId="0" applyFont="1" applyFill="1" applyBorder="1" applyAlignment="1">
      <alignment horizontal="center" vertical="center" wrapText="1"/>
    </xf>
    <xf numFmtId="0" fontId="3" fillId="25" borderId="0" xfId="0" applyFont="1" applyFill="1" applyAlignment="1">
      <alignment horizontal="center" vertical="center" wrapText="1"/>
    </xf>
    <xf numFmtId="0" fontId="3" fillId="25" borderId="65" xfId="0" applyFont="1" applyFill="1" applyBorder="1" applyAlignment="1">
      <alignment horizontal="center" vertical="center" wrapText="1"/>
    </xf>
    <xf numFmtId="0" fontId="3" fillId="25" borderId="29" xfId="0" applyFont="1" applyFill="1" applyBorder="1" applyAlignment="1">
      <alignment horizontal="center" vertical="center" wrapText="1"/>
    </xf>
    <xf numFmtId="0" fontId="3" fillId="25" borderId="23" xfId="0" applyFont="1" applyFill="1" applyBorder="1" applyAlignment="1">
      <alignment horizontal="center" vertical="center" wrapText="1"/>
    </xf>
    <xf numFmtId="0" fontId="3" fillId="25" borderId="14" xfId="0" applyFont="1" applyFill="1" applyBorder="1" applyAlignment="1">
      <alignment horizontal="center" vertical="center" wrapText="1"/>
    </xf>
    <xf numFmtId="0" fontId="19" fillId="0" borderId="42" xfId="0" applyFont="1" applyBorder="1" applyAlignment="1">
      <alignment horizontal="center" vertical="top" wrapText="1"/>
    </xf>
    <xf numFmtId="0" fontId="19" fillId="0" borderId="15" xfId="0" applyFont="1" applyBorder="1" applyAlignment="1">
      <alignment horizontal="center" vertical="top" wrapText="1"/>
    </xf>
    <xf numFmtId="0" fontId="19" fillId="0" borderId="1" xfId="0" applyFont="1" applyBorder="1" applyAlignment="1">
      <alignment horizontal="center" vertical="top" wrapText="1"/>
    </xf>
    <xf numFmtId="0" fontId="9" fillId="0" borderId="27" xfId="0" applyFont="1" applyBorder="1" applyAlignment="1">
      <alignment horizontal="center" vertical="center" wrapText="1"/>
    </xf>
    <xf numFmtId="0" fontId="9" fillId="0" borderId="62" xfId="0" applyFont="1" applyBorder="1" applyAlignment="1">
      <alignment horizontal="center" vertical="center" wrapText="1"/>
    </xf>
    <xf numFmtId="0" fontId="9" fillId="0" borderId="29"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1" xfId="0" applyFont="1" applyBorder="1" applyAlignment="1">
      <alignment horizontal="center" vertical="center" wrapText="1"/>
    </xf>
    <xf numFmtId="0" fontId="16" fillId="0" borderId="42" xfId="0" applyFont="1" applyBorder="1" applyAlignment="1">
      <alignment horizontal="left" vertical="center"/>
    </xf>
    <xf numFmtId="0" fontId="16" fillId="0" borderId="17" xfId="0" applyFont="1" applyBorder="1" applyAlignment="1">
      <alignment horizontal="left" vertical="center"/>
    </xf>
    <xf numFmtId="0" fontId="16" fillId="0" borderId="15" xfId="0" applyFont="1" applyBorder="1" applyAlignment="1">
      <alignment horizontal="left" vertical="center"/>
    </xf>
    <xf numFmtId="0" fontId="16" fillId="0" borderId="1" xfId="0" applyFont="1" applyBorder="1" applyAlignment="1">
      <alignment horizontal="left" vertical="center"/>
    </xf>
    <xf numFmtId="0" fontId="14" fillId="0" borderId="42" xfId="0" applyFont="1" applyBorder="1" applyAlignment="1">
      <alignment horizontal="center" vertical="top" wrapText="1"/>
    </xf>
    <xf numFmtId="0" fontId="14" fillId="0" borderId="15" xfId="0" applyFont="1" applyBorder="1" applyAlignment="1">
      <alignment horizontal="center" vertical="top" wrapText="1"/>
    </xf>
    <xf numFmtId="0" fontId="4" fillId="5" borderId="1" xfId="0" applyFont="1" applyFill="1" applyBorder="1" applyAlignment="1">
      <alignment horizontal="center" vertical="top" wrapText="1"/>
    </xf>
    <xf numFmtId="0" fontId="14" fillId="0" borderId="0" xfId="0" applyFont="1" applyAlignment="1">
      <alignment horizontal="center" vertical="center"/>
    </xf>
    <xf numFmtId="0" fontId="10" fillId="20" borderId="73" xfId="0" applyFont="1" applyFill="1" applyBorder="1" applyAlignment="1">
      <alignment horizontal="center" vertical="center" wrapText="1"/>
    </xf>
    <xf numFmtId="0" fontId="10" fillId="20" borderId="72" xfId="0" applyFont="1" applyFill="1" applyBorder="1" applyAlignment="1">
      <alignment horizontal="center" vertical="center" wrapText="1"/>
    </xf>
    <xf numFmtId="0" fontId="10" fillId="20" borderId="67" xfId="0" applyFont="1" applyFill="1" applyBorder="1" applyAlignment="1">
      <alignment horizontal="center" vertical="center" wrapText="1"/>
    </xf>
    <xf numFmtId="0" fontId="14" fillId="0" borderId="1" xfId="0" applyFont="1" applyBorder="1" applyAlignment="1">
      <alignment horizontal="center" vertical="top" wrapText="1"/>
    </xf>
    <xf numFmtId="0" fontId="14" fillId="18" borderId="42" xfId="0" applyFont="1" applyFill="1" applyBorder="1" applyAlignment="1">
      <alignment horizontal="center" vertical="center" wrapText="1"/>
    </xf>
    <xf numFmtId="0" fontId="14" fillId="18" borderId="17" xfId="0" applyFont="1" applyFill="1" applyBorder="1" applyAlignment="1">
      <alignment horizontal="center" vertical="center" wrapText="1"/>
    </xf>
    <xf numFmtId="0" fontId="14" fillId="18" borderId="15" xfId="0" applyFont="1" applyFill="1" applyBorder="1" applyAlignment="1">
      <alignment horizontal="center" vertical="center" wrapText="1"/>
    </xf>
    <xf numFmtId="0" fontId="10" fillId="20" borderId="1" xfId="0" applyFont="1" applyFill="1" applyBorder="1" applyAlignment="1">
      <alignment horizontal="center" vertical="center" wrapText="1"/>
    </xf>
    <xf numFmtId="0" fontId="11" fillId="0" borderId="1" xfId="0" applyFont="1" applyBorder="1" applyAlignment="1">
      <alignment horizontal="center" vertical="center"/>
    </xf>
    <xf numFmtId="0" fontId="10" fillId="20" borderId="42" xfId="0" applyFont="1" applyFill="1" applyBorder="1" applyAlignment="1">
      <alignment horizontal="center"/>
    </xf>
    <xf numFmtId="0" fontId="10" fillId="20" borderId="17" xfId="0" applyFont="1" applyFill="1" applyBorder="1" applyAlignment="1">
      <alignment horizontal="center"/>
    </xf>
    <xf numFmtId="0" fontId="10" fillId="20" borderId="15" xfId="0" applyFont="1" applyFill="1" applyBorder="1" applyAlignment="1">
      <alignment horizontal="center"/>
    </xf>
    <xf numFmtId="0" fontId="8" fillId="0" borderId="2" xfId="0" applyFont="1" applyBorder="1" applyAlignment="1">
      <alignment horizontal="center" vertical="center"/>
    </xf>
    <xf numFmtId="0" fontId="8" fillId="0" borderId="3" xfId="0" applyFont="1" applyBorder="1" applyAlignment="1">
      <alignment horizontal="center" vertical="center"/>
    </xf>
    <xf numFmtId="0" fontId="8" fillId="0" borderId="4" xfId="0" applyFont="1" applyBorder="1" applyAlignment="1">
      <alignment horizontal="center" vertical="center"/>
    </xf>
    <xf numFmtId="0" fontId="8" fillId="0" borderId="36" xfId="0" applyFont="1" applyBorder="1" applyAlignment="1">
      <alignment horizontal="center" vertical="center"/>
    </xf>
    <xf numFmtId="0" fontId="8" fillId="0" borderId="37" xfId="0" applyFont="1" applyBorder="1" applyAlignment="1">
      <alignment horizontal="center" vertical="center"/>
    </xf>
    <xf numFmtId="0" fontId="8" fillId="0" borderId="38" xfId="0" applyFont="1" applyBorder="1" applyAlignment="1">
      <alignment horizontal="center" vertical="center"/>
    </xf>
    <xf numFmtId="0" fontId="12" fillId="0" borderId="40" xfId="0" applyFont="1" applyBorder="1" applyAlignment="1">
      <alignment horizontal="center" vertical="center" wrapText="1"/>
    </xf>
    <xf numFmtId="0" fontId="12" fillId="0" borderId="41" xfId="0" applyFont="1" applyBorder="1" applyAlignment="1">
      <alignment horizontal="center" vertical="center" wrapText="1"/>
    </xf>
    <xf numFmtId="0" fontId="8" fillId="0" borderId="1" xfId="0" applyFont="1" applyBorder="1" applyAlignment="1">
      <alignment horizontal="center" vertical="center"/>
    </xf>
    <xf numFmtId="0" fontId="8" fillId="0" borderId="42" xfId="0" applyFont="1" applyBorder="1" applyAlignment="1">
      <alignment horizontal="center" vertical="center"/>
    </xf>
    <xf numFmtId="0" fontId="8" fillId="0" borderId="17" xfId="0" applyFont="1" applyBorder="1" applyAlignment="1">
      <alignment horizontal="center" vertical="center"/>
    </xf>
    <xf numFmtId="0" fontId="8" fillId="0" borderId="15" xfId="0" applyFont="1" applyBorder="1" applyAlignment="1">
      <alignment horizontal="center" vertical="center"/>
    </xf>
    <xf numFmtId="0" fontId="9" fillId="0" borderId="51" xfId="0" applyFont="1" applyBorder="1" applyAlignment="1">
      <alignment horizontal="center" vertical="center" wrapText="1"/>
    </xf>
    <xf numFmtId="0" fontId="9" fillId="0" borderId="60" xfId="0" applyFont="1" applyBorder="1" applyAlignment="1">
      <alignment horizontal="center" vertical="center" wrapText="1"/>
    </xf>
    <xf numFmtId="0" fontId="3" fillId="0" borderId="2" xfId="0" applyFont="1" applyBorder="1" applyAlignment="1">
      <alignment horizontal="center" vertical="center" wrapText="1"/>
    </xf>
    <xf numFmtId="0" fontId="3" fillId="0" borderId="5" xfId="0" applyFont="1" applyBorder="1" applyAlignment="1">
      <alignment horizontal="center" vertical="center" wrapText="1"/>
    </xf>
    <xf numFmtId="0" fontId="3" fillId="0" borderId="7" xfId="0" applyFont="1" applyBorder="1" applyAlignment="1">
      <alignment horizontal="center" vertical="center" wrapText="1"/>
    </xf>
    <xf numFmtId="0" fontId="9" fillId="20" borderId="68" xfId="0" applyFont="1" applyFill="1" applyBorder="1" applyAlignment="1">
      <alignment horizontal="center" vertical="top" wrapText="1"/>
    </xf>
    <xf numFmtId="0" fontId="9" fillId="20" borderId="69" xfId="0" applyFont="1" applyFill="1" applyBorder="1" applyAlignment="1">
      <alignment horizontal="center" vertical="top" wrapText="1"/>
    </xf>
    <xf numFmtId="0" fontId="9" fillId="20" borderId="70" xfId="0" applyFont="1" applyFill="1" applyBorder="1" applyAlignment="1">
      <alignment horizontal="center" vertical="top" wrapText="1"/>
    </xf>
    <xf numFmtId="0" fontId="14" fillId="11" borderId="42" xfId="0" applyFont="1" applyFill="1" applyBorder="1" applyAlignment="1">
      <alignment horizontal="center" vertical="top" wrapText="1"/>
    </xf>
    <xf numFmtId="0" fontId="14" fillId="11" borderId="15" xfId="0" applyFont="1" applyFill="1" applyBorder="1" applyAlignment="1">
      <alignment horizontal="center" vertical="top" wrapText="1"/>
    </xf>
    <xf numFmtId="0" fontId="10" fillId="20" borderId="68" xfId="0" applyFont="1" applyFill="1" applyBorder="1" applyAlignment="1">
      <alignment horizontal="center" vertical="center" wrapText="1"/>
    </xf>
    <xf numFmtId="0" fontId="10" fillId="20" borderId="69" xfId="0" applyFont="1" applyFill="1" applyBorder="1" applyAlignment="1">
      <alignment horizontal="center" vertical="center" wrapText="1"/>
    </xf>
    <xf numFmtId="0" fontId="10" fillId="20" borderId="70" xfId="0" applyFont="1" applyFill="1" applyBorder="1" applyAlignment="1">
      <alignment horizontal="center" vertical="center" wrapText="1"/>
    </xf>
    <xf numFmtId="49" fontId="14" fillId="0" borderId="1" xfId="0" applyNumberFormat="1" applyFont="1" applyBorder="1" applyAlignment="1">
      <alignment horizontal="center" vertical="top" wrapText="1"/>
    </xf>
    <xf numFmtId="0" fontId="14" fillId="18" borderId="1" xfId="0" applyFont="1" applyFill="1" applyBorder="1" applyAlignment="1">
      <alignment horizontal="left" vertical="center" wrapText="1"/>
    </xf>
    <xf numFmtId="0" fontId="14" fillId="5" borderId="1" xfId="0" applyFont="1" applyFill="1" applyBorder="1" applyAlignment="1">
      <alignment horizontal="center" vertical="top" wrapText="1"/>
    </xf>
    <xf numFmtId="0" fontId="3" fillId="25" borderId="2" xfId="0" applyFont="1" applyFill="1" applyBorder="1" applyAlignment="1">
      <alignment horizontal="center" vertical="center" wrapText="1"/>
    </xf>
    <xf numFmtId="0" fontId="3" fillId="25" borderId="5" xfId="0" applyFont="1" applyFill="1" applyBorder="1" applyAlignment="1">
      <alignment horizontal="center" vertical="center" wrapText="1"/>
    </xf>
    <xf numFmtId="0" fontId="3" fillId="25" borderId="7" xfId="0" applyFont="1" applyFill="1" applyBorder="1" applyAlignment="1">
      <alignment horizontal="center" vertical="center" wrapText="1"/>
    </xf>
    <xf numFmtId="0" fontId="14" fillId="5" borderId="3" xfId="0" applyFont="1" applyFill="1" applyBorder="1" applyAlignment="1">
      <alignment horizontal="center" vertical="top" wrapText="1"/>
    </xf>
    <xf numFmtId="0" fontId="14" fillId="5" borderId="8" xfId="0" applyFont="1" applyFill="1" applyBorder="1" applyAlignment="1">
      <alignment horizontal="center" vertical="top" wrapText="1"/>
    </xf>
    <xf numFmtId="0" fontId="14" fillId="0" borderId="0" xfId="0" applyFont="1" applyAlignment="1">
      <alignment horizontal="left" vertical="center" wrapText="1"/>
    </xf>
    <xf numFmtId="0" fontId="11" fillId="20" borderId="73" xfId="0" applyFont="1" applyFill="1" applyBorder="1" applyAlignment="1">
      <alignment horizontal="center" vertical="center" wrapText="1"/>
    </xf>
    <xf numFmtId="0" fontId="11" fillId="20" borderId="72" xfId="0" applyFont="1" applyFill="1" applyBorder="1" applyAlignment="1">
      <alignment horizontal="center" vertical="center" wrapText="1"/>
    </xf>
    <xf numFmtId="0" fontId="11" fillId="20" borderId="67" xfId="0" applyFont="1" applyFill="1" applyBorder="1" applyAlignment="1">
      <alignment horizontal="center" vertical="center" wrapText="1"/>
    </xf>
    <xf numFmtId="0" fontId="19" fillId="16" borderId="1" xfId="0" applyFont="1" applyFill="1" applyBorder="1" applyAlignment="1">
      <alignment horizontal="center" vertical="center" wrapText="1"/>
    </xf>
    <xf numFmtId="0" fontId="14" fillId="0" borderId="1" xfId="0" applyFont="1" applyBorder="1" applyAlignment="1">
      <alignment horizontal="left" vertical="top" wrapText="1"/>
    </xf>
    <xf numFmtId="0" fontId="19" fillId="5" borderId="1" xfId="0" applyFont="1" applyFill="1" applyBorder="1" applyAlignment="1">
      <alignment horizontal="center" vertical="top" wrapText="1"/>
    </xf>
    <xf numFmtId="0" fontId="14" fillId="0" borderId="42" xfId="0" applyFont="1" applyBorder="1" applyAlignment="1">
      <alignment horizontal="center" vertical="center"/>
    </xf>
    <xf numFmtId="0" fontId="14" fillId="0" borderId="15" xfId="0" applyFont="1" applyBorder="1" applyAlignment="1">
      <alignment horizontal="center" vertical="center"/>
    </xf>
    <xf numFmtId="0" fontId="19" fillId="15" borderId="1" xfId="0" applyFont="1" applyFill="1" applyBorder="1" applyAlignment="1">
      <alignment horizontal="center" vertical="center" wrapText="1"/>
    </xf>
    <xf numFmtId="9" fontId="26" fillId="0" borderId="42" xfId="0" applyNumberFormat="1" applyFont="1" applyBorder="1" applyAlignment="1">
      <alignment horizontal="center" vertical="center"/>
    </xf>
    <xf numFmtId="9" fontId="26" fillId="0" borderId="15" xfId="0" applyNumberFormat="1" applyFont="1" applyBorder="1" applyAlignment="1">
      <alignment horizontal="center" vertical="center"/>
    </xf>
    <xf numFmtId="0" fontId="4" fillId="28" borderId="11" xfId="0" applyFont="1" applyFill="1" applyBorder="1" applyAlignment="1">
      <alignment horizontal="center" vertical="top" wrapText="1"/>
    </xf>
    <xf numFmtId="0" fontId="4" fillId="28" borderId="1" xfId="0" applyFont="1" applyFill="1" applyBorder="1" applyAlignment="1">
      <alignment horizontal="center" vertical="top" wrapText="1"/>
    </xf>
    <xf numFmtId="49" fontId="14" fillId="0" borderId="1" xfId="0" applyNumberFormat="1" applyFont="1" applyBorder="1" applyAlignment="1">
      <alignment horizontal="left" vertical="top" wrapText="1"/>
    </xf>
    <xf numFmtId="0" fontId="0" fillId="0" borderId="1" xfId="0" applyBorder="1" applyAlignment="1">
      <alignment horizontal="left" vertical="top"/>
    </xf>
    <xf numFmtId="0" fontId="0" fillId="0" borderId="1" xfId="0" applyBorder="1" applyAlignment="1">
      <alignment horizontal="center" vertical="top"/>
    </xf>
    <xf numFmtId="0" fontId="19" fillId="28" borderId="1" xfId="0" applyFont="1" applyFill="1" applyBorder="1" applyAlignment="1">
      <alignment horizontal="center" vertical="top" wrapText="1"/>
    </xf>
    <xf numFmtId="0" fontId="19" fillId="11" borderId="42" xfId="0" applyFont="1" applyFill="1" applyBorder="1" applyAlignment="1">
      <alignment horizontal="center" vertical="top" wrapText="1"/>
    </xf>
    <xf numFmtId="0" fontId="19" fillId="11" borderId="15" xfId="0" applyFont="1" applyFill="1" applyBorder="1" applyAlignment="1">
      <alignment horizontal="center" vertical="top" wrapText="1"/>
    </xf>
    <xf numFmtId="0" fontId="4" fillId="24" borderId="1" xfId="0" applyFont="1" applyFill="1" applyBorder="1" applyAlignment="1">
      <alignment horizontal="center" vertical="center" wrapText="1"/>
    </xf>
    <xf numFmtId="0" fontId="19" fillId="11" borderId="1" xfId="0" applyFont="1" applyFill="1" applyBorder="1" applyAlignment="1">
      <alignment horizontal="center" vertical="top" wrapText="1"/>
    </xf>
    <xf numFmtId="0" fontId="14" fillId="18" borderId="1" xfId="0" applyFont="1" applyFill="1" applyBorder="1" applyAlignment="1">
      <alignment horizontal="left" vertical="top" wrapText="1"/>
    </xf>
    <xf numFmtId="49" fontId="14" fillId="0" borderId="1" xfId="0" applyNumberFormat="1" applyFont="1" applyBorder="1" applyAlignment="1">
      <alignment horizontal="left" vertical="center" wrapText="1"/>
    </xf>
    <xf numFmtId="49" fontId="15" fillId="0" borderId="1" xfId="0" applyNumberFormat="1" applyFont="1" applyBorder="1" applyAlignment="1">
      <alignment horizontal="left" vertical="center" wrapText="1"/>
    </xf>
    <xf numFmtId="0" fontId="19" fillId="16" borderId="25" xfId="0" applyFont="1" applyFill="1" applyBorder="1" applyAlignment="1">
      <alignment horizontal="center" vertical="center" wrapText="1"/>
    </xf>
    <xf numFmtId="0" fontId="19" fillId="16" borderId="11" xfId="0" applyFont="1" applyFill="1" applyBorder="1" applyAlignment="1">
      <alignment horizontal="center" vertical="center" wrapText="1"/>
    </xf>
    <xf numFmtId="0" fontId="19" fillId="0" borderId="1" xfId="0" applyFont="1" applyBorder="1" applyAlignment="1">
      <alignment horizontal="center" vertical="center" wrapText="1"/>
    </xf>
    <xf numFmtId="0" fontId="9" fillId="0" borderId="1" xfId="0" applyFont="1" applyBorder="1" applyAlignment="1">
      <alignment horizontal="center" vertical="center"/>
    </xf>
    <xf numFmtId="0" fontId="3" fillId="25" borderId="1" xfId="0" applyFont="1" applyFill="1" applyBorder="1" applyAlignment="1">
      <alignment horizontal="left" vertical="center"/>
    </xf>
    <xf numFmtId="0" fontId="3" fillId="28" borderId="42" xfId="0" applyFont="1" applyFill="1" applyBorder="1" applyAlignment="1">
      <alignment horizontal="left" vertical="center"/>
    </xf>
    <xf numFmtId="0" fontId="3" fillId="28" borderId="17" xfId="0" applyFont="1" applyFill="1" applyBorder="1" applyAlignment="1">
      <alignment horizontal="left" vertical="center"/>
    </xf>
    <xf numFmtId="0" fontId="3" fillId="28" borderId="15" xfId="0" applyFont="1" applyFill="1" applyBorder="1" applyAlignment="1">
      <alignment horizontal="left" vertical="center"/>
    </xf>
    <xf numFmtId="0" fontId="14" fillId="18" borderId="42" xfId="0" applyFont="1" applyFill="1" applyBorder="1" applyAlignment="1">
      <alignment horizontal="left" vertical="center" wrapText="1"/>
    </xf>
    <xf numFmtId="0" fontId="14" fillId="18" borderId="17" xfId="0" applyFont="1" applyFill="1" applyBorder="1" applyAlignment="1">
      <alignment horizontal="left" vertical="center" wrapText="1"/>
    </xf>
    <xf numFmtId="0" fontId="14" fillId="18" borderId="15" xfId="0" applyFont="1" applyFill="1" applyBorder="1" applyAlignment="1">
      <alignment horizontal="left" vertical="center" wrapText="1"/>
    </xf>
    <xf numFmtId="0" fontId="14" fillId="11" borderId="1" xfId="0" applyFont="1" applyFill="1" applyBorder="1" applyAlignment="1">
      <alignment horizontal="center" vertical="top" wrapText="1"/>
    </xf>
    <xf numFmtId="0" fontId="14" fillId="11" borderId="8" xfId="0" applyFont="1" applyFill="1" applyBorder="1" applyAlignment="1">
      <alignment horizontal="center" vertical="top" wrapText="1"/>
    </xf>
    <xf numFmtId="0" fontId="5" fillId="0" borderId="0" xfId="0" applyFont="1" applyAlignment="1">
      <alignment horizontal="center" vertical="top" wrapText="1"/>
    </xf>
    <xf numFmtId="0" fontId="3" fillId="28" borderId="2" xfId="0" applyFont="1" applyFill="1" applyBorder="1" applyAlignment="1">
      <alignment horizontal="center" vertical="center" wrapText="1"/>
    </xf>
    <xf numFmtId="0" fontId="3" fillId="28" borderId="5" xfId="0" applyFont="1" applyFill="1" applyBorder="1" applyAlignment="1">
      <alignment horizontal="center" vertical="center" wrapText="1"/>
    </xf>
    <xf numFmtId="0" fontId="3" fillId="28" borderId="7" xfId="0" applyFont="1" applyFill="1" applyBorder="1" applyAlignment="1">
      <alignment horizontal="center" vertical="center" wrapText="1"/>
    </xf>
    <xf numFmtId="0" fontId="3" fillId="3" borderId="42" xfId="0" applyFont="1" applyFill="1" applyBorder="1" applyAlignment="1">
      <alignment horizontal="center" vertical="center"/>
    </xf>
    <xf numFmtId="0" fontId="3" fillId="3" borderId="17" xfId="0" applyFont="1" applyFill="1" applyBorder="1" applyAlignment="1">
      <alignment horizontal="center" vertical="center"/>
    </xf>
    <xf numFmtId="0" fontId="14" fillId="5" borderId="42" xfId="0" applyFont="1" applyFill="1" applyBorder="1" applyAlignment="1">
      <alignment horizontal="center" vertical="top" wrapText="1"/>
    </xf>
    <xf numFmtId="0" fontId="14" fillId="5" borderId="15" xfId="0" applyFont="1" applyFill="1" applyBorder="1" applyAlignment="1">
      <alignment horizontal="center" vertical="top" wrapText="1"/>
    </xf>
    <xf numFmtId="0" fontId="9" fillId="0" borderId="61" xfId="0" applyFont="1" applyBorder="1" applyAlignment="1">
      <alignment horizontal="center" vertical="center" wrapText="1"/>
    </xf>
    <xf numFmtId="0" fontId="14" fillId="29" borderId="8" xfId="0" applyFont="1" applyFill="1" applyBorder="1" applyAlignment="1">
      <alignment horizontal="center" vertical="top" wrapText="1"/>
    </xf>
    <xf numFmtId="0" fontId="14" fillId="29" borderId="3" xfId="0" applyFont="1" applyFill="1" applyBorder="1" applyAlignment="1">
      <alignment horizontal="center" vertical="top" wrapText="1"/>
    </xf>
    <xf numFmtId="0" fontId="14" fillId="29" borderId="1" xfId="0" applyFont="1" applyFill="1" applyBorder="1" applyAlignment="1">
      <alignment horizontal="center" vertical="top" wrapText="1"/>
    </xf>
    <xf numFmtId="0" fontId="14" fillId="29" borderId="42" xfId="0" applyFont="1" applyFill="1" applyBorder="1" applyAlignment="1">
      <alignment horizontal="center" vertical="top" wrapText="1"/>
    </xf>
    <xf numFmtId="0" fontId="14" fillId="29" borderId="15" xfId="0" applyFont="1" applyFill="1" applyBorder="1" applyAlignment="1">
      <alignment horizontal="center" vertical="top" wrapText="1"/>
    </xf>
    <xf numFmtId="0" fontId="14" fillId="11" borderId="3" xfId="0" applyFont="1" applyFill="1" applyBorder="1" applyAlignment="1">
      <alignment horizontal="center" vertical="top" wrapText="1"/>
    </xf>
    <xf numFmtId="0" fontId="12" fillId="20" borderId="68" xfId="0" applyFont="1" applyFill="1" applyBorder="1" applyAlignment="1">
      <alignment horizontal="center" vertical="center"/>
    </xf>
    <xf numFmtId="0" fontId="12" fillId="20" borderId="69" xfId="0" applyFont="1" applyFill="1" applyBorder="1" applyAlignment="1">
      <alignment horizontal="center" vertical="center"/>
    </xf>
    <xf numFmtId="0" fontId="12" fillId="20" borderId="70" xfId="0" applyFont="1" applyFill="1" applyBorder="1" applyAlignment="1">
      <alignment horizontal="center" vertical="center"/>
    </xf>
    <xf numFmtId="0" fontId="3" fillId="24" borderId="2" xfId="0" applyFont="1" applyFill="1" applyBorder="1" applyAlignment="1">
      <alignment horizontal="center" vertical="center" wrapText="1"/>
    </xf>
    <xf numFmtId="0" fontId="3" fillId="24" borderId="5" xfId="0" applyFont="1" applyFill="1" applyBorder="1" applyAlignment="1">
      <alignment horizontal="center" vertical="center" wrapText="1"/>
    </xf>
    <xf numFmtId="0" fontId="3" fillId="24" borderId="7" xfId="0" applyFont="1" applyFill="1" applyBorder="1" applyAlignment="1">
      <alignment horizontal="center" vertical="center" wrapText="1"/>
    </xf>
    <xf numFmtId="0" fontId="11" fillId="20" borderId="68" xfId="0" applyFont="1" applyFill="1" applyBorder="1" applyAlignment="1">
      <alignment horizontal="center" vertical="center" wrapText="1"/>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6" fillId="0" borderId="42" xfId="0" applyFont="1" applyBorder="1" applyAlignment="1">
      <alignment horizontal="center" vertical="top" wrapText="1"/>
    </xf>
    <xf numFmtId="0" fontId="16" fillId="0" borderId="15" xfId="0" applyFont="1" applyBorder="1" applyAlignment="1">
      <alignment horizontal="center" vertical="top" wrapText="1"/>
    </xf>
    <xf numFmtId="0" fontId="16" fillId="0" borderId="1" xfId="0" applyFont="1" applyBorder="1" applyAlignment="1">
      <alignment horizontal="center" vertical="top" wrapText="1"/>
    </xf>
    <xf numFmtId="0" fontId="9" fillId="0" borderId="44" xfId="0" applyFont="1" applyBorder="1" applyAlignment="1">
      <alignment horizontal="center" vertical="center" wrapText="1"/>
    </xf>
    <xf numFmtId="0" fontId="16" fillId="27" borderId="1"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5"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12" fillId="20" borderId="68" xfId="0" applyFont="1" applyFill="1" applyBorder="1" applyAlignment="1">
      <alignment horizontal="center" vertical="center" wrapText="1"/>
    </xf>
    <xf numFmtId="0" fontId="12" fillId="20" borderId="69" xfId="0" applyFont="1" applyFill="1" applyBorder="1" applyAlignment="1">
      <alignment horizontal="center" vertical="center" wrapText="1"/>
    </xf>
    <xf numFmtId="0" fontId="12" fillId="20" borderId="70" xfId="0" applyFont="1" applyFill="1" applyBorder="1" applyAlignment="1">
      <alignment horizontal="center" vertical="center" wrapText="1"/>
    </xf>
    <xf numFmtId="0" fontId="26" fillId="0" borderId="1" xfId="0" applyFont="1" applyBorder="1" applyAlignment="1">
      <alignment horizontal="center" vertical="center" wrapText="1"/>
    </xf>
    <xf numFmtId="0" fontId="8" fillId="0" borderId="0" xfId="0" applyFont="1" applyAlignment="1">
      <alignment horizontal="center" vertical="center" wrapText="1"/>
    </xf>
    <xf numFmtId="0" fontId="26" fillId="0" borderId="0" xfId="0" applyFont="1" applyAlignment="1">
      <alignment horizontal="center" vertical="center" wrapText="1"/>
    </xf>
    <xf numFmtId="0" fontId="4" fillId="3" borderId="42" xfId="0" applyFont="1" applyFill="1" applyBorder="1" applyAlignment="1">
      <alignment horizontal="center" vertical="top" wrapText="1"/>
    </xf>
    <xf numFmtId="0" fontId="4" fillId="3" borderId="17" xfId="0" applyFont="1" applyFill="1" applyBorder="1" applyAlignment="1">
      <alignment horizontal="center" vertical="top" wrapText="1"/>
    </xf>
    <xf numFmtId="0" fontId="4" fillId="3" borderId="15" xfId="0" applyFont="1" applyFill="1" applyBorder="1" applyAlignment="1">
      <alignment horizontal="center" vertical="top" wrapText="1"/>
    </xf>
    <xf numFmtId="49" fontId="14" fillId="0" borderId="42" xfId="0" applyNumberFormat="1" applyFont="1" applyBorder="1" applyAlignment="1">
      <alignment horizontal="left" vertical="top" wrapText="1"/>
    </xf>
    <xf numFmtId="49" fontId="14" fillId="0" borderId="17" xfId="0" applyNumberFormat="1" applyFont="1" applyBorder="1" applyAlignment="1">
      <alignment horizontal="left" vertical="top" wrapText="1"/>
    </xf>
    <xf numFmtId="49" fontId="14" fillId="0" borderId="15" xfId="0" applyNumberFormat="1" applyFont="1" applyBorder="1" applyAlignment="1">
      <alignment horizontal="left" vertical="top" wrapText="1"/>
    </xf>
    <xf numFmtId="0" fontId="9" fillId="0" borderId="73" xfId="0" applyFont="1" applyBorder="1" applyAlignment="1">
      <alignment horizontal="center" vertical="center" wrapText="1"/>
    </xf>
    <xf numFmtId="0" fontId="9" fillId="0" borderId="72" xfId="0" applyFont="1" applyBorder="1" applyAlignment="1">
      <alignment horizontal="center" vertical="center" wrapText="1"/>
    </xf>
    <xf numFmtId="0" fontId="4" fillId="0" borderId="2" xfId="0" applyFont="1" applyBorder="1" applyAlignment="1">
      <alignment horizontal="center" vertical="center" wrapText="1"/>
    </xf>
    <xf numFmtId="0" fontId="4" fillId="0" borderId="5" xfId="0" applyFont="1" applyBorder="1" applyAlignment="1">
      <alignment horizontal="center" vertical="center" wrapText="1"/>
    </xf>
    <xf numFmtId="0" fontId="4" fillId="0" borderId="7" xfId="0" applyFont="1" applyBorder="1" applyAlignment="1">
      <alignment horizontal="center" vertical="center" wrapText="1"/>
    </xf>
    <xf numFmtId="0" fontId="4" fillId="0" borderId="47"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31" xfId="0" applyFont="1" applyBorder="1" applyAlignment="1">
      <alignment horizontal="center" vertical="center" wrapText="1"/>
    </xf>
    <xf numFmtId="0" fontId="4" fillId="0" borderId="0" xfId="0" applyFont="1" applyAlignment="1">
      <alignment horizontal="center" vertical="top" wrapText="1"/>
    </xf>
    <xf numFmtId="0" fontId="14" fillId="0" borderId="0" xfId="0" applyFont="1" applyAlignment="1">
      <alignment horizontal="center" vertical="center" wrapText="1"/>
    </xf>
    <xf numFmtId="0" fontId="10" fillId="0" borderId="0" xfId="0" applyFont="1" applyAlignment="1">
      <alignment horizontal="center" vertical="center" wrapText="1"/>
    </xf>
    <xf numFmtId="0" fontId="16" fillId="0" borderId="0" xfId="0" applyFont="1" applyAlignment="1">
      <alignment horizontal="left" vertical="center" wrapText="1"/>
    </xf>
    <xf numFmtId="0" fontId="10" fillId="0" borderId="0" xfId="0" applyFont="1" applyAlignment="1">
      <alignment horizontal="center"/>
    </xf>
    <xf numFmtId="0" fontId="16" fillId="0" borderId="1" xfId="0" applyFont="1" applyBorder="1" applyAlignment="1">
      <alignment horizontal="left" vertical="center" wrapText="1"/>
    </xf>
    <xf numFmtId="0" fontId="10" fillId="20" borderId="42" xfId="0" applyFont="1" applyFill="1" applyBorder="1" applyAlignment="1">
      <alignment horizontal="center" vertical="center" wrapText="1"/>
    </xf>
    <xf numFmtId="0" fontId="10" fillId="20" borderId="17" xfId="0" applyFont="1" applyFill="1" applyBorder="1" applyAlignment="1">
      <alignment horizontal="center" vertical="center" wrapText="1"/>
    </xf>
    <xf numFmtId="0" fontId="10" fillId="20" borderId="15" xfId="0" applyFont="1" applyFill="1" applyBorder="1" applyAlignment="1">
      <alignment horizontal="center" vertical="center" wrapText="1"/>
    </xf>
    <xf numFmtId="0" fontId="16" fillId="0" borderId="0" xfId="0" applyFont="1" applyAlignment="1">
      <alignment horizontal="center" vertical="center" wrapText="1"/>
    </xf>
    <xf numFmtId="0" fontId="15" fillId="0" borderId="0" xfId="0" applyFont="1" applyAlignment="1">
      <alignment horizontal="center" vertical="center"/>
    </xf>
    <xf numFmtId="0" fontId="3" fillId="0" borderId="0" xfId="0" applyFont="1" applyAlignment="1">
      <alignment horizontal="center" vertical="center" wrapText="1"/>
    </xf>
    <xf numFmtId="0" fontId="8" fillId="0" borderId="0" xfId="0" applyFont="1" applyAlignment="1">
      <alignment horizontal="center" vertical="center"/>
    </xf>
    <xf numFmtId="0" fontId="4" fillId="0" borderId="0" xfId="0" applyFont="1" applyAlignment="1">
      <alignment horizontal="center" vertical="center"/>
    </xf>
    <xf numFmtId="0" fontId="4" fillId="24" borderId="42" xfId="0" applyFont="1" applyFill="1" applyBorder="1" applyAlignment="1">
      <alignment horizontal="center" vertical="top" wrapText="1"/>
    </xf>
    <xf numFmtId="0" fontId="4" fillId="24" borderId="17" xfId="0" applyFont="1" applyFill="1" applyBorder="1" applyAlignment="1">
      <alignment horizontal="center" vertical="top" wrapText="1"/>
    </xf>
    <xf numFmtId="0" fontId="4" fillId="24" borderId="15" xfId="0" applyFont="1" applyFill="1" applyBorder="1" applyAlignment="1">
      <alignment horizontal="center" vertical="top" wrapText="1"/>
    </xf>
    <xf numFmtId="49" fontId="0" fillId="0" borderId="0" xfId="0" applyNumberFormat="1" applyAlignment="1">
      <alignment horizontal="center" vertical="center" wrapText="1"/>
    </xf>
    <xf numFmtId="0" fontId="3" fillId="0" borderId="0" xfId="0" applyFont="1" applyAlignment="1">
      <alignment horizontal="center" vertical="center"/>
    </xf>
    <xf numFmtId="0" fontId="0" fillId="0" borderId="0" xfId="0" applyAlignment="1">
      <alignment horizontal="center" vertical="center"/>
    </xf>
    <xf numFmtId="49" fontId="0" fillId="0" borderId="42" xfId="0" applyNumberFormat="1" applyBorder="1" applyAlignment="1">
      <alignment horizontal="center" vertical="center" wrapText="1"/>
    </xf>
    <xf numFmtId="49" fontId="0" fillId="0" borderId="17" xfId="0" applyNumberFormat="1" applyBorder="1" applyAlignment="1">
      <alignment horizontal="center" vertical="center" wrapText="1"/>
    </xf>
    <xf numFmtId="49" fontId="0" fillId="0" borderId="15" xfId="0" applyNumberFormat="1" applyBorder="1" applyAlignment="1">
      <alignment horizontal="center" vertical="center" wrapText="1"/>
    </xf>
    <xf numFmtId="49" fontId="0" fillId="0" borderId="1" xfId="0" applyNumberFormat="1" applyBorder="1" applyAlignment="1">
      <alignment horizontal="center" vertical="center" wrapText="1"/>
    </xf>
    <xf numFmtId="49" fontId="14" fillId="0" borderId="0" xfId="0" applyNumberFormat="1" applyFont="1" applyAlignment="1">
      <alignment horizontal="left" vertical="top" wrapText="1"/>
    </xf>
    <xf numFmtId="0" fontId="4" fillId="3" borderId="1"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19" fillId="3" borderId="1" xfId="0" applyFont="1" applyFill="1" applyBorder="1" applyAlignment="1">
      <alignment horizontal="center" vertical="top" wrapText="1"/>
    </xf>
    <xf numFmtId="0" fontId="19" fillId="15" borderId="25" xfId="0" applyFont="1" applyFill="1" applyBorder="1" applyAlignment="1">
      <alignment horizontal="center" vertical="center" wrapText="1"/>
    </xf>
    <xf numFmtId="0" fontId="19" fillId="15" borderId="11" xfId="0" applyFont="1" applyFill="1" applyBorder="1" applyAlignment="1">
      <alignment horizontal="center" vertical="center" wrapText="1"/>
    </xf>
    <xf numFmtId="0" fontId="4" fillId="24" borderId="1" xfId="0" applyFont="1" applyFill="1" applyBorder="1" applyAlignment="1">
      <alignment horizontal="center" vertical="top" wrapText="1"/>
    </xf>
    <xf numFmtId="0" fontId="8" fillId="0" borderId="1" xfId="0" applyFont="1" applyBorder="1" applyAlignment="1">
      <alignment horizontal="center" vertical="center" wrapText="1"/>
    </xf>
    <xf numFmtId="0" fontId="4" fillId="3" borderId="1" xfId="0" applyFont="1" applyFill="1" applyBorder="1" applyAlignment="1">
      <alignment horizontal="center" vertical="top" wrapText="1"/>
    </xf>
    <xf numFmtId="0" fontId="11" fillId="20" borderId="68" xfId="0" applyFont="1" applyFill="1" applyBorder="1" applyAlignment="1">
      <alignment horizontal="center" vertical="center"/>
    </xf>
    <xf numFmtId="0" fontId="11" fillId="20" borderId="69" xfId="0" applyFont="1" applyFill="1" applyBorder="1" applyAlignment="1">
      <alignment horizontal="center" vertical="center"/>
    </xf>
    <xf numFmtId="0" fontId="11" fillId="20" borderId="70" xfId="0" applyFont="1" applyFill="1" applyBorder="1" applyAlignment="1">
      <alignment horizontal="center" vertical="center"/>
    </xf>
    <xf numFmtId="0" fontId="3" fillId="24" borderId="1" xfId="0" applyFont="1" applyFill="1" applyBorder="1" applyAlignment="1">
      <alignment horizontal="left" vertical="center"/>
    </xf>
    <xf numFmtId="0" fontId="4" fillId="0" borderId="0" xfId="0" applyFont="1" applyAlignment="1">
      <alignment horizontal="center" wrapText="1"/>
    </xf>
    <xf numFmtId="0" fontId="9" fillId="0" borderId="68" xfId="0" applyFont="1" applyBorder="1" applyAlignment="1">
      <alignment horizontal="center" vertical="center" wrapText="1"/>
    </xf>
    <xf numFmtId="0" fontId="9" fillId="0" borderId="71" xfId="0" applyFont="1" applyBorder="1" applyAlignment="1">
      <alignment horizontal="center" vertical="center" wrapText="1"/>
    </xf>
    <xf numFmtId="0" fontId="5" fillId="0" borderId="0" xfId="0" applyFont="1" applyAlignment="1">
      <alignment horizontal="center" vertical="center" wrapText="1"/>
    </xf>
    <xf numFmtId="0" fontId="5" fillId="11" borderId="1" xfId="0" applyFont="1" applyFill="1" applyBorder="1" applyAlignment="1">
      <alignment horizontal="center" vertical="center"/>
    </xf>
    <xf numFmtId="0" fontId="16" fillId="0" borderId="1" xfId="0" applyFont="1" applyBorder="1" applyAlignment="1">
      <alignment horizontal="center" vertical="center" wrapText="1"/>
    </xf>
    <xf numFmtId="0" fontId="5" fillId="28" borderId="1" xfId="0" applyFont="1" applyFill="1" applyBorder="1" applyAlignment="1">
      <alignment horizontal="center" vertical="center"/>
    </xf>
    <xf numFmtId="0" fontId="5" fillId="0" borderId="1" xfId="0" applyFont="1" applyBorder="1" applyAlignment="1">
      <alignment horizontal="center" vertical="center"/>
    </xf>
    <xf numFmtId="0" fontId="3" fillId="0" borderId="20" xfId="0" applyFont="1" applyBorder="1" applyAlignment="1">
      <alignment horizontal="center"/>
    </xf>
    <xf numFmtId="0" fontId="11" fillId="20" borderId="1" xfId="0" applyFont="1" applyFill="1" applyBorder="1" applyAlignment="1">
      <alignment horizontal="center" vertical="center"/>
    </xf>
    <xf numFmtId="0" fontId="3" fillId="3" borderId="1" xfId="0" applyFont="1" applyFill="1" applyBorder="1" applyAlignment="1">
      <alignment horizontal="center" vertical="center" wrapText="1"/>
    </xf>
    <xf numFmtId="0" fontId="3" fillId="12" borderId="1" xfId="0" applyFont="1" applyFill="1" applyBorder="1" applyAlignment="1">
      <alignment horizontal="center" vertical="center" wrapText="1"/>
    </xf>
    <xf numFmtId="0" fontId="3" fillId="3" borderId="1" xfId="0" applyFont="1" applyFill="1" applyBorder="1" applyAlignment="1">
      <alignment horizontal="left" vertical="center"/>
    </xf>
    <xf numFmtId="0" fontId="14" fillId="0" borderId="42" xfId="0" applyFont="1" applyBorder="1" applyAlignment="1">
      <alignment horizontal="left" vertical="center"/>
    </xf>
    <xf numFmtId="0" fontId="14" fillId="0" borderId="17" xfId="0" applyFont="1" applyBorder="1" applyAlignment="1">
      <alignment horizontal="left" vertical="center"/>
    </xf>
    <xf numFmtId="0" fontId="14" fillId="0" borderId="15" xfId="0" applyFont="1" applyBorder="1" applyAlignment="1">
      <alignment horizontal="left" vertical="center"/>
    </xf>
    <xf numFmtId="0" fontId="14" fillId="0" borderId="42" xfId="0" applyFont="1" applyBorder="1" applyAlignment="1">
      <alignment horizontal="left" vertical="center" wrapText="1"/>
    </xf>
    <xf numFmtId="0" fontId="14" fillId="0" borderId="17" xfId="0" applyFont="1" applyBorder="1" applyAlignment="1">
      <alignment horizontal="left" vertical="center" wrapText="1"/>
    </xf>
    <xf numFmtId="0" fontId="14" fillId="0" borderId="15" xfId="0" applyFont="1" applyBorder="1" applyAlignment="1">
      <alignment horizontal="left" vertical="center" wrapText="1"/>
    </xf>
    <xf numFmtId="0" fontId="14" fillId="18" borderId="42" xfId="0" applyFont="1" applyFill="1" applyBorder="1" applyAlignment="1">
      <alignment vertical="top" wrapText="1"/>
    </xf>
    <xf numFmtId="0" fontId="14" fillId="18" borderId="17" xfId="0" applyFont="1" applyFill="1" applyBorder="1" applyAlignment="1">
      <alignment vertical="top" wrapText="1"/>
    </xf>
    <xf numFmtId="0" fontId="14" fillId="18" borderId="15" xfId="0" applyFont="1" applyFill="1" applyBorder="1" applyAlignment="1">
      <alignment vertical="top" wrapText="1"/>
    </xf>
    <xf numFmtId="0" fontId="3" fillId="0" borderId="0" xfId="0" applyFont="1" applyAlignment="1">
      <alignment horizontal="left" vertical="top" wrapText="1"/>
    </xf>
    <xf numFmtId="49" fontId="15" fillId="0" borderId="42" xfId="0" applyNumberFormat="1" applyFont="1" applyBorder="1" applyAlignment="1">
      <alignment horizontal="left" vertical="top" wrapText="1"/>
    </xf>
    <xf numFmtId="49" fontId="15" fillId="0" borderId="17" xfId="0" applyNumberFormat="1" applyFont="1" applyBorder="1" applyAlignment="1">
      <alignment horizontal="left" vertical="top" wrapText="1"/>
    </xf>
    <xf numFmtId="49" fontId="15" fillId="0" borderId="15" xfId="0" applyNumberFormat="1" applyFont="1" applyBorder="1" applyAlignment="1">
      <alignment horizontal="left" vertical="top" wrapText="1"/>
    </xf>
    <xf numFmtId="0" fontId="14" fillId="0" borderId="1" xfId="0" applyFont="1" applyBorder="1" applyAlignment="1">
      <alignment horizontal="left" vertical="center" wrapText="1"/>
    </xf>
    <xf numFmtId="0" fontId="9" fillId="20" borderId="1" xfId="0" applyFont="1" applyFill="1" applyBorder="1" applyAlignment="1">
      <alignment horizontal="center" vertical="top" wrapText="1"/>
    </xf>
    <xf numFmtId="0" fontId="10" fillId="20" borderId="1" xfId="0" applyFont="1" applyFill="1" applyBorder="1" applyAlignment="1">
      <alignment horizontal="center" wrapText="1"/>
    </xf>
    <xf numFmtId="0" fontId="3" fillId="11" borderId="25" xfId="0" applyFont="1" applyFill="1" applyBorder="1" applyAlignment="1">
      <alignment horizontal="center" vertical="center" wrapText="1"/>
    </xf>
    <xf numFmtId="0" fontId="3" fillId="11" borderId="26" xfId="0" applyFont="1" applyFill="1" applyBorder="1" applyAlignment="1">
      <alignment horizontal="center" vertical="center" wrapText="1"/>
    </xf>
    <xf numFmtId="0" fontId="3" fillId="11" borderId="11" xfId="0" applyFont="1" applyFill="1" applyBorder="1" applyAlignment="1">
      <alignment horizontal="center" vertical="center" wrapText="1"/>
    </xf>
    <xf numFmtId="0" fontId="4" fillId="11" borderId="1" xfId="0" applyFont="1" applyFill="1" applyBorder="1" applyAlignment="1">
      <alignment horizontal="center" vertical="center" wrapText="1"/>
    </xf>
    <xf numFmtId="0" fontId="14" fillId="0" borderId="42" xfId="0" applyFont="1" applyBorder="1" applyAlignment="1">
      <alignment horizontal="center"/>
    </xf>
    <xf numFmtId="0" fontId="14" fillId="0" borderId="17" xfId="0" applyFont="1" applyBorder="1" applyAlignment="1">
      <alignment horizontal="center"/>
    </xf>
    <xf numFmtId="0" fontId="14" fillId="0" borderId="15" xfId="0" applyFont="1" applyBorder="1" applyAlignment="1">
      <alignment horizontal="center"/>
    </xf>
    <xf numFmtId="0" fontId="14" fillId="0" borderId="17" xfId="0" applyFont="1" applyBorder="1" applyAlignment="1">
      <alignment horizontal="center" vertical="center"/>
    </xf>
    <xf numFmtId="0" fontId="14" fillId="18" borderId="1" xfId="0" applyFont="1" applyFill="1" applyBorder="1" applyAlignment="1">
      <alignment vertical="top" wrapText="1"/>
    </xf>
    <xf numFmtId="0" fontId="14" fillId="0" borderId="0" xfId="0" applyFont="1" applyAlignment="1">
      <alignment vertical="top" wrapText="1"/>
    </xf>
    <xf numFmtId="0" fontId="3" fillId="24" borderId="1" xfId="0" applyFont="1" applyFill="1" applyBorder="1" applyAlignment="1">
      <alignment horizontal="center" vertical="center" wrapText="1"/>
    </xf>
    <xf numFmtId="0" fontId="0" fillId="0" borderId="1" xfId="0" applyBorder="1" applyAlignment="1">
      <alignment horizontal="left" vertical="center" wrapText="1"/>
    </xf>
    <xf numFmtId="0" fontId="10" fillId="20" borderId="1" xfId="0" applyFont="1" applyFill="1" applyBorder="1" applyAlignment="1">
      <alignment horizontal="center" vertical="center"/>
    </xf>
    <xf numFmtId="0" fontId="4" fillId="3" borderId="42" xfId="0" applyFont="1" applyFill="1" applyBorder="1" applyAlignment="1">
      <alignment horizontal="left" vertical="top" wrapText="1"/>
    </xf>
    <xf numFmtId="0" fontId="4" fillId="3" borderId="17" xfId="0" applyFont="1" applyFill="1" applyBorder="1" applyAlignment="1">
      <alignment horizontal="left" vertical="top" wrapText="1"/>
    </xf>
    <xf numFmtId="0" fontId="4" fillId="3" borderId="15" xfId="0" applyFont="1" applyFill="1" applyBorder="1" applyAlignment="1">
      <alignment horizontal="left" vertical="top" wrapText="1"/>
    </xf>
    <xf numFmtId="0" fontId="16" fillId="0" borderId="42" xfId="0" applyFont="1" applyBorder="1" applyAlignment="1">
      <alignment horizontal="left" vertical="center" wrapText="1"/>
    </xf>
    <xf numFmtId="0" fontId="16" fillId="0" borderId="17" xfId="0" applyFont="1" applyBorder="1" applyAlignment="1">
      <alignment horizontal="left" vertical="center" wrapText="1"/>
    </xf>
    <xf numFmtId="0" fontId="16" fillId="0" borderId="15" xfId="0" applyFont="1" applyBorder="1" applyAlignment="1">
      <alignment horizontal="left" vertical="center" wrapText="1"/>
    </xf>
    <xf numFmtId="0" fontId="0" fillId="0" borderId="0" xfId="0" applyAlignment="1">
      <alignment horizontal="left" vertical="center" wrapText="1"/>
    </xf>
    <xf numFmtId="0" fontId="4" fillId="0" borderId="1" xfId="0" applyFont="1" applyBorder="1" applyAlignment="1">
      <alignment horizontal="center" wrapText="1"/>
    </xf>
    <xf numFmtId="0" fontId="4" fillId="11" borderId="25" xfId="0" applyFont="1" applyFill="1" applyBorder="1" applyAlignment="1">
      <alignment horizontal="center" vertical="center" wrapText="1"/>
    </xf>
    <xf numFmtId="0" fontId="4" fillId="11" borderId="11" xfId="0" applyFont="1" applyFill="1" applyBorder="1" applyAlignment="1">
      <alignment horizontal="center" vertical="center" wrapText="1"/>
    </xf>
    <xf numFmtId="0" fontId="2" fillId="28" borderId="27" xfId="0" applyFont="1" applyFill="1" applyBorder="1" applyAlignment="1">
      <alignment horizontal="center" vertical="center" wrapText="1"/>
    </xf>
    <xf numFmtId="0" fontId="2" fillId="28" borderId="62" xfId="0" applyFont="1" applyFill="1" applyBorder="1" applyAlignment="1">
      <alignment horizontal="center" vertical="center" wrapText="1"/>
    </xf>
    <xf numFmtId="0" fontId="2" fillId="28" borderId="29" xfId="0" applyFont="1" applyFill="1" applyBorder="1" applyAlignment="1">
      <alignment horizontal="center" vertical="center" wrapText="1"/>
    </xf>
    <xf numFmtId="0" fontId="2" fillId="28" borderId="14" xfId="0" applyFont="1" applyFill="1" applyBorder="1" applyAlignment="1">
      <alignment horizontal="center" vertical="center" wrapText="1"/>
    </xf>
    <xf numFmtId="0" fontId="3" fillId="28" borderId="25" xfId="0" applyFont="1" applyFill="1" applyBorder="1" applyAlignment="1">
      <alignment horizontal="center" vertical="center" wrapText="1"/>
    </xf>
    <xf numFmtId="0" fontId="3" fillId="28" borderId="26" xfId="0" applyFont="1" applyFill="1" applyBorder="1" applyAlignment="1">
      <alignment horizontal="center" vertical="center" wrapText="1"/>
    </xf>
    <xf numFmtId="0" fontId="3" fillId="28" borderId="11" xfId="0" applyFont="1" applyFill="1" applyBorder="1" applyAlignment="1">
      <alignment horizontal="center" vertical="center" wrapText="1"/>
    </xf>
    <xf numFmtId="0" fontId="3" fillId="28" borderId="1" xfId="0" applyFont="1" applyFill="1" applyBorder="1" applyAlignment="1">
      <alignment horizontal="left" vertical="center" wrapText="1"/>
    </xf>
    <xf numFmtId="0" fontId="3" fillId="28" borderId="1" xfId="0" applyFont="1" applyFill="1" applyBorder="1" applyAlignment="1">
      <alignment horizontal="left" vertical="center"/>
    </xf>
    <xf numFmtId="0" fontId="14" fillId="0" borderId="42" xfId="0" applyFont="1" applyBorder="1" applyAlignment="1">
      <alignment horizontal="center" vertical="center" wrapText="1"/>
    </xf>
    <xf numFmtId="49" fontId="0" fillId="0" borderId="1" xfId="0" applyNumberFormat="1" applyBorder="1" applyAlignment="1">
      <alignment horizontal="left" vertical="top" wrapText="1"/>
    </xf>
    <xf numFmtId="0" fontId="0" fillId="0" borderId="1" xfId="0" applyBorder="1" applyAlignment="1">
      <alignment horizontal="center" vertical="center"/>
    </xf>
    <xf numFmtId="0" fontId="3" fillId="20" borderId="1" xfId="0" applyFont="1" applyFill="1" applyBorder="1" applyAlignment="1">
      <alignment horizontal="center" vertical="center"/>
    </xf>
    <xf numFmtId="0" fontId="15" fillId="0" borderId="42" xfId="0" applyFont="1" applyBorder="1" applyAlignment="1">
      <alignment horizontal="center" vertical="center"/>
    </xf>
    <xf numFmtId="0" fontId="15" fillId="0" borderId="15" xfId="0" applyFont="1" applyBorder="1" applyAlignment="1">
      <alignment horizontal="center" vertical="center"/>
    </xf>
    <xf numFmtId="0" fontId="5" fillId="11" borderId="1" xfId="0" applyFont="1" applyFill="1" applyBorder="1" applyAlignment="1">
      <alignment horizontal="center" vertical="center" wrapText="1"/>
    </xf>
    <xf numFmtId="0" fontId="5" fillId="11" borderId="42" xfId="0" applyFont="1" applyFill="1" applyBorder="1" applyAlignment="1">
      <alignment horizontal="center" vertical="center" wrapText="1"/>
    </xf>
    <xf numFmtId="0" fontId="5" fillId="11" borderId="17" xfId="0" applyFont="1" applyFill="1" applyBorder="1" applyAlignment="1">
      <alignment horizontal="center" vertical="center" wrapText="1"/>
    </xf>
    <xf numFmtId="0" fontId="5" fillId="11" borderId="15" xfId="0" applyFont="1" applyFill="1" applyBorder="1" applyAlignment="1">
      <alignment horizontal="center" vertical="center" wrapText="1"/>
    </xf>
    <xf numFmtId="0" fontId="10" fillId="14" borderId="42" xfId="0" applyFont="1" applyFill="1" applyBorder="1" applyAlignment="1">
      <alignment horizontal="center" vertical="top"/>
    </xf>
    <xf numFmtId="0" fontId="10" fillId="14" borderId="17" xfId="0" applyFont="1" applyFill="1" applyBorder="1" applyAlignment="1">
      <alignment horizontal="center" vertical="top"/>
    </xf>
    <xf numFmtId="0" fontId="10" fillId="14" borderId="15" xfId="0" applyFont="1" applyFill="1" applyBorder="1" applyAlignment="1">
      <alignment horizontal="center" vertical="top"/>
    </xf>
    <xf numFmtId="0" fontId="3" fillId="3" borderId="1" xfId="0" applyFont="1" applyFill="1" applyBorder="1" applyAlignment="1">
      <alignment horizontal="center" vertical="top" wrapText="1"/>
    </xf>
    <xf numFmtId="0" fontId="8" fillId="28" borderId="1" xfId="0" applyFont="1" applyFill="1" applyBorder="1" applyAlignment="1">
      <alignment horizontal="center" vertical="center" wrapText="1"/>
    </xf>
    <xf numFmtId="0" fontId="4" fillId="0" borderId="1" xfId="0" applyFont="1" applyBorder="1" applyAlignment="1">
      <alignment horizontal="center" vertical="center" wrapText="1"/>
    </xf>
    <xf numFmtId="0" fontId="4" fillId="28" borderId="1" xfId="0" applyFont="1" applyFill="1" applyBorder="1" applyAlignment="1">
      <alignment horizontal="center" vertical="center" wrapText="1"/>
    </xf>
    <xf numFmtId="0" fontId="3" fillId="0" borderId="1" xfId="0" applyFont="1" applyBorder="1" applyAlignment="1">
      <alignment horizontal="center" vertical="center" wrapText="1"/>
    </xf>
    <xf numFmtId="0" fontId="2" fillId="3" borderId="1" xfId="0" applyFont="1" applyFill="1" applyBorder="1" applyAlignment="1">
      <alignment horizontal="center" vertical="top" wrapText="1"/>
    </xf>
    <xf numFmtId="49" fontId="0" fillId="0" borderId="0" xfId="0" applyNumberFormat="1" applyAlignment="1">
      <alignment horizontal="left" vertical="top" wrapText="1"/>
    </xf>
    <xf numFmtId="0" fontId="10" fillId="23" borderId="1" xfId="0" applyFont="1" applyFill="1" applyBorder="1" applyAlignment="1">
      <alignment horizontal="center" vertical="center" wrapText="1"/>
    </xf>
    <xf numFmtId="0" fontId="10" fillId="26" borderId="1" xfId="0" applyFont="1" applyFill="1" applyBorder="1" applyAlignment="1">
      <alignment horizontal="center" vertical="center" wrapText="1"/>
    </xf>
    <xf numFmtId="0" fontId="4" fillId="28" borderId="42" xfId="0" applyFont="1" applyFill="1" applyBorder="1" applyAlignment="1">
      <alignment horizontal="left" vertical="top" wrapText="1"/>
    </xf>
    <xf numFmtId="0" fontId="4" fillId="28" borderId="17" xfId="0" applyFont="1" applyFill="1" applyBorder="1" applyAlignment="1">
      <alignment horizontal="left" vertical="top" wrapText="1"/>
    </xf>
    <xf numFmtId="0" fontId="4" fillId="28" borderId="15" xfId="0" applyFont="1" applyFill="1" applyBorder="1" applyAlignment="1">
      <alignment horizontal="left" vertical="top" wrapText="1"/>
    </xf>
    <xf numFmtId="0" fontId="10" fillId="28" borderId="1" xfId="0" applyFont="1" applyFill="1" applyBorder="1" applyAlignment="1">
      <alignment horizontal="center" vertical="center"/>
    </xf>
    <xf numFmtId="0" fontId="10" fillId="5" borderId="1" xfId="0" applyFont="1" applyFill="1" applyBorder="1" applyAlignment="1">
      <alignment horizontal="center" vertical="center" wrapText="1"/>
    </xf>
    <xf numFmtId="0" fontId="3" fillId="25" borderId="25" xfId="0" applyFont="1" applyFill="1" applyBorder="1" applyAlignment="1">
      <alignment horizontal="center" vertical="center" wrapText="1"/>
    </xf>
    <xf numFmtId="0" fontId="3" fillId="25" borderId="11" xfId="0" applyFont="1" applyFill="1" applyBorder="1" applyAlignment="1">
      <alignment horizontal="center" vertical="center" wrapText="1"/>
    </xf>
    <xf numFmtId="0" fontId="3" fillId="25" borderId="26" xfId="0" applyFont="1" applyFill="1" applyBorder="1" applyAlignment="1">
      <alignment horizontal="center" vertical="center" wrapText="1"/>
    </xf>
    <xf numFmtId="0" fontId="4" fillId="5" borderId="42" xfId="0" applyFont="1" applyFill="1" applyBorder="1" applyAlignment="1">
      <alignment horizontal="left" vertical="top" wrapText="1"/>
    </xf>
    <xf numFmtId="0" fontId="4" fillId="5" borderId="17" xfId="0" applyFont="1" applyFill="1" applyBorder="1" applyAlignment="1">
      <alignment horizontal="left" vertical="top" wrapText="1"/>
    </xf>
    <xf numFmtId="0" fontId="4" fillId="5" borderId="15" xfId="0" applyFont="1" applyFill="1" applyBorder="1" applyAlignment="1">
      <alignment horizontal="left" vertical="top" wrapText="1"/>
    </xf>
    <xf numFmtId="0" fontId="8" fillId="0" borderId="65" xfId="0" applyFont="1" applyBorder="1" applyAlignment="1">
      <alignment horizontal="center" vertical="center"/>
    </xf>
    <xf numFmtId="0" fontId="3" fillId="11" borderId="1" xfId="0" applyFont="1" applyFill="1" applyBorder="1" applyAlignment="1">
      <alignment horizontal="center" vertical="center" wrapText="1"/>
    </xf>
    <xf numFmtId="0" fontId="15" fillId="0" borderId="1" xfId="0" applyFont="1" applyBorder="1" applyAlignment="1">
      <alignment horizontal="center" vertical="center" wrapText="1"/>
    </xf>
    <xf numFmtId="0" fontId="14" fillId="0" borderId="1" xfId="0" applyFont="1" applyBorder="1" applyAlignment="1">
      <alignment horizontal="center" vertical="center"/>
    </xf>
    <xf numFmtId="0" fontId="0" fillId="0" borderId="1" xfId="0" applyBorder="1" applyAlignment="1">
      <alignment horizontal="center" vertical="center" wrapText="1"/>
    </xf>
    <xf numFmtId="0" fontId="0" fillId="0" borderId="42" xfId="0" applyBorder="1" applyAlignment="1">
      <alignment horizontal="center" vertical="center"/>
    </xf>
    <xf numFmtId="0" fontId="0" fillId="0" borderId="15" xfId="0" applyBorder="1" applyAlignment="1">
      <alignment horizontal="center" vertical="center"/>
    </xf>
    <xf numFmtId="0" fontId="0" fillId="0" borderId="42" xfId="0" applyBorder="1" applyAlignment="1">
      <alignment horizontal="center" wrapText="1"/>
    </xf>
    <xf numFmtId="0" fontId="0" fillId="0" borderId="15" xfId="0" applyBorder="1" applyAlignment="1">
      <alignment horizontal="center" wrapText="1"/>
    </xf>
    <xf numFmtId="0" fontId="15" fillId="0" borderId="23" xfId="0" applyFont="1" applyBorder="1" applyAlignment="1">
      <alignment horizontal="center" vertical="center"/>
    </xf>
    <xf numFmtId="0" fontId="10" fillId="20" borderId="1" xfId="0" applyFont="1" applyFill="1" applyBorder="1" applyAlignment="1">
      <alignment horizontal="center"/>
    </xf>
    <xf numFmtId="0" fontId="5" fillId="0" borderId="0" xfId="0" applyFont="1" applyAlignment="1">
      <alignment horizontal="center" wrapText="1"/>
    </xf>
    <xf numFmtId="0" fontId="3" fillId="25" borderId="42" xfId="0" applyFont="1" applyFill="1" applyBorder="1" applyAlignment="1">
      <alignment horizontal="left" vertical="center"/>
    </xf>
    <xf numFmtId="0" fontId="3" fillId="25" borderId="17" xfId="0" applyFont="1" applyFill="1" applyBorder="1" applyAlignment="1">
      <alignment horizontal="left" vertical="center"/>
    </xf>
    <xf numFmtId="0" fontId="3" fillId="25" borderId="15" xfId="0" applyFont="1" applyFill="1" applyBorder="1" applyAlignment="1">
      <alignment horizontal="left" vertical="center"/>
    </xf>
    <xf numFmtId="0" fontId="9" fillId="20" borderId="42" xfId="0" applyFont="1" applyFill="1" applyBorder="1" applyAlignment="1">
      <alignment horizontal="center" vertical="top" wrapText="1"/>
    </xf>
    <xf numFmtId="0" fontId="9" fillId="20" borderId="17" xfId="0" applyFont="1" applyFill="1" applyBorder="1" applyAlignment="1">
      <alignment horizontal="center" vertical="top" wrapText="1"/>
    </xf>
    <xf numFmtId="0" fontId="9" fillId="20" borderId="15" xfId="0" applyFont="1" applyFill="1" applyBorder="1" applyAlignment="1">
      <alignment horizontal="center" vertical="top" wrapText="1"/>
    </xf>
    <xf numFmtId="0" fontId="13" fillId="3" borderId="19" xfId="0" applyFont="1" applyFill="1" applyBorder="1" applyAlignment="1">
      <alignment horizontal="left" vertical="center" wrapText="1"/>
    </xf>
    <xf numFmtId="0" fontId="13" fillId="3" borderId="20" xfId="0" applyFont="1" applyFill="1" applyBorder="1" applyAlignment="1">
      <alignment horizontal="left" vertical="center" wrapText="1"/>
    </xf>
    <xf numFmtId="0" fontId="13" fillId="3" borderId="21" xfId="0" applyFont="1" applyFill="1" applyBorder="1" applyAlignment="1">
      <alignment horizontal="left" vertical="center" wrapText="1"/>
    </xf>
    <xf numFmtId="0" fontId="13" fillId="3" borderId="22" xfId="0" applyFont="1" applyFill="1" applyBorder="1" applyAlignment="1">
      <alignment horizontal="left" vertical="center" wrapText="1"/>
    </xf>
    <xf numFmtId="0" fontId="13" fillId="3" borderId="23" xfId="0" applyFont="1" applyFill="1" applyBorder="1" applyAlignment="1">
      <alignment horizontal="left" vertical="center" wrapText="1"/>
    </xf>
    <xf numFmtId="0" fontId="13" fillId="3" borderId="24" xfId="0" applyFont="1" applyFill="1" applyBorder="1" applyAlignment="1">
      <alignment horizontal="left" vertical="center" wrapText="1"/>
    </xf>
    <xf numFmtId="0" fontId="13" fillId="7" borderId="19" xfId="0" applyFont="1" applyFill="1" applyBorder="1" applyAlignment="1">
      <alignment horizontal="left" vertical="center" wrapText="1"/>
    </xf>
    <xf numFmtId="0" fontId="13" fillId="7" borderId="20" xfId="0" applyFont="1" applyFill="1" applyBorder="1" applyAlignment="1">
      <alignment horizontal="left" vertical="center" wrapText="1"/>
    </xf>
    <xf numFmtId="0" fontId="13" fillId="7" borderId="21" xfId="0" applyFont="1" applyFill="1" applyBorder="1" applyAlignment="1">
      <alignment horizontal="left" vertical="center" wrapText="1"/>
    </xf>
    <xf numFmtId="0" fontId="13" fillId="7" borderId="22" xfId="0" applyFont="1" applyFill="1" applyBorder="1" applyAlignment="1">
      <alignment horizontal="left" vertical="center" wrapText="1"/>
    </xf>
    <xf numFmtId="0" fontId="13" fillId="7" borderId="23" xfId="0" applyFont="1" applyFill="1" applyBorder="1" applyAlignment="1">
      <alignment horizontal="left" vertical="center" wrapText="1"/>
    </xf>
    <xf numFmtId="0" fontId="13" fillId="7" borderId="24" xfId="0" applyFont="1" applyFill="1" applyBorder="1" applyAlignment="1">
      <alignment horizontal="left" vertical="center" wrapText="1"/>
    </xf>
    <xf numFmtId="0" fontId="13" fillId="3" borderId="63" xfId="0" applyFont="1" applyFill="1" applyBorder="1" applyAlignment="1">
      <alignment horizontal="left" vertical="center" wrapText="1"/>
    </xf>
    <xf numFmtId="0" fontId="13" fillId="3" borderId="58" xfId="0" applyFont="1" applyFill="1" applyBorder="1" applyAlignment="1">
      <alignment horizontal="left" vertical="center" wrapText="1"/>
    </xf>
    <xf numFmtId="0" fontId="13" fillId="3" borderId="64" xfId="0" applyFont="1" applyFill="1" applyBorder="1" applyAlignment="1">
      <alignment horizontal="left" vertical="center" wrapText="1"/>
    </xf>
    <xf numFmtId="0" fontId="13" fillId="7" borderId="16" xfId="0" applyFont="1" applyFill="1" applyBorder="1" applyAlignment="1">
      <alignment horizontal="left" vertical="center" wrapText="1"/>
    </xf>
    <xf numFmtId="0" fontId="13" fillId="7" borderId="17" xfId="0" applyFont="1" applyFill="1" applyBorder="1" applyAlignment="1">
      <alignment horizontal="left" vertical="center" wrapText="1"/>
    </xf>
    <xf numFmtId="0" fontId="13" fillId="7" borderId="18" xfId="0" applyFont="1" applyFill="1" applyBorder="1" applyAlignment="1">
      <alignment horizontal="left" vertical="center" wrapText="1"/>
    </xf>
    <xf numFmtId="0" fontId="10" fillId="7" borderId="16" xfId="0" applyFont="1" applyFill="1" applyBorder="1" applyAlignment="1">
      <alignment horizontal="left" vertical="center" wrapText="1"/>
    </xf>
    <xf numFmtId="0" fontId="10" fillId="7" borderId="17" xfId="0" applyFont="1" applyFill="1" applyBorder="1" applyAlignment="1">
      <alignment horizontal="left" vertical="center" wrapText="1"/>
    </xf>
    <xf numFmtId="0" fontId="10" fillId="7" borderId="18" xfId="0" applyFont="1" applyFill="1" applyBorder="1" applyAlignment="1">
      <alignment horizontal="left" vertical="center" wrapText="1"/>
    </xf>
    <xf numFmtId="0" fontId="11" fillId="7" borderId="19" xfId="0" applyFont="1" applyFill="1" applyBorder="1" applyAlignment="1">
      <alignment horizontal="left" vertical="center" wrapText="1"/>
    </xf>
    <xf numFmtId="0" fontId="11" fillId="7" borderId="20" xfId="0" applyFont="1" applyFill="1" applyBorder="1" applyAlignment="1">
      <alignment horizontal="left" vertical="center" wrapText="1"/>
    </xf>
    <xf numFmtId="0" fontId="11" fillId="7" borderId="21" xfId="0" applyFont="1" applyFill="1" applyBorder="1" applyAlignment="1">
      <alignment horizontal="left" vertical="center" wrapText="1"/>
    </xf>
    <xf numFmtId="0" fontId="11" fillId="7" borderId="52" xfId="0" applyFont="1" applyFill="1" applyBorder="1" applyAlignment="1">
      <alignment horizontal="center" vertical="top" wrapText="1"/>
    </xf>
    <xf numFmtId="0" fontId="11" fillId="7" borderId="55" xfId="0" applyFont="1" applyFill="1" applyBorder="1" applyAlignment="1">
      <alignment horizontal="center" vertical="top" wrapText="1"/>
    </xf>
    <xf numFmtId="0" fontId="11" fillId="7" borderId="56" xfId="0" applyFont="1" applyFill="1" applyBorder="1" applyAlignment="1">
      <alignment horizontal="center" vertical="top" wrapText="1"/>
    </xf>
    <xf numFmtId="0" fontId="13" fillId="2" borderId="19" xfId="0" applyFont="1" applyFill="1" applyBorder="1" applyAlignment="1">
      <alignment horizontal="left" vertical="center" wrapText="1"/>
    </xf>
    <xf numFmtId="0" fontId="13" fillId="2" borderId="21" xfId="0" applyFont="1" applyFill="1" applyBorder="1" applyAlignment="1">
      <alignment horizontal="left" vertical="center" wrapText="1"/>
    </xf>
    <xf numFmtId="0" fontId="13" fillId="2" borderId="22" xfId="0" applyFont="1" applyFill="1" applyBorder="1" applyAlignment="1">
      <alignment horizontal="left" vertical="center" wrapText="1"/>
    </xf>
    <xf numFmtId="0" fontId="13" fillId="2" borderId="24" xfId="0" applyFont="1" applyFill="1" applyBorder="1" applyAlignment="1">
      <alignment horizontal="left" vertical="center" wrapText="1"/>
    </xf>
    <xf numFmtId="0" fontId="13" fillId="3" borderId="27" xfId="0" applyFont="1" applyFill="1" applyBorder="1" applyAlignment="1">
      <alignment horizontal="left" vertical="center" wrapText="1"/>
    </xf>
    <xf numFmtId="0" fontId="13" fillId="3" borderId="29" xfId="0" applyFont="1" applyFill="1" applyBorder="1" applyAlignment="1">
      <alignment horizontal="left" vertical="center" wrapText="1"/>
    </xf>
    <xf numFmtId="0" fontId="10" fillId="7" borderId="27" xfId="0" applyFont="1" applyFill="1" applyBorder="1" applyAlignment="1">
      <alignment horizontal="left" vertical="center" wrapText="1"/>
    </xf>
    <xf numFmtId="0" fontId="10" fillId="7" borderId="20" xfId="0" applyFont="1" applyFill="1" applyBorder="1" applyAlignment="1">
      <alignment horizontal="left" vertical="center" wrapText="1"/>
    </xf>
    <xf numFmtId="0" fontId="10" fillId="7" borderId="62" xfId="0" applyFont="1" applyFill="1" applyBorder="1" applyAlignment="1">
      <alignment horizontal="left" vertical="center" wrapText="1"/>
    </xf>
    <xf numFmtId="0" fontId="10" fillId="7" borderId="29" xfId="0" applyFont="1" applyFill="1" applyBorder="1" applyAlignment="1">
      <alignment horizontal="left" vertical="center" wrapText="1"/>
    </xf>
    <xf numFmtId="0" fontId="10" fillId="7" borderId="23" xfId="0" applyFont="1" applyFill="1" applyBorder="1" applyAlignment="1">
      <alignment horizontal="left" vertical="center" wrapText="1"/>
    </xf>
    <xf numFmtId="0" fontId="10" fillId="7" borderId="14" xfId="0" applyFont="1" applyFill="1" applyBorder="1" applyAlignment="1">
      <alignment horizontal="left" vertical="center" wrapText="1"/>
    </xf>
    <xf numFmtId="0" fontId="10" fillId="10" borderId="19" xfId="0" applyFont="1" applyFill="1" applyBorder="1" applyAlignment="1">
      <alignment horizontal="center" vertical="center" wrapText="1"/>
    </xf>
    <xf numFmtId="0" fontId="10" fillId="10" borderId="20"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22" xfId="0" applyFont="1" applyFill="1" applyBorder="1" applyAlignment="1">
      <alignment horizontal="center" vertical="center" wrapText="1"/>
    </xf>
    <xf numFmtId="0" fontId="10" fillId="10" borderId="23" xfId="0" applyFont="1" applyFill="1" applyBorder="1" applyAlignment="1">
      <alignment horizontal="center" vertical="center" wrapText="1"/>
    </xf>
    <xf numFmtId="0" fontId="10" fillId="10" borderId="24" xfId="0" applyFont="1" applyFill="1" applyBorder="1" applyAlignment="1">
      <alignment horizontal="center" vertical="center" wrapText="1"/>
    </xf>
    <xf numFmtId="0" fontId="10" fillId="11" borderId="52" xfId="0" applyFont="1" applyFill="1" applyBorder="1" applyAlignment="1">
      <alignment horizontal="center" vertical="top" wrapText="1"/>
    </xf>
    <xf numFmtId="0" fontId="10" fillId="11" borderId="55" xfId="0" applyFont="1" applyFill="1" applyBorder="1" applyAlignment="1">
      <alignment horizontal="center" vertical="top" wrapText="1"/>
    </xf>
    <xf numFmtId="0" fontId="10" fillId="11" borderId="56" xfId="0" applyFont="1" applyFill="1" applyBorder="1" applyAlignment="1">
      <alignment horizontal="center" vertical="top" wrapText="1"/>
    </xf>
    <xf numFmtId="0" fontId="13" fillId="10" borderId="19" xfId="0" applyFont="1" applyFill="1" applyBorder="1" applyAlignment="1">
      <alignment horizontal="left" vertical="center" wrapText="1"/>
    </xf>
    <xf numFmtId="0" fontId="13" fillId="10" borderId="20" xfId="0" applyFont="1" applyFill="1" applyBorder="1" applyAlignment="1">
      <alignment horizontal="left" vertical="center" wrapText="1"/>
    </xf>
    <xf numFmtId="0" fontId="13" fillId="10" borderId="21" xfId="0" applyFont="1" applyFill="1" applyBorder="1" applyAlignment="1">
      <alignment horizontal="left" vertical="center" wrapText="1"/>
    </xf>
    <xf numFmtId="0" fontId="13" fillId="10" borderId="22" xfId="0" applyFont="1" applyFill="1" applyBorder="1" applyAlignment="1">
      <alignment horizontal="left" vertical="center" wrapText="1"/>
    </xf>
    <xf numFmtId="0" fontId="13" fillId="10" borderId="23" xfId="0" applyFont="1" applyFill="1" applyBorder="1" applyAlignment="1">
      <alignment horizontal="left" vertical="center" wrapText="1"/>
    </xf>
    <xf numFmtId="0" fontId="13" fillId="10" borderId="24" xfId="0" applyFont="1" applyFill="1" applyBorder="1" applyAlignment="1">
      <alignment horizontal="left" vertical="center" wrapText="1"/>
    </xf>
    <xf numFmtId="0" fontId="13" fillId="11" borderId="19" xfId="0" applyFont="1" applyFill="1" applyBorder="1" applyAlignment="1">
      <alignment horizontal="left" vertical="center" wrapText="1"/>
    </xf>
    <xf numFmtId="0" fontId="13" fillId="11" borderId="20" xfId="0" applyFont="1" applyFill="1" applyBorder="1" applyAlignment="1">
      <alignment horizontal="left" vertical="center" wrapText="1"/>
    </xf>
    <xf numFmtId="0" fontId="13" fillId="11" borderId="21" xfId="0" applyFont="1" applyFill="1" applyBorder="1" applyAlignment="1">
      <alignment horizontal="left" vertical="center" wrapText="1"/>
    </xf>
    <xf numFmtId="0" fontId="13" fillId="11" borderId="22" xfId="0" applyFont="1" applyFill="1" applyBorder="1" applyAlignment="1">
      <alignment horizontal="left" vertical="center" wrapText="1"/>
    </xf>
    <xf numFmtId="0" fontId="13" fillId="11" borderId="23" xfId="0" applyFont="1" applyFill="1" applyBorder="1" applyAlignment="1">
      <alignment horizontal="left" vertical="center" wrapText="1"/>
    </xf>
    <xf numFmtId="0" fontId="13" fillId="11" borderId="24" xfId="0" applyFont="1" applyFill="1" applyBorder="1" applyAlignment="1">
      <alignment horizontal="left" vertical="center" wrapText="1"/>
    </xf>
    <xf numFmtId="0" fontId="10" fillId="10" borderId="19" xfId="0" applyFont="1" applyFill="1" applyBorder="1" applyAlignment="1">
      <alignment horizontal="left" vertical="center" wrapText="1"/>
    </xf>
    <xf numFmtId="0" fontId="10" fillId="10" borderId="21" xfId="0" applyFont="1" applyFill="1" applyBorder="1" applyAlignment="1">
      <alignment horizontal="left" vertical="center" wrapText="1"/>
    </xf>
    <xf numFmtId="0" fontId="10" fillId="10" borderId="22" xfId="0" applyFont="1" applyFill="1" applyBorder="1" applyAlignment="1">
      <alignment horizontal="left" vertical="center" wrapText="1"/>
    </xf>
    <xf numFmtId="0" fontId="10" fillId="10" borderId="24" xfId="0" applyFont="1" applyFill="1" applyBorder="1" applyAlignment="1">
      <alignment horizontal="left" vertical="center" wrapText="1"/>
    </xf>
    <xf numFmtId="0" fontId="10" fillId="11" borderId="19" xfId="0" applyFont="1" applyFill="1" applyBorder="1" applyAlignment="1">
      <alignment horizontal="left" vertical="center" wrapText="1"/>
    </xf>
    <xf numFmtId="0" fontId="10" fillId="11" borderId="21" xfId="0" applyFont="1" applyFill="1" applyBorder="1" applyAlignment="1">
      <alignment horizontal="left" vertical="center" wrapText="1"/>
    </xf>
    <xf numFmtId="0" fontId="10" fillId="11" borderId="22" xfId="0" applyFont="1" applyFill="1" applyBorder="1" applyAlignment="1">
      <alignment horizontal="left" vertical="center" wrapText="1"/>
    </xf>
    <xf numFmtId="0" fontId="10" fillId="11" borderId="24" xfId="0" applyFont="1" applyFill="1" applyBorder="1" applyAlignment="1">
      <alignment horizontal="left" vertical="center" wrapText="1"/>
    </xf>
    <xf numFmtId="0" fontId="10" fillId="7" borderId="42" xfId="0" applyFont="1" applyFill="1" applyBorder="1" applyAlignment="1">
      <alignment horizontal="left" vertical="center" wrapText="1"/>
    </xf>
    <xf numFmtId="0" fontId="10" fillId="7" borderId="15" xfId="0" applyFont="1" applyFill="1" applyBorder="1" applyAlignment="1">
      <alignment horizontal="left" vertical="center" wrapText="1"/>
    </xf>
    <xf numFmtId="0" fontId="13" fillId="11" borderId="16" xfId="0" applyFont="1" applyFill="1" applyBorder="1" applyAlignment="1">
      <alignment horizontal="left" vertical="center" wrapText="1"/>
    </xf>
    <xf numFmtId="0" fontId="13" fillId="11" borderId="17" xfId="0" applyFont="1" applyFill="1" applyBorder="1" applyAlignment="1">
      <alignment horizontal="left" vertical="center" wrapText="1"/>
    </xf>
    <xf numFmtId="0" fontId="13" fillId="11" borderId="18" xfId="0" applyFont="1" applyFill="1" applyBorder="1" applyAlignment="1">
      <alignment horizontal="left" vertical="center" wrapText="1"/>
    </xf>
    <xf numFmtId="0" fontId="10" fillId="11" borderId="20" xfId="0" applyFont="1" applyFill="1" applyBorder="1" applyAlignment="1">
      <alignment horizontal="left" vertical="center" wrapText="1"/>
    </xf>
    <xf numFmtId="0" fontId="10" fillId="11" borderId="16" xfId="0" applyFont="1" applyFill="1" applyBorder="1" applyAlignment="1">
      <alignment horizontal="left" vertical="center" wrapText="1"/>
    </xf>
    <xf numFmtId="0" fontId="10" fillId="11" borderId="17" xfId="0" applyFont="1" applyFill="1" applyBorder="1" applyAlignment="1">
      <alignment horizontal="left" vertical="center" wrapText="1"/>
    </xf>
    <xf numFmtId="0" fontId="10" fillId="11" borderId="18" xfId="0" applyFont="1" applyFill="1" applyBorder="1" applyAlignment="1">
      <alignment horizontal="left" vertical="center" wrapText="1"/>
    </xf>
    <xf numFmtId="0" fontId="13" fillId="10" borderId="49" xfId="0" applyFont="1" applyFill="1" applyBorder="1" applyAlignment="1">
      <alignment horizontal="left" vertical="center" wrapText="1"/>
    </xf>
    <xf numFmtId="0" fontId="13" fillId="10" borderId="0" xfId="0" applyFont="1" applyFill="1" applyAlignment="1">
      <alignment horizontal="left" vertical="center" wrapText="1"/>
    </xf>
    <xf numFmtId="0" fontId="13" fillId="10" borderId="50" xfId="0" applyFont="1" applyFill="1" applyBorder="1" applyAlignment="1">
      <alignment horizontal="left" vertical="center" wrapText="1"/>
    </xf>
    <xf numFmtId="0" fontId="10" fillId="11" borderId="42" xfId="0" applyFont="1" applyFill="1" applyBorder="1" applyAlignment="1">
      <alignment horizontal="center" vertical="center" wrapText="1"/>
    </xf>
    <xf numFmtId="0" fontId="10" fillId="11" borderId="17" xfId="0" applyFont="1" applyFill="1" applyBorder="1" applyAlignment="1">
      <alignment horizontal="center" vertical="center" wrapText="1"/>
    </xf>
    <xf numFmtId="0" fontId="10" fillId="11" borderId="15" xfId="0" applyFont="1" applyFill="1" applyBorder="1" applyAlignment="1">
      <alignment horizontal="center" vertical="center" wrapText="1"/>
    </xf>
    <xf numFmtId="0" fontId="13" fillId="11" borderId="51" xfId="0" applyFont="1" applyFill="1" applyBorder="1" applyAlignment="1">
      <alignment horizontal="left" vertical="center" wrapText="1"/>
    </xf>
    <xf numFmtId="0" fontId="13" fillId="11" borderId="60" xfId="0" applyFont="1" applyFill="1" applyBorder="1" applyAlignment="1">
      <alignment horizontal="left" vertical="center" wrapText="1"/>
    </xf>
    <xf numFmtId="0" fontId="13" fillId="11" borderId="61" xfId="0" applyFont="1" applyFill="1" applyBorder="1" applyAlignment="1">
      <alignment horizontal="left" vertical="center" wrapText="1"/>
    </xf>
    <xf numFmtId="0" fontId="13" fillId="6" borderId="19" xfId="0" applyFont="1" applyFill="1" applyBorder="1" applyAlignment="1">
      <alignment horizontal="left" vertical="center" wrapText="1"/>
    </xf>
    <xf numFmtId="0" fontId="13" fillId="6" borderId="20" xfId="0" applyFont="1" applyFill="1" applyBorder="1" applyAlignment="1">
      <alignment horizontal="left" vertical="center" wrapText="1"/>
    </xf>
    <xf numFmtId="0" fontId="13" fillId="6" borderId="21" xfId="0" applyFont="1" applyFill="1" applyBorder="1" applyAlignment="1">
      <alignment horizontal="left" vertical="center" wrapText="1"/>
    </xf>
    <xf numFmtId="0" fontId="13" fillId="6" borderId="22" xfId="0" applyFont="1" applyFill="1" applyBorder="1" applyAlignment="1">
      <alignment horizontal="left" vertical="center" wrapText="1"/>
    </xf>
    <xf numFmtId="0" fontId="13" fillId="6" borderId="23" xfId="0" applyFont="1" applyFill="1" applyBorder="1" applyAlignment="1">
      <alignment horizontal="left" vertical="center" wrapText="1"/>
    </xf>
    <xf numFmtId="0" fontId="13" fillId="6" borderId="24" xfId="0" applyFont="1" applyFill="1" applyBorder="1" applyAlignment="1">
      <alignment horizontal="left" vertical="center" wrapText="1"/>
    </xf>
    <xf numFmtId="0" fontId="13" fillId="4" borderId="19" xfId="0" applyFont="1" applyFill="1" applyBorder="1" applyAlignment="1">
      <alignment horizontal="left" vertical="center" wrapText="1"/>
    </xf>
    <xf numFmtId="0" fontId="13" fillId="4" borderId="20" xfId="0" applyFont="1" applyFill="1" applyBorder="1" applyAlignment="1">
      <alignment horizontal="left" vertical="center" wrapText="1"/>
    </xf>
    <xf numFmtId="0" fontId="13" fillId="4" borderId="21" xfId="0" applyFont="1" applyFill="1" applyBorder="1" applyAlignment="1">
      <alignment horizontal="left" vertical="center" wrapText="1"/>
    </xf>
    <xf numFmtId="0" fontId="13" fillId="4" borderId="22" xfId="0" applyFont="1" applyFill="1" applyBorder="1" applyAlignment="1">
      <alignment horizontal="left" vertical="center" wrapText="1"/>
    </xf>
    <xf numFmtId="0" fontId="13" fillId="4" borderId="23" xfId="0" applyFont="1" applyFill="1" applyBorder="1" applyAlignment="1">
      <alignment horizontal="left" vertical="center" wrapText="1"/>
    </xf>
    <xf numFmtId="0" fontId="13" fillId="4" borderId="24" xfId="0" applyFont="1" applyFill="1" applyBorder="1" applyAlignment="1">
      <alignment horizontal="left" vertical="center" wrapText="1"/>
    </xf>
    <xf numFmtId="0" fontId="11" fillId="6" borderId="52" xfId="0" applyFont="1" applyFill="1" applyBorder="1" applyAlignment="1">
      <alignment horizontal="center" vertical="center" wrapText="1"/>
    </xf>
    <xf numFmtId="0" fontId="11" fillId="6" borderId="55" xfId="0" applyFont="1" applyFill="1" applyBorder="1" applyAlignment="1">
      <alignment horizontal="center" vertical="center" wrapText="1"/>
    </xf>
    <xf numFmtId="0" fontId="11" fillId="6" borderId="56" xfId="0" applyFont="1" applyFill="1" applyBorder="1" applyAlignment="1">
      <alignment horizontal="center" vertical="center" wrapText="1"/>
    </xf>
    <xf numFmtId="0" fontId="10" fillId="7" borderId="42" xfId="0" applyFont="1" applyFill="1" applyBorder="1" applyAlignment="1">
      <alignment horizontal="center" vertical="center" wrapText="1"/>
    </xf>
    <xf numFmtId="0" fontId="10" fillId="7" borderId="17" xfId="0" applyFont="1" applyFill="1" applyBorder="1" applyAlignment="1">
      <alignment horizontal="center" vertical="center" wrapText="1"/>
    </xf>
    <xf numFmtId="0" fontId="10" fillId="7" borderId="15" xfId="0" applyFont="1" applyFill="1" applyBorder="1" applyAlignment="1">
      <alignment horizontal="center" vertical="center" wrapText="1"/>
    </xf>
    <xf numFmtId="0" fontId="10" fillId="7" borderId="16" xfId="0" applyFont="1" applyFill="1" applyBorder="1" applyAlignment="1">
      <alignment horizontal="center" vertical="center" wrapText="1"/>
    </xf>
    <xf numFmtId="0" fontId="10" fillId="11" borderId="62" xfId="0" applyFont="1" applyFill="1" applyBorder="1" applyAlignment="1">
      <alignment horizontal="left" vertical="center" wrapText="1"/>
    </xf>
    <xf numFmtId="0" fontId="10" fillId="11" borderId="23" xfId="0" applyFont="1" applyFill="1" applyBorder="1" applyAlignment="1">
      <alignment horizontal="left" vertical="center" wrapText="1"/>
    </xf>
    <xf numFmtId="0" fontId="10" fillId="11" borderId="14" xfId="0" applyFont="1" applyFill="1" applyBorder="1" applyAlignment="1">
      <alignment horizontal="left" vertical="center" wrapText="1"/>
    </xf>
    <xf numFmtId="0" fontId="10" fillId="11" borderId="27" xfId="0" applyFont="1" applyFill="1" applyBorder="1" applyAlignment="1">
      <alignment horizontal="left" vertical="center" wrapText="1"/>
    </xf>
    <xf numFmtId="0" fontId="10" fillId="11" borderId="29" xfId="0" applyFont="1" applyFill="1" applyBorder="1" applyAlignment="1">
      <alignment horizontal="left" vertical="center" wrapText="1"/>
    </xf>
    <xf numFmtId="0" fontId="8" fillId="4" borderId="13" xfId="0" applyFont="1" applyFill="1" applyBorder="1" applyAlignment="1">
      <alignment horizontal="center" vertical="center" wrapText="1"/>
    </xf>
    <xf numFmtId="0" fontId="8" fillId="4" borderId="3" xfId="0" applyFont="1" applyFill="1" applyBorder="1" applyAlignment="1">
      <alignment horizontal="center" vertical="center" wrapText="1"/>
    </xf>
    <xf numFmtId="0" fontId="8" fillId="4" borderId="4" xfId="0" applyFont="1" applyFill="1" applyBorder="1" applyAlignment="1">
      <alignment horizontal="center" vertical="center" wrapText="1"/>
    </xf>
    <xf numFmtId="0" fontId="10" fillId="11" borderId="16" xfId="0" applyFont="1" applyFill="1" applyBorder="1" applyAlignment="1">
      <alignment horizontal="center" vertical="center" wrapText="1"/>
    </xf>
    <xf numFmtId="0" fontId="11" fillId="15" borderId="54" xfId="0" applyFont="1" applyFill="1" applyBorder="1" applyAlignment="1">
      <alignment horizontal="center" vertical="center" wrapText="1"/>
    </xf>
    <xf numFmtId="0" fontId="11" fillId="15" borderId="55" xfId="0" applyFont="1" applyFill="1" applyBorder="1" applyAlignment="1">
      <alignment horizontal="center" vertical="center" wrapText="1"/>
    </xf>
    <xf numFmtId="0" fontId="11" fillId="15" borderId="56" xfId="0" applyFont="1" applyFill="1" applyBorder="1" applyAlignment="1">
      <alignment horizontal="center" vertical="center" wrapText="1"/>
    </xf>
    <xf numFmtId="0" fontId="13" fillId="9" borderId="19" xfId="0" applyFont="1" applyFill="1" applyBorder="1" applyAlignment="1">
      <alignment horizontal="left" vertical="center" wrapText="1"/>
    </xf>
    <xf numFmtId="0" fontId="13" fillId="9" borderId="20" xfId="0" applyFont="1" applyFill="1" applyBorder="1" applyAlignment="1">
      <alignment horizontal="left" vertical="center" wrapText="1"/>
    </xf>
    <xf numFmtId="0" fontId="13" fillId="9" borderId="21" xfId="0" applyFont="1" applyFill="1" applyBorder="1" applyAlignment="1">
      <alignment horizontal="left" vertical="center" wrapText="1"/>
    </xf>
    <xf numFmtId="0" fontId="13" fillId="9" borderId="22" xfId="0" applyFont="1" applyFill="1" applyBorder="1" applyAlignment="1">
      <alignment horizontal="left" vertical="center" wrapText="1"/>
    </xf>
    <xf numFmtId="0" fontId="13" fillId="9" borderId="23" xfId="0" applyFont="1" applyFill="1" applyBorder="1" applyAlignment="1">
      <alignment horizontal="left" vertical="center" wrapText="1"/>
    </xf>
    <xf numFmtId="0" fontId="13" fillId="9" borderId="24" xfId="0" applyFont="1" applyFill="1" applyBorder="1" applyAlignment="1">
      <alignment horizontal="left" vertical="center" wrapText="1"/>
    </xf>
    <xf numFmtId="0" fontId="12" fillId="12" borderId="30" xfId="0" applyFont="1" applyFill="1" applyBorder="1" applyAlignment="1">
      <alignment horizontal="center" vertical="top" wrapText="1"/>
    </xf>
    <xf numFmtId="0" fontId="12" fillId="12" borderId="31" xfId="0" applyFont="1" applyFill="1" applyBorder="1" applyAlignment="1">
      <alignment horizontal="center" vertical="top" wrapText="1"/>
    </xf>
    <xf numFmtId="0" fontId="12" fillId="12" borderId="10" xfId="0" applyFont="1" applyFill="1" applyBorder="1" applyAlignment="1">
      <alignment horizontal="center" vertical="top" wrapText="1"/>
    </xf>
    <xf numFmtId="0" fontId="8" fillId="4" borderId="36" xfId="0" applyFont="1" applyFill="1" applyBorder="1" applyAlignment="1">
      <alignment horizontal="center" vertical="center" wrapText="1"/>
    </xf>
    <xf numFmtId="0" fontId="8" fillId="4" borderId="37" xfId="0" applyFont="1" applyFill="1" applyBorder="1" applyAlignment="1">
      <alignment horizontal="center" vertical="center" wrapText="1"/>
    </xf>
    <xf numFmtId="0" fontId="8" fillId="4" borderId="38" xfId="0" applyFont="1" applyFill="1" applyBorder="1" applyAlignment="1">
      <alignment horizontal="center" vertical="center" wrapText="1"/>
    </xf>
    <xf numFmtId="0" fontId="8" fillId="4" borderId="2" xfId="0" applyFont="1" applyFill="1" applyBorder="1" applyAlignment="1">
      <alignment horizontal="center" vertical="center" wrapText="1"/>
    </xf>
    <xf numFmtId="0" fontId="11" fillId="11" borderId="52" xfId="0" applyFont="1" applyFill="1" applyBorder="1" applyAlignment="1">
      <alignment horizontal="center" vertical="top" wrapText="1"/>
    </xf>
    <xf numFmtId="0" fontId="11" fillId="11" borderId="55" xfId="0" applyFont="1" applyFill="1" applyBorder="1" applyAlignment="1">
      <alignment horizontal="center" vertical="top" wrapText="1"/>
    </xf>
    <xf numFmtId="0" fontId="11" fillId="11" borderId="56" xfId="0" applyFont="1" applyFill="1" applyBorder="1" applyAlignment="1">
      <alignment horizontal="center" vertical="top" wrapText="1"/>
    </xf>
    <xf numFmtId="0" fontId="10" fillId="7" borderId="21" xfId="0" applyFont="1" applyFill="1" applyBorder="1" applyAlignment="1">
      <alignment horizontal="left" vertical="center" wrapText="1"/>
    </xf>
    <xf numFmtId="0" fontId="10" fillId="7" borderId="24" xfId="0" applyFont="1" applyFill="1" applyBorder="1" applyAlignment="1">
      <alignment horizontal="left" vertical="center" wrapText="1"/>
    </xf>
    <xf numFmtId="0" fontId="10" fillId="3" borderId="19" xfId="0" applyFont="1" applyFill="1" applyBorder="1" applyAlignment="1">
      <alignment horizontal="center" vertical="center" wrapText="1"/>
    </xf>
    <xf numFmtId="0" fontId="10" fillId="3" borderId="20" xfId="0" applyFont="1" applyFill="1" applyBorder="1" applyAlignment="1">
      <alignment horizontal="center" vertical="center" wrapText="1"/>
    </xf>
    <xf numFmtId="0" fontId="10" fillId="3" borderId="21" xfId="0" applyFont="1" applyFill="1" applyBorder="1" applyAlignment="1">
      <alignment horizontal="center" vertical="center" wrapText="1"/>
    </xf>
    <xf numFmtId="0" fontId="10" fillId="3" borderId="22" xfId="0" applyFont="1" applyFill="1" applyBorder="1" applyAlignment="1">
      <alignment horizontal="center" vertical="center" wrapText="1"/>
    </xf>
    <xf numFmtId="0" fontId="10" fillId="3" borderId="23" xfId="0" applyFont="1" applyFill="1" applyBorder="1" applyAlignment="1">
      <alignment horizontal="center" vertical="center" wrapText="1"/>
    </xf>
    <xf numFmtId="0" fontId="10" fillId="3" borderId="24" xfId="0" applyFont="1" applyFill="1" applyBorder="1" applyAlignment="1">
      <alignment horizontal="center" vertical="center" wrapText="1"/>
    </xf>
    <xf numFmtId="0" fontId="10" fillId="7" borderId="19" xfId="0" applyFont="1" applyFill="1" applyBorder="1" applyAlignment="1">
      <alignment horizontal="left" vertical="center" wrapText="1"/>
    </xf>
    <xf numFmtId="0" fontId="10" fillId="7" borderId="22" xfId="0" applyFont="1" applyFill="1" applyBorder="1" applyAlignment="1">
      <alignment horizontal="left" vertical="center" wrapText="1"/>
    </xf>
    <xf numFmtId="0" fontId="13" fillId="23" borderId="19" xfId="0" applyFont="1" applyFill="1" applyBorder="1" applyAlignment="1">
      <alignment horizontal="left" vertical="center" wrapText="1"/>
    </xf>
    <xf numFmtId="0" fontId="13" fillId="23" borderId="20" xfId="0" applyFont="1" applyFill="1" applyBorder="1" applyAlignment="1">
      <alignment horizontal="left" vertical="center" wrapText="1"/>
    </xf>
    <xf numFmtId="0" fontId="13" fillId="23" borderId="21" xfId="0" applyFont="1" applyFill="1" applyBorder="1" applyAlignment="1">
      <alignment horizontal="left" vertical="center" wrapText="1"/>
    </xf>
    <xf numFmtId="0" fontId="13" fillId="23" borderId="22" xfId="0" applyFont="1" applyFill="1" applyBorder="1" applyAlignment="1">
      <alignment horizontal="left" vertical="center" wrapText="1"/>
    </xf>
    <xf numFmtId="0" fontId="13" fillId="23" borderId="23" xfId="0" applyFont="1" applyFill="1" applyBorder="1" applyAlignment="1">
      <alignment horizontal="left" vertical="center" wrapText="1"/>
    </xf>
    <xf numFmtId="0" fontId="13" fillId="23" borderId="24" xfId="0" applyFont="1" applyFill="1" applyBorder="1" applyAlignment="1">
      <alignment horizontal="left" vertical="center" wrapText="1"/>
    </xf>
    <xf numFmtId="0" fontId="7" fillId="0" borderId="58" xfId="0" applyFont="1" applyBorder="1" applyAlignment="1">
      <alignment horizontal="left" vertical="top" wrapText="1"/>
    </xf>
    <xf numFmtId="0" fontId="11" fillId="12" borderId="25" xfId="0" applyFont="1" applyFill="1" applyBorder="1" applyAlignment="1">
      <alignment horizontal="center" vertical="top" wrapText="1"/>
    </xf>
    <xf numFmtId="0" fontId="11" fillId="12" borderId="26" xfId="0" applyFont="1" applyFill="1" applyBorder="1" applyAlignment="1">
      <alignment horizontal="center" vertical="top" wrapText="1"/>
    </xf>
    <xf numFmtId="0" fontId="11" fillId="12" borderId="11" xfId="0" applyFont="1" applyFill="1" applyBorder="1" applyAlignment="1">
      <alignment horizontal="center" vertical="top" wrapText="1"/>
    </xf>
    <xf numFmtId="0" fontId="11" fillId="8" borderId="52" xfId="0" applyFont="1" applyFill="1" applyBorder="1" applyAlignment="1">
      <alignment horizontal="center" vertical="top" wrapText="1"/>
    </xf>
    <xf numFmtId="0" fontId="11" fillId="8" borderId="55" xfId="0" applyFont="1" applyFill="1" applyBorder="1" applyAlignment="1">
      <alignment horizontal="center" vertical="top" wrapText="1"/>
    </xf>
    <xf numFmtId="0" fontId="11" fillId="8" borderId="56" xfId="0" applyFont="1" applyFill="1" applyBorder="1" applyAlignment="1">
      <alignment horizontal="center" vertical="top" wrapText="1"/>
    </xf>
    <xf numFmtId="0" fontId="11" fillId="12" borderId="27" xfId="0" applyFont="1" applyFill="1" applyBorder="1" applyAlignment="1">
      <alignment horizontal="center" vertical="top" wrapText="1"/>
    </xf>
    <xf numFmtId="0" fontId="11" fillId="12" borderId="28" xfId="0" applyFont="1" applyFill="1" applyBorder="1" applyAlignment="1">
      <alignment horizontal="center" vertical="top" wrapText="1"/>
    </xf>
    <xf numFmtId="0" fontId="11" fillId="12" borderId="29" xfId="0" applyFont="1" applyFill="1" applyBorder="1" applyAlignment="1">
      <alignment horizontal="center" vertical="top" wrapText="1"/>
    </xf>
    <xf numFmtId="0" fontId="11" fillId="19" borderId="30" xfId="0" applyFont="1" applyFill="1" applyBorder="1" applyAlignment="1">
      <alignment horizontal="center" vertical="top" wrapText="1"/>
    </xf>
    <xf numFmtId="0" fontId="11" fillId="19" borderId="31" xfId="0" applyFont="1" applyFill="1" applyBorder="1" applyAlignment="1">
      <alignment horizontal="center" vertical="top" wrapText="1"/>
    </xf>
    <xf numFmtId="0" fontId="11" fillId="19" borderId="10" xfId="0" applyFont="1" applyFill="1" applyBorder="1" applyAlignment="1">
      <alignment horizontal="center" vertical="top" wrapText="1"/>
    </xf>
    <xf numFmtId="0" fontId="11" fillId="19" borderId="32" xfId="0" applyFont="1" applyFill="1" applyBorder="1" applyAlignment="1">
      <alignment horizontal="center" vertical="top" wrapText="1"/>
    </xf>
    <xf numFmtId="0" fontId="11" fillId="19" borderId="33" xfId="0" applyFont="1" applyFill="1" applyBorder="1" applyAlignment="1">
      <alignment horizontal="center" vertical="top" wrapText="1"/>
    </xf>
    <xf numFmtId="0" fontId="11" fillId="19" borderId="12" xfId="0" applyFont="1" applyFill="1" applyBorder="1" applyAlignment="1">
      <alignment horizontal="center" vertical="top" wrapText="1"/>
    </xf>
    <xf numFmtId="0" fontId="11" fillId="8" borderId="25" xfId="0" applyFont="1" applyFill="1" applyBorder="1" applyAlignment="1">
      <alignment horizontal="center" vertical="top" wrapText="1"/>
    </xf>
    <xf numFmtId="0" fontId="11" fillId="8" borderId="26" xfId="0" applyFont="1" applyFill="1" applyBorder="1" applyAlignment="1">
      <alignment horizontal="center" vertical="top" wrapText="1"/>
    </xf>
    <xf numFmtId="0" fontId="10" fillId="3" borderId="22" xfId="0" applyFont="1" applyFill="1" applyBorder="1" applyAlignment="1">
      <alignment horizontal="left" vertical="center" wrapText="1"/>
    </xf>
    <xf numFmtId="0" fontId="10" fillId="3" borderId="23" xfId="0" applyFont="1" applyFill="1" applyBorder="1" applyAlignment="1">
      <alignment horizontal="left" vertical="center" wrapText="1"/>
    </xf>
    <xf numFmtId="0" fontId="10" fillId="3" borderId="24" xfId="0" applyFont="1" applyFill="1" applyBorder="1" applyAlignment="1">
      <alignment horizontal="left" vertical="center" wrapText="1"/>
    </xf>
    <xf numFmtId="0" fontId="12" fillId="7" borderId="19" xfId="0" applyFont="1" applyFill="1" applyBorder="1" applyAlignment="1">
      <alignment horizontal="center" vertical="center" wrapText="1"/>
    </xf>
    <xf numFmtId="0" fontId="12" fillId="7" borderId="22" xfId="0" applyFont="1" applyFill="1" applyBorder="1" applyAlignment="1">
      <alignment horizontal="center" vertical="center" wrapText="1"/>
    </xf>
    <xf numFmtId="0" fontId="13" fillId="7" borderId="20" xfId="0" applyFont="1" applyFill="1" applyBorder="1" applyAlignment="1">
      <alignment horizontal="center" vertical="center" wrapText="1"/>
    </xf>
    <xf numFmtId="0" fontId="13" fillId="7" borderId="23" xfId="0" applyFont="1" applyFill="1" applyBorder="1" applyAlignment="1">
      <alignment horizontal="center" vertical="center" wrapText="1"/>
    </xf>
    <xf numFmtId="0" fontId="13" fillId="7" borderId="52" xfId="0" applyFont="1" applyFill="1" applyBorder="1" applyAlignment="1">
      <alignment horizontal="center" vertical="center" wrapText="1"/>
    </xf>
    <xf numFmtId="0" fontId="13" fillId="7" borderId="56" xfId="0" applyFont="1" applyFill="1" applyBorder="1" applyAlignment="1">
      <alignment horizontal="center" vertical="center" wrapText="1"/>
    </xf>
    <xf numFmtId="0" fontId="11" fillId="15" borderId="52" xfId="0" applyFont="1" applyFill="1" applyBorder="1" applyAlignment="1">
      <alignment horizontal="center" vertical="center" wrapText="1"/>
    </xf>
    <xf numFmtId="0" fontId="13" fillId="7" borderId="19" xfId="0" applyFont="1" applyFill="1" applyBorder="1" applyAlignment="1">
      <alignment horizontal="center" vertical="center" wrapText="1"/>
    </xf>
    <xf numFmtId="0" fontId="13" fillId="7" borderId="22" xfId="0" applyFont="1" applyFill="1" applyBorder="1" applyAlignment="1">
      <alignment horizontal="center" vertical="center" wrapText="1"/>
    </xf>
    <xf numFmtId="0" fontId="13" fillId="3" borderId="19" xfId="0" applyFont="1" applyFill="1" applyBorder="1" applyAlignment="1">
      <alignment horizontal="center" vertical="center" wrapText="1"/>
    </xf>
    <xf numFmtId="0" fontId="13" fillId="3" borderId="20" xfId="0" applyFont="1" applyFill="1" applyBorder="1" applyAlignment="1">
      <alignment horizontal="center" vertical="center" wrapText="1"/>
    </xf>
    <xf numFmtId="0" fontId="13" fillId="3" borderId="21" xfId="0" applyFont="1" applyFill="1" applyBorder="1" applyAlignment="1">
      <alignment horizontal="center" vertical="center" wrapText="1"/>
    </xf>
    <xf numFmtId="0" fontId="13" fillId="7" borderId="51" xfId="0" applyFont="1" applyFill="1" applyBorder="1" applyAlignment="1">
      <alignment horizontal="center" vertical="center" wrapText="1"/>
    </xf>
    <xf numFmtId="0" fontId="13" fillId="7" borderId="60" xfId="0" applyFont="1" applyFill="1" applyBorder="1" applyAlignment="1">
      <alignment horizontal="center" vertical="center" wrapText="1"/>
    </xf>
    <xf numFmtId="0" fontId="13" fillId="7" borderId="61" xfId="0" applyFont="1" applyFill="1" applyBorder="1" applyAlignment="1">
      <alignment horizontal="center" vertical="center" wrapText="1"/>
    </xf>
    <xf numFmtId="0" fontId="11" fillId="8" borderId="11" xfId="0" applyFont="1" applyFill="1" applyBorder="1" applyAlignment="1">
      <alignment horizontal="center" vertical="top" wrapText="1"/>
    </xf>
    <xf numFmtId="0" fontId="12" fillId="7" borderId="52" xfId="0" applyFont="1" applyFill="1" applyBorder="1" applyAlignment="1">
      <alignment horizontal="center" vertical="center" wrapText="1"/>
    </xf>
    <xf numFmtId="0" fontId="12" fillId="7" borderId="56" xfId="0" applyFont="1" applyFill="1" applyBorder="1" applyAlignment="1">
      <alignment horizontal="center" vertical="center" wrapText="1"/>
    </xf>
    <xf numFmtId="0" fontId="12" fillId="11" borderId="52" xfId="0" applyFont="1" applyFill="1" applyBorder="1" applyAlignment="1">
      <alignment horizontal="center" vertical="top" wrapText="1"/>
    </xf>
    <xf numFmtId="0" fontId="12" fillId="11" borderId="55" xfId="0" applyFont="1" applyFill="1" applyBorder="1" applyAlignment="1">
      <alignment horizontal="center" vertical="top" wrapText="1"/>
    </xf>
    <xf numFmtId="0" fontId="12" fillId="11" borderId="56" xfId="0" applyFont="1" applyFill="1" applyBorder="1" applyAlignment="1">
      <alignment horizontal="center" vertical="top" wrapText="1"/>
    </xf>
    <xf numFmtId="0" fontId="10" fillId="12" borderId="32" xfId="0" applyFont="1" applyFill="1" applyBorder="1" applyAlignment="1">
      <alignment horizontal="center" vertical="top" wrapText="1"/>
    </xf>
    <xf numFmtId="0" fontId="10" fillId="12" borderId="33" xfId="0" applyFont="1" applyFill="1" applyBorder="1" applyAlignment="1">
      <alignment horizontal="center" vertical="top" wrapText="1"/>
    </xf>
    <xf numFmtId="0" fontId="10" fillId="12" borderId="12" xfId="0" applyFont="1" applyFill="1" applyBorder="1" applyAlignment="1">
      <alignment horizontal="center" vertical="top" wrapText="1"/>
    </xf>
    <xf numFmtId="0" fontId="11" fillId="8" borderId="32" xfId="0" applyFont="1" applyFill="1" applyBorder="1" applyAlignment="1">
      <alignment horizontal="center" vertical="top" wrapText="1"/>
    </xf>
    <xf numFmtId="0" fontId="11" fillId="8" borderId="33" xfId="0" applyFont="1" applyFill="1" applyBorder="1" applyAlignment="1">
      <alignment horizontal="center" vertical="top" wrapText="1"/>
    </xf>
    <xf numFmtId="0" fontId="11" fillId="8" borderId="12" xfId="0" applyFont="1" applyFill="1" applyBorder="1" applyAlignment="1">
      <alignment horizontal="center" vertical="top" wrapText="1"/>
    </xf>
    <xf numFmtId="0" fontId="10" fillId="19" borderId="47" xfId="0" applyFont="1" applyFill="1" applyBorder="1" applyAlignment="1">
      <alignment horizontal="center" vertical="top" wrapText="1"/>
    </xf>
    <xf numFmtId="0" fontId="10" fillId="19" borderId="31" xfId="0" applyFont="1" applyFill="1" applyBorder="1" applyAlignment="1">
      <alignment horizontal="center" vertical="top" wrapText="1"/>
    </xf>
    <xf numFmtId="0" fontId="10" fillId="19" borderId="10" xfId="0" applyFont="1" applyFill="1" applyBorder="1" applyAlignment="1">
      <alignment horizontal="center" vertical="top" wrapText="1"/>
    </xf>
    <xf numFmtId="0" fontId="10" fillId="19" borderId="61" xfId="0" applyFont="1" applyFill="1" applyBorder="1" applyAlignment="1">
      <alignment horizontal="center" vertical="top" wrapText="1"/>
    </xf>
    <xf numFmtId="0" fontId="10" fillId="19" borderId="50" xfId="0" applyFont="1" applyFill="1" applyBorder="1" applyAlignment="1">
      <alignment horizontal="center" vertical="top" wrapText="1"/>
    </xf>
    <xf numFmtId="0" fontId="3" fillId="12" borderId="30" xfId="0" applyFont="1" applyFill="1" applyBorder="1" applyAlignment="1">
      <alignment horizontal="center" vertical="top" wrapText="1"/>
    </xf>
    <xf numFmtId="0" fontId="3" fillId="12" borderId="31" xfId="0" applyFont="1" applyFill="1" applyBorder="1" applyAlignment="1">
      <alignment horizontal="center" vertical="top" wrapText="1"/>
    </xf>
    <xf numFmtId="0" fontId="3" fillId="12" borderId="10" xfId="0" applyFont="1" applyFill="1" applyBorder="1" applyAlignment="1">
      <alignment horizontal="center" vertical="top" wrapText="1"/>
    </xf>
  </cellXfs>
  <cellStyles count="3">
    <cellStyle name="Good" xfId="2" builtinId="26"/>
    <cellStyle name="Normal" xfId="0" builtinId="0"/>
    <cellStyle name="Percent" xfId="1" builtinId="5"/>
  </cellStyles>
  <dxfs count="1363">
    <dxf>
      <fill>
        <patternFill>
          <bgColor theme="0" tint="-0.14996795556505021"/>
        </patternFill>
      </fill>
    </dxf>
    <dxf>
      <fill>
        <patternFill>
          <bgColor theme="4" tint="0.59996337778862885"/>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5" tint="0.59996337778862885"/>
        </patternFill>
      </fill>
    </dxf>
    <dxf>
      <fill>
        <patternFill>
          <bgColor theme="9" tint="0.39994506668294322"/>
        </patternFill>
      </fill>
    </dxf>
    <dxf>
      <fill>
        <patternFill>
          <bgColor theme="0" tint="-0.14996795556505021"/>
        </patternFill>
      </fill>
    </dxf>
    <dxf>
      <fill>
        <patternFill>
          <bgColor rgb="FF00B050"/>
        </patternFill>
      </fill>
    </dxf>
    <dxf>
      <fill>
        <patternFill>
          <bgColor rgb="FFFF0000"/>
        </patternFill>
      </fill>
    </dxf>
    <dxf>
      <fill>
        <patternFill>
          <bgColor theme="0" tint="-0.14996795556505021"/>
        </patternFill>
      </fill>
    </dxf>
    <dxf>
      <fill>
        <patternFill>
          <bgColor theme="4" tint="0.59996337778862885"/>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5" tint="0.59996337778862885"/>
        </patternFill>
      </fill>
    </dxf>
    <dxf>
      <fill>
        <patternFill>
          <bgColor theme="9" tint="0.39994506668294322"/>
        </patternFill>
      </fill>
    </dxf>
    <dxf>
      <fill>
        <patternFill>
          <bgColor theme="0" tint="-0.14996795556505021"/>
        </patternFill>
      </fill>
    </dxf>
    <dxf>
      <fill>
        <patternFill>
          <bgColor rgb="FF00B050"/>
        </patternFill>
      </fill>
    </dxf>
    <dxf>
      <fill>
        <patternFill>
          <bgColor rgb="FFFF0000"/>
        </patternFill>
      </fill>
    </dxf>
    <dxf>
      <fill>
        <patternFill>
          <bgColor theme="0" tint="-0.14996795556505021"/>
        </patternFill>
      </fill>
    </dxf>
    <dxf>
      <fill>
        <patternFill>
          <bgColor theme="4" tint="0.59996337778862885"/>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5" tint="0.59996337778862885"/>
        </patternFill>
      </fill>
    </dxf>
    <dxf>
      <fill>
        <patternFill>
          <bgColor theme="9" tint="0.39994506668294322"/>
        </patternFill>
      </fill>
    </dxf>
    <dxf>
      <fill>
        <patternFill>
          <bgColor theme="0" tint="-0.14996795556505021"/>
        </patternFill>
      </fill>
    </dxf>
    <dxf>
      <fill>
        <patternFill>
          <bgColor rgb="FF00B050"/>
        </patternFill>
      </fill>
    </dxf>
    <dxf>
      <fill>
        <patternFill>
          <bgColor rgb="FFFF0000"/>
        </patternFill>
      </fill>
    </dxf>
    <dxf>
      <fill>
        <patternFill>
          <bgColor theme="0" tint="-0.14996795556505021"/>
        </patternFill>
      </fill>
    </dxf>
    <dxf>
      <fill>
        <patternFill>
          <bgColor theme="4" tint="0.59996337778862885"/>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5" tint="0.59996337778862885"/>
        </patternFill>
      </fill>
    </dxf>
    <dxf>
      <fill>
        <patternFill>
          <bgColor theme="9" tint="0.39994506668294322"/>
        </patternFill>
      </fill>
    </dxf>
    <dxf>
      <fill>
        <patternFill>
          <bgColor theme="0" tint="-0.14996795556505021"/>
        </patternFill>
      </fill>
    </dxf>
    <dxf>
      <fill>
        <patternFill>
          <bgColor rgb="FF00B050"/>
        </patternFill>
      </fill>
    </dxf>
    <dxf>
      <fill>
        <patternFill>
          <bgColor rgb="FFFF0000"/>
        </patternFill>
      </fill>
    </dxf>
    <dxf>
      <fill>
        <patternFill>
          <bgColor theme="0" tint="-0.14996795556505021"/>
        </patternFill>
      </fill>
    </dxf>
    <dxf>
      <fill>
        <patternFill>
          <bgColor theme="4" tint="0.59996337778862885"/>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5" tint="0.59996337778862885"/>
        </patternFill>
      </fill>
    </dxf>
    <dxf>
      <fill>
        <patternFill>
          <bgColor theme="9" tint="0.39994506668294322"/>
        </patternFill>
      </fill>
    </dxf>
    <dxf>
      <fill>
        <patternFill>
          <bgColor theme="0" tint="-0.14996795556505021"/>
        </patternFill>
      </fill>
    </dxf>
    <dxf>
      <fill>
        <patternFill>
          <bgColor rgb="FF00B050"/>
        </patternFill>
      </fill>
    </dxf>
    <dxf>
      <fill>
        <patternFill>
          <bgColor rgb="FFFF0000"/>
        </patternFill>
      </fill>
    </dxf>
    <dxf>
      <fill>
        <patternFill>
          <bgColor theme="0" tint="-0.14996795556505021"/>
        </patternFill>
      </fill>
    </dxf>
    <dxf>
      <fill>
        <patternFill>
          <bgColor theme="4" tint="0.59996337778862885"/>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5" tint="0.59996337778862885"/>
        </patternFill>
      </fill>
    </dxf>
    <dxf>
      <fill>
        <patternFill>
          <bgColor theme="9" tint="0.39994506668294322"/>
        </patternFill>
      </fill>
    </dxf>
    <dxf>
      <fill>
        <patternFill>
          <bgColor theme="0" tint="-0.14996795556505021"/>
        </patternFill>
      </fill>
    </dxf>
    <dxf>
      <fill>
        <patternFill>
          <bgColor rgb="FF00B050"/>
        </patternFill>
      </fill>
    </dxf>
    <dxf>
      <fill>
        <patternFill>
          <bgColor rgb="FFFF0000"/>
        </patternFill>
      </fill>
    </dxf>
    <dxf>
      <fill>
        <patternFill>
          <bgColor theme="0" tint="-0.14996795556505021"/>
        </patternFill>
      </fill>
    </dxf>
    <dxf>
      <fill>
        <patternFill>
          <bgColor theme="5" tint="0.59996337778862885"/>
        </patternFill>
      </fill>
    </dxf>
    <dxf>
      <fill>
        <patternFill>
          <bgColor rgb="FF00B050"/>
        </patternFill>
      </fill>
    </dxf>
    <dxf>
      <fill>
        <patternFill>
          <bgColor theme="9" tint="0.39994506668294322"/>
        </patternFill>
      </fill>
    </dxf>
    <dxf>
      <fill>
        <patternFill>
          <bgColor theme="0" tint="-0.14996795556505021"/>
        </patternFill>
      </fill>
    </dxf>
    <dxf>
      <fill>
        <patternFill>
          <bgColor theme="4" tint="0.59996337778862885"/>
        </patternFill>
      </fill>
    </dxf>
    <dxf>
      <fill>
        <patternFill>
          <bgColor theme="9"/>
        </patternFill>
      </fill>
    </dxf>
    <dxf>
      <fill>
        <patternFill>
          <bgColor theme="9" tint="0.59996337778862885"/>
        </patternFill>
      </fill>
    </dxf>
    <dxf>
      <fill>
        <patternFill>
          <bgColor theme="9" tint="0.79998168889431442"/>
        </patternFill>
      </fill>
    </dxf>
    <dxf>
      <fill>
        <patternFill>
          <bgColor rgb="FFFF0000"/>
        </patternFill>
      </fill>
    </dxf>
    <dxf>
      <fill>
        <patternFill>
          <bgColor theme="9" tint="0.39994506668294322"/>
        </patternFill>
      </fill>
    </dxf>
    <dxf>
      <fill>
        <patternFill>
          <bgColor theme="0" tint="-0.14996795556505021"/>
        </patternFill>
      </fill>
    </dxf>
    <dxf>
      <fill>
        <patternFill>
          <bgColor theme="9" tint="0.39994506668294322"/>
        </patternFill>
      </fill>
    </dxf>
    <dxf>
      <fill>
        <patternFill>
          <bgColor theme="9" tint="0.79998168889431442"/>
        </patternFill>
      </fill>
    </dxf>
    <dxf>
      <fill>
        <patternFill>
          <bgColor theme="9" tint="0.59996337778862885"/>
        </patternFill>
      </fill>
    </dxf>
    <dxf>
      <fill>
        <patternFill>
          <bgColor theme="5" tint="0.59996337778862885"/>
        </patternFill>
      </fill>
    </dxf>
    <dxf>
      <fill>
        <patternFill>
          <bgColor theme="0" tint="-0.14996795556505021"/>
        </patternFill>
      </fill>
    </dxf>
    <dxf>
      <fill>
        <patternFill>
          <bgColor theme="4" tint="0.59996337778862885"/>
        </patternFill>
      </fill>
    </dxf>
    <dxf>
      <fill>
        <patternFill>
          <bgColor theme="9"/>
        </patternFill>
      </fill>
    </dxf>
    <dxf>
      <fill>
        <patternFill>
          <bgColor theme="9" tint="0.39994506668294322"/>
        </patternFill>
      </fill>
    </dxf>
    <dxf>
      <fill>
        <patternFill>
          <bgColor rgb="FFFF0000"/>
        </patternFill>
      </fill>
    </dxf>
    <dxf>
      <fill>
        <patternFill>
          <bgColor rgb="FF00B050"/>
        </patternFill>
      </fill>
    </dxf>
    <dxf>
      <fill>
        <patternFill>
          <bgColor theme="0" tint="-0.14996795556505021"/>
        </patternFill>
      </fill>
    </dxf>
    <dxf>
      <fill>
        <patternFill>
          <bgColor rgb="FF00B050"/>
        </patternFill>
      </fill>
    </dxf>
    <dxf>
      <fill>
        <patternFill>
          <bgColor theme="0" tint="-0.14996795556505021"/>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4" tint="0.59996337778862885"/>
        </patternFill>
      </fill>
    </dxf>
    <dxf>
      <fill>
        <patternFill>
          <bgColor theme="5" tint="0.59996337778862885"/>
        </patternFill>
      </fill>
    </dxf>
    <dxf>
      <fill>
        <patternFill>
          <bgColor theme="9" tint="0.39994506668294322"/>
        </patternFill>
      </fill>
    </dxf>
    <dxf>
      <fill>
        <patternFill>
          <bgColor theme="9"/>
        </patternFill>
      </fill>
    </dxf>
    <dxf>
      <fill>
        <patternFill>
          <bgColor rgb="FFFF0000"/>
        </patternFill>
      </fill>
    </dxf>
    <dxf>
      <fill>
        <patternFill>
          <bgColor theme="0" tint="-0.14996795556505021"/>
        </patternFill>
      </fill>
    </dxf>
    <dxf>
      <fill>
        <patternFill>
          <bgColor theme="9"/>
        </patternFill>
      </fill>
    </dxf>
    <dxf>
      <fill>
        <patternFill>
          <bgColor rgb="FF00B050"/>
        </patternFill>
      </fill>
    </dxf>
    <dxf>
      <fill>
        <patternFill>
          <bgColor rgb="FFFF0000"/>
        </patternFill>
      </fill>
    </dxf>
    <dxf>
      <fill>
        <patternFill>
          <bgColor theme="4" tint="0.59996337778862885"/>
        </patternFill>
      </fill>
    </dxf>
    <dxf>
      <fill>
        <patternFill>
          <bgColor theme="0" tint="-0.14996795556505021"/>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5" tint="0.59996337778862885"/>
        </patternFill>
      </fill>
    </dxf>
    <dxf>
      <fill>
        <patternFill>
          <bgColor theme="9" tint="0.39994506668294322"/>
        </patternFill>
      </fill>
    </dxf>
    <dxf>
      <fill>
        <patternFill>
          <bgColor theme="0" tint="-0.14996795556505021"/>
        </patternFill>
      </fill>
    </dxf>
    <dxf>
      <fill>
        <patternFill>
          <bgColor theme="0" tint="-0.14996795556505021"/>
        </patternFill>
      </fill>
    </dxf>
    <dxf>
      <fill>
        <patternFill>
          <bgColor rgb="FF00B050"/>
        </patternFill>
      </fill>
    </dxf>
    <dxf>
      <fill>
        <patternFill>
          <bgColor rgb="FFFF0000"/>
        </patternFill>
      </fill>
    </dxf>
    <dxf>
      <fill>
        <patternFill>
          <bgColor theme="9" tint="0.59996337778862885"/>
        </patternFill>
      </fill>
    </dxf>
    <dxf>
      <fill>
        <patternFill>
          <bgColor theme="9" tint="0.39994506668294322"/>
        </patternFill>
      </fill>
    </dxf>
    <dxf>
      <fill>
        <patternFill>
          <bgColor theme="5" tint="0.59996337778862885"/>
        </patternFill>
      </fill>
    </dxf>
    <dxf>
      <fill>
        <patternFill>
          <bgColor theme="9" tint="0.39994506668294322"/>
        </patternFill>
      </fill>
    </dxf>
    <dxf>
      <fill>
        <patternFill>
          <bgColor theme="9"/>
        </patternFill>
      </fill>
    </dxf>
    <dxf>
      <fill>
        <patternFill>
          <bgColor theme="4" tint="0.59996337778862885"/>
        </patternFill>
      </fill>
    </dxf>
    <dxf>
      <fill>
        <patternFill>
          <bgColor theme="9" tint="0.79998168889431442"/>
        </patternFill>
      </fill>
    </dxf>
    <dxf>
      <fill>
        <patternFill>
          <bgColor theme="9" tint="0.39994506668294322"/>
        </patternFill>
      </fill>
    </dxf>
    <dxf>
      <fill>
        <patternFill>
          <bgColor rgb="FFFF0000"/>
        </patternFill>
      </fill>
    </dxf>
    <dxf>
      <fill>
        <patternFill>
          <bgColor theme="0" tint="-0.14996795556505021"/>
        </patternFill>
      </fill>
    </dxf>
    <dxf>
      <fill>
        <patternFill>
          <bgColor theme="4" tint="0.59996337778862885"/>
        </patternFill>
      </fill>
    </dxf>
    <dxf>
      <fill>
        <patternFill>
          <bgColor theme="9"/>
        </patternFill>
      </fill>
    </dxf>
    <dxf>
      <fill>
        <patternFill>
          <bgColor rgb="FF00B050"/>
        </patternFill>
      </fill>
    </dxf>
    <dxf>
      <fill>
        <patternFill>
          <bgColor theme="0" tint="-0.14996795556505021"/>
        </patternFill>
      </fill>
    </dxf>
    <dxf>
      <fill>
        <patternFill>
          <bgColor theme="9" tint="0.39994506668294322"/>
        </patternFill>
      </fill>
    </dxf>
    <dxf>
      <fill>
        <patternFill>
          <bgColor theme="5" tint="0.59996337778862885"/>
        </patternFill>
      </fill>
    </dxf>
    <dxf>
      <fill>
        <patternFill>
          <bgColor theme="9" tint="0.79998168889431442"/>
        </patternFill>
      </fill>
    </dxf>
    <dxf>
      <fill>
        <patternFill>
          <bgColor theme="9" tint="0.59996337778862885"/>
        </patternFill>
      </fill>
    </dxf>
    <dxf>
      <fill>
        <patternFill>
          <bgColor theme="5" tint="0.59996337778862885"/>
        </patternFill>
      </fill>
    </dxf>
    <dxf>
      <fill>
        <patternFill>
          <bgColor theme="9" tint="0.39994506668294322"/>
        </patternFill>
      </fill>
    </dxf>
    <dxf>
      <fill>
        <patternFill>
          <bgColor theme="0" tint="-0.14996795556505021"/>
        </patternFill>
      </fill>
    </dxf>
    <dxf>
      <fill>
        <patternFill>
          <bgColor rgb="FF00B050"/>
        </patternFill>
      </fill>
    </dxf>
    <dxf>
      <fill>
        <patternFill>
          <bgColor rgb="FFFF0000"/>
        </patternFill>
      </fill>
    </dxf>
    <dxf>
      <fill>
        <patternFill>
          <bgColor theme="9" tint="0.79998168889431442"/>
        </patternFill>
      </fill>
    </dxf>
    <dxf>
      <fill>
        <patternFill>
          <bgColor theme="0" tint="-0.14996795556505021"/>
        </patternFill>
      </fill>
    </dxf>
    <dxf>
      <fill>
        <patternFill>
          <bgColor theme="9" tint="0.59996337778862885"/>
        </patternFill>
      </fill>
    </dxf>
    <dxf>
      <fill>
        <patternFill>
          <bgColor theme="9" tint="0.39994506668294322"/>
        </patternFill>
      </fill>
    </dxf>
    <dxf>
      <fill>
        <patternFill>
          <bgColor theme="9"/>
        </patternFill>
      </fill>
    </dxf>
    <dxf>
      <fill>
        <patternFill>
          <bgColor theme="4" tint="0.59996337778862885"/>
        </patternFill>
      </fill>
    </dxf>
    <dxf>
      <fill>
        <patternFill>
          <bgColor rgb="FFFF0000"/>
        </patternFill>
      </fill>
    </dxf>
    <dxf>
      <fill>
        <patternFill>
          <bgColor rgb="FF00B050"/>
        </patternFill>
      </fill>
    </dxf>
    <dxf>
      <fill>
        <patternFill>
          <bgColor theme="0" tint="-0.14996795556505021"/>
        </patternFill>
      </fill>
    </dxf>
    <dxf>
      <fill>
        <patternFill>
          <bgColor theme="9" tint="0.39994506668294322"/>
        </patternFill>
      </fill>
    </dxf>
    <dxf>
      <fill>
        <patternFill>
          <bgColor theme="9"/>
        </patternFill>
      </fill>
    </dxf>
    <dxf>
      <fill>
        <patternFill>
          <bgColor theme="0" tint="-0.14996795556505021"/>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4" tint="0.59996337778862885"/>
        </patternFill>
      </fill>
    </dxf>
    <dxf>
      <fill>
        <patternFill>
          <bgColor theme="5" tint="0.59996337778862885"/>
        </patternFill>
      </fill>
    </dxf>
    <dxf>
      <fill>
        <patternFill>
          <bgColor theme="9" tint="0.39994506668294322"/>
        </patternFill>
      </fill>
    </dxf>
    <dxf>
      <fill>
        <patternFill>
          <bgColor rgb="FFFF0000"/>
        </patternFill>
      </fill>
    </dxf>
    <dxf>
      <fill>
        <patternFill>
          <bgColor rgb="FF00B050"/>
        </patternFill>
      </fill>
    </dxf>
    <dxf>
      <fill>
        <patternFill>
          <bgColor theme="0" tint="-0.14996795556505021"/>
        </patternFill>
      </fill>
    </dxf>
    <dxf>
      <fill>
        <patternFill>
          <bgColor theme="9" tint="0.39994506668294322"/>
        </patternFill>
      </fill>
    </dxf>
    <dxf>
      <fill>
        <patternFill>
          <bgColor theme="5" tint="0.59996337778862885"/>
        </patternFill>
      </fill>
    </dxf>
    <dxf>
      <fill>
        <patternFill>
          <bgColor theme="9" tint="0.79998168889431442"/>
        </patternFill>
      </fill>
    </dxf>
    <dxf>
      <fill>
        <patternFill>
          <bgColor theme="9" tint="0.59996337778862885"/>
        </patternFill>
      </fill>
    </dxf>
    <dxf>
      <fill>
        <patternFill>
          <bgColor theme="9"/>
        </patternFill>
      </fill>
    </dxf>
    <dxf>
      <fill>
        <patternFill>
          <bgColor theme="4" tint="0.59996337778862885"/>
        </patternFill>
      </fill>
    </dxf>
    <dxf>
      <fill>
        <patternFill>
          <bgColor theme="0" tint="-0.14996795556505021"/>
        </patternFill>
      </fill>
    </dxf>
    <dxf>
      <fill>
        <patternFill>
          <bgColor rgb="FFFF0000"/>
        </patternFill>
      </fill>
    </dxf>
    <dxf>
      <fill>
        <patternFill>
          <bgColor rgb="FF00B050"/>
        </patternFill>
      </fill>
    </dxf>
    <dxf>
      <fill>
        <patternFill>
          <bgColor theme="0" tint="-0.14996795556505021"/>
        </patternFill>
      </fill>
    </dxf>
    <dxf>
      <fill>
        <patternFill>
          <bgColor theme="9" tint="0.39994506668294322"/>
        </patternFill>
      </fill>
    </dxf>
    <dxf>
      <fill>
        <patternFill>
          <bgColor theme="5" tint="0.59996337778862885"/>
        </patternFill>
      </fill>
    </dxf>
    <dxf>
      <fill>
        <patternFill>
          <bgColor theme="9" tint="0.79998168889431442"/>
        </patternFill>
      </fill>
    </dxf>
    <dxf>
      <fill>
        <patternFill>
          <bgColor theme="9" tint="0.59996337778862885"/>
        </patternFill>
      </fill>
    </dxf>
    <dxf>
      <fill>
        <patternFill>
          <bgColor theme="9" tint="0.39994506668294322"/>
        </patternFill>
      </fill>
    </dxf>
    <dxf>
      <fill>
        <patternFill>
          <bgColor theme="9"/>
        </patternFill>
      </fill>
    </dxf>
    <dxf>
      <fill>
        <patternFill>
          <bgColor theme="4" tint="0.59996337778862885"/>
        </patternFill>
      </fill>
    </dxf>
    <dxf>
      <fill>
        <patternFill>
          <bgColor theme="0" tint="-0.14996795556505021"/>
        </patternFill>
      </fill>
    </dxf>
    <dxf>
      <fill>
        <patternFill>
          <bgColor theme="4" tint="0.59996337778862885"/>
        </patternFill>
      </fill>
    </dxf>
    <dxf>
      <fill>
        <patternFill>
          <bgColor theme="9" tint="0.39994506668294322"/>
        </patternFill>
      </fill>
    </dxf>
    <dxf>
      <fill>
        <patternFill>
          <bgColor theme="5" tint="0.59996337778862885"/>
        </patternFill>
      </fill>
    </dxf>
    <dxf>
      <fill>
        <patternFill>
          <bgColor theme="9" tint="0.79998168889431442"/>
        </patternFill>
      </fill>
    </dxf>
    <dxf>
      <fill>
        <patternFill>
          <bgColor theme="9" tint="0.59996337778862885"/>
        </patternFill>
      </fill>
    </dxf>
    <dxf>
      <fill>
        <patternFill>
          <bgColor theme="9" tint="0.39994506668294322"/>
        </patternFill>
      </fill>
    </dxf>
    <dxf>
      <fill>
        <patternFill>
          <bgColor theme="9"/>
        </patternFill>
      </fill>
    </dxf>
    <dxf>
      <fill>
        <patternFill>
          <bgColor theme="0" tint="-0.14996795556505021"/>
        </patternFill>
      </fill>
    </dxf>
    <dxf>
      <fill>
        <patternFill>
          <bgColor rgb="FFFF0000"/>
        </patternFill>
      </fill>
    </dxf>
    <dxf>
      <fill>
        <patternFill>
          <bgColor rgb="FF00B050"/>
        </patternFill>
      </fill>
    </dxf>
    <dxf>
      <fill>
        <patternFill>
          <bgColor theme="0" tint="-0.14996795556505021"/>
        </patternFill>
      </fill>
    </dxf>
    <dxf>
      <fill>
        <patternFill>
          <bgColor theme="9" tint="0.39994506668294322"/>
        </patternFill>
      </fill>
    </dxf>
    <dxf>
      <fill>
        <patternFill>
          <bgColor rgb="FF00B050"/>
        </patternFill>
      </fill>
    </dxf>
    <dxf>
      <fill>
        <patternFill>
          <bgColor theme="0" tint="-0.14996795556505021"/>
        </patternFill>
      </fill>
    </dxf>
    <dxf>
      <fill>
        <patternFill>
          <bgColor theme="9" tint="0.39994506668294322"/>
        </patternFill>
      </fill>
    </dxf>
    <dxf>
      <fill>
        <patternFill>
          <bgColor theme="5" tint="0.59996337778862885"/>
        </patternFill>
      </fill>
    </dxf>
    <dxf>
      <fill>
        <patternFill>
          <bgColor theme="9" tint="0.79998168889431442"/>
        </patternFill>
      </fill>
    </dxf>
    <dxf>
      <fill>
        <patternFill>
          <bgColor theme="4" tint="0.59996337778862885"/>
        </patternFill>
      </fill>
    </dxf>
    <dxf>
      <fill>
        <patternFill>
          <bgColor theme="9"/>
        </patternFill>
      </fill>
    </dxf>
    <dxf>
      <fill>
        <patternFill>
          <bgColor theme="9" tint="0.59996337778862885"/>
        </patternFill>
      </fill>
    </dxf>
    <dxf>
      <fill>
        <patternFill>
          <bgColor rgb="FFFF0000"/>
        </patternFill>
      </fill>
    </dxf>
    <dxf>
      <fill>
        <patternFill>
          <bgColor theme="0" tint="-0.14996795556505021"/>
        </patternFill>
      </fill>
    </dxf>
    <dxf>
      <fill>
        <patternFill>
          <bgColor theme="0" tint="-0.14996795556505021"/>
        </patternFill>
      </fill>
    </dxf>
    <dxf>
      <fill>
        <patternFill>
          <bgColor theme="9" tint="0.39994506668294322"/>
        </patternFill>
      </fill>
    </dxf>
    <dxf>
      <fill>
        <patternFill>
          <bgColor theme="5" tint="0.59996337778862885"/>
        </patternFill>
      </fill>
    </dxf>
    <dxf>
      <fill>
        <patternFill>
          <bgColor theme="9" tint="0.79998168889431442"/>
        </patternFill>
      </fill>
    </dxf>
    <dxf>
      <fill>
        <patternFill>
          <bgColor theme="0" tint="-0.14996795556505021"/>
        </patternFill>
      </fill>
    </dxf>
    <dxf>
      <fill>
        <patternFill>
          <bgColor rgb="FFFF0000"/>
        </patternFill>
      </fill>
    </dxf>
    <dxf>
      <fill>
        <patternFill>
          <bgColor rgb="FF00B050"/>
        </patternFill>
      </fill>
    </dxf>
    <dxf>
      <fill>
        <patternFill>
          <bgColor theme="9" tint="0.59996337778862885"/>
        </patternFill>
      </fill>
    </dxf>
    <dxf>
      <fill>
        <patternFill>
          <bgColor theme="4" tint="0.59996337778862885"/>
        </patternFill>
      </fill>
    </dxf>
    <dxf>
      <fill>
        <patternFill>
          <bgColor theme="9"/>
        </patternFill>
      </fill>
    </dxf>
    <dxf>
      <fill>
        <patternFill>
          <bgColor theme="9" tint="0.39994506668294322"/>
        </patternFill>
      </fill>
    </dxf>
    <dxf>
      <fill>
        <patternFill>
          <bgColor theme="9" tint="0.39994506668294322"/>
        </patternFill>
      </fill>
    </dxf>
    <dxf>
      <fill>
        <patternFill>
          <bgColor rgb="FF00B050"/>
        </patternFill>
      </fill>
    </dxf>
    <dxf>
      <fill>
        <patternFill>
          <bgColor theme="0" tint="-0.14996795556505021"/>
        </patternFill>
      </fill>
    </dxf>
    <dxf>
      <fill>
        <patternFill>
          <bgColor theme="4" tint="0.59996337778862885"/>
        </patternFill>
      </fill>
    </dxf>
    <dxf>
      <fill>
        <patternFill>
          <bgColor theme="9"/>
        </patternFill>
      </fill>
    </dxf>
    <dxf>
      <fill>
        <patternFill>
          <bgColor theme="9" tint="0.39994506668294322"/>
        </patternFill>
      </fill>
    </dxf>
    <dxf>
      <fill>
        <patternFill>
          <bgColor theme="9" tint="0.59996337778862885"/>
        </patternFill>
      </fill>
    </dxf>
    <dxf>
      <fill>
        <patternFill>
          <bgColor theme="5" tint="0.59996337778862885"/>
        </patternFill>
      </fill>
    </dxf>
    <dxf>
      <fill>
        <patternFill>
          <bgColor theme="9" tint="0.39994506668294322"/>
        </patternFill>
      </fill>
    </dxf>
    <dxf>
      <fill>
        <patternFill>
          <bgColor theme="0" tint="-0.14996795556505021"/>
        </patternFill>
      </fill>
    </dxf>
    <dxf>
      <fill>
        <patternFill>
          <bgColor rgb="FF00B050"/>
        </patternFill>
      </fill>
    </dxf>
    <dxf>
      <fill>
        <patternFill>
          <bgColor rgb="FFFF0000"/>
        </patternFill>
      </fill>
    </dxf>
    <dxf>
      <fill>
        <patternFill>
          <bgColor theme="9" tint="0.79998168889431442"/>
        </patternFill>
      </fill>
    </dxf>
    <dxf>
      <fill>
        <patternFill>
          <bgColor theme="0" tint="-0.14996795556505021"/>
        </patternFill>
      </fill>
    </dxf>
    <dxf>
      <fill>
        <patternFill>
          <bgColor rgb="FFFF0000"/>
        </patternFill>
      </fill>
    </dxf>
    <dxf>
      <fill>
        <patternFill>
          <bgColor rgb="FF00B050"/>
        </patternFill>
      </fill>
    </dxf>
    <dxf>
      <fill>
        <patternFill>
          <bgColor theme="0" tint="-0.14996795556505021"/>
        </patternFill>
      </fill>
    </dxf>
    <dxf>
      <fill>
        <patternFill>
          <bgColor theme="9" tint="0.39994506668294322"/>
        </patternFill>
      </fill>
    </dxf>
    <dxf>
      <fill>
        <patternFill>
          <bgColor theme="5" tint="0.59996337778862885"/>
        </patternFill>
      </fill>
    </dxf>
    <dxf>
      <fill>
        <patternFill>
          <bgColor theme="9" tint="0.39994506668294322"/>
        </patternFill>
      </fill>
    </dxf>
    <dxf>
      <fill>
        <patternFill>
          <bgColor theme="9" tint="0.79998168889431442"/>
        </patternFill>
      </fill>
    </dxf>
    <dxf>
      <fill>
        <patternFill>
          <bgColor theme="9" tint="0.59996337778862885"/>
        </patternFill>
      </fill>
    </dxf>
    <dxf>
      <fill>
        <patternFill>
          <bgColor theme="9"/>
        </patternFill>
      </fill>
    </dxf>
    <dxf>
      <fill>
        <patternFill>
          <bgColor theme="4" tint="0.59996337778862885"/>
        </patternFill>
      </fill>
    </dxf>
    <dxf>
      <fill>
        <patternFill>
          <bgColor theme="9" tint="0.39994506668294322"/>
        </patternFill>
      </fill>
    </dxf>
    <dxf>
      <fill>
        <patternFill>
          <bgColor theme="9" tint="0.59996337778862885"/>
        </patternFill>
      </fill>
    </dxf>
    <dxf>
      <fill>
        <patternFill>
          <bgColor theme="0" tint="-0.14996795556505021"/>
        </patternFill>
      </fill>
    </dxf>
    <dxf>
      <fill>
        <patternFill>
          <bgColor theme="4" tint="0.59996337778862885"/>
        </patternFill>
      </fill>
    </dxf>
    <dxf>
      <fill>
        <patternFill>
          <bgColor theme="9"/>
        </patternFill>
      </fill>
    </dxf>
    <dxf>
      <fill>
        <patternFill>
          <bgColor theme="9" tint="0.39994506668294322"/>
        </patternFill>
      </fill>
    </dxf>
    <dxf>
      <fill>
        <patternFill>
          <bgColor rgb="FF00B050"/>
        </patternFill>
      </fill>
    </dxf>
    <dxf>
      <fill>
        <patternFill>
          <bgColor rgb="FFFF0000"/>
        </patternFill>
      </fill>
    </dxf>
    <dxf>
      <fill>
        <patternFill>
          <bgColor theme="9" tint="0.79998168889431442"/>
        </patternFill>
      </fill>
    </dxf>
    <dxf>
      <fill>
        <patternFill>
          <bgColor theme="5" tint="0.59996337778862885"/>
        </patternFill>
      </fill>
    </dxf>
    <dxf>
      <fill>
        <patternFill>
          <bgColor theme="0" tint="-0.14996795556505021"/>
        </patternFill>
      </fill>
    </dxf>
    <dxf>
      <fill>
        <patternFill>
          <bgColor theme="0" tint="-0.14996795556505021"/>
        </patternFill>
      </fill>
    </dxf>
    <dxf>
      <fill>
        <patternFill>
          <bgColor theme="9"/>
        </patternFill>
      </fill>
    </dxf>
    <dxf>
      <fill>
        <patternFill>
          <bgColor rgb="FFFF0000"/>
        </patternFill>
      </fill>
    </dxf>
    <dxf>
      <fill>
        <patternFill>
          <bgColor theme="4" tint="0.59996337778862885"/>
        </patternFill>
      </fill>
    </dxf>
    <dxf>
      <fill>
        <patternFill>
          <bgColor theme="0" tint="-0.14996795556505021"/>
        </patternFill>
      </fill>
    </dxf>
    <dxf>
      <fill>
        <patternFill>
          <bgColor theme="9" tint="0.39994506668294322"/>
        </patternFill>
      </fill>
    </dxf>
    <dxf>
      <fill>
        <patternFill>
          <bgColor theme="5" tint="0.59996337778862885"/>
        </patternFill>
      </fill>
    </dxf>
    <dxf>
      <fill>
        <patternFill>
          <bgColor theme="9" tint="0.79998168889431442"/>
        </patternFill>
      </fill>
    </dxf>
    <dxf>
      <fill>
        <patternFill>
          <bgColor theme="9" tint="0.59996337778862885"/>
        </patternFill>
      </fill>
    </dxf>
    <dxf>
      <fill>
        <patternFill>
          <bgColor rgb="FF00B050"/>
        </patternFill>
      </fill>
    </dxf>
    <dxf>
      <fill>
        <patternFill>
          <bgColor theme="0" tint="-0.14996795556505021"/>
        </patternFill>
      </fill>
    </dxf>
    <dxf>
      <fill>
        <patternFill>
          <bgColor theme="9" tint="0.79998168889431442"/>
        </patternFill>
      </fill>
    </dxf>
    <dxf>
      <fill>
        <patternFill>
          <bgColor theme="5" tint="0.59996337778862885"/>
        </patternFill>
      </fill>
    </dxf>
    <dxf>
      <fill>
        <patternFill>
          <bgColor theme="0" tint="-0.14996795556505021"/>
        </patternFill>
      </fill>
    </dxf>
    <dxf>
      <fill>
        <patternFill>
          <bgColor rgb="FFFF0000"/>
        </patternFill>
      </fill>
    </dxf>
    <dxf>
      <fill>
        <patternFill>
          <bgColor theme="9" tint="0.39994506668294322"/>
        </patternFill>
      </fill>
    </dxf>
    <dxf>
      <fill>
        <patternFill>
          <bgColor rgb="FF00B050"/>
        </patternFill>
      </fill>
    </dxf>
    <dxf>
      <fill>
        <patternFill>
          <bgColor theme="9" tint="0.59996337778862885"/>
        </patternFill>
      </fill>
    </dxf>
    <dxf>
      <fill>
        <patternFill>
          <bgColor theme="9"/>
        </patternFill>
      </fill>
    </dxf>
    <dxf>
      <fill>
        <patternFill>
          <bgColor theme="4" tint="0.59996337778862885"/>
        </patternFill>
      </fill>
    </dxf>
    <dxf>
      <fill>
        <patternFill>
          <bgColor theme="9" tint="0.39994506668294322"/>
        </patternFill>
      </fill>
    </dxf>
    <dxf>
      <fill>
        <patternFill>
          <bgColor theme="9" tint="0.39994506668294322"/>
        </patternFill>
      </fill>
    </dxf>
    <dxf>
      <fill>
        <patternFill>
          <bgColor theme="0" tint="-0.14996795556505021"/>
        </patternFill>
      </fill>
    </dxf>
    <dxf>
      <fill>
        <patternFill>
          <bgColor rgb="FF00B050"/>
        </patternFill>
      </fill>
    </dxf>
    <dxf>
      <fill>
        <patternFill>
          <bgColor theme="0" tint="-0.14996795556505021"/>
        </patternFill>
      </fill>
    </dxf>
    <dxf>
      <fill>
        <patternFill>
          <bgColor theme="4" tint="0.59996337778862885"/>
        </patternFill>
      </fill>
    </dxf>
    <dxf>
      <fill>
        <patternFill>
          <bgColor theme="9"/>
        </patternFill>
      </fill>
    </dxf>
    <dxf>
      <fill>
        <patternFill>
          <bgColor theme="9" tint="0.59996337778862885"/>
        </patternFill>
      </fill>
    </dxf>
    <dxf>
      <fill>
        <patternFill>
          <bgColor theme="5" tint="0.59996337778862885"/>
        </patternFill>
      </fill>
    </dxf>
    <dxf>
      <fill>
        <patternFill>
          <bgColor theme="9" tint="0.79998168889431442"/>
        </patternFill>
      </fill>
    </dxf>
    <dxf>
      <fill>
        <patternFill>
          <bgColor theme="9" tint="0.39994506668294322"/>
        </patternFill>
      </fill>
    </dxf>
    <dxf>
      <fill>
        <patternFill>
          <bgColor rgb="FFFF0000"/>
        </patternFill>
      </fill>
    </dxf>
    <dxf>
      <fill>
        <patternFill>
          <bgColor theme="9" tint="0.39994506668294322"/>
        </patternFill>
      </fill>
    </dxf>
    <dxf>
      <fill>
        <patternFill>
          <bgColor theme="5" tint="0.59996337778862885"/>
        </patternFill>
      </fill>
    </dxf>
    <dxf>
      <fill>
        <patternFill>
          <bgColor theme="0" tint="-0.14996795556505021"/>
        </patternFill>
      </fill>
    </dxf>
    <dxf>
      <fill>
        <patternFill>
          <bgColor theme="4" tint="0.59996337778862885"/>
        </patternFill>
      </fill>
    </dxf>
    <dxf>
      <fill>
        <patternFill>
          <bgColor theme="9" tint="0.39994506668294322"/>
        </patternFill>
      </fill>
    </dxf>
    <dxf>
      <fill>
        <patternFill>
          <bgColor theme="0" tint="-0.14996795556505021"/>
        </patternFill>
      </fill>
    </dxf>
    <dxf>
      <fill>
        <patternFill>
          <bgColor theme="9"/>
        </patternFill>
      </fill>
    </dxf>
    <dxf>
      <fill>
        <patternFill>
          <bgColor rgb="FF00B050"/>
        </patternFill>
      </fill>
    </dxf>
    <dxf>
      <fill>
        <patternFill>
          <bgColor rgb="FFFF0000"/>
        </patternFill>
      </fill>
    </dxf>
    <dxf>
      <fill>
        <patternFill>
          <bgColor theme="9" tint="0.79998168889431442"/>
        </patternFill>
      </fill>
    </dxf>
    <dxf>
      <fill>
        <patternFill>
          <bgColor theme="9" tint="0.59996337778862885"/>
        </patternFill>
      </fill>
    </dxf>
    <dxf>
      <fill>
        <patternFill>
          <bgColor theme="0" tint="-0.14996795556505021"/>
        </patternFill>
      </fill>
    </dxf>
    <dxf>
      <fill>
        <patternFill>
          <bgColor theme="9" tint="0.39994506668294322"/>
        </patternFill>
      </fill>
    </dxf>
    <dxf>
      <fill>
        <patternFill>
          <bgColor theme="5" tint="0.59996337778862885"/>
        </patternFill>
      </fill>
    </dxf>
    <dxf>
      <fill>
        <patternFill>
          <bgColor theme="9" tint="0.79998168889431442"/>
        </patternFill>
      </fill>
    </dxf>
    <dxf>
      <fill>
        <patternFill>
          <bgColor theme="9" tint="0.59996337778862885"/>
        </patternFill>
      </fill>
    </dxf>
    <dxf>
      <fill>
        <patternFill>
          <bgColor theme="9" tint="0.39994506668294322"/>
        </patternFill>
      </fill>
    </dxf>
    <dxf>
      <fill>
        <patternFill>
          <bgColor theme="9"/>
        </patternFill>
      </fill>
    </dxf>
    <dxf>
      <fill>
        <patternFill>
          <bgColor rgb="FFFF0000"/>
        </patternFill>
      </fill>
    </dxf>
    <dxf>
      <fill>
        <patternFill>
          <bgColor theme="0" tint="-0.14996795556505021"/>
        </patternFill>
      </fill>
    </dxf>
    <dxf>
      <fill>
        <patternFill>
          <bgColor theme="4" tint="0.59996337778862885"/>
        </patternFill>
      </fill>
    </dxf>
    <dxf>
      <fill>
        <patternFill>
          <bgColor rgb="FF00B050"/>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5" tint="0.59996337778862885"/>
        </patternFill>
      </fill>
    </dxf>
    <dxf>
      <fill>
        <patternFill>
          <bgColor theme="9" tint="0.39994506668294322"/>
        </patternFill>
      </fill>
    </dxf>
    <dxf>
      <fill>
        <patternFill>
          <bgColor theme="0" tint="-0.14996795556505021"/>
        </patternFill>
      </fill>
    </dxf>
    <dxf>
      <fill>
        <patternFill>
          <bgColor rgb="FF00B050"/>
        </patternFill>
      </fill>
    </dxf>
    <dxf>
      <fill>
        <patternFill>
          <bgColor rgb="FFFF0000"/>
        </patternFill>
      </fill>
    </dxf>
    <dxf>
      <fill>
        <patternFill>
          <bgColor theme="0" tint="-0.14996795556505021"/>
        </patternFill>
      </fill>
    </dxf>
    <dxf>
      <fill>
        <patternFill>
          <bgColor theme="4" tint="0.59996337778862885"/>
        </patternFill>
      </fill>
    </dxf>
    <dxf>
      <fill>
        <patternFill>
          <bgColor theme="4" tint="0.59996337778862885"/>
        </patternFill>
      </fill>
    </dxf>
    <dxf>
      <fill>
        <patternFill>
          <bgColor rgb="FFFF0000"/>
        </patternFill>
      </fill>
    </dxf>
    <dxf>
      <fill>
        <patternFill>
          <bgColor rgb="FF00B050"/>
        </patternFill>
      </fill>
    </dxf>
    <dxf>
      <fill>
        <patternFill>
          <bgColor theme="0" tint="-0.14996795556505021"/>
        </patternFill>
      </fill>
    </dxf>
    <dxf>
      <fill>
        <patternFill>
          <bgColor theme="0" tint="-0.14996795556505021"/>
        </patternFill>
      </fill>
    </dxf>
    <dxf>
      <fill>
        <patternFill>
          <bgColor theme="9" tint="0.39994506668294322"/>
        </patternFill>
      </fill>
    </dxf>
    <dxf>
      <fill>
        <patternFill>
          <bgColor theme="5" tint="0.59996337778862885"/>
        </patternFill>
      </fill>
    </dxf>
    <dxf>
      <fill>
        <patternFill>
          <bgColor theme="9" tint="0.79998168889431442"/>
        </patternFill>
      </fill>
    </dxf>
    <dxf>
      <fill>
        <patternFill>
          <bgColor theme="9" tint="0.59996337778862885"/>
        </patternFill>
      </fill>
    </dxf>
    <dxf>
      <fill>
        <patternFill>
          <bgColor theme="9" tint="0.39994506668294322"/>
        </patternFill>
      </fill>
    </dxf>
    <dxf>
      <fill>
        <patternFill>
          <bgColor theme="9"/>
        </patternFill>
      </fill>
    </dxf>
    <dxf>
      <fill>
        <patternFill>
          <bgColor theme="9" tint="0.39994506668294322"/>
        </patternFill>
      </fill>
    </dxf>
    <dxf>
      <fill>
        <patternFill>
          <bgColor theme="0" tint="-0.14996795556505021"/>
        </patternFill>
      </fill>
    </dxf>
    <dxf>
      <fill>
        <patternFill>
          <bgColor theme="4" tint="0.59996337778862885"/>
        </patternFill>
      </fill>
    </dxf>
    <dxf>
      <fill>
        <patternFill>
          <bgColor theme="9"/>
        </patternFill>
      </fill>
    </dxf>
    <dxf>
      <fill>
        <patternFill>
          <bgColor theme="9" tint="0.59996337778862885"/>
        </patternFill>
      </fill>
    </dxf>
    <dxf>
      <fill>
        <patternFill>
          <bgColor theme="9" tint="0.79998168889431442"/>
        </patternFill>
      </fill>
    </dxf>
    <dxf>
      <fill>
        <patternFill>
          <bgColor theme="5" tint="0.59996337778862885"/>
        </patternFill>
      </fill>
    </dxf>
    <dxf>
      <fill>
        <patternFill>
          <bgColor theme="9" tint="0.39994506668294322"/>
        </patternFill>
      </fill>
    </dxf>
    <dxf>
      <fill>
        <patternFill>
          <bgColor theme="0" tint="-0.14996795556505021"/>
        </patternFill>
      </fill>
    </dxf>
    <dxf>
      <fill>
        <patternFill>
          <bgColor rgb="FF00B050"/>
        </patternFill>
      </fill>
    </dxf>
    <dxf>
      <fill>
        <patternFill>
          <bgColor rgb="FFFF0000"/>
        </patternFill>
      </fill>
    </dxf>
    <dxf>
      <fill>
        <patternFill>
          <bgColor rgb="FFFF0000"/>
        </patternFill>
      </fill>
    </dxf>
    <dxf>
      <fill>
        <patternFill>
          <bgColor theme="0" tint="-0.14996795556505021"/>
        </patternFill>
      </fill>
    </dxf>
    <dxf>
      <fill>
        <patternFill>
          <bgColor theme="4" tint="0.59996337778862885"/>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5" tint="0.59996337778862885"/>
        </patternFill>
      </fill>
    </dxf>
    <dxf>
      <fill>
        <patternFill>
          <bgColor theme="9" tint="0.39994506668294322"/>
        </patternFill>
      </fill>
    </dxf>
    <dxf>
      <fill>
        <patternFill>
          <bgColor theme="0" tint="-0.14996795556505021"/>
        </patternFill>
      </fill>
    </dxf>
    <dxf>
      <fill>
        <patternFill>
          <bgColor rgb="FF00B050"/>
        </patternFill>
      </fill>
    </dxf>
    <dxf>
      <fill>
        <patternFill>
          <bgColor rgb="FF00B050"/>
        </patternFill>
      </fill>
    </dxf>
    <dxf>
      <fill>
        <patternFill>
          <bgColor theme="0" tint="-0.14996795556505021"/>
        </patternFill>
      </fill>
    </dxf>
    <dxf>
      <fill>
        <patternFill>
          <bgColor theme="4" tint="0.59996337778862885"/>
        </patternFill>
      </fill>
    </dxf>
    <dxf>
      <fill>
        <patternFill>
          <bgColor theme="9"/>
        </patternFill>
      </fill>
    </dxf>
    <dxf>
      <fill>
        <patternFill>
          <bgColor theme="9" tint="0.39994506668294322"/>
        </patternFill>
      </fill>
    </dxf>
    <dxf>
      <fill>
        <patternFill>
          <bgColor theme="9" tint="0.39994506668294322"/>
        </patternFill>
      </fill>
    </dxf>
    <dxf>
      <fill>
        <patternFill>
          <bgColor theme="5" tint="0.59996337778862885"/>
        </patternFill>
      </fill>
    </dxf>
    <dxf>
      <fill>
        <patternFill>
          <bgColor theme="9" tint="0.79998168889431442"/>
        </patternFill>
      </fill>
    </dxf>
    <dxf>
      <fill>
        <patternFill>
          <bgColor theme="9" tint="0.59996337778862885"/>
        </patternFill>
      </fill>
    </dxf>
    <dxf>
      <fill>
        <patternFill>
          <bgColor theme="0" tint="-0.14996795556505021"/>
        </patternFill>
      </fill>
    </dxf>
    <dxf>
      <fill>
        <patternFill>
          <bgColor rgb="FFFF0000"/>
        </patternFill>
      </fill>
    </dxf>
    <dxf>
      <fill>
        <patternFill>
          <bgColor rgb="FFFF0000"/>
        </patternFill>
      </fill>
    </dxf>
    <dxf>
      <fill>
        <patternFill>
          <bgColor rgb="FF00B050"/>
        </patternFill>
      </fill>
    </dxf>
    <dxf>
      <fill>
        <patternFill>
          <bgColor theme="0" tint="-0.14996795556505021"/>
        </patternFill>
      </fill>
    </dxf>
    <dxf>
      <fill>
        <patternFill>
          <bgColor theme="9" tint="0.39994506668294322"/>
        </patternFill>
      </fill>
    </dxf>
    <dxf>
      <fill>
        <patternFill>
          <bgColor theme="5" tint="0.59996337778862885"/>
        </patternFill>
      </fill>
    </dxf>
    <dxf>
      <fill>
        <patternFill>
          <bgColor theme="9" tint="0.79998168889431442"/>
        </patternFill>
      </fill>
    </dxf>
    <dxf>
      <fill>
        <patternFill>
          <bgColor theme="9" tint="0.59996337778862885"/>
        </patternFill>
      </fill>
    </dxf>
    <dxf>
      <fill>
        <patternFill>
          <bgColor theme="9" tint="0.39994506668294322"/>
        </patternFill>
      </fill>
    </dxf>
    <dxf>
      <fill>
        <patternFill>
          <bgColor theme="9"/>
        </patternFill>
      </fill>
    </dxf>
    <dxf>
      <fill>
        <patternFill>
          <bgColor theme="4" tint="0.59996337778862885"/>
        </patternFill>
      </fill>
    </dxf>
    <dxf>
      <fill>
        <patternFill>
          <bgColor theme="0" tint="-0.14996795556505021"/>
        </patternFill>
      </fill>
    </dxf>
    <dxf>
      <fill>
        <patternFill>
          <bgColor theme="9" tint="0.39994506668294322"/>
        </patternFill>
      </fill>
    </dxf>
    <dxf>
      <fill>
        <patternFill>
          <bgColor theme="9" tint="0.39994506668294322"/>
        </patternFill>
      </fill>
    </dxf>
    <dxf>
      <fill>
        <patternFill>
          <bgColor theme="0" tint="-0.14996795556505021"/>
        </patternFill>
      </fill>
    </dxf>
    <dxf>
      <fill>
        <patternFill>
          <bgColor theme="4" tint="0.59996337778862885"/>
        </patternFill>
      </fill>
    </dxf>
    <dxf>
      <fill>
        <patternFill>
          <bgColor theme="9"/>
        </patternFill>
      </fill>
    </dxf>
    <dxf>
      <fill>
        <patternFill>
          <bgColor rgb="FFFF0000"/>
        </patternFill>
      </fill>
    </dxf>
    <dxf>
      <fill>
        <patternFill>
          <bgColor rgb="FF00B050"/>
        </patternFill>
      </fill>
    </dxf>
    <dxf>
      <fill>
        <patternFill>
          <bgColor theme="0" tint="-0.14996795556505021"/>
        </patternFill>
      </fill>
    </dxf>
    <dxf>
      <fill>
        <patternFill>
          <bgColor theme="5" tint="0.59996337778862885"/>
        </patternFill>
      </fill>
    </dxf>
    <dxf>
      <fill>
        <patternFill>
          <bgColor theme="9" tint="0.79998168889431442"/>
        </patternFill>
      </fill>
    </dxf>
    <dxf>
      <fill>
        <patternFill>
          <bgColor theme="9" tint="0.59996337778862885"/>
        </patternFill>
      </fill>
    </dxf>
    <dxf>
      <fill>
        <patternFill>
          <bgColor rgb="FF00B050"/>
        </patternFill>
      </fill>
    </dxf>
    <dxf>
      <fill>
        <patternFill>
          <bgColor theme="9"/>
        </patternFill>
      </fill>
    </dxf>
    <dxf>
      <fill>
        <patternFill>
          <bgColor theme="9" tint="0.79998168889431442"/>
        </patternFill>
      </fill>
    </dxf>
    <dxf>
      <fill>
        <patternFill>
          <bgColor theme="0" tint="-0.14996795556505021"/>
        </patternFill>
      </fill>
    </dxf>
    <dxf>
      <fill>
        <patternFill>
          <bgColor theme="9" tint="0.39994506668294322"/>
        </patternFill>
      </fill>
    </dxf>
    <dxf>
      <fill>
        <patternFill>
          <bgColor theme="5" tint="0.59996337778862885"/>
        </patternFill>
      </fill>
    </dxf>
    <dxf>
      <fill>
        <patternFill>
          <bgColor theme="9" tint="0.59996337778862885"/>
        </patternFill>
      </fill>
    </dxf>
    <dxf>
      <fill>
        <patternFill>
          <bgColor theme="9" tint="0.39994506668294322"/>
        </patternFill>
      </fill>
    </dxf>
    <dxf>
      <fill>
        <patternFill>
          <bgColor rgb="FFFF0000"/>
        </patternFill>
      </fill>
    </dxf>
    <dxf>
      <fill>
        <patternFill>
          <bgColor theme="0" tint="-0.14996795556505021"/>
        </patternFill>
      </fill>
    </dxf>
    <dxf>
      <fill>
        <patternFill>
          <bgColor theme="4" tint="0.59996337778862885"/>
        </patternFill>
      </fill>
    </dxf>
    <dxf>
      <fill>
        <patternFill>
          <bgColor theme="5" tint="0.59996337778862885"/>
        </patternFill>
      </fill>
    </dxf>
    <dxf>
      <fill>
        <patternFill>
          <bgColor theme="9" tint="0.79998168889431442"/>
        </patternFill>
      </fill>
    </dxf>
    <dxf>
      <fill>
        <patternFill>
          <bgColor rgb="FFFF0000"/>
        </patternFill>
      </fill>
    </dxf>
    <dxf>
      <fill>
        <patternFill>
          <bgColor rgb="FF00B050"/>
        </patternFill>
      </fill>
    </dxf>
    <dxf>
      <fill>
        <patternFill>
          <bgColor theme="0" tint="-0.14996795556505021"/>
        </patternFill>
      </fill>
    </dxf>
    <dxf>
      <fill>
        <patternFill>
          <bgColor theme="0" tint="-0.14996795556505021"/>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39994506668294322"/>
        </patternFill>
      </fill>
    </dxf>
    <dxf>
      <fill>
        <patternFill>
          <bgColor theme="4" tint="0.59996337778862885"/>
        </patternFill>
      </fill>
    </dxf>
    <dxf>
      <fill>
        <patternFill>
          <bgColor rgb="FF00B050"/>
        </patternFill>
      </fill>
    </dxf>
    <dxf>
      <fill>
        <patternFill>
          <bgColor theme="0" tint="-0.14996795556505021"/>
        </patternFill>
      </fill>
    </dxf>
    <dxf>
      <fill>
        <patternFill>
          <bgColor theme="4" tint="0.59996337778862885"/>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5" tint="0.59996337778862885"/>
        </patternFill>
      </fill>
    </dxf>
    <dxf>
      <fill>
        <patternFill>
          <bgColor theme="9" tint="0.39994506668294322"/>
        </patternFill>
      </fill>
    </dxf>
    <dxf>
      <fill>
        <patternFill>
          <bgColor theme="0" tint="-0.14996795556505021"/>
        </patternFill>
      </fill>
    </dxf>
    <dxf>
      <fill>
        <patternFill>
          <bgColor rgb="FFFF0000"/>
        </patternFill>
      </fill>
    </dxf>
    <dxf>
      <fill>
        <patternFill>
          <bgColor theme="0" tint="-0.14996795556505021"/>
        </patternFill>
      </fill>
    </dxf>
    <dxf>
      <fill>
        <patternFill>
          <bgColor rgb="FF00B050"/>
        </patternFill>
      </fill>
    </dxf>
    <dxf>
      <fill>
        <patternFill>
          <bgColor rgb="FFFF0000"/>
        </patternFill>
      </fill>
    </dxf>
    <dxf>
      <fill>
        <patternFill>
          <bgColor theme="4" tint="0.59996337778862885"/>
        </patternFill>
      </fill>
    </dxf>
    <dxf>
      <fill>
        <patternFill>
          <bgColor theme="9" tint="0.39994506668294322"/>
        </patternFill>
      </fill>
    </dxf>
    <dxf>
      <fill>
        <patternFill>
          <bgColor theme="5" tint="0.59996337778862885"/>
        </patternFill>
      </fill>
    </dxf>
    <dxf>
      <fill>
        <patternFill>
          <bgColor theme="9" tint="0.59996337778862885"/>
        </patternFill>
      </fill>
    </dxf>
    <dxf>
      <fill>
        <patternFill>
          <bgColor theme="9" tint="0.79998168889431442"/>
        </patternFill>
      </fill>
    </dxf>
    <dxf>
      <fill>
        <patternFill>
          <bgColor theme="9" tint="0.39994506668294322"/>
        </patternFill>
      </fill>
    </dxf>
    <dxf>
      <fill>
        <patternFill>
          <bgColor theme="9"/>
        </patternFill>
      </fill>
    </dxf>
    <dxf>
      <fill>
        <patternFill>
          <bgColor theme="0" tint="-0.14996795556505021"/>
        </patternFill>
      </fill>
    </dxf>
    <dxf>
      <fill>
        <patternFill>
          <bgColor rgb="FF00B050"/>
        </patternFill>
      </fill>
    </dxf>
    <dxf>
      <fill>
        <patternFill>
          <bgColor theme="5" tint="0.59996337778862885"/>
        </patternFill>
      </fill>
    </dxf>
    <dxf>
      <fill>
        <patternFill>
          <bgColor theme="0" tint="-0.14996795556505021"/>
        </patternFill>
      </fill>
    </dxf>
    <dxf>
      <fill>
        <patternFill>
          <bgColor theme="9" tint="0.39994506668294322"/>
        </patternFill>
      </fill>
    </dxf>
    <dxf>
      <fill>
        <patternFill>
          <bgColor theme="9" tint="0.79998168889431442"/>
        </patternFill>
      </fill>
    </dxf>
    <dxf>
      <fill>
        <patternFill>
          <bgColor theme="9" tint="0.59996337778862885"/>
        </patternFill>
      </fill>
    </dxf>
    <dxf>
      <fill>
        <patternFill>
          <bgColor theme="9" tint="0.39994506668294322"/>
        </patternFill>
      </fill>
    </dxf>
    <dxf>
      <fill>
        <patternFill>
          <bgColor theme="9"/>
        </patternFill>
      </fill>
    </dxf>
    <dxf>
      <fill>
        <patternFill>
          <bgColor theme="4" tint="0.59996337778862885"/>
        </patternFill>
      </fill>
    </dxf>
    <dxf>
      <fill>
        <patternFill>
          <bgColor theme="0" tint="-0.14996795556505021"/>
        </patternFill>
      </fill>
    </dxf>
    <dxf>
      <fill>
        <patternFill>
          <bgColor rgb="FFFF0000"/>
        </patternFill>
      </fill>
    </dxf>
    <dxf>
      <fill>
        <patternFill>
          <bgColor theme="5" tint="0.59996337778862885"/>
        </patternFill>
      </fill>
    </dxf>
    <dxf>
      <fill>
        <patternFill>
          <bgColor theme="9" tint="0.59996337778862885"/>
        </patternFill>
      </fill>
    </dxf>
    <dxf>
      <fill>
        <patternFill>
          <bgColor theme="9" tint="0.39994506668294322"/>
        </patternFill>
      </fill>
    </dxf>
    <dxf>
      <fill>
        <patternFill>
          <bgColor theme="0" tint="-0.14996795556505021"/>
        </patternFill>
      </fill>
    </dxf>
    <dxf>
      <fill>
        <patternFill>
          <bgColor rgb="FF00B050"/>
        </patternFill>
      </fill>
    </dxf>
    <dxf>
      <fill>
        <patternFill>
          <bgColor rgb="FFFF0000"/>
        </patternFill>
      </fill>
    </dxf>
    <dxf>
      <fill>
        <patternFill>
          <bgColor theme="9"/>
        </patternFill>
      </fill>
    </dxf>
    <dxf>
      <fill>
        <patternFill>
          <bgColor theme="9" tint="0.39994506668294322"/>
        </patternFill>
      </fill>
    </dxf>
    <dxf>
      <fill>
        <patternFill>
          <bgColor theme="4" tint="0.59996337778862885"/>
        </patternFill>
      </fill>
    </dxf>
    <dxf>
      <fill>
        <patternFill>
          <bgColor theme="0" tint="-0.14996795556505021"/>
        </patternFill>
      </fill>
    </dxf>
    <dxf>
      <fill>
        <patternFill>
          <bgColor theme="9" tint="0.79998168889431442"/>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5" tint="0.59996337778862885"/>
        </patternFill>
      </fill>
    </dxf>
    <dxf>
      <fill>
        <patternFill>
          <bgColor theme="9" tint="0.39994506668294322"/>
        </patternFill>
      </fill>
    </dxf>
    <dxf>
      <fill>
        <patternFill>
          <bgColor theme="0" tint="-0.14996795556505021"/>
        </patternFill>
      </fill>
    </dxf>
    <dxf>
      <fill>
        <patternFill>
          <bgColor rgb="FF00B050"/>
        </patternFill>
      </fill>
    </dxf>
    <dxf>
      <fill>
        <patternFill>
          <bgColor theme="0" tint="-0.14996795556505021"/>
        </patternFill>
      </fill>
    </dxf>
    <dxf>
      <fill>
        <patternFill>
          <bgColor theme="4" tint="0.59996337778862885"/>
        </patternFill>
      </fill>
    </dxf>
    <dxf>
      <fill>
        <patternFill>
          <bgColor theme="9"/>
        </patternFill>
      </fill>
    </dxf>
    <dxf>
      <fill>
        <patternFill>
          <bgColor rgb="FFFF0000"/>
        </patternFill>
      </fill>
    </dxf>
    <dxf>
      <fill>
        <patternFill>
          <bgColor theme="9" tint="0.39994506668294322"/>
        </patternFill>
      </fill>
    </dxf>
    <dxf>
      <fill>
        <patternFill>
          <bgColor theme="9" tint="0.59996337778862885"/>
        </patternFill>
      </fill>
    </dxf>
    <dxf>
      <fill>
        <patternFill>
          <bgColor theme="5" tint="0.59996337778862885"/>
        </patternFill>
      </fill>
    </dxf>
    <dxf>
      <fill>
        <patternFill>
          <bgColor theme="0" tint="-0.14996795556505021"/>
        </patternFill>
      </fill>
    </dxf>
    <dxf>
      <fill>
        <patternFill>
          <bgColor rgb="FF00B050"/>
        </patternFill>
      </fill>
    </dxf>
    <dxf>
      <fill>
        <patternFill>
          <bgColor rgb="FFFF0000"/>
        </patternFill>
      </fill>
    </dxf>
    <dxf>
      <fill>
        <patternFill>
          <bgColor theme="9" tint="0.39994506668294322"/>
        </patternFill>
      </fill>
    </dxf>
    <dxf>
      <fill>
        <patternFill>
          <bgColor theme="9" tint="0.79998168889431442"/>
        </patternFill>
      </fill>
    </dxf>
    <dxf>
      <fill>
        <patternFill>
          <bgColor theme="0" tint="-0.14996795556505021"/>
        </patternFill>
      </fill>
    </dxf>
    <dxf>
      <fill>
        <patternFill>
          <bgColor theme="4" tint="0.59996337778862885"/>
        </patternFill>
      </fill>
    </dxf>
    <dxf>
      <fill>
        <patternFill>
          <bgColor theme="9"/>
        </patternFill>
      </fill>
    </dxf>
    <dxf>
      <fill>
        <patternFill>
          <bgColor theme="0" tint="-0.14996795556505021"/>
        </patternFill>
      </fill>
    </dxf>
    <dxf>
      <fill>
        <patternFill>
          <bgColor rgb="FF00B050"/>
        </patternFill>
      </fill>
    </dxf>
    <dxf>
      <fill>
        <patternFill>
          <bgColor rgb="FFFF0000"/>
        </patternFill>
      </fill>
    </dxf>
    <dxf>
      <fill>
        <patternFill>
          <bgColor theme="9" tint="0.79998168889431442"/>
        </patternFill>
      </fill>
    </dxf>
    <dxf>
      <fill>
        <patternFill>
          <bgColor theme="9" tint="0.59996337778862885"/>
        </patternFill>
      </fill>
    </dxf>
    <dxf>
      <fill>
        <patternFill>
          <bgColor theme="9" tint="0.39994506668294322"/>
        </patternFill>
      </fill>
    </dxf>
    <dxf>
      <fill>
        <patternFill>
          <bgColor theme="9"/>
        </patternFill>
      </fill>
    </dxf>
    <dxf>
      <fill>
        <patternFill>
          <bgColor theme="4" tint="0.59996337778862885"/>
        </patternFill>
      </fill>
    </dxf>
    <dxf>
      <fill>
        <patternFill>
          <bgColor theme="0" tint="-0.14996795556505021"/>
        </patternFill>
      </fill>
    </dxf>
    <dxf>
      <fill>
        <patternFill>
          <bgColor theme="5" tint="0.59996337778862885"/>
        </patternFill>
      </fill>
    </dxf>
    <dxf>
      <fill>
        <patternFill>
          <bgColor theme="9" tint="0.39994506668294322"/>
        </patternFill>
      </fill>
    </dxf>
    <dxf>
      <fill>
        <patternFill>
          <bgColor theme="0" tint="-0.14996795556505021"/>
        </patternFill>
      </fill>
    </dxf>
    <dxf>
      <fill>
        <patternFill>
          <bgColor theme="9" tint="0.39994506668294322"/>
        </patternFill>
      </fill>
    </dxf>
    <dxf>
      <fill>
        <patternFill>
          <bgColor theme="5" tint="0.59996337778862885"/>
        </patternFill>
      </fill>
    </dxf>
    <dxf>
      <fill>
        <patternFill>
          <bgColor theme="9" tint="0.79998168889431442"/>
        </patternFill>
      </fill>
    </dxf>
    <dxf>
      <fill>
        <patternFill>
          <bgColor rgb="FF00B050"/>
        </patternFill>
      </fill>
    </dxf>
    <dxf>
      <fill>
        <patternFill>
          <bgColor theme="9" tint="0.39994506668294322"/>
        </patternFill>
      </fill>
    </dxf>
    <dxf>
      <fill>
        <patternFill>
          <bgColor theme="9"/>
        </patternFill>
      </fill>
    </dxf>
    <dxf>
      <fill>
        <patternFill>
          <bgColor theme="0" tint="-0.14996795556505021"/>
        </patternFill>
      </fill>
    </dxf>
    <dxf>
      <fill>
        <patternFill>
          <bgColor rgb="FFFF0000"/>
        </patternFill>
      </fill>
    </dxf>
    <dxf>
      <fill>
        <patternFill>
          <bgColor theme="9" tint="0.59996337778862885"/>
        </patternFill>
      </fill>
    </dxf>
    <dxf>
      <fill>
        <patternFill>
          <bgColor theme="4" tint="0.59996337778862885"/>
        </patternFill>
      </fill>
    </dxf>
    <dxf>
      <fill>
        <patternFill>
          <bgColor rgb="FFFF0000"/>
        </patternFill>
      </fill>
    </dxf>
    <dxf>
      <fill>
        <patternFill>
          <bgColor rgb="FF00B050"/>
        </patternFill>
      </fill>
    </dxf>
    <dxf>
      <fill>
        <patternFill>
          <bgColor theme="0" tint="-0.14996795556505021"/>
        </patternFill>
      </fill>
    </dxf>
    <dxf>
      <fill>
        <patternFill>
          <bgColor theme="9" tint="0.39994506668294322"/>
        </patternFill>
      </fill>
    </dxf>
    <dxf>
      <fill>
        <patternFill>
          <bgColor theme="5" tint="0.59996337778862885"/>
        </patternFill>
      </fill>
    </dxf>
    <dxf>
      <fill>
        <patternFill>
          <bgColor theme="9" tint="0.79998168889431442"/>
        </patternFill>
      </fill>
    </dxf>
    <dxf>
      <fill>
        <patternFill>
          <bgColor theme="9" tint="0.59996337778862885"/>
        </patternFill>
      </fill>
    </dxf>
    <dxf>
      <fill>
        <patternFill>
          <bgColor theme="9" tint="0.39994506668294322"/>
        </patternFill>
      </fill>
    </dxf>
    <dxf>
      <fill>
        <patternFill>
          <bgColor theme="9"/>
        </patternFill>
      </fill>
    </dxf>
    <dxf>
      <fill>
        <patternFill>
          <bgColor theme="4" tint="0.59996337778862885"/>
        </patternFill>
      </fill>
    </dxf>
    <dxf>
      <fill>
        <patternFill>
          <bgColor theme="0" tint="-0.14996795556505021"/>
        </patternFill>
      </fill>
    </dxf>
    <dxf>
      <fill>
        <patternFill>
          <bgColor theme="0" tint="-0.14996795556505021"/>
        </patternFill>
      </fill>
    </dxf>
    <dxf>
      <fill>
        <patternFill>
          <bgColor rgb="FFFF0000"/>
        </patternFill>
      </fill>
    </dxf>
    <dxf>
      <fill>
        <patternFill>
          <bgColor rgb="FF00B050"/>
        </patternFill>
      </fill>
    </dxf>
    <dxf>
      <fill>
        <patternFill>
          <bgColor theme="0" tint="-0.14996795556505021"/>
        </patternFill>
      </fill>
    </dxf>
    <dxf>
      <fill>
        <patternFill>
          <bgColor theme="9" tint="0.39994506668294322"/>
        </patternFill>
      </fill>
    </dxf>
    <dxf>
      <fill>
        <patternFill>
          <bgColor theme="5" tint="0.59996337778862885"/>
        </patternFill>
      </fill>
    </dxf>
    <dxf>
      <fill>
        <patternFill>
          <bgColor theme="9" tint="0.79998168889431442"/>
        </patternFill>
      </fill>
    </dxf>
    <dxf>
      <fill>
        <patternFill>
          <bgColor theme="9" tint="0.59996337778862885"/>
        </patternFill>
      </fill>
    </dxf>
    <dxf>
      <fill>
        <patternFill>
          <bgColor theme="9" tint="0.39994506668294322"/>
        </patternFill>
      </fill>
    </dxf>
    <dxf>
      <fill>
        <patternFill>
          <bgColor theme="9"/>
        </patternFill>
      </fill>
    </dxf>
    <dxf>
      <fill>
        <patternFill>
          <bgColor theme="4" tint="0.59996337778862885"/>
        </patternFill>
      </fill>
    </dxf>
    <dxf>
      <fill>
        <patternFill>
          <bgColor theme="0" tint="-0.14996795556505021"/>
        </patternFill>
      </fill>
    </dxf>
    <dxf>
      <fill>
        <patternFill>
          <bgColor rgb="FFFF0000"/>
        </patternFill>
      </fill>
    </dxf>
    <dxf>
      <fill>
        <patternFill>
          <bgColor rgb="FF00B050"/>
        </patternFill>
      </fill>
    </dxf>
    <dxf>
      <fill>
        <patternFill>
          <bgColor theme="0" tint="-0.14996795556505021"/>
        </patternFill>
      </fill>
    </dxf>
    <dxf>
      <fill>
        <patternFill>
          <bgColor theme="9" tint="0.39994506668294322"/>
        </patternFill>
      </fill>
    </dxf>
    <dxf>
      <fill>
        <patternFill>
          <bgColor theme="5" tint="0.59996337778862885"/>
        </patternFill>
      </fill>
    </dxf>
    <dxf>
      <fill>
        <patternFill>
          <bgColor theme="9" tint="0.79998168889431442"/>
        </patternFill>
      </fill>
    </dxf>
    <dxf>
      <fill>
        <patternFill>
          <bgColor theme="9" tint="0.59996337778862885"/>
        </patternFill>
      </fill>
    </dxf>
    <dxf>
      <fill>
        <patternFill>
          <bgColor theme="9" tint="0.39994506668294322"/>
        </patternFill>
      </fill>
    </dxf>
    <dxf>
      <fill>
        <patternFill>
          <bgColor theme="9"/>
        </patternFill>
      </fill>
    </dxf>
    <dxf>
      <fill>
        <patternFill>
          <bgColor theme="4" tint="0.59996337778862885"/>
        </patternFill>
      </fill>
    </dxf>
    <dxf>
      <fill>
        <patternFill>
          <bgColor theme="5" tint="0.59996337778862885"/>
        </patternFill>
      </fill>
    </dxf>
    <dxf>
      <fill>
        <patternFill>
          <bgColor theme="9" tint="0.39994506668294322"/>
        </patternFill>
      </fill>
    </dxf>
    <dxf>
      <fill>
        <patternFill>
          <bgColor rgb="FF00B050"/>
        </patternFill>
      </fill>
    </dxf>
    <dxf>
      <fill>
        <patternFill>
          <bgColor rgb="FFFF0000"/>
        </patternFill>
      </fill>
    </dxf>
    <dxf>
      <fill>
        <patternFill>
          <bgColor theme="0" tint="-0.14996795556505021"/>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4" tint="0.59996337778862885"/>
        </patternFill>
      </fill>
    </dxf>
    <dxf>
      <fill>
        <patternFill>
          <bgColor theme="0" tint="-0.14996795556505021"/>
        </patternFill>
      </fill>
    </dxf>
    <dxf>
      <fill>
        <patternFill>
          <bgColor theme="9" tint="0.39994506668294322"/>
        </patternFill>
      </fill>
    </dxf>
    <dxf>
      <fill>
        <patternFill>
          <bgColor theme="9" tint="0.39994506668294322"/>
        </patternFill>
      </fill>
    </dxf>
    <dxf>
      <fill>
        <patternFill>
          <bgColor theme="9"/>
        </patternFill>
      </fill>
    </dxf>
    <dxf>
      <fill>
        <patternFill>
          <bgColor theme="4" tint="0.59996337778862885"/>
        </patternFill>
      </fill>
    </dxf>
    <dxf>
      <fill>
        <patternFill>
          <bgColor theme="0" tint="-0.14996795556505021"/>
        </patternFill>
      </fill>
    </dxf>
    <dxf>
      <fill>
        <patternFill>
          <bgColor theme="5" tint="0.59996337778862885"/>
        </patternFill>
      </fill>
    </dxf>
    <dxf>
      <fill>
        <patternFill>
          <bgColor rgb="FFFF0000"/>
        </patternFill>
      </fill>
    </dxf>
    <dxf>
      <fill>
        <patternFill>
          <bgColor rgb="FF00B050"/>
        </patternFill>
      </fill>
    </dxf>
    <dxf>
      <fill>
        <patternFill>
          <bgColor theme="0" tint="-0.14996795556505021"/>
        </patternFill>
      </fill>
    </dxf>
    <dxf>
      <fill>
        <patternFill>
          <bgColor theme="9" tint="0.79998168889431442"/>
        </patternFill>
      </fill>
    </dxf>
    <dxf>
      <fill>
        <patternFill>
          <bgColor theme="9" tint="0.59996337778862885"/>
        </patternFill>
      </fill>
    </dxf>
    <dxf>
      <fill>
        <patternFill>
          <bgColor theme="9" tint="0.39994506668294322"/>
        </patternFill>
      </fill>
    </dxf>
    <dxf>
      <fill>
        <patternFill>
          <bgColor theme="9"/>
        </patternFill>
      </fill>
    </dxf>
    <dxf>
      <fill>
        <patternFill>
          <bgColor theme="4" tint="0.59996337778862885"/>
        </patternFill>
      </fill>
    </dxf>
    <dxf>
      <fill>
        <patternFill>
          <bgColor theme="0" tint="-0.14996795556505021"/>
        </patternFill>
      </fill>
    </dxf>
    <dxf>
      <fill>
        <patternFill>
          <bgColor rgb="FFFF0000"/>
        </patternFill>
      </fill>
    </dxf>
    <dxf>
      <fill>
        <patternFill>
          <bgColor rgb="FF00B050"/>
        </patternFill>
      </fill>
    </dxf>
    <dxf>
      <fill>
        <patternFill>
          <bgColor theme="0" tint="-0.14996795556505021"/>
        </patternFill>
      </fill>
    </dxf>
    <dxf>
      <fill>
        <patternFill>
          <bgColor theme="9" tint="0.39994506668294322"/>
        </patternFill>
      </fill>
    </dxf>
    <dxf>
      <fill>
        <patternFill>
          <bgColor theme="5" tint="0.59996337778862885"/>
        </patternFill>
      </fill>
    </dxf>
    <dxf>
      <fill>
        <patternFill>
          <bgColor theme="9" tint="0.79998168889431442"/>
        </patternFill>
      </fill>
    </dxf>
    <dxf>
      <fill>
        <patternFill>
          <bgColor theme="9" tint="0.59996337778862885"/>
        </patternFill>
      </fill>
    </dxf>
    <dxf>
      <fill>
        <patternFill>
          <bgColor theme="9" tint="0.79998168889431442"/>
        </patternFill>
      </fill>
    </dxf>
    <dxf>
      <fill>
        <patternFill>
          <bgColor theme="5" tint="0.59996337778862885"/>
        </patternFill>
      </fill>
    </dxf>
    <dxf>
      <fill>
        <patternFill>
          <bgColor theme="9" tint="0.39994506668294322"/>
        </patternFill>
      </fill>
    </dxf>
    <dxf>
      <fill>
        <patternFill>
          <bgColor theme="0" tint="-0.14996795556505021"/>
        </patternFill>
      </fill>
    </dxf>
    <dxf>
      <fill>
        <patternFill>
          <bgColor rgb="FF00B050"/>
        </patternFill>
      </fill>
    </dxf>
    <dxf>
      <fill>
        <patternFill>
          <bgColor rgb="FFFF0000"/>
        </patternFill>
      </fill>
    </dxf>
    <dxf>
      <fill>
        <patternFill>
          <bgColor theme="0" tint="-0.14996795556505021"/>
        </patternFill>
      </fill>
    </dxf>
    <dxf>
      <fill>
        <patternFill>
          <bgColor theme="4" tint="0.59996337778862885"/>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39994506668294322"/>
        </patternFill>
      </fill>
    </dxf>
    <dxf>
      <fill>
        <patternFill>
          <bgColor theme="5" tint="0.59996337778862885"/>
        </patternFill>
      </fill>
    </dxf>
    <dxf>
      <fill>
        <patternFill>
          <bgColor theme="9" tint="0.59996337778862885"/>
        </patternFill>
      </fill>
    </dxf>
    <dxf>
      <fill>
        <patternFill>
          <bgColor theme="9" tint="0.39994506668294322"/>
        </patternFill>
      </fill>
    </dxf>
    <dxf>
      <fill>
        <patternFill>
          <bgColor theme="0" tint="-0.14996795556505021"/>
        </patternFill>
      </fill>
    </dxf>
    <dxf>
      <fill>
        <patternFill>
          <bgColor theme="9"/>
        </patternFill>
      </fill>
    </dxf>
    <dxf>
      <fill>
        <patternFill>
          <bgColor rgb="FF00B050"/>
        </patternFill>
      </fill>
    </dxf>
    <dxf>
      <fill>
        <patternFill>
          <bgColor rgb="FFFF0000"/>
        </patternFill>
      </fill>
    </dxf>
    <dxf>
      <fill>
        <patternFill>
          <bgColor theme="9" tint="0.79998168889431442"/>
        </patternFill>
      </fill>
    </dxf>
    <dxf>
      <fill>
        <patternFill>
          <bgColor theme="4" tint="0.59996337778862885"/>
        </patternFill>
      </fill>
    </dxf>
    <dxf>
      <fill>
        <patternFill>
          <bgColor theme="0" tint="-0.14996795556505021"/>
        </patternFill>
      </fill>
    </dxf>
    <dxf>
      <fill>
        <patternFill>
          <bgColor theme="9" tint="0.39994506668294322"/>
        </patternFill>
      </fill>
    </dxf>
    <dxf>
      <fill>
        <patternFill>
          <bgColor theme="5" tint="0.59996337778862885"/>
        </patternFill>
      </fill>
    </dxf>
    <dxf>
      <fill>
        <patternFill>
          <bgColor theme="9" tint="0.79998168889431442"/>
        </patternFill>
      </fill>
    </dxf>
    <dxf>
      <fill>
        <patternFill>
          <bgColor theme="9" tint="0.59996337778862885"/>
        </patternFill>
      </fill>
    </dxf>
    <dxf>
      <fill>
        <patternFill>
          <bgColor theme="9"/>
        </patternFill>
      </fill>
    </dxf>
    <dxf>
      <fill>
        <patternFill>
          <bgColor theme="4" tint="0.59996337778862885"/>
        </patternFill>
      </fill>
    </dxf>
    <dxf>
      <fill>
        <patternFill>
          <bgColor theme="9" tint="0.39994506668294322"/>
        </patternFill>
      </fill>
    </dxf>
    <dxf>
      <fill>
        <patternFill>
          <bgColor theme="0" tint="-0.14996795556505021"/>
        </patternFill>
      </fill>
    </dxf>
    <dxf>
      <fill>
        <patternFill>
          <bgColor rgb="FFFF0000"/>
        </patternFill>
      </fill>
    </dxf>
    <dxf>
      <fill>
        <patternFill>
          <bgColor rgb="FF00B050"/>
        </patternFill>
      </fill>
    </dxf>
    <dxf>
      <fill>
        <patternFill>
          <bgColor theme="0" tint="-0.14996795556505021"/>
        </patternFill>
      </fill>
    </dxf>
    <dxf>
      <fill>
        <patternFill>
          <bgColor theme="9" tint="0.59996337778862885"/>
        </patternFill>
      </fill>
    </dxf>
    <dxf>
      <fill>
        <patternFill>
          <bgColor theme="5" tint="0.59996337778862885"/>
        </patternFill>
      </fill>
    </dxf>
    <dxf>
      <fill>
        <patternFill>
          <bgColor theme="0" tint="-0.14996795556505021"/>
        </patternFill>
      </fill>
    </dxf>
    <dxf>
      <fill>
        <patternFill>
          <bgColor theme="9" tint="0.39994506668294322"/>
        </patternFill>
      </fill>
    </dxf>
    <dxf>
      <fill>
        <patternFill>
          <bgColor theme="0" tint="-0.14996795556505021"/>
        </patternFill>
      </fill>
    </dxf>
    <dxf>
      <fill>
        <patternFill>
          <bgColor theme="9" tint="0.79998168889431442"/>
        </patternFill>
      </fill>
    </dxf>
    <dxf>
      <fill>
        <patternFill>
          <bgColor theme="4" tint="0.59996337778862885"/>
        </patternFill>
      </fill>
    </dxf>
    <dxf>
      <fill>
        <patternFill>
          <bgColor rgb="FF00B050"/>
        </patternFill>
      </fill>
    </dxf>
    <dxf>
      <fill>
        <patternFill>
          <bgColor theme="9"/>
        </patternFill>
      </fill>
    </dxf>
    <dxf>
      <fill>
        <patternFill>
          <bgColor theme="9" tint="0.39994506668294322"/>
        </patternFill>
      </fill>
    </dxf>
    <dxf>
      <fill>
        <patternFill>
          <bgColor rgb="FFFF0000"/>
        </patternFill>
      </fill>
    </dxf>
    <dxf>
      <fill>
        <patternFill>
          <bgColor rgb="FF00B050"/>
        </patternFill>
      </fill>
    </dxf>
    <dxf>
      <fill>
        <patternFill>
          <bgColor theme="9" tint="0.39994506668294322"/>
        </patternFill>
      </fill>
    </dxf>
    <dxf>
      <fill>
        <patternFill>
          <bgColor rgb="FFFF0000"/>
        </patternFill>
      </fill>
    </dxf>
    <dxf>
      <fill>
        <patternFill>
          <bgColor rgb="FF00B050"/>
        </patternFill>
      </fill>
    </dxf>
    <dxf>
      <fill>
        <patternFill>
          <bgColor theme="0" tint="-0.14996795556505021"/>
        </patternFill>
      </fill>
    </dxf>
    <dxf>
      <fill>
        <patternFill>
          <bgColor theme="9" tint="0.39994506668294322"/>
        </patternFill>
      </fill>
    </dxf>
    <dxf>
      <fill>
        <patternFill>
          <bgColor theme="5" tint="0.59996337778862885"/>
        </patternFill>
      </fill>
    </dxf>
    <dxf>
      <fill>
        <patternFill>
          <bgColor theme="9" tint="0.79998168889431442"/>
        </patternFill>
      </fill>
    </dxf>
    <dxf>
      <fill>
        <patternFill>
          <bgColor theme="9" tint="0.39994506668294322"/>
        </patternFill>
      </fill>
    </dxf>
    <dxf>
      <fill>
        <patternFill>
          <bgColor theme="9"/>
        </patternFill>
      </fill>
    </dxf>
    <dxf>
      <fill>
        <patternFill>
          <bgColor theme="4" tint="0.59996337778862885"/>
        </patternFill>
      </fill>
    </dxf>
    <dxf>
      <fill>
        <patternFill>
          <bgColor theme="9" tint="0.59996337778862885"/>
        </patternFill>
      </fill>
    </dxf>
    <dxf>
      <fill>
        <patternFill>
          <bgColor theme="0" tint="-0.14996795556505021"/>
        </patternFill>
      </fill>
    </dxf>
    <dxf>
      <fill>
        <patternFill>
          <bgColor rgb="FF00B050"/>
        </patternFill>
      </fill>
    </dxf>
    <dxf>
      <fill>
        <patternFill>
          <bgColor theme="0" tint="-0.14996795556505021"/>
        </patternFill>
      </fill>
    </dxf>
    <dxf>
      <fill>
        <patternFill>
          <bgColor theme="9" tint="0.39994506668294322"/>
        </patternFill>
      </fill>
    </dxf>
    <dxf>
      <fill>
        <patternFill>
          <bgColor theme="5" tint="0.59996337778862885"/>
        </patternFill>
      </fill>
    </dxf>
    <dxf>
      <fill>
        <patternFill>
          <bgColor theme="9" tint="0.79998168889431442"/>
        </patternFill>
      </fill>
    </dxf>
    <dxf>
      <fill>
        <patternFill>
          <bgColor theme="9" tint="0.59996337778862885"/>
        </patternFill>
      </fill>
    </dxf>
    <dxf>
      <fill>
        <patternFill>
          <bgColor theme="9" tint="0.39994506668294322"/>
        </patternFill>
      </fill>
    </dxf>
    <dxf>
      <fill>
        <patternFill>
          <bgColor theme="9"/>
        </patternFill>
      </fill>
    </dxf>
    <dxf>
      <fill>
        <patternFill>
          <bgColor theme="4" tint="0.59996337778862885"/>
        </patternFill>
      </fill>
    </dxf>
    <dxf>
      <fill>
        <patternFill>
          <bgColor theme="0" tint="-0.14996795556505021"/>
        </patternFill>
      </fill>
    </dxf>
    <dxf>
      <fill>
        <patternFill>
          <bgColor rgb="FFFF0000"/>
        </patternFill>
      </fill>
    </dxf>
    <dxf>
      <fill>
        <patternFill>
          <bgColor theme="0" tint="-0.14996795556505021"/>
        </patternFill>
      </fill>
    </dxf>
    <dxf>
      <fill>
        <patternFill>
          <bgColor theme="9" tint="0.39994506668294322"/>
        </patternFill>
      </fill>
    </dxf>
    <dxf>
      <fill>
        <patternFill>
          <bgColor theme="5" tint="0.59996337778862885"/>
        </patternFill>
      </fill>
    </dxf>
    <dxf>
      <fill>
        <patternFill>
          <bgColor theme="9" tint="0.79998168889431442"/>
        </patternFill>
      </fill>
    </dxf>
    <dxf>
      <fill>
        <patternFill>
          <bgColor theme="9" tint="0.59996337778862885"/>
        </patternFill>
      </fill>
    </dxf>
    <dxf>
      <fill>
        <patternFill>
          <bgColor theme="9" tint="0.39994506668294322"/>
        </patternFill>
      </fill>
    </dxf>
    <dxf>
      <fill>
        <patternFill>
          <bgColor theme="4" tint="0.59996337778862885"/>
        </patternFill>
      </fill>
    </dxf>
    <dxf>
      <fill>
        <patternFill>
          <bgColor theme="0" tint="-0.14996795556505021"/>
        </patternFill>
      </fill>
    </dxf>
    <dxf>
      <fill>
        <patternFill>
          <bgColor rgb="FFFF0000"/>
        </patternFill>
      </fill>
    </dxf>
    <dxf>
      <fill>
        <patternFill>
          <bgColor rgb="FF00B050"/>
        </patternFill>
      </fill>
    </dxf>
    <dxf>
      <fill>
        <patternFill>
          <bgColor theme="9"/>
        </patternFill>
      </fill>
    </dxf>
    <dxf>
      <fill>
        <patternFill>
          <bgColor theme="9" tint="0.39994506668294322"/>
        </patternFill>
      </fill>
    </dxf>
    <dxf>
      <fill>
        <patternFill>
          <bgColor rgb="FFFF0000"/>
        </patternFill>
      </fill>
    </dxf>
    <dxf>
      <fill>
        <patternFill>
          <bgColor theme="0" tint="-0.14996795556505021"/>
        </patternFill>
      </fill>
    </dxf>
    <dxf>
      <fill>
        <patternFill>
          <bgColor theme="5" tint="0.59996337778862885"/>
        </patternFill>
      </fill>
    </dxf>
    <dxf>
      <fill>
        <patternFill>
          <bgColor theme="9" tint="0.79998168889431442"/>
        </patternFill>
      </fill>
    </dxf>
    <dxf>
      <fill>
        <patternFill>
          <bgColor theme="4" tint="0.59996337778862885"/>
        </patternFill>
      </fill>
    </dxf>
    <dxf>
      <fill>
        <patternFill>
          <bgColor theme="9" tint="0.59996337778862885"/>
        </patternFill>
      </fill>
    </dxf>
    <dxf>
      <fill>
        <patternFill>
          <bgColor theme="9" tint="0.39994506668294322"/>
        </patternFill>
      </fill>
    </dxf>
    <dxf>
      <fill>
        <patternFill>
          <bgColor theme="9"/>
        </patternFill>
      </fill>
    </dxf>
    <dxf>
      <fill>
        <patternFill>
          <bgColor rgb="FF00B050"/>
        </patternFill>
      </fill>
    </dxf>
    <dxf>
      <fill>
        <patternFill>
          <bgColor theme="0" tint="-0.14996795556505021"/>
        </patternFill>
      </fill>
    </dxf>
    <dxf>
      <fill>
        <patternFill>
          <bgColor theme="9" tint="0.39994506668294322"/>
        </patternFill>
      </fill>
    </dxf>
    <dxf>
      <fill>
        <patternFill>
          <bgColor theme="9"/>
        </patternFill>
      </fill>
    </dxf>
    <dxf>
      <fill>
        <patternFill>
          <bgColor theme="4"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9" tint="0.79998168889431442"/>
        </patternFill>
      </fill>
    </dxf>
    <dxf>
      <fill>
        <patternFill>
          <bgColor rgb="FFFF0000"/>
        </patternFill>
      </fill>
    </dxf>
    <dxf>
      <fill>
        <patternFill>
          <bgColor theme="0" tint="-0.14996795556505021"/>
        </patternFill>
      </fill>
    </dxf>
    <dxf>
      <fill>
        <patternFill>
          <bgColor rgb="FF00B050"/>
        </patternFill>
      </fill>
    </dxf>
    <dxf>
      <fill>
        <patternFill>
          <bgColor theme="9" tint="0.39994506668294322"/>
        </patternFill>
      </fill>
    </dxf>
    <dxf>
      <fill>
        <patternFill>
          <bgColor rgb="FF00B050"/>
        </patternFill>
      </fill>
    </dxf>
    <dxf>
      <fill>
        <patternFill>
          <bgColor theme="0" tint="-0.14996795556505021"/>
        </patternFill>
      </fill>
    </dxf>
    <dxf>
      <fill>
        <patternFill>
          <bgColor theme="9" tint="0.39994506668294322"/>
        </patternFill>
      </fill>
    </dxf>
    <dxf>
      <fill>
        <patternFill>
          <bgColor theme="5" tint="0.59996337778862885"/>
        </patternFill>
      </fill>
    </dxf>
    <dxf>
      <fill>
        <patternFill>
          <bgColor theme="9" tint="0.39994506668294322"/>
        </patternFill>
      </fill>
    </dxf>
    <dxf>
      <fill>
        <patternFill>
          <bgColor theme="9"/>
        </patternFill>
      </fill>
    </dxf>
    <dxf>
      <fill>
        <patternFill>
          <bgColor theme="4" tint="0.59996337778862885"/>
        </patternFill>
      </fill>
    </dxf>
    <dxf>
      <fill>
        <patternFill>
          <bgColor theme="0" tint="-0.14996795556505021"/>
        </patternFill>
      </fill>
    </dxf>
    <dxf>
      <fill>
        <patternFill>
          <bgColor theme="9" tint="0.59996337778862885"/>
        </patternFill>
      </fill>
    </dxf>
    <dxf>
      <fill>
        <patternFill>
          <bgColor theme="9" tint="0.79998168889431442"/>
        </patternFill>
      </fill>
    </dxf>
    <dxf>
      <fill>
        <patternFill>
          <bgColor rgb="FFFF0000"/>
        </patternFill>
      </fill>
    </dxf>
    <dxf>
      <fill>
        <patternFill>
          <bgColor theme="4" tint="0.59996337778862885"/>
        </patternFill>
      </fill>
    </dxf>
    <dxf>
      <fill>
        <patternFill>
          <bgColor theme="9"/>
        </patternFill>
      </fill>
    </dxf>
    <dxf>
      <fill>
        <patternFill>
          <bgColor theme="9" tint="0.39994506668294322"/>
        </patternFill>
      </fill>
    </dxf>
    <dxf>
      <fill>
        <patternFill>
          <bgColor theme="9" tint="0.59996337778862885"/>
        </patternFill>
      </fill>
    </dxf>
    <dxf>
      <fill>
        <patternFill>
          <bgColor theme="0" tint="-0.14996795556505021"/>
        </patternFill>
      </fill>
    </dxf>
    <dxf>
      <fill>
        <patternFill>
          <bgColor theme="9" tint="0.39994506668294322"/>
        </patternFill>
      </fill>
    </dxf>
    <dxf>
      <fill>
        <patternFill>
          <bgColor rgb="FF00B050"/>
        </patternFill>
      </fill>
    </dxf>
    <dxf>
      <fill>
        <patternFill>
          <bgColor theme="9" tint="0.79998168889431442"/>
        </patternFill>
      </fill>
    </dxf>
    <dxf>
      <fill>
        <patternFill>
          <bgColor theme="5" tint="0.59996337778862885"/>
        </patternFill>
      </fill>
    </dxf>
    <dxf>
      <fill>
        <patternFill>
          <bgColor theme="0" tint="-0.14996795556505021"/>
        </patternFill>
      </fill>
    </dxf>
    <dxf>
      <fill>
        <patternFill>
          <bgColor rgb="FFFF0000"/>
        </patternFill>
      </fill>
    </dxf>
    <dxf>
      <fill>
        <patternFill>
          <bgColor theme="0" tint="-0.14996795556505021"/>
        </patternFill>
      </fill>
    </dxf>
    <dxf>
      <fill>
        <patternFill>
          <bgColor theme="9" tint="0.39994506668294322"/>
        </patternFill>
      </fill>
    </dxf>
    <dxf>
      <fill>
        <patternFill>
          <bgColor theme="5" tint="0.59996337778862885"/>
        </patternFill>
      </fill>
    </dxf>
    <dxf>
      <fill>
        <patternFill>
          <bgColor rgb="FF00B050"/>
        </patternFill>
      </fill>
    </dxf>
    <dxf>
      <fill>
        <patternFill>
          <bgColor theme="9" tint="0.79998168889431442"/>
        </patternFill>
      </fill>
    </dxf>
    <dxf>
      <fill>
        <patternFill>
          <bgColor theme="9" tint="0.59996337778862885"/>
        </patternFill>
      </fill>
    </dxf>
    <dxf>
      <fill>
        <patternFill>
          <bgColor theme="9" tint="0.39994506668294322"/>
        </patternFill>
      </fill>
    </dxf>
    <dxf>
      <fill>
        <patternFill>
          <bgColor rgb="FFFF0000"/>
        </patternFill>
      </fill>
    </dxf>
    <dxf>
      <fill>
        <patternFill>
          <bgColor theme="9"/>
        </patternFill>
      </fill>
    </dxf>
    <dxf>
      <fill>
        <patternFill>
          <bgColor theme="0" tint="-0.14996795556505021"/>
        </patternFill>
      </fill>
    </dxf>
    <dxf>
      <fill>
        <patternFill>
          <bgColor theme="4" tint="0.59996337778862885"/>
        </patternFill>
      </fill>
    </dxf>
    <dxf>
      <fill>
        <patternFill>
          <bgColor theme="9" tint="0.39994506668294322"/>
        </patternFill>
      </fill>
    </dxf>
    <dxf>
      <fill>
        <patternFill>
          <bgColor theme="5" tint="0.59996337778862885"/>
        </patternFill>
      </fill>
    </dxf>
    <dxf>
      <fill>
        <patternFill>
          <bgColor theme="9"/>
        </patternFill>
      </fill>
    </dxf>
    <dxf>
      <fill>
        <patternFill>
          <bgColor theme="4" tint="0.59996337778862885"/>
        </patternFill>
      </fill>
    </dxf>
    <dxf>
      <fill>
        <patternFill>
          <bgColor theme="0" tint="-0.14996795556505021"/>
        </patternFill>
      </fill>
    </dxf>
    <dxf>
      <fill>
        <patternFill>
          <bgColor theme="9" tint="0.59996337778862885"/>
        </patternFill>
      </fill>
    </dxf>
    <dxf>
      <fill>
        <patternFill>
          <bgColor theme="9" tint="0.39994506668294322"/>
        </patternFill>
      </fill>
    </dxf>
    <dxf>
      <fill>
        <patternFill>
          <bgColor theme="0" tint="-0.14996795556505021"/>
        </patternFill>
      </fill>
    </dxf>
    <dxf>
      <fill>
        <patternFill>
          <bgColor rgb="FF00B050"/>
        </patternFill>
      </fill>
    </dxf>
    <dxf>
      <fill>
        <patternFill>
          <bgColor rgb="FFFF0000"/>
        </patternFill>
      </fill>
    </dxf>
    <dxf>
      <fill>
        <patternFill>
          <bgColor theme="9" tint="0.79998168889431442"/>
        </patternFill>
      </fill>
    </dxf>
    <dxf>
      <fill>
        <patternFill>
          <bgColor theme="9" tint="0.39994506668294322"/>
        </patternFill>
      </fill>
    </dxf>
    <dxf>
      <fill>
        <patternFill>
          <bgColor theme="9"/>
        </patternFill>
      </fill>
    </dxf>
    <dxf>
      <fill>
        <patternFill>
          <bgColor theme="4" tint="0.59996337778862885"/>
        </patternFill>
      </fill>
    </dxf>
    <dxf>
      <fill>
        <patternFill>
          <bgColor theme="0" tint="-0.14996795556505021"/>
        </patternFill>
      </fill>
    </dxf>
    <dxf>
      <fill>
        <patternFill>
          <bgColor theme="0" tint="-0.14996795556505021"/>
        </patternFill>
      </fill>
    </dxf>
    <dxf>
      <fill>
        <patternFill>
          <bgColor theme="9" tint="0.39994506668294322"/>
        </patternFill>
      </fill>
    </dxf>
    <dxf>
      <fill>
        <patternFill>
          <bgColor theme="5" tint="0.59996337778862885"/>
        </patternFill>
      </fill>
    </dxf>
    <dxf>
      <fill>
        <patternFill>
          <bgColor theme="9" tint="0.79998168889431442"/>
        </patternFill>
      </fill>
    </dxf>
    <dxf>
      <fill>
        <patternFill>
          <bgColor theme="9" tint="0.59996337778862885"/>
        </patternFill>
      </fill>
    </dxf>
    <dxf>
      <fill>
        <patternFill>
          <bgColor rgb="FFFF0000"/>
        </patternFill>
      </fill>
    </dxf>
    <dxf>
      <fill>
        <patternFill>
          <bgColor theme="4" tint="0.59996337778862885"/>
        </patternFill>
      </fill>
    </dxf>
    <dxf>
      <fill>
        <patternFill>
          <bgColor rgb="FFFF0000"/>
        </patternFill>
      </fill>
    </dxf>
    <dxf>
      <fill>
        <patternFill>
          <bgColor theme="9"/>
        </patternFill>
      </fill>
    </dxf>
    <dxf>
      <fill>
        <patternFill>
          <bgColor rgb="FF00B050"/>
        </patternFill>
      </fill>
    </dxf>
    <dxf>
      <fill>
        <patternFill>
          <bgColor theme="0" tint="-0.14996795556505021"/>
        </patternFill>
      </fill>
    </dxf>
    <dxf>
      <fill>
        <patternFill>
          <bgColor theme="9" tint="0.39994506668294322"/>
        </patternFill>
      </fill>
    </dxf>
    <dxf>
      <fill>
        <patternFill>
          <bgColor theme="5" tint="0.59996337778862885"/>
        </patternFill>
      </fill>
    </dxf>
    <dxf>
      <fill>
        <patternFill>
          <bgColor theme="0" tint="-0.14996795556505021"/>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tint="0.39994506668294322"/>
        </patternFill>
      </fill>
    </dxf>
    <dxf>
      <fill>
        <patternFill>
          <bgColor rgb="FF00B050"/>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theme="9" tint="0.39994506668294322"/>
        </patternFill>
      </fill>
    </dxf>
    <dxf>
      <fill>
        <patternFill>
          <bgColor rgb="FFFF0000"/>
        </patternFill>
      </fill>
    </dxf>
    <dxf>
      <fill>
        <patternFill>
          <bgColor rgb="FF00B050"/>
        </patternFill>
      </fill>
    </dxf>
    <dxf>
      <fill>
        <patternFill>
          <bgColor theme="4" tint="0.59996337778862885"/>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rgb="FFFF0000"/>
        </patternFill>
      </fill>
    </dxf>
    <dxf>
      <fill>
        <patternFill>
          <bgColor rgb="FF00B050"/>
        </patternFill>
      </fill>
    </dxf>
    <dxf>
      <fill>
        <patternFill>
          <bgColor theme="5" tint="0.59996337778862885"/>
        </patternFill>
      </fill>
    </dxf>
    <dxf>
      <fill>
        <patternFill>
          <bgColor theme="9" tint="0.59996337778862885"/>
        </patternFill>
      </fill>
    </dxf>
    <dxf>
      <fill>
        <patternFill>
          <bgColor theme="9" tint="0.79998168889431442"/>
        </patternFill>
      </fill>
    </dxf>
    <dxf>
      <fill>
        <patternFill>
          <bgColor theme="9" tint="0.39994506668294322"/>
        </patternFill>
      </fill>
    </dxf>
    <dxf>
      <fill>
        <patternFill>
          <bgColor theme="0" tint="-0.14996795556505021"/>
        </patternFill>
      </fill>
    </dxf>
    <dxf>
      <fill>
        <patternFill>
          <bgColor theme="9" tint="0.39994506668294322"/>
        </patternFill>
      </fill>
    </dxf>
    <dxf>
      <fill>
        <patternFill>
          <bgColor theme="9"/>
        </patternFill>
      </fill>
    </dxf>
    <dxf>
      <fill>
        <patternFill>
          <bgColor theme="4" tint="0.59996337778862885"/>
        </patternFill>
      </fill>
    </dxf>
    <dxf>
      <fill>
        <patternFill>
          <bgColor theme="0" tint="-0.14996795556505021"/>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rgb="FFFF0000"/>
        </patternFill>
      </fill>
    </dxf>
    <dxf>
      <fill>
        <patternFill>
          <bgColor theme="0" tint="-0.14996795556505021"/>
        </patternFill>
      </fill>
    </dxf>
    <dxf>
      <fill>
        <patternFill>
          <bgColor theme="4" tint="0.59996337778862885"/>
        </patternFill>
      </fill>
    </dxf>
    <dxf>
      <fill>
        <patternFill>
          <bgColor rgb="FF00B050"/>
        </patternFill>
      </fill>
    </dxf>
    <dxf>
      <fill>
        <patternFill>
          <bgColor theme="5" tint="0.59996337778862885"/>
        </patternFill>
      </fill>
    </dxf>
    <dxf>
      <fill>
        <patternFill>
          <bgColor theme="0" tint="-0.14996795556505021"/>
        </patternFill>
      </fill>
    </dxf>
    <dxf>
      <fill>
        <patternFill>
          <bgColor rgb="FFFF0000"/>
        </patternFill>
      </fill>
    </dxf>
    <dxf>
      <fill>
        <patternFill>
          <bgColor rgb="FF00B050"/>
        </patternFill>
      </fill>
    </dxf>
    <dxf>
      <fill>
        <patternFill>
          <bgColor theme="0" tint="-0.14996795556505021"/>
        </patternFill>
      </fill>
    </dxf>
    <dxf>
      <fill>
        <patternFill>
          <bgColor theme="9" tint="0.39994506668294322"/>
        </patternFill>
      </fill>
    </dxf>
    <dxf>
      <fill>
        <patternFill>
          <bgColor theme="9" tint="0.79998168889431442"/>
        </patternFill>
      </fill>
    </dxf>
    <dxf>
      <fill>
        <patternFill>
          <bgColor theme="9" tint="0.59996337778862885"/>
        </patternFill>
      </fill>
    </dxf>
    <dxf>
      <fill>
        <patternFill>
          <bgColor theme="9" tint="0.39994506668294322"/>
        </patternFill>
      </fill>
    </dxf>
    <dxf>
      <fill>
        <patternFill>
          <bgColor theme="9"/>
        </patternFill>
      </fill>
    </dxf>
    <dxf>
      <fill>
        <patternFill>
          <bgColor theme="4" tint="0.59996337778862885"/>
        </patternFill>
      </fill>
    </dxf>
    <dxf>
      <fill>
        <patternFill>
          <bgColor theme="0" tint="-0.14996795556505021"/>
        </patternFill>
      </fill>
    </dxf>
    <dxf>
      <fill>
        <patternFill>
          <bgColor theme="5" tint="0.59996337778862885"/>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5" tint="0.59996337778862885"/>
        </patternFill>
      </fill>
    </dxf>
    <dxf>
      <fill>
        <patternFill>
          <bgColor theme="9" tint="0.39994506668294322"/>
        </patternFill>
      </fill>
    </dxf>
    <dxf>
      <fill>
        <patternFill>
          <bgColor theme="0" tint="-0.14996795556505021"/>
        </patternFill>
      </fill>
    </dxf>
    <dxf>
      <fill>
        <patternFill>
          <bgColor rgb="FF00B050"/>
        </patternFill>
      </fill>
    </dxf>
    <dxf>
      <fill>
        <patternFill>
          <bgColor rgb="FFFF0000"/>
        </patternFill>
      </fill>
    </dxf>
    <dxf>
      <fill>
        <patternFill>
          <bgColor theme="0" tint="-0.14996795556505021"/>
        </patternFill>
      </fill>
    </dxf>
    <dxf>
      <fill>
        <patternFill>
          <bgColor theme="4" tint="0.59996337778862885"/>
        </patternFill>
      </fill>
    </dxf>
    <dxf>
      <fill>
        <patternFill>
          <bgColor theme="9"/>
        </patternFill>
      </fill>
    </dxf>
    <dxf>
      <fill>
        <patternFill>
          <bgColor theme="9" tint="0.39994506668294322"/>
        </patternFill>
      </fill>
    </dxf>
    <dxf>
      <fill>
        <patternFill>
          <bgColor rgb="FF00B050"/>
        </patternFill>
      </fill>
    </dxf>
    <dxf>
      <fill>
        <patternFill>
          <bgColor theme="0" tint="-0.14996795556505021"/>
        </patternFill>
      </fill>
    </dxf>
    <dxf>
      <fill>
        <patternFill>
          <bgColor theme="5" tint="0.59996337778862885"/>
        </patternFill>
      </fill>
    </dxf>
    <dxf>
      <fill>
        <patternFill>
          <bgColor rgb="FF00B050"/>
        </patternFill>
      </fill>
    </dxf>
    <dxf>
      <fill>
        <patternFill>
          <bgColor theme="4" tint="0.59996337778862885"/>
        </patternFill>
      </fill>
    </dxf>
    <dxf>
      <fill>
        <patternFill>
          <bgColor theme="9"/>
        </patternFill>
      </fill>
    </dxf>
    <dxf>
      <fill>
        <patternFill>
          <bgColor theme="9" tint="0.39994506668294322"/>
        </patternFill>
      </fill>
    </dxf>
    <dxf>
      <fill>
        <patternFill>
          <bgColor theme="9" tint="0.59996337778862885"/>
        </patternFill>
      </fill>
    </dxf>
    <dxf>
      <fill>
        <patternFill>
          <bgColor rgb="FFFF0000"/>
        </patternFill>
      </fill>
    </dxf>
    <dxf>
      <fill>
        <patternFill>
          <bgColor theme="9" tint="0.79998168889431442"/>
        </patternFill>
      </fill>
    </dxf>
    <dxf>
      <fill>
        <patternFill>
          <bgColor theme="0" tint="-0.14996795556505021"/>
        </patternFill>
      </fill>
    </dxf>
    <dxf>
      <fill>
        <patternFill>
          <bgColor theme="9" tint="0.39994506668294322"/>
        </patternFill>
      </fill>
    </dxf>
    <dxf>
      <fill>
        <patternFill>
          <bgColor theme="9" tint="0.79998168889431442"/>
        </patternFill>
      </fill>
    </dxf>
    <dxf>
      <fill>
        <patternFill>
          <bgColor theme="9" tint="0.59996337778862885"/>
        </patternFill>
      </fill>
    </dxf>
    <dxf>
      <fill>
        <patternFill>
          <bgColor theme="9" tint="0.39994506668294322"/>
        </patternFill>
      </fill>
    </dxf>
    <dxf>
      <fill>
        <patternFill>
          <bgColor theme="0" tint="-0.14996795556505021"/>
        </patternFill>
      </fill>
    </dxf>
    <dxf>
      <fill>
        <patternFill>
          <bgColor rgb="FF00B050"/>
        </patternFill>
      </fill>
    </dxf>
    <dxf>
      <fill>
        <patternFill>
          <bgColor theme="0" tint="-0.14996795556505021"/>
        </patternFill>
      </fill>
    </dxf>
    <dxf>
      <fill>
        <patternFill>
          <bgColor theme="4" tint="0.59996337778862885"/>
        </patternFill>
      </fill>
    </dxf>
    <dxf>
      <fill>
        <patternFill>
          <bgColor theme="9"/>
        </patternFill>
      </fill>
    </dxf>
    <dxf>
      <fill>
        <patternFill>
          <bgColor theme="5" tint="0.5999633777886288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00B050"/>
        </patternFill>
      </fill>
    </dxf>
    <dxf>
      <fill>
        <patternFill>
          <bgColor theme="9" tint="0.39994506668294322"/>
        </patternFill>
      </fill>
    </dxf>
    <dxf>
      <fill>
        <patternFill>
          <bgColor theme="9" tint="0.39994506668294322"/>
        </patternFill>
      </fill>
    </dxf>
    <dxf>
      <fill>
        <patternFill>
          <bgColor theme="9" tint="0.79998168889431442"/>
        </patternFill>
      </fill>
    </dxf>
    <dxf>
      <fill>
        <patternFill>
          <bgColor theme="5" tint="0.59996337778862885"/>
        </patternFill>
      </fill>
    </dxf>
    <dxf>
      <fill>
        <patternFill>
          <bgColor theme="9" tint="0.39994506668294322"/>
        </patternFill>
      </fill>
    </dxf>
    <dxf>
      <fill>
        <patternFill>
          <bgColor theme="0" tint="-0.14996795556505021"/>
        </patternFill>
      </fill>
    </dxf>
    <dxf>
      <fill>
        <patternFill>
          <bgColor rgb="FF00B050"/>
        </patternFill>
      </fill>
    </dxf>
    <dxf>
      <fill>
        <patternFill>
          <bgColor rgb="FFFF0000"/>
        </patternFill>
      </fill>
    </dxf>
    <dxf>
      <fill>
        <patternFill>
          <bgColor theme="9" tint="0.59996337778862885"/>
        </patternFill>
      </fill>
    </dxf>
    <dxf>
      <fill>
        <patternFill>
          <bgColor theme="0" tint="-0.14996795556505021"/>
        </patternFill>
      </fill>
    </dxf>
    <dxf>
      <fill>
        <patternFill>
          <bgColor theme="4" tint="0.59996337778862885"/>
        </patternFill>
      </fill>
    </dxf>
    <dxf>
      <fill>
        <patternFill>
          <bgColor theme="9"/>
        </patternFill>
      </fill>
    </dxf>
    <dxf>
      <fill>
        <patternFill>
          <bgColor rgb="FF00B050"/>
        </patternFill>
      </fill>
    </dxf>
    <dxf>
      <fill>
        <patternFill>
          <bgColor rgb="FFFF0000"/>
        </patternFill>
      </fill>
    </dxf>
    <dxf>
      <fill>
        <patternFill>
          <bgColor theme="0" tint="-0.14996795556505021"/>
        </patternFill>
      </fill>
    </dxf>
    <dxf>
      <fill>
        <patternFill>
          <bgColor theme="4" tint="0.59996337778862885"/>
        </patternFill>
      </fill>
    </dxf>
    <dxf>
      <fill>
        <patternFill>
          <bgColor theme="9" tint="0.79998168889431442"/>
        </patternFill>
      </fill>
    </dxf>
    <dxf>
      <fill>
        <patternFill>
          <bgColor theme="9"/>
        </patternFill>
      </fill>
    </dxf>
    <dxf>
      <fill>
        <patternFill>
          <bgColor theme="9" tint="0.39994506668294322"/>
        </patternFill>
      </fill>
    </dxf>
    <dxf>
      <fill>
        <patternFill>
          <bgColor theme="9" tint="0.59996337778862885"/>
        </patternFill>
      </fill>
    </dxf>
    <dxf>
      <fill>
        <patternFill>
          <bgColor theme="5" tint="0.59996337778862885"/>
        </patternFill>
      </fill>
    </dxf>
    <dxf>
      <fill>
        <patternFill>
          <bgColor theme="9" tint="0.39994506668294322"/>
        </patternFill>
      </fill>
    </dxf>
    <dxf>
      <fill>
        <patternFill>
          <bgColor theme="0" tint="-0.14996795556505021"/>
        </patternFill>
      </fill>
    </dxf>
    <dxf>
      <fill>
        <patternFill>
          <bgColor rgb="FFFF0000"/>
        </patternFill>
      </fill>
    </dxf>
    <dxf>
      <fill>
        <patternFill>
          <bgColor theme="0" tint="-0.14996795556505021"/>
        </patternFill>
      </fill>
    </dxf>
    <dxf>
      <fill>
        <patternFill>
          <bgColor theme="5" tint="0.59996337778862885"/>
        </patternFill>
      </fill>
    </dxf>
    <dxf>
      <fill>
        <patternFill>
          <bgColor theme="9" tint="0.79998168889431442"/>
        </patternFill>
      </fill>
    </dxf>
    <dxf>
      <fill>
        <patternFill>
          <bgColor theme="9" tint="0.59996337778862885"/>
        </patternFill>
      </fill>
    </dxf>
    <dxf>
      <fill>
        <patternFill>
          <bgColor theme="9" tint="0.39994506668294322"/>
        </patternFill>
      </fill>
    </dxf>
    <dxf>
      <fill>
        <patternFill>
          <bgColor theme="9"/>
        </patternFill>
      </fill>
    </dxf>
    <dxf>
      <fill>
        <patternFill>
          <bgColor theme="4" tint="0.59996337778862885"/>
        </patternFill>
      </fill>
    </dxf>
    <dxf>
      <fill>
        <patternFill>
          <bgColor theme="0" tint="-0.14996795556505021"/>
        </patternFill>
      </fill>
    </dxf>
    <dxf>
      <fill>
        <patternFill>
          <bgColor rgb="FF00B050"/>
        </patternFill>
      </fill>
    </dxf>
    <dxf>
      <fill>
        <patternFill>
          <bgColor theme="9" tint="0.79998168889431442"/>
        </patternFill>
      </fill>
    </dxf>
    <dxf>
      <fill>
        <patternFill>
          <bgColor rgb="FFFF0000"/>
        </patternFill>
      </fill>
    </dxf>
    <dxf>
      <fill>
        <patternFill>
          <bgColor theme="9" tint="0.59996337778862885"/>
        </patternFill>
      </fill>
    </dxf>
    <dxf>
      <fill>
        <patternFill>
          <bgColor rgb="FF00B050"/>
        </patternFill>
      </fill>
    </dxf>
    <dxf>
      <fill>
        <patternFill>
          <bgColor theme="0" tint="-0.14996795556505021"/>
        </patternFill>
      </fill>
    </dxf>
    <dxf>
      <fill>
        <patternFill>
          <bgColor theme="9" tint="0.39994506668294322"/>
        </patternFill>
      </fill>
    </dxf>
    <dxf>
      <fill>
        <patternFill>
          <bgColor theme="9"/>
        </patternFill>
      </fill>
    </dxf>
    <dxf>
      <fill>
        <patternFill>
          <bgColor theme="9" tint="0.39994506668294322"/>
        </patternFill>
      </fill>
    </dxf>
    <dxf>
      <fill>
        <patternFill>
          <bgColor theme="4" tint="0.59996337778862885"/>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rgb="FFFF0000"/>
        </patternFill>
      </fill>
    </dxf>
    <dxf>
      <fill>
        <patternFill>
          <bgColor rgb="FF00B050"/>
        </patternFill>
      </fill>
    </dxf>
    <dxf>
      <fill>
        <patternFill>
          <bgColor theme="5" tint="0.59996337778862885"/>
        </patternFill>
      </fill>
    </dxf>
    <dxf>
      <fill>
        <patternFill>
          <bgColor theme="9" tint="0.79998168889431442"/>
        </patternFill>
      </fill>
    </dxf>
    <dxf>
      <fill>
        <patternFill>
          <bgColor theme="9" tint="0.59996337778862885"/>
        </patternFill>
      </fill>
    </dxf>
    <dxf>
      <fill>
        <patternFill>
          <bgColor theme="9"/>
        </patternFill>
      </fill>
    </dxf>
    <dxf>
      <fill>
        <patternFill>
          <bgColor theme="4" tint="0.59996337778862885"/>
        </patternFill>
      </fill>
    </dxf>
    <dxf>
      <fill>
        <patternFill>
          <bgColor theme="9" tint="0.39994506668294322"/>
        </patternFill>
      </fill>
    </dxf>
    <dxf>
      <fill>
        <patternFill>
          <bgColor theme="9" tint="0.39994506668294322"/>
        </patternFill>
      </fill>
    </dxf>
    <dxf>
      <fill>
        <patternFill>
          <bgColor theme="0" tint="-0.14996795556505021"/>
        </patternFill>
      </fill>
    </dxf>
    <dxf>
      <fill>
        <patternFill>
          <bgColor theme="9"/>
        </patternFill>
      </fill>
    </dxf>
    <dxf>
      <fill>
        <patternFill>
          <bgColor theme="0" tint="-0.14996795556505021"/>
        </patternFill>
      </fill>
    </dxf>
    <dxf>
      <fill>
        <patternFill>
          <bgColor rgb="FFFF0000"/>
        </patternFill>
      </fill>
    </dxf>
    <dxf>
      <fill>
        <patternFill>
          <bgColor theme="4" tint="0.59996337778862885"/>
        </patternFill>
      </fill>
    </dxf>
    <dxf>
      <fill>
        <patternFill>
          <bgColor theme="9" tint="0.79998168889431442"/>
        </patternFill>
      </fill>
    </dxf>
    <dxf>
      <fill>
        <patternFill>
          <bgColor theme="0" tint="-0.14996795556505021"/>
        </patternFill>
      </fill>
    </dxf>
    <dxf>
      <fill>
        <patternFill>
          <bgColor theme="9" tint="0.39994506668294322"/>
        </patternFill>
      </fill>
    </dxf>
    <dxf>
      <fill>
        <patternFill>
          <bgColor theme="9" tint="0.59996337778862885"/>
        </patternFill>
      </fill>
    </dxf>
    <dxf>
      <fill>
        <patternFill>
          <bgColor theme="5" tint="0.59996337778862885"/>
        </patternFill>
      </fill>
    </dxf>
    <dxf>
      <fill>
        <patternFill>
          <bgColor theme="9" tint="0.39994506668294322"/>
        </patternFill>
      </fill>
    </dxf>
    <dxf>
      <fill>
        <patternFill>
          <bgColor rgb="FF00B050"/>
        </patternFill>
      </fill>
    </dxf>
    <dxf>
      <fill>
        <patternFill>
          <bgColor rgb="FFFF0000"/>
        </patternFill>
      </fill>
    </dxf>
    <dxf>
      <fill>
        <patternFill>
          <bgColor theme="0" tint="-0.14996795556505021"/>
        </patternFill>
      </fill>
    </dxf>
    <dxf>
      <fill>
        <patternFill>
          <bgColor rgb="FF00B050"/>
        </patternFill>
      </fill>
    </dxf>
    <dxf>
      <fill>
        <patternFill>
          <bgColor theme="9" tint="0.39994506668294322"/>
        </patternFill>
      </fill>
    </dxf>
    <dxf>
      <fill>
        <patternFill>
          <bgColor theme="5" tint="0.59996337778862885"/>
        </patternFill>
      </fill>
    </dxf>
    <dxf>
      <fill>
        <patternFill>
          <bgColor theme="9" tint="0.39994506668294322"/>
        </patternFill>
      </fill>
    </dxf>
    <dxf>
      <fill>
        <patternFill>
          <bgColor theme="9" tint="0.79998168889431442"/>
        </patternFill>
      </fill>
    </dxf>
    <dxf>
      <fill>
        <patternFill>
          <bgColor theme="9" tint="0.59996337778862885"/>
        </patternFill>
      </fill>
    </dxf>
    <dxf>
      <fill>
        <patternFill>
          <bgColor theme="0" tint="-0.14996795556505021"/>
        </patternFill>
      </fill>
    </dxf>
    <dxf>
      <fill>
        <patternFill>
          <bgColor theme="4" tint="0.59996337778862885"/>
        </patternFill>
      </fill>
    </dxf>
    <dxf>
      <fill>
        <patternFill>
          <bgColor theme="9"/>
        </patternFill>
      </fill>
    </dxf>
    <dxf>
      <fill>
        <patternFill>
          <bgColor theme="0" tint="-0.14996795556505021"/>
        </patternFill>
      </fill>
    </dxf>
    <dxf>
      <fill>
        <patternFill>
          <bgColor rgb="FF00B050"/>
        </patternFill>
      </fill>
    </dxf>
    <dxf>
      <fill>
        <patternFill>
          <bgColor theme="0" tint="-0.14996795556505021"/>
        </patternFill>
      </fill>
    </dxf>
    <dxf>
      <fill>
        <patternFill>
          <bgColor theme="9" tint="0.39994506668294322"/>
        </patternFill>
      </fill>
    </dxf>
    <dxf>
      <fill>
        <patternFill>
          <bgColor theme="5" tint="0.59996337778862885"/>
        </patternFill>
      </fill>
    </dxf>
    <dxf>
      <fill>
        <patternFill>
          <bgColor theme="9" tint="0.79998168889431442"/>
        </patternFill>
      </fill>
    </dxf>
    <dxf>
      <fill>
        <patternFill>
          <bgColor rgb="FFFF0000"/>
        </patternFill>
      </fill>
    </dxf>
    <dxf>
      <fill>
        <patternFill>
          <bgColor theme="9" tint="0.59996337778862885"/>
        </patternFill>
      </fill>
    </dxf>
    <dxf>
      <fill>
        <patternFill>
          <bgColor theme="9" tint="0.39994506668294322"/>
        </patternFill>
      </fill>
    </dxf>
    <dxf>
      <fill>
        <patternFill>
          <bgColor theme="9"/>
        </patternFill>
      </fill>
    </dxf>
    <dxf>
      <fill>
        <patternFill>
          <bgColor theme="4" tint="0.59996337778862885"/>
        </patternFill>
      </fill>
    </dxf>
    <dxf>
      <fill>
        <patternFill>
          <bgColor theme="9" tint="0.39994506668294322"/>
        </patternFill>
      </fill>
    </dxf>
    <dxf>
      <fill>
        <patternFill>
          <bgColor rgb="FF00B050"/>
        </patternFill>
      </fill>
    </dxf>
    <dxf>
      <fill>
        <patternFill>
          <bgColor theme="5" tint="0.59996337778862885"/>
        </patternFill>
      </fill>
    </dxf>
    <dxf>
      <fill>
        <patternFill>
          <bgColor theme="9" tint="0.79998168889431442"/>
        </patternFill>
      </fill>
    </dxf>
    <dxf>
      <fill>
        <patternFill>
          <bgColor theme="9" tint="0.39994506668294322"/>
        </patternFill>
      </fill>
    </dxf>
    <dxf>
      <fill>
        <patternFill>
          <bgColor rgb="FFFF0000"/>
        </patternFill>
      </fill>
    </dxf>
    <dxf>
      <fill>
        <patternFill>
          <bgColor theme="9" tint="0.59996337778862885"/>
        </patternFill>
      </fill>
    </dxf>
    <dxf>
      <fill>
        <patternFill>
          <bgColor theme="0" tint="-0.14996795556505021"/>
        </patternFill>
      </fill>
    </dxf>
    <dxf>
      <fill>
        <patternFill>
          <bgColor theme="4" tint="0.59996337778862885"/>
        </patternFill>
      </fill>
    </dxf>
    <dxf>
      <fill>
        <patternFill>
          <bgColor theme="0" tint="-0.14996795556505021"/>
        </patternFill>
      </fill>
    </dxf>
    <dxf>
      <fill>
        <patternFill>
          <bgColor rgb="FF00B050"/>
        </patternFill>
      </fill>
    </dxf>
    <dxf>
      <fill>
        <patternFill>
          <bgColor theme="9" tint="0.39994506668294322"/>
        </patternFill>
      </fill>
    </dxf>
    <dxf>
      <fill>
        <patternFill>
          <bgColor theme="9"/>
        </patternFill>
      </fill>
    </dxf>
    <dxf>
      <fill>
        <patternFill>
          <bgColor rgb="FF00B050"/>
        </patternFill>
      </fill>
    </dxf>
    <dxf>
      <fill>
        <patternFill>
          <bgColor theme="0" tint="-0.14996795556505021"/>
        </patternFill>
      </fill>
    </dxf>
    <dxf>
      <fill>
        <patternFill>
          <bgColor theme="9" tint="0.39994506668294322"/>
        </patternFill>
      </fill>
    </dxf>
    <dxf>
      <fill>
        <patternFill>
          <bgColor theme="5" tint="0.59996337778862885"/>
        </patternFill>
      </fill>
    </dxf>
    <dxf>
      <fill>
        <patternFill>
          <bgColor theme="9" tint="0.79998168889431442"/>
        </patternFill>
      </fill>
    </dxf>
    <dxf>
      <fill>
        <patternFill>
          <bgColor theme="9" tint="0.59996337778862885"/>
        </patternFill>
      </fill>
    </dxf>
    <dxf>
      <fill>
        <patternFill>
          <bgColor theme="9" tint="0.39994506668294322"/>
        </patternFill>
      </fill>
    </dxf>
    <dxf>
      <fill>
        <patternFill>
          <bgColor theme="9"/>
        </patternFill>
      </fill>
    </dxf>
    <dxf>
      <fill>
        <patternFill>
          <bgColor theme="4" tint="0.59996337778862885"/>
        </patternFill>
      </fill>
    </dxf>
    <dxf>
      <fill>
        <patternFill>
          <bgColor theme="0" tint="-0.14996795556505021"/>
        </patternFill>
      </fill>
    </dxf>
    <dxf>
      <fill>
        <patternFill>
          <bgColor rgb="FFFF0000"/>
        </patternFill>
      </fill>
    </dxf>
    <dxf>
      <fill>
        <patternFill>
          <bgColor rgb="FF00B050"/>
        </patternFill>
      </fill>
    </dxf>
    <dxf>
      <fill>
        <patternFill>
          <bgColor theme="9" tint="0.39994506668294322"/>
        </patternFill>
      </fill>
    </dxf>
    <dxf>
      <fill>
        <patternFill>
          <bgColor theme="0" tint="-0.14996795556505021"/>
        </patternFill>
      </fill>
    </dxf>
    <dxf>
      <fill>
        <patternFill>
          <bgColor theme="9" tint="0.59996337778862885"/>
        </patternFill>
      </fill>
    </dxf>
    <dxf>
      <fill>
        <patternFill>
          <bgColor theme="9" tint="0.39994506668294322"/>
        </patternFill>
      </fill>
    </dxf>
    <dxf>
      <fill>
        <patternFill>
          <bgColor theme="9"/>
        </patternFill>
      </fill>
    </dxf>
    <dxf>
      <fill>
        <patternFill>
          <bgColor theme="4" tint="0.59996337778862885"/>
        </patternFill>
      </fill>
    </dxf>
    <dxf>
      <fill>
        <patternFill>
          <bgColor theme="0" tint="-0.14996795556505021"/>
        </patternFill>
      </fill>
    </dxf>
    <dxf>
      <fill>
        <patternFill>
          <bgColor theme="9" tint="0.79998168889431442"/>
        </patternFill>
      </fill>
    </dxf>
    <dxf>
      <fill>
        <patternFill>
          <bgColor theme="5" tint="0.59996337778862885"/>
        </patternFill>
      </fill>
    </dxf>
    <dxf>
      <fill>
        <patternFill>
          <bgColor theme="9" tint="0.39994506668294322"/>
        </patternFill>
      </fill>
    </dxf>
    <dxf>
      <fill>
        <patternFill>
          <bgColor rgb="FF00B050"/>
        </patternFill>
      </fill>
    </dxf>
    <dxf>
      <fill>
        <patternFill>
          <bgColor rgb="FFFF0000"/>
        </patternFill>
      </fill>
    </dxf>
    <dxf>
      <fill>
        <patternFill>
          <bgColor theme="9" tint="0.59996337778862885"/>
        </patternFill>
      </fill>
    </dxf>
    <dxf>
      <fill>
        <patternFill>
          <bgColor rgb="FF00B050"/>
        </patternFill>
      </fill>
    </dxf>
    <dxf>
      <fill>
        <patternFill>
          <bgColor theme="9"/>
        </patternFill>
      </fill>
    </dxf>
    <dxf>
      <fill>
        <patternFill>
          <bgColor theme="4" tint="0.59996337778862885"/>
        </patternFill>
      </fill>
    </dxf>
    <dxf>
      <fill>
        <patternFill>
          <bgColor theme="0" tint="-0.14996795556505021"/>
        </patternFill>
      </fill>
    </dxf>
    <dxf>
      <fill>
        <patternFill>
          <bgColor theme="9" tint="0.39994506668294322"/>
        </patternFill>
      </fill>
    </dxf>
    <dxf>
      <fill>
        <patternFill>
          <bgColor rgb="FFFF0000"/>
        </patternFill>
      </fill>
    </dxf>
    <dxf>
      <fill>
        <patternFill>
          <bgColor theme="0" tint="-0.14996795556505021"/>
        </patternFill>
      </fill>
    </dxf>
    <dxf>
      <fill>
        <patternFill>
          <bgColor theme="9" tint="0.39994506668294322"/>
        </patternFill>
      </fill>
    </dxf>
    <dxf>
      <fill>
        <patternFill>
          <bgColor theme="5" tint="0.59996337778862885"/>
        </patternFill>
      </fill>
    </dxf>
    <dxf>
      <fill>
        <patternFill>
          <bgColor theme="9" tint="0.79998168889431442"/>
        </patternFill>
      </fill>
    </dxf>
    <dxf>
      <fill>
        <patternFill>
          <bgColor theme="9" tint="0.39994506668294322"/>
        </patternFill>
      </fill>
    </dxf>
    <dxf>
      <fill>
        <patternFill>
          <bgColor rgb="FF00B050"/>
        </patternFill>
      </fill>
    </dxf>
    <dxf>
      <fill>
        <patternFill>
          <bgColor theme="9" tint="0.59996337778862885"/>
        </patternFill>
      </fill>
    </dxf>
    <dxf>
      <fill>
        <patternFill>
          <bgColor rgb="FF00B050"/>
        </patternFill>
      </fill>
    </dxf>
    <dxf>
      <fill>
        <patternFill>
          <bgColor theme="9" tint="0.39994506668294322"/>
        </patternFill>
      </fill>
    </dxf>
    <dxf>
      <fill>
        <patternFill>
          <bgColor theme="5" tint="0.59996337778862885"/>
        </patternFill>
      </fill>
    </dxf>
    <dxf>
      <fill>
        <patternFill>
          <bgColor rgb="FFFF0000"/>
        </patternFill>
      </fill>
    </dxf>
    <dxf>
      <fill>
        <patternFill>
          <bgColor theme="9"/>
        </patternFill>
      </fill>
    </dxf>
    <dxf>
      <fill>
        <patternFill>
          <bgColor theme="0" tint="-0.14996795556505021"/>
        </patternFill>
      </fill>
    </dxf>
    <dxf>
      <fill>
        <patternFill>
          <bgColor theme="9" tint="0.39994506668294322"/>
        </patternFill>
      </fill>
    </dxf>
    <dxf>
      <fill>
        <patternFill>
          <bgColor theme="9" tint="0.79998168889431442"/>
        </patternFill>
      </fill>
    </dxf>
    <dxf>
      <fill>
        <patternFill>
          <bgColor theme="0" tint="-0.14996795556505021"/>
        </patternFill>
      </fill>
    </dxf>
    <dxf>
      <fill>
        <patternFill>
          <bgColor theme="4" tint="0.59996337778862885"/>
        </patternFill>
      </fill>
    </dxf>
    <dxf>
      <fill>
        <patternFill>
          <bgColor rgb="FFFF0000"/>
        </patternFill>
      </fill>
    </dxf>
    <dxf>
      <fill>
        <patternFill>
          <bgColor rgb="FF00B050"/>
        </patternFill>
      </fill>
    </dxf>
    <dxf>
      <fill>
        <patternFill>
          <bgColor theme="0" tint="-0.14996795556505021"/>
        </patternFill>
      </fill>
    </dxf>
    <dxf>
      <fill>
        <patternFill>
          <bgColor theme="9" tint="0.39994506668294322"/>
        </patternFill>
      </fill>
    </dxf>
    <dxf>
      <fill>
        <patternFill>
          <bgColor theme="4" tint="0.59996337778862885"/>
        </patternFill>
      </fill>
    </dxf>
    <dxf>
      <fill>
        <patternFill>
          <bgColor theme="0" tint="-0.14996795556505021"/>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5" tint="0.59996337778862885"/>
        </patternFill>
      </fill>
    </dxf>
    <dxf>
      <fill>
        <patternFill>
          <bgColor theme="9" tint="0.39994506668294322"/>
        </patternFill>
      </fill>
    </dxf>
    <dxf>
      <fill>
        <patternFill>
          <bgColor theme="4" tint="0.59996337778862885"/>
        </patternFill>
      </fill>
    </dxf>
    <dxf>
      <fill>
        <patternFill>
          <bgColor theme="0" tint="-0.14996795556505021"/>
        </patternFill>
      </fill>
    </dxf>
    <dxf>
      <fill>
        <patternFill>
          <bgColor theme="0" tint="-0.14996795556505021"/>
        </patternFill>
      </fill>
    </dxf>
    <dxf>
      <fill>
        <patternFill>
          <bgColor rgb="FF00B050"/>
        </patternFill>
      </fill>
    </dxf>
    <dxf>
      <fill>
        <patternFill>
          <bgColor rgb="FFFF0000"/>
        </patternFill>
      </fill>
    </dxf>
    <dxf>
      <fill>
        <patternFill>
          <bgColor theme="9" tint="0.39994506668294322"/>
        </patternFill>
      </fill>
    </dxf>
    <dxf>
      <fill>
        <patternFill>
          <bgColor theme="9" tint="0.59996337778862885"/>
        </patternFill>
      </fill>
    </dxf>
    <dxf>
      <fill>
        <patternFill>
          <bgColor theme="5" tint="0.59996337778862885"/>
        </patternFill>
      </fill>
    </dxf>
    <dxf>
      <fill>
        <patternFill>
          <bgColor theme="9" tint="0.79998168889431442"/>
        </patternFill>
      </fill>
    </dxf>
    <dxf>
      <fill>
        <patternFill>
          <bgColor theme="9"/>
        </patternFill>
      </fill>
    </dxf>
    <dxf>
      <fill>
        <patternFill>
          <bgColor theme="9"/>
        </patternFill>
      </fill>
    </dxf>
    <dxf>
      <fill>
        <patternFill>
          <bgColor theme="4" tint="0.59996337778862885"/>
        </patternFill>
      </fill>
    </dxf>
    <dxf>
      <fill>
        <patternFill>
          <bgColor theme="0" tint="-0.14996795556505021"/>
        </patternFill>
      </fill>
    </dxf>
    <dxf>
      <fill>
        <patternFill>
          <bgColor rgb="FFFF0000"/>
        </patternFill>
      </fill>
    </dxf>
    <dxf>
      <fill>
        <patternFill>
          <bgColor rgb="FF00B050"/>
        </patternFill>
      </fill>
    </dxf>
    <dxf>
      <fill>
        <patternFill>
          <bgColor theme="0" tint="-0.14996795556505021"/>
        </patternFill>
      </fill>
    </dxf>
    <dxf>
      <fill>
        <patternFill>
          <bgColor theme="9" tint="0.39994506668294322"/>
        </patternFill>
      </fill>
    </dxf>
    <dxf>
      <fill>
        <patternFill>
          <bgColor theme="5" tint="0.59996337778862885"/>
        </patternFill>
      </fill>
    </dxf>
    <dxf>
      <fill>
        <patternFill>
          <bgColor theme="9" tint="0.79998168889431442"/>
        </patternFill>
      </fill>
    </dxf>
    <dxf>
      <fill>
        <patternFill>
          <bgColor theme="9" tint="0.59996337778862885"/>
        </patternFill>
      </fill>
    </dxf>
    <dxf>
      <fill>
        <patternFill>
          <bgColor theme="9" tint="0.39994506668294322"/>
        </patternFill>
      </fill>
    </dxf>
    <dxf>
      <fill>
        <patternFill>
          <bgColor theme="5" tint="0.59996337778862885"/>
        </patternFill>
      </fill>
    </dxf>
    <dxf>
      <fill>
        <patternFill>
          <bgColor theme="9" tint="0.59996337778862885"/>
        </patternFill>
      </fill>
    </dxf>
    <dxf>
      <fill>
        <patternFill>
          <bgColor theme="9" tint="0.39994506668294322"/>
        </patternFill>
      </fill>
    </dxf>
    <dxf>
      <fill>
        <patternFill>
          <bgColor theme="9"/>
        </patternFill>
      </fill>
    </dxf>
    <dxf>
      <fill>
        <patternFill>
          <bgColor theme="4" tint="0.59996337778862885"/>
        </patternFill>
      </fill>
    </dxf>
    <dxf>
      <fill>
        <patternFill>
          <bgColor theme="0" tint="-0.14996795556505021"/>
        </patternFill>
      </fill>
    </dxf>
    <dxf>
      <fill>
        <patternFill>
          <bgColor rgb="FFFF0000"/>
        </patternFill>
      </fill>
    </dxf>
    <dxf>
      <fill>
        <patternFill>
          <bgColor rgb="FF00B050"/>
        </patternFill>
      </fill>
    </dxf>
    <dxf>
      <fill>
        <patternFill>
          <bgColor theme="9" tint="0.79998168889431442"/>
        </patternFill>
      </fill>
    </dxf>
    <dxf>
      <fill>
        <patternFill>
          <bgColor theme="0" tint="-0.14996795556505021"/>
        </patternFill>
      </fill>
    </dxf>
    <dxf>
      <fill>
        <patternFill>
          <bgColor theme="9" tint="0.39994506668294322"/>
        </patternFill>
      </fill>
    </dxf>
    <dxf>
      <fill>
        <patternFill>
          <bgColor rgb="FF00B050"/>
        </patternFill>
      </fill>
    </dxf>
    <dxf>
      <fill>
        <patternFill>
          <bgColor theme="0" tint="-0.14996795556505021"/>
        </patternFill>
      </fill>
    </dxf>
    <dxf>
      <fill>
        <patternFill>
          <bgColor theme="4" tint="0.59996337778862885"/>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5" tint="0.59996337778862885"/>
        </patternFill>
      </fill>
    </dxf>
    <dxf>
      <fill>
        <patternFill>
          <bgColor theme="0" tint="-0.14996795556505021"/>
        </patternFill>
      </fill>
    </dxf>
    <dxf>
      <fill>
        <patternFill>
          <bgColor rgb="FFFF0000"/>
        </patternFill>
      </fill>
    </dxf>
    <dxf>
      <fill>
        <patternFill>
          <bgColor theme="9" tint="0.39994506668294322"/>
        </patternFill>
      </fill>
    </dxf>
    <dxf>
      <fill>
        <patternFill>
          <bgColor theme="0" tint="-0.14996795556505021"/>
        </patternFill>
      </fill>
    </dxf>
    <dxf>
      <fill>
        <patternFill>
          <bgColor rgb="FF00B050"/>
        </patternFill>
      </fill>
    </dxf>
    <dxf>
      <fill>
        <patternFill>
          <bgColor rgb="FFFF0000"/>
        </patternFill>
      </fill>
    </dxf>
    <dxf>
      <fill>
        <patternFill>
          <bgColor theme="9" tint="0.39994506668294322"/>
        </patternFill>
      </fill>
    </dxf>
    <dxf>
      <fill>
        <patternFill>
          <bgColor theme="9"/>
        </patternFill>
      </fill>
    </dxf>
    <dxf>
      <fill>
        <patternFill>
          <bgColor theme="4" tint="0.59996337778862885"/>
        </patternFill>
      </fill>
    </dxf>
    <dxf>
      <fill>
        <patternFill>
          <bgColor theme="0" tint="-0.14996795556505021"/>
        </patternFill>
      </fill>
    </dxf>
    <dxf>
      <fill>
        <patternFill>
          <bgColor theme="9" tint="0.59996337778862885"/>
        </patternFill>
      </fill>
    </dxf>
    <dxf>
      <fill>
        <patternFill>
          <bgColor theme="9" tint="0.79998168889431442"/>
        </patternFill>
      </fill>
    </dxf>
    <dxf>
      <fill>
        <patternFill>
          <bgColor theme="5" tint="0.59996337778862885"/>
        </patternFill>
      </fill>
    </dxf>
    <dxf>
      <fill>
        <patternFill>
          <bgColor theme="9" tint="0.39994506668294322"/>
        </patternFill>
      </fill>
    </dxf>
    <dxf>
      <fill>
        <patternFill>
          <bgColor rgb="FF00B050"/>
        </patternFill>
      </fill>
    </dxf>
    <dxf>
      <fill>
        <patternFill>
          <bgColor theme="9" tint="0.39994506668294322"/>
        </patternFill>
      </fill>
    </dxf>
    <dxf>
      <fill>
        <patternFill>
          <bgColor theme="5" tint="0.59996337778862885"/>
        </patternFill>
      </fill>
    </dxf>
    <dxf>
      <fill>
        <patternFill>
          <bgColor theme="0" tint="-0.14996795556505021"/>
        </patternFill>
      </fill>
    </dxf>
    <dxf>
      <fill>
        <patternFill>
          <bgColor theme="4" tint="0.59996337778862885"/>
        </patternFill>
      </fill>
    </dxf>
    <dxf>
      <fill>
        <patternFill>
          <bgColor theme="9"/>
        </patternFill>
      </fill>
    </dxf>
    <dxf>
      <fill>
        <patternFill>
          <bgColor theme="9" tint="0.59996337778862885"/>
        </patternFill>
      </fill>
    </dxf>
    <dxf>
      <fill>
        <patternFill>
          <bgColor theme="9" tint="0.79998168889431442"/>
        </patternFill>
      </fill>
    </dxf>
    <dxf>
      <fill>
        <patternFill>
          <bgColor theme="9" tint="0.39994506668294322"/>
        </patternFill>
      </fill>
    </dxf>
    <dxf>
      <fill>
        <patternFill>
          <bgColor rgb="FFFF0000"/>
        </patternFill>
      </fill>
    </dxf>
    <dxf>
      <fill>
        <patternFill>
          <bgColor rgb="FF00B050"/>
        </patternFill>
      </fill>
    </dxf>
    <dxf>
      <fill>
        <patternFill>
          <bgColor theme="0" tint="-0.14996795556505021"/>
        </patternFill>
      </fill>
    </dxf>
    <dxf>
      <fill>
        <patternFill>
          <bgColor theme="9" tint="0.39994506668294322"/>
        </patternFill>
      </fill>
    </dxf>
    <dxf>
      <fill>
        <patternFill>
          <bgColor theme="5" tint="0.59996337778862885"/>
        </patternFill>
      </fill>
    </dxf>
    <dxf>
      <fill>
        <patternFill>
          <bgColor theme="0" tint="-0.14996795556505021"/>
        </patternFill>
      </fill>
    </dxf>
    <dxf>
      <fill>
        <patternFill>
          <bgColor theme="9" tint="0.39994506668294322"/>
        </patternFill>
      </fill>
    </dxf>
    <dxf>
      <fill>
        <patternFill>
          <bgColor rgb="FFFF0000"/>
        </patternFill>
      </fill>
    </dxf>
    <dxf>
      <fill>
        <patternFill>
          <bgColor rgb="FF00B050"/>
        </patternFill>
      </fill>
    </dxf>
    <dxf>
      <fill>
        <patternFill>
          <bgColor theme="9" tint="0.79998168889431442"/>
        </patternFill>
      </fill>
    </dxf>
    <dxf>
      <fill>
        <patternFill>
          <bgColor theme="9" tint="0.59996337778862885"/>
        </patternFill>
      </fill>
    </dxf>
    <dxf>
      <fill>
        <patternFill>
          <bgColor theme="9" tint="0.39994506668294322"/>
        </patternFill>
      </fill>
    </dxf>
    <dxf>
      <fill>
        <patternFill>
          <bgColor theme="9"/>
        </patternFill>
      </fill>
    </dxf>
    <dxf>
      <fill>
        <patternFill>
          <bgColor theme="4" tint="0.59996337778862885"/>
        </patternFill>
      </fill>
    </dxf>
    <dxf>
      <fill>
        <patternFill>
          <bgColor theme="0" tint="-0.14996795556505021"/>
        </patternFill>
      </fill>
    </dxf>
    <dxf>
      <fill>
        <patternFill>
          <bgColor theme="9" tint="0.39994506668294322"/>
        </patternFill>
      </fill>
    </dxf>
    <dxf>
      <fill>
        <patternFill>
          <bgColor rgb="FF00B050"/>
        </patternFill>
      </fill>
    </dxf>
    <dxf>
      <fill>
        <patternFill>
          <bgColor rgb="FFFF0000"/>
        </patternFill>
      </fill>
    </dxf>
    <dxf>
      <fill>
        <patternFill>
          <bgColor theme="5" tint="0.59996337778862885"/>
        </patternFill>
      </fill>
    </dxf>
    <dxf>
      <fill>
        <patternFill>
          <bgColor theme="0" tint="-0.14996795556505021"/>
        </patternFill>
      </fill>
    </dxf>
    <dxf>
      <fill>
        <patternFill>
          <bgColor theme="4" tint="0.59996337778862885"/>
        </patternFill>
      </fill>
    </dxf>
    <dxf>
      <fill>
        <patternFill>
          <bgColor theme="9"/>
        </patternFill>
      </fill>
    </dxf>
    <dxf>
      <fill>
        <patternFill>
          <bgColor theme="9" tint="0.39994506668294322"/>
        </patternFill>
      </fill>
    </dxf>
    <dxf>
      <fill>
        <patternFill>
          <bgColor theme="0" tint="-0.14996795556505021"/>
        </patternFill>
      </fill>
    </dxf>
    <dxf>
      <fill>
        <patternFill>
          <bgColor theme="9" tint="0.59996337778862885"/>
        </patternFill>
      </fill>
    </dxf>
    <dxf>
      <fill>
        <patternFill>
          <bgColor theme="9" tint="0.79998168889431442"/>
        </patternFill>
      </fill>
    </dxf>
    <dxf>
      <fill>
        <patternFill>
          <bgColor theme="9" tint="0.39994506668294322"/>
        </patternFill>
      </fill>
    </dxf>
    <dxf>
      <fill>
        <patternFill>
          <bgColor rgb="FF00B050"/>
        </patternFill>
      </fill>
    </dxf>
    <dxf>
      <fill>
        <patternFill>
          <bgColor theme="9" tint="0.39994506668294322"/>
        </patternFill>
      </fill>
    </dxf>
    <dxf>
      <fill>
        <patternFill>
          <bgColor theme="0" tint="-0.14996795556505021"/>
        </patternFill>
      </fill>
    </dxf>
    <dxf>
      <fill>
        <patternFill>
          <bgColor theme="9" tint="0.59996337778862885"/>
        </patternFill>
      </fill>
    </dxf>
    <dxf>
      <fill>
        <patternFill>
          <bgColor theme="9"/>
        </patternFill>
      </fill>
    </dxf>
    <dxf>
      <fill>
        <patternFill>
          <bgColor theme="9" tint="0.79998168889431442"/>
        </patternFill>
      </fill>
    </dxf>
    <dxf>
      <fill>
        <patternFill>
          <bgColor theme="5" tint="0.59996337778862885"/>
        </patternFill>
      </fill>
    </dxf>
    <dxf>
      <fill>
        <patternFill>
          <bgColor rgb="FFFF0000"/>
        </patternFill>
      </fill>
    </dxf>
    <dxf>
      <fill>
        <patternFill>
          <bgColor theme="4" tint="0.59996337778862885"/>
        </patternFill>
      </fill>
    </dxf>
    <dxf>
      <fill>
        <patternFill>
          <bgColor rgb="FF00B050"/>
        </patternFill>
      </fill>
    </dxf>
    <dxf>
      <fill>
        <patternFill>
          <bgColor theme="0" tint="-0.14996795556505021"/>
        </patternFill>
      </fill>
    </dxf>
    <dxf>
      <fill>
        <patternFill>
          <bgColor theme="9" tint="0.39994506668294322"/>
        </patternFill>
      </fill>
    </dxf>
    <dxf>
      <fill>
        <patternFill>
          <bgColor rgb="FFFF0000"/>
        </patternFill>
      </fill>
    </dxf>
    <dxf>
      <fill>
        <patternFill>
          <bgColor rgb="FF00B050"/>
        </patternFill>
      </fill>
    </dxf>
    <dxf>
      <fill>
        <patternFill>
          <bgColor theme="0" tint="-0.14996795556505021"/>
        </patternFill>
      </fill>
    </dxf>
    <dxf>
      <fill>
        <patternFill>
          <bgColor theme="9" tint="0.39994506668294322"/>
        </patternFill>
      </fill>
    </dxf>
    <dxf>
      <fill>
        <patternFill>
          <bgColor theme="5" tint="0.59996337778862885"/>
        </patternFill>
      </fill>
    </dxf>
    <dxf>
      <fill>
        <patternFill>
          <bgColor theme="9" tint="0.79998168889431442"/>
        </patternFill>
      </fill>
    </dxf>
    <dxf>
      <fill>
        <patternFill>
          <bgColor theme="9" tint="0.59996337778862885"/>
        </patternFill>
      </fill>
    </dxf>
    <dxf>
      <fill>
        <patternFill>
          <bgColor theme="0" tint="-0.14996795556505021"/>
        </patternFill>
      </fill>
    </dxf>
    <dxf>
      <fill>
        <patternFill>
          <bgColor theme="9" tint="0.39994506668294322"/>
        </patternFill>
      </fill>
    </dxf>
    <dxf>
      <fill>
        <patternFill>
          <bgColor theme="9"/>
        </patternFill>
      </fill>
    </dxf>
    <dxf>
      <fill>
        <patternFill>
          <bgColor theme="4" tint="0.59996337778862885"/>
        </patternFill>
      </fill>
    </dxf>
    <dxf>
      <fill>
        <patternFill>
          <bgColor rgb="FFFF0000"/>
        </patternFill>
      </fill>
    </dxf>
    <dxf>
      <fill>
        <patternFill>
          <bgColor rgb="FF00B050"/>
        </patternFill>
      </fill>
    </dxf>
    <dxf>
      <fill>
        <patternFill>
          <bgColor theme="0" tint="-0.14996795556505021"/>
        </patternFill>
      </fill>
    </dxf>
    <dxf>
      <fill>
        <patternFill>
          <bgColor theme="9" tint="0.39994506668294322"/>
        </patternFill>
      </fill>
    </dxf>
    <dxf>
      <fill>
        <patternFill>
          <bgColor theme="5" tint="0.59996337778862885"/>
        </patternFill>
      </fill>
    </dxf>
    <dxf>
      <fill>
        <patternFill>
          <bgColor theme="9" tint="0.79998168889431442"/>
        </patternFill>
      </fill>
    </dxf>
    <dxf>
      <fill>
        <patternFill>
          <bgColor theme="9" tint="0.59996337778862885"/>
        </patternFill>
      </fill>
    </dxf>
    <dxf>
      <fill>
        <patternFill>
          <bgColor theme="9" tint="0.39994506668294322"/>
        </patternFill>
      </fill>
    </dxf>
    <dxf>
      <fill>
        <patternFill>
          <bgColor theme="9"/>
        </patternFill>
      </fill>
    </dxf>
    <dxf>
      <fill>
        <patternFill>
          <bgColor theme="0" tint="-0.14996795556505021"/>
        </patternFill>
      </fill>
    </dxf>
    <dxf>
      <fill>
        <patternFill>
          <bgColor theme="4" tint="0.59996337778862885"/>
        </patternFill>
      </fill>
    </dxf>
    <dxf>
      <fill>
        <patternFill>
          <bgColor theme="9" tint="0.59996337778862885"/>
        </patternFill>
      </fill>
    </dxf>
    <dxf>
      <fill>
        <patternFill>
          <bgColor rgb="FF00B050"/>
        </patternFill>
      </fill>
    </dxf>
    <dxf>
      <fill>
        <patternFill>
          <bgColor theme="0" tint="-0.14996795556505021"/>
        </patternFill>
      </fill>
    </dxf>
    <dxf>
      <fill>
        <patternFill>
          <bgColor theme="9" tint="0.39994506668294322"/>
        </patternFill>
      </fill>
    </dxf>
    <dxf>
      <fill>
        <patternFill>
          <bgColor theme="5" tint="0.59996337778862885"/>
        </patternFill>
      </fill>
    </dxf>
    <dxf>
      <fill>
        <patternFill>
          <bgColor theme="9" tint="0.79998168889431442"/>
        </patternFill>
      </fill>
    </dxf>
    <dxf>
      <fill>
        <patternFill>
          <bgColor theme="4" tint="0.59996337778862885"/>
        </patternFill>
      </fill>
    </dxf>
    <dxf>
      <fill>
        <patternFill>
          <bgColor rgb="FFFF0000"/>
        </patternFill>
      </fill>
    </dxf>
    <dxf>
      <fill>
        <patternFill>
          <bgColor theme="0" tint="-0.14996795556505021"/>
        </patternFill>
      </fill>
    </dxf>
    <dxf>
      <fill>
        <patternFill>
          <bgColor theme="9"/>
        </patternFill>
      </fill>
    </dxf>
    <dxf>
      <fill>
        <patternFill>
          <bgColor theme="9" tint="0.39994506668294322"/>
        </patternFill>
      </fill>
    </dxf>
    <dxf>
      <fill>
        <patternFill>
          <bgColor theme="9"/>
        </patternFill>
      </fill>
    </dxf>
    <dxf>
      <fill>
        <patternFill>
          <bgColor theme="9" tint="0.59996337778862885"/>
        </patternFill>
      </fill>
    </dxf>
    <dxf>
      <fill>
        <patternFill>
          <bgColor theme="9" tint="0.79998168889431442"/>
        </patternFill>
      </fill>
    </dxf>
    <dxf>
      <fill>
        <patternFill>
          <bgColor theme="5" tint="0.59996337778862885"/>
        </patternFill>
      </fill>
    </dxf>
    <dxf>
      <fill>
        <patternFill>
          <bgColor theme="0" tint="-0.14996795556505021"/>
        </patternFill>
      </fill>
    </dxf>
    <dxf>
      <fill>
        <patternFill>
          <bgColor theme="9" tint="0.39994506668294322"/>
        </patternFill>
      </fill>
    </dxf>
    <dxf>
      <fill>
        <patternFill>
          <bgColor rgb="FF00B050"/>
        </patternFill>
      </fill>
    </dxf>
    <dxf>
      <fill>
        <patternFill>
          <bgColor rgb="FFFF0000"/>
        </patternFill>
      </fill>
    </dxf>
    <dxf>
      <fill>
        <patternFill>
          <bgColor theme="9" tint="0.39994506668294322"/>
        </patternFill>
      </fill>
    </dxf>
    <dxf>
      <fill>
        <patternFill>
          <bgColor theme="0" tint="-0.14996795556505021"/>
        </patternFill>
      </fill>
    </dxf>
    <dxf>
      <fill>
        <patternFill>
          <bgColor theme="4" tint="0.59996337778862885"/>
        </patternFill>
      </fill>
    </dxf>
    <dxf>
      <fill>
        <patternFill>
          <bgColor theme="9" tint="0.39994506668294322"/>
        </patternFill>
      </fill>
    </dxf>
    <dxf>
      <fill>
        <patternFill>
          <bgColor theme="5" tint="0.59996337778862885"/>
        </patternFill>
      </fill>
    </dxf>
    <dxf>
      <fill>
        <patternFill>
          <bgColor rgb="FFFF0000"/>
        </patternFill>
      </fill>
    </dxf>
    <dxf>
      <fill>
        <patternFill>
          <bgColor rgb="FF00B050"/>
        </patternFill>
      </fill>
    </dxf>
    <dxf>
      <fill>
        <patternFill>
          <bgColor theme="9" tint="0.39994506668294322"/>
        </patternFill>
      </fill>
    </dxf>
    <dxf>
      <fill>
        <patternFill>
          <bgColor theme="0" tint="-0.14996795556505021"/>
        </patternFill>
      </fill>
    </dxf>
    <dxf>
      <fill>
        <patternFill>
          <bgColor theme="9" tint="0.79998168889431442"/>
        </patternFill>
      </fill>
    </dxf>
    <dxf>
      <fill>
        <patternFill>
          <bgColor theme="9" tint="0.59996337778862885"/>
        </patternFill>
      </fill>
    </dxf>
    <dxf>
      <fill>
        <patternFill>
          <bgColor theme="9"/>
        </patternFill>
      </fill>
    </dxf>
    <dxf>
      <fill>
        <patternFill>
          <bgColor theme="0" tint="-0.14996795556505021"/>
        </patternFill>
      </fill>
    </dxf>
    <dxf>
      <fill>
        <patternFill>
          <bgColor theme="4" tint="0.59996337778862885"/>
        </patternFill>
      </fill>
    </dxf>
    <dxf>
      <fill>
        <patternFill>
          <bgColor theme="9" tint="0.79998168889431442"/>
        </patternFill>
      </fill>
    </dxf>
    <dxf>
      <fill>
        <patternFill>
          <bgColor theme="5" tint="0.59996337778862885"/>
        </patternFill>
      </fill>
    </dxf>
    <dxf>
      <fill>
        <patternFill>
          <bgColor theme="0" tint="-0.14996795556505021"/>
        </patternFill>
      </fill>
    </dxf>
    <dxf>
      <fill>
        <patternFill>
          <bgColor rgb="FFFF0000"/>
        </patternFill>
      </fill>
    </dxf>
    <dxf>
      <fill>
        <patternFill>
          <bgColor theme="9" tint="0.39994506668294322"/>
        </patternFill>
      </fill>
    </dxf>
    <dxf>
      <fill>
        <patternFill>
          <bgColor rgb="FF00B050"/>
        </patternFill>
      </fill>
    </dxf>
    <dxf>
      <fill>
        <patternFill>
          <bgColor theme="0" tint="-0.14996795556505021"/>
        </patternFill>
      </fill>
    </dxf>
    <dxf>
      <fill>
        <patternFill>
          <bgColor theme="4" tint="0.59996337778862885"/>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39994506668294322"/>
        </patternFill>
      </fill>
    </dxf>
    <dxf>
      <fill>
        <patternFill>
          <bgColor rgb="FF00B050"/>
        </patternFill>
      </fill>
    </dxf>
    <dxf>
      <fill>
        <patternFill>
          <bgColor rgb="FF00B050"/>
        </patternFill>
      </fill>
    </dxf>
    <dxf>
      <fill>
        <patternFill>
          <bgColor theme="0" tint="-0.14996795556505021"/>
        </patternFill>
      </fill>
    </dxf>
    <dxf>
      <fill>
        <patternFill>
          <bgColor theme="0" tint="-0.14996795556505021"/>
        </patternFill>
      </fill>
    </dxf>
    <dxf>
      <fill>
        <patternFill>
          <bgColor theme="4" tint="0.59996337778862885"/>
        </patternFill>
      </fill>
    </dxf>
    <dxf>
      <fill>
        <patternFill>
          <bgColor theme="9" tint="0.39994506668294322"/>
        </patternFill>
      </fill>
    </dxf>
    <dxf>
      <fill>
        <patternFill>
          <bgColor theme="9"/>
        </patternFill>
      </fill>
    </dxf>
    <dxf>
      <fill>
        <patternFill>
          <bgColor theme="5" tint="0.59996337778862885"/>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rgb="FFFF0000"/>
        </patternFill>
      </fill>
    </dxf>
    <dxf>
      <fill>
        <patternFill>
          <bgColor theme="0" tint="-0.14996795556505021"/>
        </patternFill>
      </fill>
    </dxf>
    <dxf>
      <fill>
        <patternFill>
          <bgColor theme="9" tint="0.39994506668294322"/>
        </patternFill>
      </fill>
    </dxf>
    <dxf>
      <fill>
        <patternFill>
          <bgColor theme="5" tint="0.59996337778862885"/>
        </patternFill>
      </fill>
    </dxf>
    <dxf>
      <fill>
        <patternFill>
          <bgColor theme="9" tint="0.79998168889431442"/>
        </patternFill>
      </fill>
    </dxf>
    <dxf>
      <fill>
        <patternFill>
          <bgColor theme="4" tint="0.59996337778862885"/>
        </patternFill>
      </fill>
    </dxf>
    <dxf>
      <fill>
        <patternFill>
          <bgColor theme="0" tint="-0.14996795556505021"/>
        </patternFill>
      </fill>
    </dxf>
    <dxf>
      <fill>
        <patternFill>
          <bgColor theme="9" tint="0.39994506668294322"/>
        </patternFill>
      </fill>
    </dxf>
    <dxf>
      <fill>
        <patternFill>
          <bgColor theme="9"/>
        </patternFill>
      </fill>
    </dxf>
    <dxf>
      <fill>
        <patternFill>
          <bgColor rgb="FFFF0000"/>
        </patternFill>
      </fill>
    </dxf>
    <dxf>
      <fill>
        <patternFill>
          <bgColor rgb="FF00B050"/>
        </patternFill>
      </fill>
    </dxf>
    <dxf>
      <fill>
        <patternFill>
          <bgColor theme="9" tint="0.59996337778862885"/>
        </patternFill>
      </fill>
    </dxf>
    <dxf>
      <fill>
        <patternFill>
          <bgColor rgb="FF00B050"/>
        </patternFill>
      </fill>
    </dxf>
    <dxf>
      <fill>
        <patternFill>
          <bgColor theme="9" tint="0.39994506668294322"/>
        </patternFill>
      </fill>
    </dxf>
    <dxf>
      <fill>
        <patternFill>
          <bgColor rgb="FF00B050"/>
        </patternFill>
      </fill>
    </dxf>
    <dxf>
      <fill>
        <patternFill>
          <bgColor theme="9"/>
        </patternFill>
      </fill>
    </dxf>
    <dxf>
      <fill>
        <patternFill>
          <bgColor theme="9" tint="0.39994506668294322"/>
        </patternFill>
      </fill>
    </dxf>
    <dxf>
      <fill>
        <patternFill>
          <bgColor theme="0" tint="-0.14996795556505021"/>
        </patternFill>
      </fill>
    </dxf>
    <dxf>
      <fill>
        <patternFill>
          <bgColor theme="5" tint="0.59996337778862885"/>
        </patternFill>
      </fill>
    </dxf>
    <dxf>
      <fill>
        <patternFill>
          <bgColor theme="9" tint="0.79998168889431442"/>
        </patternFill>
      </fill>
    </dxf>
    <dxf>
      <fill>
        <patternFill>
          <bgColor theme="9" tint="0.39994506668294322"/>
        </patternFill>
      </fill>
    </dxf>
    <dxf>
      <fill>
        <patternFill>
          <bgColor rgb="FFFF0000"/>
        </patternFill>
      </fill>
    </dxf>
    <dxf>
      <fill>
        <patternFill>
          <bgColor theme="4" tint="0.59996337778862885"/>
        </patternFill>
      </fill>
    </dxf>
    <dxf>
      <fill>
        <patternFill>
          <bgColor theme="9" tint="0.59996337778862885"/>
        </patternFill>
      </fill>
    </dxf>
    <dxf>
      <fill>
        <patternFill>
          <bgColor theme="0" tint="-0.14996795556505021"/>
        </patternFill>
      </fill>
    </dxf>
    <dxf>
      <fill>
        <patternFill>
          <bgColor rgb="FF00B050"/>
        </patternFill>
      </fill>
    </dxf>
    <dxf>
      <fill>
        <patternFill>
          <bgColor theme="9" tint="0.39994506668294322"/>
        </patternFill>
      </fill>
    </dxf>
    <dxf>
      <fill>
        <patternFill>
          <bgColor theme="4" tint="0.59996337778862885"/>
        </patternFill>
      </fill>
    </dxf>
    <dxf>
      <fill>
        <patternFill>
          <bgColor theme="9" tint="0.79998168889431442"/>
        </patternFill>
      </fill>
    </dxf>
    <dxf>
      <fill>
        <patternFill>
          <bgColor theme="5" tint="0.59996337778862885"/>
        </patternFill>
      </fill>
    </dxf>
    <dxf>
      <fill>
        <patternFill>
          <bgColor rgb="FFFF0000"/>
        </patternFill>
      </fill>
    </dxf>
    <dxf>
      <fill>
        <patternFill>
          <bgColor theme="9"/>
        </patternFill>
      </fill>
    </dxf>
    <dxf>
      <fill>
        <patternFill>
          <bgColor theme="0" tint="-0.14996795556505021"/>
        </patternFill>
      </fill>
    </dxf>
    <dxf>
      <fill>
        <patternFill>
          <bgColor theme="9" tint="0.39994506668294322"/>
        </patternFill>
      </fill>
    </dxf>
    <dxf>
      <fill>
        <patternFill>
          <bgColor theme="9" tint="0.59996337778862885"/>
        </patternFill>
      </fill>
    </dxf>
    <dxf>
      <fill>
        <patternFill>
          <bgColor theme="9" tint="0.39994506668294322"/>
        </patternFill>
      </fill>
    </dxf>
    <dxf>
      <fill>
        <patternFill>
          <bgColor rgb="FF00B050"/>
        </patternFill>
      </fill>
    </dxf>
    <dxf>
      <fill>
        <patternFill>
          <bgColor theme="0" tint="-0.14996795556505021"/>
        </patternFill>
      </fill>
    </dxf>
    <dxf>
      <fill>
        <patternFill>
          <bgColor theme="4" tint="0.59996337778862885"/>
        </patternFill>
      </fill>
    </dxf>
    <dxf>
      <fill>
        <patternFill>
          <bgColor theme="9"/>
        </patternFill>
      </fill>
    </dxf>
    <dxf>
      <fill>
        <patternFill>
          <bgColor theme="0" tint="-0.14996795556505021"/>
        </patternFill>
      </fill>
    </dxf>
    <dxf>
      <fill>
        <patternFill>
          <bgColor theme="9" tint="0.59996337778862885"/>
        </patternFill>
      </fill>
    </dxf>
    <dxf>
      <fill>
        <patternFill>
          <bgColor rgb="FF00B050"/>
        </patternFill>
      </fill>
    </dxf>
    <dxf>
      <fill>
        <patternFill>
          <bgColor theme="5" tint="0.59996337778862885"/>
        </patternFill>
      </fill>
    </dxf>
    <dxf>
      <fill>
        <patternFill>
          <bgColor rgb="FFFF0000"/>
        </patternFill>
      </fill>
    </dxf>
    <dxf>
      <fill>
        <patternFill>
          <bgColor theme="9" tint="0.39994506668294322"/>
        </patternFill>
      </fill>
    </dxf>
    <dxf>
      <fill>
        <patternFill>
          <bgColor theme="0" tint="-0.14996795556505021"/>
        </patternFill>
      </fill>
    </dxf>
    <dxf>
      <fill>
        <patternFill>
          <bgColor theme="9" tint="0.39994506668294322"/>
        </patternFill>
      </fill>
    </dxf>
    <dxf>
      <fill>
        <patternFill>
          <bgColor theme="9" tint="0.79998168889431442"/>
        </patternFill>
      </fill>
    </dxf>
    <dxf>
      <fill>
        <patternFill>
          <bgColor rgb="FFFF0000"/>
        </patternFill>
      </fill>
    </dxf>
    <dxf>
      <fill>
        <patternFill>
          <bgColor theme="0" tint="-0.14996795556505021"/>
        </patternFill>
      </fill>
    </dxf>
    <dxf>
      <fill>
        <patternFill>
          <bgColor theme="4" tint="0.59996337778862885"/>
        </patternFill>
      </fill>
    </dxf>
    <dxf>
      <fill>
        <patternFill>
          <bgColor theme="9"/>
        </patternFill>
      </fill>
    </dxf>
    <dxf>
      <fill>
        <patternFill>
          <bgColor theme="0" tint="-0.14996795556505021"/>
        </patternFill>
      </fill>
    </dxf>
    <dxf>
      <fill>
        <patternFill>
          <bgColor rgb="FF00B050"/>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5" tint="0.59996337778862885"/>
        </patternFill>
      </fill>
    </dxf>
    <dxf>
      <fill>
        <patternFill>
          <bgColor theme="9"/>
        </patternFill>
      </fill>
    </dxf>
    <dxf>
      <fill>
        <patternFill>
          <bgColor theme="4" tint="0.59996337778862885"/>
        </patternFill>
      </fill>
    </dxf>
    <dxf>
      <fill>
        <patternFill>
          <bgColor theme="0" tint="-0.14996795556505021"/>
        </patternFill>
      </fill>
    </dxf>
    <dxf>
      <fill>
        <patternFill>
          <bgColor theme="9" tint="0.79998168889431442"/>
        </patternFill>
      </fill>
    </dxf>
    <dxf>
      <fill>
        <patternFill>
          <bgColor theme="9" tint="0.39994506668294322"/>
        </patternFill>
      </fill>
    </dxf>
    <dxf>
      <fill>
        <patternFill>
          <bgColor rgb="FFFF0000"/>
        </patternFill>
      </fill>
    </dxf>
    <dxf>
      <fill>
        <patternFill>
          <bgColor theme="5" tint="0.59996337778862885"/>
        </patternFill>
      </fill>
    </dxf>
    <dxf>
      <fill>
        <patternFill>
          <bgColor theme="0" tint="-0.14996795556505021"/>
        </patternFill>
      </fill>
    </dxf>
    <dxf>
      <fill>
        <patternFill>
          <bgColor theme="9" tint="0.39994506668294322"/>
        </patternFill>
      </fill>
    </dxf>
    <dxf>
      <fill>
        <patternFill>
          <bgColor rgb="FF00B050"/>
        </patternFill>
      </fill>
    </dxf>
    <dxf>
      <fill>
        <patternFill>
          <bgColor theme="9" tint="0.59996337778862885"/>
        </patternFill>
      </fill>
    </dxf>
    <dxf>
      <fill>
        <patternFill>
          <bgColor theme="0" tint="-0.14996795556505021"/>
        </patternFill>
      </fill>
    </dxf>
    <dxf>
      <fill>
        <patternFill>
          <bgColor rgb="FF00B050"/>
        </patternFill>
      </fill>
    </dxf>
    <dxf>
      <fill>
        <patternFill>
          <bgColor theme="9" tint="0.79998168889431442"/>
        </patternFill>
      </fill>
    </dxf>
    <dxf>
      <fill>
        <patternFill>
          <bgColor theme="5" tint="0.59996337778862885"/>
        </patternFill>
      </fill>
    </dxf>
    <dxf>
      <fill>
        <patternFill>
          <bgColor theme="9" tint="0.59996337778862885"/>
        </patternFill>
      </fill>
    </dxf>
    <dxf>
      <fill>
        <patternFill>
          <bgColor theme="9" tint="0.39994506668294322"/>
        </patternFill>
      </fill>
    </dxf>
    <dxf>
      <fill>
        <patternFill>
          <bgColor theme="4" tint="0.59996337778862885"/>
        </patternFill>
      </fill>
    </dxf>
    <dxf>
      <fill>
        <patternFill>
          <bgColor theme="9"/>
        </patternFill>
      </fill>
    </dxf>
    <dxf>
      <fill>
        <patternFill>
          <bgColor rgb="FFFF0000"/>
        </patternFill>
      </fill>
    </dxf>
    <dxf>
      <fill>
        <patternFill>
          <bgColor theme="9" tint="0.39994506668294322"/>
        </patternFill>
      </fill>
    </dxf>
    <dxf>
      <fill>
        <patternFill>
          <bgColor theme="0" tint="-0.14996795556505021"/>
        </patternFill>
      </fill>
    </dxf>
    <dxf>
      <fill>
        <patternFill>
          <bgColor theme="9" tint="0.39994506668294322"/>
        </patternFill>
      </fill>
    </dxf>
    <dxf>
      <fill>
        <patternFill>
          <bgColor theme="5" tint="0.59996337778862885"/>
        </patternFill>
      </fill>
    </dxf>
    <dxf>
      <fill>
        <patternFill>
          <bgColor theme="9" tint="0.79998168889431442"/>
        </patternFill>
      </fill>
    </dxf>
    <dxf>
      <fill>
        <patternFill>
          <bgColor theme="9" tint="0.59996337778862885"/>
        </patternFill>
      </fill>
    </dxf>
    <dxf>
      <fill>
        <patternFill>
          <bgColor theme="9" tint="0.39994506668294322"/>
        </patternFill>
      </fill>
    </dxf>
    <dxf>
      <fill>
        <patternFill>
          <bgColor theme="9"/>
        </patternFill>
      </fill>
    </dxf>
    <dxf>
      <fill>
        <patternFill>
          <bgColor theme="0" tint="-0.14996795556505021"/>
        </patternFill>
      </fill>
    </dxf>
    <dxf>
      <fill>
        <patternFill>
          <bgColor theme="4" tint="0.59996337778862885"/>
        </patternFill>
      </fill>
    </dxf>
    <dxf>
      <fill>
        <patternFill>
          <bgColor rgb="FFFF0000"/>
        </patternFill>
      </fill>
    </dxf>
    <dxf>
      <fill>
        <patternFill>
          <bgColor rgb="FF00B050"/>
        </patternFill>
      </fill>
    </dxf>
    <dxf>
      <fill>
        <patternFill>
          <bgColor theme="0" tint="-0.14996795556505021"/>
        </patternFill>
      </fill>
    </dxf>
    <dxf>
      <fill>
        <patternFill>
          <bgColor rgb="FFFF0000"/>
        </patternFill>
      </fill>
    </dxf>
    <dxf>
      <fill>
        <patternFill>
          <bgColor theme="0" tint="-0.14996795556505021"/>
        </patternFill>
      </fill>
    </dxf>
    <dxf>
      <fill>
        <patternFill>
          <bgColor rgb="FF00B050"/>
        </patternFill>
      </fill>
    </dxf>
    <dxf>
      <fill>
        <patternFill>
          <bgColor theme="0" tint="-0.14996795556505021"/>
        </patternFill>
      </fill>
    </dxf>
    <dxf>
      <fill>
        <patternFill>
          <bgColor theme="9" tint="0.39994506668294322"/>
        </patternFill>
      </fill>
    </dxf>
    <dxf>
      <fill>
        <patternFill>
          <bgColor theme="4" tint="0.59996337778862885"/>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5" tint="0.59996337778862885"/>
        </patternFill>
      </fill>
    </dxf>
    <dxf>
      <fill>
        <patternFill>
          <bgColor theme="9" tint="0.39994506668294322"/>
        </patternFill>
      </fill>
    </dxf>
    <dxf>
      <fill>
        <patternFill>
          <bgColor rgb="FF00B050"/>
        </patternFill>
      </fill>
    </dxf>
    <dxf>
      <fill>
        <patternFill>
          <bgColor theme="9" tint="0.39994506668294322"/>
        </patternFill>
      </fill>
    </dxf>
    <dxf>
      <fill>
        <patternFill>
          <bgColor rgb="FF00B050"/>
        </patternFill>
      </fill>
    </dxf>
    <dxf>
      <fill>
        <patternFill>
          <bgColor rgb="FF00B050"/>
        </patternFill>
      </fill>
    </dxf>
    <dxf>
      <fill>
        <patternFill>
          <bgColor theme="9" tint="0.39994506668294322"/>
        </patternFill>
      </fill>
    </dxf>
    <dxf>
      <fill>
        <patternFill>
          <bgColor theme="0" tint="-0.14996795556505021"/>
        </patternFill>
      </fill>
    </dxf>
    <dxf>
      <fill>
        <patternFill>
          <bgColor rgb="FF00B050"/>
        </patternFill>
      </fill>
    </dxf>
    <dxf>
      <fill>
        <patternFill>
          <bgColor rgb="FFFF0000"/>
        </patternFill>
      </fill>
    </dxf>
    <dxf>
      <fill>
        <patternFill>
          <bgColor theme="4" tint="0.59996337778862885"/>
        </patternFill>
      </fill>
    </dxf>
    <dxf>
      <fill>
        <patternFill>
          <bgColor theme="0" tint="-0.14996795556505021"/>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5" tint="0.59996337778862885"/>
        </patternFill>
      </fill>
    </dxf>
    <dxf>
      <fill>
        <patternFill>
          <bgColor theme="9" tint="0.39994506668294322"/>
        </patternFill>
      </fill>
    </dxf>
    <dxf>
      <fill>
        <patternFill>
          <bgColor theme="4" tint="0.59996337778862885"/>
        </patternFill>
      </fill>
    </dxf>
    <dxf>
      <fill>
        <patternFill>
          <bgColor theme="9"/>
        </patternFill>
      </fill>
    </dxf>
    <dxf>
      <fill>
        <patternFill>
          <bgColor theme="9" tint="0.39994506668294322"/>
        </patternFill>
      </fill>
    </dxf>
    <dxf>
      <fill>
        <patternFill>
          <bgColor theme="9" tint="0.59996337778862885"/>
        </patternFill>
      </fill>
    </dxf>
    <dxf>
      <fill>
        <patternFill>
          <bgColor rgb="FFFF0000"/>
        </patternFill>
      </fill>
    </dxf>
    <dxf>
      <fill>
        <patternFill>
          <bgColor theme="5" tint="0.59996337778862885"/>
        </patternFill>
      </fill>
    </dxf>
    <dxf>
      <fill>
        <patternFill>
          <bgColor rgb="FF00B050"/>
        </patternFill>
      </fill>
    </dxf>
    <dxf>
      <fill>
        <patternFill>
          <bgColor theme="0" tint="-0.14996795556505021"/>
        </patternFill>
      </fill>
    </dxf>
    <dxf>
      <fill>
        <patternFill>
          <bgColor theme="9" tint="0.39994506668294322"/>
        </patternFill>
      </fill>
    </dxf>
    <dxf>
      <fill>
        <patternFill>
          <bgColor theme="9" tint="0.79998168889431442"/>
        </patternFill>
      </fill>
    </dxf>
    <dxf>
      <fill>
        <patternFill>
          <bgColor theme="0" tint="-0.14996795556505021"/>
        </patternFill>
      </fill>
    </dxf>
    <dxf>
      <fill>
        <patternFill>
          <bgColor theme="9"/>
        </patternFill>
      </fill>
    </dxf>
    <dxf>
      <fill>
        <patternFill>
          <bgColor theme="9" tint="0.79998168889431442"/>
        </patternFill>
      </fill>
    </dxf>
    <dxf>
      <fill>
        <patternFill>
          <bgColor theme="9" tint="0.59996337778862885"/>
        </patternFill>
      </fill>
    </dxf>
    <dxf>
      <fill>
        <patternFill>
          <bgColor theme="0" tint="-0.14996795556505021"/>
        </patternFill>
      </fill>
    </dxf>
    <dxf>
      <fill>
        <patternFill>
          <bgColor rgb="FFFF0000"/>
        </patternFill>
      </fill>
    </dxf>
    <dxf>
      <fill>
        <patternFill>
          <bgColor theme="9" tint="0.39994506668294322"/>
        </patternFill>
      </fill>
    </dxf>
    <dxf>
      <fill>
        <patternFill>
          <bgColor rgb="FF00B050"/>
        </patternFill>
      </fill>
    </dxf>
    <dxf>
      <fill>
        <patternFill>
          <bgColor theme="0" tint="-0.14996795556505021"/>
        </patternFill>
      </fill>
    </dxf>
    <dxf>
      <fill>
        <patternFill>
          <bgColor theme="4" tint="0.59996337778862885"/>
        </patternFill>
      </fill>
    </dxf>
    <dxf>
      <fill>
        <patternFill>
          <bgColor theme="5" tint="0.59996337778862885"/>
        </patternFill>
      </fill>
    </dxf>
    <dxf>
      <fill>
        <patternFill>
          <bgColor theme="9" tint="0.39994506668294322"/>
        </patternFill>
      </fill>
    </dxf>
    <dxf>
      <fill>
        <patternFill>
          <bgColor rgb="FF00B050"/>
        </patternFill>
      </fill>
    </dxf>
    <dxf>
      <fill>
        <patternFill>
          <bgColor theme="4" tint="0.59996337778862885"/>
        </patternFill>
      </fill>
    </dxf>
    <dxf>
      <fill>
        <patternFill>
          <bgColor theme="0" tint="-0.14996795556505021"/>
        </patternFill>
      </fill>
    </dxf>
    <dxf>
      <fill>
        <patternFill>
          <bgColor theme="0" tint="-0.14996795556505021"/>
        </patternFill>
      </fill>
    </dxf>
    <dxf>
      <fill>
        <patternFill>
          <bgColor theme="5" tint="0.59996337778862885"/>
        </patternFill>
      </fill>
    </dxf>
    <dxf>
      <fill>
        <patternFill>
          <bgColor theme="9" tint="0.39994506668294322"/>
        </patternFill>
      </fill>
    </dxf>
    <dxf>
      <fill>
        <patternFill>
          <bgColor theme="9" tint="0.79998168889431442"/>
        </patternFill>
      </fill>
    </dxf>
    <dxf>
      <fill>
        <patternFill>
          <bgColor rgb="FFFF0000"/>
        </patternFill>
      </fill>
    </dxf>
    <dxf>
      <fill>
        <patternFill>
          <bgColor theme="9" tint="0.59996337778862885"/>
        </patternFill>
      </fill>
    </dxf>
    <dxf>
      <fill>
        <patternFill>
          <bgColor theme="9" tint="0.39994506668294322"/>
        </patternFill>
      </fill>
    </dxf>
    <dxf>
      <fill>
        <patternFill>
          <bgColor theme="9"/>
        </patternFill>
      </fill>
    </dxf>
    <dxf>
      <fill>
        <patternFill>
          <bgColor theme="9"/>
        </patternFill>
      </fill>
    </dxf>
    <dxf>
      <fill>
        <patternFill>
          <bgColor theme="0" tint="-0.14996795556505021"/>
        </patternFill>
      </fill>
    </dxf>
    <dxf>
      <fill>
        <patternFill>
          <bgColor rgb="FFFF0000"/>
        </patternFill>
      </fill>
    </dxf>
    <dxf>
      <fill>
        <patternFill>
          <bgColor theme="0" tint="-0.14996795556505021"/>
        </patternFill>
      </fill>
    </dxf>
    <dxf>
      <fill>
        <patternFill>
          <bgColor theme="9" tint="0.39994506668294322"/>
        </patternFill>
      </fill>
    </dxf>
    <dxf>
      <fill>
        <patternFill>
          <bgColor theme="5" tint="0.59996337778862885"/>
        </patternFill>
      </fill>
    </dxf>
    <dxf>
      <fill>
        <patternFill>
          <bgColor theme="4" tint="0.59996337778862885"/>
        </patternFill>
      </fill>
    </dxf>
    <dxf>
      <fill>
        <patternFill>
          <bgColor theme="9" tint="0.39994506668294322"/>
        </patternFill>
      </fill>
    </dxf>
    <dxf>
      <fill>
        <patternFill>
          <bgColor theme="9" tint="0.59996337778862885"/>
        </patternFill>
      </fill>
    </dxf>
    <dxf>
      <fill>
        <patternFill>
          <bgColor rgb="FF00B050"/>
        </patternFill>
      </fill>
    </dxf>
    <dxf>
      <fill>
        <patternFill>
          <bgColor theme="9" tint="0.79998168889431442"/>
        </patternFill>
      </fill>
    </dxf>
    <dxf>
      <fill>
        <patternFill>
          <bgColor rgb="FFFF0000"/>
        </patternFill>
      </fill>
    </dxf>
    <dxf>
      <fill>
        <patternFill>
          <bgColor theme="0" tint="-0.14996795556505021"/>
        </patternFill>
      </fill>
    </dxf>
    <dxf>
      <fill>
        <patternFill>
          <bgColor theme="4" tint="0.59996337778862885"/>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5" tint="0.59996337778862885"/>
        </patternFill>
      </fill>
    </dxf>
    <dxf>
      <fill>
        <patternFill>
          <bgColor rgb="FF00B050"/>
        </patternFill>
      </fill>
    </dxf>
    <dxf>
      <fill>
        <patternFill>
          <bgColor theme="0" tint="-0.14996795556505021"/>
        </patternFill>
      </fill>
    </dxf>
    <dxf>
      <fill>
        <patternFill>
          <bgColor theme="9" tint="0.39994506668294322"/>
        </patternFill>
      </fill>
    </dxf>
    <dxf>
      <fill>
        <patternFill>
          <bgColor theme="4" tint="0.59996337778862885"/>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39994506668294322"/>
        </patternFill>
      </fill>
    </dxf>
    <dxf>
      <fill>
        <patternFill>
          <bgColor theme="0" tint="-0.14996795556505021"/>
        </patternFill>
      </fill>
    </dxf>
    <dxf>
      <fill>
        <patternFill>
          <bgColor rgb="FF00B050"/>
        </patternFill>
      </fill>
    </dxf>
    <dxf>
      <fill>
        <patternFill>
          <bgColor rgb="FFFF0000"/>
        </patternFill>
      </fill>
    </dxf>
    <dxf>
      <fill>
        <patternFill>
          <bgColor theme="0" tint="-0.14996795556505021"/>
        </patternFill>
      </fill>
    </dxf>
    <dxf>
      <fill>
        <patternFill>
          <bgColor theme="5" tint="0.59996337778862885"/>
        </patternFill>
      </fill>
    </dxf>
    <dxf>
      <fill>
        <patternFill>
          <bgColor theme="9" tint="0.79998168889431442"/>
        </patternFill>
      </fill>
    </dxf>
    <dxf>
      <fill>
        <patternFill>
          <bgColor theme="9" tint="0.39994506668294322"/>
        </patternFill>
      </fill>
    </dxf>
    <dxf>
      <fill>
        <patternFill>
          <bgColor rgb="FFFF0000"/>
        </patternFill>
      </fill>
    </dxf>
    <dxf>
      <fill>
        <patternFill>
          <bgColor theme="0" tint="-0.14996795556505021"/>
        </patternFill>
      </fill>
    </dxf>
    <dxf>
      <fill>
        <patternFill>
          <bgColor theme="9" tint="0.39994506668294322"/>
        </patternFill>
      </fill>
    </dxf>
    <dxf>
      <fill>
        <patternFill>
          <bgColor theme="4" tint="0.59996337778862885"/>
        </patternFill>
      </fill>
    </dxf>
    <dxf>
      <fill>
        <patternFill>
          <bgColor theme="9"/>
        </patternFill>
      </fill>
    </dxf>
    <dxf>
      <fill>
        <patternFill>
          <bgColor theme="9" tint="0.59996337778862885"/>
        </patternFill>
      </fill>
    </dxf>
    <dxf>
      <fill>
        <patternFill>
          <bgColor theme="9" tint="0.79998168889431442"/>
        </patternFill>
      </fill>
    </dxf>
    <dxf>
      <fill>
        <patternFill>
          <bgColor theme="5" tint="0.59996337778862885"/>
        </patternFill>
      </fill>
    </dxf>
    <dxf>
      <fill>
        <patternFill>
          <bgColor theme="0" tint="-0.14996795556505021"/>
        </patternFill>
      </fill>
    </dxf>
    <dxf>
      <fill>
        <patternFill>
          <bgColor theme="0" tint="-0.14996795556505021"/>
        </patternFill>
      </fill>
    </dxf>
    <dxf>
      <fill>
        <patternFill>
          <bgColor rgb="FF00B050"/>
        </patternFill>
      </fill>
    </dxf>
    <dxf>
      <fill>
        <patternFill>
          <bgColor rgb="FFFF0000"/>
        </patternFill>
      </fill>
    </dxf>
    <dxf>
      <fill>
        <patternFill>
          <bgColor theme="0" tint="-0.14996795556505021"/>
        </patternFill>
      </fill>
    </dxf>
    <dxf>
      <fill>
        <patternFill>
          <bgColor rgb="FF00B050"/>
        </patternFill>
      </fill>
    </dxf>
    <dxf>
      <fill>
        <patternFill>
          <bgColor rgb="FFFF0000"/>
        </patternFill>
      </fill>
    </dxf>
    <dxf>
      <fill>
        <patternFill>
          <bgColor theme="0" tint="-0.14996795556505021"/>
        </patternFill>
      </fill>
    </dxf>
    <dxf>
      <fill>
        <patternFill>
          <bgColor rgb="FF00B050"/>
        </patternFill>
      </fill>
    </dxf>
    <dxf>
      <fill>
        <patternFill>
          <bgColor rgb="FFFF0000"/>
        </patternFill>
      </fill>
    </dxf>
    <dxf>
      <fill>
        <patternFill>
          <bgColor theme="0" tint="-0.14996795556505021"/>
        </patternFill>
      </fill>
    </dxf>
    <dxf>
      <fill>
        <patternFill>
          <bgColor rgb="FF00B050"/>
        </patternFill>
      </fill>
    </dxf>
    <dxf>
      <fill>
        <patternFill>
          <bgColor rgb="FFFF0000"/>
        </patternFill>
      </fill>
    </dxf>
    <dxf>
      <fill>
        <patternFill>
          <bgColor theme="0" tint="-0.14996795556505021"/>
        </patternFill>
      </fill>
    </dxf>
    <dxf>
      <fill>
        <patternFill>
          <bgColor rgb="FF00B050"/>
        </patternFill>
      </fill>
    </dxf>
    <dxf>
      <fill>
        <patternFill>
          <bgColor rgb="FFFF0000"/>
        </patternFill>
      </fill>
    </dxf>
    <dxf>
      <fill>
        <patternFill>
          <bgColor theme="0" tint="-0.14996795556505021"/>
        </patternFill>
      </fill>
    </dxf>
    <dxf>
      <fill>
        <patternFill>
          <bgColor rgb="FF00B050"/>
        </patternFill>
      </fill>
    </dxf>
    <dxf>
      <fill>
        <patternFill>
          <bgColor rgb="FFFF0000"/>
        </patternFill>
      </fill>
    </dxf>
    <dxf>
      <fill>
        <patternFill>
          <bgColor theme="0" tint="-0.14996795556505021"/>
        </patternFill>
      </fill>
    </dxf>
    <dxf>
      <fill>
        <patternFill>
          <bgColor rgb="FF00B050"/>
        </patternFill>
      </fill>
    </dxf>
    <dxf>
      <fill>
        <patternFill>
          <bgColor rgb="FFFF0000"/>
        </patternFill>
      </fill>
    </dxf>
    <dxf>
      <fill>
        <patternFill>
          <bgColor theme="0" tint="-0.14996795556505021"/>
        </patternFill>
      </fill>
    </dxf>
    <dxf>
      <fill>
        <patternFill>
          <bgColor rgb="FF00B050"/>
        </patternFill>
      </fill>
    </dxf>
    <dxf>
      <fill>
        <patternFill>
          <bgColor rgb="FFFF0000"/>
        </patternFill>
      </fill>
    </dxf>
  </dxfs>
  <tableStyles count="0" defaultTableStyle="TableStyleMedium2" defaultPivotStyle="PivotStyleLight16"/>
  <colors>
    <mruColors>
      <color rgb="FFFF9999"/>
      <color rgb="FFFFCCCC"/>
      <color rgb="FFFFCC99"/>
      <color rgb="FFFFCC66"/>
      <color rgb="FFFFFF99"/>
      <color rgb="FFFF99FF"/>
      <color rgb="FFFF99CC"/>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816DC6-9688-437F-84FD-706F62F92AC7}">
  <dimension ref="A1:AN89"/>
  <sheetViews>
    <sheetView zoomScale="70" zoomScaleNormal="70" workbookViewId="0">
      <selection activeCell="V60" sqref="V60"/>
    </sheetView>
  </sheetViews>
  <sheetFormatPr defaultRowHeight="14.5" outlineLevelCol="1" x14ac:dyDescent="0.35"/>
  <cols>
    <col min="1" max="1" width="34.54296875" style="390" customWidth="1"/>
    <col min="3" max="3" width="8.7265625" customWidth="1"/>
    <col min="11" max="12" width="8.7265625" customWidth="1"/>
    <col min="24" max="24" width="26.453125" style="390" customWidth="1"/>
    <col min="25" max="25" width="6" style="390" hidden="1" customWidth="1" outlineLevel="1"/>
    <col min="26" max="26" width="6.453125" style="390" hidden="1" customWidth="1" outlineLevel="1"/>
    <col min="27" max="27" width="8.7265625" collapsed="1"/>
  </cols>
  <sheetData>
    <row r="1" spans="1:40" ht="18.5" customHeight="1" x14ac:dyDescent="0.35">
      <c r="B1" s="371" t="s">
        <v>0</v>
      </c>
      <c r="C1" s="372" t="s">
        <v>1</v>
      </c>
      <c r="E1" s="371" t="s">
        <v>1862</v>
      </c>
      <c r="F1" s="371" t="s">
        <v>6</v>
      </c>
      <c r="G1" s="371" t="s">
        <v>1863</v>
      </c>
      <c r="H1" s="371" t="s">
        <v>6</v>
      </c>
      <c r="I1" s="371" t="s">
        <v>1881</v>
      </c>
      <c r="J1" s="371" t="s">
        <v>6</v>
      </c>
      <c r="K1" s="371" t="s">
        <v>1882</v>
      </c>
      <c r="L1" s="371" t="s">
        <v>6</v>
      </c>
      <c r="N1" s="372" t="s">
        <v>1862</v>
      </c>
      <c r="O1" s="372" t="s">
        <v>6</v>
      </c>
      <c r="P1" s="372" t="s">
        <v>1863</v>
      </c>
      <c r="Q1" s="372" t="s">
        <v>6</v>
      </c>
      <c r="R1" s="372" t="s">
        <v>1881</v>
      </c>
      <c r="S1" s="372" t="s">
        <v>6</v>
      </c>
      <c r="T1" s="372" t="s">
        <v>1882</v>
      </c>
      <c r="U1" s="664" t="s">
        <v>6</v>
      </c>
    </row>
    <row r="2" spans="1:40" ht="18.5" customHeight="1" x14ac:dyDescent="0.35">
      <c r="A2" s="391" t="s">
        <v>2</v>
      </c>
      <c r="B2" s="422">
        <f>COUNTIF('All groups'!$O:$O,B1)</f>
        <v>59</v>
      </c>
      <c r="C2" s="422">
        <f>COUNTIF('All groups'!$O:$O,C1)</f>
        <v>11</v>
      </c>
      <c r="E2" s="409">
        <f>COUNTIFS('All groups'!$O:$O,"Yes",'All groups'!$AC:$AC,"Yes")</f>
        <v>37</v>
      </c>
      <c r="F2" s="663">
        <f>E2/$B2</f>
        <v>0.6271186440677966</v>
      </c>
      <c r="G2" s="409">
        <f>COUNTIFS('All groups'!$O:$O,"Yes",'All groups'!$AD:$AD,"Yes")</f>
        <v>8</v>
      </c>
      <c r="H2" s="663">
        <f>G2/$B2</f>
        <v>0.13559322033898305</v>
      </c>
      <c r="I2" s="409">
        <f>COUNTIFS('All groups'!$O:$O,"Yes",'All groups'!$AE:$AE,"Yes")</f>
        <v>7</v>
      </c>
      <c r="J2" s="663">
        <f>I2/$B2</f>
        <v>0.11864406779661017</v>
      </c>
      <c r="K2" s="409">
        <f>COUNTIFS('All groups'!$O:$O,"Yes",'All groups'!$AF:$AF,"Yes")</f>
        <v>6</v>
      </c>
      <c r="L2" s="663">
        <f>K2/$B2</f>
        <v>0.10169491525423729</v>
      </c>
      <c r="M2" s="660" t="s">
        <v>1938</v>
      </c>
      <c r="N2" s="409">
        <f>COUNTIFS('All groups'!$O:$O,"No",'All groups'!$AC:$AC,"Yes")</f>
        <v>6</v>
      </c>
      <c r="O2" s="663">
        <f>N2/$C2</f>
        <v>0.54545454545454541</v>
      </c>
      <c r="P2" s="409">
        <f>COUNTIFS('All groups'!$O:$O,"No",'All groups'!$AD:$AD,"Yes")</f>
        <v>2</v>
      </c>
      <c r="Q2" s="663">
        <f>P2/$C2</f>
        <v>0.18181818181818182</v>
      </c>
      <c r="R2" s="409">
        <f>COUNTIFS('All groups'!$O:$O,"No",'All groups'!$AE:$AE,"Yes")</f>
        <v>2</v>
      </c>
      <c r="S2" s="663">
        <f>R2/$C2</f>
        <v>0.18181818181818182</v>
      </c>
      <c r="T2" s="409">
        <f>COUNTIFS('All groups'!$O:$O,"No",'All groups'!$AF:$AF,"Yes")</f>
        <v>1</v>
      </c>
      <c r="U2" s="663">
        <f>T2/$C2</f>
        <v>9.0909090909090912E-2</v>
      </c>
    </row>
    <row r="3" spans="1:40" ht="18.5" x14ac:dyDescent="0.35">
      <c r="A3" s="392"/>
    </row>
    <row r="4" spans="1:40" ht="18.5" x14ac:dyDescent="0.35">
      <c r="A4" s="393" t="s">
        <v>3</v>
      </c>
      <c r="E4" s="368" t="s">
        <v>1862</v>
      </c>
      <c r="F4" s="368" t="s">
        <v>6</v>
      </c>
      <c r="G4" s="368" t="s">
        <v>1863</v>
      </c>
      <c r="H4" s="368" t="s">
        <v>6</v>
      </c>
      <c r="I4" s="368" t="s">
        <v>1881</v>
      </c>
      <c r="J4" s="368" t="s">
        <v>6</v>
      </c>
      <c r="K4" s="368" t="s">
        <v>1882</v>
      </c>
      <c r="L4" s="368" t="s">
        <v>6</v>
      </c>
      <c r="N4" s="740" t="s">
        <v>1937</v>
      </c>
      <c r="O4" s="741"/>
      <c r="P4" s="741"/>
      <c r="Q4" s="741"/>
      <c r="R4" s="741"/>
      <c r="S4" s="741"/>
      <c r="T4" s="742"/>
      <c r="X4" s="393" t="s">
        <v>4</v>
      </c>
      <c r="Y4" s="393"/>
      <c r="Z4" s="393"/>
      <c r="AA4" s="368" t="s">
        <v>5</v>
      </c>
      <c r="AB4" s="368" t="s">
        <v>6</v>
      </c>
      <c r="AC4" s="370"/>
      <c r="AD4" s="370"/>
      <c r="AF4" s="368" t="s">
        <v>1862</v>
      </c>
      <c r="AG4" s="368" t="s">
        <v>6</v>
      </c>
      <c r="AH4" s="368" t="s">
        <v>1863</v>
      </c>
      <c r="AI4" s="368" t="s">
        <v>6</v>
      </c>
      <c r="AJ4" s="368" t="s">
        <v>1881</v>
      </c>
      <c r="AK4" s="368" t="s">
        <v>6</v>
      </c>
      <c r="AL4" s="368" t="s">
        <v>1882</v>
      </c>
      <c r="AM4" s="368" t="s">
        <v>6</v>
      </c>
    </row>
    <row r="5" spans="1:40" s="341" customFormat="1" ht="18.5" x14ac:dyDescent="0.35">
      <c r="A5" s="394" t="s">
        <v>7</v>
      </c>
      <c r="B5" s="273">
        <v>4</v>
      </c>
      <c r="C5" s="274">
        <f>B5/SUM($B$5:$B$10)</f>
        <v>0.36363636363636365</v>
      </c>
      <c r="E5" s="662">
        <f>COUNTIFS('All groups'!$Q:$Q,'Demographics All'!$A5,'All groups'!$AC:$AC,"Yes")</f>
        <v>2</v>
      </c>
      <c r="F5" s="663">
        <f t="shared" ref="F5:H10" si="0">E5/$B5</f>
        <v>0.5</v>
      </c>
      <c r="G5" s="662">
        <f>COUNTIFS('All groups'!$Q:$Q,'Demographics All'!$A5,'All groups'!AD:AD,"Yes")</f>
        <v>1</v>
      </c>
      <c r="H5" s="663">
        <f t="shared" si="0"/>
        <v>0.25</v>
      </c>
      <c r="I5" s="662">
        <f>COUNTIFS('All groups'!$Q:$Q,'Demographics All'!$A5,'All groups'!AG:AG,"Yes")</f>
        <v>0</v>
      </c>
      <c r="J5" s="663">
        <f t="shared" ref="J5:J10" si="1">I5/$B5</f>
        <v>0</v>
      </c>
      <c r="K5" s="662">
        <f>COUNTIFS('All groups'!$Q:$Q,'Demographics All'!$A5,'All groups'!AG:AG,"No")</f>
        <v>1</v>
      </c>
      <c r="L5" s="663">
        <f t="shared" ref="L5:L10" si="2">K5/$B5</f>
        <v>0.25</v>
      </c>
      <c r="M5" s="230"/>
      <c r="N5" s="743"/>
      <c r="O5" s="744"/>
      <c r="P5" s="744"/>
      <c r="Q5" s="744"/>
      <c r="R5" s="744"/>
      <c r="S5" s="744"/>
      <c r="T5" s="745"/>
      <c r="U5"/>
      <c r="X5" s="404" t="s">
        <v>8</v>
      </c>
      <c r="Y5" s="404"/>
      <c r="Z5" s="404"/>
      <c r="AA5" s="273">
        <f>COUNTIF('All groups'!Z:Z,'Demographics All'!X5)</f>
        <v>6</v>
      </c>
      <c r="AB5" s="257">
        <f>AA5/SUM($AA$5:$AA$9)</f>
        <v>8.5714285714285715E-2</v>
      </c>
      <c r="AC5" s="297"/>
      <c r="AD5" s="297"/>
      <c r="AF5" s="662">
        <f>COUNTIFS('All groups'!$Z:$Z,'Demographics All'!$X5,'All groups'!$AC:$AC,"Yes")</f>
        <v>3</v>
      </c>
      <c r="AG5" s="666">
        <f>AF5/$AA5</f>
        <v>0.5</v>
      </c>
      <c r="AH5" s="662">
        <f>COUNTIFS('All groups'!$Z:$Z,'Demographics All'!$X5,'All groups'!$AD:$AD,"Yes")</f>
        <v>1</v>
      </c>
      <c r="AI5" s="666">
        <f t="shared" ref="AI5:AI9" si="3">AH5/$AA5</f>
        <v>0.16666666666666666</v>
      </c>
      <c r="AJ5" s="662">
        <f>COUNTIFS('All groups'!$Z:$Z,'Demographics All'!$X5,'All groups'!$AG:$AG,"Yes")</f>
        <v>2</v>
      </c>
      <c r="AK5" s="666">
        <f t="shared" ref="AK5:AM9" si="4">AJ5/$AA5</f>
        <v>0.33333333333333331</v>
      </c>
      <c r="AL5" s="662">
        <f>COUNTIFS('All groups'!$Z:$Z,'Demographics All'!$X5,'All groups'!$AG:$AG,"No")</f>
        <v>0</v>
      </c>
      <c r="AM5" s="666">
        <f t="shared" si="4"/>
        <v>0</v>
      </c>
      <c r="AN5" s="230"/>
    </row>
    <row r="6" spans="1:40" s="341" customFormat="1" ht="18.5" x14ac:dyDescent="0.35">
      <c r="A6" s="394" t="s">
        <v>9</v>
      </c>
      <c r="B6" s="273">
        <v>3</v>
      </c>
      <c r="C6" s="274">
        <f t="shared" ref="C6:C10" si="5">B6/SUM($B$5:$B$10)</f>
        <v>0.27272727272727271</v>
      </c>
      <c r="E6" s="662">
        <f>COUNTIFS('All groups'!$Q:$Q,'Demographics All'!$A6,'All groups'!AC:AC,"Yes")</f>
        <v>2</v>
      </c>
      <c r="F6" s="663">
        <f t="shared" si="0"/>
        <v>0.66666666666666663</v>
      </c>
      <c r="G6" s="662">
        <f>COUNTIFS('All groups'!$Q:$Q,'Demographics All'!$A6,'All groups'!AD:AD,"Yes")</f>
        <v>0</v>
      </c>
      <c r="H6" s="663">
        <f t="shared" si="0"/>
        <v>0</v>
      </c>
      <c r="I6" s="662">
        <f>COUNTIFS('All groups'!$Q:$Q,'Demographics All'!$A6,'All groups'!AG:AG,"Yes")</f>
        <v>1</v>
      </c>
      <c r="J6" s="663">
        <f t="shared" si="1"/>
        <v>0.33333333333333331</v>
      </c>
      <c r="K6" s="662">
        <f>COUNTIFS('All groups'!$Q:$Q,'Demographics All'!$A6,'All groups'!AG:AG,"No")</f>
        <v>0</v>
      </c>
      <c r="L6" s="663">
        <f t="shared" si="2"/>
        <v>0</v>
      </c>
      <c r="M6" s="230"/>
      <c r="N6" s="743"/>
      <c r="O6" s="744"/>
      <c r="P6" s="744"/>
      <c r="Q6" s="744"/>
      <c r="R6" s="744"/>
      <c r="S6" s="744"/>
      <c r="T6" s="745"/>
      <c r="U6"/>
      <c r="X6" s="404" t="s">
        <v>10</v>
      </c>
      <c r="Y6" s="404"/>
      <c r="Z6" s="404"/>
      <c r="AA6" s="273">
        <f>COUNTIF('All groups'!Z:Z,'Demographics All'!X6)</f>
        <v>22</v>
      </c>
      <c r="AB6" s="257">
        <f t="shared" ref="AB6:AB9" si="6">AA6/SUM($AA$5:$AA$9)</f>
        <v>0.31428571428571428</v>
      </c>
      <c r="AC6" s="297"/>
      <c r="AD6" s="297"/>
      <c r="AF6" s="662">
        <f>COUNTIFS('All groups'!$Z:$Z,'Demographics All'!$X6,'All groups'!$AC:$AC,"Yes")</f>
        <v>13</v>
      </c>
      <c r="AG6" s="666">
        <f t="shared" ref="AG6:AG9" si="7">AF6/$AA6</f>
        <v>0.59090909090909094</v>
      </c>
      <c r="AH6" s="662">
        <f>COUNTIFS('All groups'!$Z:$Z,'Demographics All'!$X6,'All groups'!$AD:$AD,"Yes")</f>
        <v>3</v>
      </c>
      <c r="AI6" s="666">
        <f t="shared" si="3"/>
        <v>0.13636363636363635</v>
      </c>
      <c r="AJ6" s="662">
        <f>COUNTIFS('All groups'!$Z:$Z,'Demographics All'!$X6,'All groups'!$AG:$AG,"Yes")</f>
        <v>2</v>
      </c>
      <c r="AK6" s="666">
        <f t="shared" si="4"/>
        <v>9.0909090909090912E-2</v>
      </c>
      <c r="AL6" s="662">
        <f>COUNTIFS('All groups'!$Z:$Z,'Demographics All'!$X6,'All groups'!$AG:$AG,"No")</f>
        <v>4</v>
      </c>
      <c r="AM6" s="666">
        <f t="shared" si="4"/>
        <v>0.18181818181818182</v>
      </c>
      <c r="AN6" s="230"/>
    </row>
    <row r="7" spans="1:40" s="341" customFormat="1" ht="18.5" x14ac:dyDescent="0.35">
      <c r="A7" s="394" t="s">
        <v>11</v>
      </c>
      <c r="B7" s="273">
        <v>1</v>
      </c>
      <c r="C7" s="274">
        <f t="shared" si="5"/>
        <v>9.0909090909090912E-2</v>
      </c>
      <c r="E7" s="662">
        <f>COUNTIFS('All groups'!$Q:$Q,'Demographics All'!$A7,'All groups'!AC:AC,"Yes")</f>
        <v>0</v>
      </c>
      <c r="F7" s="663">
        <f t="shared" si="0"/>
        <v>0</v>
      </c>
      <c r="G7" s="662">
        <f>COUNTIFS('All groups'!$Q:$Q,'Demographics All'!$A7,'All groups'!AD:AD,"Yes")</f>
        <v>1</v>
      </c>
      <c r="H7" s="663">
        <f t="shared" si="0"/>
        <v>1</v>
      </c>
      <c r="I7" s="662">
        <f>COUNTIFS('All groups'!$Q:$Q,'Demographics All'!$A7,'All groups'!AG:AG,"Yes")</f>
        <v>0</v>
      </c>
      <c r="J7" s="663">
        <f t="shared" si="1"/>
        <v>0</v>
      </c>
      <c r="K7" s="662">
        <f>COUNTIFS('All groups'!$Q:$Q,'Demographics All'!$A7,'All groups'!AG:AG,"No")</f>
        <v>0</v>
      </c>
      <c r="L7" s="663">
        <f t="shared" si="2"/>
        <v>0</v>
      </c>
      <c r="M7" s="230"/>
      <c r="N7" s="743"/>
      <c r="O7" s="744"/>
      <c r="P7" s="744"/>
      <c r="Q7" s="744"/>
      <c r="R7" s="744"/>
      <c r="S7" s="744"/>
      <c r="T7" s="745"/>
      <c r="U7"/>
      <c r="X7" s="404" t="s">
        <v>12</v>
      </c>
      <c r="Y7" s="404"/>
      <c r="Z7" s="404"/>
      <c r="AA7" s="273">
        <f>COUNTIF('All groups'!Z:Z,'Demographics All'!X7)</f>
        <v>12</v>
      </c>
      <c r="AB7" s="257">
        <f t="shared" si="6"/>
        <v>0.17142857142857143</v>
      </c>
      <c r="AC7" s="297"/>
      <c r="AD7" s="297"/>
      <c r="AF7" s="662">
        <f>COUNTIFS('All groups'!$Z:$Z,'Demographics All'!$X7,'All groups'!$AC:$AC,"Yes")</f>
        <v>8</v>
      </c>
      <c r="AG7" s="666">
        <f t="shared" si="7"/>
        <v>0.66666666666666663</v>
      </c>
      <c r="AH7" s="662">
        <f>COUNTIFS('All groups'!$Z:$Z,'Demographics All'!$X7,'All groups'!$AD:$AD,"Yes")</f>
        <v>3</v>
      </c>
      <c r="AI7" s="666">
        <f t="shared" si="3"/>
        <v>0.25</v>
      </c>
      <c r="AJ7" s="662">
        <f>COUNTIFS('All groups'!$Z:$Z,'Demographics All'!$X7,'All groups'!$AG:$AG,"Yes")</f>
        <v>0</v>
      </c>
      <c r="AK7" s="666">
        <f t="shared" si="4"/>
        <v>0</v>
      </c>
      <c r="AL7" s="662">
        <f>COUNTIFS('All groups'!$Z:$Z,'Demographics All'!$X7,'All groups'!$AG:$AG,"No")</f>
        <v>1</v>
      </c>
      <c r="AM7" s="666">
        <f t="shared" si="4"/>
        <v>8.3333333333333329E-2</v>
      </c>
      <c r="AN7" s="230"/>
    </row>
    <row r="8" spans="1:40" s="341" customFormat="1" ht="18.5" x14ac:dyDescent="0.35">
      <c r="A8" s="394" t="s">
        <v>13</v>
      </c>
      <c r="B8" s="273">
        <v>1</v>
      </c>
      <c r="C8" s="274">
        <f t="shared" si="5"/>
        <v>9.0909090909090912E-2</v>
      </c>
      <c r="E8" s="662">
        <f>COUNTIFS('All groups'!$Q:$Q,'Demographics All'!$A8,'All groups'!AC:AC,"Yes")</f>
        <v>1</v>
      </c>
      <c r="F8" s="663">
        <f t="shared" si="0"/>
        <v>1</v>
      </c>
      <c r="G8" s="662">
        <f>COUNTIFS('All groups'!$Q:$Q,'Demographics All'!$A8,'All groups'!AD:AD,"Yes")</f>
        <v>0</v>
      </c>
      <c r="H8" s="663">
        <f t="shared" si="0"/>
        <v>0</v>
      </c>
      <c r="I8" s="662">
        <f>COUNTIFS('All groups'!$Q:$Q,'Demographics All'!$A8,'All groups'!AG:AG,"Yes")</f>
        <v>0</v>
      </c>
      <c r="J8" s="663">
        <f t="shared" si="1"/>
        <v>0</v>
      </c>
      <c r="K8" s="662">
        <f>COUNTIFS('All groups'!$Q:$Q,'Demographics All'!$A8,'All groups'!AG:AG,"No")</f>
        <v>0</v>
      </c>
      <c r="L8" s="663">
        <f t="shared" si="2"/>
        <v>0</v>
      </c>
      <c r="M8" s="230"/>
      <c r="N8" s="743"/>
      <c r="O8" s="744"/>
      <c r="P8" s="744"/>
      <c r="Q8" s="744"/>
      <c r="R8" s="744"/>
      <c r="S8" s="744"/>
      <c r="T8" s="745"/>
      <c r="U8"/>
      <c r="X8" s="401" t="s">
        <v>14</v>
      </c>
      <c r="Y8" s="401"/>
      <c r="Z8" s="401"/>
      <c r="AA8" s="273">
        <f>COUNTIF('All groups'!Z:Z,'Demographics All'!X8)</f>
        <v>13</v>
      </c>
      <c r="AB8" s="257">
        <f t="shared" si="6"/>
        <v>0.18571428571428572</v>
      </c>
      <c r="AC8" s="297"/>
      <c r="AD8" s="297"/>
      <c r="AF8" s="662">
        <f>COUNTIFS('All groups'!$Z:$Z,'Demographics All'!$X8,'All groups'!$AC:$AC,"Yes")</f>
        <v>7</v>
      </c>
      <c r="AG8" s="666">
        <f t="shared" si="7"/>
        <v>0.53846153846153844</v>
      </c>
      <c r="AH8" s="662">
        <f>COUNTIFS('All groups'!$Z:$Z,'Demographics All'!$X8,'All groups'!$AD:$AD,"Yes")</f>
        <v>2</v>
      </c>
      <c r="AI8" s="666">
        <f t="shared" si="3"/>
        <v>0.15384615384615385</v>
      </c>
      <c r="AJ8" s="662">
        <f>COUNTIFS('All groups'!$Z:$Z,'Demographics All'!$X8,'All groups'!$AG:$AG,"Yes")</f>
        <v>3</v>
      </c>
      <c r="AK8" s="666">
        <f t="shared" si="4"/>
        <v>0.23076923076923078</v>
      </c>
      <c r="AL8" s="662">
        <f>COUNTIFS('All groups'!$Z:$Z,'Demographics All'!$X8,'All groups'!$AG:$AG,"No")</f>
        <v>1</v>
      </c>
      <c r="AM8" s="666">
        <f t="shared" si="4"/>
        <v>7.6923076923076927E-2</v>
      </c>
      <c r="AN8" s="230"/>
    </row>
    <row r="9" spans="1:40" s="341" customFormat="1" ht="18.5" x14ac:dyDescent="0.35">
      <c r="A9" s="394" t="s">
        <v>15</v>
      </c>
      <c r="B9" s="273">
        <v>1</v>
      </c>
      <c r="C9" s="274">
        <f t="shared" si="5"/>
        <v>9.0909090909090912E-2</v>
      </c>
      <c r="E9" s="662">
        <f>COUNTIFS('All groups'!$Q:$Q,'Demographics All'!$A9,'All groups'!AC:AC,"Yes")</f>
        <v>0</v>
      </c>
      <c r="F9" s="663">
        <f t="shared" si="0"/>
        <v>0</v>
      </c>
      <c r="G9" s="662">
        <f>COUNTIFS('All groups'!$Q:$Q,'Demographics All'!$A9,'All groups'!AD:AD,"Yes")</f>
        <v>0</v>
      </c>
      <c r="H9" s="663">
        <f t="shared" si="0"/>
        <v>0</v>
      </c>
      <c r="I9" s="662">
        <f>COUNTIFS('All groups'!$Q:$Q,'Demographics All'!$A9,'All groups'!AG:AG,"Yes")</f>
        <v>1</v>
      </c>
      <c r="J9" s="663">
        <f t="shared" si="1"/>
        <v>1</v>
      </c>
      <c r="K9" s="662">
        <f>COUNTIFS('All groups'!$Q:$Q,'Demographics All'!$A9,'All groups'!AG:AG,"No")</f>
        <v>0</v>
      </c>
      <c r="L9" s="663">
        <f t="shared" si="2"/>
        <v>0</v>
      </c>
      <c r="M9" s="230"/>
      <c r="N9" s="743"/>
      <c r="O9" s="744"/>
      <c r="P9" s="744"/>
      <c r="Q9" s="744"/>
      <c r="R9" s="744"/>
      <c r="S9" s="744"/>
      <c r="T9" s="745"/>
      <c r="U9"/>
      <c r="X9" s="404" t="s">
        <v>16</v>
      </c>
      <c r="Y9" s="404"/>
      <c r="Z9" s="404"/>
      <c r="AA9" s="273">
        <f>COUNTIF('All groups'!Z:Z,'Demographics All'!X9)</f>
        <v>17</v>
      </c>
      <c r="AB9" s="257">
        <f t="shared" si="6"/>
        <v>0.24285714285714285</v>
      </c>
      <c r="AC9" s="297"/>
      <c r="AD9" s="297"/>
      <c r="AF9" s="662">
        <f>COUNTIFS('All groups'!$Z:$Z,'Demographics All'!$X9,'All groups'!$AC:$AC,"Yes")</f>
        <v>12</v>
      </c>
      <c r="AG9" s="666">
        <f t="shared" si="7"/>
        <v>0.70588235294117652</v>
      </c>
      <c r="AH9" s="662">
        <f>COUNTIFS('All groups'!$Z:$Z,'Demographics All'!$X9,'All groups'!$AD:$AD,"Yes")</f>
        <v>1</v>
      </c>
      <c r="AI9" s="666">
        <f t="shared" si="3"/>
        <v>5.8823529411764705E-2</v>
      </c>
      <c r="AJ9" s="662">
        <f>COUNTIFS('All groups'!$Z:$Z,'Demographics All'!$X9,'All groups'!$AG:$AG,"Yes")</f>
        <v>2</v>
      </c>
      <c r="AK9" s="666">
        <f t="shared" si="4"/>
        <v>0.11764705882352941</v>
      </c>
      <c r="AL9" s="662">
        <f>COUNTIFS('All groups'!$Z:$Z,'Demographics All'!$X9,'All groups'!$AG:$AG,"No")</f>
        <v>1</v>
      </c>
      <c r="AM9" s="666">
        <f t="shared" si="4"/>
        <v>5.8823529411764705E-2</v>
      </c>
      <c r="AN9" s="660" t="s">
        <v>1938</v>
      </c>
    </row>
    <row r="10" spans="1:40" s="341" customFormat="1" ht="18.5" x14ac:dyDescent="0.35">
      <c r="A10" s="394" t="s">
        <v>17</v>
      </c>
      <c r="B10" s="273">
        <v>1</v>
      </c>
      <c r="C10" s="274">
        <f t="shared" si="5"/>
        <v>9.0909090909090912E-2</v>
      </c>
      <c r="E10" s="662">
        <f>COUNTIFS('All groups'!$Q:$Q,'Demographics All'!$A10,'All groups'!AC:AC,"Yes")</f>
        <v>1</v>
      </c>
      <c r="F10" s="663">
        <f t="shared" si="0"/>
        <v>1</v>
      </c>
      <c r="G10" s="662">
        <f>COUNTIFS('All groups'!$Q:$Q,'Demographics All'!$A10,'All groups'!AD:AD,"Yes")</f>
        <v>0</v>
      </c>
      <c r="H10" s="663">
        <f t="shared" si="0"/>
        <v>0</v>
      </c>
      <c r="I10" s="662">
        <f>COUNTIFS('All groups'!$Q:$Q,'Demographics All'!$A10,'All groups'!AG:AG,"Yes")</f>
        <v>0</v>
      </c>
      <c r="J10" s="663">
        <f t="shared" si="1"/>
        <v>0</v>
      </c>
      <c r="K10" s="662">
        <f>COUNTIFS('All groups'!$Q:$Q,'Demographics All'!$A10,'All groups'!AG:AG,"No")</f>
        <v>0</v>
      </c>
      <c r="L10" s="663">
        <f t="shared" si="2"/>
        <v>0</v>
      </c>
      <c r="M10" s="230"/>
      <c r="N10" s="746"/>
      <c r="O10" s="747"/>
      <c r="P10" s="747"/>
      <c r="Q10" s="747"/>
      <c r="R10" s="747"/>
      <c r="S10" s="747"/>
      <c r="T10" s="748"/>
      <c r="U10"/>
      <c r="X10" s="395"/>
      <c r="Y10" s="395"/>
      <c r="Z10" s="395"/>
    </row>
    <row r="13" spans="1:40" ht="18.5" x14ac:dyDescent="0.35">
      <c r="A13" s="395"/>
    </row>
    <row r="14" spans="1:40" ht="18.5" x14ac:dyDescent="0.35">
      <c r="A14" s="396" t="s">
        <v>18</v>
      </c>
      <c r="B14" s="368" t="s">
        <v>5</v>
      </c>
      <c r="C14" s="368" t="s">
        <v>6</v>
      </c>
      <c r="E14" s="368" t="s">
        <v>1862</v>
      </c>
      <c r="F14" s="368" t="s">
        <v>6</v>
      </c>
      <c r="G14" s="368" t="s">
        <v>1863</v>
      </c>
      <c r="H14" s="368" t="s">
        <v>6</v>
      </c>
      <c r="I14" s="368" t="s">
        <v>1881</v>
      </c>
      <c r="J14" s="368" t="s">
        <v>6</v>
      </c>
      <c r="K14" s="368" t="s">
        <v>1882</v>
      </c>
      <c r="L14" s="368" t="s">
        <v>6</v>
      </c>
      <c r="N14" s="243"/>
      <c r="O14" s="243"/>
      <c r="P14" s="243"/>
      <c r="Q14" s="243"/>
      <c r="R14" s="243"/>
      <c r="S14" s="243"/>
      <c r="T14" s="243"/>
      <c r="X14" s="393" t="s">
        <v>19</v>
      </c>
      <c r="Y14" s="393"/>
      <c r="Z14" s="393"/>
      <c r="AA14" s="369" t="s">
        <v>5</v>
      </c>
      <c r="AB14" s="369" t="s">
        <v>6</v>
      </c>
      <c r="AC14" s="341"/>
      <c r="AD14" s="341"/>
      <c r="AF14" s="368" t="s">
        <v>1862</v>
      </c>
      <c r="AG14" s="368" t="s">
        <v>6</v>
      </c>
      <c r="AH14" s="368" t="s">
        <v>1863</v>
      </c>
      <c r="AI14" s="368" t="s">
        <v>6</v>
      </c>
      <c r="AJ14" s="368" t="s">
        <v>1881</v>
      </c>
      <c r="AK14" s="368" t="s">
        <v>6</v>
      </c>
      <c r="AL14" s="368" t="s">
        <v>1882</v>
      </c>
      <c r="AM14" s="368" t="s">
        <v>6</v>
      </c>
    </row>
    <row r="15" spans="1:40" ht="32" x14ac:dyDescent="0.35">
      <c r="A15" s="397" t="s">
        <v>20</v>
      </c>
      <c r="B15" s="373">
        <f>COUNTIF('All groups'!V:V,'Demographics All'!A15)</f>
        <v>56</v>
      </c>
      <c r="C15" s="257">
        <f>B15/SUM($B$15:$B$20)</f>
        <v>0.8</v>
      </c>
      <c r="E15" s="662">
        <f>COUNTIFS('All groups'!$V:$V,'Demographics All'!$A15,'All groups'!AC:AC,"Yes")</f>
        <v>32</v>
      </c>
      <c r="F15" s="663">
        <f>E15/$B15</f>
        <v>0.5714285714285714</v>
      </c>
      <c r="G15" s="662">
        <f>COUNTIFS('All groups'!$V:$V,'Demographics All'!$A15,'All groups'!AD:AD,"Yes")</f>
        <v>9</v>
      </c>
      <c r="H15" s="663">
        <f t="shared" ref="H15:H20" si="8">G15/$B15</f>
        <v>0.16071428571428573</v>
      </c>
      <c r="I15" s="662">
        <f>COUNTIFS('All groups'!$V:$V,'Demographics All'!$A15,'All groups'!AG:AG,"Yes")</f>
        <v>9</v>
      </c>
      <c r="J15" s="663">
        <f t="shared" ref="J15:J20" si="9">I15/$B15</f>
        <v>0.16071428571428573</v>
      </c>
      <c r="K15" s="662">
        <f>COUNTIFS('All groups'!$V:$V,'Demographics All'!$A15,'All groups'!AG:AG,"No")</f>
        <v>6</v>
      </c>
      <c r="L15" s="663">
        <f t="shared" ref="L15:L20" si="10">K15/$B15</f>
        <v>0.10714285714285714</v>
      </c>
      <c r="M15" s="230"/>
      <c r="N15" s="727"/>
      <c r="O15" s="243"/>
      <c r="P15" s="243"/>
      <c r="Q15" s="243"/>
      <c r="R15" s="243"/>
      <c r="S15" s="243"/>
      <c r="T15" s="243"/>
      <c r="X15" s="401" t="s">
        <v>21</v>
      </c>
      <c r="Y15" s="401"/>
      <c r="Z15" s="401"/>
      <c r="AA15" s="273">
        <f>COUNTIF('All groups'!AB:AB,'Demographics All'!X15)</f>
        <v>3</v>
      </c>
      <c r="AB15" s="257">
        <f>AA15/SUM($AA$14:$AA$18)</f>
        <v>4.2857142857142858E-2</v>
      </c>
      <c r="AC15" s="297"/>
      <c r="AD15" s="297"/>
      <c r="AF15" s="662">
        <f>COUNTIFS('All groups'!$AB:$AB,'Demographics All'!$X15,'All groups'!$AC:$AC,"Yes")</f>
        <v>2</v>
      </c>
      <c r="AG15" s="666">
        <f>AF15/$AA15</f>
        <v>0.66666666666666663</v>
      </c>
      <c r="AH15" s="662">
        <f>COUNTIFS('All groups'!$AB:$AB,'Demographics All'!$X15,'All groups'!$AD:$AD,"Yes")</f>
        <v>0</v>
      </c>
      <c r="AI15" s="666">
        <f t="shared" ref="AI15:AI18" si="11">AH15/$AA15</f>
        <v>0</v>
      </c>
      <c r="AJ15" s="662">
        <f>COUNTIFS('All groups'!$AB:$AB,'Demographics All'!$X15,'All groups'!$AG:$AG,"Yes")</f>
        <v>1</v>
      </c>
      <c r="AK15" s="666">
        <f t="shared" ref="AK15:AM15" si="12">AJ15/$AA15</f>
        <v>0.33333333333333331</v>
      </c>
      <c r="AL15" s="662">
        <f>COUNTIFS('All groups'!$AB:$AB,'Demographics All'!$X15,'All groups'!$AG:$AG,"No")</f>
        <v>0</v>
      </c>
      <c r="AM15" s="666">
        <f t="shared" si="12"/>
        <v>0</v>
      </c>
      <c r="AN15" s="230"/>
    </row>
    <row r="16" spans="1:40" ht="31" x14ac:dyDescent="0.35">
      <c r="A16" s="398" t="s">
        <v>22</v>
      </c>
      <c r="B16" s="422">
        <f>COUNTIF('All groups'!V:V,'Demographics All'!A16)</f>
        <v>2</v>
      </c>
      <c r="C16" s="257">
        <f t="shared" ref="C16:C20" si="13">B16/SUM($B$15:$B$20)</f>
        <v>2.8571428571428571E-2</v>
      </c>
      <c r="E16" s="662">
        <f>COUNTIFS('All groups'!$V:$V,'Demographics All'!$A16,'All groups'!AC:AC,"Yes")</f>
        <v>2</v>
      </c>
      <c r="F16" s="663">
        <f t="shared" ref="F16:F20" si="14">E16/$B16</f>
        <v>1</v>
      </c>
      <c r="G16" s="662">
        <f>COUNTIFS('All groups'!$V:$V,'Demographics All'!$A16,'All groups'!AD:AD,"Yes")</f>
        <v>0</v>
      </c>
      <c r="H16" s="663">
        <f t="shared" si="8"/>
        <v>0</v>
      </c>
      <c r="I16" s="662">
        <f>COUNTIFS('All groups'!$V:$V,'Demographics All'!$A16,'All groups'!AG:AG,"Yes")</f>
        <v>0</v>
      </c>
      <c r="J16" s="663">
        <f t="shared" si="9"/>
        <v>0</v>
      </c>
      <c r="K16" s="662">
        <f>COUNTIFS('All groups'!$V:$V,'Demographics All'!$A16,'All groups'!AG:AG,"No")</f>
        <v>0</v>
      </c>
      <c r="L16" s="663">
        <f t="shared" si="10"/>
        <v>0</v>
      </c>
      <c r="M16" s="230"/>
      <c r="N16" s="243"/>
      <c r="O16" s="243"/>
      <c r="P16" s="243"/>
      <c r="Q16" s="243"/>
      <c r="R16" s="243"/>
      <c r="S16" s="243"/>
      <c r="T16" s="243"/>
      <c r="X16" s="401" t="s">
        <v>23</v>
      </c>
      <c r="Y16" s="401"/>
      <c r="Z16" s="401"/>
      <c r="AA16" s="273">
        <f>COUNTIF('All groups'!AB:AB,'Demographics All'!X16)</f>
        <v>1</v>
      </c>
      <c r="AB16" s="257">
        <f t="shared" ref="AB16:AB18" si="15">AA16/SUM($AA$14:$AA$18)</f>
        <v>1.4285714285714285E-2</v>
      </c>
      <c r="AC16" s="297"/>
      <c r="AD16" s="297"/>
      <c r="AF16" s="662">
        <f>COUNTIFS('All groups'!$AB:$AB,'Demographics All'!$X16,'All groups'!$AC:$AC,"Yes")</f>
        <v>1</v>
      </c>
      <c r="AG16" s="666">
        <f t="shared" ref="AG16:AG18" si="16">AF16/$AA16</f>
        <v>1</v>
      </c>
      <c r="AH16" s="662">
        <f>COUNTIFS('All groups'!$AB:$AB,'Demographics All'!$X16,'All groups'!$AD:$AD,"Yes")</f>
        <v>0</v>
      </c>
      <c r="AI16" s="666">
        <f t="shared" si="11"/>
        <v>0</v>
      </c>
      <c r="AJ16" s="662">
        <f>COUNTIFS('All groups'!$AB:$AB,'Demographics All'!$X16,'All groups'!$AG:$AG,"Yes")</f>
        <v>0</v>
      </c>
      <c r="AK16" s="666">
        <f t="shared" ref="AK16" si="17">AJ16/$AA16</f>
        <v>0</v>
      </c>
      <c r="AL16" s="662">
        <f>COUNTIFS('All groups'!$AB:$AB,'Demographics All'!$X16,'All groups'!$AG:$AG,"No")</f>
        <v>0</v>
      </c>
      <c r="AM16" s="666">
        <f t="shared" ref="AM16" si="18">AL16/$AA16</f>
        <v>0</v>
      </c>
      <c r="AN16" s="230"/>
    </row>
    <row r="17" spans="1:40" ht="32" x14ac:dyDescent="0.35">
      <c r="A17" s="397" t="s">
        <v>24</v>
      </c>
      <c r="B17" s="422">
        <f>COUNTIF('All groups'!V:V,'Demographics All'!A17)</f>
        <v>4</v>
      </c>
      <c r="C17" s="257">
        <f t="shared" si="13"/>
        <v>5.7142857142857141E-2</v>
      </c>
      <c r="E17" s="662">
        <f>COUNTIFS('All groups'!$V:$V,'Demographics All'!$A17,'All groups'!AC:AC,"Yes")</f>
        <v>4</v>
      </c>
      <c r="F17" s="663">
        <f t="shared" si="14"/>
        <v>1</v>
      </c>
      <c r="G17" s="662">
        <f>COUNTIFS('All groups'!$V:$V,'Demographics All'!$A17,'All groups'!AD:AD,"Yes")</f>
        <v>0</v>
      </c>
      <c r="H17" s="663">
        <f t="shared" si="8"/>
        <v>0</v>
      </c>
      <c r="I17" s="662">
        <f>COUNTIFS('All groups'!$V:$V,'Demographics All'!$A17,'All groups'!AG:AG,"Yes")</f>
        <v>0</v>
      </c>
      <c r="J17" s="663">
        <f t="shared" si="9"/>
        <v>0</v>
      </c>
      <c r="K17" s="662">
        <f>COUNTIFS('All groups'!$V:$V,'Demographics All'!$A17,'All groups'!AG:AG,"No")</f>
        <v>0</v>
      </c>
      <c r="L17" s="663">
        <f t="shared" si="10"/>
        <v>0</v>
      </c>
      <c r="M17" s="230"/>
      <c r="N17" s="243"/>
      <c r="O17" s="243"/>
      <c r="P17" s="243"/>
      <c r="Q17" s="243"/>
      <c r="R17" s="243"/>
      <c r="S17" s="243"/>
      <c r="T17" s="243"/>
      <c r="X17" s="401" t="s">
        <v>25</v>
      </c>
      <c r="Y17" s="401"/>
      <c r="Z17" s="401"/>
      <c r="AA17" s="273">
        <f>COUNTIF('All groups'!AB:AB,'Demographics All'!X17)</f>
        <v>64</v>
      </c>
      <c r="AB17" s="257">
        <f t="shared" si="15"/>
        <v>0.91428571428571426</v>
      </c>
      <c r="AC17" s="297"/>
      <c r="AD17" s="297"/>
      <c r="AF17" s="662">
        <f>COUNTIFS('All groups'!$AB:$AB,'Demographics All'!$X17,'All groups'!$AC:$AC,"Yes")</f>
        <v>39</v>
      </c>
      <c r="AG17" s="666">
        <f t="shared" si="16"/>
        <v>0.609375</v>
      </c>
      <c r="AH17" s="662">
        <f>COUNTIFS('All groups'!$AB:$AB,'Demographics All'!$X17,'All groups'!$AD:$AD,"Yes")</f>
        <v>10</v>
      </c>
      <c r="AI17" s="666">
        <f t="shared" si="11"/>
        <v>0.15625</v>
      </c>
      <c r="AJ17" s="662">
        <f>COUNTIFS('All groups'!$AB:$AB,'Demographics All'!$X17,'All groups'!$AG:$AG,"Yes")</f>
        <v>8</v>
      </c>
      <c r="AK17" s="666">
        <f t="shared" ref="AK17" si="19">AJ17/$AA17</f>
        <v>0.125</v>
      </c>
      <c r="AL17" s="662">
        <f>COUNTIFS('All groups'!$AB:$AB,'Demographics All'!$X17,'All groups'!$AG:$AG,"No")</f>
        <v>6</v>
      </c>
      <c r="AM17" s="666">
        <f t="shared" ref="AM17" si="20">AL17/$AA17</f>
        <v>9.375E-2</v>
      </c>
      <c r="AN17" s="660" t="s">
        <v>1938</v>
      </c>
    </row>
    <row r="18" spans="1:40" ht="31" x14ac:dyDescent="0.35">
      <c r="A18" s="398" t="s">
        <v>26</v>
      </c>
      <c r="B18" s="422">
        <f>COUNTIF('All groups'!V:V,'Demographics All'!A18)</f>
        <v>1</v>
      </c>
      <c r="C18" s="257">
        <f t="shared" si="13"/>
        <v>1.4285714285714285E-2</v>
      </c>
      <c r="E18" s="662">
        <f>COUNTIFS('All groups'!$V:$V,'Demographics All'!$A18,'All groups'!AC:AC,"Yes")</f>
        <v>1</v>
      </c>
      <c r="F18" s="663">
        <f t="shared" si="14"/>
        <v>1</v>
      </c>
      <c r="G18" s="662">
        <f>COUNTIFS('All groups'!$V:$V,'Demographics All'!$A18,'All groups'!AD:AD,"Yes")</f>
        <v>0</v>
      </c>
      <c r="H18" s="663">
        <f t="shared" si="8"/>
        <v>0</v>
      </c>
      <c r="I18" s="662">
        <f>COUNTIFS('All groups'!$V:$V,'Demographics All'!$A18,'All groups'!AG:AG,"Yes")</f>
        <v>0</v>
      </c>
      <c r="J18" s="663">
        <f t="shared" si="9"/>
        <v>0</v>
      </c>
      <c r="K18" s="662">
        <f>COUNTIFS('All groups'!$V:$V,'Demographics All'!$A18,'All groups'!AG:AG,"No")</f>
        <v>0</v>
      </c>
      <c r="L18" s="663">
        <f t="shared" si="10"/>
        <v>0</v>
      </c>
      <c r="M18" s="230"/>
      <c r="N18" s="243"/>
      <c r="O18" s="243"/>
      <c r="P18" s="243"/>
      <c r="Q18" s="243"/>
      <c r="R18" s="243"/>
      <c r="S18" s="243"/>
      <c r="T18" s="243"/>
      <c r="X18" s="402" t="s">
        <v>27</v>
      </c>
      <c r="Y18" s="402"/>
      <c r="Z18" s="402"/>
      <c r="AA18" s="273">
        <f>COUNTIF('All groups'!AB:AB,'Demographics All'!X18)</f>
        <v>2</v>
      </c>
      <c r="AB18" s="257">
        <f t="shared" si="15"/>
        <v>2.8571428571428571E-2</v>
      </c>
      <c r="AC18" s="297"/>
      <c r="AD18" s="297"/>
      <c r="AF18" s="662">
        <f>COUNTIFS('All groups'!$AB:$AB,'Demographics All'!$X18,'All groups'!$AC:$AC,"Yes")</f>
        <v>1</v>
      </c>
      <c r="AG18" s="666">
        <f t="shared" si="16"/>
        <v>0.5</v>
      </c>
      <c r="AH18" s="662">
        <f>COUNTIFS('All groups'!$AB:$AB,'Demographics All'!$X18,'All groups'!$AD:$AD,"Yes")</f>
        <v>0</v>
      </c>
      <c r="AI18" s="666">
        <f t="shared" si="11"/>
        <v>0</v>
      </c>
      <c r="AJ18" s="662">
        <f>COUNTIFS('All groups'!$AB:$AB,'Demographics All'!$X18,'All groups'!$AG:$AG,"Yes")</f>
        <v>0</v>
      </c>
      <c r="AK18" s="666">
        <f t="shared" ref="AK18" si="21">AJ18/$AA18</f>
        <v>0</v>
      </c>
      <c r="AL18" s="662">
        <f>COUNTIFS('All groups'!$AB:$AB,'Demographics All'!$X18,'All groups'!$AG:$AG,"No")</f>
        <v>1</v>
      </c>
      <c r="AM18" s="666">
        <f t="shared" ref="AM18" si="22">AL18/$AA18</f>
        <v>0.5</v>
      </c>
      <c r="AN18" s="230"/>
    </row>
    <row r="19" spans="1:40" ht="32" x14ac:dyDescent="0.35">
      <c r="A19" s="397" t="s">
        <v>28</v>
      </c>
      <c r="B19" s="422">
        <f>COUNTIF('All groups'!V:V,'Demographics All'!A19)</f>
        <v>6</v>
      </c>
      <c r="C19" s="257">
        <f t="shared" si="13"/>
        <v>8.5714285714285715E-2</v>
      </c>
      <c r="E19" s="662">
        <f>COUNTIFS('All groups'!$V:$V,'Demographics All'!$A19,'All groups'!AC:AC,"Yes")</f>
        <v>3</v>
      </c>
      <c r="F19" s="663">
        <f t="shared" si="14"/>
        <v>0.5</v>
      </c>
      <c r="G19" s="662">
        <f>COUNTIFS('All groups'!$V:$V,'Demographics All'!$A19,'All groups'!AD:AD,"Yes")</f>
        <v>1</v>
      </c>
      <c r="H19" s="663">
        <f t="shared" si="8"/>
        <v>0.16666666666666666</v>
      </c>
      <c r="I19" s="662">
        <f>COUNTIFS('All groups'!$V:$V,'Demographics All'!$A19,'All groups'!AG:AG,"Yes")</f>
        <v>0</v>
      </c>
      <c r="J19" s="663">
        <f t="shared" si="9"/>
        <v>0</v>
      </c>
      <c r="K19" s="662">
        <f>COUNTIFS('All groups'!$V:$V,'Demographics All'!$A19,'All groups'!AG:AG,"No")</f>
        <v>1</v>
      </c>
      <c r="L19" s="663">
        <f t="shared" si="10"/>
        <v>0.16666666666666666</v>
      </c>
      <c r="M19" s="230"/>
      <c r="N19" s="243"/>
      <c r="O19" s="243"/>
      <c r="P19" s="243"/>
      <c r="Q19" s="243"/>
      <c r="R19" s="243"/>
      <c r="S19" s="243"/>
      <c r="T19" s="243"/>
      <c r="AF19" s="341"/>
      <c r="AG19" s="341"/>
      <c r="AH19" s="341"/>
      <c r="AI19" s="341"/>
      <c r="AJ19" s="341"/>
      <c r="AK19" s="341"/>
      <c r="AL19" s="341"/>
      <c r="AM19" s="341"/>
    </row>
    <row r="20" spans="1:40" ht="31" x14ac:dyDescent="0.35">
      <c r="A20" s="398" t="s">
        <v>29</v>
      </c>
      <c r="B20" s="422">
        <f>COUNTIF('All groups'!V:V,'Demographics All'!A20)</f>
        <v>1</v>
      </c>
      <c r="C20" s="257">
        <f t="shared" si="13"/>
        <v>1.4285714285714285E-2</v>
      </c>
      <c r="E20" s="662">
        <f>COUNTIFS('All groups'!$V:$V,'Demographics All'!$A20,'All groups'!AC:AC,"Yes")</f>
        <v>1</v>
      </c>
      <c r="F20" s="663">
        <f t="shared" si="14"/>
        <v>1</v>
      </c>
      <c r="G20" s="662">
        <f>COUNTIFS('All groups'!$V:$V,'Demographics All'!$A20,'All groups'!AD:AD,"Yes")</f>
        <v>0</v>
      </c>
      <c r="H20" s="663">
        <f t="shared" si="8"/>
        <v>0</v>
      </c>
      <c r="I20" s="662">
        <f>COUNTIFS('All groups'!$V:$V,'Demographics All'!$A20,'All groups'!AG:AG,"Yes")</f>
        <v>0</v>
      </c>
      <c r="J20" s="663">
        <f t="shared" si="9"/>
        <v>0</v>
      </c>
      <c r="K20" s="662">
        <f>COUNTIFS('All groups'!$V:$V,'Demographics All'!$A20,'All groups'!AG:AG,"No")</f>
        <v>0</v>
      </c>
      <c r="L20" s="663">
        <f t="shared" si="10"/>
        <v>0</v>
      </c>
      <c r="M20" s="230"/>
      <c r="N20" s="243"/>
      <c r="O20" s="243"/>
      <c r="P20" s="243"/>
      <c r="Q20" s="243"/>
      <c r="R20" s="243"/>
      <c r="S20" s="243"/>
      <c r="T20" s="243"/>
    </row>
    <row r="21" spans="1:40" ht="18.5" x14ac:dyDescent="0.35">
      <c r="A21" s="395"/>
    </row>
    <row r="22" spans="1:40" ht="18.5" customHeight="1" x14ac:dyDescent="0.35">
      <c r="A22" s="395"/>
      <c r="B22" s="371" t="s">
        <v>0</v>
      </c>
      <c r="C22" s="372" t="s">
        <v>1</v>
      </c>
      <c r="E22" s="371" t="s">
        <v>1862</v>
      </c>
      <c r="F22" s="371" t="s">
        <v>6</v>
      </c>
      <c r="G22" s="371" t="s">
        <v>1863</v>
      </c>
      <c r="H22" s="371" t="s">
        <v>6</v>
      </c>
      <c r="I22" s="371" t="s">
        <v>1881</v>
      </c>
      <c r="J22" s="371" t="s">
        <v>6</v>
      </c>
      <c r="K22" s="371" t="s">
        <v>1882</v>
      </c>
      <c r="L22" s="371" t="s">
        <v>6</v>
      </c>
      <c r="N22" s="372" t="s">
        <v>1862</v>
      </c>
      <c r="O22" s="372" t="s">
        <v>6</v>
      </c>
      <c r="P22" s="372" t="s">
        <v>1863</v>
      </c>
      <c r="Q22" s="372" t="s">
        <v>6</v>
      </c>
      <c r="R22" s="372" t="s">
        <v>1881</v>
      </c>
      <c r="S22" s="372" t="s">
        <v>6</v>
      </c>
      <c r="T22" s="372" t="s">
        <v>1882</v>
      </c>
      <c r="U22" s="372" t="s">
        <v>6</v>
      </c>
    </row>
    <row r="23" spans="1:40" ht="18.5" x14ac:dyDescent="0.35">
      <c r="A23" s="396" t="s">
        <v>30</v>
      </c>
      <c r="B23" s="368">
        <f>COUNTIF('All groups'!$W:$W,'Demographics All'!B22)</f>
        <v>27</v>
      </c>
      <c r="C23" s="368">
        <f>COUNTIF('All groups'!$W:$W,'Demographics All'!C22)</f>
        <v>43</v>
      </c>
      <c r="E23" s="409">
        <f>COUNTIFS('All groups'!$W:$W,"Yes",'All groups'!$AC:$AC,"Yes")</f>
        <v>16</v>
      </c>
      <c r="F23" s="663">
        <f t="shared" ref="F23" si="23">E23/$B23</f>
        <v>0.59259259259259256</v>
      </c>
      <c r="G23" s="409">
        <f>COUNTIFS('All groups'!$W:$W,"Yes",'All groups'!$AD:$AD,"Yes")</f>
        <v>3</v>
      </c>
      <c r="H23" s="663">
        <f t="shared" ref="H23" si="24">G23/$B23</f>
        <v>0.1111111111111111</v>
      </c>
      <c r="I23" s="409">
        <f>COUNTIFS('All groups'!$W:$W,"Yes",'All groups'!$AG:$AG,"Yes")</f>
        <v>4</v>
      </c>
      <c r="J23" s="663">
        <f t="shared" ref="J23" si="25">I23/$B23</f>
        <v>0.14814814814814814</v>
      </c>
      <c r="K23" s="409">
        <f>COUNTIFS('All groups'!$W:$W,"Yes",'All groups'!$AG:$AG,"No")</f>
        <v>4</v>
      </c>
      <c r="L23" s="663">
        <f t="shared" ref="L23" si="26">K23/$B23</f>
        <v>0.14814814814814814</v>
      </c>
      <c r="N23" s="409">
        <f>COUNTIFS('All groups'!$W:$W,"No",'All groups'!$AC:$AC,"Yes")</f>
        <v>27</v>
      </c>
      <c r="O23" s="663">
        <f>N23/$C23</f>
        <v>0.62790697674418605</v>
      </c>
      <c r="P23" s="409">
        <f>COUNTIFS('All groups'!$W:$W,"No",'All groups'!$AD:$AD,"Yes")</f>
        <v>7</v>
      </c>
      <c r="Q23" s="663">
        <f>P23/$C23</f>
        <v>0.16279069767441862</v>
      </c>
      <c r="R23" s="409">
        <f>COUNTIFS('All groups'!$W:$W,"No",'All groups'!$AG:$AG,"Yes")</f>
        <v>5</v>
      </c>
      <c r="S23" s="663">
        <f>R23/$C23</f>
        <v>0.11627906976744186</v>
      </c>
      <c r="T23" s="409">
        <f>COUNTIFS('All groups'!$W:$W,"No",'All groups'!$AG:$AG,"No")</f>
        <v>3</v>
      </c>
      <c r="U23" s="663">
        <f>T23/$C23</f>
        <v>6.9767441860465115E-2</v>
      </c>
      <c r="V23" s="660" t="s">
        <v>1938</v>
      </c>
      <c r="X23" s="396" t="s">
        <v>31</v>
      </c>
      <c r="Y23" s="396" t="s">
        <v>32</v>
      </c>
      <c r="Z23" s="396" t="s">
        <v>33</v>
      </c>
      <c r="AA23" s="369" t="s">
        <v>5</v>
      </c>
      <c r="AB23" s="369" t="s">
        <v>6</v>
      </c>
      <c r="AC23" s="369" t="s">
        <v>32</v>
      </c>
      <c r="AD23" s="369" t="s">
        <v>33</v>
      </c>
      <c r="AF23" s="368" t="s">
        <v>1862</v>
      </c>
      <c r="AG23" s="368" t="s">
        <v>6</v>
      </c>
      <c r="AH23" s="368" t="s">
        <v>1863</v>
      </c>
      <c r="AI23" s="368" t="s">
        <v>6</v>
      </c>
      <c r="AJ23" s="368" t="s">
        <v>1881</v>
      </c>
      <c r="AK23" s="368" t="s">
        <v>6</v>
      </c>
      <c r="AL23" s="368" t="s">
        <v>1882</v>
      </c>
      <c r="AM23" s="368" t="s">
        <v>6</v>
      </c>
    </row>
    <row r="24" spans="1:40" ht="18.5" x14ac:dyDescent="0.35">
      <c r="A24" s="395"/>
      <c r="B24" s="370"/>
      <c r="C24" s="370"/>
      <c r="X24" s="403" t="s">
        <v>34</v>
      </c>
      <c r="Y24" s="403">
        <v>0</v>
      </c>
      <c r="Z24" s="403">
        <v>50</v>
      </c>
      <c r="AA24" s="273">
        <f>COUNTIFS('All groups'!AA:AA,"&gt;="&amp;Y24,'All groups'!AA:AA,"&lt;="&amp;Z24)</f>
        <v>3</v>
      </c>
      <c r="AB24" s="257">
        <f>AA24/SUM($AA$24:$AA$37)</f>
        <v>4.2857142857142858E-2</v>
      </c>
      <c r="AC24" s="273">
        <v>0</v>
      </c>
      <c r="AD24" s="273">
        <f>50</f>
        <v>50</v>
      </c>
      <c r="AF24" s="662">
        <f>COUNTIFS('All groups'!$AA:$AA,"&gt;="&amp;$AC24,'All groups'!$AA:$AA,"&lt;="&amp;$AD24,'All groups'!$AC:$AC,"Yes")</f>
        <v>1</v>
      </c>
      <c r="AG24" s="666">
        <f>IFERROR(AF24/$AA24,"-")</f>
        <v>0.33333333333333331</v>
      </c>
      <c r="AH24" s="662">
        <f>COUNTIFS('All groups'!$AA:$AA,"&gt;="&amp;$AC24,'All groups'!$AA:$AA,"&lt;="&amp;$AD24,'All groups'!$AD:$AD,"Yes")</f>
        <v>0</v>
      </c>
      <c r="AI24" s="666">
        <f t="shared" ref="AI24:AI37" si="27">IFERROR(AH24/$AA24,"-")</f>
        <v>0</v>
      </c>
      <c r="AJ24" s="662">
        <f>COUNTIFS('All groups'!$AA:$AA,"&gt;="&amp;$AC24,'All groups'!$AA:$AA,"&lt;="&amp;$AD24,'All groups'!$AG:$AG,"Yes")</f>
        <v>1</v>
      </c>
      <c r="AK24" s="666">
        <f t="shared" ref="AK24:AK37" si="28">IFERROR(AJ24/$AA24,"-")</f>
        <v>0.33333333333333331</v>
      </c>
      <c r="AL24" s="662">
        <f>COUNTIFS('All groups'!$AA:$AA,"&gt;="&amp;$AC24,'All groups'!$AA:$AA,"&lt;="&amp;$AD24,'All groups'!$AG:$AG,"No")</f>
        <v>0</v>
      </c>
      <c r="AM24" s="666">
        <f t="shared" ref="AM24:AM37" si="29">IFERROR(AL24/$AA24,"-")</f>
        <v>0</v>
      </c>
      <c r="AN24" s="660" t="s">
        <v>1938</v>
      </c>
    </row>
    <row r="25" spans="1:40" s="341" customFormat="1" ht="18.5" customHeight="1" x14ac:dyDescent="0.35">
      <c r="A25" s="393" t="s">
        <v>35</v>
      </c>
      <c r="B25" s="369" t="s">
        <v>5</v>
      </c>
      <c r="C25" s="369" t="s">
        <v>6</v>
      </c>
      <c r="E25" s="368" t="s">
        <v>1862</v>
      </c>
      <c r="F25" s="368" t="s">
        <v>6</v>
      </c>
      <c r="G25" s="368" t="s">
        <v>1863</v>
      </c>
      <c r="H25" s="368" t="s">
        <v>6</v>
      </c>
      <c r="I25" s="368" t="s">
        <v>1881</v>
      </c>
      <c r="J25" s="368" t="s">
        <v>6</v>
      </c>
      <c r="K25" s="368" t="s">
        <v>1882</v>
      </c>
      <c r="L25" s="368" t="s">
        <v>6</v>
      </c>
      <c r="M25"/>
      <c r="N25"/>
      <c r="O25"/>
      <c r="P25"/>
      <c r="Q25"/>
      <c r="R25"/>
      <c r="S25"/>
      <c r="T25"/>
      <c r="U25"/>
      <c r="V25"/>
      <c r="W25"/>
      <c r="X25" s="397" t="s">
        <v>36</v>
      </c>
      <c r="Y25" s="397">
        <v>51</v>
      </c>
      <c r="Z25" s="397">
        <v>100</v>
      </c>
      <c r="AA25" s="273">
        <f>COUNTIFS('All groups'!AA:AA,"&gt;="&amp;Y25,'All groups'!AA:AA,"&lt;="&amp;Z25)</f>
        <v>4</v>
      </c>
      <c r="AB25" s="257">
        <f t="shared" ref="AB25:AB37" si="30">AA25/SUM($AA$24:$AA$37)</f>
        <v>5.7142857142857141E-2</v>
      </c>
      <c r="AC25" s="273">
        <f>AD24+1</f>
        <v>51</v>
      </c>
      <c r="AD25" s="257" t="str">
        <f>RIGHT(X25,3)</f>
        <v>100</v>
      </c>
      <c r="AF25" s="662">
        <f>COUNTIFS('All groups'!$AA:$AA,"&gt;="&amp;$AC25,'All groups'!$AA:$AA,"&lt;="&amp;$AD25,'All groups'!$AC:$AC,"Yes")</f>
        <v>3</v>
      </c>
      <c r="AG25" s="666">
        <f t="shared" ref="AG25:AG37" si="31">IFERROR(AF25/$AA25,"-")</f>
        <v>0.75</v>
      </c>
      <c r="AH25" s="662">
        <f>COUNTIFS('All groups'!$AA:$AA,"&gt;="&amp;$AC25,'All groups'!$AA:$AA,"&lt;="&amp;$AD25,'All groups'!$AD:$AD,"Yes")</f>
        <v>0</v>
      </c>
      <c r="AI25" s="666">
        <f t="shared" si="27"/>
        <v>0</v>
      </c>
      <c r="AJ25" s="662">
        <f>COUNTIFS('All groups'!$AA:$AA,"&gt;="&amp;$AC25,'All groups'!$AA:$AA,"&lt;="&amp;$AD25,'All groups'!$AG:$AG,"Yes")</f>
        <v>1</v>
      </c>
      <c r="AK25" s="666">
        <f t="shared" si="28"/>
        <v>0.25</v>
      </c>
      <c r="AL25" s="662">
        <f>COUNTIFS('All groups'!$AA:$AA,"&gt;="&amp;$AC25,'All groups'!$AA:$AA,"&lt;="&amp;$AD25,'All groups'!$AG:$AG,"No")</f>
        <v>0</v>
      </c>
      <c r="AM25" s="666">
        <f t="shared" si="29"/>
        <v>0</v>
      </c>
      <c r="AN25" s="665"/>
    </row>
    <row r="26" spans="1:40" s="341" customFormat="1" ht="18.5" x14ac:dyDescent="0.35">
      <c r="A26" s="394" t="s">
        <v>37</v>
      </c>
      <c r="B26" s="273">
        <f>COUNTIF('All groups'!X:X,'Demographics All'!A26)</f>
        <v>21</v>
      </c>
      <c r="C26" s="257">
        <f>B26/SUM($B$26:$B$35)</f>
        <v>0.3</v>
      </c>
      <c r="E26" s="662">
        <f>COUNTIFS('All groups'!$X:$X,'Demographics All'!$A26,'All groups'!$AC:$AC,"Yes")</f>
        <v>16</v>
      </c>
      <c r="F26" s="663">
        <f t="shared" ref="F26:F33" si="32">E26/$B26</f>
        <v>0.76190476190476186</v>
      </c>
      <c r="G26" s="662">
        <f>COUNTIFS('All groups'!$X:$X,'Demographics All'!$A26,'All groups'!$AD:$AD,"Yes")</f>
        <v>2</v>
      </c>
      <c r="H26" s="663">
        <f t="shared" ref="H26:H33" si="33">G26/$B26</f>
        <v>9.5238095238095233E-2</v>
      </c>
      <c r="I26" s="662">
        <f>COUNTIFS('All groups'!$X:$X,'Demographics All'!$A26,'All groups'!$AG:$AG,"Yes")</f>
        <v>1</v>
      </c>
      <c r="J26" s="663">
        <f t="shared" ref="J26:J33" si="34">I26/$B26</f>
        <v>4.7619047619047616E-2</v>
      </c>
      <c r="K26" s="662">
        <f>COUNTIFS('All groups'!$X:$X,'Demographics All'!$A26,'All groups'!$AG:$AG,"No")</f>
        <v>1</v>
      </c>
      <c r="L26" s="663">
        <f t="shared" ref="L26:L33" si="35">K26/$B26</f>
        <v>4.7619047619047616E-2</v>
      </c>
      <c r="M26" s="660" t="s">
        <v>1938</v>
      </c>
      <c r="N26"/>
      <c r="O26"/>
      <c r="P26"/>
      <c r="Q26"/>
      <c r="R26"/>
      <c r="S26"/>
      <c r="T26"/>
      <c r="U26"/>
      <c r="W26"/>
      <c r="X26" s="397" t="s">
        <v>38</v>
      </c>
      <c r="Y26" s="397">
        <v>101</v>
      </c>
      <c r="Z26" s="397">
        <v>150</v>
      </c>
      <c r="AA26" s="273">
        <f>COUNTIFS('All groups'!AA:AA,"&gt;="&amp;Y26,'All groups'!AA:AA,"&lt;="&amp;Z26)</f>
        <v>7</v>
      </c>
      <c r="AB26" s="257">
        <f t="shared" si="30"/>
        <v>0.1</v>
      </c>
      <c r="AC26" s="273">
        <f t="shared" ref="AC26:AC37" si="36">AD25+1</f>
        <v>101</v>
      </c>
      <c r="AD26" s="257" t="str">
        <f t="shared" ref="AD26:AD37" si="37">RIGHT(X26,3)</f>
        <v>150</v>
      </c>
      <c r="AF26" s="662">
        <f>COUNTIFS('All groups'!$AA:$AA,"&gt;="&amp;$AC26,'All groups'!$AA:$AA,"&lt;="&amp;$AD26,'All groups'!$AC:$AC,"Yes")</f>
        <v>7</v>
      </c>
      <c r="AG26" s="666">
        <f t="shared" si="31"/>
        <v>1</v>
      </c>
      <c r="AH26" s="662">
        <f>COUNTIFS('All groups'!$AA:$AA,"&gt;="&amp;$AC26,'All groups'!$AA:$AA,"&lt;="&amp;$AD26,'All groups'!$AD:$AD,"Yes")</f>
        <v>0</v>
      </c>
      <c r="AI26" s="666">
        <f t="shared" si="27"/>
        <v>0</v>
      </c>
      <c r="AJ26" s="662">
        <f>COUNTIFS('All groups'!$AA:$AA,"&gt;="&amp;$AC26,'All groups'!$AA:$AA,"&lt;="&amp;$AD26,'All groups'!$AG:$AG,"Yes")</f>
        <v>0</v>
      </c>
      <c r="AK26" s="666">
        <f t="shared" si="28"/>
        <v>0</v>
      </c>
      <c r="AL26" s="662">
        <f>COUNTIFS('All groups'!$AA:$AA,"&gt;="&amp;$AC26,'All groups'!$AA:$AA,"&lt;="&amp;$AD26,'All groups'!$AG:$AG,"No")</f>
        <v>0</v>
      </c>
      <c r="AM26" s="666">
        <f t="shared" si="29"/>
        <v>0</v>
      </c>
      <c r="AN26" s="665"/>
    </row>
    <row r="27" spans="1:40" s="341" customFormat="1" ht="18.5" x14ac:dyDescent="0.35">
      <c r="A27" s="394" t="s">
        <v>39</v>
      </c>
      <c r="B27" s="273">
        <f>COUNTIF('All groups'!X:X,'Demographics All'!A27)</f>
        <v>2</v>
      </c>
      <c r="C27" s="257">
        <f t="shared" ref="C27:C35" si="38">B27/SUM($B$26:$B$35)</f>
        <v>2.8571428571428571E-2</v>
      </c>
      <c r="E27" s="662">
        <f>COUNTIFS('All groups'!$X:$X,'Demographics All'!$A27,'All groups'!AC:AC,"Yes")</f>
        <v>0</v>
      </c>
      <c r="F27" s="663">
        <f t="shared" si="32"/>
        <v>0</v>
      </c>
      <c r="G27" s="662">
        <f>COUNTIFS('All groups'!$X:$X,'Demographics All'!$A27,'All groups'!AD:AD,"Yes")</f>
        <v>1</v>
      </c>
      <c r="H27" s="663">
        <f t="shared" si="33"/>
        <v>0.5</v>
      </c>
      <c r="I27" s="662">
        <f>COUNTIFS('All groups'!$X:$X,'Demographics All'!$A27,'All groups'!AG:AG,"Yes")</f>
        <v>0</v>
      </c>
      <c r="J27" s="663">
        <f t="shared" si="34"/>
        <v>0</v>
      </c>
      <c r="K27" s="662">
        <f>COUNTIFS('All groups'!$X:$X,'Demographics All'!$A27,'All groups'!AG:AG,"No")</f>
        <v>1</v>
      </c>
      <c r="L27" s="663">
        <f t="shared" si="35"/>
        <v>0.5</v>
      </c>
      <c r="M27" s="230"/>
      <c r="N27"/>
      <c r="O27"/>
      <c r="P27"/>
      <c r="Q27"/>
      <c r="R27"/>
      <c r="S27"/>
      <c r="T27"/>
      <c r="U27"/>
      <c r="X27" s="397" t="s">
        <v>40</v>
      </c>
      <c r="Y27" s="397">
        <v>151</v>
      </c>
      <c r="Z27" s="397">
        <v>200</v>
      </c>
      <c r="AA27" s="273">
        <f>COUNTIFS('All groups'!AA:AA,"&gt;="&amp;Y27,'All groups'!AA:AA,"&lt;="&amp;Z27)</f>
        <v>12</v>
      </c>
      <c r="AB27" s="257">
        <f t="shared" si="30"/>
        <v>0.17142857142857143</v>
      </c>
      <c r="AC27" s="273">
        <f t="shared" si="36"/>
        <v>151</v>
      </c>
      <c r="AD27" s="257" t="str">
        <f t="shared" si="37"/>
        <v>200</v>
      </c>
      <c r="AF27" s="662">
        <f>COUNTIFS('All groups'!$AA:$AA,"&gt;="&amp;$AC27,'All groups'!$AA:$AA,"&lt;="&amp;$AD27,'All groups'!$AC:$AC,"Yes")</f>
        <v>8</v>
      </c>
      <c r="AG27" s="666">
        <f t="shared" si="31"/>
        <v>0.66666666666666663</v>
      </c>
      <c r="AH27" s="662">
        <f>COUNTIFS('All groups'!$AA:$AA,"&gt;="&amp;$AC27,'All groups'!$AA:$AA,"&lt;="&amp;$AD27,'All groups'!$AD:$AD,"Yes")</f>
        <v>1</v>
      </c>
      <c r="AI27" s="666">
        <f t="shared" si="27"/>
        <v>8.3333333333333329E-2</v>
      </c>
      <c r="AJ27" s="662">
        <f>COUNTIFS('All groups'!$AA:$AA,"&gt;="&amp;$AC27,'All groups'!$AA:$AA,"&lt;="&amp;$AD27,'All groups'!$AG:$AG,"Yes")</f>
        <v>2</v>
      </c>
      <c r="AK27" s="666">
        <f t="shared" si="28"/>
        <v>0.16666666666666666</v>
      </c>
      <c r="AL27" s="662">
        <f>COUNTIFS('All groups'!$AA:$AA,"&gt;="&amp;$AC27,'All groups'!$AA:$AA,"&lt;="&amp;$AD27,'All groups'!$AG:$AG,"No")</f>
        <v>1</v>
      </c>
      <c r="AM27" s="666">
        <f t="shared" si="29"/>
        <v>8.3333333333333329E-2</v>
      </c>
      <c r="AN27" s="665"/>
    </row>
    <row r="28" spans="1:40" s="341" customFormat="1" ht="18.5" x14ac:dyDescent="0.35">
      <c r="A28" s="394" t="s">
        <v>41</v>
      </c>
      <c r="B28" s="273">
        <f>COUNTIF('All groups'!X:X,'Demographics All'!A28)</f>
        <v>13</v>
      </c>
      <c r="C28" s="257">
        <f t="shared" si="38"/>
        <v>0.18571428571428572</v>
      </c>
      <c r="E28" s="662">
        <f>COUNTIFS('All groups'!$X:$X,'Demographics All'!$A28,'All groups'!AC:AC,"Yes")</f>
        <v>10</v>
      </c>
      <c r="F28" s="663">
        <f t="shared" si="32"/>
        <v>0.76923076923076927</v>
      </c>
      <c r="G28" s="662">
        <f>COUNTIFS('All groups'!$X:$X,'Demographics All'!$A28,'All groups'!AD:AD,"Yes")</f>
        <v>2</v>
      </c>
      <c r="H28" s="663">
        <f t="shared" si="33"/>
        <v>0.15384615384615385</v>
      </c>
      <c r="I28" s="662">
        <f>COUNTIFS('All groups'!$X:$X,'Demographics All'!$A28,'All groups'!AG:AG,"Yes")</f>
        <v>1</v>
      </c>
      <c r="J28" s="663">
        <f t="shared" si="34"/>
        <v>7.6923076923076927E-2</v>
      </c>
      <c r="K28" s="662">
        <f>COUNTIFS('All groups'!$X:$X,'Demographics All'!$A28,'All groups'!AG:AG,"No")</f>
        <v>0</v>
      </c>
      <c r="L28" s="663">
        <f t="shared" si="35"/>
        <v>0</v>
      </c>
      <c r="M28" s="230"/>
      <c r="N28"/>
      <c r="O28"/>
      <c r="P28"/>
      <c r="Q28"/>
      <c r="R28"/>
      <c r="S28"/>
      <c r="T28"/>
      <c r="U28"/>
      <c r="X28" s="397" t="s">
        <v>42</v>
      </c>
      <c r="Y28" s="397">
        <v>201</v>
      </c>
      <c r="Z28" s="397">
        <v>250</v>
      </c>
      <c r="AA28" s="273">
        <f>COUNTIFS('All groups'!AA:AA,"&gt;="&amp;Y28,'All groups'!AA:AA,"&lt;="&amp;Z28)</f>
        <v>13</v>
      </c>
      <c r="AB28" s="257">
        <f t="shared" si="30"/>
        <v>0.18571428571428572</v>
      </c>
      <c r="AC28" s="273">
        <f t="shared" si="36"/>
        <v>201</v>
      </c>
      <c r="AD28" s="257" t="str">
        <f t="shared" si="37"/>
        <v>250</v>
      </c>
      <c r="AF28" s="662">
        <f>COUNTIFS('All groups'!$AA:$AA,"&gt;="&amp;$AC28,'All groups'!$AA:$AA,"&lt;="&amp;$AD28,'All groups'!$AC:$AC,"Yes")</f>
        <v>8</v>
      </c>
      <c r="AG28" s="666">
        <f t="shared" si="31"/>
        <v>0.61538461538461542</v>
      </c>
      <c r="AH28" s="662">
        <f>COUNTIFS('All groups'!$AA:$AA,"&gt;="&amp;$AC28,'All groups'!$AA:$AA,"&lt;="&amp;$AD28,'All groups'!$AD:$AD,"Yes")</f>
        <v>3</v>
      </c>
      <c r="AI28" s="666">
        <f t="shared" si="27"/>
        <v>0.23076923076923078</v>
      </c>
      <c r="AJ28" s="662">
        <f>COUNTIFS('All groups'!$AA:$AA,"&gt;="&amp;$AC28,'All groups'!$AA:$AA,"&lt;="&amp;$AD28,'All groups'!$AG:$AG,"Yes")</f>
        <v>1</v>
      </c>
      <c r="AK28" s="666">
        <f t="shared" si="28"/>
        <v>7.6923076923076927E-2</v>
      </c>
      <c r="AL28" s="662">
        <f>COUNTIFS('All groups'!$AA:$AA,"&gt;="&amp;$AC28,'All groups'!$AA:$AA,"&lt;="&amp;$AD28,'All groups'!$AG:$AG,"No")</f>
        <v>1</v>
      </c>
      <c r="AM28" s="666">
        <f t="shared" si="29"/>
        <v>7.6923076923076927E-2</v>
      </c>
      <c r="AN28" s="665"/>
    </row>
    <row r="29" spans="1:40" s="341" customFormat="1" ht="18.5" x14ac:dyDescent="0.35">
      <c r="A29" s="394" t="s">
        <v>43</v>
      </c>
      <c r="B29" s="273">
        <f>COUNTIF('All groups'!X:X,'Demographics All'!A29)</f>
        <v>4</v>
      </c>
      <c r="C29" s="257">
        <f t="shared" si="38"/>
        <v>5.7142857142857141E-2</v>
      </c>
      <c r="E29" s="662">
        <f>COUNTIFS('All groups'!$X:$X,'Demographics All'!$A29,'All groups'!AC:AC,"Yes")</f>
        <v>2</v>
      </c>
      <c r="F29" s="663">
        <f t="shared" si="32"/>
        <v>0.5</v>
      </c>
      <c r="G29" s="662">
        <f>COUNTIFS('All groups'!$X:$X,'Demographics All'!$A29,'All groups'!AD:AD,"Yes")</f>
        <v>2</v>
      </c>
      <c r="H29" s="663">
        <f t="shared" si="33"/>
        <v>0.5</v>
      </c>
      <c r="I29" s="662">
        <f>COUNTIFS('All groups'!$X:$X,'Demographics All'!$A29,'All groups'!AG:AG,"Yes")</f>
        <v>0</v>
      </c>
      <c r="J29" s="663">
        <f t="shared" si="34"/>
        <v>0</v>
      </c>
      <c r="K29" s="662">
        <f>COUNTIFS('All groups'!$X:$X,'Demographics All'!$A29,'All groups'!AG:AG,"No")</f>
        <v>0</v>
      </c>
      <c r="L29" s="663">
        <f t="shared" si="35"/>
        <v>0</v>
      </c>
      <c r="M29" s="230"/>
      <c r="N29"/>
      <c r="O29"/>
      <c r="P29"/>
      <c r="Q29"/>
      <c r="R29"/>
      <c r="S29"/>
      <c r="T29"/>
      <c r="U29"/>
      <c r="X29" s="397" t="s">
        <v>44</v>
      </c>
      <c r="Y29" s="397">
        <v>251</v>
      </c>
      <c r="Z29" s="397">
        <v>300</v>
      </c>
      <c r="AA29" s="273">
        <f>COUNTIFS('All groups'!AA:AA,"&gt;="&amp;Y29,'All groups'!AA:AA,"&lt;="&amp;Z29)</f>
        <v>3</v>
      </c>
      <c r="AB29" s="257">
        <f t="shared" si="30"/>
        <v>4.2857142857142858E-2</v>
      </c>
      <c r="AC29" s="273">
        <f t="shared" si="36"/>
        <v>251</v>
      </c>
      <c r="AD29" s="257" t="str">
        <f t="shared" si="37"/>
        <v>300</v>
      </c>
      <c r="AF29" s="662">
        <f>COUNTIFS('All groups'!$AA:$AA,"&gt;="&amp;$AC29,'All groups'!$AA:$AA,"&lt;="&amp;$AD29,'All groups'!$AC:$AC,"Yes")</f>
        <v>3</v>
      </c>
      <c r="AG29" s="666">
        <f t="shared" si="31"/>
        <v>1</v>
      </c>
      <c r="AH29" s="662">
        <f>COUNTIFS('All groups'!$AA:$AA,"&gt;="&amp;$AC29,'All groups'!$AA:$AA,"&lt;="&amp;$AD29,'All groups'!$AD:$AD,"Yes")</f>
        <v>0</v>
      </c>
      <c r="AI29" s="666">
        <f t="shared" si="27"/>
        <v>0</v>
      </c>
      <c r="AJ29" s="662">
        <f>COUNTIFS('All groups'!$AA:$AA,"&gt;="&amp;$AC29,'All groups'!$AA:$AA,"&lt;="&amp;$AD29,'All groups'!$AG:$AG,"Yes")</f>
        <v>0</v>
      </c>
      <c r="AK29" s="666">
        <f t="shared" si="28"/>
        <v>0</v>
      </c>
      <c r="AL29" s="662">
        <f>COUNTIFS('All groups'!$AA:$AA,"&gt;="&amp;$AC29,'All groups'!$AA:$AA,"&lt;="&amp;$AD29,'All groups'!$AG:$AG,"No")</f>
        <v>0</v>
      </c>
      <c r="AM29" s="666">
        <f t="shared" si="29"/>
        <v>0</v>
      </c>
      <c r="AN29" s="665"/>
    </row>
    <row r="30" spans="1:40" s="341" customFormat="1" ht="18.5" x14ac:dyDescent="0.35">
      <c r="A30" s="394" t="s">
        <v>45</v>
      </c>
      <c r="B30" s="273">
        <f>COUNTIF('All groups'!X:X,'Demographics All'!A30)</f>
        <v>8</v>
      </c>
      <c r="C30" s="257">
        <f t="shared" si="38"/>
        <v>0.11428571428571428</v>
      </c>
      <c r="E30" s="662">
        <f>COUNTIFS('All groups'!$X:$X,'Demographics All'!$A30,'All groups'!AC:AC,"Yes")</f>
        <v>5</v>
      </c>
      <c r="F30" s="663">
        <f t="shared" si="32"/>
        <v>0.625</v>
      </c>
      <c r="G30" s="662">
        <f>COUNTIFS('All groups'!$X:$X,'Demographics All'!$A30,'All groups'!AD:AD,"Yes")</f>
        <v>0</v>
      </c>
      <c r="H30" s="663">
        <f t="shared" si="33"/>
        <v>0</v>
      </c>
      <c r="I30" s="662">
        <f>COUNTIFS('All groups'!$X:$X,'Demographics All'!$A30,'All groups'!AG:AG,"Yes")</f>
        <v>3</v>
      </c>
      <c r="J30" s="663">
        <f t="shared" si="34"/>
        <v>0.375</v>
      </c>
      <c r="K30" s="662">
        <f>COUNTIFS('All groups'!$X:$X,'Demographics All'!$A30,'All groups'!AG:AG,"No")</f>
        <v>0</v>
      </c>
      <c r="L30" s="663">
        <f t="shared" si="35"/>
        <v>0</v>
      </c>
      <c r="M30" s="230"/>
      <c r="N30"/>
      <c r="O30"/>
      <c r="P30"/>
      <c r="Q30"/>
      <c r="R30"/>
      <c r="S30"/>
      <c r="T30"/>
      <c r="U30"/>
      <c r="X30" s="397" t="s">
        <v>46</v>
      </c>
      <c r="Y30" s="397">
        <v>301</v>
      </c>
      <c r="Z30" s="397">
        <v>350</v>
      </c>
      <c r="AA30" s="273">
        <f>COUNTIFS('All groups'!AA:AA,"&gt;="&amp;Y30,'All groups'!AA:AA,"&lt;="&amp;Z30)</f>
        <v>5</v>
      </c>
      <c r="AB30" s="257">
        <f t="shared" si="30"/>
        <v>7.1428571428571425E-2</v>
      </c>
      <c r="AC30" s="273">
        <f t="shared" si="36"/>
        <v>301</v>
      </c>
      <c r="AD30" s="257" t="str">
        <f t="shared" si="37"/>
        <v>350</v>
      </c>
      <c r="AF30" s="662">
        <f>COUNTIFS('All groups'!$AA:$AA,"&gt;="&amp;$AC30,'All groups'!$AA:$AA,"&lt;="&amp;$AD30,'All groups'!$AC:$AC,"Yes")</f>
        <v>2</v>
      </c>
      <c r="AG30" s="666">
        <f t="shared" si="31"/>
        <v>0.4</v>
      </c>
      <c r="AH30" s="662">
        <f>COUNTIFS('All groups'!$AA:$AA,"&gt;="&amp;$AC30,'All groups'!$AA:$AA,"&lt;="&amp;$AD30,'All groups'!$AD:$AD,"Yes")</f>
        <v>2</v>
      </c>
      <c r="AI30" s="666">
        <f t="shared" si="27"/>
        <v>0.4</v>
      </c>
      <c r="AJ30" s="662">
        <f>COUNTIFS('All groups'!$AA:$AA,"&gt;="&amp;$AC30,'All groups'!$AA:$AA,"&lt;="&amp;$AD30,'All groups'!$AG:$AG,"Yes")</f>
        <v>0</v>
      </c>
      <c r="AK30" s="666">
        <f t="shared" si="28"/>
        <v>0</v>
      </c>
      <c r="AL30" s="662">
        <f>COUNTIFS('All groups'!$AA:$AA,"&gt;="&amp;$AC30,'All groups'!$AA:$AA,"&lt;="&amp;$AD30,'All groups'!$AG:$AG,"No")</f>
        <v>1</v>
      </c>
      <c r="AM30" s="666">
        <f t="shared" si="29"/>
        <v>0.2</v>
      </c>
      <c r="AN30" s="665"/>
    </row>
    <row r="31" spans="1:40" s="341" customFormat="1" ht="18.5" x14ac:dyDescent="0.35">
      <c r="A31" s="394" t="s">
        <v>47</v>
      </c>
      <c r="B31" s="273">
        <f>COUNTIF('All groups'!X:X,'Demographics All'!A31)</f>
        <v>18</v>
      </c>
      <c r="C31" s="257">
        <f t="shared" si="38"/>
        <v>0.25714285714285712</v>
      </c>
      <c r="E31" s="662">
        <f>COUNTIFS('All groups'!$X:$X,'Demographics All'!$A31,'All groups'!AC:AC,"Yes")</f>
        <v>7</v>
      </c>
      <c r="F31" s="663">
        <f t="shared" si="32"/>
        <v>0.3888888888888889</v>
      </c>
      <c r="G31" s="662">
        <f>COUNTIFS('All groups'!$X:$X,'Demographics All'!$A31,'All groups'!AD:AD,"Yes")</f>
        <v>3</v>
      </c>
      <c r="H31" s="663">
        <f t="shared" si="33"/>
        <v>0.16666666666666666</v>
      </c>
      <c r="I31" s="662">
        <f>COUNTIFS('All groups'!$X:$X,'Demographics All'!$A31,'All groups'!AG:AG,"Yes")</f>
        <v>4</v>
      </c>
      <c r="J31" s="663">
        <f t="shared" si="34"/>
        <v>0.22222222222222221</v>
      </c>
      <c r="K31" s="662">
        <f>COUNTIFS('All groups'!$X:$X,'Demographics All'!$A31,'All groups'!AG:AG,"No")</f>
        <v>4</v>
      </c>
      <c r="L31" s="663">
        <f t="shared" si="35"/>
        <v>0.22222222222222221</v>
      </c>
      <c r="M31" s="230"/>
      <c r="N31"/>
      <c r="O31"/>
      <c r="P31"/>
      <c r="Q31"/>
      <c r="R31"/>
      <c r="S31"/>
      <c r="T31"/>
      <c r="U31"/>
      <c r="X31" s="397" t="s">
        <v>48</v>
      </c>
      <c r="Y31" s="397">
        <v>351</v>
      </c>
      <c r="Z31" s="397">
        <v>400</v>
      </c>
      <c r="AA31" s="273">
        <f>COUNTIFS('All groups'!AA:AA,"&gt;="&amp;Y31,'All groups'!AA:AA,"&lt;="&amp;Z31)</f>
        <v>8</v>
      </c>
      <c r="AB31" s="257">
        <f t="shared" si="30"/>
        <v>0.11428571428571428</v>
      </c>
      <c r="AC31" s="273">
        <f t="shared" si="36"/>
        <v>351</v>
      </c>
      <c r="AD31" s="257" t="str">
        <f t="shared" si="37"/>
        <v>400</v>
      </c>
      <c r="AF31" s="662">
        <f>COUNTIFS('All groups'!$AA:$AA,"&gt;="&amp;$AC31,'All groups'!$AA:$AA,"&lt;="&amp;$AD31,'All groups'!$AC:$AC,"Yes")</f>
        <v>5</v>
      </c>
      <c r="AG31" s="666">
        <f t="shared" si="31"/>
        <v>0.625</v>
      </c>
      <c r="AH31" s="662">
        <f>COUNTIFS('All groups'!$AA:$AA,"&gt;="&amp;$AC31,'All groups'!$AA:$AA,"&lt;="&amp;$AD31,'All groups'!$AD:$AD,"Yes")</f>
        <v>1</v>
      </c>
      <c r="AI31" s="666">
        <f t="shared" si="27"/>
        <v>0.125</v>
      </c>
      <c r="AJ31" s="662">
        <f>COUNTIFS('All groups'!$AA:$AA,"&gt;="&amp;$AC31,'All groups'!$AA:$AA,"&lt;="&amp;$AD31,'All groups'!$AG:$AG,"Yes")</f>
        <v>1</v>
      </c>
      <c r="AK31" s="666">
        <f t="shared" si="28"/>
        <v>0.125</v>
      </c>
      <c r="AL31" s="662">
        <f>COUNTIFS('All groups'!$AA:$AA,"&gt;="&amp;$AC31,'All groups'!$AA:$AA,"&lt;="&amp;$AD31,'All groups'!$AG:$AG,"No")</f>
        <v>1</v>
      </c>
      <c r="AM31" s="666">
        <f t="shared" si="29"/>
        <v>0.125</v>
      </c>
      <c r="AN31" s="665"/>
    </row>
    <row r="32" spans="1:40" s="341" customFormat="1" ht="18.5" x14ac:dyDescent="0.35">
      <c r="A32" s="394" t="s">
        <v>49</v>
      </c>
      <c r="B32" s="273">
        <f>COUNTIF('All groups'!X:X,'Demographics All'!A32)</f>
        <v>1</v>
      </c>
      <c r="C32" s="257">
        <f t="shared" si="38"/>
        <v>1.4285714285714285E-2</v>
      </c>
      <c r="E32" s="662">
        <f>COUNTIFS('All groups'!$X:$X,'Demographics All'!$A32,'All groups'!AC:AC,"Yes")</f>
        <v>0</v>
      </c>
      <c r="F32" s="663">
        <f t="shared" si="32"/>
        <v>0</v>
      </c>
      <c r="G32" s="662">
        <f>COUNTIFS('All groups'!$X:$X,'Demographics All'!$A32,'All groups'!AD:AD,"Yes")</f>
        <v>0</v>
      </c>
      <c r="H32" s="663">
        <f t="shared" si="33"/>
        <v>0</v>
      </c>
      <c r="I32" s="662">
        <f>COUNTIFS('All groups'!$X:$X,'Demographics All'!$A32,'All groups'!AG:AG,"Yes")</f>
        <v>0</v>
      </c>
      <c r="J32" s="663">
        <f t="shared" si="34"/>
        <v>0</v>
      </c>
      <c r="K32" s="662">
        <f>COUNTIFS('All groups'!$X:$X,'Demographics All'!$A32,'All groups'!AG:AG,"No")</f>
        <v>1</v>
      </c>
      <c r="L32" s="663">
        <f t="shared" si="35"/>
        <v>1</v>
      </c>
      <c r="M32" s="230"/>
      <c r="N32"/>
      <c r="O32"/>
      <c r="P32"/>
      <c r="Q32"/>
      <c r="R32"/>
      <c r="S32"/>
      <c r="T32"/>
      <c r="U32"/>
      <c r="X32" s="397" t="s">
        <v>50</v>
      </c>
      <c r="Y32" s="397">
        <v>401</v>
      </c>
      <c r="Z32" s="397">
        <v>450</v>
      </c>
      <c r="AA32" s="273">
        <f>COUNTIFS('All groups'!AA:AA,"&gt;="&amp;Y32,'All groups'!AA:AA,"&lt;="&amp;Z32)</f>
        <v>7</v>
      </c>
      <c r="AB32" s="257">
        <f t="shared" si="30"/>
        <v>0.1</v>
      </c>
      <c r="AC32" s="273">
        <f t="shared" si="36"/>
        <v>401</v>
      </c>
      <c r="AD32" s="257" t="str">
        <f t="shared" si="37"/>
        <v>450</v>
      </c>
      <c r="AF32" s="662">
        <f>COUNTIFS('All groups'!$AA:$AA,"&gt;="&amp;$AC32,'All groups'!$AA:$AA,"&lt;="&amp;$AD32,'All groups'!$AC:$AC,"Yes")</f>
        <v>3</v>
      </c>
      <c r="AG32" s="666">
        <f t="shared" si="31"/>
        <v>0.42857142857142855</v>
      </c>
      <c r="AH32" s="662">
        <f>COUNTIFS('All groups'!$AA:$AA,"&gt;="&amp;$AC32,'All groups'!$AA:$AA,"&lt;="&amp;$AD32,'All groups'!$AD:$AD,"Yes")</f>
        <v>2</v>
      </c>
      <c r="AI32" s="666">
        <f t="shared" si="27"/>
        <v>0.2857142857142857</v>
      </c>
      <c r="AJ32" s="662">
        <f>COUNTIFS('All groups'!$AA:$AA,"&gt;="&amp;$AC32,'All groups'!$AA:$AA,"&lt;="&amp;$AD32,'All groups'!$AG:$AG,"Yes")</f>
        <v>1</v>
      </c>
      <c r="AK32" s="666">
        <f t="shared" si="28"/>
        <v>0.14285714285714285</v>
      </c>
      <c r="AL32" s="662">
        <f>COUNTIFS('All groups'!$AA:$AA,"&gt;="&amp;$AC32,'All groups'!$AA:$AA,"&lt;="&amp;$AD32,'All groups'!$AG:$AG,"No")</f>
        <v>1</v>
      </c>
      <c r="AM32" s="666">
        <f t="shared" si="29"/>
        <v>0.14285714285714285</v>
      </c>
      <c r="AN32" s="665"/>
    </row>
    <row r="33" spans="1:40" ht="18.5" x14ac:dyDescent="0.35">
      <c r="A33" s="394" t="s">
        <v>51</v>
      </c>
      <c r="B33" s="422">
        <f>COUNTIF('All groups'!X:X,'Demographics All'!A33)</f>
        <v>3</v>
      </c>
      <c r="C33" s="257">
        <f t="shared" si="38"/>
        <v>4.2857142857142858E-2</v>
      </c>
      <c r="E33" s="662">
        <f>COUNTIFS('All groups'!$X:$X,'Demographics All'!$A33,'All groups'!AC:AC,"Yes")</f>
        <v>3</v>
      </c>
      <c r="F33" s="663">
        <f t="shared" si="32"/>
        <v>1</v>
      </c>
      <c r="G33" s="662">
        <f>COUNTIFS('All groups'!$X:$X,'Demographics All'!$A33,'All groups'!AD:AD,"Yes")</f>
        <v>0</v>
      </c>
      <c r="H33" s="663">
        <f t="shared" si="33"/>
        <v>0</v>
      </c>
      <c r="I33" s="662">
        <f>COUNTIFS('All groups'!$X:$X,'Demographics All'!$A33,'All groups'!AG:AG,"Yes")</f>
        <v>0</v>
      </c>
      <c r="J33" s="663">
        <f t="shared" si="34"/>
        <v>0</v>
      </c>
      <c r="K33" s="662">
        <f>COUNTIFS('All groups'!$X:$X,'Demographics All'!$A33,'All groups'!AG:AG,"No")</f>
        <v>0</v>
      </c>
      <c r="L33" s="663">
        <f t="shared" si="35"/>
        <v>0</v>
      </c>
      <c r="M33" s="230"/>
      <c r="X33" s="397" t="s">
        <v>52</v>
      </c>
      <c r="Y33" s="397">
        <v>451</v>
      </c>
      <c r="Z33" s="397">
        <v>500</v>
      </c>
      <c r="AA33" s="273">
        <f>COUNTIFS('All groups'!AA:AA,"&gt;="&amp;Y33,'All groups'!AA:AA,"&lt;="&amp;Z33)</f>
        <v>4</v>
      </c>
      <c r="AB33" s="257">
        <f t="shared" si="30"/>
        <v>5.7142857142857141E-2</v>
      </c>
      <c r="AC33" s="273">
        <f t="shared" si="36"/>
        <v>451</v>
      </c>
      <c r="AD33" s="257" t="str">
        <f t="shared" si="37"/>
        <v>500</v>
      </c>
      <c r="AF33" s="662">
        <f>COUNTIFS('All groups'!$AA:$AA,"&gt;="&amp;$AC33,'All groups'!$AA:$AA,"&lt;="&amp;$AD33,'All groups'!$AC:$AC,"Yes")</f>
        <v>0</v>
      </c>
      <c r="AG33" s="666">
        <f t="shared" si="31"/>
        <v>0</v>
      </c>
      <c r="AH33" s="662">
        <f>COUNTIFS('All groups'!$AA:$AA,"&gt;="&amp;$AC33,'All groups'!$AA:$AA,"&lt;="&amp;$AD33,'All groups'!$AD:$AD,"Yes")</f>
        <v>0</v>
      </c>
      <c r="AI33" s="666">
        <f t="shared" si="27"/>
        <v>0</v>
      </c>
      <c r="AJ33" s="662">
        <f>COUNTIFS('All groups'!$AA:$AA,"&gt;="&amp;$AC33,'All groups'!$AA:$AA,"&lt;="&amp;$AD33,'All groups'!$AG:$AG,"Yes")</f>
        <v>2</v>
      </c>
      <c r="AK33" s="666">
        <f t="shared" si="28"/>
        <v>0.5</v>
      </c>
      <c r="AL33" s="662">
        <f>COUNTIFS('All groups'!$AA:$AA,"&gt;="&amp;$AC33,'All groups'!$AA:$AA,"&lt;="&amp;$AD33,'All groups'!$AG:$AG,"No")</f>
        <v>2</v>
      </c>
      <c r="AM33" s="666">
        <f t="shared" si="29"/>
        <v>0.5</v>
      </c>
      <c r="AN33" s="665"/>
    </row>
    <row r="34" spans="1:40" ht="18.5" x14ac:dyDescent="0.35">
      <c r="A34" s="394" t="s">
        <v>53</v>
      </c>
      <c r="B34" s="422">
        <f>COUNTIF('All groups'!X:X,'Demographics All'!A34)</f>
        <v>0</v>
      </c>
      <c r="C34" s="257">
        <f t="shared" si="38"/>
        <v>0</v>
      </c>
      <c r="E34" s="662">
        <f>COUNTIFS('All groups'!$X:$X,'Demographics All'!$A34,'All groups'!AC:AC,"Yes")</f>
        <v>0</v>
      </c>
      <c r="F34" s="663" t="str">
        <f>IFERROR(E34/$B34,"-")</f>
        <v>-</v>
      </c>
      <c r="G34" s="662">
        <f>COUNTIFS('All groups'!$X:$X,'Demographics All'!$A34,'All groups'!AD:AD,"Yes")</f>
        <v>0</v>
      </c>
      <c r="H34" s="663" t="str">
        <f>IFERROR(G34/$B34,"-")</f>
        <v>-</v>
      </c>
      <c r="I34" s="662">
        <f>COUNTIFS('All groups'!$X:$X,'Demographics All'!$A34,'All groups'!AG:AG,"Yes")</f>
        <v>0</v>
      </c>
      <c r="J34" s="663" t="str">
        <f>IFERROR(I34/$B34,"-")</f>
        <v>-</v>
      </c>
      <c r="K34" s="662">
        <f>COUNTIFS('All groups'!$X:$X,'Demographics All'!$A34,'All groups'!AG:AG,"No")</f>
        <v>0</v>
      </c>
      <c r="L34" s="663" t="str">
        <f>IFERROR(K34/$B34,"-")</f>
        <v>-</v>
      </c>
      <c r="M34" s="230"/>
      <c r="X34" s="397" t="s">
        <v>54</v>
      </c>
      <c r="Y34" s="397">
        <v>501</v>
      </c>
      <c r="Z34" s="397">
        <v>550</v>
      </c>
      <c r="AA34" s="273">
        <f>COUNTIFS('All groups'!AA:AA,"&gt;="&amp;Y34,'All groups'!AA:AA,"&lt;="&amp;Z34)</f>
        <v>1</v>
      </c>
      <c r="AB34" s="257">
        <f t="shared" si="30"/>
        <v>1.4285714285714285E-2</v>
      </c>
      <c r="AC34" s="273">
        <f t="shared" si="36"/>
        <v>501</v>
      </c>
      <c r="AD34" s="257" t="str">
        <f t="shared" si="37"/>
        <v>550</v>
      </c>
      <c r="AF34" s="662">
        <f>COUNTIFS('All groups'!$AA:$AA,"&gt;="&amp;$AC34,'All groups'!$AA:$AA,"&lt;="&amp;$AD34,'All groups'!$AC:$AC,"Yes")</f>
        <v>1</v>
      </c>
      <c r="AG34" s="666">
        <f t="shared" si="31"/>
        <v>1</v>
      </c>
      <c r="AH34" s="662">
        <f>COUNTIFS('All groups'!$AA:$AA,"&gt;="&amp;$AC34,'All groups'!$AA:$AA,"&lt;="&amp;$AD34,'All groups'!$AD:$AD,"Yes")</f>
        <v>0</v>
      </c>
      <c r="AI34" s="666">
        <f t="shared" si="27"/>
        <v>0</v>
      </c>
      <c r="AJ34" s="662">
        <f>COUNTIFS('All groups'!$AA:$AA,"&gt;="&amp;$AC34,'All groups'!$AA:$AA,"&lt;="&amp;$AD34,'All groups'!$AG:$AG,"Yes")</f>
        <v>0</v>
      </c>
      <c r="AK34" s="666">
        <f t="shared" si="28"/>
        <v>0</v>
      </c>
      <c r="AL34" s="662">
        <f>COUNTIFS('All groups'!$AA:$AA,"&gt;="&amp;$AC34,'All groups'!$AA:$AA,"&lt;="&amp;$AD34,'All groups'!$AG:$AG,"No")</f>
        <v>0</v>
      </c>
      <c r="AM34" s="666">
        <f t="shared" si="29"/>
        <v>0</v>
      </c>
      <c r="AN34" s="665"/>
    </row>
    <row r="35" spans="1:40" ht="18.5" x14ac:dyDescent="0.35">
      <c r="A35" s="394" t="s">
        <v>55</v>
      </c>
      <c r="B35" s="422">
        <f>COUNTIF('All groups'!X:X,'Demographics All'!A35)</f>
        <v>0</v>
      </c>
      <c r="C35" s="257">
        <f t="shared" si="38"/>
        <v>0</v>
      </c>
      <c r="E35" s="662">
        <f>COUNTIFS('All groups'!$X:$X,'Demographics All'!$A35,'All groups'!AC:AC,"Yes")</f>
        <v>0</v>
      </c>
      <c r="F35" s="663" t="str">
        <f>IFERROR(E35/$B35,"-")</f>
        <v>-</v>
      </c>
      <c r="G35" s="662">
        <f>COUNTIFS('All groups'!$X:$X,'Demographics All'!$A35,'All groups'!AD:AD,"Yes")</f>
        <v>0</v>
      </c>
      <c r="H35" s="663" t="str">
        <f>IFERROR(G35/$B35,"-")</f>
        <v>-</v>
      </c>
      <c r="I35" s="662">
        <f>COUNTIFS('All groups'!$X:$X,'Demographics All'!$A35,'All groups'!AG:AG,"Yes")</f>
        <v>0</v>
      </c>
      <c r="J35" s="663" t="str">
        <f>IFERROR(I35/$B35,"-")</f>
        <v>-</v>
      </c>
      <c r="K35" s="662">
        <f>COUNTIFS('All groups'!$X:$X,'Demographics All'!$A35,'All groups'!AG:AG,"No")</f>
        <v>0</v>
      </c>
      <c r="L35" s="663" t="str">
        <f>IFERROR(K35/$B35,"-")</f>
        <v>-</v>
      </c>
      <c r="M35" s="230"/>
      <c r="X35" s="397" t="s">
        <v>56</v>
      </c>
      <c r="Y35" s="397">
        <v>551</v>
      </c>
      <c r="Z35" s="397">
        <v>600</v>
      </c>
      <c r="AA35" s="273">
        <f>COUNTIFS('All groups'!AA:AA,"&gt;="&amp;Y35,'All groups'!AA:AA,"&lt;="&amp;Z35)</f>
        <v>0</v>
      </c>
      <c r="AB35" s="257">
        <f t="shared" si="30"/>
        <v>0</v>
      </c>
      <c r="AC35" s="273">
        <f t="shared" si="36"/>
        <v>551</v>
      </c>
      <c r="AD35" s="257" t="str">
        <f t="shared" si="37"/>
        <v>600</v>
      </c>
      <c r="AF35" s="662">
        <f>COUNTIFS('All groups'!$AA:$AA,"&gt;="&amp;$AC35,'All groups'!$AA:$AA,"&lt;="&amp;$AD35,'All groups'!$AC:$AC,"Yes")</f>
        <v>0</v>
      </c>
      <c r="AG35" s="666" t="str">
        <f t="shared" si="31"/>
        <v>-</v>
      </c>
      <c r="AH35" s="662">
        <f>COUNTIFS('All groups'!$AA:$AA,"&gt;="&amp;$AC35,'All groups'!$AA:$AA,"&lt;="&amp;$AD35,'All groups'!$AD:$AD,"Yes")</f>
        <v>0</v>
      </c>
      <c r="AI35" s="666" t="str">
        <f t="shared" si="27"/>
        <v>-</v>
      </c>
      <c r="AJ35" s="662">
        <f>COUNTIFS('All groups'!$AA:$AA,"&gt;="&amp;$AC35,'All groups'!$AA:$AA,"&lt;="&amp;$AD35,'All groups'!$AG:$AG,"Yes")</f>
        <v>0</v>
      </c>
      <c r="AK35" s="666" t="str">
        <f t="shared" si="28"/>
        <v>-</v>
      </c>
      <c r="AL35" s="662">
        <f>COUNTIFS('All groups'!$AA:$AA,"&gt;="&amp;$AC35,'All groups'!$AA:$AA,"&lt;="&amp;$AD35,'All groups'!$AG:$AG,"No")</f>
        <v>0</v>
      </c>
      <c r="AM35" s="666" t="str">
        <f t="shared" si="29"/>
        <v>-</v>
      </c>
      <c r="AN35" s="665"/>
    </row>
    <row r="36" spans="1:40" ht="18.5" x14ac:dyDescent="0.35">
      <c r="X36" s="403" t="s">
        <v>57</v>
      </c>
      <c r="Y36" s="397">
        <v>601</v>
      </c>
      <c r="Z36" s="397">
        <v>650</v>
      </c>
      <c r="AA36" s="273">
        <f>COUNTIFS('All groups'!AA:AA,"&gt;="&amp;Y36,'All groups'!AA:AA,"&lt;="&amp;Z36)</f>
        <v>2</v>
      </c>
      <c r="AB36" s="257">
        <f t="shared" si="30"/>
        <v>2.8571428571428571E-2</v>
      </c>
      <c r="AC36" s="273">
        <f t="shared" si="36"/>
        <v>601</v>
      </c>
      <c r="AD36" s="257" t="str">
        <f t="shared" si="37"/>
        <v>650</v>
      </c>
      <c r="AF36" s="662">
        <f>COUNTIFS('All groups'!$AA:$AA,"&gt;="&amp;$AC36,'All groups'!$AA:$AA,"&lt;="&amp;$AD36,'All groups'!$AC:$AC,"Yes")</f>
        <v>1</v>
      </c>
      <c r="AG36" s="666">
        <f t="shared" si="31"/>
        <v>0.5</v>
      </c>
      <c r="AH36" s="662">
        <f>COUNTIFS('All groups'!$AA:$AA,"&gt;="&amp;$AC36,'All groups'!$AA:$AA,"&lt;="&amp;$AD36,'All groups'!$AD:$AD,"Yes")</f>
        <v>1</v>
      </c>
      <c r="AI36" s="666">
        <f t="shared" si="27"/>
        <v>0.5</v>
      </c>
      <c r="AJ36" s="662">
        <f>COUNTIFS('All groups'!$AA:$AA,"&gt;="&amp;$AC36,'All groups'!$AA:$AA,"&lt;="&amp;$AD36,'All groups'!$AG:$AG,"Yes")</f>
        <v>0</v>
      </c>
      <c r="AK36" s="666">
        <f t="shared" si="28"/>
        <v>0</v>
      </c>
      <c r="AL36" s="662">
        <f>COUNTIFS('All groups'!$AA:$AA,"&gt;="&amp;$AC36,'All groups'!$AA:$AA,"&lt;="&amp;$AD36,'All groups'!$AG:$AG,"No")</f>
        <v>0</v>
      </c>
      <c r="AM36" s="666">
        <f t="shared" si="29"/>
        <v>0</v>
      </c>
      <c r="AN36" s="665"/>
    </row>
    <row r="37" spans="1:40" ht="18.5" x14ac:dyDescent="0.35">
      <c r="X37" s="397" t="s">
        <v>58</v>
      </c>
      <c r="Y37" s="397">
        <v>651</v>
      </c>
      <c r="Z37" s="397">
        <v>700</v>
      </c>
      <c r="AA37" s="273">
        <f>COUNTIFS('All groups'!AA:AA,"&gt;="&amp;Y37,'All groups'!AA:AA,"&lt;="&amp;Z37)</f>
        <v>1</v>
      </c>
      <c r="AB37" s="257">
        <f t="shared" si="30"/>
        <v>1.4285714285714285E-2</v>
      </c>
      <c r="AC37" s="273">
        <f t="shared" si="36"/>
        <v>651</v>
      </c>
      <c r="AD37" s="257" t="str">
        <f t="shared" si="37"/>
        <v>700</v>
      </c>
      <c r="AF37" s="662">
        <f>COUNTIFS('All groups'!$AA:$AA,"&gt;="&amp;$AC37,'All groups'!$AA:$AA,"&lt;="&amp;$AD37,'All groups'!$AC:$AC,"Yes")</f>
        <v>1</v>
      </c>
      <c r="AG37" s="666">
        <f t="shared" si="31"/>
        <v>1</v>
      </c>
      <c r="AH37" s="662">
        <f>COUNTIFS('All groups'!$AA:$AA,"&gt;="&amp;$AC37,'All groups'!$AA:$AA,"&lt;="&amp;$AD37,'All groups'!$AD:$AD,"Yes")</f>
        <v>0</v>
      </c>
      <c r="AI37" s="666">
        <f t="shared" si="27"/>
        <v>0</v>
      </c>
      <c r="AJ37" s="662">
        <f>COUNTIFS('All groups'!$AA:$AA,"&gt;="&amp;$AC37,'All groups'!$AA:$AA,"&lt;="&amp;$AD37,'All groups'!$AG:$AG,"Yes")</f>
        <v>0</v>
      </c>
      <c r="AK37" s="666">
        <f t="shared" si="28"/>
        <v>0</v>
      </c>
      <c r="AL37" s="662">
        <f>COUNTIFS('All groups'!$AA:$AA,"&gt;="&amp;$AC37,'All groups'!$AA:$AA,"&lt;="&amp;$AD37,'All groups'!$AG:$AG,"No")</f>
        <v>0</v>
      </c>
      <c r="AM37" s="666">
        <f t="shared" si="29"/>
        <v>0</v>
      </c>
      <c r="AN37" s="665"/>
    </row>
    <row r="39" spans="1:40" ht="18.5" x14ac:dyDescent="0.35">
      <c r="A39" s="393" t="s">
        <v>59</v>
      </c>
      <c r="B39" s="369" t="s">
        <v>5</v>
      </c>
      <c r="C39" s="369" t="s">
        <v>6</v>
      </c>
      <c r="E39" s="368" t="s">
        <v>1862</v>
      </c>
      <c r="F39" s="368" t="s">
        <v>6</v>
      </c>
      <c r="G39" s="368" t="s">
        <v>1863</v>
      </c>
      <c r="H39" s="368" t="s">
        <v>6</v>
      </c>
      <c r="I39" s="368" t="s">
        <v>1881</v>
      </c>
      <c r="J39" s="368" t="s">
        <v>6</v>
      </c>
      <c r="K39" s="368" t="s">
        <v>1882</v>
      </c>
      <c r="L39" s="368" t="s">
        <v>6</v>
      </c>
      <c r="X39" s="393" t="s">
        <v>59</v>
      </c>
      <c r="Y39" s="369" t="s">
        <v>5</v>
      </c>
      <c r="Z39" s="369" t="s">
        <v>6</v>
      </c>
      <c r="AA39" s="291" t="s">
        <v>1958</v>
      </c>
      <c r="AB39" s="369" t="str">
        <f t="shared" ref="AB39:AB70" si="39">B39</f>
        <v>#</v>
      </c>
    </row>
    <row r="40" spans="1:40" ht="18.5" x14ac:dyDescent="0.35">
      <c r="A40" s="399" t="s">
        <v>60</v>
      </c>
      <c r="B40" s="273">
        <f>COUNTIF('All groups'!Y:Y,'Demographics All'!A40)</f>
        <v>0</v>
      </c>
      <c r="C40" s="257">
        <f>B40/SUM($B$41:$B$87)</f>
        <v>0</v>
      </c>
      <c r="E40" s="661">
        <f>COUNTIFS('All groups'!$Y:$Y,'Demographics All'!$A40,'All groups'!AC:AC,"Yes")</f>
        <v>0</v>
      </c>
      <c r="F40" s="663" t="str">
        <f t="shared" ref="F40:F87" si="40">IFERROR(E40/$B40,"-")</f>
        <v>-</v>
      </c>
      <c r="G40" s="661">
        <f>COUNTIFS('All groups'!$Y:$Y,'Demographics All'!$A40,'All groups'!AD:AD,"Yes")</f>
        <v>0</v>
      </c>
      <c r="H40" s="663" t="str">
        <f t="shared" ref="H40:H87" si="41">IFERROR(G40/$B40,"-")</f>
        <v>-</v>
      </c>
      <c r="I40" s="661">
        <f>COUNTIFS('All groups'!$Y:$Y,'Demographics All'!$A40,'All groups'!AG:AG,"Yes")</f>
        <v>0</v>
      </c>
      <c r="J40" s="663" t="str">
        <f t="shared" ref="J40:J87" si="42">IFERROR(I40/$B40,"-")</f>
        <v>-</v>
      </c>
      <c r="K40" s="661">
        <f>COUNTIFS('All groups'!$Y:$Y,'Demographics All'!$A40,'All groups'!AG:AG,"No")</f>
        <v>0</v>
      </c>
      <c r="L40" s="663" t="str">
        <f t="shared" ref="L40:L87" si="43">IFERROR(K40/$B40,"-")</f>
        <v>-</v>
      </c>
      <c r="M40" s="230"/>
      <c r="X40" s="399" t="s">
        <v>60</v>
      </c>
      <c r="Y40" s="273">
        <f>COUNTIF('All groups'!AM:AM,'Demographics All'!X40)</f>
        <v>0</v>
      </c>
      <c r="Z40" s="257">
        <f>Y40/SUM($B$41:$B$87)</f>
        <v>0</v>
      </c>
      <c r="AA40" s="291" t="s">
        <v>1960</v>
      </c>
      <c r="AB40" s="273">
        <f t="shared" si="39"/>
        <v>0</v>
      </c>
    </row>
    <row r="41" spans="1:40" ht="18.5" x14ac:dyDescent="0.35">
      <c r="A41" s="399" t="s">
        <v>61</v>
      </c>
      <c r="B41" s="273">
        <f>COUNTIF('All groups'!Y:Y,'Demographics All'!A41)</f>
        <v>1</v>
      </c>
      <c r="C41" s="257">
        <f t="shared" ref="C41:C87" si="44">B41/SUM($B$41:$B$87)</f>
        <v>1.4285714285714285E-2</v>
      </c>
      <c r="E41" s="661">
        <f>COUNTIFS('All groups'!$Y:$Y,'Demographics All'!$A41,'All groups'!AC:AC,"Yes")</f>
        <v>1</v>
      </c>
      <c r="F41" s="663">
        <f t="shared" si="40"/>
        <v>1</v>
      </c>
      <c r="G41" s="661">
        <f>COUNTIFS('All groups'!$Y:$Y,'Demographics All'!$A41,'All groups'!AD:AD,"Yes")</f>
        <v>0</v>
      </c>
      <c r="H41" s="663">
        <f t="shared" si="41"/>
        <v>0</v>
      </c>
      <c r="I41" s="661">
        <f>COUNTIFS('All groups'!$Y:$Y,'Demographics All'!$A41,'All groups'!AG:AG,"Yes")</f>
        <v>0</v>
      </c>
      <c r="J41" s="663">
        <f t="shared" si="42"/>
        <v>0</v>
      </c>
      <c r="K41" s="661">
        <f>COUNTIFS('All groups'!$Y:$Y,'Demographics All'!$A41,'All groups'!AG:AG,"No")</f>
        <v>0</v>
      </c>
      <c r="L41" s="663">
        <f t="shared" si="43"/>
        <v>0</v>
      </c>
      <c r="M41" s="230"/>
      <c r="X41" s="399" t="s">
        <v>61</v>
      </c>
      <c r="Y41" s="273">
        <f>COUNTIF('All groups'!AM:AM,'Demographics All'!X41)</f>
        <v>0</v>
      </c>
      <c r="Z41" s="257">
        <f t="shared" ref="Z41:Z87" si="45">Y41/SUM($B$41:$B$87)</f>
        <v>0</v>
      </c>
      <c r="AA41" s="291" t="s">
        <v>1961</v>
      </c>
      <c r="AB41" s="273">
        <f t="shared" si="39"/>
        <v>1</v>
      </c>
    </row>
    <row r="42" spans="1:40" ht="18.5" x14ac:dyDescent="0.35">
      <c r="A42" s="399" t="s">
        <v>62</v>
      </c>
      <c r="B42" s="273">
        <f>COUNTIF('All groups'!Y:Y,'Demographics All'!A42)</f>
        <v>0</v>
      </c>
      <c r="C42" s="257">
        <f t="shared" si="44"/>
        <v>0</v>
      </c>
      <c r="E42" s="661">
        <f>COUNTIFS('All groups'!$Y:$Y,'Demographics All'!$A42,'All groups'!AC:AC,"Yes")</f>
        <v>0</v>
      </c>
      <c r="F42" s="663" t="str">
        <f t="shared" si="40"/>
        <v>-</v>
      </c>
      <c r="G42" s="661">
        <f>COUNTIFS('All groups'!$Y:$Y,'Demographics All'!$A42,'All groups'!AD:AD,"Yes")</f>
        <v>0</v>
      </c>
      <c r="H42" s="663" t="str">
        <f t="shared" si="41"/>
        <v>-</v>
      </c>
      <c r="I42" s="661">
        <f>COUNTIFS('All groups'!$Y:$Y,'Demographics All'!$A42,'All groups'!AG:AG,"Yes")</f>
        <v>0</v>
      </c>
      <c r="J42" s="663" t="str">
        <f t="shared" si="42"/>
        <v>-</v>
      </c>
      <c r="K42" s="661">
        <f>COUNTIFS('All groups'!$Y:$Y,'Demographics All'!$A42,'All groups'!AG:AG,"No")</f>
        <v>0</v>
      </c>
      <c r="L42" s="663" t="str">
        <f t="shared" si="43"/>
        <v>-</v>
      </c>
      <c r="M42" s="230"/>
      <c r="X42" s="399" t="s">
        <v>62</v>
      </c>
      <c r="Y42" s="273">
        <f>COUNTIF('All groups'!AM:AM,'Demographics All'!X42)</f>
        <v>0</v>
      </c>
      <c r="Z42" s="257">
        <f t="shared" si="45"/>
        <v>0</v>
      </c>
      <c r="AA42" s="291" t="s">
        <v>1962</v>
      </c>
      <c r="AB42" s="273">
        <f t="shared" si="39"/>
        <v>0</v>
      </c>
    </row>
    <row r="43" spans="1:40" ht="18.5" x14ac:dyDescent="0.35">
      <c r="A43" s="399" t="s">
        <v>63</v>
      </c>
      <c r="B43" s="273">
        <f>COUNTIF('All groups'!Y:Y,'Demographics All'!A43)</f>
        <v>1</v>
      </c>
      <c r="C43" s="257">
        <f t="shared" si="44"/>
        <v>1.4285714285714285E-2</v>
      </c>
      <c r="E43" s="661">
        <f>COUNTIFS('All groups'!$Y:$Y,'Demographics All'!$A43,'All groups'!AC:AC,"Yes")</f>
        <v>1</v>
      </c>
      <c r="F43" s="663">
        <f t="shared" si="40"/>
        <v>1</v>
      </c>
      <c r="G43" s="661">
        <f>COUNTIFS('All groups'!$Y:$Y,'Demographics All'!$A43,'All groups'!AD:AD,"Yes")</f>
        <v>0</v>
      </c>
      <c r="H43" s="663">
        <f t="shared" si="41"/>
        <v>0</v>
      </c>
      <c r="I43" s="661">
        <f>COUNTIFS('All groups'!$Y:$Y,'Demographics All'!$A43,'All groups'!AG:AG,"Yes")</f>
        <v>0</v>
      </c>
      <c r="J43" s="663">
        <f t="shared" si="42"/>
        <v>0</v>
      </c>
      <c r="K43" s="661">
        <f>COUNTIFS('All groups'!$Y:$Y,'Demographics All'!$A43,'All groups'!AG:AG,"No")</f>
        <v>0</v>
      </c>
      <c r="L43" s="663">
        <f t="shared" si="43"/>
        <v>0</v>
      </c>
      <c r="M43" s="230"/>
      <c r="X43" s="399" t="s">
        <v>63</v>
      </c>
      <c r="Y43" s="273">
        <f>COUNTIF('All groups'!AM:AM,'Demographics All'!X43)</f>
        <v>0</v>
      </c>
      <c r="Z43" s="257">
        <f t="shared" si="45"/>
        <v>0</v>
      </c>
      <c r="AA43" s="291" t="s">
        <v>1961</v>
      </c>
      <c r="AB43" s="273">
        <f t="shared" si="39"/>
        <v>1</v>
      </c>
    </row>
    <row r="44" spans="1:40" ht="18.5" x14ac:dyDescent="0.35">
      <c r="A44" s="399" t="s">
        <v>64</v>
      </c>
      <c r="B44" s="273">
        <f>COUNTIF('All groups'!Y:Y,'Demographics All'!A44)</f>
        <v>1</v>
      </c>
      <c r="C44" s="257">
        <f t="shared" si="44"/>
        <v>1.4285714285714285E-2</v>
      </c>
      <c r="E44" s="661">
        <f>COUNTIFS('All groups'!$Y:$Y,'Demographics All'!$A44,'All groups'!AC:AC,"Yes")</f>
        <v>1</v>
      </c>
      <c r="F44" s="663">
        <f t="shared" si="40"/>
        <v>1</v>
      </c>
      <c r="G44" s="661">
        <f>COUNTIFS('All groups'!$Y:$Y,'Demographics All'!$A44,'All groups'!AD:AD,"Yes")</f>
        <v>0</v>
      </c>
      <c r="H44" s="663">
        <f t="shared" si="41"/>
        <v>0</v>
      </c>
      <c r="I44" s="661">
        <f>COUNTIFS('All groups'!$Y:$Y,'Demographics All'!$A44,'All groups'!AG:AG,"Yes")</f>
        <v>0</v>
      </c>
      <c r="J44" s="663">
        <f t="shared" si="42"/>
        <v>0</v>
      </c>
      <c r="K44" s="661">
        <f>COUNTIFS('All groups'!$Y:$Y,'Demographics All'!$A44,'All groups'!AG:AG,"No")</f>
        <v>0</v>
      </c>
      <c r="L44" s="663">
        <f t="shared" si="43"/>
        <v>0</v>
      </c>
      <c r="M44" s="230"/>
      <c r="X44" s="399" t="s">
        <v>64</v>
      </c>
      <c r="Y44" s="273">
        <f>COUNTIF('All groups'!AM:AM,'Demographics All'!X44)</f>
        <v>0</v>
      </c>
      <c r="Z44" s="257">
        <f t="shared" si="45"/>
        <v>0</v>
      </c>
      <c r="AA44" s="291" t="s">
        <v>1960</v>
      </c>
      <c r="AB44" s="273">
        <f t="shared" si="39"/>
        <v>1</v>
      </c>
    </row>
    <row r="45" spans="1:40" ht="18.5" x14ac:dyDescent="0.35">
      <c r="A45" s="399" t="s">
        <v>65</v>
      </c>
      <c r="B45" s="273">
        <f>COUNTIF('All groups'!Y:Y,'Demographics All'!A45)</f>
        <v>3</v>
      </c>
      <c r="C45" s="257">
        <f t="shared" si="44"/>
        <v>4.2857142857142858E-2</v>
      </c>
      <c r="E45" s="661">
        <f>COUNTIFS('All groups'!$Y:$Y,'Demographics All'!$A45,'All groups'!AC:AC,"Yes")</f>
        <v>1</v>
      </c>
      <c r="F45" s="663">
        <f t="shared" si="40"/>
        <v>0.33333333333333331</v>
      </c>
      <c r="G45" s="661">
        <f>COUNTIFS('All groups'!$Y:$Y,'Demographics All'!$A45,'All groups'!AD:AD,"Yes")</f>
        <v>2</v>
      </c>
      <c r="H45" s="663">
        <f t="shared" si="41"/>
        <v>0.66666666666666663</v>
      </c>
      <c r="I45" s="661">
        <f>COUNTIFS('All groups'!$Y:$Y,'Demographics All'!$A45,'All groups'!AG:AG,"Yes")</f>
        <v>0</v>
      </c>
      <c r="J45" s="663">
        <f t="shared" si="42"/>
        <v>0</v>
      </c>
      <c r="K45" s="661">
        <f>COUNTIFS('All groups'!$Y:$Y,'Demographics All'!$A45,'All groups'!AG:AG,"No")</f>
        <v>0</v>
      </c>
      <c r="L45" s="663">
        <f t="shared" si="43"/>
        <v>0</v>
      </c>
      <c r="M45" s="230"/>
      <c r="X45" s="399" t="s">
        <v>65</v>
      </c>
      <c r="Y45" s="273">
        <f>COUNTIF('All groups'!AM:AM,'Demographics All'!X45)</f>
        <v>0</v>
      </c>
      <c r="Z45" s="257">
        <f t="shared" si="45"/>
        <v>0</v>
      </c>
      <c r="AA45" s="291" t="s">
        <v>1963</v>
      </c>
      <c r="AB45" s="273">
        <f t="shared" si="39"/>
        <v>3</v>
      </c>
    </row>
    <row r="46" spans="1:40" ht="18.5" x14ac:dyDescent="0.35">
      <c r="A46" s="399" t="s">
        <v>66</v>
      </c>
      <c r="B46" s="273">
        <f>COUNTIF('All groups'!Y:Y,'Demographics All'!A46)</f>
        <v>0</v>
      </c>
      <c r="C46" s="257">
        <f t="shared" si="44"/>
        <v>0</v>
      </c>
      <c r="E46" s="661">
        <f>COUNTIFS('All groups'!$Y:$Y,'Demographics All'!$A46,'All groups'!AC:AC,"Yes")</f>
        <v>0</v>
      </c>
      <c r="F46" s="663" t="str">
        <f t="shared" si="40"/>
        <v>-</v>
      </c>
      <c r="G46" s="661">
        <f>COUNTIFS('All groups'!$Y:$Y,'Demographics All'!$A46,'All groups'!AD:AD,"Yes")</f>
        <v>0</v>
      </c>
      <c r="H46" s="663" t="str">
        <f t="shared" si="41"/>
        <v>-</v>
      </c>
      <c r="I46" s="661">
        <f>COUNTIFS('All groups'!$Y:$Y,'Demographics All'!$A46,'All groups'!AG:AG,"Yes")</f>
        <v>0</v>
      </c>
      <c r="J46" s="663" t="str">
        <f t="shared" si="42"/>
        <v>-</v>
      </c>
      <c r="K46" s="661">
        <f>COUNTIFS('All groups'!$Y:$Y,'Demographics All'!$A46,'All groups'!AG:AG,"No")</f>
        <v>0</v>
      </c>
      <c r="L46" s="663" t="str">
        <f t="shared" si="43"/>
        <v>-</v>
      </c>
      <c r="M46" s="230"/>
      <c r="X46" s="399" t="s">
        <v>66</v>
      </c>
      <c r="Y46" s="273">
        <f>COUNTIF('All groups'!AM:AM,'Demographics All'!X46)</f>
        <v>0</v>
      </c>
      <c r="Z46" s="257">
        <f t="shared" si="45"/>
        <v>0</v>
      </c>
      <c r="AA46" s="291" t="s">
        <v>1964</v>
      </c>
      <c r="AB46" s="273">
        <f t="shared" si="39"/>
        <v>0</v>
      </c>
    </row>
    <row r="47" spans="1:40" ht="18.5" x14ac:dyDescent="0.35">
      <c r="A47" s="399" t="s">
        <v>67</v>
      </c>
      <c r="B47" s="273">
        <f>COUNTIF('All groups'!Y:Y,'Demographics All'!A47)</f>
        <v>1</v>
      </c>
      <c r="C47" s="257">
        <f t="shared" si="44"/>
        <v>1.4285714285714285E-2</v>
      </c>
      <c r="E47" s="661">
        <f>COUNTIFS('All groups'!$Y:$Y,'Demographics All'!$A47,'All groups'!AC:AC,"Yes")</f>
        <v>1</v>
      </c>
      <c r="F47" s="663">
        <f t="shared" si="40"/>
        <v>1</v>
      </c>
      <c r="G47" s="661">
        <f>COUNTIFS('All groups'!$Y:$Y,'Demographics All'!$A47,'All groups'!AD:AD,"Yes")</f>
        <v>0</v>
      </c>
      <c r="H47" s="663">
        <f t="shared" si="41"/>
        <v>0</v>
      </c>
      <c r="I47" s="661">
        <f>COUNTIFS('All groups'!$Y:$Y,'Demographics All'!$A47,'All groups'!AG:AG,"Yes")</f>
        <v>0</v>
      </c>
      <c r="J47" s="663">
        <f t="shared" si="42"/>
        <v>0</v>
      </c>
      <c r="K47" s="661">
        <f>COUNTIFS('All groups'!$Y:$Y,'Demographics All'!$A47,'All groups'!AG:AG,"No")</f>
        <v>0</v>
      </c>
      <c r="L47" s="663">
        <f t="shared" si="43"/>
        <v>0</v>
      </c>
      <c r="M47" s="230"/>
      <c r="X47" s="399" t="s">
        <v>67</v>
      </c>
      <c r="Y47" s="273">
        <f>COUNTIF('All groups'!AM:AM,'Demographics All'!X47)</f>
        <v>0</v>
      </c>
      <c r="Z47" s="257">
        <f t="shared" si="45"/>
        <v>0</v>
      </c>
      <c r="AA47" s="291" t="s">
        <v>1962</v>
      </c>
      <c r="AB47" s="273">
        <f t="shared" si="39"/>
        <v>1</v>
      </c>
    </row>
    <row r="48" spans="1:40" ht="18.5" x14ac:dyDescent="0.35">
      <c r="A48" s="399" t="s">
        <v>68</v>
      </c>
      <c r="B48" s="273">
        <f>COUNTIF('All groups'!Y:Y,'Demographics All'!A48)</f>
        <v>0</v>
      </c>
      <c r="C48" s="257">
        <f t="shared" si="44"/>
        <v>0</v>
      </c>
      <c r="E48" s="661">
        <f>COUNTIFS('All groups'!$Y:$Y,'Demographics All'!$A48,'All groups'!AC:AC,"Yes")</f>
        <v>0</v>
      </c>
      <c r="F48" s="663" t="str">
        <f t="shared" si="40"/>
        <v>-</v>
      </c>
      <c r="G48" s="661">
        <f>COUNTIFS('All groups'!$Y:$Y,'Demographics All'!$A48,'All groups'!AD:AD,"Yes")</f>
        <v>0</v>
      </c>
      <c r="H48" s="663" t="str">
        <f t="shared" si="41"/>
        <v>-</v>
      </c>
      <c r="I48" s="661">
        <f>COUNTIFS('All groups'!$Y:$Y,'Demographics All'!$A48,'All groups'!AG:AG,"Yes")</f>
        <v>0</v>
      </c>
      <c r="J48" s="663" t="str">
        <f t="shared" si="42"/>
        <v>-</v>
      </c>
      <c r="K48" s="661">
        <f>COUNTIFS('All groups'!$Y:$Y,'Demographics All'!$A48,'All groups'!AG:AG,"No")</f>
        <v>0</v>
      </c>
      <c r="L48" s="663" t="str">
        <f t="shared" si="43"/>
        <v>-</v>
      </c>
      <c r="M48" s="230"/>
      <c r="X48" s="399" t="s">
        <v>68</v>
      </c>
      <c r="Y48" s="273">
        <f>COUNTIF('All groups'!AM:AM,'Demographics All'!X48)</f>
        <v>0</v>
      </c>
      <c r="Z48" s="257">
        <f t="shared" si="45"/>
        <v>0</v>
      </c>
      <c r="AA48" s="291" t="s">
        <v>1959</v>
      </c>
      <c r="AB48" s="273">
        <f t="shared" si="39"/>
        <v>0</v>
      </c>
    </row>
    <row r="49" spans="1:28" ht="18.5" x14ac:dyDescent="0.35">
      <c r="A49" s="399" t="s">
        <v>69</v>
      </c>
      <c r="B49" s="273">
        <f>COUNTIF('All groups'!Y:Y,'Demographics All'!A49)</f>
        <v>0</v>
      </c>
      <c r="C49" s="257">
        <f t="shared" si="44"/>
        <v>0</v>
      </c>
      <c r="E49" s="661">
        <f>COUNTIFS('All groups'!$Y:$Y,'Demographics All'!$A49,'All groups'!AC:AC,"Yes")</f>
        <v>0</v>
      </c>
      <c r="F49" s="663" t="str">
        <f t="shared" si="40"/>
        <v>-</v>
      </c>
      <c r="G49" s="661">
        <f>COUNTIFS('All groups'!$Y:$Y,'Demographics All'!$A49,'All groups'!AD:AD,"Yes")</f>
        <v>0</v>
      </c>
      <c r="H49" s="663" t="str">
        <f t="shared" si="41"/>
        <v>-</v>
      </c>
      <c r="I49" s="661">
        <f>COUNTIFS('All groups'!$Y:$Y,'Demographics All'!$A49,'All groups'!AG:AG,"Yes")</f>
        <v>0</v>
      </c>
      <c r="J49" s="663" t="str">
        <f t="shared" si="42"/>
        <v>-</v>
      </c>
      <c r="K49" s="661">
        <f>COUNTIFS('All groups'!$Y:$Y,'Demographics All'!$A49,'All groups'!AG:AG,"No")</f>
        <v>0</v>
      </c>
      <c r="L49" s="663" t="str">
        <f t="shared" si="43"/>
        <v>-</v>
      </c>
      <c r="M49" s="230"/>
      <c r="X49" s="399" t="s">
        <v>69</v>
      </c>
      <c r="Y49" s="273">
        <f>COUNTIF('All groups'!AM:AM,'Demographics All'!X49)</f>
        <v>0</v>
      </c>
      <c r="Z49" s="257">
        <f t="shared" si="45"/>
        <v>0</v>
      </c>
      <c r="AA49" s="291" t="s">
        <v>1963</v>
      </c>
      <c r="AB49" s="273">
        <f t="shared" si="39"/>
        <v>0</v>
      </c>
    </row>
    <row r="50" spans="1:28" ht="18.5" x14ac:dyDescent="0.35">
      <c r="A50" s="399" t="s">
        <v>70</v>
      </c>
      <c r="B50" s="273">
        <f>COUNTIF('All groups'!Y:Y,'Demographics All'!A50)</f>
        <v>2</v>
      </c>
      <c r="C50" s="257">
        <f t="shared" si="44"/>
        <v>2.8571428571428571E-2</v>
      </c>
      <c r="E50" s="661">
        <f>COUNTIFS('All groups'!$Y:$Y,'Demographics All'!$A50,'All groups'!AC:AC,"Yes")</f>
        <v>1</v>
      </c>
      <c r="F50" s="663">
        <f t="shared" si="40"/>
        <v>0.5</v>
      </c>
      <c r="G50" s="661">
        <f>COUNTIFS('All groups'!$Y:$Y,'Demographics All'!$A50,'All groups'!AD:AD,"Yes")</f>
        <v>0</v>
      </c>
      <c r="H50" s="663">
        <f t="shared" si="41"/>
        <v>0</v>
      </c>
      <c r="I50" s="661">
        <f>COUNTIFS('All groups'!$Y:$Y,'Demographics All'!$A50,'All groups'!AG:AG,"Yes")</f>
        <v>0</v>
      </c>
      <c r="J50" s="663">
        <f t="shared" si="42"/>
        <v>0</v>
      </c>
      <c r="K50" s="661">
        <f>COUNTIFS('All groups'!$Y:$Y,'Demographics All'!$A50,'All groups'!AG:AG,"No")</f>
        <v>0</v>
      </c>
      <c r="L50" s="663">
        <f t="shared" si="43"/>
        <v>0</v>
      </c>
      <c r="M50" s="660" t="s">
        <v>1938</v>
      </c>
      <c r="X50" s="399" t="s">
        <v>70</v>
      </c>
      <c r="Y50" s="273">
        <f>COUNTIF('All groups'!AM:AM,'Demographics All'!X50)</f>
        <v>0</v>
      </c>
      <c r="Z50" s="257">
        <f t="shared" si="45"/>
        <v>0</v>
      </c>
      <c r="AA50" s="291" t="s">
        <v>1965</v>
      </c>
      <c r="AB50" s="273">
        <f t="shared" si="39"/>
        <v>2</v>
      </c>
    </row>
    <row r="51" spans="1:28" ht="18.5" x14ac:dyDescent="0.35">
      <c r="A51" s="399" t="s">
        <v>71</v>
      </c>
      <c r="B51" s="273">
        <f>COUNTIF('All groups'!Y:Y,'Demographics All'!A51)</f>
        <v>1</v>
      </c>
      <c r="C51" s="257">
        <f t="shared" si="44"/>
        <v>1.4285714285714285E-2</v>
      </c>
      <c r="E51" s="661">
        <f>COUNTIFS('All groups'!$Y:$Y,'Demographics All'!$A51,'All groups'!AC:AC,"Yes")</f>
        <v>1</v>
      </c>
      <c r="F51" s="663">
        <f t="shared" si="40"/>
        <v>1</v>
      </c>
      <c r="G51" s="661">
        <f>COUNTIFS('All groups'!$Y:$Y,'Demographics All'!$A51,'All groups'!AD:AD,"Yes")</f>
        <v>0</v>
      </c>
      <c r="H51" s="663">
        <f t="shared" si="41"/>
        <v>0</v>
      </c>
      <c r="I51" s="661">
        <f>COUNTIFS('All groups'!$Y:$Y,'Demographics All'!$A51,'All groups'!AG:AG,"Yes")</f>
        <v>0</v>
      </c>
      <c r="J51" s="663">
        <f t="shared" si="42"/>
        <v>0</v>
      </c>
      <c r="K51" s="661">
        <f>COUNTIFS('All groups'!$Y:$Y,'Demographics All'!$A51,'All groups'!AG:AG,"No")</f>
        <v>0</v>
      </c>
      <c r="L51" s="663">
        <f t="shared" si="43"/>
        <v>0</v>
      </c>
      <c r="M51" s="230"/>
      <c r="X51" s="399" t="s">
        <v>71</v>
      </c>
      <c r="Y51" s="273">
        <f>COUNTIF('All groups'!AM:AM,'Demographics All'!X51)</f>
        <v>0</v>
      </c>
      <c r="Z51" s="257">
        <f t="shared" si="45"/>
        <v>0</v>
      </c>
      <c r="AA51" s="291" t="s">
        <v>1962</v>
      </c>
      <c r="AB51" s="273">
        <f t="shared" si="39"/>
        <v>1</v>
      </c>
    </row>
    <row r="52" spans="1:28" ht="18.5" x14ac:dyDescent="0.35">
      <c r="A52" s="399" t="s">
        <v>72</v>
      </c>
      <c r="B52" s="273">
        <f>COUNTIF('All groups'!Y:Y,'Demographics All'!A52)</f>
        <v>1</v>
      </c>
      <c r="C52" s="257">
        <f t="shared" si="44"/>
        <v>1.4285714285714285E-2</v>
      </c>
      <c r="E52" s="661">
        <f>COUNTIFS('All groups'!$Y:$Y,'Demographics All'!$A52,'All groups'!AC:AC,"Yes")</f>
        <v>0</v>
      </c>
      <c r="F52" s="663">
        <f t="shared" si="40"/>
        <v>0</v>
      </c>
      <c r="G52" s="661">
        <f>COUNTIFS('All groups'!$Y:$Y,'Demographics All'!$A52,'All groups'!AD:AD,"Yes")</f>
        <v>0</v>
      </c>
      <c r="H52" s="663">
        <f t="shared" si="41"/>
        <v>0</v>
      </c>
      <c r="I52" s="661">
        <f>COUNTIFS('All groups'!$Y:$Y,'Demographics All'!$A52,'All groups'!AG:AG,"Yes")</f>
        <v>0</v>
      </c>
      <c r="J52" s="663">
        <f t="shared" si="42"/>
        <v>0</v>
      </c>
      <c r="K52" s="661">
        <f>COUNTIFS('All groups'!$Y:$Y,'Demographics All'!$A52,'All groups'!AG:AG,"No")</f>
        <v>1</v>
      </c>
      <c r="L52" s="663">
        <f t="shared" si="43"/>
        <v>1</v>
      </c>
      <c r="M52" s="230"/>
      <c r="X52" s="399" t="s">
        <v>72</v>
      </c>
      <c r="Y52" s="273">
        <f>COUNTIF('All groups'!AM:AM,'Demographics All'!X52)</f>
        <v>0</v>
      </c>
      <c r="Z52" s="257">
        <f t="shared" si="45"/>
        <v>0</v>
      </c>
      <c r="AA52" s="291" t="s">
        <v>1962</v>
      </c>
      <c r="AB52" s="273">
        <f t="shared" si="39"/>
        <v>1</v>
      </c>
    </row>
    <row r="53" spans="1:28" ht="18.5" x14ac:dyDescent="0.35">
      <c r="A53" s="399" t="s">
        <v>73</v>
      </c>
      <c r="B53" s="273">
        <f>COUNTIF('All groups'!Y:Y,'Demographics All'!A53)</f>
        <v>1</v>
      </c>
      <c r="C53" s="257">
        <f t="shared" si="44"/>
        <v>1.4285714285714285E-2</v>
      </c>
      <c r="E53" s="661">
        <f>COUNTIFS('All groups'!$Y:$Y,'Demographics All'!$A53,'All groups'!AC:AC,"Yes")</f>
        <v>1</v>
      </c>
      <c r="F53" s="663">
        <f t="shared" si="40"/>
        <v>1</v>
      </c>
      <c r="G53" s="661">
        <f>COUNTIFS('All groups'!$Y:$Y,'Demographics All'!$A53,'All groups'!AD:AD,"Yes")</f>
        <v>0</v>
      </c>
      <c r="H53" s="663">
        <f t="shared" si="41"/>
        <v>0</v>
      </c>
      <c r="I53" s="661">
        <f>COUNTIFS('All groups'!$Y:$Y,'Demographics All'!$A53,'All groups'!AG:AG,"Yes")</f>
        <v>0</v>
      </c>
      <c r="J53" s="663">
        <f t="shared" si="42"/>
        <v>0</v>
      </c>
      <c r="K53" s="661">
        <f>COUNTIFS('All groups'!$Y:$Y,'Demographics All'!$A53,'All groups'!AG:AG,"No")</f>
        <v>0</v>
      </c>
      <c r="L53" s="663">
        <f t="shared" si="43"/>
        <v>0</v>
      </c>
      <c r="M53" s="230"/>
      <c r="X53" s="399" t="s">
        <v>73</v>
      </c>
      <c r="Y53" s="273">
        <f>COUNTIF('All groups'!AM:AM,'Demographics All'!X53)</f>
        <v>0</v>
      </c>
      <c r="Z53" s="257">
        <f t="shared" si="45"/>
        <v>0</v>
      </c>
      <c r="AA53" s="291" t="s">
        <v>1966</v>
      </c>
      <c r="AB53" s="273">
        <f t="shared" si="39"/>
        <v>1</v>
      </c>
    </row>
    <row r="54" spans="1:28" ht="18.5" x14ac:dyDescent="0.35">
      <c r="A54" s="399" t="s">
        <v>74</v>
      </c>
      <c r="B54" s="273">
        <f>COUNTIF('All groups'!Y:Y,'Demographics All'!A54)</f>
        <v>3</v>
      </c>
      <c r="C54" s="257">
        <f t="shared" si="44"/>
        <v>4.2857142857142858E-2</v>
      </c>
      <c r="E54" s="661">
        <f>COUNTIFS('All groups'!$Y:$Y,'Demographics All'!$A54,'All groups'!AC:AC,"Yes")</f>
        <v>1</v>
      </c>
      <c r="F54" s="663">
        <f t="shared" si="40"/>
        <v>0.33333333333333331</v>
      </c>
      <c r="G54" s="661">
        <f>COUNTIFS('All groups'!$Y:$Y,'Demographics All'!$A54,'All groups'!AD:AD,"Yes")</f>
        <v>0</v>
      </c>
      <c r="H54" s="663">
        <f t="shared" si="41"/>
        <v>0</v>
      </c>
      <c r="I54" s="661">
        <f>COUNTIFS('All groups'!$Y:$Y,'Demographics All'!$A54,'All groups'!AG:AG,"Yes")</f>
        <v>2</v>
      </c>
      <c r="J54" s="663">
        <f t="shared" si="42"/>
        <v>0.66666666666666663</v>
      </c>
      <c r="K54" s="661">
        <f>COUNTIFS('All groups'!$Y:$Y,'Demographics All'!$A54,'All groups'!AG:AG,"No")</f>
        <v>0</v>
      </c>
      <c r="L54" s="663">
        <f t="shared" si="43"/>
        <v>0</v>
      </c>
      <c r="M54" s="230"/>
      <c r="X54" s="399" t="s">
        <v>74</v>
      </c>
      <c r="Y54" s="273">
        <f>COUNTIF('All groups'!AM:AM,'Demographics All'!X54)</f>
        <v>0</v>
      </c>
      <c r="Z54" s="257">
        <f t="shared" si="45"/>
        <v>0</v>
      </c>
      <c r="AA54" s="291" t="s">
        <v>1961</v>
      </c>
      <c r="AB54" s="273">
        <f t="shared" si="39"/>
        <v>3</v>
      </c>
    </row>
    <row r="55" spans="1:28" ht="18.5" x14ac:dyDescent="0.35">
      <c r="A55" s="399" t="s">
        <v>75</v>
      </c>
      <c r="B55" s="273">
        <f>COUNTIF('All groups'!Y:Y,'Demographics All'!A55)</f>
        <v>1</v>
      </c>
      <c r="C55" s="257">
        <f t="shared" si="44"/>
        <v>1.4285714285714285E-2</v>
      </c>
      <c r="E55" s="661">
        <f>COUNTIFS('All groups'!$Y:$Y,'Demographics All'!$A55,'All groups'!AC:AC,"Yes")</f>
        <v>1</v>
      </c>
      <c r="F55" s="663">
        <f t="shared" si="40"/>
        <v>1</v>
      </c>
      <c r="G55" s="661">
        <f>COUNTIFS('All groups'!$Y:$Y,'Demographics All'!$A55,'All groups'!AD:AD,"Yes")</f>
        <v>0</v>
      </c>
      <c r="H55" s="663">
        <f t="shared" si="41"/>
        <v>0</v>
      </c>
      <c r="I55" s="661">
        <f>COUNTIFS('All groups'!$Y:$Y,'Demographics All'!$A55,'All groups'!AG:AG,"Yes")</f>
        <v>0</v>
      </c>
      <c r="J55" s="663">
        <f t="shared" si="42"/>
        <v>0</v>
      </c>
      <c r="K55" s="661">
        <f>COUNTIFS('All groups'!$Y:$Y,'Demographics All'!$A55,'All groups'!AG:AG,"No")</f>
        <v>0</v>
      </c>
      <c r="L55" s="663">
        <f t="shared" si="43"/>
        <v>0</v>
      </c>
      <c r="M55" s="230"/>
      <c r="X55" s="399" t="s">
        <v>75</v>
      </c>
      <c r="Y55" s="273">
        <f>COUNTIF('All groups'!AM:AM,'Demographics All'!X55)</f>
        <v>0</v>
      </c>
      <c r="Z55" s="257">
        <f t="shared" si="45"/>
        <v>0</v>
      </c>
      <c r="AA55" s="291" t="s">
        <v>1960</v>
      </c>
      <c r="AB55" s="273">
        <f t="shared" si="39"/>
        <v>1</v>
      </c>
    </row>
    <row r="56" spans="1:28" ht="18.5" x14ac:dyDescent="0.35">
      <c r="A56" s="399" t="s">
        <v>76</v>
      </c>
      <c r="B56" s="273">
        <f>COUNTIF('All groups'!Y:Y,'Demographics All'!A56)</f>
        <v>6</v>
      </c>
      <c r="C56" s="257">
        <f t="shared" si="44"/>
        <v>8.5714285714285715E-2</v>
      </c>
      <c r="E56" s="661">
        <f>COUNTIFS('All groups'!$Y:$Y,'Demographics All'!$A56,'All groups'!AC:AC,"Yes")</f>
        <v>4</v>
      </c>
      <c r="F56" s="663">
        <f t="shared" si="40"/>
        <v>0.66666666666666663</v>
      </c>
      <c r="G56" s="661">
        <f>COUNTIFS('All groups'!$Y:$Y,'Demographics All'!$A56,'All groups'!AD:AD,"Yes")</f>
        <v>0</v>
      </c>
      <c r="H56" s="663">
        <f t="shared" si="41"/>
        <v>0</v>
      </c>
      <c r="I56" s="661">
        <f>COUNTIFS('All groups'!$Y:$Y,'Demographics All'!$A56,'All groups'!AG:AG,"Yes")</f>
        <v>2</v>
      </c>
      <c r="J56" s="663">
        <f t="shared" si="42"/>
        <v>0.33333333333333331</v>
      </c>
      <c r="K56" s="661">
        <f>COUNTIFS('All groups'!$Y:$Y,'Demographics All'!$A56,'All groups'!AG:AG,"No")</f>
        <v>0</v>
      </c>
      <c r="L56" s="663">
        <f t="shared" si="43"/>
        <v>0</v>
      </c>
      <c r="M56" s="230"/>
      <c r="X56" s="399" t="s">
        <v>76</v>
      </c>
      <c r="Y56" s="273">
        <f>COUNTIF('All groups'!AM:AM,'Demographics All'!X56)</f>
        <v>0</v>
      </c>
      <c r="Z56" s="257">
        <f t="shared" si="45"/>
        <v>0</v>
      </c>
      <c r="AA56" s="291" t="s">
        <v>1962</v>
      </c>
      <c r="AB56" s="273">
        <f t="shared" si="39"/>
        <v>6</v>
      </c>
    </row>
    <row r="57" spans="1:28" ht="18.5" x14ac:dyDescent="0.35">
      <c r="A57" s="399" t="s">
        <v>77</v>
      </c>
      <c r="B57" s="273">
        <f>COUNTIF('All groups'!Y:Y,'Demographics All'!A57)</f>
        <v>1</v>
      </c>
      <c r="C57" s="257">
        <f t="shared" si="44"/>
        <v>1.4285714285714285E-2</v>
      </c>
      <c r="E57" s="661">
        <f>COUNTIFS('All groups'!$Y:$Y,'Demographics All'!$A57,'All groups'!AC:AC,"Yes")</f>
        <v>1</v>
      </c>
      <c r="F57" s="663">
        <f t="shared" si="40"/>
        <v>1</v>
      </c>
      <c r="G57" s="661">
        <f>COUNTIFS('All groups'!$Y:$Y,'Demographics All'!$A57,'All groups'!AD:AD,"Yes")</f>
        <v>0</v>
      </c>
      <c r="H57" s="663">
        <f t="shared" si="41"/>
        <v>0</v>
      </c>
      <c r="I57" s="661">
        <f>COUNTIFS('All groups'!$Y:$Y,'Demographics All'!$A57,'All groups'!AG:AG,"Yes")</f>
        <v>0</v>
      </c>
      <c r="J57" s="663">
        <f t="shared" si="42"/>
        <v>0</v>
      </c>
      <c r="K57" s="661">
        <f>COUNTIFS('All groups'!$Y:$Y,'Demographics All'!$A57,'All groups'!AG:AG,"No")</f>
        <v>0</v>
      </c>
      <c r="L57" s="663">
        <f t="shared" si="43"/>
        <v>0</v>
      </c>
      <c r="M57" s="230"/>
      <c r="X57" s="399" t="s">
        <v>77</v>
      </c>
      <c r="Y57" s="273">
        <f>COUNTIF('All groups'!AM:AM,'Demographics All'!X57)</f>
        <v>0</v>
      </c>
      <c r="Z57" s="257">
        <f t="shared" si="45"/>
        <v>0</v>
      </c>
      <c r="AA57" s="291" t="s">
        <v>1964</v>
      </c>
      <c r="AB57" s="273">
        <f t="shared" si="39"/>
        <v>1</v>
      </c>
    </row>
    <row r="58" spans="1:28" ht="18.5" x14ac:dyDescent="0.35">
      <c r="A58" s="399" t="s">
        <v>78</v>
      </c>
      <c r="B58" s="273">
        <f>COUNTIF('All groups'!Y:Y,'Demographics All'!A58)</f>
        <v>0</v>
      </c>
      <c r="C58" s="257">
        <f t="shared" si="44"/>
        <v>0</v>
      </c>
      <c r="E58" s="661">
        <f>COUNTIFS('All groups'!$Y:$Y,'Demographics All'!$A58,'All groups'!AC:AC,"Yes")</f>
        <v>0</v>
      </c>
      <c r="F58" s="663" t="str">
        <f t="shared" si="40"/>
        <v>-</v>
      </c>
      <c r="G58" s="661">
        <f>COUNTIFS('All groups'!$Y:$Y,'Demographics All'!$A58,'All groups'!AD:AD,"Yes")</f>
        <v>0</v>
      </c>
      <c r="H58" s="663" t="str">
        <f t="shared" si="41"/>
        <v>-</v>
      </c>
      <c r="I58" s="661">
        <f>COUNTIFS('All groups'!$Y:$Y,'Demographics All'!$A58,'All groups'!AG:AG,"Yes")</f>
        <v>0</v>
      </c>
      <c r="J58" s="663" t="str">
        <f t="shared" si="42"/>
        <v>-</v>
      </c>
      <c r="K58" s="661">
        <f>COUNTIFS('All groups'!$Y:$Y,'Demographics All'!$A58,'All groups'!AG:AG,"No")</f>
        <v>0</v>
      </c>
      <c r="L58" s="663" t="str">
        <f t="shared" si="43"/>
        <v>-</v>
      </c>
      <c r="M58" s="230"/>
      <c r="X58" s="399" t="s">
        <v>78</v>
      </c>
      <c r="Y58" s="273">
        <f>COUNTIF('All groups'!AM:AM,'Demographics All'!X58)</f>
        <v>0</v>
      </c>
      <c r="Z58" s="257">
        <f t="shared" si="45"/>
        <v>0</v>
      </c>
      <c r="AA58" s="291" t="s">
        <v>1963</v>
      </c>
      <c r="AB58" s="273">
        <f t="shared" si="39"/>
        <v>0</v>
      </c>
    </row>
    <row r="59" spans="1:28" ht="18.5" x14ac:dyDescent="0.35">
      <c r="A59" s="399" t="s">
        <v>79</v>
      </c>
      <c r="B59" s="273">
        <f>COUNTIF('All groups'!Y:Y,'Demographics All'!A59)</f>
        <v>5</v>
      </c>
      <c r="C59" s="257">
        <f t="shared" si="44"/>
        <v>7.1428571428571425E-2</v>
      </c>
      <c r="E59" s="661">
        <f>COUNTIFS('All groups'!$Y:$Y,'Demographics All'!$A59,'All groups'!AC:AC,"Yes")</f>
        <v>4</v>
      </c>
      <c r="F59" s="663">
        <f t="shared" si="40"/>
        <v>0.8</v>
      </c>
      <c r="G59" s="661">
        <f>COUNTIFS('All groups'!$Y:$Y,'Demographics All'!$A59,'All groups'!AD:AD,"Yes")</f>
        <v>1</v>
      </c>
      <c r="H59" s="663">
        <f t="shared" si="41"/>
        <v>0.2</v>
      </c>
      <c r="I59" s="661">
        <f>COUNTIFS('All groups'!$Y:$Y,'Demographics All'!$A59,'All groups'!AG:AG,"Yes")</f>
        <v>0</v>
      </c>
      <c r="J59" s="663">
        <f t="shared" si="42"/>
        <v>0</v>
      </c>
      <c r="K59" s="661">
        <f>COUNTIFS('All groups'!$Y:$Y,'Demographics All'!$A59,'All groups'!AG:AG,"No")</f>
        <v>0</v>
      </c>
      <c r="L59" s="663">
        <f t="shared" si="43"/>
        <v>0</v>
      </c>
      <c r="M59" s="230"/>
      <c r="X59" s="399" t="s">
        <v>79</v>
      </c>
      <c r="Y59" s="273">
        <f>COUNTIF('All groups'!AM:AM,'Demographics All'!X59)</f>
        <v>0</v>
      </c>
      <c r="Z59" s="257">
        <f t="shared" si="45"/>
        <v>0</v>
      </c>
      <c r="AA59" s="291" t="s">
        <v>1961</v>
      </c>
      <c r="AB59" s="273">
        <f t="shared" si="39"/>
        <v>5</v>
      </c>
    </row>
    <row r="60" spans="1:28" ht="18.5" x14ac:dyDescent="0.35">
      <c r="A60" s="399" t="s">
        <v>80</v>
      </c>
      <c r="B60" s="273">
        <f>COUNTIF('All groups'!Y:Y,'Demographics All'!A60)</f>
        <v>0</v>
      </c>
      <c r="C60" s="257">
        <f t="shared" si="44"/>
        <v>0</v>
      </c>
      <c r="E60" s="661">
        <f>COUNTIFS('All groups'!$Y:$Y,'Demographics All'!$A60,'All groups'!AC:AC,"Yes")</f>
        <v>0</v>
      </c>
      <c r="F60" s="663" t="str">
        <f t="shared" si="40"/>
        <v>-</v>
      </c>
      <c r="G60" s="661">
        <f>COUNTIFS('All groups'!$Y:$Y,'Demographics All'!$A60,'All groups'!AD:AD,"Yes")</f>
        <v>0</v>
      </c>
      <c r="H60" s="663" t="str">
        <f t="shared" si="41"/>
        <v>-</v>
      </c>
      <c r="I60" s="661">
        <f>COUNTIFS('All groups'!$Y:$Y,'Demographics All'!$A60,'All groups'!AG:AG,"Yes")</f>
        <v>0</v>
      </c>
      <c r="J60" s="663" t="str">
        <f t="shared" si="42"/>
        <v>-</v>
      </c>
      <c r="K60" s="661">
        <f>COUNTIFS('All groups'!$Y:$Y,'Demographics All'!$A60,'All groups'!AG:AG,"No")</f>
        <v>0</v>
      </c>
      <c r="L60" s="663" t="str">
        <f t="shared" si="43"/>
        <v>-</v>
      </c>
      <c r="M60" s="230"/>
      <c r="X60" s="399" t="s">
        <v>80</v>
      </c>
      <c r="Y60" s="273">
        <f>COUNTIF('All groups'!AM:AM,'Demographics All'!X60)</f>
        <v>0</v>
      </c>
      <c r="Z60" s="257">
        <f t="shared" si="45"/>
        <v>0</v>
      </c>
      <c r="AA60" s="291" t="s">
        <v>1967</v>
      </c>
      <c r="AB60" s="273">
        <f t="shared" si="39"/>
        <v>0</v>
      </c>
    </row>
    <row r="61" spans="1:28" ht="18.5" x14ac:dyDescent="0.35">
      <c r="A61" s="399" t="s">
        <v>81</v>
      </c>
      <c r="B61" s="273">
        <f>COUNTIF('All groups'!Y:Y,'Demographics All'!A61)</f>
        <v>1</v>
      </c>
      <c r="C61" s="257">
        <f t="shared" si="44"/>
        <v>1.4285714285714285E-2</v>
      </c>
      <c r="E61" s="661">
        <f>COUNTIFS('All groups'!$Y:$Y,'Demographics All'!$A61,'All groups'!AC:AC,"Yes")</f>
        <v>1</v>
      </c>
      <c r="F61" s="663">
        <f t="shared" si="40"/>
        <v>1</v>
      </c>
      <c r="G61" s="661">
        <f>COUNTIFS('All groups'!$Y:$Y,'Demographics All'!$A61,'All groups'!AD:AD,"Yes")</f>
        <v>0</v>
      </c>
      <c r="H61" s="663">
        <f t="shared" si="41"/>
        <v>0</v>
      </c>
      <c r="I61" s="661">
        <f>COUNTIFS('All groups'!$Y:$Y,'Demographics All'!$A61,'All groups'!AG:AG,"Yes")</f>
        <v>0</v>
      </c>
      <c r="J61" s="663">
        <f t="shared" si="42"/>
        <v>0</v>
      </c>
      <c r="K61" s="661">
        <f>COUNTIFS('All groups'!$Y:$Y,'Demographics All'!$A61,'All groups'!AG:AG,"No")</f>
        <v>0</v>
      </c>
      <c r="L61" s="663">
        <f t="shared" si="43"/>
        <v>0</v>
      </c>
      <c r="M61" s="230"/>
      <c r="X61" s="399" t="s">
        <v>81</v>
      </c>
      <c r="Y61" s="273">
        <f>COUNTIF('All groups'!AM:AM,'Demographics All'!X61)</f>
        <v>0</v>
      </c>
      <c r="Z61" s="257">
        <f t="shared" si="45"/>
        <v>0</v>
      </c>
      <c r="AA61" s="291" t="s">
        <v>1960</v>
      </c>
      <c r="AB61" s="273">
        <f t="shared" si="39"/>
        <v>1</v>
      </c>
    </row>
    <row r="62" spans="1:28" ht="18.5" x14ac:dyDescent="0.35">
      <c r="A62" s="399" t="s">
        <v>82</v>
      </c>
      <c r="B62" s="273">
        <f>COUNTIF('All groups'!Y:Y,'Demographics All'!A62)</f>
        <v>0</v>
      </c>
      <c r="C62" s="257">
        <f t="shared" si="44"/>
        <v>0</v>
      </c>
      <c r="E62" s="661">
        <f>COUNTIFS('All groups'!$Y:$Y,'Demographics All'!$A62,'All groups'!AC:AC,"Yes")</f>
        <v>0</v>
      </c>
      <c r="F62" s="663" t="str">
        <f t="shared" si="40"/>
        <v>-</v>
      </c>
      <c r="G62" s="661">
        <f>COUNTIFS('All groups'!$Y:$Y,'Demographics All'!$A62,'All groups'!AD:AD,"Yes")</f>
        <v>0</v>
      </c>
      <c r="H62" s="663" t="str">
        <f t="shared" si="41"/>
        <v>-</v>
      </c>
      <c r="I62" s="661">
        <f>COUNTIFS('All groups'!$Y:$Y,'Demographics All'!$A62,'All groups'!AG:AG,"Yes")</f>
        <v>0</v>
      </c>
      <c r="J62" s="663" t="str">
        <f t="shared" si="42"/>
        <v>-</v>
      </c>
      <c r="K62" s="661">
        <f>COUNTIFS('All groups'!$Y:$Y,'Demographics All'!$A62,'All groups'!AG:AG,"No")</f>
        <v>0</v>
      </c>
      <c r="L62" s="663" t="str">
        <f t="shared" si="43"/>
        <v>-</v>
      </c>
      <c r="M62" s="230"/>
      <c r="X62" s="399" t="s">
        <v>82</v>
      </c>
      <c r="Y62" s="273">
        <f>COUNTIF('All groups'!AM:AM,'Demographics All'!X62)</f>
        <v>0</v>
      </c>
      <c r="Z62" s="257">
        <f t="shared" si="45"/>
        <v>0</v>
      </c>
      <c r="AA62" s="291" t="s">
        <v>1961</v>
      </c>
      <c r="AB62" s="273">
        <f t="shared" si="39"/>
        <v>0</v>
      </c>
    </row>
    <row r="63" spans="1:28" ht="18.5" x14ac:dyDescent="0.35">
      <c r="A63" s="400" t="s">
        <v>83</v>
      </c>
      <c r="B63" s="273">
        <f>COUNTIF('All groups'!Y:Y,'Demographics All'!A63)</f>
        <v>3</v>
      </c>
      <c r="C63" s="257">
        <f t="shared" si="44"/>
        <v>4.2857142857142858E-2</v>
      </c>
      <c r="E63" s="661">
        <f>COUNTIFS('All groups'!$Y:$Y,'Demographics All'!$A63,'All groups'!AC:AC,"Yes")</f>
        <v>1</v>
      </c>
      <c r="F63" s="663">
        <f t="shared" si="40"/>
        <v>0.33333333333333331</v>
      </c>
      <c r="G63" s="661">
        <f>COUNTIFS('All groups'!$Y:$Y,'Demographics All'!$A63,'All groups'!AD:AD,"Yes")</f>
        <v>0</v>
      </c>
      <c r="H63" s="663">
        <f t="shared" si="41"/>
        <v>0</v>
      </c>
      <c r="I63" s="661">
        <f>COUNTIFS('All groups'!$Y:$Y,'Demographics All'!$A63,'All groups'!AG:AG,"Yes")</f>
        <v>2</v>
      </c>
      <c r="J63" s="663">
        <f t="shared" si="42"/>
        <v>0.66666666666666663</v>
      </c>
      <c r="K63" s="661">
        <f>COUNTIFS('All groups'!$Y:$Y,'Demographics All'!$A63,'All groups'!AG:AG,"No")</f>
        <v>0</v>
      </c>
      <c r="L63" s="663">
        <f t="shared" si="43"/>
        <v>0</v>
      </c>
      <c r="M63" s="230"/>
      <c r="X63" s="400" t="s">
        <v>83</v>
      </c>
      <c r="Y63" s="273">
        <f>COUNTIF('All groups'!AM:AM,'Demographics All'!X63)</f>
        <v>0</v>
      </c>
      <c r="Z63" s="257">
        <f t="shared" si="45"/>
        <v>0</v>
      </c>
      <c r="AA63" s="291" t="s">
        <v>1961</v>
      </c>
      <c r="AB63" s="273">
        <f t="shared" si="39"/>
        <v>3</v>
      </c>
    </row>
    <row r="64" spans="1:28" ht="18.5" x14ac:dyDescent="0.35">
      <c r="A64" s="399" t="s">
        <v>84</v>
      </c>
      <c r="B64" s="273">
        <f>COUNTIF('All groups'!Y:Y,'Demographics All'!A64)</f>
        <v>3</v>
      </c>
      <c r="C64" s="257">
        <f t="shared" si="44"/>
        <v>4.2857142857142858E-2</v>
      </c>
      <c r="E64" s="661">
        <f>COUNTIFS('All groups'!$Y:$Y,'Demographics All'!$A64,'All groups'!AC:AC,"Yes")</f>
        <v>2</v>
      </c>
      <c r="F64" s="663">
        <f t="shared" si="40"/>
        <v>0.66666666666666663</v>
      </c>
      <c r="G64" s="661">
        <f>COUNTIFS('All groups'!$Y:$Y,'Demographics All'!$A64,'All groups'!AD:AD,"Yes")</f>
        <v>1</v>
      </c>
      <c r="H64" s="663">
        <f t="shared" si="41"/>
        <v>0.33333333333333331</v>
      </c>
      <c r="I64" s="661">
        <f>COUNTIFS('All groups'!$Y:$Y,'Demographics All'!$A64,'All groups'!AG:AG,"Yes")</f>
        <v>0</v>
      </c>
      <c r="J64" s="663">
        <f t="shared" si="42"/>
        <v>0</v>
      </c>
      <c r="K64" s="661">
        <f>COUNTIFS('All groups'!$Y:$Y,'Demographics All'!$A64,'All groups'!AG:AG,"No")</f>
        <v>0</v>
      </c>
      <c r="L64" s="663">
        <f t="shared" si="43"/>
        <v>0</v>
      </c>
      <c r="M64" s="230"/>
      <c r="X64" s="399" t="s">
        <v>84</v>
      </c>
      <c r="Y64" s="273">
        <f>COUNTIF('All groups'!AM:AM,'Demographics All'!X64)</f>
        <v>0</v>
      </c>
      <c r="Z64" s="257">
        <f t="shared" si="45"/>
        <v>0</v>
      </c>
      <c r="AA64" s="291" t="s">
        <v>1963</v>
      </c>
      <c r="AB64" s="273">
        <f t="shared" si="39"/>
        <v>3</v>
      </c>
    </row>
    <row r="65" spans="1:28" ht="18.5" x14ac:dyDescent="0.35">
      <c r="A65" s="399" t="s">
        <v>85</v>
      </c>
      <c r="B65" s="273">
        <f>COUNTIF('All groups'!Y:Y,'Demographics All'!A65)</f>
        <v>1</v>
      </c>
      <c r="C65" s="257">
        <f t="shared" si="44"/>
        <v>1.4285714285714285E-2</v>
      </c>
      <c r="E65" s="661">
        <f>COUNTIFS('All groups'!$Y:$Y,'Demographics All'!$A65,'All groups'!AC:AC,"Yes")</f>
        <v>0</v>
      </c>
      <c r="F65" s="663">
        <f t="shared" si="40"/>
        <v>0</v>
      </c>
      <c r="G65" s="661">
        <f>COUNTIFS('All groups'!$Y:$Y,'Demographics All'!$A65,'All groups'!AD:AD,"Yes")</f>
        <v>0</v>
      </c>
      <c r="H65" s="663">
        <f t="shared" si="41"/>
        <v>0</v>
      </c>
      <c r="I65" s="661">
        <f>COUNTIFS('All groups'!$Y:$Y,'Demographics All'!$A65,'All groups'!AG:AG,"Yes")</f>
        <v>0</v>
      </c>
      <c r="J65" s="663">
        <f t="shared" si="42"/>
        <v>0</v>
      </c>
      <c r="K65" s="661">
        <f>COUNTIFS('All groups'!$Y:$Y,'Demographics All'!$A65,'All groups'!AG:AG,"No")</f>
        <v>1</v>
      </c>
      <c r="L65" s="663">
        <f t="shared" si="43"/>
        <v>1</v>
      </c>
      <c r="M65" s="230"/>
      <c r="X65" s="399" t="s">
        <v>85</v>
      </c>
      <c r="Y65" s="273">
        <f>COUNTIF('All groups'!AM:AM,'Demographics All'!X65)</f>
        <v>0</v>
      </c>
      <c r="Z65" s="257">
        <f t="shared" si="45"/>
        <v>0</v>
      </c>
      <c r="AA65" s="291" t="s">
        <v>1965</v>
      </c>
      <c r="AB65" s="273">
        <f t="shared" si="39"/>
        <v>1</v>
      </c>
    </row>
    <row r="66" spans="1:28" ht="18.5" x14ac:dyDescent="0.35">
      <c r="A66" s="399" t="s">
        <v>86</v>
      </c>
      <c r="B66" s="273">
        <f>COUNTIF('All groups'!Y:Y,'Demographics All'!A66)</f>
        <v>1</v>
      </c>
      <c r="C66" s="257">
        <f t="shared" si="44"/>
        <v>1.4285714285714285E-2</v>
      </c>
      <c r="E66" s="661">
        <f>COUNTIFS('All groups'!$Y:$Y,'Demographics All'!$A66,'All groups'!AC:AC,"Yes")</f>
        <v>1</v>
      </c>
      <c r="F66" s="663">
        <f t="shared" si="40"/>
        <v>1</v>
      </c>
      <c r="G66" s="661">
        <f>COUNTIFS('All groups'!$Y:$Y,'Demographics All'!$A66,'All groups'!AD:AD,"Yes")</f>
        <v>0</v>
      </c>
      <c r="H66" s="663">
        <f t="shared" si="41"/>
        <v>0</v>
      </c>
      <c r="I66" s="661">
        <f>COUNTIFS('All groups'!$Y:$Y,'Demographics All'!$A66,'All groups'!AG:AG,"Yes")</f>
        <v>0</v>
      </c>
      <c r="J66" s="663">
        <f t="shared" si="42"/>
        <v>0</v>
      </c>
      <c r="K66" s="661">
        <f>COUNTIFS('All groups'!$Y:$Y,'Demographics All'!$A66,'All groups'!AG:AG,"No")</f>
        <v>0</v>
      </c>
      <c r="L66" s="663">
        <f t="shared" si="43"/>
        <v>0</v>
      </c>
      <c r="M66" s="230"/>
      <c r="X66" s="399" t="s">
        <v>86</v>
      </c>
      <c r="Y66" s="273">
        <f>COUNTIF('All groups'!AM:AM,'Demographics All'!X66)</f>
        <v>0</v>
      </c>
      <c r="Z66" s="257">
        <f t="shared" si="45"/>
        <v>0</v>
      </c>
      <c r="AA66" s="291" t="s">
        <v>1966</v>
      </c>
      <c r="AB66" s="273">
        <f t="shared" si="39"/>
        <v>1</v>
      </c>
    </row>
    <row r="67" spans="1:28" ht="18.5" x14ac:dyDescent="0.35">
      <c r="A67" s="399" t="s">
        <v>87</v>
      </c>
      <c r="B67" s="273">
        <f>COUNTIF('All groups'!Y:Y,'Demographics All'!A67)</f>
        <v>0</v>
      </c>
      <c r="C67" s="257">
        <f t="shared" si="44"/>
        <v>0</v>
      </c>
      <c r="E67" s="661">
        <f>COUNTIFS('All groups'!$Y:$Y,'Demographics All'!$A67,'All groups'!AC:AC,"Yes")</f>
        <v>0</v>
      </c>
      <c r="F67" s="663" t="str">
        <f t="shared" si="40"/>
        <v>-</v>
      </c>
      <c r="G67" s="661">
        <f>COUNTIFS('All groups'!$Y:$Y,'Demographics All'!$A67,'All groups'!AD:AD,"Yes")</f>
        <v>0</v>
      </c>
      <c r="H67" s="663" t="str">
        <f t="shared" si="41"/>
        <v>-</v>
      </c>
      <c r="I67" s="661">
        <f>COUNTIFS('All groups'!$Y:$Y,'Demographics All'!$A67,'All groups'!AG:AG,"Yes")</f>
        <v>0</v>
      </c>
      <c r="J67" s="663" t="str">
        <f t="shared" si="42"/>
        <v>-</v>
      </c>
      <c r="K67" s="661">
        <f>COUNTIFS('All groups'!$Y:$Y,'Demographics All'!$A67,'All groups'!AG:AG,"No")</f>
        <v>0</v>
      </c>
      <c r="L67" s="663" t="str">
        <f t="shared" si="43"/>
        <v>-</v>
      </c>
      <c r="M67" s="230"/>
      <c r="X67" s="399" t="s">
        <v>87</v>
      </c>
      <c r="Y67" s="273">
        <f>COUNTIF('All groups'!AM:AM,'Demographics All'!X67)</f>
        <v>0</v>
      </c>
      <c r="Z67" s="257">
        <f t="shared" si="45"/>
        <v>0</v>
      </c>
      <c r="AA67" s="291" t="s">
        <v>1963</v>
      </c>
      <c r="AB67" s="273">
        <f t="shared" si="39"/>
        <v>0</v>
      </c>
    </row>
    <row r="68" spans="1:28" ht="18.5" x14ac:dyDescent="0.35">
      <c r="A68" s="399" t="s">
        <v>88</v>
      </c>
      <c r="B68" s="273">
        <f>COUNTIF('All groups'!Y:Y,'Demographics All'!A68)</f>
        <v>1</v>
      </c>
      <c r="C68" s="257">
        <f t="shared" si="44"/>
        <v>1.4285714285714285E-2</v>
      </c>
      <c r="E68" s="661">
        <f>COUNTIFS('All groups'!$Y:$Y,'Demographics All'!$A68,'All groups'!AC:AC,"Yes")</f>
        <v>1</v>
      </c>
      <c r="F68" s="663">
        <f t="shared" si="40"/>
        <v>1</v>
      </c>
      <c r="G68" s="661">
        <f>COUNTIFS('All groups'!$Y:$Y,'Demographics All'!$A68,'All groups'!AD:AD,"Yes")</f>
        <v>0</v>
      </c>
      <c r="H68" s="663">
        <f t="shared" si="41"/>
        <v>0</v>
      </c>
      <c r="I68" s="661">
        <f>COUNTIFS('All groups'!$Y:$Y,'Demographics All'!$A68,'All groups'!AG:AG,"Yes")</f>
        <v>0</v>
      </c>
      <c r="J68" s="663">
        <f t="shared" si="42"/>
        <v>0</v>
      </c>
      <c r="K68" s="661">
        <f>COUNTIFS('All groups'!$Y:$Y,'Demographics All'!$A68,'All groups'!AG:AG,"No")</f>
        <v>0</v>
      </c>
      <c r="L68" s="663">
        <f t="shared" si="43"/>
        <v>0</v>
      </c>
      <c r="M68" s="230"/>
      <c r="X68" s="399" t="s">
        <v>88</v>
      </c>
      <c r="Y68" s="273">
        <f>COUNTIF('All groups'!AM:AM,'Demographics All'!X68)</f>
        <v>0</v>
      </c>
      <c r="Z68" s="257">
        <f t="shared" si="45"/>
        <v>0</v>
      </c>
      <c r="AA68" s="291" t="s">
        <v>1960</v>
      </c>
      <c r="AB68" s="273">
        <f t="shared" si="39"/>
        <v>1</v>
      </c>
    </row>
    <row r="69" spans="1:28" ht="18.5" x14ac:dyDescent="0.35">
      <c r="A69" s="399" t="s">
        <v>89</v>
      </c>
      <c r="B69" s="273">
        <f>COUNTIF('All groups'!Y:Y,'Demographics All'!A69)</f>
        <v>1</v>
      </c>
      <c r="C69" s="257">
        <f t="shared" si="44"/>
        <v>1.4285714285714285E-2</v>
      </c>
      <c r="E69" s="661">
        <f>COUNTIFS('All groups'!$Y:$Y,'Demographics All'!$A69,'All groups'!AC:AC,"Yes")</f>
        <v>1</v>
      </c>
      <c r="F69" s="663">
        <f t="shared" si="40"/>
        <v>1</v>
      </c>
      <c r="G69" s="661">
        <f>COUNTIFS('All groups'!$Y:$Y,'Demographics All'!$A69,'All groups'!AD:AD,"Yes")</f>
        <v>0</v>
      </c>
      <c r="H69" s="663">
        <f t="shared" si="41"/>
        <v>0</v>
      </c>
      <c r="I69" s="661">
        <f>COUNTIFS('All groups'!$Y:$Y,'Demographics All'!$A69,'All groups'!AG:AG,"Yes")</f>
        <v>0</v>
      </c>
      <c r="J69" s="663">
        <f t="shared" si="42"/>
        <v>0</v>
      </c>
      <c r="K69" s="661">
        <f>COUNTIFS('All groups'!$Y:$Y,'Demographics All'!$A69,'All groups'!AG:AG,"No")</f>
        <v>0</v>
      </c>
      <c r="L69" s="663">
        <f t="shared" si="43"/>
        <v>0</v>
      </c>
      <c r="M69" s="230"/>
      <c r="X69" s="399" t="s">
        <v>89</v>
      </c>
      <c r="Y69" s="273">
        <f>COUNTIF('All groups'!AM:AM,'Demographics All'!X69)</f>
        <v>0</v>
      </c>
      <c r="Z69" s="257">
        <f t="shared" si="45"/>
        <v>0</v>
      </c>
      <c r="AA69" s="291" t="s">
        <v>1966</v>
      </c>
      <c r="AB69" s="273">
        <f t="shared" si="39"/>
        <v>1</v>
      </c>
    </row>
    <row r="70" spans="1:28" ht="18.5" x14ac:dyDescent="0.35">
      <c r="A70" s="399" t="s">
        <v>90</v>
      </c>
      <c r="B70" s="273">
        <f>COUNTIF('All groups'!Y:Y,'Demographics All'!A70)</f>
        <v>1</v>
      </c>
      <c r="C70" s="257">
        <f t="shared" si="44"/>
        <v>1.4285714285714285E-2</v>
      </c>
      <c r="E70" s="661">
        <f>COUNTIFS('All groups'!$Y:$Y,'Demographics All'!$A70,'All groups'!AC:AC,"Yes")</f>
        <v>1</v>
      </c>
      <c r="F70" s="663">
        <f t="shared" si="40"/>
        <v>1</v>
      </c>
      <c r="G70" s="661">
        <f>COUNTIFS('All groups'!$Y:$Y,'Demographics All'!$A70,'All groups'!AD:AD,"Yes")</f>
        <v>0</v>
      </c>
      <c r="H70" s="663">
        <f t="shared" si="41"/>
        <v>0</v>
      </c>
      <c r="I70" s="661">
        <f>COUNTIFS('All groups'!$Y:$Y,'Demographics All'!$A70,'All groups'!AG:AG,"Yes")</f>
        <v>0</v>
      </c>
      <c r="J70" s="663">
        <f t="shared" si="42"/>
        <v>0</v>
      </c>
      <c r="K70" s="661">
        <f>COUNTIFS('All groups'!$Y:$Y,'Demographics All'!$A70,'All groups'!AG:AG,"No")</f>
        <v>0</v>
      </c>
      <c r="L70" s="663">
        <f t="shared" si="43"/>
        <v>0</v>
      </c>
      <c r="M70" s="230"/>
      <c r="X70" s="399" t="s">
        <v>90</v>
      </c>
      <c r="Y70" s="273">
        <f>COUNTIF('All groups'!AM:AM,'Demographics All'!X70)</f>
        <v>0</v>
      </c>
      <c r="Z70" s="257">
        <f t="shared" si="45"/>
        <v>0</v>
      </c>
      <c r="AA70" s="291" t="s">
        <v>1965</v>
      </c>
      <c r="AB70" s="273">
        <f t="shared" si="39"/>
        <v>1</v>
      </c>
    </row>
    <row r="71" spans="1:28" ht="18.5" x14ac:dyDescent="0.35">
      <c r="A71" s="399" t="s">
        <v>91</v>
      </c>
      <c r="B71" s="273">
        <f>COUNTIF('All groups'!Y:Y,'Demographics All'!A71)</f>
        <v>0</v>
      </c>
      <c r="C71" s="257">
        <f t="shared" si="44"/>
        <v>0</v>
      </c>
      <c r="E71" s="661">
        <f>COUNTIFS('All groups'!$Y:$Y,'Demographics All'!$A71,'All groups'!AC:AC,"Yes")</f>
        <v>0</v>
      </c>
      <c r="F71" s="663" t="str">
        <f t="shared" si="40"/>
        <v>-</v>
      </c>
      <c r="G71" s="661">
        <f>COUNTIFS('All groups'!$Y:$Y,'Demographics All'!$A71,'All groups'!AD:AD,"Yes")</f>
        <v>0</v>
      </c>
      <c r="H71" s="663" t="str">
        <f t="shared" si="41"/>
        <v>-</v>
      </c>
      <c r="I71" s="661">
        <f>COUNTIFS('All groups'!$Y:$Y,'Demographics All'!$A71,'All groups'!AG:AG,"Yes")</f>
        <v>0</v>
      </c>
      <c r="J71" s="663" t="str">
        <f t="shared" si="42"/>
        <v>-</v>
      </c>
      <c r="K71" s="661">
        <f>COUNTIFS('All groups'!$Y:$Y,'Demographics All'!$A71,'All groups'!AG:AG,"No")</f>
        <v>0</v>
      </c>
      <c r="L71" s="663" t="str">
        <f t="shared" si="43"/>
        <v>-</v>
      </c>
      <c r="M71" s="230"/>
      <c r="X71" s="399" t="s">
        <v>91</v>
      </c>
      <c r="Y71" s="273">
        <f>COUNTIF('All groups'!AM:AM,'Demographics All'!X71)</f>
        <v>0</v>
      </c>
      <c r="Z71" s="257">
        <f t="shared" si="45"/>
        <v>0</v>
      </c>
      <c r="AA71" s="291" t="s">
        <v>1959</v>
      </c>
      <c r="AB71" s="273">
        <f t="shared" ref="AB71:AB87" si="46">B71</f>
        <v>0</v>
      </c>
    </row>
    <row r="72" spans="1:28" ht="18.5" x14ac:dyDescent="0.35">
      <c r="A72" s="399" t="s">
        <v>92</v>
      </c>
      <c r="B72" s="273">
        <f>COUNTIF('All groups'!Y:Y,'Demographics All'!A72)</f>
        <v>2</v>
      </c>
      <c r="C72" s="257">
        <f t="shared" si="44"/>
        <v>2.8571428571428571E-2</v>
      </c>
      <c r="E72" s="661">
        <f>COUNTIFS('All groups'!$Y:$Y,'Demographics All'!$A72,'All groups'!AC:AC,"Yes")</f>
        <v>0</v>
      </c>
      <c r="F72" s="663">
        <f t="shared" si="40"/>
        <v>0</v>
      </c>
      <c r="G72" s="661">
        <f>COUNTIFS('All groups'!$Y:$Y,'Demographics All'!$A72,'All groups'!AD:AD,"Yes")</f>
        <v>1</v>
      </c>
      <c r="H72" s="663">
        <f t="shared" si="41"/>
        <v>0.5</v>
      </c>
      <c r="I72" s="661">
        <f>COUNTIFS('All groups'!$Y:$Y,'Demographics All'!$A72,'All groups'!AG:AG,"Yes")</f>
        <v>0</v>
      </c>
      <c r="J72" s="663">
        <f t="shared" si="42"/>
        <v>0</v>
      </c>
      <c r="K72" s="661">
        <f>COUNTIFS('All groups'!$Y:$Y,'Demographics All'!$A72,'All groups'!AG:AG,"No")</f>
        <v>1</v>
      </c>
      <c r="L72" s="663">
        <f t="shared" si="43"/>
        <v>0.5</v>
      </c>
      <c r="M72" s="230"/>
      <c r="X72" s="399" t="s">
        <v>92</v>
      </c>
      <c r="Y72" s="273">
        <f>COUNTIF('All groups'!AM:AM,'Demographics All'!X72)</f>
        <v>0</v>
      </c>
      <c r="Z72" s="257">
        <f t="shared" si="45"/>
        <v>0</v>
      </c>
      <c r="AA72" s="291" t="s">
        <v>1965</v>
      </c>
      <c r="AB72" s="273">
        <f t="shared" si="46"/>
        <v>2</v>
      </c>
    </row>
    <row r="73" spans="1:28" ht="18.5" x14ac:dyDescent="0.35">
      <c r="A73" s="399" t="s">
        <v>93</v>
      </c>
      <c r="B73" s="273">
        <f>COUNTIF('All groups'!Y:Y,'Demographics All'!A73)</f>
        <v>3</v>
      </c>
      <c r="C73" s="257">
        <f t="shared" si="44"/>
        <v>4.2857142857142858E-2</v>
      </c>
      <c r="E73" s="661">
        <f>COUNTIFS('All groups'!$Y:$Y,'Demographics All'!$A73,'All groups'!AC:AC,"Yes")</f>
        <v>3</v>
      </c>
      <c r="F73" s="663">
        <f t="shared" si="40"/>
        <v>1</v>
      </c>
      <c r="G73" s="661">
        <f>COUNTIFS('All groups'!$Y:$Y,'Demographics All'!$A73,'All groups'!AD:AD,"Yes")</f>
        <v>0</v>
      </c>
      <c r="H73" s="663">
        <f t="shared" si="41"/>
        <v>0</v>
      </c>
      <c r="I73" s="661">
        <f>COUNTIFS('All groups'!$Y:$Y,'Demographics All'!$A73,'All groups'!AG:AG,"Yes")</f>
        <v>0</v>
      </c>
      <c r="J73" s="663">
        <f t="shared" si="42"/>
        <v>0</v>
      </c>
      <c r="K73" s="661">
        <f>COUNTIFS('All groups'!$Y:$Y,'Demographics All'!$A73,'All groups'!AG:AG,"No")</f>
        <v>0</v>
      </c>
      <c r="L73" s="663">
        <f t="shared" si="43"/>
        <v>0</v>
      </c>
      <c r="M73" s="230"/>
      <c r="X73" s="399" t="s">
        <v>93</v>
      </c>
      <c r="Y73" s="273">
        <f>COUNTIF('All groups'!AM:AM,'Demographics All'!X73)</f>
        <v>0</v>
      </c>
      <c r="Z73" s="257">
        <f t="shared" si="45"/>
        <v>0</v>
      </c>
      <c r="AA73" s="291" t="s">
        <v>1961</v>
      </c>
      <c r="AB73" s="273">
        <f t="shared" si="46"/>
        <v>3</v>
      </c>
    </row>
    <row r="74" spans="1:28" ht="18.5" x14ac:dyDescent="0.35">
      <c r="A74" s="399" t="s">
        <v>94</v>
      </c>
      <c r="B74" s="273">
        <f>COUNTIF('All groups'!Y:Y,'Demographics All'!A74)</f>
        <v>0</v>
      </c>
      <c r="C74" s="257">
        <f t="shared" si="44"/>
        <v>0</v>
      </c>
      <c r="E74" s="661">
        <f>COUNTIFS('All groups'!$Y:$Y,'Demographics All'!$A74,'All groups'!AC:AC,"Yes")</f>
        <v>0</v>
      </c>
      <c r="F74" s="663" t="str">
        <f t="shared" si="40"/>
        <v>-</v>
      </c>
      <c r="G74" s="661">
        <f>COUNTIFS('All groups'!$Y:$Y,'Demographics All'!$A74,'All groups'!AD:AD,"Yes")</f>
        <v>0</v>
      </c>
      <c r="H74" s="663" t="str">
        <f t="shared" si="41"/>
        <v>-</v>
      </c>
      <c r="I74" s="661">
        <f>COUNTIFS('All groups'!$Y:$Y,'Demographics All'!$A74,'All groups'!AG:AG,"Yes")</f>
        <v>0</v>
      </c>
      <c r="J74" s="663" t="str">
        <f t="shared" si="42"/>
        <v>-</v>
      </c>
      <c r="K74" s="661">
        <f>COUNTIFS('All groups'!$Y:$Y,'Demographics All'!$A74,'All groups'!AG:AG,"No")</f>
        <v>0</v>
      </c>
      <c r="L74" s="663" t="str">
        <f t="shared" si="43"/>
        <v>-</v>
      </c>
      <c r="M74" s="230"/>
      <c r="X74" s="399" t="s">
        <v>94</v>
      </c>
      <c r="Y74" s="273">
        <f>COUNTIF('All groups'!AM:AM,'Demographics All'!X74)</f>
        <v>0</v>
      </c>
      <c r="Z74" s="257">
        <f t="shared" si="45"/>
        <v>0</v>
      </c>
      <c r="AA74" s="291" t="s">
        <v>1965</v>
      </c>
      <c r="AB74" s="273">
        <f t="shared" si="46"/>
        <v>0</v>
      </c>
    </row>
    <row r="75" spans="1:28" ht="18.5" x14ac:dyDescent="0.35">
      <c r="A75" s="399" t="s">
        <v>95</v>
      </c>
      <c r="B75" s="273">
        <f>COUNTIF('All groups'!Y:Y,'Demographics All'!A75)</f>
        <v>1</v>
      </c>
      <c r="C75" s="257">
        <f t="shared" si="44"/>
        <v>1.4285714285714285E-2</v>
      </c>
      <c r="E75" s="661">
        <f>COUNTIFS('All groups'!$Y:$Y,'Demographics All'!$A75,'All groups'!AC:AC,"Yes")</f>
        <v>1</v>
      </c>
      <c r="F75" s="663">
        <f t="shared" si="40"/>
        <v>1</v>
      </c>
      <c r="G75" s="661">
        <f>COUNTIFS('All groups'!$Y:$Y,'Demographics All'!$A75,'All groups'!AD:AD,"Yes")</f>
        <v>0</v>
      </c>
      <c r="H75" s="663">
        <f t="shared" si="41"/>
        <v>0</v>
      </c>
      <c r="I75" s="661">
        <f>COUNTIFS('All groups'!$Y:$Y,'Demographics All'!$A75,'All groups'!AG:AG,"Yes")</f>
        <v>0</v>
      </c>
      <c r="J75" s="663">
        <f t="shared" si="42"/>
        <v>0</v>
      </c>
      <c r="K75" s="661">
        <f>COUNTIFS('All groups'!$Y:$Y,'Demographics All'!$A75,'All groups'!AG:AG,"No")</f>
        <v>0</v>
      </c>
      <c r="L75" s="663">
        <f t="shared" si="43"/>
        <v>0</v>
      </c>
      <c r="M75" s="230"/>
      <c r="X75" s="399" t="s">
        <v>95</v>
      </c>
      <c r="Y75" s="273">
        <f>COUNTIF('All groups'!AM:AM,'Demographics All'!X75)</f>
        <v>0</v>
      </c>
      <c r="Z75" s="257">
        <f t="shared" si="45"/>
        <v>0</v>
      </c>
      <c r="AA75" s="291" t="s">
        <v>1967</v>
      </c>
      <c r="AB75" s="273">
        <f t="shared" si="46"/>
        <v>1</v>
      </c>
    </row>
    <row r="76" spans="1:28" ht="18.5" x14ac:dyDescent="0.35">
      <c r="A76" s="399" t="s">
        <v>96</v>
      </c>
      <c r="B76" s="273">
        <f>COUNTIF('All groups'!Y:Y,'Demographics All'!A76)</f>
        <v>0</v>
      </c>
      <c r="C76" s="257">
        <f t="shared" si="44"/>
        <v>0</v>
      </c>
      <c r="E76" s="661">
        <f>COUNTIFS('All groups'!$Y:$Y,'Demographics All'!$A76,'All groups'!AC:AC,"Yes")</f>
        <v>0</v>
      </c>
      <c r="F76" s="663" t="str">
        <f t="shared" si="40"/>
        <v>-</v>
      </c>
      <c r="G76" s="661">
        <f>COUNTIFS('All groups'!$Y:$Y,'Demographics All'!$A76,'All groups'!AD:AD,"Yes")</f>
        <v>0</v>
      </c>
      <c r="H76" s="663" t="str">
        <f t="shared" si="41"/>
        <v>-</v>
      </c>
      <c r="I76" s="661">
        <f>COUNTIFS('All groups'!$Y:$Y,'Demographics All'!$A76,'All groups'!AG:AG,"Yes")</f>
        <v>0</v>
      </c>
      <c r="J76" s="663" t="str">
        <f t="shared" si="42"/>
        <v>-</v>
      </c>
      <c r="K76" s="661">
        <f>COUNTIFS('All groups'!$Y:$Y,'Demographics All'!$A76,'All groups'!AG:AG,"No")</f>
        <v>0</v>
      </c>
      <c r="L76" s="663" t="str">
        <f t="shared" si="43"/>
        <v>-</v>
      </c>
      <c r="M76" s="230"/>
      <c r="X76" s="399" t="s">
        <v>96</v>
      </c>
      <c r="Y76" s="273">
        <f>COUNTIF('All groups'!AM:AM,'Demographics All'!X76)</f>
        <v>0</v>
      </c>
      <c r="Z76" s="257">
        <f t="shared" si="45"/>
        <v>0</v>
      </c>
      <c r="AA76" s="291" t="s">
        <v>1962</v>
      </c>
      <c r="AB76" s="273">
        <f t="shared" si="46"/>
        <v>0</v>
      </c>
    </row>
    <row r="77" spans="1:28" ht="18.5" x14ac:dyDescent="0.35">
      <c r="A77" s="399" t="s">
        <v>97</v>
      </c>
      <c r="B77" s="273">
        <f>COUNTIF('All groups'!Y:Y,'Demographics All'!A77)</f>
        <v>0</v>
      </c>
      <c r="C77" s="257">
        <f t="shared" si="44"/>
        <v>0</v>
      </c>
      <c r="E77" s="661">
        <f>COUNTIFS('All groups'!$Y:$Y,'Demographics All'!$A77,'All groups'!AC:AC,"Yes")</f>
        <v>0</v>
      </c>
      <c r="F77" s="663" t="str">
        <f t="shared" si="40"/>
        <v>-</v>
      </c>
      <c r="G77" s="661">
        <f>COUNTIFS('All groups'!$Y:$Y,'Demographics All'!$A77,'All groups'!AD:AD,"Yes")</f>
        <v>0</v>
      </c>
      <c r="H77" s="663" t="str">
        <f t="shared" si="41"/>
        <v>-</v>
      </c>
      <c r="I77" s="661">
        <f>COUNTIFS('All groups'!$Y:$Y,'Demographics All'!$A77,'All groups'!AG:AG,"Yes")</f>
        <v>0</v>
      </c>
      <c r="J77" s="663" t="str">
        <f t="shared" si="42"/>
        <v>-</v>
      </c>
      <c r="K77" s="661">
        <f>COUNTIFS('All groups'!$Y:$Y,'Demographics All'!$A77,'All groups'!AG:AG,"No")</f>
        <v>0</v>
      </c>
      <c r="L77" s="663" t="str">
        <f t="shared" si="43"/>
        <v>-</v>
      </c>
      <c r="M77" s="230"/>
      <c r="X77" s="399" t="s">
        <v>97</v>
      </c>
      <c r="Y77" s="273">
        <f>COUNTIF('All groups'!AM:AM,'Demographics All'!X77)</f>
        <v>0</v>
      </c>
      <c r="Z77" s="257">
        <f t="shared" si="45"/>
        <v>0</v>
      </c>
      <c r="AA77" s="291" t="s">
        <v>1966</v>
      </c>
      <c r="AB77" s="273">
        <f t="shared" si="46"/>
        <v>0</v>
      </c>
    </row>
    <row r="78" spans="1:28" ht="18.5" x14ac:dyDescent="0.35">
      <c r="A78" s="399" t="s">
        <v>98</v>
      </c>
      <c r="B78" s="273">
        <f>COUNTIF('All groups'!Y:Y,'Demographics All'!A78)</f>
        <v>2</v>
      </c>
      <c r="C78" s="257">
        <f t="shared" si="44"/>
        <v>2.8571428571428571E-2</v>
      </c>
      <c r="E78" s="661">
        <f>COUNTIFS('All groups'!$Y:$Y,'Demographics All'!$A78,'All groups'!AC:AC,"Yes")</f>
        <v>1</v>
      </c>
      <c r="F78" s="663">
        <f t="shared" si="40"/>
        <v>0.5</v>
      </c>
      <c r="G78" s="661">
        <f>COUNTIFS('All groups'!$Y:$Y,'Demographics All'!$A78,'All groups'!AD:AD,"Yes")</f>
        <v>0</v>
      </c>
      <c r="H78" s="663">
        <f t="shared" si="41"/>
        <v>0</v>
      </c>
      <c r="I78" s="661">
        <f>COUNTIFS('All groups'!$Y:$Y,'Demographics All'!$A78,'All groups'!AG:AG,"Yes")</f>
        <v>1</v>
      </c>
      <c r="J78" s="663">
        <f t="shared" si="42"/>
        <v>0.5</v>
      </c>
      <c r="K78" s="661">
        <f>COUNTIFS('All groups'!$Y:$Y,'Demographics All'!$A78,'All groups'!AG:AG,"No")</f>
        <v>0</v>
      </c>
      <c r="L78" s="663">
        <f t="shared" si="43"/>
        <v>0</v>
      </c>
      <c r="M78" s="230"/>
      <c r="X78" s="399" t="s">
        <v>98</v>
      </c>
      <c r="Y78" s="273">
        <f>COUNTIF('All groups'!AM:AM,'Demographics All'!X78)</f>
        <v>0</v>
      </c>
      <c r="Z78" s="257">
        <f t="shared" si="45"/>
        <v>0</v>
      </c>
      <c r="AA78" s="291" t="s">
        <v>1967</v>
      </c>
      <c r="AB78" s="273">
        <f t="shared" si="46"/>
        <v>2</v>
      </c>
    </row>
    <row r="79" spans="1:28" ht="18.5" x14ac:dyDescent="0.35">
      <c r="A79" s="399" t="s">
        <v>99</v>
      </c>
      <c r="B79" s="273">
        <f>COUNTIF('All groups'!Y:Y,'Demographics All'!A79)</f>
        <v>0</v>
      </c>
      <c r="C79" s="257">
        <f t="shared" si="44"/>
        <v>0</v>
      </c>
      <c r="E79" s="661">
        <f>COUNTIFS('All groups'!$Y:$Y,'Demographics All'!$A79,'All groups'!AC:AC,"Yes")</f>
        <v>0</v>
      </c>
      <c r="F79" s="663" t="str">
        <f t="shared" si="40"/>
        <v>-</v>
      </c>
      <c r="G79" s="661">
        <f>COUNTIFS('All groups'!$Y:$Y,'Demographics All'!$A79,'All groups'!AD:AD,"Yes")</f>
        <v>0</v>
      </c>
      <c r="H79" s="663" t="str">
        <f t="shared" si="41"/>
        <v>-</v>
      </c>
      <c r="I79" s="661">
        <f>COUNTIFS('All groups'!$Y:$Y,'Demographics All'!$A79,'All groups'!AG:AG,"Yes")</f>
        <v>0</v>
      </c>
      <c r="J79" s="663" t="str">
        <f t="shared" si="42"/>
        <v>-</v>
      </c>
      <c r="K79" s="661">
        <f>COUNTIFS('All groups'!$Y:$Y,'Demographics All'!$A79,'All groups'!AG:AG,"No")</f>
        <v>0</v>
      </c>
      <c r="L79" s="663" t="str">
        <f t="shared" si="43"/>
        <v>-</v>
      </c>
      <c r="M79" s="230"/>
      <c r="X79" s="399" t="s">
        <v>99</v>
      </c>
      <c r="Y79" s="273">
        <f>COUNTIF('All groups'!AM:AM,'Demographics All'!X79)</f>
        <v>0</v>
      </c>
      <c r="Z79" s="257">
        <f t="shared" si="45"/>
        <v>0</v>
      </c>
      <c r="AA79" s="291" t="s">
        <v>1960</v>
      </c>
      <c r="AB79" s="273">
        <f t="shared" si="46"/>
        <v>0</v>
      </c>
    </row>
    <row r="80" spans="1:28" ht="18.5" x14ac:dyDescent="0.35">
      <c r="A80" s="399" t="s">
        <v>100</v>
      </c>
      <c r="B80" s="273">
        <f>COUNTIF('All groups'!Y:Y,'Demographics All'!A80)</f>
        <v>2</v>
      </c>
      <c r="C80" s="257">
        <f t="shared" si="44"/>
        <v>2.8571428571428571E-2</v>
      </c>
      <c r="E80" s="661">
        <f>COUNTIFS('All groups'!$Y:$Y,'Demographics All'!$A80,'All groups'!AC:AC,"Yes")</f>
        <v>1</v>
      </c>
      <c r="F80" s="663">
        <f t="shared" si="40"/>
        <v>0.5</v>
      </c>
      <c r="G80" s="661">
        <f>COUNTIFS('All groups'!$Y:$Y,'Demographics All'!$A80,'All groups'!AD:AD,"Yes")</f>
        <v>0</v>
      </c>
      <c r="H80" s="663">
        <f t="shared" si="41"/>
        <v>0</v>
      </c>
      <c r="I80" s="661">
        <f>COUNTIFS('All groups'!$Y:$Y,'Demographics All'!$A80,'All groups'!AG:AG,"Yes")</f>
        <v>0</v>
      </c>
      <c r="J80" s="663">
        <f t="shared" si="42"/>
        <v>0</v>
      </c>
      <c r="K80" s="661">
        <f>COUNTIFS('All groups'!$Y:$Y,'Demographics All'!$A80,'All groups'!AG:AG,"No")</f>
        <v>1</v>
      </c>
      <c r="L80" s="663">
        <f t="shared" si="43"/>
        <v>0.5</v>
      </c>
      <c r="M80" s="230"/>
      <c r="X80" s="399" t="s">
        <v>100</v>
      </c>
      <c r="Y80" s="273">
        <f>COUNTIF('All groups'!AM:AM,'Demographics All'!X80)</f>
        <v>0</v>
      </c>
      <c r="Z80" s="257">
        <f t="shared" si="45"/>
        <v>0</v>
      </c>
      <c r="AA80" s="291" t="s">
        <v>1961</v>
      </c>
      <c r="AB80" s="273">
        <f t="shared" si="46"/>
        <v>2</v>
      </c>
    </row>
    <row r="81" spans="1:28" ht="18.5" x14ac:dyDescent="0.35">
      <c r="A81" s="399" t="s">
        <v>101</v>
      </c>
      <c r="B81" s="273">
        <f>COUNTIF('All groups'!Y:Y,'Demographics All'!A81)</f>
        <v>1</v>
      </c>
      <c r="C81" s="257">
        <f t="shared" si="44"/>
        <v>1.4285714285714285E-2</v>
      </c>
      <c r="E81" s="661">
        <f>COUNTIFS('All groups'!$Y:$Y,'Demographics All'!$A81,'All groups'!AC:AC,"Yes")</f>
        <v>0</v>
      </c>
      <c r="F81" s="663">
        <f t="shared" si="40"/>
        <v>0</v>
      </c>
      <c r="G81" s="661">
        <f>COUNTIFS('All groups'!$Y:$Y,'Demographics All'!$A81,'All groups'!AD:AD,"Yes")</f>
        <v>1</v>
      </c>
      <c r="H81" s="663">
        <f t="shared" si="41"/>
        <v>1</v>
      </c>
      <c r="I81" s="661">
        <f>COUNTIFS('All groups'!$Y:$Y,'Demographics All'!$A81,'All groups'!AG:AG,"Yes")</f>
        <v>0</v>
      </c>
      <c r="J81" s="663">
        <f t="shared" si="42"/>
        <v>0</v>
      </c>
      <c r="K81" s="661">
        <f>COUNTIFS('All groups'!$Y:$Y,'Demographics All'!$A81,'All groups'!AG:AG,"No")</f>
        <v>0</v>
      </c>
      <c r="L81" s="663">
        <f t="shared" si="43"/>
        <v>0</v>
      </c>
      <c r="M81" s="230"/>
      <c r="X81" s="399" t="s">
        <v>101</v>
      </c>
      <c r="Y81" s="273">
        <f>COUNTIF('All groups'!AM:AM,'Demographics All'!X81)</f>
        <v>0</v>
      </c>
      <c r="Z81" s="257">
        <f t="shared" si="45"/>
        <v>0</v>
      </c>
      <c r="AA81" s="291" t="s">
        <v>1959</v>
      </c>
      <c r="AB81" s="273">
        <f t="shared" si="46"/>
        <v>1</v>
      </c>
    </row>
    <row r="82" spans="1:28" ht="18.5" x14ac:dyDescent="0.35">
      <c r="A82" s="399" t="s">
        <v>102</v>
      </c>
      <c r="B82" s="273">
        <f>COUNTIF('All groups'!Y:Y,'Demographics All'!A82)</f>
        <v>1</v>
      </c>
      <c r="C82" s="257">
        <f t="shared" si="44"/>
        <v>1.4285714285714285E-2</v>
      </c>
      <c r="E82" s="661">
        <f>COUNTIFS('All groups'!$Y:$Y,'Demographics All'!$A82,'All groups'!AC:AC,"Yes")</f>
        <v>0</v>
      </c>
      <c r="F82" s="663">
        <f t="shared" si="40"/>
        <v>0</v>
      </c>
      <c r="G82" s="661">
        <f>COUNTIFS('All groups'!$Y:$Y,'Demographics All'!$A82,'All groups'!AD:AD,"Yes")</f>
        <v>0</v>
      </c>
      <c r="H82" s="663">
        <f t="shared" si="41"/>
        <v>0</v>
      </c>
      <c r="I82" s="661">
        <f>COUNTIFS('All groups'!$Y:$Y,'Demographics All'!$A82,'All groups'!AG:AG,"Yes")</f>
        <v>0</v>
      </c>
      <c r="J82" s="663">
        <f t="shared" si="42"/>
        <v>0</v>
      </c>
      <c r="K82" s="661">
        <f>COUNTIFS('All groups'!$Y:$Y,'Demographics All'!$A82,'All groups'!AG:AG,"No")</f>
        <v>1</v>
      </c>
      <c r="L82" s="663">
        <f t="shared" si="43"/>
        <v>1</v>
      </c>
      <c r="M82" s="230"/>
      <c r="X82" s="399" t="s">
        <v>102</v>
      </c>
      <c r="Y82" s="273">
        <f>COUNTIF('All groups'!AM:AM,'Demographics All'!X82)</f>
        <v>0</v>
      </c>
      <c r="Z82" s="257">
        <f t="shared" si="45"/>
        <v>0</v>
      </c>
      <c r="AA82" s="291" t="s">
        <v>1967</v>
      </c>
      <c r="AB82" s="273">
        <f t="shared" si="46"/>
        <v>1</v>
      </c>
    </row>
    <row r="83" spans="1:28" ht="18.5" x14ac:dyDescent="0.35">
      <c r="A83" s="399" t="s">
        <v>103</v>
      </c>
      <c r="B83" s="273">
        <f>COUNTIF('All groups'!Y:Y,'Demographics All'!A83)</f>
        <v>2</v>
      </c>
      <c r="C83" s="257">
        <f t="shared" si="44"/>
        <v>2.8571428571428571E-2</v>
      </c>
      <c r="E83" s="661">
        <f>COUNTIFS('All groups'!$Y:$Y,'Demographics All'!$A83,'All groups'!AC:AC,"Yes")</f>
        <v>0</v>
      </c>
      <c r="F83" s="663">
        <f t="shared" si="40"/>
        <v>0</v>
      </c>
      <c r="G83" s="661">
        <f>COUNTIFS('All groups'!$Y:$Y,'Demographics All'!$A83,'All groups'!AD:AD,"Yes")</f>
        <v>1</v>
      </c>
      <c r="H83" s="663">
        <f t="shared" si="41"/>
        <v>0.5</v>
      </c>
      <c r="I83" s="661">
        <f>COUNTIFS('All groups'!$Y:$Y,'Demographics All'!$A83,'All groups'!AG:AG,"Yes")</f>
        <v>1</v>
      </c>
      <c r="J83" s="663">
        <f t="shared" si="42"/>
        <v>0.5</v>
      </c>
      <c r="K83" s="661">
        <f>COUNTIFS('All groups'!$Y:$Y,'Demographics All'!$A83,'All groups'!AG:AG,"No")</f>
        <v>0</v>
      </c>
      <c r="L83" s="663">
        <f t="shared" si="43"/>
        <v>0</v>
      </c>
      <c r="M83" s="230"/>
      <c r="X83" s="399" t="s">
        <v>103</v>
      </c>
      <c r="Y83" s="273">
        <f>COUNTIF('All groups'!AM:AM,'Demographics All'!X83)</f>
        <v>0</v>
      </c>
      <c r="Z83" s="257">
        <f t="shared" si="45"/>
        <v>0</v>
      </c>
      <c r="AA83" s="291" t="s">
        <v>1967</v>
      </c>
      <c r="AB83" s="273">
        <f t="shared" si="46"/>
        <v>2</v>
      </c>
    </row>
    <row r="84" spans="1:28" ht="18.5" x14ac:dyDescent="0.35">
      <c r="A84" s="399" t="s">
        <v>104</v>
      </c>
      <c r="B84" s="273">
        <f>COUNTIF('All groups'!Y:Y,'Demographics All'!A84)</f>
        <v>2</v>
      </c>
      <c r="C84" s="257">
        <f t="shared" si="44"/>
        <v>2.8571428571428571E-2</v>
      </c>
      <c r="E84" s="661">
        <f>COUNTIFS('All groups'!$Y:$Y,'Demographics All'!$A84,'All groups'!AC:AC,"Yes")</f>
        <v>2</v>
      </c>
      <c r="F84" s="663">
        <f t="shared" si="40"/>
        <v>1</v>
      </c>
      <c r="G84" s="661">
        <f>COUNTIFS('All groups'!$Y:$Y,'Demographics All'!$A84,'All groups'!AD:AD,"Yes")</f>
        <v>0</v>
      </c>
      <c r="H84" s="663">
        <f t="shared" si="41"/>
        <v>0</v>
      </c>
      <c r="I84" s="661">
        <f>COUNTIFS('All groups'!$Y:$Y,'Demographics All'!$A84,'All groups'!AG:AG,"Yes")</f>
        <v>0</v>
      </c>
      <c r="J84" s="663">
        <f t="shared" si="42"/>
        <v>0</v>
      </c>
      <c r="K84" s="661">
        <f>COUNTIFS('All groups'!$Y:$Y,'Demographics All'!$A84,'All groups'!AG:AG,"No")</f>
        <v>0</v>
      </c>
      <c r="L84" s="663">
        <f t="shared" si="43"/>
        <v>0</v>
      </c>
      <c r="M84" s="230"/>
      <c r="X84" s="399" t="s">
        <v>104</v>
      </c>
      <c r="Y84" s="273">
        <f>COUNTIF('All groups'!AM:AM,'Demographics All'!X84)</f>
        <v>0</v>
      </c>
      <c r="Z84" s="257">
        <f t="shared" si="45"/>
        <v>0</v>
      </c>
      <c r="AA84" s="291" t="s">
        <v>1961</v>
      </c>
      <c r="AB84" s="273">
        <f t="shared" si="46"/>
        <v>2</v>
      </c>
    </row>
    <row r="85" spans="1:28" ht="18.5" x14ac:dyDescent="0.35">
      <c r="A85" s="399" t="s">
        <v>105</v>
      </c>
      <c r="B85" s="273">
        <f>COUNTIF('All groups'!Y:Y,'Demographics All'!A85)</f>
        <v>2</v>
      </c>
      <c r="C85" s="257">
        <f t="shared" si="44"/>
        <v>2.8571428571428571E-2</v>
      </c>
      <c r="E85" s="661">
        <f>COUNTIFS('All groups'!$Y:$Y,'Demographics All'!$A85,'All groups'!AC:AC,"Yes")</f>
        <v>1</v>
      </c>
      <c r="F85" s="663">
        <f t="shared" si="40"/>
        <v>0.5</v>
      </c>
      <c r="G85" s="661">
        <f>COUNTIFS('All groups'!$Y:$Y,'Demographics All'!$A85,'All groups'!AD:AD,"Yes")</f>
        <v>0</v>
      </c>
      <c r="H85" s="663">
        <f t="shared" si="41"/>
        <v>0</v>
      </c>
      <c r="I85" s="661">
        <f>COUNTIFS('All groups'!$Y:$Y,'Demographics All'!$A85,'All groups'!AG:AG,"Yes")</f>
        <v>0</v>
      </c>
      <c r="J85" s="663">
        <f t="shared" si="42"/>
        <v>0</v>
      </c>
      <c r="K85" s="661">
        <f>COUNTIFS('All groups'!$Y:$Y,'Demographics All'!$A85,'All groups'!AG:AG,"No")</f>
        <v>1</v>
      </c>
      <c r="L85" s="663">
        <f t="shared" si="43"/>
        <v>0.5</v>
      </c>
      <c r="M85" s="230"/>
      <c r="X85" s="399" t="s">
        <v>105</v>
      </c>
      <c r="Y85" s="273">
        <f>COUNTIF('All groups'!AM:AM,'Demographics All'!X85)</f>
        <v>0</v>
      </c>
      <c r="Z85" s="257">
        <f t="shared" si="45"/>
        <v>0</v>
      </c>
      <c r="AA85" s="291" t="s">
        <v>1966</v>
      </c>
      <c r="AB85" s="273">
        <f t="shared" si="46"/>
        <v>2</v>
      </c>
    </row>
    <row r="86" spans="1:28" ht="18.5" x14ac:dyDescent="0.35">
      <c r="A86" s="399" t="s">
        <v>106</v>
      </c>
      <c r="B86" s="273">
        <f>COUNTIF('All groups'!Y:Y,'Demographics All'!A86)</f>
        <v>12</v>
      </c>
      <c r="C86" s="257">
        <f t="shared" si="44"/>
        <v>0.17142857142857143</v>
      </c>
      <c r="E86" s="661">
        <f>COUNTIFS('All groups'!$Y:$Y,'Demographics All'!$A86,'All groups'!AC:AC,"Yes")</f>
        <v>7</v>
      </c>
      <c r="F86" s="663">
        <f t="shared" si="40"/>
        <v>0.58333333333333337</v>
      </c>
      <c r="G86" s="661">
        <f>COUNTIFS('All groups'!$Y:$Y,'Demographics All'!$A86,'All groups'!AD:AD,"Yes")</f>
        <v>3</v>
      </c>
      <c r="H86" s="663">
        <f t="shared" si="41"/>
        <v>0.25</v>
      </c>
      <c r="I86" s="661">
        <f>COUNTIFS('All groups'!$Y:$Y,'Demographics All'!$A86,'All groups'!AG:AG,"Yes")</f>
        <v>1</v>
      </c>
      <c r="J86" s="663">
        <f t="shared" si="42"/>
        <v>8.3333333333333329E-2</v>
      </c>
      <c r="K86" s="661">
        <f>COUNTIFS('All groups'!$Y:$Y,'Demographics All'!$A86,'All groups'!AG:AG,"No")</f>
        <v>1</v>
      </c>
      <c r="L86" s="663">
        <f t="shared" si="43"/>
        <v>8.3333333333333329E-2</v>
      </c>
      <c r="M86" s="230"/>
      <c r="X86" s="399" t="s">
        <v>106</v>
      </c>
      <c r="Y86" s="273">
        <f>COUNTIF('All groups'!AM:AM,'Demographics All'!X86)</f>
        <v>0</v>
      </c>
      <c r="Z86" s="257">
        <f t="shared" si="45"/>
        <v>0</v>
      </c>
      <c r="AA86" s="291" t="s">
        <v>1962</v>
      </c>
      <c r="AB86" s="273">
        <f t="shared" si="46"/>
        <v>12</v>
      </c>
    </row>
    <row r="87" spans="1:28" ht="18.5" x14ac:dyDescent="0.35">
      <c r="A87" s="399" t="s">
        <v>107</v>
      </c>
      <c r="B87" s="273">
        <f>COUNTIF('All groups'!Y:Y,'Demographics All'!A87)</f>
        <v>0</v>
      </c>
      <c r="C87" s="257">
        <f t="shared" si="44"/>
        <v>0</v>
      </c>
      <c r="E87" s="661">
        <f>COUNTIFS('All groups'!$Y:$Y,'Demographics All'!$A87,'All groups'!AC:AC,"Yes")</f>
        <v>0</v>
      </c>
      <c r="F87" s="663" t="str">
        <f t="shared" si="40"/>
        <v>-</v>
      </c>
      <c r="G87" s="661">
        <f>COUNTIFS('All groups'!$Y:$Y,'Demographics All'!$A87,'All groups'!AD:AD,"Yes")</f>
        <v>0</v>
      </c>
      <c r="H87" s="663" t="str">
        <f t="shared" si="41"/>
        <v>-</v>
      </c>
      <c r="I87" s="661">
        <f>COUNTIFS('All groups'!$Y:$Y,'Demographics All'!$A87,'All groups'!AG:AG,"Yes")</f>
        <v>0</v>
      </c>
      <c r="J87" s="663" t="str">
        <f t="shared" si="42"/>
        <v>-</v>
      </c>
      <c r="K87" s="661">
        <f>COUNTIFS('All groups'!$Y:$Y,'Demographics All'!$A87,'All groups'!AG:AG,"No")</f>
        <v>0</v>
      </c>
      <c r="L87" s="663" t="str">
        <f t="shared" si="43"/>
        <v>-</v>
      </c>
      <c r="M87" s="230"/>
      <c r="X87" s="399" t="s">
        <v>107</v>
      </c>
      <c r="Y87" s="273">
        <f>COUNTIF('All groups'!AM:AM,'Demographics All'!X87)</f>
        <v>0</v>
      </c>
      <c r="Z87" s="257">
        <f t="shared" si="45"/>
        <v>0</v>
      </c>
      <c r="AA87" s="291" t="s">
        <v>1967</v>
      </c>
      <c r="AB87" s="273">
        <f t="shared" si="46"/>
        <v>0</v>
      </c>
    </row>
    <row r="88" spans="1:28" ht="18.5" x14ac:dyDescent="0.35">
      <c r="AB88" s="739"/>
    </row>
    <row r="89" spans="1:28" ht="18.5" x14ac:dyDescent="0.35">
      <c r="AB89" s="739"/>
    </row>
  </sheetData>
  <autoFilter ref="X39:AB87" xr:uid="{3C816DC6-9688-437F-84FD-706F62F92AC7}"/>
  <mergeCells count="1">
    <mergeCell ref="N4:T10"/>
  </mergeCells>
  <conditionalFormatting sqref="A5:A10">
    <cfRule type="cellIs" dxfId="1362" priority="58" operator="equal">
      <formula>"No"</formula>
    </cfRule>
    <cfRule type="cellIs" dxfId="1361" priority="59" operator="equal">
      <formula>"Yes"</formula>
    </cfRule>
    <cfRule type="cellIs" dxfId="1360" priority="60" operator="equal">
      <formula>"No, it did not apply"</formula>
    </cfRule>
  </conditionalFormatting>
  <conditionalFormatting sqref="A26:A35">
    <cfRule type="cellIs" dxfId="1359" priority="28" operator="equal">
      <formula>"No"</formula>
    </cfRule>
    <cfRule type="cellIs" dxfId="1358" priority="29" operator="equal">
      <formula>"Yes"</formula>
    </cfRule>
    <cfRule type="cellIs" dxfId="1357" priority="30" operator="equal">
      <formula>"No, it did not apply"</formula>
    </cfRule>
  </conditionalFormatting>
  <conditionalFormatting sqref="E2 G2 K2 I2">
    <cfRule type="dataBar" priority="8">
      <dataBar>
        <cfvo type="min"/>
        <cfvo type="max"/>
        <color rgb="FF638EC6"/>
      </dataBar>
      <extLst>
        <ext xmlns:x14="http://schemas.microsoft.com/office/spreadsheetml/2009/9/main" uri="{B025F937-C7B1-47D3-B67F-A62EFF666E3E}">
          <x14:id>{2BC8E7DB-F5CF-41BA-B1A4-690DD2BDD2A2}</x14:id>
        </ext>
      </extLst>
    </cfRule>
  </conditionalFormatting>
  <conditionalFormatting sqref="E5:E10 G5:G10 K5:K10 I5:I10">
    <cfRule type="dataBar" priority="9">
      <dataBar>
        <cfvo type="min"/>
        <cfvo type="max"/>
        <color rgb="FF638EC6"/>
      </dataBar>
      <extLst>
        <ext xmlns:x14="http://schemas.microsoft.com/office/spreadsheetml/2009/9/main" uri="{B025F937-C7B1-47D3-B67F-A62EFF666E3E}">
          <x14:id>{977C5FE4-A666-46AF-80D9-7B19105A90D0}</x14:id>
        </ext>
      </extLst>
    </cfRule>
  </conditionalFormatting>
  <conditionalFormatting sqref="E15:E20 G15:G20 I15:I20 K15:K20">
    <cfRule type="dataBar" priority="10">
      <dataBar>
        <cfvo type="min"/>
        <cfvo type="max"/>
        <color rgb="FF638EC6"/>
      </dataBar>
      <extLst>
        <ext xmlns:x14="http://schemas.microsoft.com/office/spreadsheetml/2009/9/main" uri="{B025F937-C7B1-47D3-B67F-A62EFF666E3E}">
          <x14:id>{D470B500-4E25-4F43-89EE-AFC1822B38F9}</x14:id>
        </ext>
      </extLst>
    </cfRule>
  </conditionalFormatting>
  <conditionalFormatting sqref="E26:E35 G26:G35 I26:I35 K26:K35">
    <cfRule type="dataBar" priority="11">
      <dataBar>
        <cfvo type="min"/>
        <cfvo type="max"/>
        <color rgb="FF638EC6"/>
      </dataBar>
      <extLst>
        <ext xmlns:x14="http://schemas.microsoft.com/office/spreadsheetml/2009/9/main" uri="{B025F937-C7B1-47D3-B67F-A62EFF666E3E}">
          <x14:id>{A96CDC0A-0859-4D19-8797-B634353DB3B0}</x14:id>
        </ext>
      </extLst>
    </cfRule>
  </conditionalFormatting>
  <conditionalFormatting sqref="E40:E87 G40:G87 I40:I87 K40:K87">
    <cfRule type="dataBar" priority="12">
      <dataBar>
        <cfvo type="min"/>
        <cfvo type="max"/>
        <color rgb="FF638EC6"/>
      </dataBar>
      <extLst>
        <ext xmlns:x14="http://schemas.microsoft.com/office/spreadsheetml/2009/9/main" uri="{B025F937-C7B1-47D3-B67F-A62EFF666E3E}">
          <x14:id>{47B8B1CB-0440-485E-B77B-F3DC6B739241}</x14:id>
        </ext>
      </extLst>
    </cfRule>
  </conditionalFormatting>
  <conditionalFormatting sqref="X5:Z7">
    <cfRule type="cellIs" dxfId="1356" priority="13" operator="equal">
      <formula>"No"</formula>
    </cfRule>
    <cfRule type="cellIs" dxfId="1355" priority="14" operator="equal">
      <formula>"Yes"</formula>
    </cfRule>
    <cfRule type="cellIs" dxfId="1354" priority="15" operator="equal">
      <formula>"No, it did not apply"</formula>
    </cfRule>
  </conditionalFormatting>
  <conditionalFormatting sqref="X9:Z9">
    <cfRule type="cellIs" dxfId="1353" priority="16" operator="equal">
      <formula>"No"</formula>
    </cfRule>
    <cfRule type="cellIs" dxfId="1352" priority="17" operator="equal">
      <formula>"Yes"</formula>
    </cfRule>
    <cfRule type="cellIs" dxfId="1351" priority="18" operator="equal">
      <formula>"No, it did not apply"</formula>
    </cfRule>
  </conditionalFormatting>
  <conditionalFormatting sqref="AF5 AH5 AJ5 AL5">
    <cfRule type="dataBar" priority="7">
      <dataBar>
        <cfvo type="min"/>
        <cfvo type="max"/>
        <color rgb="FF638EC6"/>
      </dataBar>
      <extLst>
        <ext xmlns:x14="http://schemas.microsoft.com/office/spreadsheetml/2009/9/main" uri="{B025F937-C7B1-47D3-B67F-A62EFF666E3E}">
          <x14:id>{CECD29F6-0E14-433E-98A7-23E43C2C9405}</x14:id>
        </ext>
      </extLst>
    </cfRule>
  </conditionalFormatting>
  <conditionalFormatting sqref="AF6:AF9 AH6:AH9 AJ6:AJ9 AL6:AL9">
    <cfRule type="dataBar" priority="6">
      <dataBar>
        <cfvo type="min"/>
        <cfvo type="max"/>
        <color rgb="FF638EC6"/>
      </dataBar>
      <extLst>
        <ext xmlns:x14="http://schemas.microsoft.com/office/spreadsheetml/2009/9/main" uri="{B025F937-C7B1-47D3-B67F-A62EFF666E3E}">
          <x14:id>{55ED4AB2-7DCC-4BC7-82D9-FC42B806FAC0}</x14:id>
        </ext>
      </extLst>
    </cfRule>
  </conditionalFormatting>
  <conditionalFormatting sqref="AF15:AF18 AH15:AH18 AJ15:AJ18 AL15:AL18">
    <cfRule type="dataBar" priority="3">
      <dataBar>
        <cfvo type="min"/>
        <cfvo type="max"/>
        <color rgb="FF638EC6"/>
      </dataBar>
      <extLst>
        <ext xmlns:x14="http://schemas.microsoft.com/office/spreadsheetml/2009/9/main" uri="{B025F937-C7B1-47D3-B67F-A62EFF666E3E}">
          <x14:id>{9D702234-D8AA-4BED-BE94-F1D69F342606}</x14:id>
        </ext>
      </extLst>
    </cfRule>
  </conditionalFormatting>
  <conditionalFormatting sqref="AF24:AF37 AH24:AH37 AJ24:AJ37 AL24:AL37">
    <cfRule type="dataBar" priority="1">
      <dataBar>
        <cfvo type="min"/>
        <cfvo type="max"/>
        <color rgb="FF638EC6"/>
      </dataBar>
      <extLst>
        <ext xmlns:x14="http://schemas.microsoft.com/office/spreadsheetml/2009/9/main" uri="{B025F937-C7B1-47D3-B67F-A62EFF666E3E}">
          <x14:id>{C7CB660A-EC77-42CC-AAB6-30D8062C20DF}</x14:id>
        </ext>
      </extLst>
    </cfRule>
  </conditionalFormatting>
  <pageMargins left="0.7" right="0.7" top="0.75" bottom="0.75" header="0.3" footer="0.3"/>
  <pageSetup orientation="portrait" r:id="rId1"/>
  <ignoredErrors>
    <ignoredError sqref="G26:L35 G15:L23 G2:L10 P2:U2 P23:V23 G40:L87 AH15:AM18" formula="1"/>
  </ignoredErrors>
  <extLst>
    <ext xmlns:x14="http://schemas.microsoft.com/office/spreadsheetml/2009/9/main" uri="{78C0D931-6437-407d-A8EE-F0AAD7539E65}">
      <x14:conditionalFormattings>
        <x14:conditionalFormatting xmlns:xm="http://schemas.microsoft.com/office/excel/2006/main">
          <x14:cfRule type="dataBar" id="{2BC8E7DB-F5CF-41BA-B1A4-690DD2BDD2A2}">
            <x14:dataBar minLength="0" maxLength="100" border="1" negativeBarBorderColorSameAsPositive="0">
              <x14:cfvo type="autoMin"/>
              <x14:cfvo type="autoMax"/>
              <x14:borderColor rgb="FF638EC6"/>
              <x14:negativeFillColor rgb="FFFF0000"/>
              <x14:negativeBorderColor rgb="FFFF0000"/>
              <x14:axisColor rgb="FF000000"/>
            </x14:dataBar>
          </x14:cfRule>
          <xm:sqref>E2 G2 K2 I2</xm:sqref>
        </x14:conditionalFormatting>
        <x14:conditionalFormatting xmlns:xm="http://schemas.microsoft.com/office/excel/2006/main">
          <x14:cfRule type="dataBar" id="{977C5FE4-A666-46AF-80D9-7B19105A90D0}">
            <x14:dataBar minLength="0" maxLength="100" border="1" negativeBarBorderColorSameAsPositive="0">
              <x14:cfvo type="autoMin"/>
              <x14:cfvo type="autoMax"/>
              <x14:borderColor rgb="FF638EC6"/>
              <x14:negativeFillColor rgb="FFFF0000"/>
              <x14:negativeBorderColor rgb="FFFF0000"/>
              <x14:axisColor rgb="FF000000"/>
            </x14:dataBar>
          </x14:cfRule>
          <xm:sqref>E5:E10 G5:G10 K5:K10 I5:I10</xm:sqref>
        </x14:conditionalFormatting>
        <x14:conditionalFormatting xmlns:xm="http://schemas.microsoft.com/office/excel/2006/main">
          <x14:cfRule type="dataBar" id="{D470B500-4E25-4F43-89EE-AFC1822B38F9}">
            <x14:dataBar minLength="0" maxLength="100" border="1" negativeBarBorderColorSameAsPositive="0">
              <x14:cfvo type="autoMin"/>
              <x14:cfvo type="autoMax"/>
              <x14:borderColor rgb="FF638EC6"/>
              <x14:negativeFillColor rgb="FFFF0000"/>
              <x14:negativeBorderColor rgb="FFFF0000"/>
              <x14:axisColor rgb="FF000000"/>
            </x14:dataBar>
          </x14:cfRule>
          <xm:sqref>E15:E20 G15:G20 I15:I20 K15:K20</xm:sqref>
        </x14:conditionalFormatting>
        <x14:conditionalFormatting xmlns:xm="http://schemas.microsoft.com/office/excel/2006/main">
          <x14:cfRule type="dataBar" id="{A96CDC0A-0859-4D19-8797-B634353DB3B0}">
            <x14:dataBar minLength="0" maxLength="100" border="1" negativeBarBorderColorSameAsPositive="0">
              <x14:cfvo type="autoMin"/>
              <x14:cfvo type="autoMax"/>
              <x14:borderColor rgb="FF638EC6"/>
              <x14:negativeFillColor rgb="FFFF0000"/>
              <x14:negativeBorderColor rgb="FFFF0000"/>
              <x14:axisColor rgb="FF000000"/>
            </x14:dataBar>
          </x14:cfRule>
          <xm:sqref>E26:E35 G26:G35 I26:I35 K26:K35</xm:sqref>
        </x14:conditionalFormatting>
        <x14:conditionalFormatting xmlns:xm="http://schemas.microsoft.com/office/excel/2006/main">
          <x14:cfRule type="dataBar" id="{47B8B1CB-0440-485E-B77B-F3DC6B739241}">
            <x14:dataBar minLength="0" maxLength="100" border="1" negativeBarBorderColorSameAsPositive="0">
              <x14:cfvo type="autoMin"/>
              <x14:cfvo type="autoMax"/>
              <x14:borderColor rgb="FF638EC6"/>
              <x14:negativeFillColor rgb="FFFF0000"/>
              <x14:negativeBorderColor rgb="FFFF0000"/>
              <x14:axisColor rgb="FF000000"/>
            </x14:dataBar>
          </x14:cfRule>
          <xm:sqref>E40:E87 G40:G87 I40:I87 K40:K87</xm:sqref>
        </x14:conditionalFormatting>
        <x14:conditionalFormatting xmlns:xm="http://schemas.microsoft.com/office/excel/2006/main">
          <x14:cfRule type="dataBar" id="{CECD29F6-0E14-433E-98A7-23E43C2C9405}">
            <x14:dataBar minLength="0" maxLength="100" border="1" negativeBarBorderColorSameAsPositive="0">
              <x14:cfvo type="autoMin"/>
              <x14:cfvo type="autoMax"/>
              <x14:borderColor rgb="FF638EC6"/>
              <x14:negativeFillColor rgb="FFFF0000"/>
              <x14:negativeBorderColor rgb="FFFF0000"/>
              <x14:axisColor rgb="FF000000"/>
            </x14:dataBar>
          </x14:cfRule>
          <xm:sqref>AF5 AH5 AJ5 AL5</xm:sqref>
        </x14:conditionalFormatting>
        <x14:conditionalFormatting xmlns:xm="http://schemas.microsoft.com/office/excel/2006/main">
          <x14:cfRule type="dataBar" id="{55ED4AB2-7DCC-4BC7-82D9-FC42B806FAC0}">
            <x14:dataBar minLength="0" maxLength="100" border="1" negativeBarBorderColorSameAsPositive="0">
              <x14:cfvo type="autoMin"/>
              <x14:cfvo type="autoMax"/>
              <x14:borderColor rgb="FF638EC6"/>
              <x14:negativeFillColor rgb="FFFF0000"/>
              <x14:negativeBorderColor rgb="FFFF0000"/>
              <x14:axisColor rgb="FF000000"/>
            </x14:dataBar>
          </x14:cfRule>
          <xm:sqref>AF6:AF9 AH6:AH9 AJ6:AJ9 AL6:AL9</xm:sqref>
        </x14:conditionalFormatting>
        <x14:conditionalFormatting xmlns:xm="http://schemas.microsoft.com/office/excel/2006/main">
          <x14:cfRule type="dataBar" id="{9D702234-D8AA-4BED-BE94-F1D69F342606}">
            <x14:dataBar minLength="0" maxLength="100" border="1" negativeBarBorderColorSameAsPositive="0">
              <x14:cfvo type="autoMin"/>
              <x14:cfvo type="autoMax"/>
              <x14:borderColor rgb="FF638EC6"/>
              <x14:negativeFillColor rgb="FFFF0000"/>
              <x14:negativeBorderColor rgb="FFFF0000"/>
              <x14:axisColor rgb="FF000000"/>
            </x14:dataBar>
          </x14:cfRule>
          <xm:sqref>AF15:AF18 AH15:AH18 AJ15:AJ18 AL15:AL18</xm:sqref>
        </x14:conditionalFormatting>
        <x14:conditionalFormatting xmlns:xm="http://schemas.microsoft.com/office/excel/2006/main">
          <x14:cfRule type="dataBar" id="{C7CB660A-EC77-42CC-AAB6-30D8062C20DF}">
            <x14:dataBar minLength="0" maxLength="100" border="1" negativeBarBorderColorSameAsPositive="0">
              <x14:cfvo type="autoMin"/>
              <x14:cfvo type="autoMax"/>
              <x14:borderColor rgb="FF638EC6"/>
              <x14:negativeFillColor rgb="FFFF0000"/>
              <x14:negativeBorderColor rgb="FFFF0000"/>
              <x14:axisColor rgb="FF000000"/>
            </x14:dataBar>
          </x14:cfRule>
          <xm:sqref>AF24:AF37 AH24:AH37 AJ24:AJ37 AL24:AL37</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0B5C4-7086-4C4B-B704-8A2631BBB126}">
  <dimension ref="A1:EY13"/>
  <sheetViews>
    <sheetView topLeftCell="O6" zoomScale="80" zoomScaleNormal="80" workbookViewId="0">
      <selection activeCell="T6" sqref="T6:U12"/>
    </sheetView>
  </sheetViews>
  <sheetFormatPr defaultRowHeight="14.5" x14ac:dyDescent="0.35"/>
  <cols>
    <col min="1" max="1" width="25.1796875" style="7" hidden="1" customWidth="1"/>
    <col min="2" max="2" width="25.7265625" style="7" hidden="1" customWidth="1"/>
    <col min="3" max="5" width="0" style="7" hidden="1" customWidth="1"/>
    <col min="6" max="6" width="20.7265625" style="7" hidden="1" customWidth="1"/>
    <col min="7" max="7" width="15.26953125" style="7" hidden="1" customWidth="1"/>
    <col min="8" max="8" width="14.1796875" style="7" hidden="1" customWidth="1"/>
    <col min="9" max="14" width="0" style="7" hidden="1" customWidth="1"/>
    <col min="15" max="15" width="10.81640625" style="7" customWidth="1"/>
    <col min="16" max="16" width="11.7265625" style="7" customWidth="1"/>
    <col min="17" max="17" width="12.7265625" style="7" customWidth="1"/>
    <col min="18" max="18" width="13.81640625" style="7" customWidth="1"/>
    <col min="19" max="19" width="13.26953125" style="7" customWidth="1"/>
    <col min="20" max="20" width="20.26953125" style="7" customWidth="1"/>
    <col min="21" max="21" width="8.7265625" style="7"/>
    <col min="22" max="22" width="14.1796875" style="7" customWidth="1"/>
    <col min="23" max="23" width="12.453125" style="7" customWidth="1"/>
    <col min="24" max="24" width="17.7265625" style="7" customWidth="1"/>
    <col min="25" max="25" width="18.26953125" style="7" customWidth="1"/>
    <col min="26" max="26" width="12.54296875" style="7" customWidth="1"/>
    <col min="27" max="27" width="8.7265625" style="7"/>
    <col min="28" max="28" width="11.81640625" style="7" customWidth="1"/>
    <col min="29" max="29" width="20.81640625" style="7" customWidth="1"/>
    <col min="30" max="31" width="22.7265625" style="7" customWidth="1"/>
    <col min="32" max="40" width="15.7265625" style="7" customWidth="1"/>
    <col min="41" max="41" width="21.81640625" style="7" customWidth="1"/>
    <col min="42" max="47" width="15.7265625" style="7" customWidth="1"/>
    <col min="48" max="48" width="11.26953125" style="7" customWidth="1"/>
    <col min="49" max="49" width="10.54296875" style="7" customWidth="1"/>
    <col min="50" max="50" width="14.1796875" style="7" customWidth="1"/>
    <col min="51" max="51" width="14.453125" style="7" customWidth="1"/>
    <col min="52" max="52" width="16.26953125" style="7" customWidth="1"/>
    <col min="53" max="53" width="13" style="7" customWidth="1"/>
    <col min="54" max="54" width="14.7265625" style="7" customWidth="1"/>
    <col min="55" max="55" width="12.26953125" style="7" customWidth="1"/>
    <col min="56" max="56" width="14.26953125" style="7" customWidth="1"/>
    <col min="57" max="57" width="14.7265625" style="7" customWidth="1"/>
    <col min="58" max="58" width="18" style="7" customWidth="1"/>
    <col min="59" max="59" width="13.453125" style="7" customWidth="1"/>
    <col min="60" max="60" width="11.81640625" style="7" customWidth="1"/>
    <col min="61" max="61" width="12.1796875" style="7" customWidth="1"/>
    <col min="62" max="62" width="12.26953125" style="7" customWidth="1"/>
    <col min="63" max="63" width="12.54296875" style="7" customWidth="1"/>
    <col min="64" max="64" width="13.1796875" style="7" customWidth="1"/>
    <col min="65" max="65" width="13.7265625" style="7" customWidth="1"/>
    <col min="66" max="66" width="14.26953125" style="7" customWidth="1"/>
    <col min="67" max="67" width="15.26953125" style="7" customWidth="1"/>
    <col min="68" max="68" width="16.54296875" style="7" customWidth="1"/>
    <col min="69" max="69" width="13.26953125" style="7" customWidth="1"/>
    <col min="70" max="70" width="16.26953125" style="7" customWidth="1"/>
    <col min="71" max="71" width="19.26953125" style="7" customWidth="1"/>
    <col min="72" max="72" width="13.453125" style="7" customWidth="1"/>
    <col min="73" max="73" width="14.26953125" style="7" customWidth="1"/>
    <col min="74" max="74" width="13.54296875" style="7" customWidth="1"/>
    <col min="75" max="75" width="12.453125" style="7" customWidth="1"/>
    <col min="76" max="76" width="12.7265625" style="7" customWidth="1"/>
    <col min="77" max="77" width="12.453125" style="7" customWidth="1"/>
    <col min="78" max="78" width="13.26953125" style="7" customWidth="1"/>
    <col min="79" max="79" width="13.7265625" style="7" customWidth="1"/>
    <col min="80" max="80" width="13.26953125" style="7" customWidth="1"/>
    <col min="81" max="81" width="13.54296875" style="7" customWidth="1"/>
    <col min="82" max="82" width="19.7265625" style="7" customWidth="1"/>
    <col min="83" max="83" width="13.1796875" style="7" customWidth="1"/>
    <col min="84" max="84" width="13.26953125" style="7" customWidth="1"/>
    <col min="85" max="85" width="13.7265625" style="7" customWidth="1"/>
    <col min="86" max="86" width="13.26953125" style="7" customWidth="1"/>
    <col min="87" max="87" width="17.1796875" style="7" customWidth="1"/>
    <col min="88" max="88" width="16" style="7" customWidth="1"/>
    <col min="89" max="89" width="12.7265625" style="7" customWidth="1"/>
    <col min="90" max="90" width="13.1796875" style="7" customWidth="1"/>
    <col min="91" max="91" width="13.81640625" style="7" customWidth="1"/>
    <col min="92" max="92" width="12.7265625" style="7" customWidth="1"/>
    <col min="93" max="93" width="13.26953125" style="7" customWidth="1"/>
    <col min="94" max="94" width="13.54296875" style="7" customWidth="1"/>
    <col min="95" max="95" width="13.26953125" style="7" customWidth="1"/>
    <col min="96" max="96" width="17.26953125" style="7" customWidth="1"/>
    <col min="97" max="97" width="13.26953125" style="7" customWidth="1"/>
    <col min="98" max="98" width="14.1796875" style="7" customWidth="1"/>
    <col min="99" max="99" width="13.54296875" style="7" customWidth="1"/>
    <col min="100" max="100" width="13.1796875" style="7" customWidth="1"/>
    <col min="101" max="101" width="13.26953125" style="7" customWidth="1"/>
    <col min="102" max="102" width="13.7265625" style="7" customWidth="1"/>
    <col min="103" max="103" width="14.1796875" style="7" customWidth="1"/>
    <col min="104" max="104" width="15.7265625" style="7" customWidth="1"/>
    <col min="105" max="105" width="13.54296875" style="7" customWidth="1"/>
    <col min="106" max="106" width="12.54296875" style="7" customWidth="1"/>
    <col min="107" max="107" width="16.26953125" style="7" customWidth="1"/>
    <col min="108" max="108" width="13.26953125" style="7" customWidth="1"/>
    <col min="109" max="109" width="17.7265625" style="7" customWidth="1"/>
    <col min="110" max="110" width="13.1796875" style="7" customWidth="1"/>
    <col min="111" max="111" width="13.26953125" style="7" customWidth="1"/>
    <col min="112" max="112" width="14.26953125" style="7" customWidth="1"/>
    <col min="113" max="113" width="16.54296875" style="7" customWidth="1"/>
    <col min="114" max="114" width="12.7265625" style="7" customWidth="1"/>
    <col min="115" max="115" width="13.26953125" style="7" customWidth="1"/>
    <col min="116" max="116" width="16.7265625" style="7" customWidth="1"/>
    <col min="117" max="117" width="13" style="7" customWidth="1"/>
    <col min="118" max="118" width="13.26953125" style="7" customWidth="1"/>
    <col min="119" max="119" width="13" style="7" customWidth="1"/>
    <col min="120" max="120" width="13.54296875" style="7" customWidth="1"/>
    <col min="121" max="121" width="17.26953125" style="7" customWidth="1"/>
    <col min="122" max="122" width="12.26953125" style="7" customWidth="1"/>
    <col min="123" max="123" width="17.7265625" style="7" customWidth="1"/>
    <col min="124" max="124" width="13.1796875" style="7" customWidth="1"/>
    <col min="125" max="125" width="16.26953125" style="7" customWidth="1"/>
    <col min="126" max="126" width="14.453125" style="7" customWidth="1"/>
    <col min="127" max="127" width="17.26953125" style="7" customWidth="1"/>
    <col min="128" max="128" width="8.7265625" style="7"/>
    <col min="129" max="129" width="10.7265625" style="7" customWidth="1"/>
    <col min="130" max="130" width="12.26953125" style="7" customWidth="1"/>
    <col min="131" max="131" width="15.1796875" style="7" customWidth="1"/>
    <col min="132" max="132" width="15.7265625" style="7" customWidth="1"/>
    <col min="133" max="133" width="13.81640625" style="7" customWidth="1"/>
    <col min="134" max="134" width="13.7265625" style="7" customWidth="1"/>
    <col min="135" max="135" width="19.54296875" style="7" customWidth="1"/>
    <col min="136" max="136" width="15.453125" style="7" customWidth="1"/>
    <col min="137" max="137" width="13.54296875" style="7" customWidth="1"/>
    <col min="138" max="138" width="13.1796875" style="7" customWidth="1"/>
    <col min="139" max="139" width="13.7265625" style="7" customWidth="1"/>
    <col min="140" max="140" width="16.1796875" style="7" customWidth="1"/>
    <col min="141" max="141" width="19" style="7" customWidth="1"/>
    <col min="142" max="142" width="16.26953125" style="7" customWidth="1"/>
    <col min="143" max="143" width="12.7265625" style="7" customWidth="1"/>
    <col min="144" max="144" width="34.7265625" style="7" customWidth="1"/>
    <col min="145" max="146" width="13.7265625" style="7" customWidth="1"/>
    <col min="147" max="147" width="14.7265625" style="7" customWidth="1"/>
    <col min="148" max="148" width="15.7265625" style="7" customWidth="1"/>
    <col min="149" max="149" width="13.81640625" style="7" customWidth="1"/>
    <col min="150" max="150" width="13.26953125" style="7" customWidth="1"/>
    <col min="151" max="151" width="13.7265625" style="7" customWidth="1"/>
    <col min="152" max="152" width="13.81640625" style="7" customWidth="1"/>
    <col min="153" max="153" width="12.1796875" style="7" customWidth="1"/>
    <col min="154" max="154" width="15" style="7" customWidth="1"/>
    <col min="155" max="155" width="43.7265625" style="7" customWidth="1"/>
  </cols>
  <sheetData>
    <row r="1" spans="1:155" s="119" customFormat="1" ht="39.5" thickBot="1" x14ac:dyDescent="0.35">
      <c r="A1" s="117"/>
      <c r="B1" s="117"/>
      <c r="C1" s="117"/>
      <c r="D1" s="117"/>
      <c r="E1" s="117"/>
      <c r="F1" s="117"/>
      <c r="G1" s="117"/>
      <c r="H1" s="117"/>
      <c r="I1" s="1198" t="s">
        <v>674</v>
      </c>
      <c r="J1" s="1198"/>
      <c r="K1" s="1198"/>
      <c r="L1" s="1198"/>
      <c r="M1" s="1198"/>
      <c r="N1" s="1198"/>
      <c r="O1" s="1198" t="s">
        <v>675</v>
      </c>
      <c r="P1" s="1198"/>
      <c r="Q1" s="1198"/>
      <c r="R1" s="1198"/>
      <c r="S1" s="424"/>
      <c r="T1" s="1198" t="s">
        <v>676</v>
      </c>
      <c r="U1" s="1198"/>
      <c r="V1" s="1198"/>
      <c r="W1" s="1198"/>
      <c r="X1" s="1198"/>
      <c r="Y1" s="1198"/>
      <c r="Z1" s="1198"/>
      <c r="AA1" s="1198"/>
      <c r="AB1" s="1198"/>
      <c r="AC1" s="118" t="s">
        <v>677</v>
      </c>
      <c r="AD1" s="118" t="s">
        <v>677</v>
      </c>
      <c r="AE1" s="118" t="s">
        <v>679</v>
      </c>
      <c r="AF1" s="118" t="s">
        <v>681</v>
      </c>
      <c r="AG1" s="118" t="s">
        <v>681</v>
      </c>
      <c r="AH1" s="118" t="s">
        <v>681</v>
      </c>
      <c r="AI1" s="118" t="s">
        <v>681</v>
      </c>
      <c r="AJ1" s="118" t="s">
        <v>681</v>
      </c>
      <c r="AK1" s="118" t="s">
        <v>681</v>
      </c>
      <c r="AL1" s="118" t="s">
        <v>681</v>
      </c>
      <c r="AM1" s="118" t="s">
        <v>681</v>
      </c>
      <c r="AN1" s="118" t="s">
        <v>681</v>
      </c>
      <c r="AO1" s="118" t="s">
        <v>681</v>
      </c>
      <c r="AP1" s="118" t="s">
        <v>681</v>
      </c>
      <c r="AQ1" s="118" t="s">
        <v>681</v>
      </c>
      <c r="AR1" s="118" t="s">
        <v>681</v>
      </c>
      <c r="AS1" s="118" t="s">
        <v>681</v>
      </c>
      <c r="AT1" s="118" t="s">
        <v>681</v>
      </c>
      <c r="AU1" s="118" t="s">
        <v>681</v>
      </c>
      <c r="AV1" s="118" t="s">
        <v>681</v>
      </c>
      <c r="AW1" s="118" t="s">
        <v>681</v>
      </c>
      <c r="AX1" s="118" t="s">
        <v>681</v>
      </c>
      <c r="AY1" s="118" t="s">
        <v>681</v>
      </c>
      <c r="AZ1" s="118" t="s">
        <v>681</v>
      </c>
      <c r="BA1" s="118" t="s">
        <v>681</v>
      </c>
      <c r="BB1" s="118" t="s">
        <v>681</v>
      </c>
      <c r="BC1" s="118" t="s">
        <v>681</v>
      </c>
      <c r="BD1" s="118" t="s">
        <v>681</v>
      </c>
      <c r="BE1" s="118" t="s">
        <v>681</v>
      </c>
      <c r="BF1" s="118" t="s">
        <v>681</v>
      </c>
      <c r="BG1" s="118" t="s">
        <v>681</v>
      </c>
      <c r="BH1" s="118" t="s">
        <v>681</v>
      </c>
      <c r="BI1" s="118" t="s">
        <v>681</v>
      </c>
      <c r="BJ1" s="118" t="s">
        <v>681</v>
      </c>
      <c r="BK1" s="118" t="s">
        <v>681</v>
      </c>
      <c r="BL1" s="118" t="s">
        <v>681</v>
      </c>
      <c r="BM1" s="118" t="s">
        <v>681</v>
      </c>
      <c r="BN1" s="118" t="s">
        <v>681</v>
      </c>
      <c r="BO1" s="118" t="s">
        <v>681</v>
      </c>
      <c r="BP1" s="118" t="s">
        <v>681</v>
      </c>
      <c r="BQ1" s="118" t="s">
        <v>681</v>
      </c>
      <c r="BR1" s="118" t="s">
        <v>681</v>
      </c>
      <c r="BS1" s="118" t="s">
        <v>681</v>
      </c>
      <c r="BT1" s="118" t="s">
        <v>681</v>
      </c>
      <c r="BU1" s="118" t="s">
        <v>681</v>
      </c>
      <c r="BV1" s="118" t="s">
        <v>681</v>
      </c>
      <c r="BW1" s="118" t="s">
        <v>681</v>
      </c>
      <c r="BX1" s="118" t="s">
        <v>681</v>
      </c>
      <c r="BY1" s="118" t="s">
        <v>681</v>
      </c>
      <c r="BZ1" s="118" t="s">
        <v>681</v>
      </c>
      <c r="CA1" s="118" t="s">
        <v>681</v>
      </c>
      <c r="CB1" s="118" t="s">
        <v>681</v>
      </c>
      <c r="CC1" s="118" t="s">
        <v>681</v>
      </c>
      <c r="CD1" s="118" t="s">
        <v>681</v>
      </c>
      <c r="CE1" s="118" t="s">
        <v>681</v>
      </c>
      <c r="CF1" s="118" t="s">
        <v>681</v>
      </c>
      <c r="CG1" s="118" t="s">
        <v>681</v>
      </c>
      <c r="CH1" s="118" t="s">
        <v>681</v>
      </c>
      <c r="CI1" s="118" t="s">
        <v>681</v>
      </c>
      <c r="CJ1" s="118" t="s">
        <v>681</v>
      </c>
      <c r="CK1" s="118" t="s">
        <v>681</v>
      </c>
      <c r="CL1" s="118" t="s">
        <v>681</v>
      </c>
      <c r="CM1" s="118" t="s">
        <v>681</v>
      </c>
      <c r="CN1" s="118" t="s">
        <v>681</v>
      </c>
      <c r="CO1" s="118" t="s">
        <v>681</v>
      </c>
      <c r="CP1" s="118" t="s">
        <v>681</v>
      </c>
      <c r="CQ1" s="118" t="s">
        <v>681</v>
      </c>
      <c r="CR1" s="118" t="s">
        <v>681</v>
      </c>
      <c r="CS1" s="118" t="s">
        <v>681</v>
      </c>
      <c r="CT1" s="118" t="s">
        <v>681</v>
      </c>
      <c r="CU1" s="118" t="s">
        <v>681</v>
      </c>
      <c r="CV1" s="118" t="s">
        <v>681</v>
      </c>
      <c r="CW1" s="118" t="s">
        <v>681</v>
      </c>
      <c r="CX1" s="118" t="s">
        <v>681</v>
      </c>
      <c r="CY1" s="118" t="s">
        <v>681</v>
      </c>
      <c r="CZ1" s="118" t="s">
        <v>681</v>
      </c>
      <c r="DA1" s="118" t="s">
        <v>681</v>
      </c>
      <c r="DB1" s="118" t="s">
        <v>681</v>
      </c>
      <c r="DC1" s="118" t="s">
        <v>681</v>
      </c>
      <c r="DD1" s="118" t="s">
        <v>681</v>
      </c>
      <c r="DE1" s="118" t="s">
        <v>681</v>
      </c>
      <c r="DF1" s="118" t="s">
        <v>681</v>
      </c>
      <c r="DG1" s="118" t="s">
        <v>681</v>
      </c>
      <c r="DH1" s="118" t="s">
        <v>681</v>
      </c>
      <c r="DI1" s="118" t="s">
        <v>681</v>
      </c>
      <c r="DJ1" s="118" t="s">
        <v>681</v>
      </c>
      <c r="DK1" s="118" t="s">
        <v>681</v>
      </c>
      <c r="DL1" s="118" t="s">
        <v>681</v>
      </c>
      <c r="DM1" s="118" t="s">
        <v>681</v>
      </c>
      <c r="DN1" s="118" t="s">
        <v>681</v>
      </c>
      <c r="DO1" s="118" t="s">
        <v>681</v>
      </c>
      <c r="DP1" s="118" t="s">
        <v>681</v>
      </c>
      <c r="DQ1" s="118" t="s">
        <v>681</v>
      </c>
      <c r="DR1" s="118" t="s">
        <v>681</v>
      </c>
      <c r="DS1" s="118" t="s">
        <v>681</v>
      </c>
      <c r="DT1" s="118" t="s">
        <v>681</v>
      </c>
      <c r="DU1" s="118" t="s">
        <v>681</v>
      </c>
      <c r="DV1" s="118" t="s">
        <v>681</v>
      </c>
      <c r="DW1" s="118" t="s">
        <v>681</v>
      </c>
      <c r="DX1" s="118" t="s">
        <v>682</v>
      </c>
      <c r="DY1" s="118" t="s">
        <v>682</v>
      </c>
      <c r="DZ1" s="118" t="s">
        <v>682</v>
      </c>
      <c r="EA1" s="118" t="s">
        <v>682</v>
      </c>
      <c r="EB1" s="118" t="s">
        <v>682</v>
      </c>
      <c r="EC1" s="118" t="s">
        <v>682</v>
      </c>
      <c r="ED1" s="118" t="s">
        <v>682</v>
      </c>
      <c r="EE1" s="118" t="s">
        <v>682</v>
      </c>
      <c r="EF1" s="118" t="s">
        <v>682</v>
      </c>
      <c r="EG1" s="118" t="s">
        <v>682</v>
      </c>
      <c r="EH1" s="118" t="s">
        <v>682</v>
      </c>
      <c r="EI1" s="118" t="s">
        <v>682</v>
      </c>
      <c r="EJ1" s="118" t="s">
        <v>682</v>
      </c>
      <c r="EK1" s="118" t="s">
        <v>682</v>
      </c>
      <c r="EL1" s="118" t="s">
        <v>682</v>
      </c>
      <c r="EM1" s="118" t="s">
        <v>682</v>
      </c>
      <c r="EN1" s="118" t="s">
        <v>683</v>
      </c>
      <c r="EO1" s="118" t="s">
        <v>683</v>
      </c>
      <c r="EP1" s="118" t="s">
        <v>683</v>
      </c>
      <c r="EQ1" s="118" t="s">
        <v>683</v>
      </c>
      <c r="ER1" s="118" t="s">
        <v>683</v>
      </c>
      <c r="ES1" s="118" t="s">
        <v>683</v>
      </c>
      <c r="ET1" s="118" t="s">
        <v>683</v>
      </c>
      <c r="EU1" s="118" t="s">
        <v>683</v>
      </c>
      <c r="EV1" s="118" t="s">
        <v>683</v>
      </c>
      <c r="EW1" s="118" t="s">
        <v>683</v>
      </c>
      <c r="EX1" s="118" t="s">
        <v>683</v>
      </c>
      <c r="EY1" s="118" t="s">
        <v>720</v>
      </c>
    </row>
    <row r="2" spans="1:155" ht="32" x14ac:dyDescent="0.35">
      <c r="A2" s="43"/>
      <c r="B2" s="44"/>
      <c r="C2" s="44"/>
      <c r="D2" s="44"/>
      <c r="E2" s="44"/>
      <c r="F2" s="44"/>
      <c r="G2" s="44"/>
      <c r="H2" s="44"/>
      <c r="I2" s="44" t="s">
        <v>721</v>
      </c>
      <c r="J2" s="44" t="s">
        <v>722</v>
      </c>
      <c r="K2" s="44" t="s">
        <v>723</v>
      </c>
      <c r="L2" s="44" t="s">
        <v>724</v>
      </c>
      <c r="M2" s="44" t="s">
        <v>725</v>
      </c>
      <c r="N2" s="44" t="s">
        <v>726</v>
      </c>
      <c r="O2" s="44" t="s">
        <v>727</v>
      </c>
      <c r="P2" s="44" t="s">
        <v>728</v>
      </c>
      <c r="Q2" s="44" t="s">
        <v>729</v>
      </c>
      <c r="R2" s="44" t="s">
        <v>730</v>
      </c>
      <c r="S2" s="44"/>
      <c r="T2" s="44" t="s">
        <v>731</v>
      </c>
      <c r="U2" s="44" t="s">
        <v>732</v>
      </c>
      <c r="V2" s="44" t="s">
        <v>733</v>
      </c>
      <c r="W2" s="44" t="s">
        <v>734</v>
      </c>
      <c r="X2" s="44" t="s">
        <v>735</v>
      </c>
      <c r="Y2" s="44" t="s">
        <v>736</v>
      </c>
      <c r="Z2" s="44" t="s">
        <v>737</v>
      </c>
      <c r="AA2" s="44" t="s">
        <v>738</v>
      </c>
      <c r="AB2" s="44" t="s">
        <v>739</v>
      </c>
      <c r="AC2" s="51" t="s">
        <v>740</v>
      </c>
      <c r="AD2" s="51" t="s">
        <v>741</v>
      </c>
      <c r="AE2" s="52" t="s">
        <v>744</v>
      </c>
      <c r="AF2" s="38" t="s">
        <v>788</v>
      </c>
      <c r="AG2" s="37" t="s">
        <v>789</v>
      </c>
      <c r="AH2" s="37" t="s">
        <v>790</v>
      </c>
      <c r="AI2" s="37" t="s">
        <v>791</v>
      </c>
      <c r="AJ2" s="37" t="s">
        <v>792</v>
      </c>
      <c r="AK2" s="37" t="s">
        <v>793</v>
      </c>
      <c r="AL2" s="37" t="s">
        <v>794</v>
      </c>
      <c r="AM2" s="37" t="s">
        <v>795</v>
      </c>
      <c r="AN2" s="37" t="s">
        <v>796</v>
      </c>
      <c r="AO2" s="37" t="s">
        <v>797</v>
      </c>
      <c r="AP2" s="37" t="s">
        <v>798</v>
      </c>
      <c r="AQ2" s="37" t="s">
        <v>799</v>
      </c>
      <c r="AR2" s="37" t="s">
        <v>800</v>
      </c>
      <c r="AS2" s="37" t="s">
        <v>801</v>
      </c>
      <c r="AT2" s="37" t="s">
        <v>802</v>
      </c>
      <c r="AU2" s="41" t="s">
        <v>803</v>
      </c>
      <c r="AV2" s="53" t="s">
        <v>804</v>
      </c>
      <c r="AW2" s="54" t="s">
        <v>805</v>
      </c>
      <c r="AX2" s="54" t="s">
        <v>806</v>
      </c>
      <c r="AY2" s="54" t="s">
        <v>807</v>
      </c>
      <c r="AZ2" s="54" t="s">
        <v>808</v>
      </c>
      <c r="BA2" s="54" t="s">
        <v>809</v>
      </c>
      <c r="BB2" s="54" t="s">
        <v>810</v>
      </c>
      <c r="BC2" s="55" t="s">
        <v>811</v>
      </c>
      <c r="BD2" s="40" t="s">
        <v>812</v>
      </c>
      <c r="BE2" s="37" t="s">
        <v>813</v>
      </c>
      <c r="BF2" s="37" t="s">
        <v>814</v>
      </c>
      <c r="BG2" s="37" t="s">
        <v>815</v>
      </c>
      <c r="BH2" s="37" t="s">
        <v>816</v>
      </c>
      <c r="BI2" s="37" t="s">
        <v>817</v>
      </c>
      <c r="BJ2" s="37" t="s">
        <v>818</v>
      </c>
      <c r="BK2" s="41" t="s">
        <v>819</v>
      </c>
      <c r="BL2" s="53" t="s">
        <v>820</v>
      </c>
      <c r="BM2" s="54" t="s">
        <v>821</v>
      </c>
      <c r="BN2" s="54" t="s">
        <v>822</v>
      </c>
      <c r="BO2" s="54" t="s">
        <v>823</v>
      </c>
      <c r="BP2" s="54" t="s">
        <v>824</v>
      </c>
      <c r="BQ2" s="54" t="s">
        <v>825</v>
      </c>
      <c r="BR2" s="54" t="s">
        <v>826</v>
      </c>
      <c r="BS2" s="54" t="s">
        <v>827</v>
      </c>
      <c r="BT2" s="54" t="s">
        <v>828</v>
      </c>
      <c r="BU2" s="54" t="s">
        <v>829</v>
      </c>
      <c r="BV2" s="54" t="s">
        <v>830</v>
      </c>
      <c r="BW2" s="54" t="s">
        <v>831</v>
      </c>
      <c r="BX2" s="54" t="s">
        <v>832</v>
      </c>
      <c r="BY2" s="54" t="s">
        <v>833</v>
      </c>
      <c r="BZ2" s="54" t="s">
        <v>834</v>
      </c>
      <c r="CA2" s="54" t="s">
        <v>835</v>
      </c>
      <c r="CB2" s="54" t="s">
        <v>836</v>
      </c>
      <c r="CC2" s="54" t="s">
        <v>837</v>
      </c>
      <c r="CD2" s="54" t="s">
        <v>838</v>
      </c>
      <c r="CE2" s="54" t="s">
        <v>839</v>
      </c>
      <c r="CF2" s="54" t="s">
        <v>840</v>
      </c>
      <c r="CG2" s="54" t="s">
        <v>841</v>
      </c>
      <c r="CH2" s="54" t="s">
        <v>842</v>
      </c>
      <c r="CI2" s="54" t="s">
        <v>843</v>
      </c>
      <c r="CJ2" s="54" t="s">
        <v>844</v>
      </c>
      <c r="CK2" s="54" t="s">
        <v>845</v>
      </c>
      <c r="CL2" s="54" t="s">
        <v>846</v>
      </c>
      <c r="CM2" s="54" t="s">
        <v>847</v>
      </c>
      <c r="CN2" s="54" t="s">
        <v>848</v>
      </c>
      <c r="CO2" s="54" t="s">
        <v>849</v>
      </c>
      <c r="CP2" s="54" t="s">
        <v>850</v>
      </c>
      <c r="CQ2" s="54" t="s">
        <v>851</v>
      </c>
      <c r="CR2" s="54" t="s">
        <v>852</v>
      </c>
      <c r="CS2" s="54" t="s">
        <v>853</v>
      </c>
      <c r="CT2" s="54" t="s">
        <v>854</v>
      </c>
      <c r="CU2" s="54" t="s">
        <v>855</v>
      </c>
      <c r="CV2" s="54" t="s">
        <v>856</v>
      </c>
      <c r="CW2" s="54" t="s">
        <v>857</v>
      </c>
      <c r="CX2" s="54" t="s">
        <v>858</v>
      </c>
      <c r="CY2" s="54" t="s">
        <v>859</v>
      </c>
      <c r="CZ2" s="54" t="s">
        <v>860</v>
      </c>
      <c r="DA2" s="54" t="s">
        <v>861</v>
      </c>
      <c r="DB2" s="54" t="s">
        <v>862</v>
      </c>
      <c r="DC2" s="54" t="s">
        <v>863</v>
      </c>
      <c r="DD2" s="54" t="s">
        <v>864</v>
      </c>
      <c r="DE2" s="54" t="s">
        <v>865</v>
      </c>
      <c r="DF2" s="54" t="s">
        <v>866</v>
      </c>
      <c r="DG2" s="54" t="s">
        <v>867</v>
      </c>
      <c r="DH2" s="54" t="s">
        <v>868</v>
      </c>
      <c r="DI2" s="54" t="s">
        <v>869</v>
      </c>
      <c r="DJ2" s="54" t="s">
        <v>870</v>
      </c>
      <c r="DK2" s="54" t="s">
        <v>871</v>
      </c>
      <c r="DL2" s="54" t="s">
        <v>872</v>
      </c>
      <c r="DM2" s="54" t="s">
        <v>873</v>
      </c>
      <c r="DN2" s="54" t="s">
        <v>874</v>
      </c>
      <c r="DO2" s="54" t="s">
        <v>875</v>
      </c>
      <c r="DP2" s="54" t="s">
        <v>876</v>
      </c>
      <c r="DQ2" s="54" t="s">
        <v>877</v>
      </c>
      <c r="DR2" s="54" t="s">
        <v>878</v>
      </c>
      <c r="DS2" s="54" t="s">
        <v>879</v>
      </c>
      <c r="DT2" s="54" t="s">
        <v>880</v>
      </c>
      <c r="DU2" s="54" t="s">
        <v>881</v>
      </c>
      <c r="DV2" s="54" t="s">
        <v>882</v>
      </c>
      <c r="DW2" s="56" t="s">
        <v>883</v>
      </c>
      <c r="DX2" s="42" t="s">
        <v>884</v>
      </c>
      <c r="DY2" s="57" t="s">
        <v>885</v>
      </c>
      <c r="DZ2" s="57" t="s">
        <v>886</v>
      </c>
      <c r="EA2" s="57" t="s">
        <v>887</v>
      </c>
      <c r="EB2" s="58" t="s">
        <v>888</v>
      </c>
      <c r="EC2" s="33" t="s">
        <v>889</v>
      </c>
      <c r="ED2" s="34" t="s">
        <v>890</v>
      </c>
      <c r="EE2" s="34" t="s">
        <v>891</v>
      </c>
      <c r="EF2" s="34" t="s">
        <v>892</v>
      </c>
      <c r="EG2" s="34" t="s">
        <v>893</v>
      </c>
      <c r="EH2" s="34" t="s">
        <v>894</v>
      </c>
      <c r="EI2" s="34" t="s">
        <v>895</v>
      </c>
      <c r="EJ2" s="34" t="s">
        <v>896</v>
      </c>
      <c r="EK2" s="34" t="s">
        <v>897</v>
      </c>
      <c r="EL2" s="34" t="s">
        <v>898</v>
      </c>
      <c r="EM2" s="35" t="s">
        <v>899</v>
      </c>
      <c r="EN2" s="59" t="s">
        <v>900</v>
      </c>
      <c r="EO2" s="60" t="s">
        <v>901</v>
      </c>
      <c r="EP2" s="34" t="s">
        <v>902</v>
      </c>
      <c r="EQ2" s="34" t="s">
        <v>903</v>
      </c>
      <c r="ER2" s="34" t="s">
        <v>904</v>
      </c>
      <c r="ES2" s="34" t="s">
        <v>905</v>
      </c>
      <c r="ET2" s="34" t="s">
        <v>906</v>
      </c>
      <c r="EU2" s="34" t="s">
        <v>907</v>
      </c>
      <c r="EV2" s="34" t="s">
        <v>908</v>
      </c>
      <c r="EW2" s="34" t="s">
        <v>909</v>
      </c>
      <c r="EX2" s="35" t="s">
        <v>910</v>
      </c>
      <c r="EY2" s="198" t="s">
        <v>1508</v>
      </c>
    </row>
    <row r="3" spans="1:155" ht="127.9" customHeight="1" thickBot="1" x14ac:dyDescent="0.4">
      <c r="A3" s="45" t="s">
        <v>1509</v>
      </c>
      <c r="B3" s="46" t="s">
        <v>1510</v>
      </c>
      <c r="C3" s="46" t="s">
        <v>1511</v>
      </c>
      <c r="D3" s="46" t="s">
        <v>1512</v>
      </c>
      <c r="E3" s="46" t="s">
        <v>1513</v>
      </c>
      <c r="F3" s="46" t="s">
        <v>1514</v>
      </c>
      <c r="G3" s="46" t="s">
        <v>1515</v>
      </c>
      <c r="H3" s="46" t="s">
        <v>1516</v>
      </c>
      <c r="I3" s="46" t="s">
        <v>674</v>
      </c>
      <c r="J3" s="46" t="s">
        <v>674</v>
      </c>
      <c r="K3" s="46" t="s">
        <v>674</v>
      </c>
      <c r="L3" s="46" t="s">
        <v>674</v>
      </c>
      <c r="M3" s="46" t="s">
        <v>674</v>
      </c>
      <c r="N3" s="46" t="s">
        <v>674</v>
      </c>
      <c r="O3" s="135" t="s">
        <v>2</v>
      </c>
      <c r="P3" s="135" t="s">
        <v>1817</v>
      </c>
      <c r="Q3" s="135" t="s">
        <v>3</v>
      </c>
      <c r="R3" s="135" t="s">
        <v>1518</v>
      </c>
      <c r="S3" s="135" t="s">
        <v>1519</v>
      </c>
      <c r="T3" s="135" t="s">
        <v>1520</v>
      </c>
      <c r="U3" s="135" t="s">
        <v>1521</v>
      </c>
      <c r="V3" s="135" t="s">
        <v>18</v>
      </c>
      <c r="W3" s="135" t="s">
        <v>30</v>
      </c>
      <c r="X3" s="135" t="s">
        <v>35</v>
      </c>
      <c r="Y3" s="135" t="s">
        <v>59</v>
      </c>
      <c r="Z3" s="135" t="s">
        <v>4</v>
      </c>
      <c r="AA3" s="135" t="s">
        <v>31</v>
      </c>
      <c r="AB3" s="135" t="s">
        <v>19</v>
      </c>
      <c r="AC3" s="1214" t="s">
        <v>108</v>
      </c>
      <c r="AD3" s="1214" t="s">
        <v>109</v>
      </c>
      <c r="AE3" s="1243" t="s">
        <v>113</v>
      </c>
      <c r="AF3" s="1135" t="s">
        <v>124</v>
      </c>
      <c r="AG3" s="1136"/>
      <c r="AH3" s="1136"/>
      <c r="AI3" s="1136"/>
      <c r="AJ3" s="1136"/>
      <c r="AK3" s="1136"/>
      <c r="AL3" s="1136"/>
      <c r="AM3" s="1136"/>
      <c r="AN3" s="1136"/>
      <c r="AO3" s="1136"/>
      <c r="AP3" s="1136"/>
      <c r="AQ3" s="1136"/>
      <c r="AR3" s="1136"/>
      <c r="AS3" s="1136"/>
      <c r="AT3" s="1136"/>
      <c r="AU3" s="1137"/>
      <c r="AV3" s="1141" t="s">
        <v>338</v>
      </c>
      <c r="AW3" s="1142"/>
      <c r="AX3" s="1142"/>
      <c r="AY3" s="1142"/>
      <c r="AZ3" s="1142"/>
      <c r="BA3" s="1142"/>
      <c r="BB3" s="1142"/>
      <c r="BC3" s="1143"/>
      <c r="BD3" s="1135" t="s">
        <v>347</v>
      </c>
      <c r="BE3" s="1136"/>
      <c r="BF3" s="1136"/>
      <c r="BG3" s="1136"/>
      <c r="BH3" s="1136"/>
      <c r="BI3" s="1136"/>
      <c r="BJ3" s="1136"/>
      <c r="BK3" s="1137"/>
      <c r="BL3" s="1141" t="s">
        <v>350</v>
      </c>
      <c r="BM3" s="1142"/>
      <c r="BN3" s="1142"/>
      <c r="BO3" s="1142"/>
      <c r="BP3" s="1142"/>
      <c r="BQ3" s="1142"/>
      <c r="BR3" s="1142"/>
      <c r="BS3" s="1142"/>
      <c r="BT3" s="1142"/>
      <c r="BU3" s="1142"/>
      <c r="BV3" s="1142"/>
      <c r="BW3" s="1142"/>
      <c r="BX3" s="1142"/>
      <c r="BY3" s="1142"/>
      <c r="BZ3" s="1142"/>
      <c r="CA3" s="1142"/>
      <c r="CB3" s="1142"/>
      <c r="CC3" s="1142"/>
      <c r="CD3" s="1142"/>
      <c r="CE3" s="1142"/>
      <c r="CF3" s="1142"/>
      <c r="CG3" s="1142"/>
      <c r="CH3" s="1142"/>
      <c r="CI3" s="1142"/>
      <c r="CJ3" s="1142"/>
      <c r="CK3" s="1142"/>
      <c r="CL3" s="1142"/>
      <c r="CM3" s="1142"/>
      <c r="CN3" s="1142"/>
      <c r="CO3" s="1142"/>
      <c r="CP3" s="1142"/>
      <c r="CQ3" s="1142"/>
      <c r="CR3" s="1142"/>
      <c r="CS3" s="1142"/>
      <c r="CT3" s="1142"/>
      <c r="CU3" s="1142"/>
      <c r="CV3" s="1142"/>
      <c r="CW3" s="1142"/>
      <c r="CX3" s="1142"/>
      <c r="CY3" s="1142"/>
      <c r="CZ3" s="1142"/>
      <c r="DA3" s="1142"/>
      <c r="DB3" s="1142"/>
      <c r="DC3" s="1142"/>
      <c r="DD3" s="1142"/>
      <c r="DE3" s="1142"/>
      <c r="DF3" s="1142"/>
      <c r="DG3" s="1142"/>
      <c r="DH3" s="1142"/>
      <c r="DI3" s="1142"/>
      <c r="DJ3" s="1142"/>
      <c r="DK3" s="1142"/>
      <c r="DL3" s="1142"/>
      <c r="DM3" s="1142"/>
      <c r="DN3" s="1142"/>
      <c r="DO3" s="1142"/>
      <c r="DP3" s="1142"/>
      <c r="DQ3" s="1142"/>
      <c r="DR3" s="1142"/>
      <c r="DS3" s="1142"/>
      <c r="DT3" s="1142"/>
      <c r="DU3" s="1142"/>
      <c r="DV3" s="1142"/>
      <c r="DW3" s="1142"/>
      <c r="DX3" s="1135" t="s">
        <v>438</v>
      </c>
      <c r="DY3" s="1136"/>
      <c r="DZ3" s="1136"/>
      <c r="EA3" s="1136"/>
      <c r="EB3" s="1137"/>
      <c r="EC3" s="1141" t="s">
        <v>442</v>
      </c>
      <c r="ED3" s="1142"/>
      <c r="EE3" s="1142"/>
      <c r="EF3" s="1142"/>
      <c r="EG3" s="1142"/>
      <c r="EH3" s="1142"/>
      <c r="EI3" s="1142"/>
      <c r="EJ3" s="1142"/>
      <c r="EK3" s="1142"/>
      <c r="EL3" s="1142"/>
      <c r="EM3" s="1143"/>
      <c r="EN3" s="1147" t="s">
        <v>473</v>
      </c>
      <c r="EO3" s="1141" t="s">
        <v>479</v>
      </c>
      <c r="EP3" s="1142"/>
      <c r="EQ3" s="1142"/>
      <c r="ER3" s="1142"/>
      <c r="ES3" s="1142"/>
      <c r="ET3" s="1142"/>
      <c r="EU3" s="1142"/>
      <c r="EV3" s="1142"/>
      <c r="EW3" s="1142"/>
      <c r="EX3" s="1143"/>
      <c r="EY3" s="1225" t="s">
        <v>607</v>
      </c>
    </row>
    <row r="4" spans="1:155" ht="130.5" customHeight="1" x14ac:dyDescent="0.35">
      <c r="A4" s="47"/>
      <c r="B4" s="48"/>
      <c r="C4" s="48"/>
      <c r="D4" s="48"/>
      <c r="E4" s="48"/>
      <c r="F4" s="48"/>
      <c r="G4" s="48"/>
      <c r="H4" s="48"/>
      <c r="I4" s="48"/>
      <c r="J4" s="48"/>
      <c r="K4" s="48"/>
      <c r="L4" s="48"/>
      <c r="M4" s="48"/>
      <c r="N4" s="48"/>
      <c r="O4" s="131"/>
      <c r="P4" s="131"/>
      <c r="Q4" s="131"/>
      <c r="R4" s="131"/>
      <c r="S4" s="131"/>
      <c r="T4" s="131"/>
      <c r="U4" s="131"/>
      <c r="V4" s="131"/>
      <c r="W4" s="131"/>
      <c r="X4" s="131"/>
      <c r="Y4" s="132"/>
      <c r="Z4" s="132"/>
      <c r="AA4" s="132"/>
      <c r="AB4" s="132"/>
      <c r="AC4" s="1215"/>
      <c r="AD4" s="1215"/>
      <c r="AE4" s="1244"/>
      <c r="AF4" s="1138"/>
      <c r="AG4" s="1139"/>
      <c r="AH4" s="1139"/>
      <c r="AI4" s="1139"/>
      <c r="AJ4" s="1139"/>
      <c r="AK4" s="1139"/>
      <c r="AL4" s="1139"/>
      <c r="AM4" s="1139"/>
      <c r="AN4" s="1139"/>
      <c r="AO4" s="1139"/>
      <c r="AP4" s="1139"/>
      <c r="AQ4" s="1139"/>
      <c r="AR4" s="1139"/>
      <c r="AS4" s="1139"/>
      <c r="AT4" s="1139"/>
      <c r="AU4" s="1140"/>
      <c r="AV4" s="1144"/>
      <c r="AW4" s="1145"/>
      <c r="AX4" s="1145"/>
      <c r="AY4" s="1145"/>
      <c r="AZ4" s="1145"/>
      <c r="BA4" s="1145"/>
      <c r="BB4" s="1145"/>
      <c r="BC4" s="1146"/>
      <c r="BD4" s="1138"/>
      <c r="BE4" s="1139"/>
      <c r="BF4" s="1139"/>
      <c r="BG4" s="1139"/>
      <c r="BH4" s="1139"/>
      <c r="BI4" s="1139"/>
      <c r="BJ4" s="1139"/>
      <c r="BK4" s="1140"/>
      <c r="BL4" s="1175" t="s">
        <v>246</v>
      </c>
      <c r="BM4" s="1176"/>
      <c r="BN4" s="1176"/>
      <c r="BO4" s="1177"/>
      <c r="BP4" s="1175" t="s">
        <v>251</v>
      </c>
      <c r="BQ4" s="1176"/>
      <c r="BR4" s="1176"/>
      <c r="BS4" s="1177"/>
      <c r="BT4" s="1175" t="s">
        <v>1539</v>
      </c>
      <c r="BU4" s="1177"/>
      <c r="BV4" s="1175" t="s">
        <v>1540</v>
      </c>
      <c r="BW4" s="1176"/>
      <c r="BX4" s="1176"/>
      <c r="BY4" s="1177"/>
      <c r="BZ4" s="1175" t="s">
        <v>265</v>
      </c>
      <c r="CA4" s="1176"/>
      <c r="CB4" s="1176"/>
      <c r="CC4" s="1176"/>
      <c r="CD4" s="1177"/>
      <c r="CE4" s="1175" t="s">
        <v>1541</v>
      </c>
      <c r="CF4" s="1176"/>
      <c r="CG4" s="1176"/>
      <c r="CH4" s="1176"/>
      <c r="CI4" s="1176"/>
      <c r="CJ4" s="1176"/>
      <c r="CK4" s="1177"/>
      <c r="CL4" s="1175" t="s">
        <v>1542</v>
      </c>
      <c r="CM4" s="1176"/>
      <c r="CN4" s="1176"/>
      <c r="CO4" s="1176"/>
      <c r="CP4" s="1176"/>
      <c r="CQ4" s="1176"/>
      <c r="CR4" s="1178" t="s">
        <v>286</v>
      </c>
      <c r="CS4" s="1160"/>
      <c r="CT4" s="1160"/>
      <c r="CU4" s="1160"/>
      <c r="CV4" s="1160"/>
      <c r="CW4" s="1160"/>
      <c r="CX4" s="1160"/>
      <c r="CY4" s="1160"/>
      <c r="CZ4" s="1160"/>
      <c r="DA4" s="1160"/>
      <c r="DB4" s="1160"/>
      <c r="DC4" s="1160"/>
      <c r="DD4" s="1160"/>
      <c r="DE4" s="1161"/>
      <c r="DF4" s="1159" t="s">
        <v>301</v>
      </c>
      <c r="DG4" s="1160"/>
      <c r="DH4" s="1160"/>
      <c r="DI4" s="1160"/>
      <c r="DJ4" s="1160"/>
      <c r="DK4" s="1160"/>
      <c r="DL4" s="1160"/>
      <c r="DM4" s="1160"/>
      <c r="DN4" s="1161"/>
      <c r="DO4" s="1159" t="s">
        <v>1543</v>
      </c>
      <c r="DP4" s="1160"/>
      <c r="DQ4" s="1160"/>
      <c r="DR4" s="1161"/>
      <c r="DS4" s="1159" t="s">
        <v>1544</v>
      </c>
      <c r="DT4" s="1160"/>
      <c r="DU4" s="1160"/>
      <c r="DV4" s="1161"/>
      <c r="DW4" s="423" t="s">
        <v>321</v>
      </c>
      <c r="DX4" s="1138"/>
      <c r="DY4" s="1139"/>
      <c r="DZ4" s="1139"/>
      <c r="EA4" s="1139"/>
      <c r="EB4" s="1140"/>
      <c r="EC4" s="1144"/>
      <c r="ED4" s="1145"/>
      <c r="EE4" s="1145"/>
      <c r="EF4" s="1145"/>
      <c r="EG4" s="1145"/>
      <c r="EH4" s="1145"/>
      <c r="EI4" s="1145"/>
      <c r="EJ4" s="1145"/>
      <c r="EK4" s="1145"/>
      <c r="EL4" s="1145"/>
      <c r="EM4" s="1146"/>
      <c r="EN4" s="1148"/>
      <c r="EO4" s="1144"/>
      <c r="EP4" s="1145"/>
      <c r="EQ4" s="1145"/>
      <c r="ER4" s="1145"/>
      <c r="ES4" s="1145"/>
      <c r="ET4" s="1145"/>
      <c r="EU4" s="1145"/>
      <c r="EV4" s="1145"/>
      <c r="EW4" s="1145"/>
      <c r="EX4" s="1146"/>
      <c r="EY4" s="1164"/>
    </row>
    <row r="5" spans="1:155" ht="185" x14ac:dyDescent="0.35">
      <c r="A5" s="49"/>
      <c r="B5" s="50"/>
      <c r="C5" s="50"/>
      <c r="D5" s="50"/>
      <c r="E5" s="50"/>
      <c r="F5" s="50"/>
      <c r="G5" s="50"/>
      <c r="H5" s="50"/>
      <c r="I5" s="50"/>
      <c r="J5" s="50"/>
      <c r="K5" s="50"/>
      <c r="L5" s="50"/>
      <c r="M5" s="50"/>
      <c r="N5" s="50"/>
      <c r="O5" s="50"/>
      <c r="P5" s="50"/>
      <c r="Q5" s="50"/>
      <c r="R5" s="50"/>
      <c r="S5" s="48"/>
      <c r="T5" s="50"/>
      <c r="U5" s="50"/>
      <c r="V5" s="50"/>
      <c r="W5" s="50"/>
      <c r="X5" s="50"/>
      <c r="Y5" s="50"/>
      <c r="Z5" s="50"/>
      <c r="AA5" s="50"/>
      <c r="AB5" s="50"/>
      <c r="AC5" s="1234"/>
      <c r="AD5" s="1234"/>
      <c r="AE5" s="1245"/>
      <c r="AF5" s="39" t="s">
        <v>136</v>
      </c>
      <c r="AG5" s="139" t="s">
        <v>557</v>
      </c>
      <c r="AH5" s="139" t="s">
        <v>140</v>
      </c>
      <c r="AI5" s="139" t="s">
        <v>142</v>
      </c>
      <c r="AJ5" s="139" t="s">
        <v>144</v>
      </c>
      <c r="AK5" s="139" t="s">
        <v>146</v>
      </c>
      <c r="AL5" s="139" t="s">
        <v>1554</v>
      </c>
      <c r="AM5" s="139" t="s">
        <v>150</v>
      </c>
      <c r="AN5" s="139" t="s">
        <v>568</v>
      </c>
      <c r="AO5" s="139" t="s">
        <v>1555</v>
      </c>
      <c r="AP5" s="139" t="s">
        <v>1556</v>
      </c>
      <c r="AQ5" s="139" t="s">
        <v>158</v>
      </c>
      <c r="AR5" s="139" t="s">
        <v>160</v>
      </c>
      <c r="AS5" s="139" t="s">
        <v>1557</v>
      </c>
      <c r="AT5" s="139" t="s">
        <v>1558</v>
      </c>
      <c r="AU5" s="144" t="s">
        <v>468</v>
      </c>
      <c r="AV5" s="141" t="s">
        <v>196</v>
      </c>
      <c r="AW5" s="142" t="s">
        <v>198</v>
      </c>
      <c r="AX5" s="142" t="s">
        <v>200</v>
      </c>
      <c r="AY5" s="142" t="s">
        <v>201</v>
      </c>
      <c r="AZ5" s="142" t="s">
        <v>203</v>
      </c>
      <c r="BA5" s="142" t="s">
        <v>207</v>
      </c>
      <c r="BB5" s="142" t="s">
        <v>210</v>
      </c>
      <c r="BC5" s="145" t="s">
        <v>468</v>
      </c>
      <c r="BD5" s="138" t="s">
        <v>1559</v>
      </c>
      <c r="BE5" s="139" t="s">
        <v>232</v>
      </c>
      <c r="BF5" s="139" t="s">
        <v>233</v>
      </c>
      <c r="BG5" s="139" t="s">
        <v>234</v>
      </c>
      <c r="BH5" s="139" t="s">
        <v>1560</v>
      </c>
      <c r="BI5" s="139" t="s">
        <v>1561</v>
      </c>
      <c r="BJ5" s="139" t="s">
        <v>1562</v>
      </c>
      <c r="BK5" s="144" t="s">
        <v>1563</v>
      </c>
      <c r="BL5" s="141" t="s">
        <v>247</v>
      </c>
      <c r="BM5" s="142" t="s">
        <v>248</v>
      </c>
      <c r="BN5" s="142" t="s">
        <v>249</v>
      </c>
      <c r="BO5" s="145" t="s">
        <v>250</v>
      </c>
      <c r="BP5" s="141" t="s">
        <v>252</v>
      </c>
      <c r="BQ5" s="142" t="s">
        <v>253</v>
      </c>
      <c r="BR5" s="142" t="s">
        <v>254</v>
      </c>
      <c r="BS5" s="145" t="s">
        <v>256</v>
      </c>
      <c r="BT5" s="141" t="s">
        <v>258</v>
      </c>
      <c r="BU5" s="145" t="s">
        <v>259</v>
      </c>
      <c r="BV5" s="141" t="s">
        <v>261</v>
      </c>
      <c r="BW5" s="142" t="s">
        <v>262</v>
      </c>
      <c r="BX5" s="142" t="s">
        <v>263</v>
      </c>
      <c r="BY5" s="145" t="s">
        <v>264</v>
      </c>
      <c r="BZ5" s="141" t="s">
        <v>266</v>
      </c>
      <c r="CA5" s="142" t="s">
        <v>267</v>
      </c>
      <c r="CB5" s="142" t="s">
        <v>268</v>
      </c>
      <c r="CC5" s="142" t="s">
        <v>269</v>
      </c>
      <c r="CD5" s="145" t="s">
        <v>270</v>
      </c>
      <c r="CE5" s="141" t="s">
        <v>272</v>
      </c>
      <c r="CF5" s="142" t="s">
        <v>1564</v>
      </c>
      <c r="CG5" s="142" t="s">
        <v>274</v>
      </c>
      <c r="CH5" s="142" t="s">
        <v>275</v>
      </c>
      <c r="CI5" s="142" t="s">
        <v>276</v>
      </c>
      <c r="CJ5" s="142" t="s">
        <v>277</v>
      </c>
      <c r="CK5" s="145" t="s">
        <v>278</v>
      </c>
      <c r="CL5" s="141" t="s">
        <v>280</v>
      </c>
      <c r="CM5" s="142" t="s">
        <v>281</v>
      </c>
      <c r="CN5" s="142" t="s">
        <v>282</v>
      </c>
      <c r="CO5" s="142" t="s">
        <v>283</v>
      </c>
      <c r="CP5" s="142" t="s">
        <v>284</v>
      </c>
      <c r="CQ5" s="143" t="s">
        <v>285</v>
      </c>
      <c r="CR5" s="141" t="s">
        <v>287</v>
      </c>
      <c r="CS5" s="142" t="s">
        <v>288</v>
      </c>
      <c r="CT5" s="142" t="s">
        <v>289</v>
      </c>
      <c r="CU5" s="142" t="s">
        <v>290</v>
      </c>
      <c r="CV5" s="142" t="s">
        <v>291</v>
      </c>
      <c r="CW5" s="142" t="s">
        <v>292</v>
      </c>
      <c r="CX5" s="142" t="s">
        <v>293</v>
      </c>
      <c r="CY5" s="142" t="s">
        <v>294</v>
      </c>
      <c r="CZ5" s="142" t="s">
        <v>1565</v>
      </c>
      <c r="DA5" s="142" t="s">
        <v>296</v>
      </c>
      <c r="DB5" s="142" t="s">
        <v>297</v>
      </c>
      <c r="DC5" s="142" t="s">
        <v>1566</v>
      </c>
      <c r="DD5" s="142" t="s">
        <v>299</v>
      </c>
      <c r="DE5" s="145" t="s">
        <v>300</v>
      </c>
      <c r="DF5" s="146" t="s">
        <v>302</v>
      </c>
      <c r="DG5" s="142" t="s">
        <v>303</v>
      </c>
      <c r="DH5" s="142" t="s">
        <v>304</v>
      </c>
      <c r="DI5" s="142" t="s">
        <v>1567</v>
      </c>
      <c r="DJ5" s="142" t="s">
        <v>308</v>
      </c>
      <c r="DK5" s="142" t="s">
        <v>309</v>
      </c>
      <c r="DL5" s="142" t="s">
        <v>310</v>
      </c>
      <c r="DM5" s="142" t="s">
        <v>311</v>
      </c>
      <c r="DN5" s="145" t="s">
        <v>312</v>
      </c>
      <c r="DO5" s="146" t="s">
        <v>314</v>
      </c>
      <c r="DP5" s="142" t="s">
        <v>315</v>
      </c>
      <c r="DQ5" s="142" t="s">
        <v>316</v>
      </c>
      <c r="DR5" s="145" t="s">
        <v>317</v>
      </c>
      <c r="DS5" s="147" t="s">
        <v>319</v>
      </c>
      <c r="DT5" s="141" t="s">
        <v>315</v>
      </c>
      <c r="DU5" s="142" t="s">
        <v>316</v>
      </c>
      <c r="DV5" s="142" t="s">
        <v>317</v>
      </c>
      <c r="DW5" s="169" t="s">
        <v>1568</v>
      </c>
      <c r="DX5" s="138" t="s">
        <v>353</v>
      </c>
      <c r="DY5" s="139" t="s">
        <v>354</v>
      </c>
      <c r="DZ5" s="139" t="s">
        <v>1569</v>
      </c>
      <c r="EA5" s="139" t="s">
        <v>356</v>
      </c>
      <c r="EB5" s="140" t="s">
        <v>357</v>
      </c>
      <c r="EC5" s="141" t="s">
        <v>1570</v>
      </c>
      <c r="ED5" s="142" t="s">
        <v>450</v>
      </c>
      <c r="EE5" s="142" t="s">
        <v>452</v>
      </c>
      <c r="EF5" s="142" t="s">
        <v>1571</v>
      </c>
      <c r="EG5" s="142" t="s">
        <v>458</v>
      </c>
      <c r="EH5" s="142" t="s">
        <v>459</v>
      </c>
      <c r="EI5" s="142" t="s">
        <v>460</v>
      </c>
      <c r="EJ5" s="142" t="s">
        <v>461</v>
      </c>
      <c r="EK5" s="142" t="s">
        <v>462</v>
      </c>
      <c r="EL5" s="142" t="s">
        <v>1572</v>
      </c>
      <c r="EM5" s="143" t="s">
        <v>468</v>
      </c>
      <c r="EN5" s="1149"/>
      <c r="EO5" s="146" t="s">
        <v>1573</v>
      </c>
      <c r="EP5" s="142" t="s">
        <v>484</v>
      </c>
      <c r="EQ5" s="142" t="s">
        <v>1574</v>
      </c>
      <c r="ER5" s="142" t="s">
        <v>1575</v>
      </c>
      <c r="ES5" s="142" t="s">
        <v>492</v>
      </c>
      <c r="ET5" s="142" t="s">
        <v>495</v>
      </c>
      <c r="EU5" s="142" t="s">
        <v>496</v>
      </c>
      <c r="EV5" s="142" t="s">
        <v>1576</v>
      </c>
      <c r="EW5" s="142" t="s">
        <v>498</v>
      </c>
      <c r="EX5" s="143" t="s">
        <v>468</v>
      </c>
      <c r="EY5" s="1165"/>
    </row>
    <row r="6" spans="1:155" ht="87" x14ac:dyDescent="0.35">
      <c r="A6" s="1">
        <v>45608.326817129629</v>
      </c>
      <c r="B6" s="2">
        <v>45608.331284722219</v>
      </c>
      <c r="C6" s="4">
        <v>100</v>
      </c>
      <c r="D6" s="4">
        <v>386</v>
      </c>
      <c r="E6" s="3" t="s">
        <v>1640</v>
      </c>
      <c r="F6" s="2">
        <v>45608.331296076387</v>
      </c>
      <c r="G6" s="3" t="s">
        <v>1657</v>
      </c>
      <c r="H6" s="4">
        <v>1</v>
      </c>
      <c r="I6" s="3" t="s">
        <v>1642</v>
      </c>
      <c r="J6" s="3" t="s">
        <v>1642</v>
      </c>
      <c r="K6" s="3" t="s">
        <v>1642</v>
      </c>
      <c r="L6" s="3" t="s">
        <v>1642</v>
      </c>
      <c r="M6" s="3" t="s">
        <v>1642</v>
      </c>
      <c r="N6" s="3" t="s">
        <v>1642</v>
      </c>
      <c r="O6" s="3" t="s">
        <v>110</v>
      </c>
      <c r="P6" s="3" t="s">
        <v>1643</v>
      </c>
      <c r="Q6" s="3" t="s">
        <v>1643</v>
      </c>
      <c r="R6" s="20" t="s">
        <v>110</v>
      </c>
      <c r="S6" s="127">
        <v>65</v>
      </c>
      <c r="T6" s="124"/>
      <c r="U6" s="3"/>
      <c r="V6" s="3" t="s">
        <v>20</v>
      </c>
      <c r="W6" s="3" t="s">
        <v>111</v>
      </c>
      <c r="X6" s="3" t="s">
        <v>47</v>
      </c>
      <c r="Y6" s="3" t="s">
        <v>85</v>
      </c>
      <c r="Z6" s="3" t="s">
        <v>10</v>
      </c>
      <c r="AA6" s="4">
        <v>485</v>
      </c>
      <c r="AB6" s="3" t="s">
        <v>25</v>
      </c>
      <c r="AC6" s="3" t="s">
        <v>111</v>
      </c>
      <c r="AD6" s="3" t="s">
        <v>111</v>
      </c>
      <c r="AE6" s="5" t="s">
        <v>1822</v>
      </c>
      <c r="AF6" s="8" t="s">
        <v>129</v>
      </c>
      <c r="AG6" s="3" t="s">
        <v>131</v>
      </c>
      <c r="AH6" s="3" t="s">
        <v>129</v>
      </c>
      <c r="AI6" s="3" t="s">
        <v>132</v>
      </c>
      <c r="AJ6" s="3" t="s">
        <v>132</v>
      </c>
      <c r="AK6" s="3" t="s">
        <v>131</v>
      </c>
      <c r="AL6" s="3" t="s">
        <v>132</v>
      </c>
      <c r="AM6" s="3" t="s">
        <v>132</v>
      </c>
      <c r="AN6" s="3" t="s">
        <v>130</v>
      </c>
      <c r="AO6" s="3" t="s">
        <v>129</v>
      </c>
      <c r="AP6" s="3" t="s">
        <v>132</v>
      </c>
      <c r="AQ6" s="3" t="s">
        <v>132</v>
      </c>
      <c r="AR6" s="3" t="s">
        <v>132</v>
      </c>
      <c r="AS6" s="3" t="s">
        <v>130</v>
      </c>
      <c r="AT6" s="3" t="s">
        <v>129</v>
      </c>
      <c r="AU6" s="5" t="s">
        <v>1643</v>
      </c>
      <c r="AV6" s="13" t="s">
        <v>196</v>
      </c>
      <c r="AW6" s="3" t="s">
        <v>198</v>
      </c>
      <c r="AX6" s="3" t="s">
        <v>200</v>
      </c>
      <c r="AY6" s="3" t="s">
        <v>201</v>
      </c>
      <c r="AZ6" s="3" t="s">
        <v>1643</v>
      </c>
      <c r="BA6" s="3" t="s">
        <v>1643</v>
      </c>
      <c r="BB6" s="3" t="s">
        <v>210</v>
      </c>
      <c r="BC6" s="5" t="s">
        <v>1643</v>
      </c>
      <c r="BD6" s="13" t="s">
        <v>231</v>
      </c>
      <c r="BE6" s="3" t="s">
        <v>232</v>
      </c>
      <c r="BF6" s="3" t="s">
        <v>233</v>
      </c>
      <c r="BG6" s="3" t="s">
        <v>234</v>
      </c>
      <c r="BH6" s="3" t="s">
        <v>1643</v>
      </c>
      <c r="BI6" s="3" t="s">
        <v>1643</v>
      </c>
      <c r="BJ6" s="3" t="s">
        <v>1643</v>
      </c>
      <c r="BK6" s="5" t="s">
        <v>1643</v>
      </c>
      <c r="BL6" s="13" t="s">
        <v>132</v>
      </c>
      <c r="BM6" s="3" t="s">
        <v>132</v>
      </c>
      <c r="BN6" s="3" t="s">
        <v>132</v>
      </c>
      <c r="BO6" s="5" t="s">
        <v>132</v>
      </c>
      <c r="BP6" s="13" t="s">
        <v>132</v>
      </c>
      <c r="BQ6" s="3" t="s">
        <v>132</v>
      </c>
      <c r="BR6" s="3" t="s">
        <v>132</v>
      </c>
      <c r="BS6" s="5" t="s">
        <v>132</v>
      </c>
      <c r="BT6" s="13" t="s">
        <v>132</v>
      </c>
      <c r="BU6" s="5" t="s">
        <v>132</v>
      </c>
      <c r="BV6" s="13" t="s">
        <v>132</v>
      </c>
      <c r="BW6" s="3" t="s">
        <v>132</v>
      </c>
      <c r="BX6" s="3" t="s">
        <v>132</v>
      </c>
      <c r="BY6" s="5" t="s">
        <v>132</v>
      </c>
      <c r="BZ6" s="13" t="s">
        <v>131</v>
      </c>
      <c r="CA6" s="3" t="s">
        <v>129</v>
      </c>
      <c r="CB6" s="3" t="s">
        <v>131</v>
      </c>
      <c r="CC6" s="3" t="s">
        <v>132</v>
      </c>
      <c r="CD6" s="5" t="s">
        <v>131</v>
      </c>
      <c r="CE6" s="13" t="s">
        <v>132</v>
      </c>
      <c r="CF6" s="3" t="s">
        <v>132</v>
      </c>
      <c r="CG6" s="3" t="s">
        <v>132</v>
      </c>
      <c r="CH6" s="3" t="s">
        <v>132</v>
      </c>
      <c r="CI6" s="3" t="s">
        <v>131</v>
      </c>
      <c r="CJ6" s="3" t="s">
        <v>131</v>
      </c>
      <c r="CK6" s="5" t="s">
        <v>132</v>
      </c>
      <c r="CL6" s="13" t="s">
        <v>132</v>
      </c>
      <c r="CM6" s="3" t="s">
        <v>132</v>
      </c>
      <c r="CN6" s="3" t="s">
        <v>132</v>
      </c>
      <c r="CO6" s="3" t="s">
        <v>132</v>
      </c>
      <c r="CP6" s="3" t="s">
        <v>132</v>
      </c>
      <c r="CQ6" s="20" t="s">
        <v>132</v>
      </c>
      <c r="CR6" s="13" t="s">
        <v>132</v>
      </c>
      <c r="CS6" s="3" t="s">
        <v>132</v>
      </c>
      <c r="CT6" s="3" t="s">
        <v>132</v>
      </c>
      <c r="CU6" s="3" t="s">
        <v>132</v>
      </c>
      <c r="CV6" s="3" t="s">
        <v>132</v>
      </c>
      <c r="CW6" s="3" t="s">
        <v>132</v>
      </c>
      <c r="CX6" s="3" t="s">
        <v>132</v>
      </c>
      <c r="CY6" s="3" t="s">
        <v>132</v>
      </c>
      <c r="CZ6" s="3" t="s">
        <v>132</v>
      </c>
      <c r="DA6" s="3" t="s">
        <v>132</v>
      </c>
      <c r="DB6" s="3" t="s">
        <v>132</v>
      </c>
      <c r="DC6" s="3" t="s">
        <v>132</v>
      </c>
      <c r="DD6" s="3" t="s">
        <v>132</v>
      </c>
      <c r="DE6" s="5" t="s">
        <v>132</v>
      </c>
      <c r="DF6" s="8" t="s">
        <v>132</v>
      </c>
      <c r="DG6" s="3" t="s">
        <v>132</v>
      </c>
      <c r="DH6" s="3" t="s">
        <v>132</v>
      </c>
      <c r="DI6" s="3" t="s">
        <v>132</v>
      </c>
      <c r="DJ6" s="3" t="s">
        <v>132</v>
      </c>
      <c r="DK6" s="3" t="s">
        <v>132</v>
      </c>
      <c r="DL6" s="3" t="s">
        <v>132</v>
      </c>
      <c r="DM6" s="3" t="s">
        <v>132</v>
      </c>
      <c r="DN6" s="5" t="s">
        <v>132</v>
      </c>
      <c r="DO6" s="8" t="s">
        <v>132</v>
      </c>
      <c r="DP6" s="3" t="s">
        <v>132</v>
      </c>
      <c r="DQ6" s="3" t="s">
        <v>132</v>
      </c>
      <c r="DR6" s="5" t="s">
        <v>132</v>
      </c>
      <c r="DS6" s="8" t="s">
        <v>132</v>
      </c>
      <c r="DT6" s="3" t="s">
        <v>132</v>
      </c>
      <c r="DU6" s="3" t="s">
        <v>132</v>
      </c>
      <c r="DV6" s="5" t="s">
        <v>132</v>
      </c>
      <c r="DW6" s="16" t="s">
        <v>1643</v>
      </c>
      <c r="DX6" s="13" t="s">
        <v>353</v>
      </c>
      <c r="DY6" s="3" t="s">
        <v>354</v>
      </c>
      <c r="DZ6" s="3" t="s">
        <v>1643</v>
      </c>
      <c r="EA6" s="3" t="s">
        <v>356</v>
      </c>
      <c r="EB6" s="20" t="s">
        <v>1643</v>
      </c>
      <c r="EC6" s="13" t="s">
        <v>1643</v>
      </c>
      <c r="ED6" s="3" t="s">
        <v>1643</v>
      </c>
      <c r="EE6" s="3" t="s">
        <v>1643</v>
      </c>
      <c r="EF6" s="3" t="s">
        <v>1658</v>
      </c>
      <c r="EG6" s="3" t="s">
        <v>111</v>
      </c>
      <c r="EH6" s="3" t="s">
        <v>1643</v>
      </c>
      <c r="EI6" s="3" t="s">
        <v>110</v>
      </c>
      <c r="EJ6" s="3" t="s">
        <v>110</v>
      </c>
      <c r="EK6" s="3" t="s">
        <v>110</v>
      </c>
      <c r="EL6" s="3" t="s">
        <v>111</v>
      </c>
      <c r="EM6" s="20" t="s">
        <v>1643</v>
      </c>
      <c r="EN6" s="18" t="s">
        <v>110</v>
      </c>
      <c r="EO6" s="8" t="s">
        <v>1643</v>
      </c>
      <c r="EP6" s="3" t="s">
        <v>484</v>
      </c>
      <c r="EQ6" s="3" t="s">
        <v>486</v>
      </c>
      <c r="ER6" s="3" t="s">
        <v>1643</v>
      </c>
      <c r="ES6" s="3" t="s">
        <v>492</v>
      </c>
      <c r="ET6" s="3" t="s">
        <v>495</v>
      </c>
      <c r="EU6" s="3" t="s">
        <v>1643</v>
      </c>
      <c r="EV6" s="3" t="s">
        <v>497</v>
      </c>
      <c r="EW6" s="3" t="s">
        <v>498</v>
      </c>
      <c r="EX6" s="20" t="s">
        <v>1643</v>
      </c>
      <c r="EY6" s="18" t="s">
        <v>1659</v>
      </c>
    </row>
    <row r="7" spans="1:155" ht="87" x14ac:dyDescent="0.35">
      <c r="A7" s="1">
        <v>45608.869004629632</v>
      </c>
      <c r="B7" s="2">
        <v>45608.878113425926</v>
      </c>
      <c r="C7" s="4">
        <v>100</v>
      </c>
      <c r="D7" s="4">
        <v>787</v>
      </c>
      <c r="E7" s="3" t="s">
        <v>1640</v>
      </c>
      <c r="F7" s="2">
        <v>45608.878126875003</v>
      </c>
      <c r="G7" s="3" t="s">
        <v>1664</v>
      </c>
      <c r="H7" s="4">
        <v>1</v>
      </c>
      <c r="I7" s="3" t="s">
        <v>1642</v>
      </c>
      <c r="J7" s="3" t="s">
        <v>1642</v>
      </c>
      <c r="K7" s="3" t="s">
        <v>1642</v>
      </c>
      <c r="L7" s="3" t="s">
        <v>1642</v>
      </c>
      <c r="M7" s="3" t="s">
        <v>1642</v>
      </c>
      <c r="N7" s="3" t="s">
        <v>1642</v>
      </c>
      <c r="O7" s="3" t="s">
        <v>110</v>
      </c>
      <c r="P7" s="3" t="s">
        <v>1643</v>
      </c>
      <c r="Q7" s="3" t="s">
        <v>1643</v>
      </c>
      <c r="R7" s="20" t="s">
        <v>110</v>
      </c>
      <c r="S7" s="127">
        <v>62</v>
      </c>
      <c r="T7" s="124"/>
      <c r="U7" s="3"/>
      <c r="V7" s="3" t="s">
        <v>20</v>
      </c>
      <c r="W7" s="3" t="s">
        <v>110</v>
      </c>
      <c r="X7" s="3" t="s">
        <v>47</v>
      </c>
      <c r="Y7" s="3" t="s">
        <v>102</v>
      </c>
      <c r="Z7" s="3" t="s">
        <v>10</v>
      </c>
      <c r="AA7" s="4">
        <v>193</v>
      </c>
      <c r="AB7" s="3" t="s">
        <v>25</v>
      </c>
      <c r="AC7" s="3" t="s">
        <v>111</v>
      </c>
      <c r="AD7" s="3" t="s">
        <v>111</v>
      </c>
      <c r="AE7" s="5" t="s">
        <v>1822</v>
      </c>
      <c r="AF7" s="8" t="s">
        <v>129</v>
      </c>
      <c r="AG7" s="3" t="s">
        <v>132</v>
      </c>
      <c r="AH7" s="3" t="s">
        <v>132</v>
      </c>
      <c r="AI7" s="3" t="s">
        <v>129</v>
      </c>
      <c r="AJ7" s="3" t="s">
        <v>132</v>
      </c>
      <c r="AK7" s="3" t="s">
        <v>129</v>
      </c>
      <c r="AL7" s="3" t="s">
        <v>130</v>
      </c>
      <c r="AM7" s="3" t="s">
        <v>130</v>
      </c>
      <c r="AN7" s="3" t="s">
        <v>132</v>
      </c>
      <c r="AO7" s="3" t="s">
        <v>129</v>
      </c>
      <c r="AP7" s="3" t="s">
        <v>132</v>
      </c>
      <c r="AQ7" s="3" t="s">
        <v>132</v>
      </c>
      <c r="AR7" s="3" t="s">
        <v>132</v>
      </c>
      <c r="AS7" s="3" t="s">
        <v>129</v>
      </c>
      <c r="AT7" s="3" t="s">
        <v>129</v>
      </c>
      <c r="AU7" s="5" t="s">
        <v>1643</v>
      </c>
      <c r="AV7" s="13" t="s">
        <v>196</v>
      </c>
      <c r="AW7" s="3" t="s">
        <v>1643</v>
      </c>
      <c r="AX7" s="3" t="s">
        <v>200</v>
      </c>
      <c r="AY7" s="3" t="s">
        <v>1643</v>
      </c>
      <c r="AZ7" s="3" t="s">
        <v>1643</v>
      </c>
      <c r="BA7" s="3" t="s">
        <v>1643</v>
      </c>
      <c r="BB7" s="3" t="s">
        <v>1643</v>
      </c>
      <c r="BC7" s="5" t="s">
        <v>1643</v>
      </c>
      <c r="BD7" s="13" t="s">
        <v>231</v>
      </c>
      <c r="BE7" s="3" t="s">
        <v>232</v>
      </c>
      <c r="BF7" s="3" t="s">
        <v>233</v>
      </c>
      <c r="BG7" s="3" t="s">
        <v>234</v>
      </c>
      <c r="BH7" s="3" t="s">
        <v>1643</v>
      </c>
      <c r="BI7" s="3" t="s">
        <v>1643</v>
      </c>
      <c r="BJ7" s="3" t="s">
        <v>1643</v>
      </c>
      <c r="BK7" s="5" t="s">
        <v>1643</v>
      </c>
      <c r="BL7" s="13" t="s">
        <v>132</v>
      </c>
      <c r="BM7" s="3" t="s">
        <v>132</v>
      </c>
      <c r="BN7" s="3" t="s">
        <v>245</v>
      </c>
      <c r="BO7" s="5" t="s">
        <v>132</v>
      </c>
      <c r="BP7" s="13" t="s">
        <v>131</v>
      </c>
      <c r="BQ7" s="3" t="s">
        <v>131</v>
      </c>
      <c r="BR7" s="3" t="s">
        <v>132</v>
      </c>
      <c r="BS7" s="5" t="s">
        <v>132</v>
      </c>
      <c r="BT7" s="13" t="s">
        <v>132</v>
      </c>
      <c r="BU7" s="5" t="s">
        <v>132</v>
      </c>
      <c r="BV7" s="13" t="s">
        <v>132</v>
      </c>
      <c r="BW7" s="3" t="s">
        <v>132</v>
      </c>
      <c r="BX7" s="3" t="s">
        <v>129</v>
      </c>
      <c r="BY7" s="5" t="s">
        <v>129</v>
      </c>
      <c r="BZ7" s="13" t="s">
        <v>129</v>
      </c>
      <c r="CA7" s="3" t="s">
        <v>1665</v>
      </c>
      <c r="CB7" s="3" t="s">
        <v>132</v>
      </c>
      <c r="CC7" s="3" t="s">
        <v>132</v>
      </c>
      <c r="CD7" s="5" t="s">
        <v>132</v>
      </c>
      <c r="CE7" s="13" t="s">
        <v>132</v>
      </c>
      <c r="CF7" s="3" t="s">
        <v>132</v>
      </c>
      <c r="CG7" s="3" t="s">
        <v>132</v>
      </c>
      <c r="CH7" s="3" t="s">
        <v>132</v>
      </c>
      <c r="CI7" s="3" t="s">
        <v>131</v>
      </c>
      <c r="CJ7" s="3" t="s">
        <v>131</v>
      </c>
      <c r="CK7" s="5" t="s">
        <v>132</v>
      </c>
      <c r="CL7" s="13" t="s">
        <v>129</v>
      </c>
      <c r="CM7" s="3" t="s">
        <v>129</v>
      </c>
      <c r="CN7" s="3" t="s">
        <v>131</v>
      </c>
      <c r="CO7" s="3" t="s">
        <v>131</v>
      </c>
      <c r="CP7" s="3" t="s">
        <v>130</v>
      </c>
      <c r="CQ7" s="20" t="s">
        <v>1643</v>
      </c>
      <c r="CR7" s="13" t="s">
        <v>132</v>
      </c>
      <c r="CS7" s="3" t="s">
        <v>132</v>
      </c>
      <c r="CT7" s="3" t="s">
        <v>131</v>
      </c>
      <c r="CU7" s="3" t="s">
        <v>131</v>
      </c>
      <c r="CV7" s="3" t="s">
        <v>131</v>
      </c>
      <c r="CW7" s="3" t="s">
        <v>131</v>
      </c>
      <c r="CX7" s="3" t="s">
        <v>131</v>
      </c>
      <c r="CY7" s="3" t="s">
        <v>131</v>
      </c>
      <c r="CZ7" s="3" t="s">
        <v>131</v>
      </c>
      <c r="DA7" s="3" t="s">
        <v>131</v>
      </c>
      <c r="DB7" s="3" t="s">
        <v>245</v>
      </c>
      <c r="DC7" s="3" t="s">
        <v>130</v>
      </c>
      <c r="DD7" s="3" t="s">
        <v>130</v>
      </c>
      <c r="DE7" s="5" t="s">
        <v>129</v>
      </c>
      <c r="DF7" s="8" t="s">
        <v>132</v>
      </c>
      <c r="DG7" s="3" t="s">
        <v>132</v>
      </c>
      <c r="DH7" s="3" t="s">
        <v>132</v>
      </c>
      <c r="DI7" s="3" t="s">
        <v>129</v>
      </c>
      <c r="DJ7" s="3" t="s">
        <v>132</v>
      </c>
      <c r="DK7" s="3" t="s">
        <v>132</v>
      </c>
      <c r="DL7" s="3" t="s">
        <v>129</v>
      </c>
      <c r="DM7" s="3" t="s">
        <v>130</v>
      </c>
      <c r="DN7" s="5" t="s">
        <v>130</v>
      </c>
      <c r="DO7" s="8" t="s">
        <v>129</v>
      </c>
      <c r="DP7" s="3" t="s">
        <v>129</v>
      </c>
      <c r="DQ7" s="3" t="s">
        <v>129</v>
      </c>
      <c r="DR7" s="5" t="s">
        <v>129</v>
      </c>
      <c r="DS7" s="8" t="s">
        <v>129</v>
      </c>
      <c r="DT7" s="3" t="s">
        <v>128</v>
      </c>
      <c r="DU7" s="3" t="s">
        <v>128</v>
      </c>
      <c r="DV7" s="5" t="s">
        <v>130</v>
      </c>
      <c r="DW7" s="16" t="s">
        <v>1643</v>
      </c>
      <c r="DX7" s="13" t="s">
        <v>353</v>
      </c>
      <c r="DY7" s="3" t="s">
        <v>354</v>
      </c>
      <c r="DZ7" s="3" t="s">
        <v>355</v>
      </c>
      <c r="EA7" s="3" t="s">
        <v>1643</v>
      </c>
      <c r="EB7" s="20" t="s">
        <v>1643</v>
      </c>
      <c r="EC7" s="13" t="s">
        <v>111</v>
      </c>
      <c r="ED7" s="3" t="s">
        <v>111</v>
      </c>
      <c r="EE7" s="3" t="s">
        <v>110</v>
      </c>
      <c r="EF7" s="3" t="s">
        <v>1666</v>
      </c>
      <c r="EG7" s="3" t="s">
        <v>111</v>
      </c>
      <c r="EH7" s="3" t="s">
        <v>111</v>
      </c>
      <c r="EI7" s="3" t="s">
        <v>110</v>
      </c>
      <c r="EJ7" s="3" t="s">
        <v>1643</v>
      </c>
      <c r="EK7" s="3" t="s">
        <v>110</v>
      </c>
      <c r="EL7" s="3" t="s">
        <v>1643</v>
      </c>
      <c r="EM7" s="20" t="s">
        <v>1643</v>
      </c>
      <c r="EN7" s="18" t="s">
        <v>110</v>
      </c>
      <c r="EO7" s="8" t="s">
        <v>1643</v>
      </c>
      <c r="EP7" s="3" t="s">
        <v>1643</v>
      </c>
      <c r="EQ7" s="3" t="s">
        <v>1643</v>
      </c>
      <c r="ER7" s="3" t="s">
        <v>1643</v>
      </c>
      <c r="ES7" s="3" t="s">
        <v>1643</v>
      </c>
      <c r="ET7" s="3" t="s">
        <v>1643</v>
      </c>
      <c r="EU7" s="3" t="s">
        <v>496</v>
      </c>
      <c r="EV7" s="3" t="s">
        <v>497</v>
      </c>
      <c r="EW7" s="3" t="s">
        <v>1643</v>
      </c>
      <c r="EX7" s="20" t="s">
        <v>1643</v>
      </c>
      <c r="EY7" s="18" t="s">
        <v>1667</v>
      </c>
    </row>
    <row r="8" spans="1:155" ht="58" x14ac:dyDescent="0.35">
      <c r="A8" s="1">
        <v>45618.4528125</v>
      </c>
      <c r="B8" s="2">
        <v>45618.457291666666</v>
      </c>
      <c r="C8" s="4">
        <v>100</v>
      </c>
      <c r="D8" s="4">
        <v>387</v>
      </c>
      <c r="E8" s="3" t="s">
        <v>1640</v>
      </c>
      <c r="F8" s="2">
        <v>45618.457310289348</v>
      </c>
      <c r="G8" s="3" t="s">
        <v>1682</v>
      </c>
      <c r="H8" s="4">
        <v>1</v>
      </c>
      <c r="I8" s="3" t="s">
        <v>1642</v>
      </c>
      <c r="J8" s="3" t="s">
        <v>1642</v>
      </c>
      <c r="K8" s="3" t="s">
        <v>1642</v>
      </c>
      <c r="L8" s="3" t="s">
        <v>1642</v>
      </c>
      <c r="M8" s="3" t="s">
        <v>1642</v>
      </c>
      <c r="N8" s="3" t="s">
        <v>1642</v>
      </c>
      <c r="O8" s="3" t="s">
        <v>110</v>
      </c>
      <c r="P8" s="3" t="s">
        <v>1643</v>
      </c>
      <c r="Q8" s="3" t="s">
        <v>1643</v>
      </c>
      <c r="R8" s="20" t="s">
        <v>110</v>
      </c>
      <c r="S8" s="127">
        <v>57</v>
      </c>
      <c r="T8" s="124"/>
      <c r="U8" s="3"/>
      <c r="V8" s="3" t="s">
        <v>20</v>
      </c>
      <c r="W8" s="3" t="s">
        <v>110</v>
      </c>
      <c r="X8" s="3" t="s">
        <v>47</v>
      </c>
      <c r="Y8" s="3" t="s">
        <v>105</v>
      </c>
      <c r="Z8" s="3" t="s">
        <v>16</v>
      </c>
      <c r="AA8" s="4">
        <v>399</v>
      </c>
      <c r="AB8" s="3" t="s">
        <v>25</v>
      </c>
      <c r="AC8" s="3" t="s">
        <v>111</v>
      </c>
      <c r="AD8" s="3" t="s">
        <v>111</v>
      </c>
      <c r="AE8" s="5" t="s">
        <v>1822</v>
      </c>
      <c r="AF8" s="8" t="s">
        <v>1818</v>
      </c>
      <c r="AG8" s="3" t="s">
        <v>1818</v>
      </c>
      <c r="AH8" s="3" t="s">
        <v>130</v>
      </c>
      <c r="AI8" s="3" t="s">
        <v>1818</v>
      </c>
      <c r="AJ8" s="3" t="s">
        <v>130</v>
      </c>
      <c r="AK8" s="3" t="s">
        <v>1818</v>
      </c>
      <c r="AL8" s="3" t="s">
        <v>1818</v>
      </c>
      <c r="AM8" s="3" t="s">
        <v>1818</v>
      </c>
      <c r="AN8" s="3" t="s">
        <v>1818</v>
      </c>
      <c r="AO8" s="3" t="s">
        <v>1818</v>
      </c>
      <c r="AP8" s="3" t="s">
        <v>1818</v>
      </c>
      <c r="AQ8" s="3" t="s">
        <v>1818</v>
      </c>
      <c r="AR8" s="3" t="s">
        <v>130</v>
      </c>
      <c r="AS8" s="3" t="s">
        <v>128</v>
      </c>
      <c r="AT8" s="3" t="s">
        <v>1818</v>
      </c>
      <c r="AU8" s="5" t="s">
        <v>1643</v>
      </c>
      <c r="AV8" s="13" t="s">
        <v>196</v>
      </c>
      <c r="AW8" s="3" t="s">
        <v>198</v>
      </c>
      <c r="AX8" s="3" t="s">
        <v>1643</v>
      </c>
      <c r="AY8" s="3" t="s">
        <v>1643</v>
      </c>
      <c r="AZ8" s="3" t="s">
        <v>1643</v>
      </c>
      <c r="BA8" s="3" t="s">
        <v>1643</v>
      </c>
      <c r="BB8" s="3" t="s">
        <v>1643</v>
      </c>
      <c r="BC8" s="5" t="s">
        <v>1643</v>
      </c>
      <c r="BD8" s="13" t="s">
        <v>1643</v>
      </c>
      <c r="BE8" s="3" t="s">
        <v>232</v>
      </c>
      <c r="BF8" s="3" t="s">
        <v>1643</v>
      </c>
      <c r="BG8" s="3" t="s">
        <v>1643</v>
      </c>
      <c r="BH8" s="3" t="s">
        <v>1643</v>
      </c>
      <c r="BI8" s="3" t="s">
        <v>1643</v>
      </c>
      <c r="BJ8" s="3" t="s">
        <v>1643</v>
      </c>
      <c r="BK8" s="5" t="s">
        <v>1643</v>
      </c>
      <c r="BL8" s="13" t="s">
        <v>1665</v>
      </c>
      <c r="BM8" s="3" t="s">
        <v>132</v>
      </c>
      <c r="BN8" s="3" t="s">
        <v>132</v>
      </c>
      <c r="BO8" s="5" t="s">
        <v>132</v>
      </c>
      <c r="BP8" s="13" t="s">
        <v>130</v>
      </c>
      <c r="BQ8" s="3" t="s">
        <v>130</v>
      </c>
      <c r="BR8" s="3" t="s">
        <v>129</v>
      </c>
      <c r="BS8" s="5" t="s">
        <v>128</v>
      </c>
      <c r="BT8" s="13" t="s">
        <v>132</v>
      </c>
      <c r="BU8" s="5" t="s">
        <v>132</v>
      </c>
      <c r="BV8" s="13" t="s">
        <v>132</v>
      </c>
      <c r="BW8" s="3" t="s">
        <v>132</v>
      </c>
      <c r="BX8" s="3" t="s">
        <v>132</v>
      </c>
      <c r="BY8" s="5" t="s">
        <v>132</v>
      </c>
      <c r="BZ8" s="13" t="s">
        <v>132</v>
      </c>
      <c r="CA8" s="3" t="s">
        <v>129</v>
      </c>
      <c r="CB8" s="3" t="s">
        <v>132</v>
      </c>
      <c r="CC8" s="3" t="s">
        <v>132</v>
      </c>
      <c r="CD8" s="5" t="s">
        <v>132</v>
      </c>
      <c r="CE8" s="13" t="s">
        <v>132</v>
      </c>
      <c r="CF8" s="3" t="s">
        <v>132</v>
      </c>
      <c r="CG8" s="3" t="s">
        <v>132</v>
      </c>
      <c r="CH8" s="3" t="s">
        <v>132</v>
      </c>
      <c r="CI8" s="3" t="s">
        <v>132</v>
      </c>
      <c r="CJ8" s="3" t="s">
        <v>132</v>
      </c>
      <c r="CK8" s="5" t="s">
        <v>132</v>
      </c>
      <c r="CL8" s="13" t="s">
        <v>132</v>
      </c>
      <c r="CM8" s="3" t="s">
        <v>132</v>
      </c>
      <c r="CN8" s="3" t="s">
        <v>132</v>
      </c>
      <c r="CO8" s="3" t="s">
        <v>132</v>
      </c>
      <c r="CP8" s="3" t="s">
        <v>132</v>
      </c>
      <c r="CQ8" s="20" t="s">
        <v>132</v>
      </c>
      <c r="CR8" s="13" t="s">
        <v>132</v>
      </c>
      <c r="CS8" s="3" t="s">
        <v>132</v>
      </c>
      <c r="CT8" s="3" t="s">
        <v>132</v>
      </c>
      <c r="CU8" s="3" t="s">
        <v>132</v>
      </c>
      <c r="CV8" s="3" t="s">
        <v>131</v>
      </c>
      <c r="CW8" s="3" t="s">
        <v>132</v>
      </c>
      <c r="CX8" s="3" t="s">
        <v>132</v>
      </c>
      <c r="CY8" s="3" t="s">
        <v>132</v>
      </c>
      <c r="CZ8" s="3" t="s">
        <v>132</v>
      </c>
      <c r="DA8" s="3" t="s">
        <v>132</v>
      </c>
      <c r="DB8" s="3" t="s">
        <v>132</v>
      </c>
      <c r="DC8" s="3" t="s">
        <v>132</v>
      </c>
      <c r="DD8" s="3" t="s">
        <v>132</v>
      </c>
      <c r="DE8" s="5" t="s">
        <v>132</v>
      </c>
      <c r="DF8" s="8" t="s">
        <v>132</v>
      </c>
      <c r="DG8" s="3" t="s">
        <v>131</v>
      </c>
      <c r="DH8" s="3" t="s">
        <v>132</v>
      </c>
      <c r="DI8" s="3" t="s">
        <v>245</v>
      </c>
      <c r="DJ8" s="3" t="s">
        <v>131</v>
      </c>
      <c r="DK8" s="3" t="s">
        <v>132</v>
      </c>
      <c r="DL8" s="3" t="s">
        <v>132</v>
      </c>
      <c r="DM8" s="3" t="s">
        <v>132</v>
      </c>
      <c r="DN8" s="5" t="s">
        <v>132</v>
      </c>
      <c r="DO8" s="8" t="s">
        <v>132</v>
      </c>
      <c r="DP8" s="3" t="s">
        <v>132</v>
      </c>
      <c r="DQ8" s="3" t="s">
        <v>132</v>
      </c>
      <c r="DR8" s="5" t="s">
        <v>132</v>
      </c>
      <c r="DS8" s="8" t="s">
        <v>132</v>
      </c>
      <c r="DT8" s="3" t="s">
        <v>132</v>
      </c>
      <c r="DU8" s="3" t="s">
        <v>131</v>
      </c>
      <c r="DV8" s="5" t="s">
        <v>132</v>
      </c>
      <c r="DW8" s="16" t="s">
        <v>1643</v>
      </c>
      <c r="DX8" s="13" t="s">
        <v>353</v>
      </c>
      <c r="DY8" s="3" t="s">
        <v>1643</v>
      </c>
      <c r="DZ8" s="3" t="s">
        <v>1643</v>
      </c>
      <c r="EA8" s="3" t="s">
        <v>1643</v>
      </c>
      <c r="EB8" s="20" t="s">
        <v>1643</v>
      </c>
      <c r="EC8" s="13" t="s">
        <v>110</v>
      </c>
      <c r="ED8" s="3" t="s">
        <v>110</v>
      </c>
      <c r="EE8" s="3" t="s">
        <v>110</v>
      </c>
      <c r="EF8" s="3" t="s">
        <v>1643</v>
      </c>
      <c r="EG8" s="3" t="s">
        <v>111</v>
      </c>
      <c r="EH8" s="3" t="s">
        <v>110</v>
      </c>
      <c r="EI8" s="3" t="s">
        <v>111</v>
      </c>
      <c r="EJ8" s="3" t="s">
        <v>111</v>
      </c>
      <c r="EK8" s="3" t="s">
        <v>111</v>
      </c>
      <c r="EL8" s="3" t="s">
        <v>111</v>
      </c>
      <c r="EM8" s="20" t="s">
        <v>1643</v>
      </c>
      <c r="EN8" s="18" t="s">
        <v>110</v>
      </c>
      <c r="EO8" s="8" t="s">
        <v>1643</v>
      </c>
      <c r="EP8" s="3" t="s">
        <v>1643</v>
      </c>
      <c r="EQ8" s="3" t="s">
        <v>1643</v>
      </c>
      <c r="ER8" s="3" t="s">
        <v>1643</v>
      </c>
      <c r="ES8" s="3" t="s">
        <v>1643</v>
      </c>
      <c r="ET8" s="3" t="s">
        <v>495</v>
      </c>
      <c r="EU8" s="3" t="s">
        <v>496</v>
      </c>
      <c r="EV8" s="3" t="s">
        <v>497</v>
      </c>
      <c r="EW8" s="3" t="s">
        <v>498</v>
      </c>
      <c r="EX8" s="20" t="s">
        <v>1643</v>
      </c>
      <c r="EY8" s="18" t="s">
        <v>1643</v>
      </c>
    </row>
    <row r="9" spans="1:155" ht="58" x14ac:dyDescent="0.35">
      <c r="A9" s="1">
        <v>45619.680555555555</v>
      </c>
      <c r="B9" s="2">
        <v>45619.68246527778</v>
      </c>
      <c r="C9" s="4">
        <v>6</v>
      </c>
      <c r="D9" s="4">
        <v>165</v>
      </c>
      <c r="E9" s="3" t="s">
        <v>1677</v>
      </c>
      <c r="F9" s="2">
        <v>45626.682511284722</v>
      </c>
      <c r="G9" s="3" t="s">
        <v>1730</v>
      </c>
      <c r="H9" s="4">
        <v>1</v>
      </c>
      <c r="I9" s="3" t="s">
        <v>1642</v>
      </c>
      <c r="J9" s="3" t="s">
        <v>1642</v>
      </c>
      <c r="K9" s="3" t="s">
        <v>1642</v>
      </c>
      <c r="L9" s="3" t="s">
        <v>1642</v>
      </c>
      <c r="M9" s="3" t="s">
        <v>1642</v>
      </c>
      <c r="N9" s="3" t="s">
        <v>1642</v>
      </c>
      <c r="O9" s="3" t="s">
        <v>110</v>
      </c>
      <c r="P9" s="3" t="s">
        <v>1643</v>
      </c>
      <c r="Q9" s="3" t="s">
        <v>1643</v>
      </c>
      <c r="R9" s="20" t="s">
        <v>110</v>
      </c>
      <c r="S9" s="127">
        <v>35</v>
      </c>
      <c r="T9" s="124"/>
      <c r="U9" s="3"/>
      <c r="V9" s="3" t="s">
        <v>20</v>
      </c>
      <c r="W9" s="3" t="s">
        <v>111</v>
      </c>
      <c r="X9" s="3" t="s">
        <v>37</v>
      </c>
      <c r="Y9" s="3" t="s">
        <v>72</v>
      </c>
      <c r="Z9" s="3" t="s">
        <v>14</v>
      </c>
      <c r="AA9" s="4">
        <v>440</v>
      </c>
      <c r="AB9" s="3" t="s">
        <v>25</v>
      </c>
      <c r="AC9" s="3" t="s">
        <v>111</v>
      </c>
      <c r="AD9" s="3" t="s">
        <v>111</v>
      </c>
      <c r="AE9" s="5" t="s">
        <v>1822</v>
      </c>
      <c r="AF9" s="8" t="s">
        <v>1643</v>
      </c>
      <c r="AG9" s="3" t="s">
        <v>1643</v>
      </c>
      <c r="AH9" s="3" t="s">
        <v>1643</v>
      </c>
      <c r="AI9" s="3" t="s">
        <v>1643</v>
      </c>
      <c r="AJ9" s="3" t="s">
        <v>1643</v>
      </c>
      <c r="AK9" s="3" t="s">
        <v>1643</v>
      </c>
      <c r="AL9" s="3" t="s">
        <v>1643</v>
      </c>
      <c r="AM9" s="3" t="s">
        <v>1643</v>
      </c>
      <c r="AN9" s="3" t="s">
        <v>1643</v>
      </c>
      <c r="AO9" s="3" t="s">
        <v>1643</v>
      </c>
      <c r="AP9" s="3" t="s">
        <v>1643</v>
      </c>
      <c r="AQ9" s="3" t="s">
        <v>1643</v>
      </c>
      <c r="AR9" s="3" t="s">
        <v>1643</v>
      </c>
      <c r="AS9" s="3" t="s">
        <v>1643</v>
      </c>
      <c r="AT9" s="3" t="s">
        <v>1643</v>
      </c>
      <c r="AU9" s="5" t="s">
        <v>1643</v>
      </c>
      <c r="AV9" s="13" t="s">
        <v>1643</v>
      </c>
      <c r="AW9" s="3" t="s">
        <v>1643</v>
      </c>
      <c r="AX9" s="3" t="s">
        <v>1643</v>
      </c>
      <c r="AY9" s="3" t="s">
        <v>1643</v>
      </c>
      <c r="AZ9" s="3" t="s">
        <v>1643</v>
      </c>
      <c r="BA9" s="3" t="s">
        <v>1643</v>
      </c>
      <c r="BB9" s="3" t="s">
        <v>1643</v>
      </c>
      <c r="BC9" s="5" t="s">
        <v>1643</v>
      </c>
      <c r="BD9" s="13" t="s">
        <v>1643</v>
      </c>
      <c r="BE9" s="3" t="s">
        <v>1643</v>
      </c>
      <c r="BF9" s="3" t="s">
        <v>1643</v>
      </c>
      <c r="BG9" s="3" t="s">
        <v>1643</v>
      </c>
      <c r="BH9" s="3" t="s">
        <v>1643</v>
      </c>
      <c r="BI9" s="3" t="s">
        <v>1643</v>
      </c>
      <c r="BJ9" s="3" t="s">
        <v>1643</v>
      </c>
      <c r="BK9" s="5" t="s">
        <v>1643</v>
      </c>
      <c r="BL9" s="13" t="s">
        <v>1643</v>
      </c>
      <c r="BM9" s="3" t="s">
        <v>1643</v>
      </c>
      <c r="BN9" s="3" t="s">
        <v>1643</v>
      </c>
      <c r="BO9" s="5" t="s">
        <v>1643</v>
      </c>
      <c r="BP9" s="13" t="s">
        <v>1643</v>
      </c>
      <c r="BQ9" s="3" t="s">
        <v>1643</v>
      </c>
      <c r="BR9" s="3" t="s">
        <v>1643</v>
      </c>
      <c r="BS9" s="5" t="s">
        <v>1643</v>
      </c>
      <c r="BT9" s="13" t="s">
        <v>1643</v>
      </c>
      <c r="BU9" s="5" t="s">
        <v>1643</v>
      </c>
      <c r="BV9" s="13" t="s">
        <v>1643</v>
      </c>
      <c r="BW9" s="3" t="s">
        <v>1643</v>
      </c>
      <c r="BX9" s="3" t="s">
        <v>1643</v>
      </c>
      <c r="BY9" s="5" t="s">
        <v>1643</v>
      </c>
      <c r="BZ9" s="13" t="s">
        <v>1643</v>
      </c>
      <c r="CA9" s="3" t="s">
        <v>1643</v>
      </c>
      <c r="CB9" s="3" t="s">
        <v>1643</v>
      </c>
      <c r="CC9" s="3" t="s">
        <v>1643</v>
      </c>
      <c r="CD9" s="5" t="s">
        <v>1643</v>
      </c>
      <c r="CE9" s="13" t="s">
        <v>1643</v>
      </c>
      <c r="CF9" s="3" t="s">
        <v>1643</v>
      </c>
      <c r="CG9" s="3" t="s">
        <v>1643</v>
      </c>
      <c r="CH9" s="3" t="s">
        <v>1643</v>
      </c>
      <c r="CI9" s="3" t="s">
        <v>1643</v>
      </c>
      <c r="CJ9" s="3" t="s">
        <v>1643</v>
      </c>
      <c r="CK9" s="5" t="s">
        <v>1643</v>
      </c>
      <c r="CL9" s="13" t="s">
        <v>1643</v>
      </c>
      <c r="CM9" s="3" t="s">
        <v>1643</v>
      </c>
      <c r="CN9" s="3" t="s">
        <v>1643</v>
      </c>
      <c r="CO9" s="3" t="s">
        <v>1643</v>
      </c>
      <c r="CP9" s="3" t="s">
        <v>1643</v>
      </c>
      <c r="CQ9" s="20" t="s">
        <v>1643</v>
      </c>
      <c r="CR9" s="13" t="s">
        <v>1643</v>
      </c>
      <c r="CS9" s="3" t="s">
        <v>1643</v>
      </c>
      <c r="CT9" s="3" t="s">
        <v>1643</v>
      </c>
      <c r="CU9" s="3" t="s">
        <v>1643</v>
      </c>
      <c r="CV9" s="3" t="s">
        <v>1643</v>
      </c>
      <c r="CW9" s="3" t="s">
        <v>1643</v>
      </c>
      <c r="CX9" s="3" t="s">
        <v>1643</v>
      </c>
      <c r="CY9" s="3" t="s">
        <v>1643</v>
      </c>
      <c r="CZ9" s="3" t="s">
        <v>1643</v>
      </c>
      <c r="DA9" s="3" t="s">
        <v>1643</v>
      </c>
      <c r="DB9" s="3" t="s">
        <v>1643</v>
      </c>
      <c r="DC9" s="3" t="s">
        <v>1643</v>
      </c>
      <c r="DD9" s="3" t="s">
        <v>1643</v>
      </c>
      <c r="DE9" s="5" t="s">
        <v>1643</v>
      </c>
      <c r="DF9" s="8" t="s">
        <v>1643</v>
      </c>
      <c r="DG9" s="3" t="s">
        <v>1643</v>
      </c>
      <c r="DH9" s="3" t="s">
        <v>1643</v>
      </c>
      <c r="DI9" s="3" t="s">
        <v>1643</v>
      </c>
      <c r="DJ9" s="3" t="s">
        <v>1643</v>
      </c>
      <c r="DK9" s="3" t="s">
        <v>1643</v>
      </c>
      <c r="DL9" s="3" t="s">
        <v>1643</v>
      </c>
      <c r="DM9" s="3" t="s">
        <v>1643</v>
      </c>
      <c r="DN9" s="5" t="s">
        <v>1643</v>
      </c>
      <c r="DO9" s="8" t="s">
        <v>1643</v>
      </c>
      <c r="DP9" s="3" t="s">
        <v>1643</v>
      </c>
      <c r="DQ9" s="3" t="s">
        <v>1643</v>
      </c>
      <c r="DR9" s="5" t="s">
        <v>1643</v>
      </c>
      <c r="DS9" s="8" t="s">
        <v>1643</v>
      </c>
      <c r="DT9" s="3" t="s">
        <v>1643</v>
      </c>
      <c r="DU9" s="3" t="s">
        <v>1643</v>
      </c>
      <c r="DV9" s="5" t="s">
        <v>1643</v>
      </c>
      <c r="DW9" s="16" t="s">
        <v>1643</v>
      </c>
      <c r="DX9" s="13" t="s">
        <v>1643</v>
      </c>
      <c r="DY9" s="3" t="s">
        <v>1643</v>
      </c>
      <c r="DZ9" s="3" t="s">
        <v>1643</v>
      </c>
      <c r="EA9" s="3" t="s">
        <v>1643</v>
      </c>
      <c r="EB9" s="20" t="s">
        <v>1643</v>
      </c>
      <c r="EC9" s="13" t="s">
        <v>1643</v>
      </c>
      <c r="ED9" s="3" t="s">
        <v>1643</v>
      </c>
      <c r="EE9" s="3" t="s">
        <v>1643</v>
      </c>
      <c r="EF9" s="3" t="s">
        <v>1643</v>
      </c>
      <c r="EG9" s="3" t="s">
        <v>1643</v>
      </c>
      <c r="EH9" s="3" t="s">
        <v>1643</v>
      </c>
      <c r="EI9" s="3" t="s">
        <v>1643</v>
      </c>
      <c r="EJ9" s="3" t="s">
        <v>1643</v>
      </c>
      <c r="EK9" s="3" t="s">
        <v>1643</v>
      </c>
      <c r="EL9" s="3" t="s">
        <v>1643</v>
      </c>
      <c r="EM9" s="20" t="s">
        <v>1643</v>
      </c>
      <c r="EN9" s="18" t="s">
        <v>1643</v>
      </c>
      <c r="EO9" s="8" t="s">
        <v>1643</v>
      </c>
      <c r="EP9" s="3" t="s">
        <v>1643</v>
      </c>
      <c r="EQ9" s="3" t="s">
        <v>1643</v>
      </c>
      <c r="ER9" s="3" t="s">
        <v>1643</v>
      </c>
      <c r="ES9" s="3" t="s">
        <v>1643</v>
      </c>
      <c r="ET9" s="3" t="s">
        <v>1643</v>
      </c>
      <c r="EU9" s="3" t="s">
        <v>1643</v>
      </c>
      <c r="EV9" s="3" t="s">
        <v>1643</v>
      </c>
      <c r="EW9" s="3" t="s">
        <v>1643</v>
      </c>
      <c r="EX9" s="20" t="s">
        <v>1643</v>
      </c>
      <c r="EY9" s="18" t="s">
        <v>1643</v>
      </c>
    </row>
    <row r="10" spans="1:155" ht="116" x14ac:dyDescent="0.35">
      <c r="A10" s="1">
        <v>45639.595081018517</v>
      </c>
      <c r="B10" s="2">
        <v>45639.606840277775</v>
      </c>
      <c r="C10" s="4">
        <v>13</v>
      </c>
      <c r="D10" s="4">
        <v>1015</v>
      </c>
      <c r="E10" s="3" t="s">
        <v>1677</v>
      </c>
      <c r="F10" s="2">
        <v>45646.606856365739</v>
      </c>
      <c r="G10" s="3" t="s">
        <v>1767</v>
      </c>
      <c r="H10" s="4">
        <v>0</v>
      </c>
      <c r="I10" s="3" t="s">
        <v>1642</v>
      </c>
      <c r="J10" s="3" t="s">
        <v>1642</v>
      </c>
      <c r="K10" s="3" t="s">
        <v>1642</v>
      </c>
      <c r="L10" s="3" t="s">
        <v>1642</v>
      </c>
      <c r="M10" s="3" t="s">
        <v>1642</v>
      </c>
      <c r="N10" s="3" t="s">
        <v>1642</v>
      </c>
      <c r="O10" s="3" t="s">
        <v>110</v>
      </c>
      <c r="P10" s="3" t="s">
        <v>1643</v>
      </c>
      <c r="Q10" s="3" t="s">
        <v>1643</v>
      </c>
      <c r="R10" s="20" t="s">
        <v>110</v>
      </c>
      <c r="S10" s="127">
        <v>18</v>
      </c>
      <c r="T10" s="124"/>
      <c r="U10" s="3"/>
      <c r="V10" s="3" t="s">
        <v>20</v>
      </c>
      <c r="W10" s="3" t="s">
        <v>110</v>
      </c>
      <c r="X10" s="3" t="s">
        <v>49</v>
      </c>
      <c r="Y10" s="3" t="s">
        <v>106</v>
      </c>
      <c r="Z10" s="3" t="s">
        <v>10</v>
      </c>
      <c r="AA10" s="4">
        <v>320</v>
      </c>
      <c r="AB10" s="3" t="s">
        <v>25</v>
      </c>
      <c r="AC10" s="3" t="s">
        <v>111</v>
      </c>
      <c r="AD10" s="3" t="s">
        <v>111</v>
      </c>
      <c r="AE10" s="5" t="s">
        <v>1822</v>
      </c>
      <c r="AF10" s="8" t="s">
        <v>129</v>
      </c>
      <c r="AG10" s="3" t="s">
        <v>132</v>
      </c>
      <c r="AH10" s="3" t="s">
        <v>132</v>
      </c>
      <c r="AI10" s="3" t="s">
        <v>132</v>
      </c>
      <c r="AJ10" s="3" t="s">
        <v>132</v>
      </c>
      <c r="AK10" s="3" t="s">
        <v>132</v>
      </c>
      <c r="AL10" s="3" t="s">
        <v>132</v>
      </c>
      <c r="AM10" s="3" t="s">
        <v>132</v>
      </c>
      <c r="AN10" s="3" t="s">
        <v>132</v>
      </c>
      <c r="AO10" s="3" t="s">
        <v>132</v>
      </c>
      <c r="AP10" s="3" t="s">
        <v>132</v>
      </c>
      <c r="AQ10" s="3" t="s">
        <v>132</v>
      </c>
      <c r="AR10" s="3" t="s">
        <v>132</v>
      </c>
      <c r="AS10" s="3" t="s">
        <v>132</v>
      </c>
      <c r="AT10" s="3" t="s">
        <v>132</v>
      </c>
      <c r="AU10" s="5" t="s">
        <v>1643</v>
      </c>
      <c r="AV10" s="13" t="s">
        <v>196</v>
      </c>
      <c r="AW10" s="3" t="s">
        <v>1643</v>
      </c>
      <c r="AX10" s="3" t="s">
        <v>200</v>
      </c>
      <c r="AY10" s="3" t="s">
        <v>201</v>
      </c>
      <c r="AZ10" s="3" t="s">
        <v>203</v>
      </c>
      <c r="BA10" s="3" t="s">
        <v>1643</v>
      </c>
      <c r="BB10" s="3" t="s">
        <v>210</v>
      </c>
      <c r="BC10" s="5" t="s">
        <v>1768</v>
      </c>
      <c r="BD10" s="13" t="s">
        <v>231</v>
      </c>
      <c r="BE10" s="3" t="s">
        <v>232</v>
      </c>
      <c r="BF10" s="3" t="s">
        <v>233</v>
      </c>
      <c r="BG10" s="3" t="s">
        <v>234</v>
      </c>
      <c r="BH10" s="3" t="s">
        <v>235</v>
      </c>
      <c r="BI10" s="3" t="s">
        <v>1643</v>
      </c>
      <c r="BJ10" s="3" t="s">
        <v>1643</v>
      </c>
      <c r="BK10" s="5" t="s">
        <v>1643</v>
      </c>
      <c r="BL10" s="13" t="s">
        <v>132</v>
      </c>
      <c r="BM10" s="3" t="s">
        <v>132</v>
      </c>
      <c r="BN10" s="3" t="s">
        <v>132</v>
      </c>
      <c r="BO10" s="5" t="s">
        <v>132</v>
      </c>
      <c r="BP10" s="13" t="s">
        <v>132</v>
      </c>
      <c r="BQ10" s="3" t="s">
        <v>132</v>
      </c>
      <c r="BR10" s="3" t="s">
        <v>132</v>
      </c>
      <c r="BS10" s="5" t="s">
        <v>132</v>
      </c>
      <c r="BT10" s="13" t="s">
        <v>132</v>
      </c>
      <c r="BU10" s="5" t="s">
        <v>132</v>
      </c>
      <c r="BV10" s="13" t="s">
        <v>132</v>
      </c>
      <c r="BW10" s="3" t="s">
        <v>132</v>
      </c>
      <c r="BX10" s="3" t="s">
        <v>132</v>
      </c>
      <c r="BY10" s="5" t="s">
        <v>132</v>
      </c>
      <c r="BZ10" s="13" t="s">
        <v>131</v>
      </c>
      <c r="CA10" s="3" t="s">
        <v>129</v>
      </c>
      <c r="CB10" s="3" t="s">
        <v>129</v>
      </c>
      <c r="CC10" s="3" t="s">
        <v>131</v>
      </c>
      <c r="CD10" s="5" t="s">
        <v>131</v>
      </c>
      <c r="CE10" s="13" t="s">
        <v>132</v>
      </c>
      <c r="CF10" s="3" t="s">
        <v>132</v>
      </c>
      <c r="CG10" s="3" t="s">
        <v>132</v>
      </c>
      <c r="CH10" s="3" t="s">
        <v>132</v>
      </c>
      <c r="CI10" s="3" t="s">
        <v>132</v>
      </c>
      <c r="CJ10" s="3" t="s">
        <v>132</v>
      </c>
      <c r="CK10" s="5" t="s">
        <v>132</v>
      </c>
      <c r="CL10" s="13" t="s">
        <v>131</v>
      </c>
      <c r="CM10" s="3" t="s">
        <v>131</v>
      </c>
      <c r="CN10" s="3" t="s">
        <v>131</v>
      </c>
      <c r="CO10" s="3" t="s">
        <v>131</v>
      </c>
      <c r="CP10" s="3" t="s">
        <v>131</v>
      </c>
      <c r="CQ10" s="20" t="s">
        <v>131</v>
      </c>
      <c r="CR10" s="13" t="s">
        <v>132</v>
      </c>
      <c r="CS10" s="3" t="s">
        <v>132</v>
      </c>
      <c r="CT10" s="3" t="s">
        <v>132</v>
      </c>
      <c r="CU10" s="3" t="s">
        <v>132</v>
      </c>
      <c r="CV10" s="3" t="s">
        <v>132</v>
      </c>
      <c r="CW10" s="3" t="s">
        <v>132</v>
      </c>
      <c r="CX10" s="3" t="s">
        <v>132</v>
      </c>
      <c r="CY10" s="3" t="s">
        <v>132</v>
      </c>
      <c r="CZ10" s="3" t="s">
        <v>132</v>
      </c>
      <c r="DA10" s="3" t="s">
        <v>132</v>
      </c>
      <c r="DB10" s="3" t="s">
        <v>132</v>
      </c>
      <c r="DC10" s="3" t="s">
        <v>132</v>
      </c>
      <c r="DD10" s="3" t="s">
        <v>132</v>
      </c>
      <c r="DE10" s="5" t="s">
        <v>132</v>
      </c>
      <c r="DF10" s="8" t="s">
        <v>132</v>
      </c>
      <c r="DG10" s="3" t="s">
        <v>132</v>
      </c>
      <c r="DH10" s="3" t="s">
        <v>132</v>
      </c>
      <c r="DI10" s="3" t="s">
        <v>132</v>
      </c>
      <c r="DJ10" s="3" t="s">
        <v>132</v>
      </c>
      <c r="DK10" s="3" t="s">
        <v>132</v>
      </c>
      <c r="DL10" s="3" t="s">
        <v>132</v>
      </c>
      <c r="DM10" s="3" t="s">
        <v>132</v>
      </c>
      <c r="DN10" s="5" t="s">
        <v>132</v>
      </c>
      <c r="DO10" s="8" t="s">
        <v>132</v>
      </c>
      <c r="DP10" s="3" t="s">
        <v>132</v>
      </c>
      <c r="DQ10" s="3" t="s">
        <v>132</v>
      </c>
      <c r="DR10" s="5" t="s">
        <v>132</v>
      </c>
      <c r="DS10" s="8" t="s">
        <v>132</v>
      </c>
      <c r="DT10" s="3" t="s">
        <v>132</v>
      </c>
      <c r="DU10" s="3" t="s">
        <v>132</v>
      </c>
      <c r="DV10" s="5" t="s">
        <v>132</v>
      </c>
      <c r="DW10" s="16" t="s">
        <v>1769</v>
      </c>
      <c r="DX10" s="13" t="s">
        <v>353</v>
      </c>
      <c r="DY10" s="3" t="s">
        <v>354</v>
      </c>
      <c r="DZ10" s="3" t="s">
        <v>355</v>
      </c>
      <c r="EA10" s="3" t="s">
        <v>1643</v>
      </c>
      <c r="EB10" s="20" t="s">
        <v>1643</v>
      </c>
      <c r="EC10" s="13" t="s">
        <v>110</v>
      </c>
      <c r="ED10" s="3" t="s">
        <v>110</v>
      </c>
      <c r="EE10" s="3" t="s">
        <v>110</v>
      </c>
      <c r="EF10" s="3" t="s">
        <v>1643</v>
      </c>
      <c r="EG10" s="3" t="s">
        <v>110</v>
      </c>
      <c r="EH10" s="3" t="s">
        <v>110</v>
      </c>
      <c r="EI10" s="3" t="s">
        <v>110</v>
      </c>
      <c r="EJ10" s="3" t="s">
        <v>110</v>
      </c>
      <c r="EK10" s="3" t="s">
        <v>110</v>
      </c>
      <c r="EL10" s="3" t="s">
        <v>110</v>
      </c>
      <c r="EM10" s="20" t="s">
        <v>1770</v>
      </c>
      <c r="EN10" s="18" t="s">
        <v>110</v>
      </c>
      <c r="EO10" s="8" t="s">
        <v>1643</v>
      </c>
      <c r="EP10" s="3" t="s">
        <v>1643</v>
      </c>
      <c r="EQ10" s="3" t="s">
        <v>486</v>
      </c>
      <c r="ER10" s="3" t="s">
        <v>489</v>
      </c>
      <c r="ES10" s="3" t="s">
        <v>492</v>
      </c>
      <c r="ET10" s="3" t="s">
        <v>495</v>
      </c>
      <c r="EU10" s="3" t="s">
        <v>496</v>
      </c>
      <c r="EV10" s="3" t="s">
        <v>497</v>
      </c>
      <c r="EW10" s="3" t="s">
        <v>1643</v>
      </c>
      <c r="EX10" s="20" t="s">
        <v>1643</v>
      </c>
      <c r="EY10" s="18" t="s">
        <v>1771</v>
      </c>
    </row>
    <row r="11" spans="1:155" ht="58" x14ac:dyDescent="0.35">
      <c r="A11" s="1">
        <v>45665.334756944445</v>
      </c>
      <c r="B11" s="2">
        <v>45665.341921296298</v>
      </c>
      <c r="C11" s="4">
        <v>6</v>
      </c>
      <c r="D11" s="4">
        <v>618</v>
      </c>
      <c r="E11" s="3" t="s">
        <v>1677</v>
      </c>
      <c r="F11" s="2">
        <v>45672.341940590275</v>
      </c>
      <c r="G11" s="3" t="s">
        <v>1785</v>
      </c>
      <c r="H11" s="4">
        <v>0.5</v>
      </c>
      <c r="I11" s="3" t="s">
        <v>1642</v>
      </c>
      <c r="J11" s="3" t="s">
        <v>1642</v>
      </c>
      <c r="K11" s="3" t="s">
        <v>1642</v>
      </c>
      <c r="L11" s="3" t="s">
        <v>1642</v>
      </c>
      <c r="M11" s="3" t="s">
        <v>1642</v>
      </c>
      <c r="N11" s="3" t="s">
        <v>1642</v>
      </c>
      <c r="O11" s="3" t="s">
        <v>110</v>
      </c>
      <c r="P11" s="3" t="s">
        <v>1643</v>
      </c>
      <c r="Q11" s="3" t="s">
        <v>1643</v>
      </c>
      <c r="R11" s="20" t="s">
        <v>110</v>
      </c>
      <c r="S11" s="127">
        <v>13</v>
      </c>
      <c r="T11" s="124"/>
      <c r="U11" s="3"/>
      <c r="V11" s="3" t="s">
        <v>20</v>
      </c>
      <c r="W11" s="3" t="s">
        <v>110</v>
      </c>
      <c r="X11" s="3" t="s">
        <v>47</v>
      </c>
      <c r="Y11" s="3" t="s">
        <v>92</v>
      </c>
      <c r="Z11" s="3" t="s">
        <v>10</v>
      </c>
      <c r="AA11" s="4">
        <v>453</v>
      </c>
      <c r="AB11" s="3" t="s">
        <v>25</v>
      </c>
      <c r="AC11" s="3" t="s">
        <v>111</v>
      </c>
      <c r="AD11" s="3" t="s">
        <v>111</v>
      </c>
      <c r="AE11" s="5" t="s">
        <v>1822</v>
      </c>
      <c r="AF11" s="8" t="s">
        <v>1643</v>
      </c>
      <c r="AG11" s="3" t="s">
        <v>1643</v>
      </c>
      <c r="AH11" s="3" t="s">
        <v>1643</v>
      </c>
      <c r="AI11" s="3" t="s">
        <v>1643</v>
      </c>
      <c r="AJ11" s="3" t="s">
        <v>1643</v>
      </c>
      <c r="AK11" s="3" t="s">
        <v>1643</v>
      </c>
      <c r="AL11" s="3" t="s">
        <v>1643</v>
      </c>
      <c r="AM11" s="3" t="s">
        <v>1643</v>
      </c>
      <c r="AN11" s="3" t="s">
        <v>1643</v>
      </c>
      <c r="AO11" s="3" t="s">
        <v>1643</v>
      </c>
      <c r="AP11" s="3" t="s">
        <v>1643</v>
      </c>
      <c r="AQ11" s="3" t="s">
        <v>1643</v>
      </c>
      <c r="AR11" s="3" t="s">
        <v>1643</v>
      </c>
      <c r="AS11" s="3" t="s">
        <v>1643</v>
      </c>
      <c r="AT11" s="3" t="s">
        <v>1643</v>
      </c>
      <c r="AU11" s="5" t="s">
        <v>1643</v>
      </c>
      <c r="AV11" s="13" t="s">
        <v>1643</v>
      </c>
      <c r="AW11" s="3" t="s">
        <v>1643</v>
      </c>
      <c r="AX11" s="3" t="s">
        <v>1643</v>
      </c>
      <c r="AY11" s="3" t="s">
        <v>1643</v>
      </c>
      <c r="AZ11" s="3" t="s">
        <v>1643</v>
      </c>
      <c r="BA11" s="3" t="s">
        <v>1643</v>
      </c>
      <c r="BB11" s="3" t="s">
        <v>1643</v>
      </c>
      <c r="BC11" s="5" t="s">
        <v>1643</v>
      </c>
      <c r="BD11" s="13" t="s">
        <v>1643</v>
      </c>
      <c r="BE11" s="3" t="s">
        <v>1643</v>
      </c>
      <c r="BF11" s="3" t="s">
        <v>1643</v>
      </c>
      <c r="BG11" s="3" t="s">
        <v>1643</v>
      </c>
      <c r="BH11" s="3" t="s">
        <v>1643</v>
      </c>
      <c r="BI11" s="3" t="s">
        <v>1643</v>
      </c>
      <c r="BJ11" s="3" t="s">
        <v>1643</v>
      </c>
      <c r="BK11" s="5" t="s">
        <v>1643</v>
      </c>
      <c r="BL11" s="13" t="s">
        <v>1643</v>
      </c>
      <c r="BM11" s="3" t="s">
        <v>1643</v>
      </c>
      <c r="BN11" s="3" t="s">
        <v>1643</v>
      </c>
      <c r="BO11" s="5" t="s">
        <v>1643</v>
      </c>
      <c r="BP11" s="13" t="s">
        <v>1643</v>
      </c>
      <c r="BQ11" s="3" t="s">
        <v>1643</v>
      </c>
      <c r="BR11" s="3" t="s">
        <v>1643</v>
      </c>
      <c r="BS11" s="5" t="s">
        <v>1643</v>
      </c>
      <c r="BT11" s="13" t="s">
        <v>1643</v>
      </c>
      <c r="BU11" s="5" t="s">
        <v>1643</v>
      </c>
      <c r="BV11" s="13" t="s">
        <v>1643</v>
      </c>
      <c r="BW11" s="3" t="s">
        <v>1643</v>
      </c>
      <c r="BX11" s="3" t="s">
        <v>1643</v>
      </c>
      <c r="BY11" s="5" t="s">
        <v>1643</v>
      </c>
      <c r="BZ11" s="13" t="s">
        <v>1643</v>
      </c>
      <c r="CA11" s="3" t="s">
        <v>1643</v>
      </c>
      <c r="CB11" s="3" t="s">
        <v>1643</v>
      </c>
      <c r="CC11" s="3" t="s">
        <v>1643</v>
      </c>
      <c r="CD11" s="5" t="s">
        <v>1643</v>
      </c>
      <c r="CE11" s="13" t="s">
        <v>1643</v>
      </c>
      <c r="CF11" s="3" t="s">
        <v>1643</v>
      </c>
      <c r="CG11" s="3" t="s">
        <v>1643</v>
      </c>
      <c r="CH11" s="3" t="s">
        <v>1643</v>
      </c>
      <c r="CI11" s="3" t="s">
        <v>1643</v>
      </c>
      <c r="CJ11" s="3" t="s">
        <v>1643</v>
      </c>
      <c r="CK11" s="5" t="s">
        <v>1643</v>
      </c>
      <c r="CL11" s="13" t="s">
        <v>1643</v>
      </c>
      <c r="CM11" s="3" t="s">
        <v>1643</v>
      </c>
      <c r="CN11" s="3" t="s">
        <v>1643</v>
      </c>
      <c r="CO11" s="3" t="s">
        <v>1643</v>
      </c>
      <c r="CP11" s="3" t="s">
        <v>1643</v>
      </c>
      <c r="CQ11" s="20" t="s">
        <v>1643</v>
      </c>
      <c r="CR11" s="13" t="s">
        <v>1643</v>
      </c>
      <c r="CS11" s="3" t="s">
        <v>1643</v>
      </c>
      <c r="CT11" s="3" t="s">
        <v>1643</v>
      </c>
      <c r="CU11" s="3" t="s">
        <v>1643</v>
      </c>
      <c r="CV11" s="3" t="s">
        <v>1643</v>
      </c>
      <c r="CW11" s="3" t="s">
        <v>1643</v>
      </c>
      <c r="CX11" s="3" t="s">
        <v>1643</v>
      </c>
      <c r="CY11" s="3" t="s">
        <v>1643</v>
      </c>
      <c r="CZ11" s="3" t="s">
        <v>1643</v>
      </c>
      <c r="DA11" s="3" t="s">
        <v>1643</v>
      </c>
      <c r="DB11" s="3" t="s">
        <v>1643</v>
      </c>
      <c r="DC11" s="3" t="s">
        <v>1643</v>
      </c>
      <c r="DD11" s="3" t="s">
        <v>1643</v>
      </c>
      <c r="DE11" s="5" t="s">
        <v>1643</v>
      </c>
      <c r="DF11" s="8" t="s">
        <v>1643</v>
      </c>
      <c r="DG11" s="3" t="s">
        <v>1643</v>
      </c>
      <c r="DH11" s="3" t="s">
        <v>1643</v>
      </c>
      <c r="DI11" s="3" t="s">
        <v>1643</v>
      </c>
      <c r="DJ11" s="3" t="s">
        <v>1643</v>
      </c>
      <c r="DK11" s="3" t="s">
        <v>1643</v>
      </c>
      <c r="DL11" s="3" t="s">
        <v>1643</v>
      </c>
      <c r="DM11" s="3" t="s">
        <v>1643</v>
      </c>
      <c r="DN11" s="5" t="s">
        <v>1643</v>
      </c>
      <c r="DO11" s="8" t="s">
        <v>1643</v>
      </c>
      <c r="DP11" s="3" t="s">
        <v>1643</v>
      </c>
      <c r="DQ11" s="3" t="s">
        <v>1643</v>
      </c>
      <c r="DR11" s="5" t="s">
        <v>1643</v>
      </c>
      <c r="DS11" s="8" t="s">
        <v>1643</v>
      </c>
      <c r="DT11" s="3" t="s">
        <v>1643</v>
      </c>
      <c r="DU11" s="3" t="s">
        <v>1643</v>
      </c>
      <c r="DV11" s="5" t="s">
        <v>1643</v>
      </c>
      <c r="DW11" s="16" t="s">
        <v>1643</v>
      </c>
      <c r="DX11" s="13" t="s">
        <v>1643</v>
      </c>
      <c r="DY11" s="3" t="s">
        <v>1643</v>
      </c>
      <c r="DZ11" s="3" t="s">
        <v>1643</v>
      </c>
      <c r="EA11" s="3" t="s">
        <v>1643</v>
      </c>
      <c r="EB11" s="20" t="s">
        <v>1643</v>
      </c>
      <c r="EC11" s="13" t="s">
        <v>1643</v>
      </c>
      <c r="ED11" s="3" t="s">
        <v>1643</v>
      </c>
      <c r="EE11" s="3" t="s">
        <v>1643</v>
      </c>
      <c r="EF11" s="3" t="s">
        <v>1643</v>
      </c>
      <c r="EG11" s="3" t="s">
        <v>1643</v>
      </c>
      <c r="EH11" s="3" t="s">
        <v>1643</v>
      </c>
      <c r="EI11" s="3" t="s">
        <v>1643</v>
      </c>
      <c r="EJ11" s="3" t="s">
        <v>1643</v>
      </c>
      <c r="EK11" s="3" t="s">
        <v>1643</v>
      </c>
      <c r="EL11" s="3" t="s">
        <v>1643</v>
      </c>
      <c r="EM11" s="20" t="s">
        <v>1643</v>
      </c>
      <c r="EN11" s="18" t="s">
        <v>1643</v>
      </c>
      <c r="EO11" s="8" t="s">
        <v>1643</v>
      </c>
      <c r="EP11" s="3" t="s">
        <v>1643</v>
      </c>
      <c r="EQ11" s="3" t="s">
        <v>1643</v>
      </c>
      <c r="ER11" s="3" t="s">
        <v>1643</v>
      </c>
      <c r="ES11" s="3" t="s">
        <v>1643</v>
      </c>
      <c r="ET11" s="3" t="s">
        <v>1643</v>
      </c>
      <c r="EU11" s="3" t="s">
        <v>1643</v>
      </c>
      <c r="EV11" s="3" t="s">
        <v>1643</v>
      </c>
      <c r="EW11" s="3" t="s">
        <v>1643</v>
      </c>
      <c r="EX11" s="20" t="s">
        <v>1643</v>
      </c>
      <c r="EY11" s="18" t="s">
        <v>1643</v>
      </c>
    </row>
    <row r="12" spans="1:155" ht="87.5" thickBot="1" x14ac:dyDescent="0.4">
      <c r="A12" s="1">
        <v>45678.926226851851</v>
      </c>
      <c r="B12" s="2">
        <v>45678.935312499998</v>
      </c>
      <c r="C12" s="4">
        <v>12</v>
      </c>
      <c r="D12" s="4">
        <v>784</v>
      </c>
      <c r="E12" s="3" t="s">
        <v>1677</v>
      </c>
      <c r="F12" s="2">
        <v>45685.935371412037</v>
      </c>
      <c r="G12" s="3" t="s">
        <v>1805</v>
      </c>
      <c r="H12" s="4">
        <v>1</v>
      </c>
      <c r="I12" s="3" t="s">
        <v>1642</v>
      </c>
      <c r="J12" s="3" t="s">
        <v>1642</v>
      </c>
      <c r="K12" s="3" t="s">
        <v>1642</v>
      </c>
      <c r="L12" s="3" t="s">
        <v>1642</v>
      </c>
      <c r="M12" s="3" t="s">
        <v>1642</v>
      </c>
      <c r="N12" s="3" t="s">
        <v>1642</v>
      </c>
      <c r="O12" s="3" t="s">
        <v>111</v>
      </c>
      <c r="P12" s="3" t="s">
        <v>110</v>
      </c>
      <c r="Q12" s="3" t="s">
        <v>7</v>
      </c>
      <c r="R12" s="20" t="s">
        <v>110</v>
      </c>
      <c r="S12" s="127">
        <v>5</v>
      </c>
      <c r="T12" s="124"/>
      <c r="U12" s="3"/>
      <c r="V12" s="3" t="s">
        <v>28</v>
      </c>
      <c r="W12" s="3" t="s">
        <v>111</v>
      </c>
      <c r="X12" s="3" t="s">
        <v>39</v>
      </c>
      <c r="Y12" s="3" t="s">
        <v>100</v>
      </c>
      <c r="Z12" s="3" t="s">
        <v>12</v>
      </c>
      <c r="AA12" s="4">
        <v>242</v>
      </c>
      <c r="AB12" s="3" t="s">
        <v>27</v>
      </c>
      <c r="AC12" s="3" t="s">
        <v>111</v>
      </c>
      <c r="AD12" s="193" t="s">
        <v>111</v>
      </c>
      <c r="AE12" s="5" t="s">
        <v>1822</v>
      </c>
      <c r="AF12" s="8" t="s">
        <v>129</v>
      </c>
      <c r="AG12" s="3" t="s">
        <v>131</v>
      </c>
      <c r="AH12" s="3" t="s">
        <v>128</v>
      </c>
      <c r="AI12" s="3" t="s">
        <v>130</v>
      </c>
      <c r="AJ12" s="3" t="s">
        <v>132</v>
      </c>
      <c r="AK12" s="3" t="s">
        <v>131</v>
      </c>
      <c r="AL12" s="3" t="s">
        <v>131</v>
      </c>
      <c r="AM12" s="3" t="s">
        <v>132</v>
      </c>
      <c r="AN12" s="3" t="s">
        <v>129</v>
      </c>
      <c r="AO12" s="3" t="s">
        <v>131</v>
      </c>
      <c r="AP12" s="3" t="s">
        <v>132</v>
      </c>
      <c r="AQ12" s="3" t="s">
        <v>131</v>
      </c>
      <c r="AR12" s="3" t="s">
        <v>131</v>
      </c>
      <c r="AS12" s="3" t="s">
        <v>129</v>
      </c>
      <c r="AT12" s="3" t="s">
        <v>131</v>
      </c>
      <c r="AU12" s="5" t="s">
        <v>1643</v>
      </c>
      <c r="AV12" s="13" t="s">
        <v>196</v>
      </c>
      <c r="AW12" s="3" t="s">
        <v>198</v>
      </c>
      <c r="AX12" s="3" t="s">
        <v>200</v>
      </c>
      <c r="AY12" s="3" t="s">
        <v>201</v>
      </c>
      <c r="AZ12" s="3" t="s">
        <v>1643</v>
      </c>
      <c r="BA12" s="3" t="s">
        <v>1643</v>
      </c>
      <c r="BB12" s="3" t="s">
        <v>210</v>
      </c>
      <c r="BC12" s="5" t="s">
        <v>1643</v>
      </c>
      <c r="BD12" s="13" t="s">
        <v>231</v>
      </c>
      <c r="BE12" s="3" t="s">
        <v>232</v>
      </c>
      <c r="BF12" s="3" t="s">
        <v>233</v>
      </c>
      <c r="BG12" s="3" t="s">
        <v>234</v>
      </c>
      <c r="BH12" s="3" t="s">
        <v>235</v>
      </c>
      <c r="BI12" s="3" t="s">
        <v>1643</v>
      </c>
      <c r="BJ12" s="3" t="s">
        <v>1643</v>
      </c>
      <c r="BK12" s="5" t="s">
        <v>1643</v>
      </c>
      <c r="BL12" s="13" t="s">
        <v>131</v>
      </c>
      <c r="BM12" s="3" t="s">
        <v>131</v>
      </c>
      <c r="BN12" s="3" t="s">
        <v>131</v>
      </c>
      <c r="BO12" s="5" t="s">
        <v>131</v>
      </c>
      <c r="BP12" s="13" t="s">
        <v>128</v>
      </c>
      <c r="BQ12" s="3" t="s">
        <v>128</v>
      </c>
      <c r="BR12" s="3" t="s">
        <v>132</v>
      </c>
      <c r="BS12" s="5" t="s">
        <v>132</v>
      </c>
      <c r="BT12" s="13" t="s">
        <v>131</v>
      </c>
      <c r="BU12" s="5" t="s">
        <v>131</v>
      </c>
      <c r="BV12" s="13" t="s">
        <v>132</v>
      </c>
      <c r="BW12" s="3" t="s">
        <v>132</v>
      </c>
      <c r="BX12" s="3" t="s">
        <v>132</v>
      </c>
      <c r="BY12" s="5" t="s">
        <v>132</v>
      </c>
      <c r="BZ12" s="13" t="s">
        <v>129</v>
      </c>
      <c r="CA12" s="3" t="s">
        <v>129</v>
      </c>
      <c r="CB12" s="3" t="s">
        <v>129</v>
      </c>
      <c r="CC12" s="3" t="s">
        <v>130</v>
      </c>
      <c r="CD12" s="5" t="s">
        <v>130</v>
      </c>
      <c r="CE12" s="13" t="s">
        <v>131</v>
      </c>
      <c r="CF12" s="3" t="s">
        <v>132</v>
      </c>
      <c r="CG12" s="3" t="s">
        <v>129</v>
      </c>
      <c r="CH12" s="3" t="s">
        <v>131</v>
      </c>
      <c r="CI12" s="3" t="s">
        <v>132</v>
      </c>
      <c r="CJ12" s="3" t="s">
        <v>132</v>
      </c>
      <c r="CK12" s="5" t="s">
        <v>132</v>
      </c>
      <c r="CL12" s="13" t="s">
        <v>131</v>
      </c>
      <c r="CM12" s="3" t="s">
        <v>131</v>
      </c>
      <c r="CN12" s="3" t="s">
        <v>131</v>
      </c>
      <c r="CO12" s="3" t="s">
        <v>131</v>
      </c>
      <c r="CP12" s="3" t="s">
        <v>131</v>
      </c>
      <c r="CQ12" s="20" t="s">
        <v>131</v>
      </c>
      <c r="CR12" s="13" t="s">
        <v>132</v>
      </c>
      <c r="CS12" s="3" t="s">
        <v>132</v>
      </c>
      <c r="CT12" s="3" t="s">
        <v>132</v>
      </c>
      <c r="CU12" s="3" t="s">
        <v>132</v>
      </c>
      <c r="CV12" s="3" t="s">
        <v>132</v>
      </c>
      <c r="CW12" s="3" t="s">
        <v>132</v>
      </c>
      <c r="CX12" s="3" t="s">
        <v>132</v>
      </c>
      <c r="CY12" s="3" t="s">
        <v>132</v>
      </c>
      <c r="CZ12" s="3" t="s">
        <v>132</v>
      </c>
      <c r="DA12" s="3" t="s">
        <v>132</v>
      </c>
      <c r="DB12" s="3" t="s">
        <v>132</v>
      </c>
      <c r="DC12" s="3" t="s">
        <v>132</v>
      </c>
      <c r="DD12" s="3" t="s">
        <v>132</v>
      </c>
      <c r="DE12" s="5" t="s">
        <v>132</v>
      </c>
      <c r="DF12" s="8" t="s">
        <v>129</v>
      </c>
      <c r="DG12" s="3" t="s">
        <v>129</v>
      </c>
      <c r="DH12" s="3" t="s">
        <v>129</v>
      </c>
      <c r="DI12" s="3" t="s">
        <v>129</v>
      </c>
      <c r="DJ12" s="3" t="s">
        <v>132</v>
      </c>
      <c r="DK12" s="3" t="s">
        <v>132</v>
      </c>
      <c r="DL12" s="3" t="s">
        <v>132</v>
      </c>
      <c r="DM12" s="3" t="s">
        <v>132</v>
      </c>
      <c r="DN12" s="5" t="s">
        <v>132</v>
      </c>
      <c r="DO12" s="8" t="s">
        <v>132</v>
      </c>
      <c r="DP12" s="3" t="s">
        <v>132</v>
      </c>
      <c r="DQ12" s="3" t="s">
        <v>132</v>
      </c>
      <c r="DR12" s="5" t="s">
        <v>129</v>
      </c>
      <c r="DS12" s="8" t="s">
        <v>129</v>
      </c>
      <c r="DT12" s="3" t="s">
        <v>131</v>
      </c>
      <c r="DU12" s="3" t="s">
        <v>131</v>
      </c>
      <c r="DV12" s="5" t="s">
        <v>129</v>
      </c>
      <c r="DW12" s="16" t="s">
        <v>1806</v>
      </c>
      <c r="DX12" s="13" t="s">
        <v>353</v>
      </c>
      <c r="DY12" s="3" t="s">
        <v>354</v>
      </c>
      <c r="DZ12" s="3" t="s">
        <v>355</v>
      </c>
      <c r="EA12" s="3" t="s">
        <v>1643</v>
      </c>
      <c r="EB12" s="20" t="s">
        <v>1643</v>
      </c>
      <c r="EC12" s="13" t="s">
        <v>110</v>
      </c>
      <c r="ED12" s="3" t="s">
        <v>110</v>
      </c>
      <c r="EE12" s="3" t="s">
        <v>110</v>
      </c>
      <c r="EF12" s="3" t="s">
        <v>1643</v>
      </c>
      <c r="EG12" s="3" t="s">
        <v>1643</v>
      </c>
      <c r="EH12" s="3" t="s">
        <v>110</v>
      </c>
      <c r="EI12" s="3" t="s">
        <v>110</v>
      </c>
      <c r="EJ12" s="3" t="s">
        <v>110</v>
      </c>
      <c r="EK12" s="3" t="s">
        <v>110</v>
      </c>
      <c r="EL12" s="3" t="s">
        <v>1643</v>
      </c>
      <c r="EM12" s="20" t="s">
        <v>1643</v>
      </c>
      <c r="EN12" s="18" t="s">
        <v>476</v>
      </c>
      <c r="EO12" s="8" t="s">
        <v>1643</v>
      </c>
      <c r="EP12" s="3" t="s">
        <v>1643</v>
      </c>
      <c r="EQ12" s="3" t="s">
        <v>1643</v>
      </c>
      <c r="ER12" s="3" t="s">
        <v>1643</v>
      </c>
      <c r="ES12" s="3" t="s">
        <v>1643</v>
      </c>
      <c r="ET12" s="3" t="s">
        <v>1643</v>
      </c>
      <c r="EU12" s="3" t="s">
        <v>1643</v>
      </c>
      <c r="EV12" s="3" t="s">
        <v>1643</v>
      </c>
      <c r="EW12" s="3" t="s">
        <v>1643</v>
      </c>
      <c r="EX12" s="20" t="s">
        <v>1643</v>
      </c>
      <c r="EY12" s="19" t="s">
        <v>1643</v>
      </c>
    </row>
    <row r="13" spans="1:155" ht="48" thickBot="1" x14ac:dyDescent="0.4">
      <c r="AD13" s="194">
        <f>COUNTIF(AD6:AD12, "no")</f>
        <v>7</v>
      </c>
    </row>
  </sheetData>
  <autoFilter ref="A5:EY12" xr:uid="{00000000-0009-0000-0000-000000000000}"/>
  <mergeCells count="26">
    <mergeCell ref="I1:N1"/>
    <mergeCell ref="O1:R1"/>
    <mergeCell ref="T1:AB1"/>
    <mergeCell ref="AF3:AU4"/>
    <mergeCell ref="AV3:BC4"/>
    <mergeCell ref="DF4:DN4"/>
    <mergeCell ref="BD3:BK4"/>
    <mergeCell ref="AC3:AC5"/>
    <mergeCell ref="AD3:AD5"/>
    <mergeCell ref="AE3:AE5"/>
    <mergeCell ref="DO4:DR4"/>
    <mergeCell ref="EY3:EY5"/>
    <mergeCell ref="BL4:BO4"/>
    <mergeCell ref="BP4:BS4"/>
    <mergeCell ref="BT4:BU4"/>
    <mergeCell ref="BV4:BY4"/>
    <mergeCell ref="BL3:DW3"/>
    <mergeCell ref="DX3:EB4"/>
    <mergeCell ref="EC3:EM4"/>
    <mergeCell ref="EN3:EN5"/>
    <mergeCell ref="EO3:EX4"/>
    <mergeCell ref="DS4:DV4"/>
    <mergeCell ref="BZ4:CD4"/>
    <mergeCell ref="CE4:CK4"/>
    <mergeCell ref="CL4:CQ4"/>
    <mergeCell ref="CR4:DE4"/>
  </mergeCells>
  <conditionalFormatting sqref="A6:EY12">
    <cfRule type="cellIs" dxfId="10" priority="1" operator="equal">
      <formula>"No"</formula>
    </cfRule>
    <cfRule type="cellIs" dxfId="9" priority="2" operator="equal">
      <formula>"Yes"</formula>
    </cfRule>
    <cfRule type="cellIs" dxfId="8" priority="3" operator="equal">
      <formula>"No, it did not apply"</formula>
    </cfRule>
  </conditionalFormatting>
  <conditionalFormatting sqref="AF6:EY12">
    <cfRule type="cellIs" dxfId="7" priority="6" operator="equal">
      <formula>"Yes"</formula>
    </cfRule>
    <cfRule type="cellIs" dxfId="6" priority="7" operator="equal">
      <formula>"Not important"</formula>
    </cfRule>
    <cfRule type="cellIs" dxfId="5" priority="8" operator="equal">
      <formula>"Slightly important"</formula>
    </cfRule>
    <cfRule type="cellIs" dxfId="4" priority="9" operator="equal">
      <formula>"Somewhat important"</formula>
    </cfRule>
    <cfRule type="cellIs" dxfId="3" priority="10" operator="equal">
      <formula>"Very important"</formula>
    </cfRule>
    <cfRule type="cellIs" dxfId="2" priority="11" operator="equal">
      <formula>"Extremely important"</formula>
    </cfRule>
    <cfRule type="cellIs" dxfId="1" priority="12" operator="equal">
      <formula>"Don't know"</formula>
    </cfRule>
    <cfRule type="cellIs" dxfId="0" priority="13" operator="equal">
      <formula>"No it did not apply"</formula>
    </cfRule>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9077FB-3621-44B6-BC90-54AA03F4E356}">
  <dimension ref="A1:AEY75"/>
  <sheetViews>
    <sheetView tabSelected="1" topLeftCell="O1" zoomScale="80" zoomScaleNormal="80" workbookViewId="0">
      <selection activeCell="VF5" sqref="VF5"/>
    </sheetView>
  </sheetViews>
  <sheetFormatPr defaultRowHeight="14.5" x14ac:dyDescent="0.35"/>
  <cols>
    <col min="1" max="1" width="25.1796875" style="7" hidden="1" customWidth="1"/>
    <col min="2" max="2" width="25.7265625" style="7" hidden="1" customWidth="1"/>
    <col min="3" max="5" width="0" style="7" hidden="1" customWidth="1"/>
    <col min="6" max="6" width="20.7265625" style="7" hidden="1" customWidth="1"/>
    <col min="7" max="7" width="15.26953125" style="7" hidden="1" customWidth="1"/>
    <col min="8" max="8" width="14.1796875" style="7" hidden="1" customWidth="1"/>
    <col min="9" max="14" width="0" style="7" hidden="1" customWidth="1"/>
    <col min="15" max="15" width="10.81640625" style="7" customWidth="1"/>
    <col min="16" max="16" width="11.7265625" style="7" customWidth="1"/>
    <col min="17" max="17" width="12.7265625" style="7" customWidth="1"/>
    <col min="18" max="18" width="13.81640625" style="7" customWidth="1"/>
    <col min="19" max="19" width="13.26953125" style="7" customWidth="1"/>
    <col min="20" max="20" width="20.26953125" style="7" customWidth="1"/>
    <col min="21" max="21" width="8.7265625" style="7"/>
    <col min="22" max="22" width="14.1796875" style="7" customWidth="1"/>
    <col min="23" max="23" width="12.453125" style="7" customWidth="1"/>
    <col min="24" max="24" width="17.7265625" style="7" customWidth="1"/>
    <col min="25" max="25" width="18.26953125" style="7" customWidth="1"/>
    <col min="26" max="26" width="12.54296875" style="7" customWidth="1"/>
    <col min="27" max="27" width="8.7265625" style="7"/>
    <col min="28" max="28" width="11.81640625" style="7" customWidth="1"/>
    <col min="29" max="29" width="10.81640625" style="7" customWidth="1"/>
    <col min="30" max="30" width="12.453125" style="7" customWidth="1"/>
    <col min="31" max="31" width="19.26953125" style="7" customWidth="1"/>
    <col min="32" max="47" width="15.7265625" style="7" customWidth="1"/>
    <col min="48" max="48" width="11.26953125" style="7" customWidth="1"/>
    <col min="49" max="49" width="10.54296875" style="7" customWidth="1"/>
    <col min="50" max="50" width="14.1796875" style="7" customWidth="1"/>
    <col min="51" max="51" width="14.453125" style="7" customWidth="1"/>
    <col min="52" max="52" width="16.26953125" style="7" customWidth="1"/>
    <col min="53" max="53" width="13" style="7" customWidth="1"/>
    <col min="54" max="54" width="14.7265625" style="7" customWidth="1"/>
    <col min="55" max="55" width="12.26953125" style="7" customWidth="1"/>
    <col min="56" max="56" width="14.26953125" style="7" customWidth="1"/>
    <col min="57" max="57" width="14.7265625" style="7" customWidth="1"/>
    <col min="58" max="58" width="18" style="7" customWidth="1"/>
    <col min="59" max="59" width="13.453125" style="7" customWidth="1"/>
    <col min="60" max="60" width="11.81640625" style="7" customWidth="1"/>
    <col min="61" max="61" width="12.1796875" style="7" customWidth="1"/>
    <col min="62" max="62" width="12.26953125" style="7" customWidth="1"/>
    <col min="63" max="63" width="12.54296875" style="7" customWidth="1"/>
    <col min="64" max="64" width="13.1796875" style="7" customWidth="1"/>
    <col min="65" max="65" width="13.7265625" style="7" customWidth="1"/>
    <col min="66" max="66" width="14.26953125" style="7" customWidth="1"/>
    <col min="67" max="67" width="15.26953125" style="7" customWidth="1"/>
    <col min="68" max="68" width="16.54296875" style="7" customWidth="1"/>
    <col min="69" max="69" width="13.26953125" style="7" customWidth="1"/>
    <col min="70" max="70" width="16.26953125" style="7" customWidth="1"/>
    <col min="71" max="71" width="19.26953125" style="7" customWidth="1"/>
    <col min="72" max="72" width="13.453125" style="7" customWidth="1"/>
    <col min="73" max="73" width="14.26953125" style="7" customWidth="1"/>
    <col min="74" max="74" width="13.54296875" style="7" customWidth="1"/>
    <col min="75" max="75" width="12.453125" style="7" customWidth="1"/>
    <col min="76" max="76" width="12.7265625" style="7" customWidth="1"/>
    <col min="77" max="77" width="12.453125" style="7" customWidth="1"/>
    <col min="78" max="78" width="13.26953125" style="7" customWidth="1"/>
    <col min="79" max="79" width="13.7265625" style="7" customWidth="1"/>
    <col min="80" max="80" width="13.26953125" style="7" customWidth="1"/>
    <col min="81" max="81" width="13.54296875" style="7" customWidth="1"/>
    <col min="82" max="82" width="15.453125" style="7" customWidth="1"/>
    <col min="83" max="83" width="13.1796875" style="7" customWidth="1"/>
    <col min="84" max="84" width="13.26953125" style="7" customWidth="1"/>
    <col min="85" max="85" width="13.7265625" style="7" customWidth="1"/>
    <col min="86" max="86" width="13.26953125" style="7" customWidth="1"/>
    <col min="87" max="87" width="17.1796875" style="7" customWidth="1"/>
    <col min="88" max="88" width="16" style="7" customWidth="1"/>
    <col min="89" max="89" width="12.7265625" style="7" customWidth="1"/>
    <col min="90" max="90" width="13.1796875" style="7" customWidth="1"/>
    <col min="91" max="91" width="13.81640625" style="7" customWidth="1"/>
    <col min="92" max="92" width="12.7265625" style="7" customWidth="1"/>
    <col min="93" max="93" width="13.26953125" style="7" customWidth="1"/>
    <col min="94" max="94" width="13.54296875" style="7" customWidth="1"/>
    <col min="95" max="95" width="13.26953125" style="7" customWidth="1"/>
    <col min="96" max="96" width="13.7265625" style="7" customWidth="1"/>
    <col min="97" max="97" width="13.26953125" style="7" customWidth="1"/>
    <col min="98" max="98" width="14.1796875" style="7" customWidth="1"/>
    <col min="99" max="99" width="13.54296875" style="7" customWidth="1"/>
    <col min="100" max="100" width="13.1796875" style="7" customWidth="1"/>
    <col min="101" max="101" width="13.26953125" style="7" customWidth="1"/>
    <col min="102" max="102" width="13.7265625" style="7" customWidth="1"/>
    <col min="103" max="103" width="14.1796875" style="7" customWidth="1"/>
    <col min="104" max="104" width="15.7265625" style="7" customWidth="1"/>
    <col min="105" max="105" width="13.54296875" style="7" customWidth="1"/>
    <col min="106" max="106" width="12.54296875" style="7" customWidth="1"/>
    <col min="107" max="107" width="16.26953125" style="7" customWidth="1"/>
    <col min="108" max="108" width="13.26953125" style="7" customWidth="1"/>
    <col min="109" max="109" width="17.7265625" style="7" customWidth="1"/>
    <col min="110" max="110" width="13.1796875" style="7" customWidth="1"/>
    <col min="111" max="111" width="13.26953125" style="7" customWidth="1"/>
    <col min="112" max="112" width="14.26953125" style="7" customWidth="1"/>
    <col min="113" max="113" width="16.54296875" style="7" customWidth="1"/>
    <col min="114" max="114" width="12.7265625" style="7" customWidth="1"/>
    <col min="115" max="115" width="13.26953125" style="7" customWidth="1"/>
    <col min="116" max="116" width="16.7265625" style="7" customWidth="1"/>
    <col min="117" max="117" width="13" style="7" customWidth="1"/>
    <col min="118" max="118" width="13.26953125" style="7" customWidth="1"/>
    <col min="119" max="119" width="13" style="7" customWidth="1"/>
    <col min="120" max="120" width="13.54296875" style="7" customWidth="1"/>
    <col min="121" max="121" width="17.26953125" style="7" customWidth="1"/>
    <col min="122" max="122" width="12.26953125" style="7" customWidth="1"/>
    <col min="123" max="123" width="17.7265625" style="7" customWidth="1"/>
    <col min="124" max="124" width="13.1796875" style="7" customWidth="1"/>
    <col min="125" max="125" width="16.26953125" style="7" customWidth="1"/>
    <col min="126" max="126" width="14.453125" style="7" customWidth="1"/>
    <col min="127" max="127" width="14.7265625" style="7" customWidth="1"/>
    <col min="128" max="128" width="8.7265625" style="7"/>
    <col min="129" max="129" width="10.7265625" style="7" customWidth="1"/>
    <col min="130" max="130" width="12.26953125" style="7" customWidth="1"/>
    <col min="131" max="131" width="15.1796875" style="7" customWidth="1"/>
    <col min="132" max="132" width="15.7265625" style="7" customWidth="1"/>
    <col min="133" max="133" width="13.81640625" style="7" customWidth="1"/>
    <col min="134" max="134" width="13.7265625" style="7" customWidth="1"/>
    <col min="135" max="135" width="19.54296875" style="7" customWidth="1"/>
    <col min="136" max="136" width="15.453125" style="7" customWidth="1"/>
    <col min="137" max="137" width="13.54296875" style="7" customWidth="1"/>
    <col min="138" max="138" width="13.1796875" style="7" customWidth="1"/>
    <col min="139" max="139" width="13.7265625" style="7" customWidth="1"/>
    <col min="140" max="140" width="16.1796875" style="7" customWidth="1"/>
    <col min="141" max="141" width="19" style="7" customWidth="1"/>
    <col min="142" max="142" width="16.26953125" style="7" customWidth="1"/>
    <col min="143" max="143" width="12.7265625" style="7" customWidth="1"/>
    <col min="144" max="144" width="34.7265625" style="7" customWidth="1"/>
    <col min="145" max="146" width="13.7265625" style="7" customWidth="1"/>
    <col min="147" max="147" width="14.7265625" style="7" customWidth="1"/>
    <col min="148" max="148" width="15.7265625" style="7" customWidth="1"/>
    <col min="149" max="149" width="13.81640625" style="7" customWidth="1"/>
    <col min="150" max="150" width="13.26953125" style="7" customWidth="1"/>
    <col min="151" max="151" width="13.7265625" style="7" customWidth="1"/>
    <col min="152" max="152" width="13.81640625" style="7" customWidth="1"/>
    <col min="153" max="153" width="12.1796875" style="7" customWidth="1"/>
    <col min="154" max="154" width="15" style="7" customWidth="1"/>
    <col min="155" max="155" width="43.7265625" style="7" customWidth="1"/>
    <col min="156" max="161" width="13.7265625" style="7" customWidth="1"/>
    <col min="162" max="162" width="15.7265625" style="7" customWidth="1"/>
    <col min="163" max="163" width="13.7265625" style="7" customWidth="1"/>
    <col min="164" max="164" width="16.81640625" style="7" customWidth="1"/>
    <col min="165" max="173" width="13.7265625" style="7" customWidth="1"/>
    <col min="174" max="174" width="18.26953125" style="7" customWidth="1"/>
    <col min="175" max="175" width="16.54296875" style="7" customWidth="1"/>
    <col min="176" max="187" width="13.7265625" style="7" customWidth="1"/>
    <col min="188" max="188" width="16.1796875" style="7" customWidth="1"/>
    <col min="189" max="192" width="13.7265625" style="7" customWidth="1"/>
    <col min="193" max="193" width="17.453125" style="7" customWidth="1"/>
    <col min="194" max="194" width="16.54296875" style="7" customWidth="1"/>
    <col min="195" max="195" width="16.26953125" style="7" customWidth="1"/>
    <col min="196" max="196" width="16.81640625" style="7" customWidth="1"/>
    <col min="197" max="198" width="13.7265625" style="7" customWidth="1"/>
    <col min="199" max="199" width="21.26953125" style="7" customWidth="1"/>
    <col min="200" max="200" width="25.26953125" style="7" customWidth="1"/>
    <col min="201" max="202" width="13.7265625" style="7" customWidth="1"/>
    <col min="203" max="203" width="15.453125" style="7" customWidth="1"/>
    <col min="204" max="205" width="13.7265625" style="7" customWidth="1"/>
    <col min="206" max="206" width="35.26953125" style="7" customWidth="1"/>
    <col min="207" max="215" width="13.7265625" style="7" customWidth="1"/>
    <col min="216" max="217" width="17.7265625" style="7" customWidth="1"/>
    <col min="218" max="223" width="13.7265625" style="7" customWidth="1"/>
    <col min="224" max="224" width="17.26953125" style="7" customWidth="1"/>
    <col min="225" max="230" width="13.7265625" style="7" customWidth="1"/>
    <col min="231" max="231" width="18.26953125" style="7" customWidth="1"/>
    <col min="232" max="237" width="13.7265625" style="7" customWidth="1"/>
    <col min="238" max="238" width="17.7265625" style="7" customWidth="1"/>
    <col min="239" max="247" width="13.7265625" style="7" customWidth="1"/>
    <col min="248" max="248" width="16.1796875" style="7" customWidth="1"/>
    <col min="249" max="251" width="13.7265625" style="7" customWidth="1"/>
    <col min="252" max="252" width="16.26953125" style="7" customWidth="1"/>
    <col min="253" max="253" width="13.7265625" style="7" customWidth="1"/>
    <col min="254" max="255" width="18.26953125" style="7" customWidth="1"/>
    <col min="256" max="259" width="13.7265625" style="7" customWidth="1"/>
    <col min="260" max="260" width="17.7265625" style="7" customWidth="1"/>
    <col min="261" max="264" width="13.7265625" style="7" customWidth="1"/>
    <col min="265" max="265" width="14.7265625" style="7" customWidth="1"/>
    <col min="266" max="266" width="15.26953125" style="7" customWidth="1"/>
    <col min="267" max="267" width="13.7265625" style="7" customWidth="1"/>
    <col min="268" max="268" width="15.453125" style="7" customWidth="1"/>
    <col min="269" max="269" width="12.26953125" style="7" customWidth="1"/>
    <col min="270" max="270" width="13.26953125" style="7" customWidth="1"/>
    <col min="271" max="271" width="12.7265625" style="7" customWidth="1"/>
    <col min="272" max="272" width="15.453125" style="7" customWidth="1"/>
    <col min="273" max="273" width="12.7265625" style="7" customWidth="1"/>
    <col min="274" max="274" width="21.26953125" style="7" customWidth="1"/>
    <col min="275" max="275" width="17.81640625" style="7" customWidth="1"/>
    <col min="276" max="279" width="13.7265625" style="7" customWidth="1"/>
    <col min="280" max="280" width="20.7265625" style="7" customWidth="1"/>
    <col min="281" max="287" width="13.7265625" style="7" customWidth="1"/>
    <col min="288" max="288" width="16.26953125" style="7" customWidth="1"/>
    <col min="289" max="291" width="13.7265625" style="7" customWidth="1"/>
    <col min="292" max="292" width="15.7265625" style="7" customWidth="1"/>
    <col min="293" max="301" width="13.7265625" style="7" customWidth="1"/>
    <col min="302" max="302" width="17.7265625" style="7" customWidth="1"/>
    <col min="303" max="303" width="13.7265625" style="7" customWidth="1"/>
    <col min="304" max="304" width="15.7265625" style="7" customWidth="1"/>
    <col min="305" max="305" width="16.7265625" style="7" customWidth="1"/>
    <col min="306" max="306" width="26.26953125" style="7" customWidth="1"/>
    <col min="307" max="312" width="13.7265625" style="7" customWidth="1"/>
    <col min="313" max="313" width="16.26953125" style="7" customWidth="1"/>
    <col min="314" max="315" width="13.7265625" style="7" customWidth="1"/>
    <col min="316" max="316" width="17.7265625" style="7" customWidth="1"/>
    <col min="317" max="322" width="13.7265625" style="7" customWidth="1"/>
    <col min="323" max="323" width="16.81640625" style="7" customWidth="1"/>
    <col min="324" max="327" width="13.7265625" style="7" customWidth="1"/>
    <col min="328" max="329" width="16.26953125" style="7" customWidth="1"/>
    <col min="330" max="332" width="13.7265625" style="7" customWidth="1"/>
    <col min="333" max="333" width="16.26953125" style="7" customWidth="1"/>
    <col min="334" max="341" width="13.7265625" style="7" customWidth="1"/>
    <col min="342" max="342" width="16.81640625" style="7" customWidth="1"/>
    <col min="343" max="346" width="13.7265625" style="7" customWidth="1"/>
    <col min="347" max="347" width="17.7265625" style="7" customWidth="1"/>
    <col min="348" max="348" width="16.81640625" style="7" customWidth="1"/>
    <col min="349" max="349" width="17.453125" style="7" customWidth="1"/>
    <col min="350" max="350" width="17.1796875" style="7" customWidth="1"/>
    <col min="351" max="355" width="13.7265625" style="7" customWidth="1"/>
    <col min="356" max="357" width="15.7265625" style="7" customWidth="1"/>
    <col min="358" max="369" width="13.7265625" style="7" customWidth="1"/>
    <col min="370" max="370" width="16.1796875" style="7" customWidth="1"/>
    <col min="371" max="371" width="16.81640625" style="7" customWidth="1"/>
    <col min="372" max="372" width="17.1796875" style="7" customWidth="1"/>
    <col min="373" max="375" width="13.7265625" style="7" customWidth="1"/>
    <col min="376" max="376" width="15.7265625" style="7" customWidth="1"/>
    <col min="377" max="377" width="17.26953125" style="7" customWidth="1"/>
    <col min="378" max="378" width="15.7265625" style="7" customWidth="1"/>
    <col min="379" max="386" width="13.7265625" style="7" customWidth="1"/>
    <col min="387" max="387" width="16.26953125" style="7" customWidth="1"/>
    <col min="388" max="390" width="13.7265625" style="7" customWidth="1"/>
    <col min="391" max="391" width="15.453125" style="7" customWidth="1"/>
    <col min="392" max="398" width="13.7265625" style="7" customWidth="1"/>
    <col min="399" max="399" width="15.54296875" style="7" customWidth="1"/>
    <col min="400" max="400" width="15.7265625" style="7" customWidth="1"/>
    <col min="401" max="418" width="13.7265625" style="7" customWidth="1"/>
    <col min="419" max="419" width="14.81640625" style="7" customWidth="1"/>
    <col min="420" max="420" width="13.7265625" style="7" customWidth="1"/>
    <col min="421" max="421" width="16.1796875" style="7" customWidth="1"/>
    <col min="422" max="433" width="13.7265625" style="7" customWidth="1"/>
    <col min="434" max="434" width="16.26953125" style="7" customWidth="1"/>
    <col min="435" max="444" width="13.7265625" style="7" customWidth="1"/>
    <col min="445" max="445" width="16.26953125" style="7" customWidth="1"/>
    <col min="446" max="454" width="13.7265625" style="7" customWidth="1"/>
    <col min="455" max="455" width="16.1796875" style="7" customWidth="1"/>
    <col min="456" max="456" width="15.26953125" style="7" customWidth="1"/>
    <col min="457" max="464" width="13.7265625" style="7" customWidth="1"/>
    <col min="465" max="465" width="17.7265625" style="7" customWidth="1"/>
    <col min="466" max="467" width="13.7265625" style="7" customWidth="1"/>
    <col min="468" max="468" width="16.54296875" style="7" customWidth="1"/>
    <col min="469" max="471" width="13.7265625" style="7" customWidth="1"/>
    <col min="472" max="472" width="16.26953125" style="7" customWidth="1"/>
    <col min="473" max="473" width="17.1796875" style="7" customWidth="1"/>
    <col min="474" max="474" width="13.7265625" style="7" customWidth="1"/>
    <col min="475" max="475" width="17.7265625" style="7" customWidth="1"/>
    <col min="476" max="476" width="13.7265625" style="7" customWidth="1"/>
    <col min="477" max="477" width="17.26953125" style="7" customWidth="1"/>
    <col min="478" max="478" width="13.7265625" style="7" customWidth="1"/>
    <col min="479" max="479" width="15" style="7" customWidth="1"/>
    <col min="480" max="492" width="13.7265625" style="7" customWidth="1"/>
    <col min="493" max="493" width="16.26953125" style="7" customWidth="1"/>
    <col min="494" max="508" width="13.7265625" style="7" customWidth="1"/>
    <col min="509" max="509" width="17.7265625" style="7" customWidth="1"/>
    <col min="510" max="511" width="13.7265625" style="7" customWidth="1"/>
    <col min="512" max="512" width="16.54296875" style="7" customWidth="1"/>
    <col min="513" max="525" width="13.7265625" style="7" customWidth="1"/>
    <col min="526" max="526" width="32.1796875" style="7" customWidth="1"/>
    <col min="527" max="562" width="13.7265625" style="7" customWidth="1"/>
    <col min="563" max="563" width="15.26953125" style="7" customWidth="1"/>
    <col min="564" max="573" width="13.7265625" style="7" customWidth="1"/>
    <col min="574" max="574" width="16.26953125" style="7" customWidth="1"/>
    <col min="575" max="575" width="16.54296875" style="7" customWidth="1"/>
    <col min="576" max="580" width="13.7265625" style="7" customWidth="1"/>
    <col min="581" max="581" width="17.7265625" style="7" customWidth="1"/>
    <col min="582" max="589" width="13.7265625" style="7" customWidth="1"/>
    <col min="590" max="590" width="15.7265625" style="7" customWidth="1"/>
    <col min="591" max="591" width="15.81640625" style="7" customWidth="1"/>
    <col min="592" max="616" width="13.7265625" style="7" customWidth="1"/>
    <col min="617" max="617" width="16.26953125" style="7" customWidth="1"/>
    <col min="618" max="626" width="13.7265625" style="7" customWidth="1"/>
    <col min="627" max="627" width="15.7265625" style="7" customWidth="1"/>
    <col min="628" max="628" width="15.453125" style="7" customWidth="1"/>
    <col min="629" max="636" width="13.7265625" style="7" customWidth="1"/>
    <col min="637" max="637" width="16.81640625" style="7" customWidth="1"/>
    <col min="638" max="639" width="13.7265625" style="7" customWidth="1"/>
    <col min="640" max="640" width="15.26953125" style="7" customWidth="1"/>
    <col min="641" max="644" width="13.7265625" style="7" customWidth="1"/>
    <col min="645" max="645" width="16.7265625" style="7" customWidth="1"/>
    <col min="646" max="646" width="13.7265625" style="7" customWidth="1"/>
    <col min="647" max="647" width="16.1796875" style="7" customWidth="1"/>
    <col min="648" max="648" width="13.7265625" style="7" customWidth="1"/>
    <col min="649" max="649" width="16.54296875" style="7" customWidth="1"/>
    <col min="650" max="650" width="13.7265625" style="7" customWidth="1"/>
    <col min="651" max="651" width="15.7265625" style="7" customWidth="1"/>
    <col min="652" max="664" width="13.7265625" style="7" customWidth="1"/>
    <col min="665" max="665" width="16.26953125" style="7" customWidth="1"/>
    <col min="666" max="680" width="13.7265625" style="7" customWidth="1"/>
    <col min="681" max="681" width="17.1796875" style="7" customWidth="1"/>
    <col min="682" max="685" width="13.7265625" style="7" customWidth="1"/>
    <col min="686" max="686" width="17.1796875" style="7" customWidth="1"/>
    <col min="687" max="697" width="13.7265625" style="7" customWidth="1"/>
    <col min="698" max="698" width="32.26953125" style="7" customWidth="1"/>
    <col min="699" max="701" width="13.7265625" style="7" customWidth="1"/>
    <col min="702" max="702" width="16.26953125" style="7" customWidth="1"/>
    <col min="703" max="717" width="13.7265625" style="7" customWidth="1"/>
    <col min="718" max="718" width="30.7265625" style="7" customWidth="1"/>
    <col min="719" max="719" width="21" style="7" customWidth="1"/>
    <col min="720" max="720" width="25.7265625" style="7" customWidth="1"/>
    <col min="721" max="787" width="13.7265625" style="7" customWidth="1"/>
    <col min="788" max="788" width="16.1796875" style="7" customWidth="1"/>
    <col min="789" max="789" width="13.7265625" style="7" customWidth="1"/>
    <col min="790" max="790" width="17.7265625" style="7" customWidth="1"/>
    <col min="791" max="791" width="16.54296875" style="7" customWidth="1"/>
    <col min="792" max="817" width="13.7265625" style="7" customWidth="1"/>
    <col min="818" max="818" width="16.54296875" style="7" customWidth="1"/>
    <col min="819" max="827" width="13.7265625" style="7" customWidth="1"/>
    <col min="828" max="828" width="16.54296875" style="7" customWidth="1"/>
    <col min="829" max="829" width="13.7265625" style="7" customWidth="1"/>
    <col min="830" max="830" width="17.26953125" style="7" customWidth="1"/>
    <col min="831" max="831" width="13.7265625" style="7" customWidth="1"/>
  </cols>
  <sheetData>
    <row r="1" spans="1:831" s="119" customFormat="1" ht="65.5" thickBot="1" x14ac:dyDescent="0.35">
      <c r="A1" s="117"/>
      <c r="B1" s="117"/>
      <c r="C1" s="117"/>
      <c r="D1" s="117"/>
      <c r="E1" s="117"/>
      <c r="F1" s="117"/>
      <c r="G1" s="117"/>
      <c r="H1" s="117"/>
      <c r="I1" s="1198" t="s">
        <v>674</v>
      </c>
      <c r="J1" s="1198"/>
      <c r="K1" s="1198"/>
      <c r="L1" s="1198"/>
      <c r="M1" s="1198"/>
      <c r="N1" s="1198"/>
      <c r="O1" s="1198" t="s">
        <v>675</v>
      </c>
      <c r="P1" s="1198"/>
      <c r="Q1" s="1198"/>
      <c r="R1" s="1198"/>
      <c r="S1" s="424"/>
      <c r="T1" s="1198" t="s">
        <v>676</v>
      </c>
      <c r="U1" s="1198"/>
      <c r="V1" s="1198"/>
      <c r="W1" s="1198"/>
      <c r="X1" s="1198"/>
      <c r="Y1" s="1198"/>
      <c r="Z1" s="1198"/>
      <c r="AA1" s="1198"/>
      <c r="AB1" s="1198"/>
      <c r="AC1" s="118" t="s">
        <v>677</v>
      </c>
      <c r="AD1" s="118" t="s">
        <v>677</v>
      </c>
      <c r="AE1" s="118" t="s">
        <v>679</v>
      </c>
      <c r="AF1" s="118" t="s">
        <v>681</v>
      </c>
      <c r="AG1" s="118" t="s">
        <v>681</v>
      </c>
      <c r="AH1" s="118" t="s">
        <v>681</v>
      </c>
      <c r="AI1" s="118" t="s">
        <v>681</v>
      </c>
      <c r="AJ1" s="118" t="s">
        <v>681</v>
      </c>
      <c r="AK1" s="118" t="s">
        <v>681</v>
      </c>
      <c r="AL1" s="118" t="s">
        <v>681</v>
      </c>
      <c r="AM1" s="118" t="s">
        <v>681</v>
      </c>
      <c r="AN1" s="118" t="s">
        <v>681</v>
      </c>
      <c r="AO1" s="118" t="s">
        <v>681</v>
      </c>
      <c r="AP1" s="118" t="s">
        <v>681</v>
      </c>
      <c r="AQ1" s="118" t="s">
        <v>681</v>
      </c>
      <c r="AR1" s="118" t="s">
        <v>681</v>
      </c>
      <c r="AS1" s="118" t="s">
        <v>681</v>
      </c>
      <c r="AT1" s="118" t="s">
        <v>681</v>
      </c>
      <c r="AU1" s="118" t="s">
        <v>681</v>
      </c>
      <c r="AV1" s="118" t="s">
        <v>681</v>
      </c>
      <c r="AW1" s="118" t="s">
        <v>681</v>
      </c>
      <c r="AX1" s="118" t="s">
        <v>681</v>
      </c>
      <c r="AY1" s="118" t="s">
        <v>681</v>
      </c>
      <c r="AZ1" s="118" t="s">
        <v>681</v>
      </c>
      <c r="BA1" s="118" t="s">
        <v>681</v>
      </c>
      <c r="BB1" s="118" t="s">
        <v>681</v>
      </c>
      <c r="BC1" s="118" t="s">
        <v>681</v>
      </c>
      <c r="BD1" s="118" t="s">
        <v>681</v>
      </c>
      <c r="BE1" s="118" t="s">
        <v>681</v>
      </c>
      <c r="BF1" s="118" t="s">
        <v>681</v>
      </c>
      <c r="BG1" s="118" t="s">
        <v>681</v>
      </c>
      <c r="BH1" s="118" t="s">
        <v>681</v>
      </c>
      <c r="BI1" s="118" t="s">
        <v>681</v>
      </c>
      <c r="BJ1" s="118" t="s">
        <v>681</v>
      </c>
      <c r="BK1" s="118" t="s">
        <v>681</v>
      </c>
      <c r="BL1" s="118" t="s">
        <v>681</v>
      </c>
      <c r="BM1" s="118" t="s">
        <v>681</v>
      </c>
      <c r="BN1" s="118" t="s">
        <v>681</v>
      </c>
      <c r="BO1" s="118" t="s">
        <v>681</v>
      </c>
      <c r="BP1" s="118" t="s">
        <v>681</v>
      </c>
      <c r="BQ1" s="118" t="s">
        <v>681</v>
      </c>
      <c r="BR1" s="118" t="s">
        <v>681</v>
      </c>
      <c r="BS1" s="118" t="s">
        <v>681</v>
      </c>
      <c r="BT1" s="118" t="s">
        <v>681</v>
      </c>
      <c r="BU1" s="118" t="s">
        <v>681</v>
      </c>
      <c r="BV1" s="118" t="s">
        <v>681</v>
      </c>
      <c r="BW1" s="118" t="s">
        <v>681</v>
      </c>
      <c r="BX1" s="118" t="s">
        <v>681</v>
      </c>
      <c r="BY1" s="118" t="s">
        <v>681</v>
      </c>
      <c r="BZ1" s="118" t="s">
        <v>681</v>
      </c>
      <c r="CA1" s="118" t="s">
        <v>681</v>
      </c>
      <c r="CB1" s="118" t="s">
        <v>681</v>
      </c>
      <c r="CC1" s="118" t="s">
        <v>681</v>
      </c>
      <c r="CD1" s="118" t="s">
        <v>681</v>
      </c>
      <c r="CE1" s="118" t="s">
        <v>681</v>
      </c>
      <c r="CF1" s="118" t="s">
        <v>681</v>
      </c>
      <c r="CG1" s="118" t="s">
        <v>681</v>
      </c>
      <c r="CH1" s="118" t="s">
        <v>681</v>
      </c>
      <c r="CI1" s="118" t="s">
        <v>681</v>
      </c>
      <c r="CJ1" s="118" t="s">
        <v>681</v>
      </c>
      <c r="CK1" s="118" t="s">
        <v>681</v>
      </c>
      <c r="CL1" s="118" t="s">
        <v>681</v>
      </c>
      <c r="CM1" s="118" t="s">
        <v>681</v>
      </c>
      <c r="CN1" s="118" t="s">
        <v>681</v>
      </c>
      <c r="CO1" s="118" t="s">
        <v>681</v>
      </c>
      <c r="CP1" s="118" t="s">
        <v>681</v>
      </c>
      <c r="CQ1" s="118" t="s">
        <v>681</v>
      </c>
      <c r="CR1" s="118" t="s">
        <v>681</v>
      </c>
      <c r="CS1" s="118" t="s">
        <v>681</v>
      </c>
      <c r="CT1" s="118" t="s">
        <v>681</v>
      </c>
      <c r="CU1" s="118" t="s">
        <v>681</v>
      </c>
      <c r="CV1" s="118" t="s">
        <v>681</v>
      </c>
      <c r="CW1" s="118" t="s">
        <v>681</v>
      </c>
      <c r="CX1" s="118" t="s">
        <v>681</v>
      </c>
      <c r="CY1" s="118" t="s">
        <v>681</v>
      </c>
      <c r="CZ1" s="118" t="s">
        <v>681</v>
      </c>
      <c r="DA1" s="118" t="s">
        <v>681</v>
      </c>
      <c r="DB1" s="118" t="s">
        <v>681</v>
      </c>
      <c r="DC1" s="118" t="s">
        <v>681</v>
      </c>
      <c r="DD1" s="118" t="s">
        <v>681</v>
      </c>
      <c r="DE1" s="118" t="s">
        <v>681</v>
      </c>
      <c r="DF1" s="118" t="s">
        <v>681</v>
      </c>
      <c r="DG1" s="118" t="s">
        <v>681</v>
      </c>
      <c r="DH1" s="118" t="s">
        <v>681</v>
      </c>
      <c r="DI1" s="118" t="s">
        <v>681</v>
      </c>
      <c r="DJ1" s="118" t="s">
        <v>681</v>
      </c>
      <c r="DK1" s="118" t="s">
        <v>681</v>
      </c>
      <c r="DL1" s="118" t="s">
        <v>681</v>
      </c>
      <c r="DM1" s="118" t="s">
        <v>681</v>
      </c>
      <c r="DN1" s="118" t="s">
        <v>681</v>
      </c>
      <c r="DO1" s="118" t="s">
        <v>681</v>
      </c>
      <c r="DP1" s="118" t="s">
        <v>681</v>
      </c>
      <c r="DQ1" s="118" t="s">
        <v>681</v>
      </c>
      <c r="DR1" s="118" t="s">
        <v>681</v>
      </c>
      <c r="DS1" s="118" t="s">
        <v>681</v>
      </c>
      <c r="DT1" s="118" t="s">
        <v>681</v>
      </c>
      <c r="DU1" s="118" t="s">
        <v>681</v>
      </c>
      <c r="DV1" s="118" t="s">
        <v>681</v>
      </c>
      <c r="DW1" s="118" t="s">
        <v>681</v>
      </c>
      <c r="DX1" s="118" t="s">
        <v>682</v>
      </c>
      <c r="DY1" s="118" t="s">
        <v>682</v>
      </c>
      <c r="DZ1" s="118" t="s">
        <v>682</v>
      </c>
      <c r="EA1" s="118" t="s">
        <v>682</v>
      </c>
      <c r="EB1" s="118" t="s">
        <v>682</v>
      </c>
      <c r="EC1" s="118" t="s">
        <v>682</v>
      </c>
      <c r="ED1" s="118" t="s">
        <v>682</v>
      </c>
      <c r="EE1" s="118" t="s">
        <v>682</v>
      </c>
      <c r="EF1" s="118" t="s">
        <v>682</v>
      </c>
      <c r="EG1" s="118" t="s">
        <v>682</v>
      </c>
      <c r="EH1" s="118" t="s">
        <v>682</v>
      </c>
      <c r="EI1" s="118" t="s">
        <v>682</v>
      </c>
      <c r="EJ1" s="118" t="s">
        <v>682</v>
      </c>
      <c r="EK1" s="118" t="s">
        <v>682</v>
      </c>
      <c r="EL1" s="118" t="s">
        <v>682</v>
      </c>
      <c r="EM1" s="118" t="s">
        <v>682</v>
      </c>
      <c r="EN1" s="118" t="s">
        <v>683</v>
      </c>
      <c r="EO1" s="118" t="s">
        <v>683</v>
      </c>
      <c r="EP1" s="118" t="s">
        <v>683</v>
      </c>
      <c r="EQ1" s="118" t="s">
        <v>683</v>
      </c>
      <c r="ER1" s="118" t="s">
        <v>683</v>
      </c>
      <c r="ES1" s="118" t="s">
        <v>683</v>
      </c>
      <c r="ET1" s="118" t="s">
        <v>683</v>
      </c>
      <c r="EU1" s="118" t="s">
        <v>683</v>
      </c>
      <c r="EV1" s="118" t="s">
        <v>683</v>
      </c>
      <c r="EW1" s="118" t="s">
        <v>683</v>
      </c>
      <c r="EX1" s="118" t="s">
        <v>683</v>
      </c>
      <c r="EY1" s="118" t="s">
        <v>720</v>
      </c>
      <c r="EZ1" s="118" t="s">
        <v>680</v>
      </c>
      <c r="FA1" s="118" t="s">
        <v>680</v>
      </c>
      <c r="FB1" s="118" t="s">
        <v>680</v>
      </c>
      <c r="FC1" s="118" t="s">
        <v>680</v>
      </c>
      <c r="FD1" s="118" t="s">
        <v>680</v>
      </c>
      <c r="FE1" s="118" t="s">
        <v>680</v>
      </c>
      <c r="FF1" s="118" t="s">
        <v>680</v>
      </c>
      <c r="FG1" s="118" t="s">
        <v>680</v>
      </c>
      <c r="FH1" s="118" t="s">
        <v>680</v>
      </c>
      <c r="FI1" s="118" t="s">
        <v>680</v>
      </c>
      <c r="FJ1" s="118" t="s">
        <v>680</v>
      </c>
      <c r="FK1" s="118" t="s">
        <v>680</v>
      </c>
      <c r="FL1" s="118" t="s">
        <v>680</v>
      </c>
      <c r="FM1" s="118" t="s">
        <v>680</v>
      </c>
      <c r="FN1" s="118" t="s">
        <v>680</v>
      </c>
      <c r="FO1" s="118" t="s">
        <v>680</v>
      </c>
      <c r="FP1" s="118" t="s">
        <v>680</v>
      </c>
      <c r="FQ1" s="118" t="s">
        <v>680</v>
      </c>
      <c r="FR1" s="118" t="s">
        <v>680</v>
      </c>
      <c r="FS1" s="118" t="s">
        <v>680</v>
      </c>
      <c r="FT1" s="118" t="s">
        <v>680</v>
      </c>
      <c r="FU1" s="118" t="s">
        <v>680</v>
      </c>
      <c r="FV1" s="118" t="s">
        <v>680</v>
      </c>
      <c r="FW1" s="118" t="s">
        <v>680</v>
      </c>
      <c r="FX1" s="118" t="s">
        <v>680</v>
      </c>
      <c r="FY1" s="118" t="s">
        <v>680</v>
      </c>
      <c r="FZ1" s="118" t="s">
        <v>680</v>
      </c>
      <c r="GA1" s="118" t="s">
        <v>680</v>
      </c>
      <c r="GB1" s="118" t="s">
        <v>680</v>
      </c>
      <c r="GC1" s="118" t="s">
        <v>680</v>
      </c>
      <c r="GD1" s="118" t="s">
        <v>680</v>
      </c>
      <c r="GE1" s="118" t="s">
        <v>680</v>
      </c>
      <c r="GF1" s="118" t="s">
        <v>680</v>
      </c>
      <c r="GG1" s="118" t="s">
        <v>680</v>
      </c>
      <c r="GH1" s="118" t="s">
        <v>680</v>
      </c>
      <c r="GI1" s="118" t="s">
        <v>680</v>
      </c>
      <c r="GJ1" s="118" t="s">
        <v>680</v>
      </c>
      <c r="GK1" s="118" t="s">
        <v>680</v>
      </c>
      <c r="GL1" s="118" t="s">
        <v>680</v>
      </c>
      <c r="GM1" s="118" t="s">
        <v>680</v>
      </c>
      <c r="GN1" s="118" t="s">
        <v>680</v>
      </c>
      <c r="GO1" s="118" t="s">
        <v>680</v>
      </c>
      <c r="GP1" s="118" t="s">
        <v>680</v>
      </c>
      <c r="GQ1" s="118" t="s">
        <v>678</v>
      </c>
      <c r="GR1" s="118" t="s">
        <v>678</v>
      </c>
      <c r="GS1" s="118" t="s">
        <v>1823</v>
      </c>
      <c r="GT1" s="118" t="s">
        <v>1823</v>
      </c>
      <c r="GU1" s="118" t="s">
        <v>1823</v>
      </c>
      <c r="GV1" s="118" t="s">
        <v>1823</v>
      </c>
      <c r="GW1" s="118" t="s">
        <v>1823</v>
      </c>
      <c r="GX1" s="118" t="s">
        <v>1823</v>
      </c>
      <c r="GY1" s="118" t="s">
        <v>1823</v>
      </c>
      <c r="GZ1" s="118" t="s">
        <v>1824</v>
      </c>
      <c r="HA1" s="118" t="s">
        <v>1824</v>
      </c>
      <c r="HB1" s="118" t="s">
        <v>1824</v>
      </c>
      <c r="HC1" s="118" t="s">
        <v>1824</v>
      </c>
      <c r="HD1" s="118" t="s">
        <v>1824</v>
      </c>
      <c r="HE1" s="118" t="s">
        <v>1824</v>
      </c>
      <c r="HF1" s="118" t="s">
        <v>1824</v>
      </c>
      <c r="HG1" s="118" t="s">
        <v>1824</v>
      </c>
      <c r="HH1" s="118" t="s">
        <v>699</v>
      </c>
      <c r="HI1" s="118"/>
      <c r="HJ1" s="118" t="s">
        <v>699</v>
      </c>
      <c r="HK1" s="118" t="s">
        <v>699</v>
      </c>
      <c r="HL1" s="118" t="s">
        <v>699</v>
      </c>
      <c r="HM1" s="118" t="s">
        <v>699</v>
      </c>
      <c r="HN1" s="118" t="s">
        <v>699</v>
      </c>
      <c r="HO1" s="118" t="s">
        <v>699</v>
      </c>
      <c r="HP1" s="118" t="s">
        <v>699</v>
      </c>
      <c r="HQ1" s="118" t="s">
        <v>699</v>
      </c>
      <c r="HR1" s="118" t="s">
        <v>699</v>
      </c>
      <c r="HS1" s="118" t="s">
        <v>699</v>
      </c>
      <c r="HT1" s="118" t="s">
        <v>699</v>
      </c>
      <c r="HU1" s="118" t="s">
        <v>699</v>
      </c>
      <c r="HV1" s="118" t="s">
        <v>699</v>
      </c>
      <c r="HW1" s="118" t="s">
        <v>699</v>
      </c>
      <c r="HX1" s="118" t="s">
        <v>699</v>
      </c>
      <c r="HY1" s="118" t="s">
        <v>699</v>
      </c>
      <c r="HZ1" s="118" t="s">
        <v>699</v>
      </c>
      <c r="IA1" s="118" t="s">
        <v>699</v>
      </c>
      <c r="IB1" s="118" t="s">
        <v>699</v>
      </c>
      <c r="IC1" s="118" t="s">
        <v>699</v>
      </c>
      <c r="ID1" s="118" t="s">
        <v>699</v>
      </c>
      <c r="IE1" s="118" t="s">
        <v>699</v>
      </c>
      <c r="IF1" s="118" t="s">
        <v>699</v>
      </c>
      <c r="IG1" s="118" t="s">
        <v>699</v>
      </c>
      <c r="IH1" s="118" t="s">
        <v>699</v>
      </c>
      <c r="II1" s="118" t="s">
        <v>699</v>
      </c>
      <c r="IJ1" s="118" t="s">
        <v>699</v>
      </c>
      <c r="IK1" s="118" t="s">
        <v>699</v>
      </c>
      <c r="IL1" s="118" t="s">
        <v>699</v>
      </c>
      <c r="IM1" s="118" t="s">
        <v>699</v>
      </c>
      <c r="IN1" s="118" t="s">
        <v>699</v>
      </c>
      <c r="IO1" s="118" t="s">
        <v>699</v>
      </c>
      <c r="IP1" s="118" t="s">
        <v>699</v>
      </c>
      <c r="IQ1" s="118" t="s">
        <v>699</v>
      </c>
      <c r="IR1" s="118" t="s">
        <v>699</v>
      </c>
      <c r="IS1" s="118" t="s">
        <v>699</v>
      </c>
      <c r="IT1" s="118" t="s">
        <v>699</v>
      </c>
      <c r="IU1" s="118"/>
      <c r="IV1" s="118" t="s">
        <v>699</v>
      </c>
      <c r="IW1" s="118" t="s">
        <v>699</v>
      </c>
      <c r="IX1" s="118" t="s">
        <v>699</v>
      </c>
      <c r="IY1" s="118" t="s">
        <v>699</v>
      </c>
      <c r="IZ1" s="118" t="s">
        <v>699</v>
      </c>
      <c r="JA1" s="118" t="s">
        <v>699</v>
      </c>
      <c r="JB1" s="118" t="s">
        <v>699</v>
      </c>
      <c r="JC1" s="118" t="s">
        <v>699</v>
      </c>
      <c r="JD1" s="118" t="s">
        <v>699</v>
      </c>
      <c r="JE1" s="118" t="s">
        <v>699</v>
      </c>
      <c r="JF1" s="118" t="s">
        <v>699</v>
      </c>
      <c r="JG1" s="118" t="s">
        <v>699</v>
      </c>
      <c r="JH1" s="118" t="s">
        <v>699</v>
      </c>
      <c r="JI1" s="118" t="s">
        <v>699</v>
      </c>
      <c r="JJ1" s="118" t="s">
        <v>699</v>
      </c>
      <c r="JK1" s="118" t="s">
        <v>699</v>
      </c>
      <c r="JL1" s="118" t="s">
        <v>699</v>
      </c>
      <c r="JM1" s="118" t="s">
        <v>699</v>
      </c>
      <c r="JN1" s="118" t="s">
        <v>699</v>
      </c>
      <c r="JO1" s="118" t="s">
        <v>699</v>
      </c>
      <c r="JP1" s="118" t="s">
        <v>699</v>
      </c>
      <c r="JQ1" s="118" t="s">
        <v>699</v>
      </c>
      <c r="JR1" s="118" t="s">
        <v>699</v>
      </c>
      <c r="JS1" s="118" t="s">
        <v>699</v>
      </c>
      <c r="JT1" s="118" t="s">
        <v>699</v>
      </c>
      <c r="JU1" s="118" t="s">
        <v>699</v>
      </c>
      <c r="JV1" s="118" t="s">
        <v>699</v>
      </c>
      <c r="JW1" s="118" t="s">
        <v>699</v>
      </c>
      <c r="JX1" s="118" t="s">
        <v>699</v>
      </c>
      <c r="JY1" s="118" t="s">
        <v>699</v>
      </c>
      <c r="JZ1" s="118" t="s">
        <v>699</v>
      </c>
      <c r="KA1" s="118" t="s">
        <v>699</v>
      </c>
      <c r="KB1" s="118" t="s">
        <v>699</v>
      </c>
      <c r="KC1" s="118" t="s">
        <v>699</v>
      </c>
      <c r="KD1" s="118" t="s">
        <v>699</v>
      </c>
      <c r="KE1" s="118" t="s">
        <v>699</v>
      </c>
      <c r="KF1" s="118" t="s">
        <v>699</v>
      </c>
      <c r="KG1" s="118" t="s">
        <v>699</v>
      </c>
      <c r="KH1" s="118" t="s">
        <v>699</v>
      </c>
      <c r="KI1" s="118" t="s">
        <v>699</v>
      </c>
      <c r="KJ1" s="118" t="s">
        <v>699</v>
      </c>
      <c r="KK1" s="118" t="s">
        <v>699</v>
      </c>
      <c r="KL1" s="118" t="s">
        <v>699</v>
      </c>
      <c r="KM1" s="118" t="s">
        <v>699</v>
      </c>
      <c r="KN1" s="118" t="s">
        <v>699</v>
      </c>
      <c r="KO1" s="118" t="s">
        <v>699</v>
      </c>
      <c r="KP1" s="118" t="s">
        <v>699</v>
      </c>
      <c r="KQ1" s="118" t="s">
        <v>699</v>
      </c>
      <c r="KR1" s="118" t="s">
        <v>699</v>
      </c>
      <c r="KS1" s="118" t="s">
        <v>699</v>
      </c>
      <c r="KT1" s="118" t="s">
        <v>700</v>
      </c>
      <c r="KU1" s="118" t="s">
        <v>701</v>
      </c>
      <c r="KV1" s="118" t="s">
        <v>701</v>
      </c>
      <c r="KW1" s="118" t="s">
        <v>701</v>
      </c>
      <c r="KX1" s="118" t="s">
        <v>701</v>
      </c>
      <c r="KY1" s="118" t="s">
        <v>701</v>
      </c>
      <c r="KZ1" s="118" t="s">
        <v>701</v>
      </c>
      <c r="LA1" s="118" t="s">
        <v>701</v>
      </c>
      <c r="LB1" s="118" t="s">
        <v>701</v>
      </c>
      <c r="LC1" s="118" t="s">
        <v>701</v>
      </c>
      <c r="LD1" s="118" t="s">
        <v>701</v>
      </c>
      <c r="LE1" s="118" t="s">
        <v>701</v>
      </c>
      <c r="LF1" s="118" t="s">
        <v>701</v>
      </c>
      <c r="LG1" s="118" t="s">
        <v>701</v>
      </c>
      <c r="LH1" s="118" t="s">
        <v>701</v>
      </c>
      <c r="LI1" s="118" t="s">
        <v>701</v>
      </c>
      <c r="LJ1" s="118" t="s">
        <v>701</v>
      </c>
      <c r="LK1" s="118" t="s">
        <v>701</v>
      </c>
      <c r="LL1" s="118" t="s">
        <v>701</v>
      </c>
      <c r="LM1" s="118" t="s">
        <v>701</v>
      </c>
      <c r="LN1" s="118" t="s">
        <v>701</v>
      </c>
      <c r="LO1" s="118" t="s">
        <v>701</v>
      </c>
      <c r="LP1" s="118" t="s">
        <v>701</v>
      </c>
      <c r="LQ1" s="118" t="s">
        <v>701</v>
      </c>
      <c r="LR1" s="118" t="s">
        <v>701</v>
      </c>
      <c r="LS1" s="118" t="s">
        <v>701</v>
      </c>
      <c r="LT1" s="118" t="s">
        <v>701</v>
      </c>
      <c r="LU1" s="118" t="s">
        <v>701</v>
      </c>
      <c r="LV1" s="118" t="s">
        <v>701</v>
      </c>
      <c r="LW1" s="118" t="s">
        <v>701</v>
      </c>
      <c r="LX1" s="118" t="s">
        <v>701</v>
      </c>
      <c r="LY1" s="118" t="s">
        <v>701</v>
      </c>
      <c r="LZ1" s="118" t="s">
        <v>701</v>
      </c>
      <c r="MA1" s="118" t="s">
        <v>701</v>
      </c>
      <c r="MB1" s="118" t="s">
        <v>701</v>
      </c>
      <c r="MC1" s="118" t="s">
        <v>701</v>
      </c>
      <c r="MD1" s="118" t="s">
        <v>701</v>
      </c>
      <c r="ME1" s="118" t="s">
        <v>701</v>
      </c>
      <c r="MF1" s="118" t="s">
        <v>701</v>
      </c>
      <c r="MG1" s="118" t="s">
        <v>701</v>
      </c>
      <c r="MH1" s="118" t="s">
        <v>701</v>
      </c>
      <c r="MI1" s="118" t="s">
        <v>701</v>
      </c>
      <c r="MJ1" s="118" t="s">
        <v>701</v>
      </c>
      <c r="MK1" s="118" t="s">
        <v>701</v>
      </c>
      <c r="ML1" s="118" t="s">
        <v>701</v>
      </c>
      <c r="MM1" s="118" t="s">
        <v>701</v>
      </c>
      <c r="MN1" s="118" t="s">
        <v>701</v>
      </c>
      <c r="MO1" s="118" t="s">
        <v>701</v>
      </c>
      <c r="MP1" s="118" t="s">
        <v>701</v>
      </c>
      <c r="MQ1" s="118" t="s">
        <v>701</v>
      </c>
      <c r="MR1" s="118" t="s">
        <v>701</v>
      </c>
      <c r="MS1" s="118" t="s">
        <v>701</v>
      </c>
      <c r="MT1" s="118" t="s">
        <v>701</v>
      </c>
      <c r="MU1" s="118" t="s">
        <v>701</v>
      </c>
      <c r="MV1" s="118" t="s">
        <v>701</v>
      </c>
      <c r="MW1" s="118" t="s">
        <v>701</v>
      </c>
      <c r="MX1" s="118" t="s">
        <v>701</v>
      </c>
      <c r="MY1" s="118" t="s">
        <v>701</v>
      </c>
      <c r="MZ1" s="118" t="s">
        <v>701</v>
      </c>
      <c r="NA1" s="118" t="s">
        <v>701</v>
      </c>
      <c r="NB1" s="118" t="s">
        <v>701</v>
      </c>
      <c r="NC1" s="118" t="s">
        <v>701</v>
      </c>
      <c r="ND1" s="118" t="s">
        <v>701</v>
      </c>
      <c r="NE1" s="118" t="s">
        <v>701</v>
      </c>
      <c r="NF1" s="118" t="s">
        <v>701</v>
      </c>
      <c r="NG1" s="118" t="s">
        <v>701</v>
      </c>
      <c r="NH1" s="118" t="s">
        <v>701</v>
      </c>
      <c r="NI1" s="118" t="s">
        <v>701</v>
      </c>
      <c r="NJ1" s="118" t="s">
        <v>701</v>
      </c>
      <c r="NK1" s="118" t="s">
        <v>701</v>
      </c>
      <c r="NL1" s="118" t="s">
        <v>701</v>
      </c>
      <c r="NM1" s="118" t="s">
        <v>701</v>
      </c>
      <c r="NN1" s="118" t="s">
        <v>701</v>
      </c>
      <c r="NO1" s="118" t="s">
        <v>701</v>
      </c>
      <c r="NP1" s="118" t="s">
        <v>684</v>
      </c>
      <c r="NQ1" s="118" t="s">
        <v>684</v>
      </c>
      <c r="NR1" s="118" t="s">
        <v>684</v>
      </c>
      <c r="NS1" s="118" t="s">
        <v>684</v>
      </c>
      <c r="NT1" s="118" t="s">
        <v>684</v>
      </c>
      <c r="NU1" s="118" t="s">
        <v>684</v>
      </c>
      <c r="NV1" s="118" t="s">
        <v>684</v>
      </c>
      <c r="NW1" s="118" t="s">
        <v>684</v>
      </c>
      <c r="NX1" s="118" t="s">
        <v>684</v>
      </c>
      <c r="NY1" s="118" t="s">
        <v>684</v>
      </c>
      <c r="NZ1" s="118" t="s">
        <v>684</v>
      </c>
      <c r="OA1" s="118" t="s">
        <v>684</v>
      </c>
      <c r="OB1" s="118" t="s">
        <v>684</v>
      </c>
      <c r="OC1" s="118" t="s">
        <v>684</v>
      </c>
      <c r="OD1" s="118" t="s">
        <v>684</v>
      </c>
      <c r="OE1" s="118" t="s">
        <v>684</v>
      </c>
      <c r="OF1" s="118" t="s">
        <v>684</v>
      </c>
      <c r="OG1" s="118" t="s">
        <v>684</v>
      </c>
      <c r="OH1" s="118" t="s">
        <v>684</v>
      </c>
      <c r="OI1" s="118" t="s">
        <v>684</v>
      </c>
      <c r="OJ1" s="118" t="s">
        <v>684</v>
      </c>
      <c r="OK1" s="118" t="s">
        <v>684</v>
      </c>
      <c r="OL1" s="118" t="s">
        <v>684</v>
      </c>
      <c r="OM1" s="118" t="s">
        <v>684</v>
      </c>
      <c r="ON1" s="118" t="s">
        <v>684</v>
      </c>
      <c r="OO1" s="118" t="s">
        <v>684</v>
      </c>
      <c r="OP1" s="118" t="s">
        <v>684</v>
      </c>
      <c r="OQ1" s="118" t="s">
        <v>684</v>
      </c>
      <c r="OR1" s="118" t="s">
        <v>684</v>
      </c>
      <c r="OS1" s="118" t="s">
        <v>684</v>
      </c>
      <c r="OT1" s="118" t="s">
        <v>684</v>
      </c>
      <c r="OU1" s="118" t="s">
        <v>684</v>
      </c>
      <c r="OV1" s="118" t="s">
        <v>684</v>
      </c>
      <c r="OW1" s="118" t="s">
        <v>684</v>
      </c>
      <c r="OX1" s="118" t="s">
        <v>684</v>
      </c>
      <c r="OY1" s="118" t="s">
        <v>684</v>
      </c>
      <c r="OZ1" s="118" t="s">
        <v>684</v>
      </c>
      <c r="PA1" s="118" t="s">
        <v>684</v>
      </c>
      <c r="PB1" s="118" t="s">
        <v>684</v>
      </c>
      <c r="PC1" s="118" t="s">
        <v>684</v>
      </c>
      <c r="PD1" s="118" t="s">
        <v>684</v>
      </c>
      <c r="PE1" s="118" t="s">
        <v>684</v>
      </c>
      <c r="PF1" s="118" t="s">
        <v>684</v>
      </c>
      <c r="PG1" s="118" t="s">
        <v>684</v>
      </c>
      <c r="PH1" s="118" t="s">
        <v>684</v>
      </c>
      <c r="PI1" s="118" t="s">
        <v>684</v>
      </c>
      <c r="PJ1" s="118" t="s">
        <v>684</v>
      </c>
      <c r="PK1" s="118" t="s">
        <v>684</v>
      </c>
      <c r="PL1" s="118" t="s">
        <v>684</v>
      </c>
      <c r="PM1" s="118" t="s">
        <v>684</v>
      </c>
      <c r="PN1" s="118" t="s">
        <v>684</v>
      </c>
      <c r="PO1" s="118" t="s">
        <v>684</v>
      </c>
      <c r="PP1" s="118" t="s">
        <v>684</v>
      </c>
      <c r="PQ1" s="118" t="s">
        <v>684</v>
      </c>
      <c r="PR1" s="118" t="s">
        <v>684</v>
      </c>
      <c r="PS1" s="118" t="s">
        <v>684</v>
      </c>
      <c r="PT1" s="118" t="s">
        <v>684</v>
      </c>
      <c r="PU1" s="118" t="s">
        <v>684</v>
      </c>
      <c r="PV1" s="118" t="s">
        <v>684</v>
      </c>
      <c r="PW1" s="118" t="s">
        <v>684</v>
      </c>
      <c r="PX1" s="118" t="s">
        <v>684</v>
      </c>
      <c r="PY1" s="118" t="s">
        <v>684</v>
      </c>
      <c r="PZ1" s="118" t="s">
        <v>684</v>
      </c>
      <c r="QA1" s="118" t="s">
        <v>684</v>
      </c>
      <c r="QB1" s="118" t="s">
        <v>684</v>
      </c>
      <c r="QC1" s="118" t="s">
        <v>684</v>
      </c>
      <c r="QD1" s="118" t="s">
        <v>684</v>
      </c>
      <c r="QE1" s="118" t="s">
        <v>684</v>
      </c>
      <c r="QF1" s="118" t="s">
        <v>684</v>
      </c>
      <c r="QG1" s="118" t="s">
        <v>684</v>
      </c>
      <c r="QH1" s="118" t="s">
        <v>684</v>
      </c>
      <c r="QI1" s="118" t="s">
        <v>684</v>
      </c>
      <c r="QJ1" s="118" t="s">
        <v>684</v>
      </c>
      <c r="QK1" s="118" t="s">
        <v>684</v>
      </c>
      <c r="QL1" s="118" t="s">
        <v>684</v>
      </c>
      <c r="QM1" s="118" t="s">
        <v>684</v>
      </c>
      <c r="QN1" s="118" t="s">
        <v>684</v>
      </c>
      <c r="QO1" s="118" t="s">
        <v>684</v>
      </c>
      <c r="QP1" s="118" t="s">
        <v>684</v>
      </c>
      <c r="QQ1" s="118" t="s">
        <v>684</v>
      </c>
      <c r="QR1" s="118" t="s">
        <v>684</v>
      </c>
      <c r="QS1" s="118" t="s">
        <v>684</v>
      </c>
      <c r="QT1" s="118" t="s">
        <v>684</v>
      </c>
      <c r="QU1" s="118" t="s">
        <v>684</v>
      </c>
      <c r="QV1" s="118" t="s">
        <v>684</v>
      </c>
      <c r="QW1" s="118" t="s">
        <v>684</v>
      </c>
      <c r="QX1" s="118" t="s">
        <v>684</v>
      </c>
      <c r="QY1" s="118" t="s">
        <v>684</v>
      </c>
      <c r="QZ1" s="118" t="s">
        <v>684</v>
      </c>
      <c r="RA1" s="118" t="s">
        <v>684</v>
      </c>
      <c r="RB1" s="118" t="s">
        <v>684</v>
      </c>
      <c r="RC1" s="118" t="s">
        <v>684</v>
      </c>
      <c r="RD1" s="118" t="s">
        <v>684</v>
      </c>
      <c r="RE1" s="118" t="s">
        <v>684</v>
      </c>
      <c r="RF1" s="118" t="s">
        <v>684</v>
      </c>
      <c r="RG1" s="118" t="s">
        <v>684</v>
      </c>
      <c r="RH1" s="118" t="s">
        <v>684</v>
      </c>
      <c r="RI1" s="118" t="s">
        <v>684</v>
      </c>
      <c r="RJ1" s="118" t="s">
        <v>684</v>
      </c>
      <c r="RK1" s="118" t="s">
        <v>684</v>
      </c>
      <c r="RL1" s="118" t="s">
        <v>684</v>
      </c>
      <c r="RM1" s="118" t="s">
        <v>684</v>
      </c>
      <c r="RN1" s="118" t="s">
        <v>684</v>
      </c>
      <c r="RO1" s="118" t="s">
        <v>684</v>
      </c>
      <c r="RP1" s="118" t="s">
        <v>684</v>
      </c>
      <c r="RQ1" s="118" t="s">
        <v>684</v>
      </c>
      <c r="RR1" s="118" t="s">
        <v>684</v>
      </c>
      <c r="RS1" s="118" t="s">
        <v>685</v>
      </c>
      <c r="RT1" s="118" t="s">
        <v>685</v>
      </c>
      <c r="RU1" s="118" t="s">
        <v>685</v>
      </c>
      <c r="RV1" s="118" t="s">
        <v>686</v>
      </c>
      <c r="RW1" s="118" t="s">
        <v>686</v>
      </c>
      <c r="RX1" s="118" t="s">
        <v>686</v>
      </c>
      <c r="RY1" s="118" t="s">
        <v>687</v>
      </c>
      <c r="RZ1" s="118" t="s">
        <v>687</v>
      </c>
      <c r="SA1" s="118" t="s">
        <v>687</v>
      </c>
      <c r="SB1" s="118" t="s">
        <v>688</v>
      </c>
      <c r="SC1" s="118" t="s">
        <v>688</v>
      </c>
      <c r="SD1" s="118" t="s">
        <v>688</v>
      </c>
      <c r="SE1" s="118" t="s">
        <v>688</v>
      </c>
      <c r="SF1" s="118" t="s">
        <v>689</v>
      </c>
      <c r="SG1" s="118" t="s">
        <v>689</v>
      </c>
      <c r="SH1" s="118" t="s">
        <v>689</v>
      </c>
      <c r="SI1" s="118" t="s">
        <v>690</v>
      </c>
      <c r="SJ1" s="118" t="s">
        <v>690</v>
      </c>
      <c r="SK1" s="118" t="s">
        <v>690</v>
      </c>
      <c r="SL1" s="118" t="s">
        <v>691</v>
      </c>
      <c r="SM1" s="118" t="s">
        <v>691</v>
      </c>
      <c r="SN1" s="118" t="s">
        <v>691</v>
      </c>
      <c r="SO1" s="118" t="s">
        <v>692</v>
      </c>
      <c r="SP1" s="118" t="s">
        <v>692</v>
      </c>
      <c r="SQ1" s="118" t="s">
        <v>692</v>
      </c>
      <c r="SR1" s="118" t="s">
        <v>693</v>
      </c>
      <c r="SS1" s="118" t="s">
        <v>693</v>
      </c>
      <c r="ST1" s="118" t="s">
        <v>693</v>
      </c>
      <c r="SU1" s="118" t="s">
        <v>694</v>
      </c>
      <c r="SV1" s="118" t="s">
        <v>694</v>
      </c>
      <c r="SW1" s="118" t="s">
        <v>694</v>
      </c>
      <c r="SX1" s="118" t="s">
        <v>694</v>
      </c>
      <c r="SY1" s="118" t="s">
        <v>695</v>
      </c>
      <c r="SZ1" s="118" t="s">
        <v>695</v>
      </c>
      <c r="TA1" s="118" t="s">
        <v>695</v>
      </c>
      <c r="TB1" s="118" t="s">
        <v>695</v>
      </c>
      <c r="TC1" s="118"/>
      <c r="TD1" s="118"/>
      <c r="TE1" s="118"/>
      <c r="TF1" s="118" t="s">
        <v>696</v>
      </c>
      <c r="TG1" s="118" t="s">
        <v>696</v>
      </c>
      <c r="TH1" s="118" t="s">
        <v>696</v>
      </c>
      <c r="TI1" s="118" t="s">
        <v>696</v>
      </c>
      <c r="TJ1" s="118" t="s">
        <v>696</v>
      </c>
      <c r="TK1" s="118" t="s">
        <v>696</v>
      </c>
      <c r="TL1" s="118" t="s">
        <v>696</v>
      </c>
      <c r="TM1" s="118" t="s">
        <v>696</v>
      </c>
      <c r="TN1" s="118" t="s">
        <v>696</v>
      </c>
      <c r="TO1" s="118" t="s">
        <v>696</v>
      </c>
      <c r="TP1" s="118" t="s">
        <v>696</v>
      </c>
      <c r="TQ1" s="118" t="s">
        <v>697</v>
      </c>
      <c r="TR1" s="118" t="s">
        <v>697</v>
      </c>
      <c r="TS1" s="118" t="s">
        <v>697</v>
      </c>
      <c r="TT1" s="118" t="s">
        <v>697</v>
      </c>
      <c r="TU1" s="118" t="s">
        <v>697</v>
      </c>
      <c r="TV1" s="118" t="s">
        <v>697</v>
      </c>
      <c r="TW1" s="118" t="s">
        <v>697</v>
      </c>
      <c r="TX1" s="118" t="s">
        <v>698</v>
      </c>
      <c r="TY1" s="118" t="s">
        <v>698</v>
      </c>
      <c r="TZ1" s="118" t="s">
        <v>698</v>
      </c>
      <c r="UA1" s="118" t="s">
        <v>698</v>
      </c>
      <c r="UB1" s="118" t="s">
        <v>698</v>
      </c>
      <c r="UC1" s="118" t="s">
        <v>698</v>
      </c>
      <c r="UD1" s="118" t="s">
        <v>698</v>
      </c>
      <c r="UE1" s="118" t="s">
        <v>698</v>
      </c>
      <c r="UF1" s="118" t="s">
        <v>702</v>
      </c>
      <c r="UG1" s="118" t="s">
        <v>702</v>
      </c>
      <c r="UH1" s="118" t="s">
        <v>702</v>
      </c>
      <c r="UI1" s="118" t="s">
        <v>703</v>
      </c>
      <c r="UJ1" s="118" t="s">
        <v>703</v>
      </c>
      <c r="UK1" s="118" t="s">
        <v>703</v>
      </c>
      <c r="UL1" s="118" t="s">
        <v>703</v>
      </c>
      <c r="UM1" s="118" t="s">
        <v>703</v>
      </c>
      <c r="UN1" s="118" t="s">
        <v>703</v>
      </c>
      <c r="UO1" s="118" t="s">
        <v>703</v>
      </c>
      <c r="UP1" s="118" t="s">
        <v>703</v>
      </c>
      <c r="UQ1" s="118" t="s">
        <v>703</v>
      </c>
      <c r="UR1" s="118" t="s">
        <v>703</v>
      </c>
      <c r="US1" s="118" t="s">
        <v>703</v>
      </c>
      <c r="UT1" s="118" t="s">
        <v>703</v>
      </c>
      <c r="UU1" s="118" t="s">
        <v>703</v>
      </c>
      <c r="UV1" s="118" t="s">
        <v>703</v>
      </c>
      <c r="UW1" s="118" t="s">
        <v>703</v>
      </c>
      <c r="UX1" s="118" t="s">
        <v>703</v>
      </c>
      <c r="UY1" s="118" t="s">
        <v>703</v>
      </c>
      <c r="UZ1" s="118" t="s">
        <v>703</v>
      </c>
      <c r="VA1" s="118" t="s">
        <v>703</v>
      </c>
      <c r="VB1" s="118" t="s">
        <v>703</v>
      </c>
      <c r="VC1" s="118" t="s">
        <v>703</v>
      </c>
      <c r="VD1" s="118" t="s">
        <v>703</v>
      </c>
      <c r="VE1" s="118" t="s">
        <v>703</v>
      </c>
      <c r="VF1" s="118" t="s">
        <v>703</v>
      </c>
      <c r="VG1" s="118" t="s">
        <v>703</v>
      </c>
      <c r="VH1" s="118" t="s">
        <v>703</v>
      </c>
      <c r="VI1" s="118" t="s">
        <v>703</v>
      </c>
      <c r="VJ1" s="118" t="s">
        <v>703</v>
      </c>
      <c r="VK1" s="118" t="s">
        <v>703</v>
      </c>
      <c r="VL1" s="118" t="s">
        <v>703</v>
      </c>
      <c r="VM1" s="118" t="s">
        <v>703</v>
      </c>
      <c r="VN1" s="118" t="s">
        <v>703</v>
      </c>
      <c r="VO1" s="118" t="s">
        <v>703</v>
      </c>
      <c r="VP1" s="118" t="s">
        <v>703</v>
      </c>
      <c r="VQ1" s="118" t="s">
        <v>703</v>
      </c>
      <c r="VR1" s="118" t="s">
        <v>703</v>
      </c>
      <c r="VS1" s="118" t="s">
        <v>703</v>
      </c>
      <c r="VT1" s="118" t="s">
        <v>703</v>
      </c>
      <c r="VU1" s="118" t="s">
        <v>703</v>
      </c>
      <c r="VV1" s="118" t="s">
        <v>703</v>
      </c>
      <c r="VW1" s="118" t="s">
        <v>703</v>
      </c>
      <c r="VX1" s="118" t="s">
        <v>703</v>
      </c>
      <c r="VY1" s="118" t="s">
        <v>703</v>
      </c>
      <c r="VZ1" s="118" t="s">
        <v>703</v>
      </c>
      <c r="WA1" s="118" t="s">
        <v>703</v>
      </c>
      <c r="WB1" s="118" t="s">
        <v>703</v>
      </c>
      <c r="WC1" s="118" t="s">
        <v>703</v>
      </c>
      <c r="WD1" s="118" t="s">
        <v>703</v>
      </c>
      <c r="WE1" s="118" t="s">
        <v>703</v>
      </c>
      <c r="WF1" s="118" t="s">
        <v>703</v>
      </c>
      <c r="WG1" s="118" t="s">
        <v>703</v>
      </c>
      <c r="WH1" s="118" t="s">
        <v>703</v>
      </c>
      <c r="WI1" s="118" t="s">
        <v>703</v>
      </c>
      <c r="WJ1" s="118" t="s">
        <v>703</v>
      </c>
      <c r="WK1" s="118" t="s">
        <v>703</v>
      </c>
      <c r="WL1" s="118" t="s">
        <v>703</v>
      </c>
      <c r="WM1" s="118" t="s">
        <v>703</v>
      </c>
      <c r="WN1" s="118" t="s">
        <v>703</v>
      </c>
      <c r="WO1" s="118" t="s">
        <v>703</v>
      </c>
      <c r="WP1" s="118" t="s">
        <v>703</v>
      </c>
      <c r="WQ1" s="118" t="s">
        <v>703</v>
      </c>
      <c r="WR1" s="118" t="s">
        <v>703</v>
      </c>
      <c r="WS1" s="118" t="s">
        <v>703</v>
      </c>
      <c r="WT1" s="118" t="s">
        <v>703</v>
      </c>
      <c r="WU1" s="118" t="s">
        <v>703</v>
      </c>
      <c r="WV1" s="118" t="s">
        <v>703</v>
      </c>
      <c r="WW1" s="118" t="s">
        <v>703</v>
      </c>
      <c r="WX1" s="118" t="s">
        <v>703</v>
      </c>
      <c r="WY1" s="118" t="s">
        <v>703</v>
      </c>
      <c r="WZ1" s="118" t="s">
        <v>703</v>
      </c>
      <c r="XA1" s="118" t="s">
        <v>703</v>
      </c>
      <c r="XB1" s="118" t="s">
        <v>703</v>
      </c>
      <c r="XC1" s="118" t="s">
        <v>703</v>
      </c>
      <c r="XD1" s="118" t="s">
        <v>703</v>
      </c>
      <c r="XE1" s="118" t="s">
        <v>703</v>
      </c>
      <c r="XF1" s="118" t="s">
        <v>703</v>
      </c>
      <c r="XG1" s="118" t="s">
        <v>703</v>
      </c>
      <c r="XH1" s="118" t="s">
        <v>703</v>
      </c>
      <c r="XI1" s="118" t="s">
        <v>703</v>
      </c>
      <c r="XJ1" s="118" t="s">
        <v>703</v>
      </c>
      <c r="XK1" s="118" t="s">
        <v>703</v>
      </c>
      <c r="XL1" s="118" t="s">
        <v>703</v>
      </c>
      <c r="XM1" s="118" t="s">
        <v>703</v>
      </c>
      <c r="XN1" s="118" t="s">
        <v>703</v>
      </c>
      <c r="XO1" s="118" t="s">
        <v>703</v>
      </c>
      <c r="XP1" s="118" t="s">
        <v>703</v>
      </c>
      <c r="XQ1" s="118" t="s">
        <v>703</v>
      </c>
      <c r="XR1" s="118" t="s">
        <v>703</v>
      </c>
      <c r="XS1" s="118" t="s">
        <v>703</v>
      </c>
      <c r="XT1" s="118" t="s">
        <v>703</v>
      </c>
      <c r="XU1" s="118" t="s">
        <v>703</v>
      </c>
      <c r="XV1" s="118" t="s">
        <v>703</v>
      </c>
      <c r="XW1" s="118" t="s">
        <v>703</v>
      </c>
      <c r="XX1" s="118" t="s">
        <v>703</v>
      </c>
      <c r="XY1" s="118" t="s">
        <v>703</v>
      </c>
      <c r="XZ1" s="118" t="s">
        <v>703</v>
      </c>
      <c r="YA1" s="118" t="s">
        <v>703</v>
      </c>
      <c r="YB1" s="118" t="s">
        <v>704</v>
      </c>
      <c r="YC1" s="118" t="s">
        <v>704</v>
      </c>
      <c r="YD1" s="118" t="s">
        <v>704</v>
      </c>
      <c r="YE1" s="118" t="s">
        <v>704</v>
      </c>
      <c r="YF1" s="118" t="s">
        <v>704</v>
      </c>
      <c r="YG1" s="118" t="s">
        <v>704</v>
      </c>
      <c r="YH1" s="118" t="s">
        <v>704</v>
      </c>
      <c r="YI1" s="118" t="s">
        <v>704</v>
      </c>
      <c r="YJ1" s="118" t="s">
        <v>704</v>
      </c>
      <c r="YK1" s="118" t="s">
        <v>704</v>
      </c>
      <c r="YL1" s="118" t="s">
        <v>705</v>
      </c>
      <c r="YM1" s="118" t="s">
        <v>705</v>
      </c>
      <c r="YN1" s="118" t="s">
        <v>705</v>
      </c>
      <c r="YO1" s="118" t="s">
        <v>706</v>
      </c>
      <c r="YP1" s="118" t="s">
        <v>706</v>
      </c>
      <c r="YQ1" s="118" t="s">
        <v>706</v>
      </c>
      <c r="YR1" s="118" t="s">
        <v>707</v>
      </c>
      <c r="YS1" s="118" t="s">
        <v>707</v>
      </c>
      <c r="YT1" s="118" t="s">
        <v>707</v>
      </c>
      <c r="YU1" s="118" t="s">
        <v>707</v>
      </c>
      <c r="YV1" s="118" t="s">
        <v>708</v>
      </c>
      <c r="YW1" s="118" t="s">
        <v>708</v>
      </c>
      <c r="YX1" s="118" t="s">
        <v>708</v>
      </c>
      <c r="YY1" s="118" t="s">
        <v>709</v>
      </c>
      <c r="YZ1" s="118" t="s">
        <v>709</v>
      </c>
      <c r="ZA1" s="118" t="s">
        <v>709</v>
      </c>
      <c r="ZB1" s="118" t="s">
        <v>710</v>
      </c>
      <c r="ZC1" s="118" t="s">
        <v>710</v>
      </c>
      <c r="ZD1" s="118" t="s">
        <v>710</v>
      </c>
      <c r="ZE1" s="118" t="s">
        <v>711</v>
      </c>
      <c r="ZF1" s="118" t="s">
        <v>711</v>
      </c>
      <c r="ZG1" s="118" t="s">
        <v>711</v>
      </c>
      <c r="ZH1" s="118" t="s">
        <v>712</v>
      </c>
      <c r="ZI1" s="118" t="s">
        <v>712</v>
      </c>
      <c r="ZJ1" s="118" t="s">
        <v>712</v>
      </c>
      <c r="ZK1" s="118" t="s">
        <v>713</v>
      </c>
      <c r="ZL1" s="118" t="s">
        <v>713</v>
      </c>
      <c r="ZM1" s="118" t="s">
        <v>713</v>
      </c>
      <c r="ZN1" s="118" t="s">
        <v>713</v>
      </c>
      <c r="ZO1" s="118" t="s">
        <v>714</v>
      </c>
      <c r="ZP1" s="118" t="s">
        <v>714</v>
      </c>
      <c r="ZQ1" s="118" t="s">
        <v>714</v>
      </c>
      <c r="ZR1" s="118" t="s">
        <v>714</v>
      </c>
      <c r="ZS1" s="118" t="s">
        <v>715</v>
      </c>
      <c r="ZT1" s="118" t="s">
        <v>716</v>
      </c>
      <c r="ZU1" s="118" t="s">
        <v>717</v>
      </c>
      <c r="ZV1" s="118" t="s">
        <v>716</v>
      </c>
      <c r="ZW1" s="118" t="s">
        <v>716</v>
      </c>
      <c r="ZX1" s="118" t="s">
        <v>716</v>
      </c>
      <c r="ZY1" s="118" t="s">
        <v>716</v>
      </c>
      <c r="ZZ1" s="118" t="s">
        <v>716</v>
      </c>
      <c r="AAA1" s="118" t="s">
        <v>716</v>
      </c>
      <c r="AAB1" s="118" t="s">
        <v>716</v>
      </c>
      <c r="AAC1" s="118" t="s">
        <v>716</v>
      </c>
      <c r="AAD1" s="118" t="s">
        <v>716</v>
      </c>
      <c r="AAE1" s="118" t="s">
        <v>716</v>
      </c>
      <c r="AAF1" s="118" t="s">
        <v>716</v>
      </c>
      <c r="AAG1" s="118" t="s">
        <v>718</v>
      </c>
      <c r="AAH1" s="118" t="s">
        <v>718</v>
      </c>
      <c r="AAI1" s="118" t="s">
        <v>718</v>
      </c>
      <c r="AAJ1" s="118" t="s">
        <v>718</v>
      </c>
      <c r="AAK1" s="118" t="s">
        <v>718</v>
      </c>
      <c r="AAL1" s="118" t="s">
        <v>718</v>
      </c>
      <c r="AAM1" s="118" t="s">
        <v>718</v>
      </c>
      <c r="AAN1" s="118" t="s">
        <v>718</v>
      </c>
      <c r="AAO1" s="118" t="s">
        <v>718</v>
      </c>
      <c r="AAP1" s="118" t="s">
        <v>718</v>
      </c>
      <c r="AAQ1" s="118" t="s">
        <v>718</v>
      </c>
      <c r="AAR1" s="118" t="s">
        <v>719</v>
      </c>
      <c r="AAS1" s="118" t="s">
        <v>719</v>
      </c>
      <c r="AAT1" s="118" t="s">
        <v>719</v>
      </c>
      <c r="AAU1" s="118" t="s">
        <v>719</v>
      </c>
      <c r="AAV1" s="118" t="s">
        <v>719</v>
      </c>
      <c r="AAW1" s="118" t="s">
        <v>719</v>
      </c>
      <c r="AAX1" s="118" t="s">
        <v>719</v>
      </c>
      <c r="AAY1" s="118" t="s">
        <v>719</v>
      </c>
      <c r="AAZ1" s="118" t="s">
        <v>719</v>
      </c>
      <c r="ABA1" s="118" t="s">
        <v>719</v>
      </c>
      <c r="ABB1" s="118" t="s">
        <v>719</v>
      </c>
      <c r="ABC1" s="118" t="s">
        <v>719</v>
      </c>
      <c r="ABD1" s="118" t="s">
        <v>719</v>
      </c>
      <c r="ABE1" s="118"/>
      <c r="ABF1" s="118" t="s">
        <v>719</v>
      </c>
      <c r="ABG1" s="118" t="s">
        <v>719</v>
      </c>
      <c r="ABH1" s="118" t="s">
        <v>719</v>
      </c>
      <c r="ABI1" s="118" t="s">
        <v>719</v>
      </c>
      <c r="ABJ1" s="118" t="s">
        <v>719</v>
      </c>
      <c r="ABK1" s="118" t="s">
        <v>719</v>
      </c>
      <c r="ABL1" s="118" t="s">
        <v>719</v>
      </c>
      <c r="ABM1" s="118" t="s">
        <v>719</v>
      </c>
      <c r="ABN1" s="118" t="s">
        <v>719</v>
      </c>
      <c r="ABO1" s="118" t="s">
        <v>719</v>
      </c>
      <c r="ABP1" s="118" t="s">
        <v>719</v>
      </c>
      <c r="ABQ1" s="118" t="s">
        <v>719</v>
      </c>
      <c r="ABR1" s="118" t="s">
        <v>719</v>
      </c>
      <c r="ABS1" s="118" t="s">
        <v>719</v>
      </c>
      <c r="ABT1" s="118" t="s">
        <v>719</v>
      </c>
      <c r="ABU1" s="118" t="s">
        <v>719</v>
      </c>
      <c r="ABV1" s="118" t="s">
        <v>719</v>
      </c>
      <c r="ABW1" s="118" t="s">
        <v>719</v>
      </c>
      <c r="ABX1" s="118" t="s">
        <v>719</v>
      </c>
      <c r="ABY1" s="118" t="s">
        <v>719</v>
      </c>
      <c r="ABZ1" s="118" t="s">
        <v>719</v>
      </c>
      <c r="ACA1" s="118" t="s">
        <v>719</v>
      </c>
      <c r="ACB1" s="118" t="s">
        <v>719</v>
      </c>
      <c r="ACC1" s="118" t="s">
        <v>719</v>
      </c>
      <c r="ACD1" s="118" t="s">
        <v>719</v>
      </c>
      <c r="ACE1" s="118" t="s">
        <v>719</v>
      </c>
      <c r="ACF1" s="118" t="s">
        <v>719</v>
      </c>
      <c r="ACG1" s="118" t="s">
        <v>719</v>
      </c>
      <c r="ACH1" s="118" t="s">
        <v>719</v>
      </c>
      <c r="ACI1" s="118" t="s">
        <v>719</v>
      </c>
      <c r="ACJ1" s="118" t="s">
        <v>719</v>
      </c>
      <c r="ACK1" s="118" t="s">
        <v>719</v>
      </c>
      <c r="ACL1" s="118" t="s">
        <v>719</v>
      </c>
      <c r="ACM1" s="118" t="s">
        <v>719</v>
      </c>
      <c r="ACN1" s="118" t="s">
        <v>719</v>
      </c>
      <c r="ACO1" s="118" t="s">
        <v>719</v>
      </c>
      <c r="ACP1" s="118" t="s">
        <v>719</v>
      </c>
      <c r="ACQ1" s="118" t="s">
        <v>719</v>
      </c>
      <c r="ACR1" s="118" t="s">
        <v>719</v>
      </c>
      <c r="ACS1" s="118" t="s">
        <v>719</v>
      </c>
      <c r="ACT1" s="118" t="s">
        <v>719</v>
      </c>
      <c r="ACU1" s="118" t="s">
        <v>719</v>
      </c>
      <c r="ACV1" s="118" t="s">
        <v>719</v>
      </c>
      <c r="ACW1" s="118" t="s">
        <v>719</v>
      </c>
      <c r="ACX1" s="118" t="s">
        <v>719</v>
      </c>
      <c r="ACY1" s="118" t="s">
        <v>719</v>
      </c>
      <c r="ACZ1" s="118" t="s">
        <v>719</v>
      </c>
      <c r="ADA1" s="118" t="s">
        <v>719</v>
      </c>
      <c r="ADB1" s="118" t="s">
        <v>719</v>
      </c>
      <c r="ADC1" s="118" t="s">
        <v>719</v>
      </c>
      <c r="ADD1" s="118" t="s">
        <v>719</v>
      </c>
      <c r="ADE1" s="118" t="s">
        <v>719</v>
      </c>
      <c r="ADF1" s="118" t="s">
        <v>719</v>
      </c>
      <c r="ADG1" s="118" t="s">
        <v>719</v>
      </c>
      <c r="ADH1" s="118" t="s">
        <v>719</v>
      </c>
      <c r="ADI1" s="118" t="s">
        <v>719</v>
      </c>
      <c r="ADJ1" s="118" t="s">
        <v>719</v>
      </c>
      <c r="ADK1" s="118" t="s">
        <v>719</v>
      </c>
      <c r="ADL1" s="118" t="s">
        <v>719</v>
      </c>
      <c r="ADM1" s="118" t="s">
        <v>719</v>
      </c>
      <c r="ADN1" s="118" t="s">
        <v>719</v>
      </c>
      <c r="ADO1" s="118" t="s">
        <v>719</v>
      </c>
      <c r="ADP1" s="118" t="s">
        <v>719</v>
      </c>
      <c r="ADQ1" s="118" t="s">
        <v>719</v>
      </c>
      <c r="ADR1" s="118" t="s">
        <v>719</v>
      </c>
      <c r="ADS1" s="118" t="s">
        <v>719</v>
      </c>
      <c r="ADT1" s="118" t="s">
        <v>719</v>
      </c>
      <c r="ADU1" s="118"/>
      <c r="ADV1" s="118" t="s">
        <v>719</v>
      </c>
      <c r="ADW1" s="118" t="s">
        <v>719</v>
      </c>
      <c r="ADX1" s="118" t="s">
        <v>719</v>
      </c>
      <c r="ADY1" s="118" t="s">
        <v>719</v>
      </c>
      <c r="ADZ1" s="118"/>
      <c r="AEA1" s="118" t="s">
        <v>719</v>
      </c>
      <c r="AEB1" s="118" t="s">
        <v>719</v>
      </c>
      <c r="AEC1" s="118" t="s">
        <v>719</v>
      </c>
      <c r="AED1" s="118" t="s">
        <v>719</v>
      </c>
      <c r="AEE1" s="118" t="s">
        <v>719</v>
      </c>
      <c r="AEF1" s="118" t="s">
        <v>719</v>
      </c>
      <c r="AEG1" s="118" t="s">
        <v>719</v>
      </c>
      <c r="AEH1" s="118" t="s">
        <v>719</v>
      </c>
      <c r="AEI1" s="118" t="s">
        <v>719</v>
      </c>
      <c r="AEJ1" s="118" t="s">
        <v>719</v>
      </c>
      <c r="AEK1" s="118" t="s">
        <v>719</v>
      </c>
      <c r="AEL1" s="118" t="s">
        <v>719</v>
      </c>
      <c r="AEM1" s="118" t="s">
        <v>719</v>
      </c>
      <c r="AEN1" s="118" t="s">
        <v>719</v>
      </c>
      <c r="AEO1" s="118" t="s">
        <v>719</v>
      </c>
      <c r="AEP1" s="118" t="s">
        <v>719</v>
      </c>
      <c r="AEQ1" s="118" t="s">
        <v>719</v>
      </c>
      <c r="AER1" s="118" t="s">
        <v>719</v>
      </c>
      <c r="AES1" s="118" t="s">
        <v>719</v>
      </c>
      <c r="AET1" s="118" t="s">
        <v>719</v>
      </c>
      <c r="AEU1" s="118" t="s">
        <v>719</v>
      </c>
      <c r="AEV1" s="118" t="s">
        <v>719</v>
      </c>
      <c r="AEW1" s="118" t="s">
        <v>719</v>
      </c>
      <c r="AEX1" s="118" t="s">
        <v>719</v>
      </c>
      <c r="AEY1" s="118" t="s">
        <v>719</v>
      </c>
    </row>
    <row r="2" spans="1:831" ht="32.5" thickBot="1" x14ac:dyDescent="0.4">
      <c r="A2" s="43"/>
      <c r="B2" s="44"/>
      <c r="C2" s="44"/>
      <c r="D2" s="44"/>
      <c r="E2" s="44"/>
      <c r="F2" s="44"/>
      <c r="G2" s="44"/>
      <c r="H2" s="44"/>
      <c r="I2" s="44" t="s">
        <v>721</v>
      </c>
      <c r="J2" s="44" t="s">
        <v>722</v>
      </c>
      <c r="K2" s="44" t="s">
        <v>723</v>
      </c>
      <c r="L2" s="44" t="s">
        <v>724</v>
      </c>
      <c r="M2" s="44" t="s">
        <v>725</v>
      </c>
      <c r="N2" s="44" t="s">
        <v>726</v>
      </c>
      <c r="O2" s="44" t="s">
        <v>727</v>
      </c>
      <c r="P2" s="44" t="s">
        <v>728</v>
      </c>
      <c r="Q2" s="44" t="s">
        <v>729</v>
      </c>
      <c r="R2" s="44" t="s">
        <v>730</v>
      </c>
      <c r="S2" s="44"/>
      <c r="T2" s="44" t="s">
        <v>731</v>
      </c>
      <c r="U2" s="44" t="s">
        <v>732</v>
      </c>
      <c r="V2" s="44" t="s">
        <v>733</v>
      </c>
      <c r="W2" s="44" t="s">
        <v>734</v>
      </c>
      <c r="X2" s="44" t="s">
        <v>735</v>
      </c>
      <c r="Y2" s="44" t="s">
        <v>736</v>
      </c>
      <c r="Z2" s="44" t="s">
        <v>737</v>
      </c>
      <c r="AA2" s="44" t="s">
        <v>738</v>
      </c>
      <c r="AB2" s="44" t="s">
        <v>739</v>
      </c>
      <c r="AC2" s="51" t="s">
        <v>740</v>
      </c>
      <c r="AD2" s="51" t="s">
        <v>741</v>
      </c>
      <c r="AE2" s="52" t="s">
        <v>744</v>
      </c>
      <c r="AF2" s="38" t="s">
        <v>788</v>
      </c>
      <c r="AG2" s="37" t="s">
        <v>789</v>
      </c>
      <c r="AH2" s="37" t="s">
        <v>790</v>
      </c>
      <c r="AI2" s="37" t="s">
        <v>791</v>
      </c>
      <c r="AJ2" s="37" t="s">
        <v>792</v>
      </c>
      <c r="AK2" s="37" t="s">
        <v>793</v>
      </c>
      <c r="AL2" s="37" t="s">
        <v>794</v>
      </c>
      <c r="AM2" s="37" t="s">
        <v>795</v>
      </c>
      <c r="AN2" s="37" t="s">
        <v>796</v>
      </c>
      <c r="AO2" s="37" t="s">
        <v>797</v>
      </c>
      <c r="AP2" s="37" t="s">
        <v>798</v>
      </c>
      <c r="AQ2" s="37" t="s">
        <v>799</v>
      </c>
      <c r="AR2" s="37" t="s">
        <v>800</v>
      </c>
      <c r="AS2" s="37" t="s">
        <v>801</v>
      </c>
      <c r="AT2" s="37" t="s">
        <v>802</v>
      </c>
      <c r="AU2" s="41" t="s">
        <v>803</v>
      </c>
      <c r="AV2" s="53" t="s">
        <v>804</v>
      </c>
      <c r="AW2" s="54" t="s">
        <v>805</v>
      </c>
      <c r="AX2" s="54" t="s">
        <v>806</v>
      </c>
      <c r="AY2" s="54" t="s">
        <v>807</v>
      </c>
      <c r="AZ2" s="54" t="s">
        <v>808</v>
      </c>
      <c r="BA2" s="54" t="s">
        <v>809</v>
      </c>
      <c r="BB2" s="54" t="s">
        <v>810</v>
      </c>
      <c r="BC2" s="55" t="s">
        <v>811</v>
      </c>
      <c r="BD2" s="40" t="s">
        <v>812</v>
      </c>
      <c r="BE2" s="37" t="s">
        <v>813</v>
      </c>
      <c r="BF2" s="37" t="s">
        <v>814</v>
      </c>
      <c r="BG2" s="37" t="s">
        <v>815</v>
      </c>
      <c r="BH2" s="37" t="s">
        <v>816</v>
      </c>
      <c r="BI2" s="37" t="s">
        <v>817</v>
      </c>
      <c r="BJ2" s="37" t="s">
        <v>818</v>
      </c>
      <c r="BK2" s="41" t="s">
        <v>819</v>
      </c>
      <c r="BL2" s="53" t="s">
        <v>820</v>
      </c>
      <c r="BM2" s="54" t="s">
        <v>821</v>
      </c>
      <c r="BN2" s="54" t="s">
        <v>822</v>
      </c>
      <c r="BO2" s="54" t="s">
        <v>823</v>
      </c>
      <c r="BP2" s="54" t="s">
        <v>824</v>
      </c>
      <c r="BQ2" s="54" t="s">
        <v>825</v>
      </c>
      <c r="BR2" s="54" t="s">
        <v>826</v>
      </c>
      <c r="BS2" s="54" t="s">
        <v>827</v>
      </c>
      <c r="BT2" s="54" t="s">
        <v>828</v>
      </c>
      <c r="BU2" s="54" t="s">
        <v>829</v>
      </c>
      <c r="BV2" s="54" t="s">
        <v>830</v>
      </c>
      <c r="BW2" s="54" t="s">
        <v>831</v>
      </c>
      <c r="BX2" s="54" t="s">
        <v>832</v>
      </c>
      <c r="BY2" s="54" t="s">
        <v>833</v>
      </c>
      <c r="BZ2" s="54" t="s">
        <v>834</v>
      </c>
      <c r="CA2" s="54" t="s">
        <v>835</v>
      </c>
      <c r="CB2" s="54" t="s">
        <v>836</v>
      </c>
      <c r="CC2" s="54" t="s">
        <v>837</v>
      </c>
      <c r="CD2" s="54" t="s">
        <v>838</v>
      </c>
      <c r="CE2" s="54" t="s">
        <v>839</v>
      </c>
      <c r="CF2" s="54" t="s">
        <v>840</v>
      </c>
      <c r="CG2" s="54" t="s">
        <v>841</v>
      </c>
      <c r="CH2" s="54" t="s">
        <v>842</v>
      </c>
      <c r="CI2" s="54" t="s">
        <v>843</v>
      </c>
      <c r="CJ2" s="54" t="s">
        <v>844</v>
      </c>
      <c r="CK2" s="54" t="s">
        <v>845</v>
      </c>
      <c r="CL2" s="54" t="s">
        <v>846</v>
      </c>
      <c r="CM2" s="54" t="s">
        <v>847</v>
      </c>
      <c r="CN2" s="54" t="s">
        <v>848</v>
      </c>
      <c r="CO2" s="54" t="s">
        <v>849</v>
      </c>
      <c r="CP2" s="54" t="s">
        <v>850</v>
      </c>
      <c r="CQ2" s="54" t="s">
        <v>851</v>
      </c>
      <c r="CR2" s="54" t="s">
        <v>852</v>
      </c>
      <c r="CS2" s="54" t="s">
        <v>853</v>
      </c>
      <c r="CT2" s="54" t="s">
        <v>854</v>
      </c>
      <c r="CU2" s="54" t="s">
        <v>855</v>
      </c>
      <c r="CV2" s="54" t="s">
        <v>856</v>
      </c>
      <c r="CW2" s="54" t="s">
        <v>857</v>
      </c>
      <c r="CX2" s="54" t="s">
        <v>858</v>
      </c>
      <c r="CY2" s="54" t="s">
        <v>859</v>
      </c>
      <c r="CZ2" s="54" t="s">
        <v>860</v>
      </c>
      <c r="DA2" s="54" t="s">
        <v>861</v>
      </c>
      <c r="DB2" s="54" t="s">
        <v>862</v>
      </c>
      <c r="DC2" s="54" t="s">
        <v>863</v>
      </c>
      <c r="DD2" s="54" t="s">
        <v>864</v>
      </c>
      <c r="DE2" s="54" t="s">
        <v>865</v>
      </c>
      <c r="DF2" s="54" t="s">
        <v>866</v>
      </c>
      <c r="DG2" s="54" t="s">
        <v>867</v>
      </c>
      <c r="DH2" s="54" t="s">
        <v>868</v>
      </c>
      <c r="DI2" s="54" t="s">
        <v>869</v>
      </c>
      <c r="DJ2" s="54" t="s">
        <v>870</v>
      </c>
      <c r="DK2" s="54" t="s">
        <v>871</v>
      </c>
      <c r="DL2" s="54" t="s">
        <v>872</v>
      </c>
      <c r="DM2" s="54" t="s">
        <v>873</v>
      </c>
      <c r="DN2" s="54" t="s">
        <v>874</v>
      </c>
      <c r="DO2" s="54" t="s">
        <v>875</v>
      </c>
      <c r="DP2" s="54" t="s">
        <v>876</v>
      </c>
      <c r="DQ2" s="54" t="s">
        <v>877</v>
      </c>
      <c r="DR2" s="54" t="s">
        <v>878</v>
      </c>
      <c r="DS2" s="54" t="s">
        <v>879</v>
      </c>
      <c r="DT2" s="54" t="s">
        <v>880</v>
      </c>
      <c r="DU2" s="54" t="s">
        <v>881</v>
      </c>
      <c r="DV2" s="54" t="s">
        <v>882</v>
      </c>
      <c r="DW2" s="56" t="s">
        <v>883</v>
      </c>
      <c r="DX2" s="42" t="s">
        <v>884</v>
      </c>
      <c r="DY2" s="57" t="s">
        <v>885</v>
      </c>
      <c r="DZ2" s="57" t="s">
        <v>886</v>
      </c>
      <c r="EA2" s="57" t="s">
        <v>887</v>
      </c>
      <c r="EB2" s="58" t="s">
        <v>888</v>
      </c>
      <c r="EC2" s="33" t="s">
        <v>889</v>
      </c>
      <c r="ED2" s="34" t="s">
        <v>890</v>
      </c>
      <c r="EE2" s="34" t="s">
        <v>891</v>
      </c>
      <c r="EF2" s="34" t="s">
        <v>892</v>
      </c>
      <c r="EG2" s="34" t="s">
        <v>893</v>
      </c>
      <c r="EH2" s="34" t="s">
        <v>894</v>
      </c>
      <c r="EI2" s="34" t="s">
        <v>895</v>
      </c>
      <c r="EJ2" s="34" t="s">
        <v>896</v>
      </c>
      <c r="EK2" s="34" t="s">
        <v>897</v>
      </c>
      <c r="EL2" s="34" t="s">
        <v>898</v>
      </c>
      <c r="EM2" s="35" t="s">
        <v>899</v>
      </c>
      <c r="EN2" s="59" t="s">
        <v>900</v>
      </c>
      <c r="EO2" s="60" t="s">
        <v>901</v>
      </c>
      <c r="EP2" s="34" t="s">
        <v>902</v>
      </c>
      <c r="EQ2" s="34" t="s">
        <v>903</v>
      </c>
      <c r="ER2" s="34" t="s">
        <v>904</v>
      </c>
      <c r="ES2" s="34" t="s">
        <v>905</v>
      </c>
      <c r="ET2" s="34" t="s">
        <v>906</v>
      </c>
      <c r="EU2" s="34" t="s">
        <v>907</v>
      </c>
      <c r="EV2" s="34" t="s">
        <v>908</v>
      </c>
      <c r="EW2" s="34" t="s">
        <v>909</v>
      </c>
      <c r="EX2" s="35" t="s">
        <v>910</v>
      </c>
      <c r="EY2" s="61" t="s">
        <v>1508</v>
      </c>
      <c r="EZ2" s="62" t="s">
        <v>745</v>
      </c>
      <c r="FA2" s="63" t="s">
        <v>746</v>
      </c>
      <c r="FB2" s="63" t="s">
        <v>747</v>
      </c>
      <c r="FC2" s="63" t="s">
        <v>748</v>
      </c>
      <c r="FD2" s="63" t="s">
        <v>749</v>
      </c>
      <c r="FE2" s="63" t="s">
        <v>750</v>
      </c>
      <c r="FF2" s="63" t="s">
        <v>751</v>
      </c>
      <c r="FG2" s="63" t="s">
        <v>752</v>
      </c>
      <c r="FH2" s="63" t="s">
        <v>753</v>
      </c>
      <c r="FI2" s="63" t="s">
        <v>754</v>
      </c>
      <c r="FJ2" s="63" t="s">
        <v>755</v>
      </c>
      <c r="FK2" s="63" t="s">
        <v>756</v>
      </c>
      <c r="FL2" s="63" t="s">
        <v>757</v>
      </c>
      <c r="FM2" s="63" t="s">
        <v>758</v>
      </c>
      <c r="FN2" s="63" t="s">
        <v>759</v>
      </c>
      <c r="FO2" s="63" t="s">
        <v>760</v>
      </c>
      <c r="FP2" s="63" t="s">
        <v>761</v>
      </c>
      <c r="FQ2" s="63" t="s">
        <v>762</v>
      </c>
      <c r="FR2" s="63" t="s">
        <v>763</v>
      </c>
      <c r="FS2" s="63" t="s">
        <v>764</v>
      </c>
      <c r="FT2" s="63" t="s">
        <v>765</v>
      </c>
      <c r="FU2" s="63" t="s">
        <v>766</v>
      </c>
      <c r="FV2" s="63" t="s">
        <v>767</v>
      </c>
      <c r="FW2" s="63" t="s">
        <v>768</v>
      </c>
      <c r="FX2" s="63" t="s">
        <v>769</v>
      </c>
      <c r="FY2" s="63" t="s">
        <v>770</v>
      </c>
      <c r="FZ2" s="63" t="s">
        <v>771</v>
      </c>
      <c r="GA2" s="63" t="s">
        <v>772</v>
      </c>
      <c r="GB2" s="63" t="s">
        <v>773</v>
      </c>
      <c r="GC2" s="63" t="s">
        <v>774</v>
      </c>
      <c r="GD2" s="63" t="s">
        <v>775</v>
      </c>
      <c r="GE2" s="63" t="s">
        <v>776</v>
      </c>
      <c r="GF2" s="63" t="s">
        <v>777</v>
      </c>
      <c r="GG2" s="63" t="s">
        <v>778</v>
      </c>
      <c r="GH2" s="63" t="s">
        <v>779</v>
      </c>
      <c r="GI2" s="63" t="s">
        <v>780</v>
      </c>
      <c r="GJ2" s="63" t="s">
        <v>781</v>
      </c>
      <c r="GK2" s="63" t="s">
        <v>782</v>
      </c>
      <c r="GL2" s="63" t="s">
        <v>783</v>
      </c>
      <c r="GM2" s="63" t="s">
        <v>784</v>
      </c>
      <c r="GN2" s="63" t="s">
        <v>785</v>
      </c>
      <c r="GO2" s="63" t="s">
        <v>786</v>
      </c>
      <c r="GP2" s="64" t="s">
        <v>787</v>
      </c>
      <c r="GQ2" s="76" t="s">
        <v>742</v>
      </c>
      <c r="GR2" s="77" t="s">
        <v>743</v>
      </c>
      <c r="GS2" s="65" t="s">
        <v>1825</v>
      </c>
      <c r="GT2" s="66" t="s">
        <v>1826</v>
      </c>
      <c r="GU2" s="66" t="s">
        <v>1827</v>
      </c>
      <c r="GV2" s="67" t="s">
        <v>1828</v>
      </c>
      <c r="GW2" s="67" t="s">
        <v>1829</v>
      </c>
      <c r="GX2" s="68" t="s">
        <v>1830</v>
      </c>
      <c r="GY2" s="69" t="s">
        <v>1831</v>
      </c>
      <c r="GZ2" s="65" t="s">
        <v>1832</v>
      </c>
      <c r="HA2" s="73" t="s">
        <v>1833</v>
      </c>
      <c r="HB2" s="78" t="s">
        <v>1834</v>
      </c>
      <c r="HC2" s="79" t="s">
        <v>1835</v>
      </c>
      <c r="HD2" s="79" t="s">
        <v>1836</v>
      </c>
      <c r="HE2" s="79" t="s">
        <v>1837</v>
      </c>
      <c r="HF2" s="79" t="s">
        <v>1838</v>
      </c>
      <c r="HG2" s="80" t="s">
        <v>1839</v>
      </c>
      <c r="HH2" s="82" t="s">
        <v>1080</v>
      </c>
      <c r="HI2" s="82"/>
      <c r="HJ2" s="82" t="s">
        <v>1081</v>
      </c>
      <c r="HK2" s="82" t="s">
        <v>1082</v>
      </c>
      <c r="HL2" s="82" t="s">
        <v>1083</v>
      </c>
      <c r="HM2" s="82" t="s">
        <v>1084</v>
      </c>
      <c r="HN2" s="82" t="s">
        <v>1085</v>
      </c>
      <c r="HO2" s="83" t="s">
        <v>1086</v>
      </c>
      <c r="HP2" s="81" t="s">
        <v>1087</v>
      </c>
      <c r="HQ2" s="82" t="s">
        <v>1088</v>
      </c>
      <c r="HR2" s="82" t="s">
        <v>1089</v>
      </c>
      <c r="HS2" s="82" t="s">
        <v>1090</v>
      </c>
      <c r="HT2" s="82" t="s">
        <v>1091</v>
      </c>
      <c r="HU2" s="82" t="s">
        <v>1092</v>
      </c>
      <c r="HV2" s="84" t="s">
        <v>1093</v>
      </c>
      <c r="HW2" s="68" t="s">
        <v>1094</v>
      </c>
      <c r="HX2" s="85" t="s">
        <v>1095</v>
      </c>
      <c r="HY2" s="86" t="s">
        <v>1096</v>
      </c>
      <c r="HZ2" s="86" t="s">
        <v>1097</v>
      </c>
      <c r="IA2" s="86" t="s">
        <v>1098</v>
      </c>
      <c r="IB2" s="86" t="s">
        <v>1099</v>
      </c>
      <c r="IC2" s="69" t="s">
        <v>1100</v>
      </c>
      <c r="ID2" s="68" t="s">
        <v>1101</v>
      </c>
      <c r="IE2" s="85" t="s">
        <v>1102</v>
      </c>
      <c r="IF2" s="86" t="s">
        <v>1103</v>
      </c>
      <c r="IG2" s="86" t="s">
        <v>1104</v>
      </c>
      <c r="IH2" s="86" t="s">
        <v>1105</v>
      </c>
      <c r="II2" s="86" t="s">
        <v>1106</v>
      </c>
      <c r="IJ2" s="87" t="s">
        <v>1107</v>
      </c>
      <c r="IK2" s="78" t="s">
        <v>1108</v>
      </c>
      <c r="IL2" s="79" t="s">
        <v>1109</v>
      </c>
      <c r="IM2" s="79" t="s">
        <v>1110</v>
      </c>
      <c r="IN2" s="79" t="s">
        <v>1111</v>
      </c>
      <c r="IO2" s="79" t="s">
        <v>1112</v>
      </c>
      <c r="IP2" s="79" t="s">
        <v>1113</v>
      </c>
      <c r="IQ2" s="79" t="s">
        <v>1114</v>
      </c>
      <c r="IR2" s="79" t="s">
        <v>1115</v>
      </c>
      <c r="IS2" s="80" t="s">
        <v>1116</v>
      </c>
      <c r="IT2" s="82" t="s">
        <v>1117</v>
      </c>
      <c r="IU2" s="82"/>
      <c r="IV2" s="82" t="s">
        <v>1118</v>
      </c>
      <c r="IW2" s="82" t="s">
        <v>1119</v>
      </c>
      <c r="IX2" s="82" t="s">
        <v>1120</v>
      </c>
      <c r="IY2" s="83" t="s">
        <v>1121</v>
      </c>
      <c r="IZ2" s="81" t="s">
        <v>1122</v>
      </c>
      <c r="JA2" s="82" t="s">
        <v>1123</v>
      </c>
      <c r="JB2" s="82" t="s">
        <v>1124</v>
      </c>
      <c r="JC2" s="82" t="s">
        <v>1125</v>
      </c>
      <c r="JD2" s="84" t="s">
        <v>1126</v>
      </c>
      <c r="JE2" s="65" t="s">
        <v>1127</v>
      </c>
      <c r="JF2" s="66" t="s">
        <v>1128</v>
      </c>
      <c r="JG2" s="66" t="s">
        <v>1129</v>
      </c>
      <c r="JH2" s="66" t="s">
        <v>1130</v>
      </c>
      <c r="JI2" s="66" t="s">
        <v>1131</v>
      </c>
      <c r="JJ2" s="66" t="s">
        <v>1132</v>
      </c>
      <c r="JK2" s="66" t="s">
        <v>1133</v>
      </c>
      <c r="JL2" s="66" t="s">
        <v>1134</v>
      </c>
      <c r="JM2" s="73" t="s">
        <v>1135</v>
      </c>
      <c r="JN2" s="68" t="s">
        <v>1136</v>
      </c>
      <c r="JO2" s="86" t="s">
        <v>1137</v>
      </c>
      <c r="JP2" s="86" t="s">
        <v>1138</v>
      </c>
      <c r="JQ2" s="86" t="s">
        <v>1139</v>
      </c>
      <c r="JR2" s="86" t="s">
        <v>1140</v>
      </c>
      <c r="JS2" s="86" t="s">
        <v>1141</v>
      </c>
      <c r="JT2" s="68" t="s">
        <v>1142</v>
      </c>
      <c r="JU2" s="86" t="s">
        <v>1139</v>
      </c>
      <c r="JV2" s="86" t="s">
        <v>1140</v>
      </c>
      <c r="JW2" s="86" t="s">
        <v>1143</v>
      </c>
      <c r="JX2" s="87" t="s">
        <v>1144</v>
      </c>
      <c r="JY2" s="78" t="s">
        <v>1145</v>
      </c>
      <c r="JZ2" s="66" t="s">
        <v>1146</v>
      </c>
      <c r="KA2" s="66" t="s">
        <v>1147</v>
      </c>
      <c r="KB2" s="66" t="s">
        <v>1148</v>
      </c>
      <c r="KC2" s="66" t="s">
        <v>1149</v>
      </c>
      <c r="KD2" s="66" t="s">
        <v>1150</v>
      </c>
      <c r="KE2" s="66" t="s">
        <v>1151</v>
      </c>
      <c r="KF2" s="66" t="s">
        <v>1152</v>
      </c>
      <c r="KG2" s="92" t="s">
        <v>1153</v>
      </c>
      <c r="KH2" s="93" t="s">
        <v>1154</v>
      </c>
      <c r="KI2" s="94" t="s">
        <v>1155</v>
      </c>
      <c r="KJ2" s="94" t="s">
        <v>1156</v>
      </c>
      <c r="KK2" s="94" t="s">
        <v>1157</v>
      </c>
      <c r="KL2" s="94" t="s">
        <v>1158</v>
      </c>
      <c r="KM2" s="94" t="s">
        <v>1159</v>
      </c>
      <c r="KN2" s="85" t="s">
        <v>1160</v>
      </c>
      <c r="KO2" s="78" t="s">
        <v>1147</v>
      </c>
      <c r="KP2" s="79" t="s">
        <v>1148</v>
      </c>
      <c r="KQ2" s="79" t="s">
        <v>1149</v>
      </c>
      <c r="KR2" s="79" t="s">
        <v>1150</v>
      </c>
      <c r="KS2" s="79" t="s">
        <v>1151</v>
      </c>
      <c r="KT2" s="95" t="s">
        <v>1161</v>
      </c>
      <c r="KU2" s="78" t="s">
        <v>1162</v>
      </c>
      <c r="KV2" s="79" t="s">
        <v>1163</v>
      </c>
      <c r="KW2" s="79" t="s">
        <v>1164</v>
      </c>
      <c r="KX2" s="79" t="s">
        <v>1165</v>
      </c>
      <c r="KY2" s="79" t="s">
        <v>1166</v>
      </c>
      <c r="KZ2" s="79" t="s">
        <v>1167</v>
      </c>
      <c r="LA2" s="79" t="s">
        <v>1168</v>
      </c>
      <c r="LB2" s="79" t="s">
        <v>1169</v>
      </c>
      <c r="LC2" s="79" t="s">
        <v>1170</v>
      </c>
      <c r="LD2" s="79" t="s">
        <v>1171</v>
      </c>
      <c r="LE2" s="79" t="s">
        <v>1172</v>
      </c>
      <c r="LF2" s="79" t="s">
        <v>1173</v>
      </c>
      <c r="LG2" s="79" t="s">
        <v>1174</v>
      </c>
      <c r="LH2" s="79" t="s">
        <v>1175</v>
      </c>
      <c r="LI2" s="79" t="s">
        <v>1176</v>
      </c>
      <c r="LJ2" s="79" t="s">
        <v>1177</v>
      </c>
      <c r="LK2" s="79" t="s">
        <v>1178</v>
      </c>
      <c r="LL2" s="79" t="s">
        <v>1179</v>
      </c>
      <c r="LM2" s="79" t="s">
        <v>1180</v>
      </c>
      <c r="LN2" s="79" t="s">
        <v>1181</v>
      </c>
      <c r="LO2" s="79" t="s">
        <v>1182</v>
      </c>
      <c r="LP2" s="79" t="s">
        <v>1183</v>
      </c>
      <c r="LQ2" s="79" t="s">
        <v>1184</v>
      </c>
      <c r="LR2" s="79" t="s">
        <v>1185</v>
      </c>
      <c r="LS2" s="79" t="s">
        <v>1186</v>
      </c>
      <c r="LT2" s="79" t="s">
        <v>1187</v>
      </c>
      <c r="LU2" s="79" t="s">
        <v>1188</v>
      </c>
      <c r="LV2" s="79" t="s">
        <v>1189</v>
      </c>
      <c r="LW2" s="79" t="s">
        <v>1190</v>
      </c>
      <c r="LX2" s="79" t="s">
        <v>1191</v>
      </c>
      <c r="LY2" s="79" t="s">
        <v>1192</v>
      </c>
      <c r="LZ2" s="79" t="s">
        <v>1193</v>
      </c>
      <c r="MA2" s="79" t="s">
        <v>1194</v>
      </c>
      <c r="MB2" s="79" t="s">
        <v>1195</v>
      </c>
      <c r="MC2" s="79" t="s">
        <v>1196</v>
      </c>
      <c r="MD2" s="79" t="s">
        <v>1197</v>
      </c>
      <c r="ME2" s="79" t="s">
        <v>1198</v>
      </c>
      <c r="MF2" s="79" t="s">
        <v>1199</v>
      </c>
      <c r="MG2" s="79" t="s">
        <v>1200</v>
      </c>
      <c r="MH2" s="79" t="s">
        <v>1201</v>
      </c>
      <c r="MI2" s="79" t="s">
        <v>1202</v>
      </c>
      <c r="MJ2" s="79" t="s">
        <v>1203</v>
      </c>
      <c r="MK2" s="79" t="s">
        <v>1204</v>
      </c>
      <c r="ML2" s="79" t="s">
        <v>1205</v>
      </c>
      <c r="MM2" s="79" t="s">
        <v>1206</v>
      </c>
      <c r="MN2" s="80" t="s">
        <v>1207</v>
      </c>
      <c r="MO2" s="68" t="s">
        <v>1208</v>
      </c>
      <c r="MP2" s="86" t="s">
        <v>1209</v>
      </c>
      <c r="MQ2" s="86" t="s">
        <v>1210</v>
      </c>
      <c r="MR2" s="86" t="s">
        <v>1211</v>
      </c>
      <c r="MS2" s="86" t="s">
        <v>1212</v>
      </c>
      <c r="MT2" s="86" t="s">
        <v>1213</v>
      </c>
      <c r="MU2" s="86" t="s">
        <v>1214</v>
      </c>
      <c r="MV2" s="86" t="s">
        <v>1215</v>
      </c>
      <c r="MW2" s="78" t="s">
        <v>1216</v>
      </c>
      <c r="MX2" s="79" t="s">
        <v>1217</v>
      </c>
      <c r="MY2" s="79" t="s">
        <v>1218</v>
      </c>
      <c r="MZ2" s="79" t="s">
        <v>1219</v>
      </c>
      <c r="NA2" s="79" t="s">
        <v>1220</v>
      </c>
      <c r="NB2" s="79" t="s">
        <v>1221</v>
      </c>
      <c r="NC2" s="79" t="s">
        <v>1222</v>
      </c>
      <c r="ND2" s="93" t="s">
        <v>1223</v>
      </c>
      <c r="NE2" s="86" t="s">
        <v>1224</v>
      </c>
      <c r="NF2" s="86" t="s">
        <v>1225</v>
      </c>
      <c r="NG2" s="86" t="s">
        <v>1226</v>
      </c>
      <c r="NH2" s="86" t="s">
        <v>1227</v>
      </c>
      <c r="NI2" s="86" t="s">
        <v>1228</v>
      </c>
      <c r="NJ2" s="86" t="s">
        <v>1229</v>
      </c>
      <c r="NK2" s="86" t="s">
        <v>1230</v>
      </c>
      <c r="NL2" s="86" t="s">
        <v>1231</v>
      </c>
      <c r="NM2" s="86" t="s">
        <v>1232</v>
      </c>
      <c r="NN2" s="86" t="s">
        <v>1233</v>
      </c>
      <c r="NO2" s="96" t="s">
        <v>1234</v>
      </c>
      <c r="NP2" s="65" t="s">
        <v>911</v>
      </c>
      <c r="NQ2" s="80" t="s">
        <v>912</v>
      </c>
      <c r="NR2" s="80" t="s">
        <v>913</v>
      </c>
      <c r="NS2" s="80" t="s">
        <v>914</v>
      </c>
      <c r="NT2" s="80" t="s">
        <v>915</v>
      </c>
      <c r="NU2" s="80" t="s">
        <v>916</v>
      </c>
      <c r="NV2" s="80" t="s">
        <v>917</v>
      </c>
      <c r="NW2" s="80" t="s">
        <v>918</v>
      </c>
      <c r="NX2" s="80" t="s">
        <v>919</v>
      </c>
      <c r="NY2" s="80" t="s">
        <v>920</v>
      </c>
      <c r="NZ2" s="80" t="s">
        <v>921</v>
      </c>
      <c r="OA2" s="80" t="s">
        <v>922</v>
      </c>
      <c r="OB2" s="80" t="s">
        <v>923</v>
      </c>
      <c r="OC2" s="80" t="s">
        <v>924</v>
      </c>
      <c r="OD2" s="80" t="s">
        <v>925</v>
      </c>
      <c r="OE2" s="73" t="s">
        <v>926</v>
      </c>
      <c r="OF2" s="68" t="s">
        <v>927</v>
      </c>
      <c r="OG2" s="85" t="s">
        <v>928</v>
      </c>
      <c r="OH2" s="85" t="s">
        <v>929</v>
      </c>
      <c r="OI2" s="85" t="s">
        <v>930</v>
      </c>
      <c r="OJ2" s="85" t="s">
        <v>931</v>
      </c>
      <c r="OK2" s="85" t="s">
        <v>932</v>
      </c>
      <c r="OL2" s="85" t="s">
        <v>933</v>
      </c>
      <c r="OM2" s="97" t="s">
        <v>934</v>
      </c>
      <c r="ON2" s="65" t="s">
        <v>935</v>
      </c>
      <c r="OO2" s="80" t="s">
        <v>936</v>
      </c>
      <c r="OP2" s="80" t="s">
        <v>937</v>
      </c>
      <c r="OQ2" s="80" t="s">
        <v>938</v>
      </c>
      <c r="OR2" s="80" t="s">
        <v>939</v>
      </c>
      <c r="OS2" s="80" t="s">
        <v>940</v>
      </c>
      <c r="OT2" s="80" t="s">
        <v>941</v>
      </c>
      <c r="OU2" s="80" t="s">
        <v>942</v>
      </c>
      <c r="OV2" s="80" t="s">
        <v>943</v>
      </c>
      <c r="OW2" s="80" t="s">
        <v>944</v>
      </c>
      <c r="OX2" s="92" t="s">
        <v>945</v>
      </c>
      <c r="OY2" s="68" t="s">
        <v>946</v>
      </c>
      <c r="OZ2" s="86" t="s">
        <v>947</v>
      </c>
      <c r="PA2" s="86" t="s">
        <v>948</v>
      </c>
      <c r="PB2" s="86" t="s">
        <v>949</v>
      </c>
      <c r="PC2" s="86" t="s">
        <v>950</v>
      </c>
      <c r="PD2" s="86" t="s">
        <v>951</v>
      </c>
      <c r="PE2" s="86" t="s">
        <v>952</v>
      </c>
      <c r="PF2" s="86" t="s">
        <v>953</v>
      </c>
      <c r="PG2" s="86" t="s">
        <v>954</v>
      </c>
      <c r="PH2" s="86" t="s">
        <v>955</v>
      </c>
      <c r="PI2" s="86" t="s">
        <v>956</v>
      </c>
      <c r="PJ2" s="86" t="s">
        <v>957</v>
      </c>
      <c r="PK2" s="86" t="s">
        <v>958</v>
      </c>
      <c r="PL2" s="86" t="s">
        <v>959</v>
      </c>
      <c r="PM2" s="86" t="s">
        <v>960</v>
      </c>
      <c r="PN2" s="86" t="s">
        <v>961</v>
      </c>
      <c r="PO2" s="86" t="s">
        <v>962</v>
      </c>
      <c r="PP2" s="86" t="s">
        <v>963</v>
      </c>
      <c r="PQ2" s="86" t="s">
        <v>964</v>
      </c>
      <c r="PR2" s="86" t="s">
        <v>965</v>
      </c>
      <c r="PS2" s="86" t="s">
        <v>966</v>
      </c>
      <c r="PT2" s="86" t="s">
        <v>967</v>
      </c>
      <c r="PU2" s="86" t="s">
        <v>968</v>
      </c>
      <c r="PV2" s="86" t="s">
        <v>969</v>
      </c>
      <c r="PW2" s="86" t="s">
        <v>970</v>
      </c>
      <c r="PX2" s="86" t="s">
        <v>971</v>
      </c>
      <c r="PY2" s="86" t="s">
        <v>972</v>
      </c>
      <c r="PZ2" s="86" t="s">
        <v>973</v>
      </c>
      <c r="QA2" s="86" t="s">
        <v>974</v>
      </c>
      <c r="QB2" s="86" t="s">
        <v>975</v>
      </c>
      <c r="QC2" s="86" t="s">
        <v>976</v>
      </c>
      <c r="QD2" s="86" t="s">
        <v>977</v>
      </c>
      <c r="QE2" s="86" t="s">
        <v>978</v>
      </c>
      <c r="QF2" s="86" t="s">
        <v>979</v>
      </c>
      <c r="QG2" s="86" t="s">
        <v>980</v>
      </c>
      <c r="QH2" s="86" t="s">
        <v>981</v>
      </c>
      <c r="QI2" s="86" t="s">
        <v>982</v>
      </c>
      <c r="QJ2" s="86" t="s">
        <v>983</v>
      </c>
      <c r="QK2" s="86" t="s">
        <v>984</v>
      </c>
      <c r="QL2" s="86" t="s">
        <v>985</v>
      </c>
      <c r="QM2" s="86" t="s">
        <v>986</v>
      </c>
      <c r="QN2" s="86" t="s">
        <v>987</v>
      </c>
      <c r="QO2" s="86" t="s">
        <v>988</v>
      </c>
      <c r="QP2" s="86" t="s">
        <v>989</v>
      </c>
      <c r="QQ2" s="86" t="s">
        <v>990</v>
      </c>
      <c r="QR2" s="86" t="s">
        <v>991</v>
      </c>
      <c r="QS2" s="86" t="s">
        <v>992</v>
      </c>
      <c r="QT2" s="86" t="s">
        <v>993</v>
      </c>
      <c r="QU2" s="86" t="s">
        <v>994</v>
      </c>
      <c r="QV2" s="86" t="s">
        <v>995</v>
      </c>
      <c r="QW2" s="86" t="s">
        <v>996</v>
      </c>
      <c r="QX2" s="86" t="s">
        <v>997</v>
      </c>
      <c r="QY2" s="86" t="s">
        <v>998</v>
      </c>
      <c r="QZ2" s="86" t="s">
        <v>999</v>
      </c>
      <c r="RA2" s="86" t="s">
        <v>1000</v>
      </c>
      <c r="RB2" s="86" t="s">
        <v>1001</v>
      </c>
      <c r="RC2" s="86" t="s">
        <v>1002</v>
      </c>
      <c r="RD2" s="86" t="s">
        <v>1003</v>
      </c>
      <c r="RE2" s="86" t="s">
        <v>1004</v>
      </c>
      <c r="RF2" s="86" t="s">
        <v>1005</v>
      </c>
      <c r="RG2" s="86" t="s">
        <v>1006</v>
      </c>
      <c r="RH2" s="86" t="s">
        <v>1007</v>
      </c>
      <c r="RI2" s="86" t="s">
        <v>1008</v>
      </c>
      <c r="RJ2" s="86" t="s">
        <v>1009</v>
      </c>
      <c r="RK2" s="69" t="s">
        <v>1010</v>
      </c>
      <c r="RL2" s="80" t="s">
        <v>1011</v>
      </c>
      <c r="RM2" s="80" t="s">
        <v>1012</v>
      </c>
      <c r="RN2" s="80" t="s">
        <v>1013</v>
      </c>
      <c r="RO2" s="80" t="s">
        <v>1014</v>
      </c>
      <c r="RP2" s="80" t="s">
        <v>1015</v>
      </c>
      <c r="RQ2" s="66" t="s">
        <v>1016</v>
      </c>
      <c r="RR2" s="67" t="s">
        <v>1017</v>
      </c>
      <c r="RS2" s="68" t="s">
        <v>1018</v>
      </c>
      <c r="RT2" s="86" t="s">
        <v>1019</v>
      </c>
      <c r="RU2" s="86" t="s">
        <v>1020</v>
      </c>
      <c r="RV2" s="86" t="s">
        <v>1021</v>
      </c>
      <c r="RW2" s="86" t="s">
        <v>1022</v>
      </c>
      <c r="RX2" s="86" t="s">
        <v>1023</v>
      </c>
      <c r="RY2" s="86" t="s">
        <v>1024</v>
      </c>
      <c r="RZ2" s="86" t="s">
        <v>1025</v>
      </c>
      <c r="SA2" s="86" t="s">
        <v>1026</v>
      </c>
      <c r="SB2" s="86" t="s">
        <v>1027</v>
      </c>
      <c r="SC2" s="86" t="s">
        <v>1028</v>
      </c>
      <c r="SD2" s="86" t="s">
        <v>1029</v>
      </c>
      <c r="SE2" s="86" t="s">
        <v>1030</v>
      </c>
      <c r="SF2" s="86" t="s">
        <v>1031</v>
      </c>
      <c r="SG2" s="86" t="s">
        <v>1032</v>
      </c>
      <c r="SH2" s="86" t="s">
        <v>1033</v>
      </c>
      <c r="SI2" s="86" t="s">
        <v>1034</v>
      </c>
      <c r="SJ2" s="86" t="s">
        <v>1035</v>
      </c>
      <c r="SK2" s="86" t="s">
        <v>1036</v>
      </c>
      <c r="SL2" s="86" t="s">
        <v>1037</v>
      </c>
      <c r="SM2" s="86" t="s">
        <v>1038</v>
      </c>
      <c r="SN2" s="86" t="s">
        <v>1039</v>
      </c>
      <c r="SO2" s="86" t="s">
        <v>1040</v>
      </c>
      <c r="SP2" s="86" t="s">
        <v>1041</v>
      </c>
      <c r="SQ2" s="86" t="s">
        <v>1042</v>
      </c>
      <c r="SR2" s="86" t="s">
        <v>1043</v>
      </c>
      <c r="SS2" s="86" t="s">
        <v>1044</v>
      </c>
      <c r="ST2" s="86" t="s">
        <v>1045</v>
      </c>
      <c r="SU2" s="86" t="s">
        <v>1046</v>
      </c>
      <c r="SV2" s="86" t="s">
        <v>1047</v>
      </c>
      <c r="SW2" s="86" t="s">
        <v>1048</v>
      </c>
      <c r="SX2" s="86" t="s">
        <v>1049</v>
      </c>
      <c r="SY2" s="86" t="s">
        <v>1050</v>
      </c>
      <c r="SZ2" s="86" t="s">
        <v>1051</v>
      </c>
      <c r="TA2" s="86" t="s">
        <v>1052</v>
      </c>
      <c r="TB2" s="87" t="s">
        <v>1053</v>
      </c>
      <c r="TC2" s="65" t="s">
        <v>1054</v>
      </c>
      <c r="TD2" s="66"/>
      <c r="TE2" s="73"/>
      <c r="TF2" s="98" t="s">
        <v>1055</v>
      </c>
      <c r="TG2" s="65" t="s">
        <v>1056</v>
      </c>
      <c r="TH2" s="66" t="s">
        <v>1057</v>
      </c>
      <c r="TI2" s="66" t="s">
        <v>1058</v>
      </c>
      <c r="TJ2" s="66" t="s">
        <v>1059</v>
      </c>
      <c r="TK2" s="66" t="s">
        <v>1060</v>
      </c>
      <c r="TL2" s="66" t="s">
        <v>1061</v>
      </c>
      <c r="TM2" s="66" t="s">
        <v>1062</v>
      </c>
      <c r="TN2" s="66" t="s">
        <v>1063</v>
      </c>
      <c r="TO2" s="66" t="s">
        <v>1064</v>
      </c>
      <c r="TP2" s="73" t="s">
        <v>1065</v>
      </c>
      <c r="TQ2" s="85" t="s">
        <v>1066</v>
      </c>
      <c r="TR2" s="86" t="s">
        <v>1067</v>
      </c>
      <c r="TS2" s="86" t="s">
        <v>1068</v>
      </c>
      <c r="TT2" s="86" t="s">
        <v>1069</v>
      </c>
      <c r="TU2" s="87"/>
      <c r="TV2" s="65" t="s">
        <v>1070</v>
      </c>
      <c r="TW2" s="73" t="s">
        <v>1071</v>
      </c>
      <c r="TX2" s="68" t="s">
        <v>1072</v>
      </c>
      <c r="TY2" s="69" t="s">
        <v>1073</v>
      </c>
      <c r="TZ2" s="65" t="s">
        <v>1074</v>
      </c>
      <c r="UA2" s="66" t="s">
        <v>1075</v>
      </c>
      <c r="UB2" s="66" t="s">
        <v>1076</v>
      </c>
      <c r="UC2" s="66" t="s">
        <v>1077</v>
      </c>
      <c r="UD2" s="66" t="s">
        <v>1078</v>
      </c>
      <c r="UE2" s="73" t="s">
        <v>1079</v>
      </c>
      <c r="UF2" s="99" t="s">
        <v>1235</v>
      </c>
      <c r="UG2" s="100" t="s">
        <v>1236</v>
      </c>
      <c r="UH2" s="101" t="s">
        <v>1237</v>
      </c>
      <c r="UI2" s="29" t="s">
        <v>1238</v>
      </c>
      <c r="UJ2" s="28" t="s">
        <v>1239</v>
      </c>
      <c r="UK2" s="28" t="s">
        <v>1240</v>
      </c>
      <c r="UL2" s="28" t="s">
        <v>1241</v>
      </c>
      <c r="UM2" s="28" t="s">
        <v>1242</v>
      </c>
      <c r="UN2" s="28" t="s">
        <v>1243</v>
      </c>
      <c r="UO2" s="28" t="s">
        <v>1244</v>
      </c>
      <c r="UP2" s="28" t="s">
        <v>1245</v>
      </c>
      <c r="UQ2" s="28" t="s">
        <v>1246</v>
      </c>
      <c r="UR2" s="28" t="s">
        <v>1247</v>
      </c>
      <c r="US2" s="28" t="s">
        <v>1248</v>
      </c>
      <c r="UT2" s="28" t="s">
        <v>1249</v>
      </c>
      <c r="UU2" s="28" t="s">
        <v>1250</v>
      </c>
      <c r="UV2" s="28" t="s">
        <v>1251</v>
      </c>
      <c r="UW2" s="28" t="s">
        <v>1252</v>
      </c>
      <c r="UX2" s="30" t="s">
        <v>1253</v>
      </c>
      <c r="UY2" s="99" t="s">
        <v>1254</v>
      </c>
      <c r="UZ2" s="100" t="s">
        <v>1255</v>
      </c>
      <c r="VA2" s="100" t="s">
        <v>1256</v>
      </c>
      <c r="VB2" s="100" t="s">
        <v>1257</v>
      </c>
      <c r="VC2" s="100" t="s">
        <v>1258</v>
      </c>
      <c r="VD2" s="100" t="s">
        <v>1259</v>
      </c>
      <c r="VE2" s="100" t="s">
        <v>1260</v>
      </c>
      <c r="VF2" s="101" t="s">
        <v>1261</v>
      </c>
      <c r="VG2" s="29" t="s">
        <v>1262</v>
      </c>
      <c r="VH2" s="28" t="s">
        <v>1263</v>
      </c>
      <c r="VI2" s="28" t="s">
        <v>1264</v>
      </c>
      <c r="VJ2" s="28" t="s">
        <v>1265</v>
      </c>
      <c r="VK2" s="28" t="s">
        <v>1266</v>
      </c>
      <c r="VL2" s="28" t="s">
        <v>1267</v>
      </c>
      <c r="VM2" s="28" t="s">
        <v>1268</v>
      </c>
      <c r="VN2" s="30" t="s">
        <v>1269</v>
      </c>
      <c r="VO2" s="99" t="s">
        <v>1270</v>
      </c>
      <c r="VP2" s="100" t="s">
        <v>1271</v>
      </c>
      <c r="VQ2" s="100" t="s">
        <v>1272</v>
      </c>
      <c r="VR2" s="100" t="s">
        <v>1273</v>
      </c>
      <c r="VS2" s="100" t="s">
        <v>1274</v>
      </c>
      <c r="VT2" s="100" t="s">
        <v>1275</v>
      </c>
      <c r="VU2" s="100" t="s">
        <v>1276</v>
      </c>
      <c r="VV2" s="100" t="s">
        <v>1277</v>
      </c>
      <c r="VW2" s="100" t="s">
        <v>1278</v>
      </c>
      <c r="VX2" s="100" t="s">
        <v>1279</v>
      </c>
      <c r="VY2" s="100" t="s">
        <v>1280</v>
      </c>
      <c r="VZ2" s="100" t="s">
        <v>1281</v>
      </c>
      <c r="WA2" s="100" t="s">
        <v>1282</v>
      </c>
      <c r="WB2" s="100" t="s">
        <v>1283</v>
      </c>
      <c r="WC2" s="100" t="s">
        <v>1284</v>
      </c>
      <c r="WD2" s="100" t="s">
        <v>1285</v>
      </c>
      <c r="WE2" s="100" t="s">
        <v>1286</v>
      </c>
      <c r="WF2" s="100" t="s">
        <v>1287</v>
      </c>
      <c r="WG2" s="100" t="s">
        <v>1288</v>
      </c>
      <c r="WH2" s="100" t="s">
        <v>1289</v>
      </c>
      <c r="WI2" s="100" t="s">
        <v>1290</v>
      </c>
      <c r="WJ2" s="100" t="s">
        <v>1291</v>
      </c>
      <c r="WK2" s="100" t="s">
        <v>1292</v>
      </c>
      <c r="WL2" s="100" t="s">
        <v>1293</v>
      </c>
      <c r="WM2" s="100" t="s">
        <v>1294</v>
      </c>
      <c r="WN2" s="100" t="s">
        <v>1295</v>
      </c>
      <c r="WO2" s="100" t="s">
        <v>1296</v>
      </c>
      <c r="WP2" s="100" t="s">
        <v>1297</v>
      </c>
      <c r="WQ2" s="100" t="s">
        <v>1298</v>
      </c>
      <c r="WR2" s="100" t="s">
        <v>1299</v>
      </c>
      <c r="WS2" s="100" t="s">
        <v>1300</v>
      </c>
      <c r="WT2" s="100" t="s">
        <v>1301</v>
      </c>
      <c r="WU2" s="100" t="s">
        <v>1302</v>
      </c>
      <c r="WV2" s="100" t="s">
        <v>1303</v>
      </c>
      <c r="WW2" s="100" t="s">
        <v>1304</v>
      </c>
      <c r="WX2" s="100" t="s">
        <v>1305</v>
      </c>
      <c r="WY2" s="100" t="s">
        <v>1306</v>
      </c>
      <c r="WZ2" s="100" t="s">
        <v>1307</v>
      </c>
      <c r="XA2" s="100" t="s">
        <v>1308</v>
      </c>
      <c r="XB2" s="100" t="s">
        <v>1309</v>
      </c>
      <c r="XC2" s="100" t="s">
        <v>1310</v>
      </c>
      <c r="XD2" s="100" t="s">
        <v>1311</v>
      </c>
      <c r="XE2" s="100" t="s">
        <v>1312</v>
      </c>
      <c r="XF2" s="100" t="s">
        <v>1313</v>
      </c>
      <c r="XG2" s="100" t="s">
        <v>1314</v>
      </c>
      <c r="XH2" s="100" t="s">
        <v>1315</v>
      </c>
      <c r="XI2" s="100" t="s">
        <v>1316</v>
      </c>
      <c r="XJ2" s="100" t="s">
        <v>1317</v>
      </c>
      <c r="XK2" s="100" t="s">
        <v>1318</v>
      </c>
      <c r="XL2" s="100" t="s">
        <v>1319</v>
      </c>
      <c r="XM2" s="100" t="s">
        <v>1320</v>
      </c>
      <c r="XN2" s="100" t="s">
        <v>1321</v>
      </c>
      <c r="XO2" s="100" t="s">
        <v>1322</v>
      </c>
      <c r="XP2" s="100" t="s">
        <v>1323</v>
      </c>
      <c r="XQ2" s="100" t="s">
        <v>1324</v>
      </c>
      <c r="XR2" s="100" t="s">
        <v>1325</v>
      </c>
      <c r="XS2" s="100" t="s">
        <v>1326</v>
      </c>
      <c r="XT2" s="100" t="s">
        <v>1327</v>
      </c>
      <c r="XU2" s="100" t="s">
        <v>1328</v>
      </c>
      <c r="XV2" s="100" t="s">
        <v>1329</v>
      </c>
      <c r="XW2" s="100" t="s">
        <v>1330</v>
      </c>
      <c r="XX2" s="100" t="s">
        <v>1331</v>
      </c>
      <c r="XY2" s="100" t="s">
        <v>1332</v>
      </c>
      <c r="XZ2" s="100" t="s">
        <v>1333</v>
      </c>
      <c r="YA2" s="101" t="s">
        <v>1334</v>
      </c>
      <c r="YB2" s="29" t="s">
        <v>1335</v>
      </c>
      <c r="YC2" s="28" t="s">
        <v>1336</v>
      </c>
      <c r="YD2" s="28" t="s">
        <v>1337</v>
      </c>
      <c r="YE2" s="28" t="s">
        <v>1338</v>
      </c>
      <c r="YF2" s="28" t="s">
        <v>1339</v>
      </c>
      <c r="YG2" s="28" t="s">
        <v>1340</v>
      </c>
      <c r="YH2" s="30" t="s">
        <v>1341</v>
      </c>
      <c r="YI2" s="99" t="s">
        <v>1342</v>
      </c>
      <c r="YJ2" s="100" t="s">
        <v>1343</v>
      </c>
      <c r="YK2" s="100" t="s">
        <v>1344</v>
      </c>
      <c r="YL2" s="100" t="s">
        <v>1345</v>
      </c>
      <c r="YM2" s="100" t="s">
        <v>1346</v>
      </c>
      <c r="YN2" s="100" t="s">
        <v>1347</v>
      </c>
      <c r="YO2" s="100" t="s">
        <v>1348</v>
      </c>
      <c r="YP2" s="100" t="s">
        <v>1349</v>
      </c>
      <c r="YQ2" s="100" t="s">
        <v>1350</v>
      </c>
      <c r="YR2" s="100" t="s">
        <v>1351</v>
      </c>
      <c r="YS2" s="100" t="s">
        <v>1352</v>
      </c>
      <c r="YT2" s="100" t="s">
        <v>1353</v>
      </c>
      <c r="YU2" s="100" t="s">
        <v>1354</v>
      </c>
      <c r="YV2" s="100" t="s">
        <v>1355</v>
      </c>
      <c r="YW2" s="100" t="s">
        <v>1356</v>
      </c>
      <c r="YX2" s="100" t="s">
        <v>1357</v>
      </c>
      <c r="YY2" s="100" t="s">
        <v>1358</v>
      </c>
      <c r="YZ2" s="100" t="s">
        <v>1359</v>
      </c>
      <c r="ZA2" s="100" t="s">
        <v>1360</v>
      </c>
      <c r="ZB2" s="100" t="s">
        <v>1361</v>
      </c>
      <c r="ZC2" s="100" t="s">
        <v>1362</v>
      </c>
      <c r="ZD2" s="100" t="s">
        <v>1363</v>
      </c>
      <c r="ZE2" s="100" t="s">
        <v>1364</v>
      </c>
      <c r="ZF2" s="100" t="s">
        <v>1365</v>
      </c>
      <c r="ZG2" s="100" t="s">
        <v>1366</v>
      </c>
      <c r="ZH2" s="100" t="s">
        <v>1367</v>
      </c>
      <c r="ZI2" s="100" t="s">
        <v>1368</v>
      </c>
      <c r="ZJ2" s="100" t="s">
        <v>1369</v>
      </c>
      <c r="ZK2" s="100" t="s">
        <v>1370</v>
      </c>
      <c r="ZL2" s="100" t="s">
        <v>1371</v>
      </c>
      <c r="ZM2" s="100" t="s">
        <v>1372</v>
      </c>
      <c r="ZN2" s="100" t="s">
        <v>1373</v>
      </c>
      <c r="ZO2" s="100" t="s">
        <v>1374</v>
      </c>
      <c r="ZP2" s="100" t="s">
        <v>1375</v>
      </c>
      <c r="ZQ2" s="100" t="s">
        <v>1376</v>
      </c>
      <c r="ZR2" s="101" t="s">
        <v>1377</v>
      </c>
      <c r="ZS2" s="29" t="s">
        <v>1378</v>
      </c>
      <c r="ZT2" s="28"/>
      <c r="ZU2" s="30"/>
      <c r="ZV2" s="102" t="s">
        <v>1379</v>
      </c>
      <c r="ZW2" s="29" t="s">
        <v>1380</v>
      </c>
      <c r="ZX2" s="28" t="s">
        <v>1381</v>
      </c>
      <c r="ZY2" s="28" t="s">
        <v>1382</v>
      </c>
      <c r="ZZ2" s="28" t="s">
        <v>1383</v>
      </c>
      <c r="AAA2" s="28" t="s">
        <v>1384</v>
      </c>
      <c r="AAB2" s="28" t="s">
        <v>1385</v>
      </c>
      <c r="AAC2" s="28" t="s">
        <v>1386</v>
      </c>
      <c r="AAD2" s="28" t="s">
        <v>1387</v>
      </c>
      <c r="AAE2" s="28" t="s">
        <v>1388</v>
      </c>
      <c r="AAF2" s="30" t="s">
        <v>1389</v>
      </c>
      <c r="AAG2" s="99" t="s">
        <v>1390</v>
      </c>
      <c r="AAH2" s="100" t="s">
        <v>1391</v>
      </c>
      <c r="AAI2" s="100" t="s">
        <v>1392</v>
      </c>
      <c r="AAJ2" s="100" t="s">
        <v>1393</v>
      </c>
      <c r="AAK2" s="100" t="s">
        <v>1394</v>
      </c>
      <c r="AAL2" s="100"/>
      <c r="AAM2" s="100"/>
      <c r="AAN2" s="100"/>
      <c r="AAO2" s="101"/>
      <c r="AAP2" s="25" t="s">
        <v>1395</v>
      </c>
      <c r="AAQ2" s="26" t="s">
        <v>1396</v>
      </c>
      <c r="AAR2" s="99" t="s">
        <v>1397</v>
      </c>
      <c r="AAS2" s="28" t="s">
        <v>1398</v>
      </c>
      <c r="AAT2" s="28" t="s">
        <v>1399</v>
      </c>
      <c r="AAU2" s="28" t="s">
        <v>1400</v>
      </c>
      <c r="AAV2" s="28" t="s">
        <v>1401</v>
      </c>
      <c r="AAW2" s="28" t="s">
        <v>1402</v>
      </c>
      <c r="AAX2" s="30" t="s">
        <v>1403</v>
      </c>
      <c r="AAY2" s="105" t="s">
        <v>1404</v>
      </c>
      <c r="AAZ2" s="100" t="s">
        <v>1405</v>
      </c>
      <c r="ABA2" s="100" t="s">
        <v>1406</v>
      </c>
      <c r="ABB2" s="100" t="s">
        <v>1407</v>
      </c>
      <c r="ABC2" s="100" t="s">
        <v>1408</v>
      </c>
      <c r="ABD2" s="100" t="s">
        <v>1409</v>
      </c>
      <c r="ABE2" s="106"/>
      <c r="ABF2" s="101" t="s">
        <v>1410</v>
      </c>
      <c r="ABG2" s="99" t="s">
        <v>1411</v>
      </c>
      <c r="ABH2" s="100" t="s">
        <v>1412</v>
      </c>
      <c r="ABI2" s="100" t="s">
        <v>1413</v>
      </c>
      <c r="ABJ2" s="100" t="s">
        <v>1414</v>
      </c>
      <c r="ABK2" s="100" t="s">
        <v>1415</v>
      </c>
      <c r="ABL2" s="100" t="s">
        <v>1416</v>
      </c>
      <c r="ABM2" s="101" t="s">
        <v>1417</v>
      </c>
      <c r="ABN2" s="99" t="s">
        <v>1418</v>
      </c>
      <c r="ABO2" s="100" t="s">
        <v>1419</v>
      </c>
      <c r="ABP2" s="100" t="s">
        <v>1420</v>
      </c>
      <c r="ABQ2" s="100" t="s">
        <v>1421</v>
      </c>
      <c r="ABR2" s="100" t="s">
        <v>1422</v>
      </c>
      <c r="ABS2" s="100" t="s">
        <v>1423</v>
      </c>
      <c r="ABT2" s="101" t="s">
        <v>1424</v>
      </c>
      <c r="ABU2" s="99" t="s">
        <v>1425</v>
      </c>
      <c r="ABV2" s="100" t="s">
        <v>1426</v>
      </c>
      <c r="ABW2" s="100" t="s">
        <v>1427</v>
      </c>
      <c r="ABX2" s="100" t="s">
        <v>1428</v>
      </c>
      <c r="ABY2" s="100" t="s">
        <v>1429</v>
      </c>
      <c r="ABZ2" s="100" t="s">
        <v>1430</v>
      </c>
      <c r="ACA2" s="101" t="s">
        <v>1431</v>
      </c>
      <c r="ACB2" s="29" t="s">
        <v>1432</v>
      </c>
      <c r="ACC2" s="28" t="s">
        <v>1433</v>
      </c>
      <c r="ACD2" s="28" t="s">
        <v>1434</v>
      </c>
      <c r="ACE2" s="28" t="s">
        <v>1435</v>
      </c>
      <c r="ACF2" s="28" t="s">
        <v>1436</v>
      </c>
      <c r="ACG2" s="28" t="s">
        <v>1437</v>
      </c>
      <c r="ACH2" s="28" t="s">
        <v>1438</v>
      </c>
      <c r="ACI2" s="28" t="s">
        <v>1439</v>
      </c>
      <c r="ACJ2" s="30" t="s">
        <v>1440</v>
      </c>
      <c r="ACK2" s="99" t="s">
        <v>1441</v>
      </c>
      <c r="ACL2" s="100" t="s">
        <v>1442</v>
      </c>
      <c r="ACM2" s="100" t="s">
        <v>1443</v>
      </c>
      <c r="ACN2" s="100" t="s">
        <v>1444</v>
      </c>
      <c r="ACO2" s="100" t="s">
        <v>1445</v>
      </c>
      <c r="ACP2" s="101" t="s">
        <v>1446</v>
      </c>
      <c r="ACQ2" s="99" t="s">
        <v>1447</v>
      </c>
      <c r="ACR2" s="100" t="s">
        <v>1448</v>
      </c>
      <c r="ACS2" s="100" t="s">
        <v>1449</v>
      </c>
      <c r="ACT2" s="100" t="s">
        <v>1450</v>
      </c>
      <c r="ACU2" s="101" t="s">
        <v>1451</v>
      </c>
      <c r="ACV2" s="99" t="s">
        <v>1452</v>
      </c>
      <c r="ACW2" s="100" t="s">
        <v>1453</v>
      </c>
      <c r="ACX2" s="100" t="s">
        <v>1454</v>
      </c>
      <c r="ACY2" s="100" t="s">
        <v>1455</v>
      </c>
      <c r="ACZ2" s="101" t="s">
        <v>1456</v>
      </c>
      <c r="ADA2" s="29" t="s">
        <v>1457</v>
      </c>
      <c r="ADB2" s="28" t="s">
        <v>1458</v>
      </c>
      <c r="ADC2" s="28" t="s">
        <v>1459</v>
      </c>
      <c r="ADD2" s="28" t="s">
        <v>1460</v>
      </c>
      <c r="ADE2" s="28" t="s">
        <v>1461</v>
      </c>
      <c r="ADF2" s="28" t="s">
        <v>1462</v>
      </c>
      <c r="ADG2" s="28" t="s">
        <v>1463</v>
      </c>
      <c r="ADH2" s="28" t="s">
        <v>1464</v>
      </c>
      <c r="ADI2" s="112" t="s">
        <v>1465</v>
      </c>
      <c r="ADJ2" s="105" t="s">
        <v>1466</v>
      </c>
      <c r="ADK2" s="100" t="s">
        <v>1467</v>
      </c>
      <c r="ADL2" s="100" t="s">
        <v>1468</v>
      </c>
      <c r="ADM2" s="100" t="s">
        <v>1469</v>
      </c>
      <c r="ADN2" s="100" t="s">
        <v>1470</v>
      </c>
      <c r="ADO2" s="101" t="s">
        <v>1471</v>
      </c>
      <c r="ADP2" s="99" t="s">
        <v>1472</v>
      </c>
      <c r="ADQ2" s="113" t="s">
        <v>1473</v>
      </c>
      <c r="ADR2" s="100" t="s">
        <v>1474</v>
      </c>
      <c r="ADS2" s="100" t="s">
        <v>1475</v>
      </c>
      <c r="ADT2" s="101" t="s">
        <v>1476</v>
      </c>
      <c r="ADU2" s="99" t="s">
        <v>1477</v>
      </c>
      <c r="ADV2" s="113" t="s">
        <v>1478</v>
      </c>
      <c r="ADW2" s="100" t="s">
        <v>1479</v>
      </c>
      <c r="ADX2" s="100" t="s">
        <v>1480</v>
      </c>
      <c r="ADY2" s="101" t="s">
        <v>1481</v>
      </c>
      <c r="ADZ2" s="114" t="s">
        <v>1482</v>
      </c>
      <c r="AEA2" s="100" t="s">
        <v>1483</v>
      </c>
      <c r="AEB2" s="100" t="s">
        <v>1484</v>
      </c>
      <c r="AEC2" s="100" t="s">
        <v>1485</v>
      </c>
      <c r="AED2" s="101" t="s">
        <v>1486</v>
      </c>
      <c r="AEE2" s="29" t="s">
        <v>1487</v>
      </c>
      <c r="AEF2" s="28" t="s">
        <v>1488</v>
      </c>
      <c r="AEG2" s="28" t="s">
        <v>1489</v>
      </c>
      <c r="AEH2" s="28" t="s">
        <v>1490</v>
      </c>
      <c r="AEI2" s="28" t="s">
        <v>1491</v>
      </c>
      <c r="AEJ2" s="28" t="s">
        <v>1492</v>
      </c>
      <c r="AEK2" s="28" t="s">
        <v>1493</v>
      </c>
      <c r="AEL2" s="28" t="s">
        <v>1494</v>
      </c>
      <c r="AEM2" s="30" t="s">
        <v>1495</v>
      </c>
      <c r="AEN2" s="99" t="s">
        <v>1496</v>
      </c>
      <c r="AEO2" s="100" t="s">
        <v>1497</v>
      </c>
      <c r="AEP2" s="100" t="s">
        <v>1498</v>
      </c>
      <c r="AEQ2" s="100" t="s">
        <v>1499</v>
      </c>
      <c r="AER2" s="100" t="s">
        <v>1500</v>
      </c>
      <c r="AES2" s="100" t="s">
        <v>1501</v>
      </c>
      <c r="AET2" s="101" t="s">
        <v>1502</v>
      </c>
      <c r="AEU2" s="27" t="s">
        <v>1503</v>
      </c>
      <c r="AEV2" s="28" t="s">
        <v>1504</v>
      </c>
      <c r="AEW2" s="28" t="s">
        <v>1505</v>
      </c>
      <c r="AEX2" s="28" t="s">
        <v>1506</v>
      </c>
      <c r="AEY2" s="28" t="s">
        <v>1507</v>
      </c>
    </row>
    <row r="3" spans="1:831" ht="127.9" customHeight="1" thickBot="1" x14ac:dyDescent="0.4">
      <c r="A3" s="45" t="s">
        <v>1509</v>
      </c>
      <c r="B3" s="46" t="s">
        <v>1510</v>
      </c>
      <c r="C3" s="46" t="s">
        <v>1511</v>
      </c>
      <c r="D3" s="46" t="s">
        <v>1512</v>
      </c>
      <c r="E3" s="46" t="s">
        <v>1513</v>
      </c>
      <c r="F3" s="46" t="s">
        <v>1514</v>
      </c>
      <c r="G3" s="46" t="s">
        <v>1515</v>
      </c>
      <c r="H3" s="46" t="s">
        <v>1516</v>
      </c>
      <c r="I3" s="46" t="s">
        <v>674</v>
      </c>
      <c r="J3" s="46" t="s">
        <v>674</v>
      </c>
      <c r="K3" s="46" t="s">
        <v>674</v>
      </c>
      <c r="L3" s="46" t="s">
        <v>674</v>
      </c>
      <c r="M3" s="46" t="s">
        <v>674</v>
      </c>
      <c r="N3" s="46" t="s">
        <v>674</v>
      </c>
      <c r="O3" s="135" t="s">
        <v>2</v>
      </c>
      <c r="P3" s="135" t="s">
        <v>1817</v>
      </c>
      <c r="Q3" s="135" t="s">
        <v>3</v>
      </c>
      <c r="R3" s="135" t="s">
        <v>1518</v>
      </c>
      <c r="S3" s="135" t="s">
        <v>1519</v>
      </c>
      <c r="T3" s="135" t="s">
        <v>1520</v>
      </c>
      <c r="U3" s="135" t="s">
        <v>1521</v>
      </c>
      <c r="V3" s="135" t="s">
        <v>18</v>
      </c>
      <c r="W3" s="135" t="s">
        <v>30</v>
      </c>
      <c r="X3" s="135" t="s">
        <v>35</v>
      </c>
      <c r="Y3" s="135" t="s">
        <v>59</v>
      </c>
      <c r="Z3" s="135" t="s">
        <v>4</v>
      </c>
      <c r="AA3" s="135" t="s">
        <v>31</v>
      </c>
      <c r="AB3" s="135" t="s">
        <v>19</v>
      </c>
      <c r="AC3" s="136" t="s">
        <v>108</v>
      </c>
      <c r="AD3" s="136" t="s">
        <v>109</v>
      </c>
      <c r="AE3" s="137" t="s">
        <v>1840</v>
      </c>
      <c r="AF3" s="1135" t="s">
        <v>124</v>
      </c>
      <c r="AG3" s="1136"/>
      <c r="AH3" s="1136"/>
      <c r="AI3" s="1136"/>
      <c r="AJ3" s="1136"/>
      <c r="AK3" s="1136"/>
      <c r="AL3" s="1136"/>
      <c r="AM3" s="1136"/>
      <c r="AN3" s="1136"/>
      <c r="AO3" s="1136"/>
      <c r="AP3" s="1136"/>
      <c r="AQ3" s="1136"/>
      <c r="AR3" s="1136"/>
      <c r="AS3" s="1136"/>
      <c r="AT3" s="1136"/>
      <c r="AU3" s="1137"/>
      <c r="AV3" s="1141" t="s">
        <v>338</v>
      </c>
      <c r="AW3" s="1142"/>
      <c r="AX3" s="1142"/>
      <c r="AY3" s="1142"/>
      <c r="AZ3" s="1142"/>
      <c r="BA3" s="1142"/>
      <c r="BB3" s="1142"/>
      <c r="BC3" s="1143"/>
      <c r="BD3" s="1135" t="s">
        <v>347</v>
      </c>
      <c r="BE3" s="1136"/>
      <c r="BF3" s="1136"/>
      <c r="BG3" s="1136"/>
      <c r="BH3" s="1136"/>
      <c r="BI3" s="1136"/>
      <c r="BJ3" s="1136"/>
      <c r="BK3" s="1137"/>
      <c r="BL3" s="1141" t="s">
        <v>350</v>
      </c>
      <c r="BM3" s="1142"/>
      <c r="BN3" s="1142"/>
      <c r="BO3" s="1142"/>
      <c r="BP3" s="1142"/>
      <c r="BQ3" s="1142"/>
      <c r="BR3" s="1142"/>
      <c r="BS3" s="1142"/>
      <c r="BT3" s="1142"/>
      <c r="BU3" s="1142"/>
      <c r="BV3" s="1142"/>
      <c r="BW3" s="1142"/>
      <c r="BX3" s="1142"/>
      <c r="BY3" s="1142"/>
      <c r="BZ3" s="1142"/>
      <c r="CA3" s="1142"/>
      <c r="CB3" s="1142"/>
      <c r="CC3" s="1142"/>
      <c r="CD3" s="1142"/>
      <c r="CE3" s="1142"/>
      <c r="CF3" s="1142"/>
      <c r="CG3" s="1142"/>
      <c r="CH3" s="1142"/>
      <c r="CI3" s="1142"/>
      <c r="CJ3" s="1142"/>
      <c r="CK3" s="1142"/>
      <c r="CL3" s="1142"/>
      <c r="CM3" s="1142"/>
      <c r="CN3" s="1142"/>
      <c r="CO3" s="1142"/>
      <c r="CP3" s="1142"/>
      <c r="CQ3" s="1142"/>
      <c r="CR3" s="1142"/>
      <c r="CS3" s="1142"/>
      <c r="CT3" s="1142"/>
      <c r="CU3" s="1142"/>
      <c r="CV3" s="1142"/>
      <c r="CW3" s="1142"/>
      <c r="CX3" s="1142"/>
      <c r="CY3" s="1142"/>
      <c r="CZ3" s="1142"/>
      <c r="DA3" s="1142"/>
      <c r="DB3" s="1142"/>
      <c r="DC3" s="1142"/>
      <c r="DD3" s="1142"/>
      <c r="DE3" s="1142"/>
      <c r="DF3" s="1142"/>
      <c r="DG3" s="1142"/>
      <c r="DH3" s="1142"/>
      <c r="DI3" s="1142"/>
      <c r="DJ3" s="1142"/>
      <c r="DK3" s="1142"/>
      <c r="DL3" s="1142"/>
      <c r="DM3" s="1142"/>
      <c r="DN3" s="1142"/>
      <c r="DO3" s="1142"/>
      <c r="DP3" s="1142"/>
      <c r="DQ3" s="1142"/>
      <c r="DR3" s="1142"/>
      <c r="DS3" s="1142"/>
      <c r="DT3" s="1142"/>
      <c r="DU3" s="1142"/>
      <c r="DV3" s="1142"/>
      <c r="DW3" s="1142"/>
      <c r="DX3" s="1135" t="s">
        <v>438</v>
      </c>
      <c r="DY3" s="1136"/>
      <c r="DZ3" s="1136"/>
      <c r="EA3" s="1136"/>
      <c r="EB3" s="1137"/>
      <c r="EC3" s="1141" t="s">
        <v>442</v>
      </c>
      <c r="ED3" s="1142"/>
      <c r="EE3" s="1142"/>
      <c r="EF3" s="1142"/>
      <c r="EG3" s="1142"/>
      <c r="EH3" s="1142"/>
      <c r="EI3" s="1142"/>
      <c r="EJ3" s="1142"/>
      <c r="EK3" s="1142"/>
      <c r="EL3" s="1142"/>
      <c r="EM3" s="1143"/>
      <c r="EN3" s="1147" t="s">
        <v>473</v>
      </c>
      <c r="EO3" s="1141" t="s">
        <v>479</v>
      </c>
      <c r="EP3" s="1142"/>
      <c r="EQ3" s="1142"/>
      <c r="ER3" s="1142"/>
      <c r="ES3" s="1142"/>
      <c r="ET3" s="1142"/>
      <c r="EU3" s="1142"/>
      <c r="EV3" s="1142"/>
      <c r="EW3" s="1142"/>
      <c r="EX3" s="1143"/>
      <c r="EY3" s="1147" t="s">
        <v>607</v>
      </c>
      <c r="EZ3" s="1166" t="s">
        <v>126</v>
      </c>
      <c r="FA3" s="1167"/>
      <c r="FB3" s="1167"/>
      <c r="FC3" s="1167"/>
      <c r="FD3" s="1167"/>
      <c r="FE3" s="1167"/>
      <c r="FF3" s="1167"/>
      <c r="FG3" s="1167"/>
      <c r="FH3" s="1167"/>
      <c r="FI3" s="1167"/>
      <c r="FJ3" s="1167"/>
      <c r="FK3" s="1167"/>
      <c r="FL3" s="1167"/>
      <c r="FM3" s="1167"/>
      <c r="FN3" s="1167"/>
      <c r="FO3" s="1167"/>
      <c r="FP3" s="1167"/>
      <c r="FQ3" s="1167"/>
      <c r="FR3" s="1167"/>
      <c r="FS3" s="1167"/>
      <c r="FT3" s="1167"/>
      <c r="FU3" s="1167"/>
      <c r="FV3" s="1167"/>
      <c r="FW3" s="1167"/>
      <c r="FX3" s="1167"/>
      <c r="FY3" s="1167"/>
      <c r="FZ3" s="1167"/>
      <c r="GA3" s="1167"/>
      <c r="GB3" s="1167"/>
      <c r="GC3" s="1167"/>
      <c r="GD3" s="1167"/>
      <c r="GE3" s="1167"/>
      <c r="GF3" s="1167"/>
      <c r="GG3" s="1167"/>
      <c r="GH3" s="1167"/>
      <c r="GI3" s="1167"/>
      <c r="GJ3" s="1167"/>
      <c r="GK3" s="1167"/>
      <c r="GL3" s="1167"/>
      <c r="GM3" s="1167"/>
      <c r="GN3" s="1167"/>
      <c r="GO3" s="1167"/>
      <c r="GP3" s="1168"/>
      <c r="GQ3" s="1251" t="s">
        <v>117</v>
      </c>
      <c r="GR3" s="151" t="s">
        <v>118</v>
      </c>
      <c r="GS3" s="1097" t="s">
        <v>503</v>
      </c>
      <c r="GT3" s="1098"/>
      <c r="GU3" s="1098"/>
      <c r="GV3" s="1098"/>
      <c r="GW3" s="1099"/>
      <c r="GX3" s="1103" t="s">
        <v>513</v>
      </c>
      <c r="GY3" s="1105"/>
      <c r="GZ3" s="1097" t="s">
        <v>1841</v>
      </c>
      <c r="HA3" s="1099"/>
      <c r="HB3" s="1097" t="s">
        <v>1842</v>
      </c>
      <c r="HC3" s="1098"/>
      <c r="HD3" s="1098"/>
      <c r="HE3" s="1098"/>
      <c r="HF3" s="1098"/>
      <c r="HG3" s="1098"/>
      <c r="HH3" s="1132" t="s">
        <v>1527</v>
      </c>
      <c r="HI3" s="1133"/>
      <c r="HJ3" s="1133"/>
      <c r="HK3" s="1133"/>
      <c r="HL3" s="1133"/>
      <c r="HM3" s="1133"/>
      <c r="HN3" s="1133"/>
      <c r="HO3" s="1134"/>
      <c r="HP3" s="1103" t="s">
        <v>1527</v>
      </c>
      <c r="HQ3" s="1104"/>
      <c r="HR3" s="1104"/>
      <c r="HS3" s="1104"/>
      <c r="HT3" s="1104"/>
      <c r="HU3" s="1104"/>
      <c r="HV3" s="1105"/>
      <c r="HW3" s="1103" t="s">
        <v>1527</v>
      </c>
      <c r="HX3" s="1104"/>
      <c r="HY3" s="1104"/>
      <c r="HZ3" s="1104"/>
      <c r="IA3" s="1104"/>
      <c r="IB3" s="1104"/>
      <c r="IC3" s="1105"/>
      <c r="ID3" s="1103" t="s">
        <v>1527</v>
      </c>
      <c r="IE3" s="1104"/>
      <c r="IF3" s="1104"/>
      <c r="IG3" s="1104"/>
      <c r="IH3" s="1104"/>
      <c r="II3" s="1104"/>
      <c r="IJ3" s="1105"/>
      <c r="IK3" s="1097" t="s">
        <v>1528</v>
      </c>
      <c r="IL3" s="1098"/>
      <c r="IM3" s="1098"/>
      <c r="IN3" s="1098"/>
      <c r="IO3" s="1098"/>
      <c r="IP3" s="1098"/>
      <c r="IQ3" s="1098"/>
      <c r="IR3" s="1098"/>
      <c r="IS3" s="1098"/>
      <c r="IT3" s="1119" t="s">
        <v>1529</v>
      </c>
      <c r="IU3" s="1120"/>
      <c r="IV3" s="1120"/>
      <c r="IW3" s="1120"/>
      <c r="IX3" s="1120"/>
      <c r="IY3" s="1120"/>
      <c r="IZ3" s="1120"/>
      <c r="JA3" s="1120"/>
      <c r="JB3" s="1120"/>
      <c r="JC3" s="1120"/>
      <c r="JD3" s="1121"/>
      <c r="JE3" s="1097" t="s">
        <v>1528</v>
      </c>
      <c r="JF3" s="1098"/>
      <c r="JG3" s="1098"/>
      <c r="JH3" s="1098"/>
      <c r="JI3" s="1098"/>
      <c r="JJ3" s="1098"/>
      <c r="JK3" s="1098"/>
      <c r="JL3" s="1098"/>
      <c r="JM3" s="1099"/>
      <c r="JN3" s="1119" t="s">
        <v>1530</v>
      </c>
      <c r="JO3" s="1120"/>
      <c r="JP3" s="1120"/>
      <c r="JQ3" s="1120"/>
      <c r="JR3" s="1120"/>
      <c r="JS3" s="1120"/>
      <c r="JT3" s="1120"/>
      <c r="JU3" s="1120"/>
      <c r="JV3" s="1120"/>
      <c r="JW3" s="1120"/>
      <c r="JX3" s="1121"/>
      <c r="JY3" s="1097" t="s">
        <v>1531</v>
      </c>
      <c r="JZ3" s="1098"/>
      <c r="KA3" s="1098"/>
      <c r="KB3" s="1098"/>
      <c r="KC3" s="1098"/>
      <c r="KD3" s="1098"/>
      <c r="KE3" s="1098"/>
      <c r="KF3" s="1098"/>
      <c r="KG3" s="1099"/>
      <c r="KH3" s="1103" t="s">
        <v>1532</v>
      </c>
      <c r="KI3" s="1104"/>
      <c r="KJ3" s="1104"/>
      <c r="KK3" s="1104"/>
      <c r="KL3" s="1104"/>
      <c r="KM3" s="1104"/>
      <c r="KN3" s="1105"/>
      <c r="KO3" s="1097" t="s">
        <v>1533</v>
      </c>
      <c r="KP3" s="1098"/>
      <c r="KQ3" s="1098"/>
      <c r="KR3" s="1098"/>
      <c r="KS3" s="1099"/>
      <c r="KT3" s="88" t="s">
        <v>618</v>
      </c>
      <c r="KU3" s="1097" t="s">
        <v>621</v>
      </c>
      <c r="KV3" s="1098"/>
      <c r="KW3" s="1098"/>
      <c r="KX3" s="1098"/>
      <c r="KY3" s="1098"/>
      <c r="KZ3" s="1098"/>
      <c r="LA3" s="1098"/>
      <c r="LB3" s="1098"/>
      <c r="LC3" s="1098"/>
      <c r="LD3" s="1098"/>
      <c r="LE3" s="1098"/>
      <c r="LF3" s="1098"/>
      <c r="LG3" s="1098"/>
      <c r="LH3" s="1098"/>
      <c r="LI3" s="1098"/>
      <c r="LJ3" s="1098"/>
      <c r="LK3" s="1098"/>
      <c r="LL3" s="1098"/>
      <c r="LM3" s="1098"/>
      <c r="LN3" s="1098"/>
      <c r="LO3" s="1098"/>
      <c r="LP3" s="1098"/>
      <c r="LQ3" s="1098"/>
      <c r="LR3" s="1098"/>
      <c r="LS3" s="1098"/>
      <c r="LT3" s="1098"/>
      <c r="LU3" s="1098"/>
      <c r="LV3" s="1098"/>
      <c r="LW3" s="1098"/>
      <c r="LX3" s="1098"/>
      <c r="LY3" s="1098"/>
      <c r="LZ3" s="1098"/>
      <c r="MA3" s="1098"/>
      <c r="MB3" s="1098"/>
      <c r="MC3" s="1098"/>
      <c r="MD3" s="1098"/>
      <c r="ME3" s="1098"/>
      <c r="MF3" s="1098"/>
      <c r="MG3" s="1098"/>
      <c r="MH3" s="1098"/>
      <c r="MI3" s="1098"/>
      <c r="MJ3" s="1098"/>
      <c r="MK3" s="1098"/>
      <c r="ML3" s="1098"/>
      <c r="MM3" s="1098"/>
      <c r="MN3" s="1099"/>
      <c r="MO3" s="1103" t="s">
        <v>1534</v>
      </c>
      <c r="MP3" s="1104"/>
      <c r="MQ3" s="1104"/>
      <c r="MR3" s="1104"/>
      <c r="MS3" s="1104"/>
      <c r="MT3" s="1104"/>
      <c r="MU3" s="1104"/>
      <c r="MV3" s="1105"/>
      <c r="MW3" s="1097" t="s">
        <v>667</v>
      </c>
      <c r="MX3" s="1098"/>
      <c r="MY3" s="1098"/>
      <c r="MZ3" s="1098"/>
      <c r="NA3" s="1098"/>
      <c r="NB3" s="1098"/>
      <c r="NC3" s="1099"/>
      <c r="ND3" s="1103" t="s">
        <v>672</v>
      </c>
      <c r="NE3" s="1104"/>
      <c r="NF3" s="1104"/>
      <c r="NG3" s="1104"/>
      <c r="NH3" s="1104"/>
      <c r="NI3" s="1104"/>
      <c r="NJ3" s="1104"/>
      <c r="NK3" s="1104"/>
      <c r="NL3" s="1104"/>
      <c r="NM3" s="1104"/>
      <c r="NN3" s="1104"/>
      <c r="NO3" s="1105"/>
      <c r="NP3" s="1097" t="s">
        <v>125</v>
      </c>
      <c r="NQ3" s="1098"/>
      <c r="NR3" s="1098"/>
      <c r="NS3" s="1098"/>
      <c r="NT3" s="1098"/>
      <c r="NU3" s="1098"/>
      <c r="NV3" s="1098"/>
      <c r="NW3" s="1098"/>
      <c r="NX3" s="1098"/>
      <c r="NY3" s="1098"/>
      <c r="NZ3" s="1098"/>
      <c r="OA3" s="1098"/>
      <c r="OB3" s="1098"/>
      <c r="OC3" s="1098"/>
      <c r="OD3" s="1098"/>
      <c r="OE3" s="1099"/>
      <c r="OF3" s="1103" t="s">
        <v>192</v>
      </c>
      <c r="OG3" s="1104"/>
      <c r="OH3" s="1104"/>
      <c r="OI3" s="1104"/>
      <c r="OJ3" s="1104"/>
      <c r="OK3" s="1104"/>
      <c r="OL3" s="1104"/>
      <c r="OM3" s="1105"/>
      <c r="ON3" s="1097" t="s">
        <v>230</v>
      </c>
      <c r="OO3" s="1098"/>
      <c r="OP3" s="1098"/>
      <c r="OQ3" s="1098"/>
      <c r="OR3" s="1098"/>
      <c r="OS3" s="1098"/>
      <c r="OT3" s="1098"/>
      <c r="OU3" s="1098"/>
      <c r="OV3" s="1098"/>
      <c r="OW3" s="1098"/>
      <c r="OX3" s="1099"/>
      <c r="OY3" s="1119" t="s">
        <v>244</v>
      </c>
      <c r="OZ3" s="1120"/>
      <c r="PA3" s="1120"/>
      <c r="PB3" s="1120"/>
      <c r="PC3" s="1120"/>
      <c r="PD3" s="1120"/>
      <c r="PE3" s="1120"/>
      <c r="PF3" s="1120"/>
      <c r="PG3" s="1120"/>
      <c r="PH3" s="1120"/>
      <c r="PI3" s="1120"/>
      <c r="PJ3" s="1120"/>
      <c r="PK3" s="1120"/>
      <c r="PL3" s="1120"/>
      <c r="PM3" s="1120"/>
      <c r="PN3" s="1120"/>
      <c r="PO3" s="1120"/>
      <c r="PP3" s="1120"/>
      <c r="PQ3" s="1120"/>
      <c r="PR3" s="1120"/>
      <c r="PS3" s="1120"/>
      <c r="PT3" s="1120"/>
      <c r="PU3" s="1120"/>
      <c r="PV3" s="1120"/>
      <c r="PW3" s="1120"/>
      <c r="PX3" s="1120"/>
      <c r="PY3" s="1120"/>
      <c r="PZ3" s="1120"/>
      <c r="QA3" s="1120"/>
      <c r="QB3" s="1120"/>
      <c r="QC3" s="1120"/>
      <c r="QD3" s="1120"/>
      <c r="QE3" s="1120"/>
      <c r="QF3" s="1120"/>
      <c r="QG3" s="1120"/>
      <c r="QH3" s="1120"/>
      <c r="QI3" s="1120"/>
      <c r="QJ3" s="1120"/>
      <c r="QK3" s="1120"/>
      <c r="QL3" s="1120"/>
      <c r="QM3" s="1120"/>
      <c r="QN3" s="1120"/>
      <c r="QO3" s="1120"/>
      <c r="QP3" s="1120"/>
      <c r="QQ3" s="1120"/>
      <c r="QR3" s="1120"/>
      <c r="QS3" s="1120"/>
      <c r="QT3" s="1120"/>
      <c r="QU3" s="1120"/>
      <c r="QV3" s="1120"/>
      <c r="QW3" s="1120"/>
      <c r="QX3" s="1120"/>
      <c r="QY3" s="1120"/>
      <c r="QZ3" s="1120"/>
      <c r="RA3" s="1120"/>
      <c r="RB3" s="1120"/>
      <c r="RC3" s="1120"/>
      <c r="RD3" s="1120"/>
      <c r="RE3" s="1120"/>
      <c r="RF3" s="1120"/>
      <c r="RG3" s="1120"/>
      <c r="RH3" s="1120"/>
      <c r="RI3" s="1120"/>
      <c r="RJ3" s="1120"/>
      <c r="RK3" s="1121"/>
      <c r="RL3" s="1098" t="s">
        <v>352</v>
      </c>
      <c r="RM3" s="1098"/>
      <c r="RN3" s="1098"/>
      <c r="RO3" s="1098"/>
      <c r="RP3" s="1098"/>
      <c r="RQ3" s="1098"/>
      <c r="RR3" s="1099"/>
      <c r="RS3" s="1113" t="s">
        <v>1522</v>
      </c>
      <c r="RT3" s="1122"/>
      <c r="RU3" s="1154"/>
      <c r="RV3" s="1157" t="s">
        <v>385</v>
      </c>
      <c r="RW3" s="1122"/>
      <c r="RX3" s="1154"/>
      <c r="RY3" s="1157" t="s">
        <v>388</v>
      </c>
      <c r="RZ3" s="1122"/>
      <c r="SA3" s="1154"/>
      <c r="SB3" s="1157" t="s">
        <v>390</v>
      </c>
      <c r="SC3" s="1122"/>
      <c r="SD3" s="1122"/>
      <c r="SE3" s="1154"/>
      <c r="SF3" s="1157" t="s">
        <v>426</v>
      </c>
      <c r="SG3" s="1122"/>
      <c r="SH3" s="1154"/>
      <c r="SI3" s="1157" t="s">
        <v>430</v>
      </c>
      <c r="SJ3" s="1122"/>
      <c r="SK3" s="1154"/>
      <c r="SL3" s="1157" t="s">
        <v>433</v>
      </c>
      <c r="SM3" s="1122"/>
      <c r="SN3" s="1154"/>
      <c r="SO3" s="1157" t="s">
        <v>435</v>
      </c>
      <c r="SP3" s="1122"/>
      <c r="SQ3" s="1154"/>
      <c r="SR3" s="1157" t="s">
        <v>439</v>
      </c>
      <c r="SS3" s="1122"/>
      <c r="ST3" s="1154"/>
      <c r="SU3" s="1157" t="s">
        <v>441</v>
      </c>
      <c r="SV3" s="1122"/>
      <c r="SW3" s="1122"/>
      <c r="SX3" s="1154"/>
      <c r="SY3" s="1157" t="s">
        <v>457</v>
      </c>
      <c r="SZ3" s="1122"/>
      <c r="TA3" s="1122"/>
      <c r="TB3" s="1114"/>
      <c r="TC3" s="1088" t="s">
        <v>1523</v>
      </c>
      <c r="TD3" s="1089"/>
      <c r="TE3" s="1090"/>
      <c r="TF3" s="1094" t="s">
        <v>499</v>
      </c>
      <c r="TG3" s="1097" t="s">
        <v>502</v>
      </c>
      <c r="TH3" s="1098"/>
      <c r="TI3" s="1098"/>
      <c r="TJ3" s="1098"/>
      <c r="TK3" s="1098"/>
      <c r="TL3" s="1098"/>
      <c r="TM3" s="1098"/>
      <c r="TN3" s="1098"/>
      <c r="TO3" s="1098"/>
      <c r="TP3" s="1099"/>
      <c r="TQ3" s="1103" t="s">
        <v>503</v>
      </c>
      <c r="TR3" s="1104"/>
      <c r="TS3" s="1104"/>
      <c r="TT3" s="1104"/>
      <c r="TU3" s="1105"/>
      <c r="TV3" s="1109" t="s">
        <v>1524</v>
      </c>
      <c r="TW3" s="1110"/>
      <c r="TX3" s="1113" t="s">
        <v>1525</v>
      </c>
      <c r="TY3" s="1114"/>
      <c r="TZ3" s="1097" t="s">
        <v>1526</v>
      </c>
      <c r="UA3" s="1098"/>
      <c r="UB3" s="1098"/>
      <c r="UC3" s="1098"/>
      <c r="UD3" s="1098"/>
      <c r="UE3" s="1099"/>
      <c r="UF3" s="1055" t="s">
        <v>1535</v>
      </c>
      <c r="UG3" s="1056"/>
      <c r="UH3" s="1057"/>
      <c r="UI3" s="1049" t="s">
        <v>125</v>
      </c>
      <c r="UJ3" s="1050"/>
      <c r="UK3" s="1050"/>
      <c r="UL3" s="1050"/>
      <c r="UM3" s="1050"/>
      <c r="UN3" s="1050"/>
      <c r="UO3" s="1050"/>
      <c r="UP3" s="1050"/>
      <c r="UQ3" s="1050"/>
      <c r="UR3" s="1050"/>
      <c r="US3" s="1050"/>
      <c r="UT3" s="1050"/>
      <c r="UU3" s="1050"/>
      <c r="UV3" s="1050"/>
      <c r="UW3" s="1050"/>
      <c r="UX3" s="1051"/>
      <c r="UY3" s="1055" t="s">
        <v>192</v>
      </c>
      <c r="UZ3" s="1056"/>
      <c r="VA3" s="1056"/>
      <c r="VB3" s="1056"/>
      <c r="VC3" s="1056"/>
      <c r="VD3" s="1056"/>
      <c r="VE3" s="1056"/>
      <c r="VF3" s="1057"/>
      <c r="VG3" s="1049" t="s">
        <v>230</v>
      </c>
      <c r="VH3" s="1050"/>
      <c r="VI3" s="1050"/>
      <c r="VJ3" s="1050"/>
      <c r="VK3" s="1050"/>
      <c r="VL3" s="1050"/>
      <c r="VM3" s="1050"/>
      <c r="VN3" s="1051"/>
      <c r="VO3" s="1064" t="s">
        <v>244</v>
      </c>
      <c r="VP3" s="1065"/>
      <c r="VQ3" s="1065"/>
      <c r="VR3" s="1065"/>
      <c r="VS3" s="1065"/>
      <c r="VT3" s="1065"/>
      <c r="VU3" s="1065"/>
      <c r="VV3" s="1065"/>
      <c r="VW3" s="1065"/>
      <c r="VX3" s="1065"/>
      <c r="VY3" s="1065"/>
      <c r="VZ3" s="1065"/>
      <c r="WA3" s="1065"/>
      <c r="WB3" s="1065"/>
      <c r="WC3" s="1065"/>
      <c r="WD3" s="1065"/>
      <c r="WE3" s="1065"/>
      <c r="WF3" s="1065"/>
      <c r="WG3" s="1065"/>
      <c r="WH3" s="1065"/>
      <c r="WI3" s="1065"/>
      <c r="WJ3" s="1065"/>
      <c r="WK3" s="1065"/>
      <c r="WL3" s="1065"/>
      <c r="WM3" s="1065"/>
      <c r="WN3" s="1065"/>
      <c r="WO3" s="1065"/>
      <c r="WP3" s="1065"/>
      <c r="WQ3" s="1065"/>
      <c r="WR3" s="1065"/>
      <c r="WS3" s="1065"/>
      <c r="WT3" s="1065"/>
      <c r="WU3" s="1065"/>
      <c r="WV3" s="1065"/>
      <c r="WW3" s="1065"/>
      <c r="WX3" s="1065"/>
      <c r="WY3" s="1065"/>
      <c r="WZ3" s="1065"/>
      <c r="XA3" s="1065"/>
      <c r="XB3" s="1065"/>
      <c r="XC3" s="1065"/>
      <c r="XD3" s="1065"/>
      <c r="XE3" s="1065"/>
      <c r="XF3" s="1065"/>
      <c r="XG3" s="1065"/>
      <c r="XH3" s="1065"/>
      <c r="XI3" s="1065"/>
      <c r="XJ3" s="1065"/>
      <c r="XK3" s="1065"/>
      <c r="XL3" s="1065"/>
      <c r="XM3" s="1065"/>
      <c r="XN3" s="1065"/>
      <c r="XO3" s="1065"/>
      <c r="XP3" s="1065"/>
      <c r="XQ3" s="1065"/>
      <c r="XR3" s="1065"/>
      <c r="XS3" s="1065"/>
      <c r="XT3" s="1065"/>
      <c r="XU3" s="1065"/>
      <c r="XV3" s="1065"/>
      <c r="XW3" s="1065"/>
      <c r="XX3" s="1065"/>
      <c r="XY3" s="1065"/>
      <c r="XZ3" s="1065"/>
      <c r="YA3" s="1066"/>
      <c r="YB3" s="1049" t="s">
        <v>352</v>
      </c>
      <c r="YC3" s="1050"/>
      <c r="YD3" s="1050"/>
      <c r="YE3" s="1050"/>
      <c r="YF3" s="1050"/>
      <c r="YG3" s="1050"/>
      <c r="YH3" s="1051"/>
      <c r="YI3" s="1190" t="s">
        <v>377</v>
      </c>
      <c r="YJ3" s="1083"/>
      <c r="YK3" s="1084"/>
      <c r="YL3" s="1082" t="s">
        <v>385</v>
      </c>
      <c r="YM3" s="1083"/>
      <c r="YN3" s="1084"/>
      <c r="YO3" s="1082" t="s">
        <v>388</v>
      </c>
      <c r="YP3" s="1083"/>
      <c r="YQ3" s="1084"/>
      <c r="YR3" s="1082" t="s">
        <v>390</v>
      </c>
      <c r="YS3" s="1083"/>
      <c r="YT3" s="1083"/>
      <c r="YU3" s="1084"/>
      <c r="YV3" s="1082" t="s">
        <v>426</v>
      </c>
      <c r="YW3" s="1083"/>
      <c r="YX3" s="1084"/>
      <c r="YY3" s="1082" t="s">
        <v>430</v>
      </c>
      <c r="YZ3" s="1083"/>
      <c r="ZA3" s="1084"/>
      <c r="ZB3" s="1082" t="s">
        <v>433</v>
      </c>
      <c r="ZC3" s="1083"/>
      <c r="ZD3" s="1084"/>
      <c r="ZE3" s="1082" t="s">
        <v>435</v>
      </c>
      <c r="ZF3" s="1083"/>
      <c r="ZG3" s="1084"/>
      <c r="ZH3" s="1082" t="s">
        <v>437</v>
      </c>
      <c r="ZI3" s="1083"/>
      <c r="ZJ3" s="1084"/>
      <c r="ZK3" s="1082" t="s">
        <v>441</v>
      </c>
      <c r="ZL3" s="1083"/>
      <c r="ZM3" s="1083"/>
      <c r="ZN3" s="1084"/>
      <c r="ZO3" s="1082" t="s">
        <v>457</v>
      </c>
      <c r="ZP3" s="1083"/>
      <c r="ZQ3" s="1083"/>
      <c r="ZR3" s="1182"/>
      <c r="ZS3" s="1184" t="s">
        <v>1523</v>
      </c>
      <c r="ZT3" s="1185"/>
      <c r="ZU3" s="1186"/>
      <c r="ZV3" s="1073" t="s">
        <v>499</v>
      </c>
      <c r="ZW3" s="1049" t="s">
        <v>502</v>
      </c>
      <c r="ZX3" s="1050"/>
      <c r="ZY3" s="1050"/>
      <c r="ZZ3" s="1050"/>
      <c r="AAA3" s="1050"/>
      <c r="AAB3" s="1050"/>
      <c r="AAC3" s="1050"/>
      <c r="AAD3" s="1050"/>
      <c r="AAE3" s="1050"/>
      <c r="AAF3" s="1051"/>
      <c r="AAG3" s="1055" t="s">
        <v>503</v>
      </c>
      <c r="AAH3" s="1056"/>
      <c r="AAI3" s="1056"/>
      <c r="AAJ3" s="1056"/>
      <c r="AAK3" s="1056"/>
      <c r="AAL3" s="1056"/>
      <c r="AAM3" s="1056"/>
      <c r="AAN3" s="1056"/>
      <c r="AAO3" s="1057"/>
      <c r="AAP3" s="1076" t="s">
        <v>513</v>
      </c>
      <c r="AAQ3" s="1077"/>
      <c r="AAR3" s="186" t="s">
        <v>1525</v>
      </c>
      <c r="AAS3" s="1080" t="s">
        <v>528</v>
      </c>
      <c r="AAT3" s="1050"/>
      <c r="AAU3" s="1050"/>
      <c r="AAV3" s="1050"/>
      <c r="AAW3" s="1050"/>
      <c r="AAX3" s="1051"/>
      <c r="AAY3" s="1055" t="s">
        <v>535</v>
      </c>
      <c r="AAZ3" s="1056"/>
      <c r="ABA3" s="1056"/>
      <c r="ABB3" s="1056"/>
      <c r="ABC3" s="1056"/>
      <c r="ABD3" s="1056"/>
      <c r="ABE3" s="1056"/>
      <c r="ABF3" s="1057"/>
      <c r="ABG3" s="1064" t="s">
        <v>1536</v>
      </c>
      <c r="ABH3" s="1065"/>
      <c r="ABI3" s="1065"/>
      <c r="ABJ3" s="1065"/>
      <c r="ABK3" s="1065"/>
      <c r="ABL3" s="1065"/>
      <c r="ABM3" s="1066"/>
      <c r="ABN3" s="1064" t="s">
        <v>1536</v>
      </c>
      <c r="ABO3" s="1065"/>
      <c r="ABP3" s="1065"/>
      <c r="ABQ3" s="1065"/>
      <c r="ABR3" s="1065"/>
      <c r="ABS3" s="1065"/>
      <c r="ABT3" s="1066"/>
      <c r="ABU3" s="1064" t="s">
        <v>1536</v>
      </c>
      <c r="ABV3" s="1065"/>
      <c r="ABW3" s="1065"/>
      <c r="ABX3" s="1065"/>
      <c r="ABY3" s="1065"/>
      <c r="ABZ3" s="1065"/>
      <c r="ACA3" s="1066"/>
      <c r="ACB3" s="1049" t="s">
        <v>1537</v>
      </c>
      <c r="ACC3" s="1050"/>
      <c r="ACD3" s="1050"/>
      <c r="ACE3" s="1050"/>
      <c r="ACF3" s="1050"/>
      <c r="ACG3" s="1050"/>
      <c r="ACH3" s="1050"/>
      <c r="ACI3" s="1050"/>
      <c r="ACJ3" s="1051"/>
      <c r="ACK3" s="1064" t="s">
        <v>561</v>
      </c>
      <c r="ACL3" s="1065"/>
      <c r="ACM3" s="1065"/>
      <c r="ACN3" s="1065"/>
      <c r="ACO3" s="1065"/>
      <c r="ACP3" s="1065"/>
      <c r="ACQ3" s="1065"/>
      <c r="ACR3" s="1065"/>
      <c r="ACS3" s="1065"/>
      <c r="ACT3" s="1065"/>
      <c r="ACU3" s="1065"/>
      <c r="ACV3" s="1065"/>
      <c r="ACW3" s="1065"/>
      <c r="ACX3" s="1065"/>
      <c r="ACY3" s="1065"/>
      <c r="ACZ3" s="1066"/>
      <c r="ADA3" s="1049" t="s">
        <v>1537</v>
      </c>
      <c r="ADB3" s="1050"/>
      <c r="ADC3" s="1050"/>
      <c r="ADD3" s="1050"/>
      <c r="ADE3" s="1050"/>
      <c r="ADF3" s="1050"/>
      <c r="ADG3" s="1050"/>
      <c r="ADH3" s="1050"/>
      <c r="ADI3" s="1051"/>
      <c r="ADJ3" s="1064" t="s">
        <v>569</v>
      </c>
      <c r="ADK3" s="1065"/>
      <c r="ADL3" s="1065"/>
      <c r="ADM3" s="1065"/>
      <c r="ADN3" s="1065"/>
      <c r="ADO3" s="1065"/>
      <c r="ADP3" s="1065"/>
      <c r="ADQ3" s="1065"/>
      <c r="ADR3" s="1065"/>
      <c r="ADS3" s="1065"/>
      <c r="ADT3" s="1065"/>
      <c r="ADU3" s="1065"/>
      <c r="ADV3" s="1065"/>
      <c r="ADW3" s="1065"/>
      <c r="ADX3" s="1065"/>
      <c r="ADY3" s="1065"/>
      <c r="ADZ3" s="1065"/>
      <c r="AEA3" s="1065"/>
      <c r="AEB3" s="1065"/>
      <c r="AEC3" s="1065"/>
      <c r="AED3" s="1066"/>
      <c r="AEE3" s="1049" t="s">
        <v>1538</v>
      </c>
      <c r="AEF3" s="1050"/>
      <c r="AEG3" s="1050"/>
      <c r="AEH3" s="1050"/>
      <c r="AEI3" s="1050"/>
      <c r="AEJ3" s="1050"/>
      <c r="AEK3" s="1050"/>
      <c r="AEL3" s="1050"/>
      <c r="AEM3" s="1051"/>
      <c r="AEN3" s="1055" t="s">
        <v>582</v>
      </c>
      <c r="AEO3" s="1056"/>
      <c r="AEP3" s="1056"/>
      <c r="AEQ3" s="1056"/>
      <c r="AER3" s="1056"/>
      <c r="AES3" s="1056"/>
      <c r="AET3" s="1057"/>
      <c r="AEU3" s="1049" t="s">
        <v>598</v>
      </c>
      <c r="AEV3" s="1050"/>
      <c r="AEW3" s="1050"/>
      <c r="AEX3" s="1050"/>
      <c r="AEY3" s="1051"/>
    </row>
    <row r="4" spans="1:831" ht="130.5" customHeight="1" thickBot="1" x14ac:dyDescent="0.4">
      <c r="A4" s="47"/>
      <c r="B4" s="48"/>
      <c r="C4" s="48"/>
      <c r="D4" s="48"/>
      <c r="E4" s="48"/>
      <c r="F4" s="48"/>
      <c r="G4" s="48"/>
      <c r="H4" s="48"/>
      <c r="I4" s="48"/>
      <c r="J4" s="48"/>
      <c r="K4" s="48"/>
      <c r="L4" s="48"/>
      <c r="M4" s="48"/>
      <c r="N4" s="48"/>
      <c r="O4" s="131"/>
      <c r="P4" s="131"/>
      <c r="Q4" s="131"/>
      <c r="R4" s="131"/>
      <c r="S4" s="131"/>
      <c r="T4" s="131"/>
      <c r="U4" s="131"/>
      <c r="V4" s="131"/>
      <c r="W4" s="131"/>
      <c r="X4" s="131"/>
      <c r="Y4" s="132"/>
      <c r="Z4" s="132"/>
      <c r="AA4" s="132"/>
      <c r="AB4" s="132"/>
      <c r="AC4" s="129"/>
      <c r="AD4" s="129"/>
      <c r="AE4" s="130"/>
      <c r="AF4" s="1138"/>
      <c r="AG4" s="1139"/>
      <c r="AH4" s="1139"/>
      <c r="AI4" s="1139"/>
      <c r="AJ4" s="1139"/>
      <c r="AK4" s="1139"/>
      <c r="AL4" s="1139"/>
      <c r="AM4" s="1139"/>
      <c r="AN4" s="1139"/>
      <c r="AO4" s="1139"/>
      <c r="AP4" s="1139"/>
      <c r="AQ4" s="1139"/>
      <c r="AR4" s="1139"/>
      <c r="AS4" s="1139"/>
      <c r="AT4" s="1139"/>
      <c r="AU4" s="1140"/>
      <c r="AV4" s="1144"/>
      <c r="AW4" s="1145"/>
      <c r="AX4" s="1145"/>
      <c r="AY4" s="1145"/>
      <c r="AZ4" s="1145"/>
      <c r="BA4" s="1145"/>
      <c r="BB4" s="1145"/>
      <c r="BC4" s="1146"/>
      <c r="BD4" s="1138"/>
      <c r="BE4" s="1139"/>
      <c r="BF4" s="1139"/>
      <c r="BG4" s="1139"/>
      <c r="BH4" s="1139"/>
      <c r="BI4" s="1139"/>
      <c r="BJ4" s="1139"/>
      <c r="BK4" s="1140"/>
      <c r="BL4" s="1175" t="s">
        <v>246</v>
      </c>
      <c r="BM4" s="1176"/>
      <c r="BN4" s="1176"/>
      <c r="BO4" s="1177"/>
      <c r="BP4" s="1175" t="s">
        <v>251</v>
      </c>
      <c r="BQ4" s="1176"/>
      <c r="BR4" s="1176"/>
      <c r="BS4" s="1177"/>
      <c r="BT4" s="1175" t="s">
        <v>1539</v>
      </c>
      <c r="BU4" s="1177"/>
      <c r="BV4" s="1175" t="s">
        <v>1540</v>
      </c>
      <c r="BW4" s="1176"/>
      <c r="BX4" s="1176"/>
      <c r="BY4" s="1177"/>
      <c r="BZ4" s="1175" t="s">
        <v>265</v>
      </c>
      <c r="CA4" s="1176"/>
      <c r="CB4" s="1176"/>
      <c r="CC4" s="1176"/>
      <c r="CD4" s="1177"/>
      <c r="CE4" s="1175" t="s">
        <v>1541</v>
      </c>
      <c r="CF4" s="1176"/>
      <c r="CG4" s="1176"/>
      <c r="CH4" s="1176"/>
      <c r="CI4" s="1176"/>
      <c r="CJ4" s="1176"/>
      <c r="CK4" s="1177"/>
      <c r="CL4" s="1175" t="s">
        <v>1542</v>
      </c>
      <c r="CM4" s="1176"/>
      <c r="CN4" s="1176"/>
      <c r="CO4" s="1176"/>
      <c r="CP4" s="1176"/>
      <c r="CQ4" s="1176"/>
      <c r="CR4" s="1178" t="s">
        <v>286</v>
      </c>
      <c r="CS4" s="1160"/>
      <c r="CT4" s="1160"/>
      <c r="CU4" s="1160"/>
      <c r="CV4" s="1160"/>
      <c r="CW4" s="1160"/>
      <c r="CX4" s="1160"/>
      <c r="CY4" s="1160"/>
      <c r="CZ4" s="1160"/>
      <c r="DA4" s="1160"/>
      <c r="DB4" s="1160"/>
      <c r="DC4" s="1160"/>
      <c r="DD4" s="1160"/>
      <c r="DE4" s="1161"/>
      <c r="DF4" s="1159" t="s">
        <v>301</v>
      </c>
      <c r="DG4" s="1160"/>
      <c r="DH4" s="1160"/>
      <c r="DI4" s="1160"/>
      <c r="DJ4" s="1160"/>
      <c r="DK4" s="1160"/>
      <c r="DL4" s="1160"/>
      <c r="DM4" s="1160"/>
      <c r="DN4" s="1161"/>
      <c r="DO4" s="1159" t="s">
        <v>1543</v>
      </c>
      <c r="DP4" s="1160"/>
      <c r="DQ4" s="1160"/>
      <c r="DR4" s="1161"/>
      <c r="DS4" s="1159" t="s">
        <v>1544</v>
      </c>
      <c r="DT4" s="1160"/>
      <c r="DU4" s="1160"/>
      <c r="DV4" s="1161"/>
      <c r="DW4" s="423" t="s">
        <v>321</v>
      </c>
      <c r="DX4" s="1138"/>
      <c r="DY4" s="1139"/>
      <c r="DZ4" s="1139"/>
      <c r="EA4" s="1139"/>
      <c r="EB4" s="1140"/>
      <c r="EC4" s="1144"/>
      <c r="ED4" s="1145"/>
      <c r="EE4" s="1145"/>
      <c r="EF4" s="1145"/>
      <c r="EG4" s="1145"/>
      <c r="EH4" s="1145"/>
      <c r="EI4" s="1145"/>
      <c r="EJ4" s="1145"/>
      <c r="EK4" s="1145"/>
      <c r="EL4" s="1145"/>
      <c r="EM4" s="1146"/>
      <c r="EN4" s="1148"/>
      <c r="EO4" s="1144"/>
      <c r="EP4" s="1145"/>
      <c r="EQ4" s="1145"/>
      <c r="ER4" s="1145"/>
      <c r="ES4" s="1145"/>
      <c r="ET4" s="1145"/>
      <c r="EU4" s="1145"/>
      <c r="EV4" s="1145"/>
      <c r="EW4" s="1145"/>
      <c r="EX4" s="1146"/>
      <c r="EY4" s="1148"/>
      <c r="EZ4" s="1169"/>
      <c r="FA4" s="1170"/>
      <c r="FB4" s="1170"/>
      <c r="FC4" s="1170"/>
      <c r="FD4" s="1170"/>
      <c r="FE4" s="1170"/>
      <c r="FF4" s="1170"/>
      <c r="FG4" s="1170"/>
      <c r="FH4" s="1170"/>
      <c r="FI4" s="1170"/>
      <c r="FJ4" s="1170"/>
      <c r="FK4" s="1170"/>
      <c r="FL4" s="1170"/>
      <c r="FM4" s="1170"/>
      <c r="FN4" s="1170"/>
      <c r="FO4" s="1170"/>
      <c r="FP4" s="1170"/>
      <c r="FQ4" s="1170"/>
      <c r="FR4" s="1170"/>
      <c r="FS4" s="1170"/>
      <c r="FT4" s="1170"/>
      <c r="FU4" s="1170"/>
      <c r="FV4" s="1170"/>
      <c r="FW4" s="1170"/>
      <c r="FX4" s="1170"/>
      <c r="FY4" s="1170"/>
      <c r="FZ4" s="1170"/>
      <c r="GA4" s="1170"/>
      <c r="GB4" s="1170"/>
      <c r="GC4" s="1170"/>
      <c r="GD4" s="1170"/>
      <c r="GE4" s="1170"/>
      <c r="GF4" s="1170"/>
      <c r="GG4" s="1170"/>
      <c r="GH4" s="1170"/>
      <c r="GI4" s="1170"/>
      <c r="GJ4" s="1170"/>
      <c r="GK4" s="1170"/>
      <c r="GL4" s="1170"/>
      <c r="GM4" s="1170"/>
      <c r="GN4" s="1170"/>
      <c r="GO4" s="1170"/>
      <c r="GP4" s="1171"/>
      <c r="GQ4" s="1252"/>
      <c r="GR4" s="152"/>
      <c r="GS4" s="1100"/>
      <c r="GT4" s="1101"/>
      <c r="GU4" s="1101"/>
      <c r="GV4" s="1101"/>
      <c r="GW4" s="1102"/>
      <c r="GX4" s="1106"/>
      <c r="GY4" s="1108"/>
      <c r="GZ4" s="1100"/>
      <c r="HA4" s="1102"/>
      <c r="HB4" s="1100"/>
      <c r="HC4" s="1101"/>
      <c r="HD4" s="1101"/>
      <c r="HE4" s="1101"/>
      <c r="HF4" s="1101"/>
      <c r="HG4" s="1101"/>
      <c r="HH4" s="1123" t="s">
        <v>1552</v>
      </c>
      <c r="HI4" s="1124"/>
      <c r="HJ4" s="1124"/>
      <c r="HK4" s="1124"/>
      <c r="HL4" s="1124"/>
      <c r="HM4" s="1124"/>
      <c r="HN4" s="1124"/>
      <c r="HO4" s="1125"/>
      <c r="HP4" s="1123" t="s">
        <v>1552</v>
      </c>
      <c r="HQ4" s="1124"/>
      <c r="HR4" s="1124"/>
      <c r="HS4" s="1124"/>
      <c r="HT4" s="1124"/>
      <c r="HU4" s="1124"/>
      <c r="HV4" s="1125"/>
      <c r="HW4" s="1123" t="s">
        <v>1552</v>
      </c>
      <c r="HX4" s="1124"/>
      <c r="HY4" s="1124"/>
      <c r="HZ4" s="1124"/>
      <c r="IA4" s="1124"/>
      <c r="IB4" s="1124"/>
      <c r="IC4" s="1125"/>
      <c r="ID4" s="1123" t="s">
        <v>1552</v>
      </c>
      <c r="IE4" s="1124"/>
      <c r="IF4" s="1124"/>
      <c r="IG4" s="1124"/>
      <c r="IH4" s="1124"/>
      <c r="II4" s="1124"/>
      <c r="IJ4" s="1125"/>
      <c r="IK4" s="1126"/>
      <c r="IL4" s="1127"/>
      <c r="IM4" s="1127"/>
      <c r="IN4" s="1127"/>
      <c r="IO4" s="1127"/>
      <c r="IP4" s="1127"/>
      <c r="IQ4" s="1127"/>
      <c r="IR4" s="1127"/>
      <c r="IS4" s="1127"/>
      <c r="IT4" s="1123" t="s">
        <v>1552</v>
      </c>
      <c r="IU4" s="1124"/>
      <c r="IV4" s="1124"/>
      <c r="IW4" s="1124"/>
      <c r="IX4" s="1124"/>
      <c r="IY4" s="1124"/>
      <c r="IZ4" s="1124"/>
      <c r="JA4" s="1124"/>
      <c r="JB4" s="1124"/>
      <c r="JC4" s="1124"/>
      <c r="JD4" s="1125"/>
      <c r="JE4" s="1126"/>
      <c r="JF4" s="1127"/>
      <c r="JG4" s="1127"/>
      <c r="JH4" s="1127"/>
      <c r="JI4" s="1127"/>
      <c r="JJ4" s="1127"/>
      <c r="JK4" s="1127"/>
      <c r="JL4" s="1127"/>
      <c r="JM4" s="1128"/>
      <c r="JN4" s="1113" t="s">
        <v>1552</v>
      </c>
      <c r="JO4" s="1122"/>
      <c r="JP4" s="1122"/>
      <c r="JQ4" s="1122"/>
      <c r="JR4" s="1122"/>
      <c r="JS4" s="1122"/>
      <c r="JT4" s="1122"/>
      <c r="JU4" s="1122"/>
      <c r="JV4" s="1122"/>
      <c r="JW4" s="1122"/>
      <c r="JX4" s="1114"/>
      <c r="JY4" s="1100"/>
      <c r="JZ4" s="1101"/>
      <c r="KA4" s="1101"/>
      <c r="KB4" s="1101"/>
      <c r="KC4" s="1101"/>
      <c r="KD4" s="1101"/>
      <c r="KE4" s="1101"/>
      <c r="KF4" s="1101"/>
      <c r="KG4" s="1102"/>
      <c r="KH4" s="1106"/>
      <c r="KI4" s="1107"/>
      <c r="KJ4" s="1107"/>
      <c r="KK4" s="1107"/>
      <c r="KL4" s="1107"/>
      <c r="KM4" s="1107"/>
      <c r="KN4" s="1108"/>
      <c r="KO4" s="1100"/>
      <c r="KP4" s="1101"/>
      <c r="KQ4" s="1101"/>
      <c r="KR4" s="1101"/>
      <c r="KS4" s="1102"/>
      <c r="KT4" s="72"/>
      <c r="KU4" s="1100"/>
      <c r="KV4" s="1101"/>
      <c r="KW4" s="1101"/>
      <c r="KX4" s="1101"/>
      <c r="KY4" s="1101"/>
      <c r="KZ4" s="1101"/>
      <c r="LA4" s="1101"/>
      <c r="LB4" s="1101"/>
      <c r="LC4" s="1101"/>
      <c r="LD4" s="1101"/>
      <c r="LE4" s="1101"/>
      <c r="LF4" s="1101"/>
      <c r="LG4" s="1101"/>
      <c r="LH4" s="1101"/>
      <c r="LI4" s="1101"/>
      <c r="LJ4" s="1101"/>
      <c r="LK4" s="1101"/>
      <c r="LL4" s="1101"/>
      <c r="LM4" s="1101"/>
      <c r="LN4" s="1101"/>
      <c r="LO4" s="1101"/>
      <c r="LP4" s="1101"/>
      <c r="LQ4" s="1101"/>
      <c r="LR4" s="1101"/>
      <c r="LS4" s="1101"/>
      <c r="LT4" s="1101"/>
      <c r="LU4" s="1101"/>
      <c r="LV4" s="1101"/>
      <c r="LW4" s="1101"/>
      <c r="LX4" s="1101"/>
      <c r="LY4" s="1101"/>
      <c r="LZ4" s="1101"/>
      <c r="MA4" s="1101"/>
      <c r="MB4" s="1101"/>
      <c r="MC4" s="1101"/>
      <c r="MD4" s="1101"/>
      <c r="ME4" s="1101"/>
      <c r="MF4" s="1101"/>
      <c r="MG4" s="1101"/>
      <c r="MH4" s="1101"/>
      <c r="MI4" s="1101"/>
      <c r="MJ4" s="1101"/>
      <c r="MK4" s="1101"/>
      <c r="ML4" s="1101"/>
      <c r="MM4" s="1101"/>
      <c r="MN4" s="1102"/>
      <c r="MO4" s="1106"/>
      <c r="MP4" s="1107"/>
      <c r="MQ4" s="1107"/>
      <c r="MR4" s="1107"/>
      <c r="MS4" s="1107"/>
      <c r="MT4" s="1107"/>
      <c r="MU4" s="1107"/>
      <c r="MV4" s="1108"/>
      <c r="MW4" s="1100"/>
      <c r="MX4" s="1101"/>
      <c r="MY4" s="1101"/>
      <c r="MZ4" s="1101"/>
      <c r="NA4" s="1101"/>
      <c r="NB4" s="1101"/>
      <c r="NC4" s="1102"/>
      <c r="ND4" s="1106"/>
      <c r="NE4" s="1107"/>
      <c r="NF4" s="1107"/>
      <c r="NG4" s="1107"/>
      <c r="NH4" s="1107"/>
      <c r="NI4" s="1107"/>
      <c r="NJ4" s="1107"/>
      <c r="NK4" s="1107"/>
      <c r="NL4" s="1107"/>
      <c r="NM4" s="1107"/>
      <c r="NN4" s="1107"/>
      <c r="NO4" s="1108"/>
      <c r="NP4" s="1100"/>
      <c r="NQ4" s="1101"/>
      <c r="NR4" s="1101"/>
      <c r="NS4" s="1101"/>
      <c r="NT4" s="1101"/>
      <c r="NU4" s="1101"/>
      <c r="NV4" s="1101"/>
      <c r="NW4" s="1101"/>
      <c r="NX4" s="1101"/>
      <c r="NY4" s="1101"/>
      <c r="NZ4" s="1101"/>
      <c r="OA4" s="1101"/>
      <c r="OB4" s="1101"/>
      <c r="OC4" s="1101"/>
      <c r="OD4" s="1101"/>
      <c r="OE4" s="1102"/>
      <c r="OF4" s="1106"/>
      <c r="OG4" s="1107"/>
      <c r="OH4" s="1107"/>
      <c r="OI4" s="1107"/>
      <c r="OJ4" s="1107"/>
      <c r="OK4" s="1107"/>
      <c r="OL4" s="1107"/>
      <c r="OM4" s="1108"/>
      <c r="ON4" s="1100"/>
      <c r="OO4" s="1101"/>
      <c r="OP4" s="1101"/>
      <c r="OQ4" s="1101"/>
      <c r="OR4" s="1101"/>
      <c r="OS4" s="1101"/>
      <c r="OT4" s="1101"/>
      <c r="OU4" s="1101"/>
      <c r="OV4" s="1101"/>
      <c r="OW4" s="1101"/>
      <c r="OX4" s="1102"/>
      <c r="OY4" s="1162" t="s">
        <v>246</v>
      </c>
      <c r="OZ4" s="1130"/>
      <c r="PA4" s="1130"/>
      <c r="PB4" s="1131"/>
      <c r="PC4" s="1129" t="s">
        <v>1545</v>
      </c>
      <c r="PD4" s="1130"/>
      <c r="PE4" s="1130"/>
      <c r="PF4" s="1130"/>
      <c r="PG4" s="1131"/>
      <c r="PH4" s="1129" t="s">
        <v>1546</v>
      </c>
      <c r="PI4" s="1131"/>
      <c r="PJ4" s="1129" t="s">
        <v>1547</v>
      </c>
      <c r="PK4" s="1130"/>
      <c r="PL4" s="1130"/>
      <c r="PM4" s="1131"/>
      <c r="PN4" s="1129" t="s">
        <v>1548</v>
      </c>
      <c r="PO4" s="1130"/>
      <c r="PP4" s="1130"/>
      <c r="PQ4" s="1130"/>
      <c r="PR4" s="1131"/>
      <c r="PS4" s="1129" t="s">
        <v>1549</v>
      </c>
      <c r="PT4" s="1130"/>
      <c r="PU4" s="1130"/>
      <c r="PV4" s="1130"/>
      <c r="PW4" s="1130"/>
      <c r="PX4" s="1130"/>
      <c r="PY4" s="1131"/>
      <c r="PZ4" s="1129" t="s">
        <v>1542</v>
      </c>
      <c r="QA4" s="1130"/>
      <c r="QB4" s="1130"/>
      <c r="QC4" s="1130"/>
      <c r="QD4" s="1130"/>
      <c r="QE4" s="1131"/>
      <c r="QF4" s="1129" t="s">
        <v>1550</v>
      </c>
      <c r="QG4" s="1130"/>
      <c r="QH4" s="1130"/>
      <c r="QI4" s="1130"/>
      <c r="QJ4" s="1130"/>
      <c r="QK4" s="1130"/>
      <c r="QL4" s="1130"/>
      <c r="QM4" s="1130"/>
      <c r="QN4" s="1130"/>
      <c r="QO4" s="1130"/>
      <c r="QP4" s="1130"/>
      <c r="QQ4" s="1130"/>
      <c r="QR4" s="1130"/>
      <c r="QS4" s="1131"/>
      <c r="QT4" s="1129" t="s">
        <v>1551</v>
      </c>
      <c r="QU4" s="1130"/>
      <c r="QV4" s="1130"/>
      <c r="QW4" s="1130"/>
      <c r="QX4" s="1130"/>
      <c r="QY4" s="1130"/>
      <c r="QZ4" s="1130"/>
      <c r="RA4" s="1130"/>
      <c r="RB4" s="1131"/>
      <c r="RC4" s="1129" t="s">
        <v>313</v>
      </c>
      <c r="RD4" s="1130"/>
      <c r="RE4" s="1130"/>
      <c r="RF4" s="1131"/>
      <c r="RG4" s="1129" t="s">
        <v>318</v>
      </c>
      <c r="RH4" s="1130"/>
      <c r="RI4" s="1130"/>
      <c r="RJ4" s="1131"/>
      <c r="RK4" s="166" t="s">
        <v>321</v>
      </c>
      <c r="RL4" s="1101"/>
      <c r="RM4" s="1101"/>
      <c r="RN4" s="1101"/>
      <c r="RO4" s="1101"/>
      <c r="RP4" s="1101"/>
      <c r="RQ4" s="1101"/>
      <c r="RR4" s="1102"/>
      <c r="RS4" s="1115"/>
      <c r="RT4" s="1155"/>
      <c r="RU4" s="1156"/>
      <c r="RV4" s="1158"/>
      <c r="RW4" s="1155"/>
      <c r="RX4" s="1156"/>
      <c r="RY4" s="1158"/>
      <c r="RZ4" s="1155"/>
      <c r="SA4" s="1156"/>
      <c r="SB4" s="1158"/>
      <c r="SC4" s="1155"/>
      <c r="SD4" s="1155"/>
      <c r="SE4" s="1156"/>
      <c r="SF4" s="1158"/>
      <c r="SG4" s="1155"/>
      <c r="SH4" s="1156"/>
      <c r="SI4" s="1158"/>
      <c r="SJ4" s="1155"/>
      <c r="SK4" s="1156"/>
      <c r="SL4" s="1158"/>
      <c r="SM4" s="1155"/>
      <c r="SN4" s="1156"/>
      <c r="SO4" s="1158"/>
      <c r="SP4" s="1155"/>
      <c r="SQ4" s="1156"/>
      <c r="SR4" s="1158"/>
      <c r="SS4" s="1155"/>
      <c r="ST4" s="1156"/>
      <c r="SU4" s="1158"/>
      <c r="SV4" s="1155"/>
      <c r="SW4" s="1155"/>
      <c r="SX4" s="1156"/>
      <c r="SY4" s="1158"/>
      <c r="SZ4" s="1155"/>
      <c r="TA4" s="1155"/>
      <c r="TB4" s="1116"/>
      <c r="TC4" s="1091"/>
      <c r="TD4" s="1092"/>
      <c r="TE4" s="1093"/>
      <c r="TF4" s="1095"/>
      <c r="TG4" s="1100"/>
      <c r="TH4" s="1101"/>
      <c r="TI4" s="1101"/>
      <c r="TJ4" s="1101"/>
      <c r="TK4" s="1101"/>
      <c r="TL4" s="1101"/>
      <c r="TM4" s="1101"/>
      <c r="TN4" s="1101"/>
      <c r="TO4" s="1101"/>
      <c r="TP4" s="1102"/>
      <c r="TQ4" s="1106"/>
      <c r="TR4" s="1107"/>
      <c r="TS4" s="1107"/>
      <c r="TT4" s="1107"/>
      <c r="TU4" s="1108"/>
      <c r="TV4" s="1111"/>
      <c r="TW4" s="1112"/>
      <c r="TX4" s="1115"/>
      <c r="TY4" s="1116"/>
      <c r="TZ4" s="1100"/>
      <c r="UA4" s="1101"/>
      <c r="UB4" s="1101"/>
      <c r="UC4" s="1101"/>
      <c r="UD4" s="1101"/>
      <c r="UE4" s="1102"/>
      <c r="UF4" s="1058"/>
      <c r="UG4" s="1059"/>
      <c r="UH4" s="1060"/>
      <c r="UI4" s="1052"/>
      <c r="UJ4" s="1053"/>
      <c r="UK4" s="1053"/>
      <c r="UL4" s="1053"/>
      <c r="UM4" s="1053"/>
      <c r="UN4" s="1053"/>
      <c r="UO4" s="1053"/>
      <c r="UP4" s="1053"/>
      <c r="UQ4" s="1053"/>
      <c r="UR4" s="1053"/>
      <c r="US4" s="1053"/>
      <c r="UT4" s="1053"/>
      <c r="UU4" s="1053"/>
      <c r="UV4" s="1053"/>
      <c r="UW4" s="1053"/>
      <c r="UX4" s="1054"/>
      <c r="UY4" s="1058"/>
      <c r="UZ4" s="1059"/>
      <c r="VA4" s="1059"/>
      <c r="VB4" s="1059"/>
      <c r="VC4" s="1059"/>
      <c r="VD4" s="1059"/>
      <c r="VE4" s="1059"/>
      <c r="VF4" s="1060"/>
      <c r="VG4" s="1052"/>
      <c r="VH4" s="1053"/>
      <c r="VI4" s="1053"/>
      <c r="VJ4" s="1053"/>
      <c r="VK4" s="1053"/>
      <c r="VL4" s="1053"/>
      <c r="VM4" s="1053"/>
      <c r="VN4" s="1054"/>
      <c r="VO4" s="1153" t="s">
        <v>246</v>
      </c>
      <c r="VP4" s="1151"/>
      <c r="VQ4" s="1151"/>
      <c r="VR4" s="1152"/>
      <c r="VS4" s="1150" t="s">
        <v>251</v>
      </c>
      <c r="VT4" s="1151"/>
      <c r="VU4" s="1151"/>
      <c r="VV4" s="1151"/>
      <c r="VW4" s="1152"/>
      <c r="VX4" s="1150" t="s">
        <v>257</v>
      </c>
      <c r="VY4" s="1152"/>
      <c r="VZ4" s="1150" t="s">
        <v>260</v>
      </c>
      <c r="WA4" s="1151"/>
      <c r="WB4" s="1151"/>
      <c r="WC4" s="1152"/>
      <c r="WD4" s="1150" t="s">
        <v>265</v>
      </c>
      <c r="WE4" s="1151"/>
      <c r="WF4" s="1151"/>
      <c r="WG4" s="1151"/>
      <c r="WH4" s="1152"/>
      <c r="WI4" s="1150" t="s">
        <v>271</v>
      </c>
      <c r="WJ4" s="1151"/>
      <c r="WK4" s="1151"/>
      <c r="WL4" s="1151"/>
      <c r="WM4" s="1151"/>
      <c r="WN4" s="1151"/>
      <c r="WO4" s="1152"/>
      <c r="WP4" s="1150" t="s">
        <v>279</v>
      </c>
      <c r="WQ4" s="1151"/>
      <c r="WR4" s="1151"/>
      <c r="WS4" s="1151"/>
      <c r="WT4" s="1151"/>
      <c r="WU4" s="1152"/>
      <c r="WV4" s="1117" t="s">
        <v>286</v>
      </c>
      <c r="WW4" s="1068"/>
      <c r="WX4" s="1068"/>
      <c r="WY4" s="1068"/>
      <c r="WZ4" s="1068"/>
      <c r="XA4" s="1068"/>
      <c r="XB4" s="1068"/>
      <c r="XC4" s="1068"/>
      <c r="XD4" s="1068"/>
      <c r="XE4" s="1068"/>
      <c r="XF4" s="1068"/>
      <c r="XG4" s="1068"/>
      <c r="XH4" s="1068"/>
      <c r="XI4" s="1118"/>
      <c r="XJ4" s="1117" t="s">
        <v>301</v>
      </c>
      <c r="XK4" s="1068"/>
      <c r="XL4" s="1068"/>
      <c r="XM4" s="1068"/>
      <c r="XN4" s="1068"/>
      <c r="XO4" s="1068"/>
      <c r="XP4" s="1068"/>
      <c r="XQ4" s="1068"/>
      <c r="XR4" s="1118"/>
      <c r="XS4" s="1117" t="s">
        <v>313</v>
      </c>
      <c r="XT4" s="1068"/>
      <c r="XU4" s="1068"/>
      <c r="XV4" s="1118"/>
      <c r="XW4" s="1117" t="s">
        <v>318</v>
      </c>
      <c r="XX4" s="1068"/>
      <c r="XY4" s="1068"/>
      <c r="XZ4" s="1118"/>
      <c r="YA4" s="176" t="s">
        <v>321</v>
      </c>
      <c r="YB4" s="1052"/>
      <c r="YC4" s="1053"/>
      <c r="YD4" s="1053"/>
      <c r="YE4" s="1053"/>
      <c r="YF4" s="1053"/>
      <c r="YG4" s="1053"/>
      <c r="YH4" s="1054"/>
      <c r="YI4" s="1191"/>
      <c r="YJ4" s="1086"/>
      <c r="YK4" s="1087"/>
      <c r="YL4" s="1085"/>
      <c r="YM4" s="1086"/>
      <c r="YN4" s="1087"/>
      <c r="YO4" s="1085"/>
      <c r="YP4" s="1086"/>
      <c r="YQ4" s="1087"/>
      <c r="YR4" s="1085"/>
      <c r="YS4" s="1086"/>
      <c r="YT4" s="1086"/>
      <c r="YU4" s="1087"/>
      <c r="YV4" s="1085"/>
      <c r="YW4" s="1086"/>
      <c r="YX4" s="1087"/>
      <c r="YY4" s="1085"/>
      <c r="YZ4" s="1086"/>
      <c r="ZA4" s="1087"/>
      <c r="ZB4" s="1085"/>
      <c r="ZC4" s="1086"/>
      <c r="ZD4" s="1087"/>
      <c r="ZE4" s="1085"/>
      <c r="ZF4" s="1086"/>
      <c r="ZG4" s="1087"/>
      <c r="ZH4" s="1085"/>
      <c r="ZI4" s="1086"/>
      <c r="ZJ4" s="1087"/>
      <c r="ZK4" s="1085"/>
      <c r="ZL4" s="1086"/>
      <c r="ZM4" s="1086"/>
      <c r="ZN4" s="1087"/>
      <c r="ZO4" s="1085"/>
      <c r="ZP4" s="1086"/>
      <c r="ZQ4" s="1086"/>
      <c r="ZR4" s="1183"/>
      <c r="ZS4" s="1187"/>
      <c r="ZT4" s="1188"/>
      <c r="ZU4" s="1189"/>
      <c r="ZV4" s="1074"/>
      <c r="ZW4" s="1052"/>
      <c r="ZX4" s="1053"/>
      <c r="ZY4" s="1053"/>
      <c r="ZZ4" s="1053"/>
      <c r="AAA4" s="1053"/>
      <c r="AAB4" s="1053"/>
      <c r="AAC4" s="1053"/>
      <c r="AAD4" s="1053"/>
      <c r="AAE4" s="1053"/>
      <c r="AAF4" s="1054"/>
      <c r="AAG4" s="1058"/>
      <c r="AAH4" s="1059"/>
      <c r="AAI4" s="1059"/>
      <c r="AAJ4" s="1059"/>
      <c r="AAK4" s="1059"/>
      <c r="AAL4" s="1059"/>
      <c r="AAM4" s="1059"/>
      <c r="AAN4" s="1059"/>
      <c r="AAO4" s="1060"/>
      <c r="AAP4" s="1078"/>
      <c r="AAQ4" s="1079"/>
      <c r="AAR4" s="185"/>
      <c r="AAS4" s="1081"/>
      <c r="AAT4" s="1053"/>
      <c r="AAU4" s="1053"/>
      <c r="AAV4" s="1053"/>
      <c r="AAW4" s="1053"/>
      <c r="AAX4" s="1054"/>
      <c r="AAY4" s="1070" t="s">
        <v>1553</v>
      </c>
      <c r="AAZ4" s="1071"/>
      <c r="ABA4" s="1071"/>
      <c r="ABB4" s="1071"/>
      <c r="ABC4" s="1071"/>
      <c r="ABD4" s="1071"/>
      <c r="ABE4" s="1071"/>
      <c r="ABF4" s="1072"/>
      <c r="ABG4" s="1067" t="s">
        <v>1553</v>
      </c>
      <c r="ABH4" s="1068"/>
      <c r="ABI4" s="1068"/>
      <c r="ABJ4" s="1068"/>
      <c r="ABK4" s="1068"/>
      <c r="ABL4" s="1068"/>
      <c r="ABM4" s="1069"/>
      <c r="ABN4" s="1067" t="s">
        <v>1553</v>
      </c>
      <c r="ABO4" s="1068"/>
      <c r="ABP4" s="1068"/>
      <c r="ABQ4" s="1068"/>
      <c r="ABR4" s="1068"/>
      <c r="ABS4" s="1068"/>
      <c r="ABT4" s="1069"/>
      <c r="ABU4" s="1067" t="s">
        <v>1553</v>
      </c>
      <c r="ABV4" s="1068"/>
      <c r="ABW4" s="1068"/>
      <c r="ABX4" s="1068"/>
      <c r="ABY4" s="1068"/>
      <c r="ABZ4" s="1068"/>
      <c r="ACA4" s="1069"/>
      <c r="ACB4" s="1052"/>
      <c r="ACC4" s="1053"/>
      <c r="ACD4" s="1053"/>
      <c r="ACE4" s="1053"/>
      <c r="ACF4" s="1053"/>
      <c r="ACG4" s="1053"/>
      <c r="ACH4" s="1053"/>
      <c r="ACI4" s="1053"/>
      <c r="ACJ4" s="1054"/>
      <c r="ACK4" s="1067" t="s">
        <v>1553</v>
      </c>
      <c r="ACL4" s="1068"/>
      <c r="ACM4" s="1068"/>
      <c r="ACN4" s="1068"/>
      <c r="ACO4" s="1068"/>
      <c r="ACP4" s="1068"/>
      <c r="ACQ4" s="1068"/>
      <c r="ACR4" s="1068"/>
      <c r="ACS4" s="1068"/>
      <c r="ACT4" s="1068"/>
      <c r="ACU4" s="1068"/>
      <c r="ACV4" s="1068"/>
      <c r="ACW4" s="1068"/>
      <c r="ACX4" s="1068"/>
      <c r="ACY4" s="1068"/>
      <c r="ACZ4" s="1069"/>
      <c r="ADA4" s="1052"/>
      <c r="ADB4" s="1053"/>
      <c r="ADC4" s="1053"/>
      <c r="ADD4" s="1053"/>
      <c r="ADE4" s="1053"/>
      <c r="ADF4" s="1053"/>
      <c r="ADG4" s="1053"/>
      <c r="ADH4" s="1053"/>
      <c r="ADI4" s="1054"/>
      <c r="ADJ4" s="1067" t="s">
        <v>1553</v>
      </c>
      <c r="ADK4" s="1068"/>
      <c r="ADL4" s="1068"/>
      <c r="ADM4" s="1068"/>
      <c r="ADN4" s="1068"/>
      <c r="ADO4" s="1068"/>
      <c r="ADP4" s="1068"/>
      <c r="ADQ4" s="1068"/>
      <c r="ADR4" s="1068"/>
      <c r="ADS4" s="1068"/>
      <c r="ADT4" s="1068"/>
      <c r="ADU4" s="1068"/>
      <c r="ADV4" s="1068"/>
      <c r="ADW4" s="1068"/>
      <c r="ADX4" s="1068"/>
      <c r="ADY4" s="1068"/>
      <c r="ADZ4" s="1068"/>
      <c r="AEA4" s="1068"/>
      <c r="AEB4" s="1068"/>
      <c r="AEC4" s="1068"/>
      <c r="AED4" s="1069"/>
      <c r="AEE4" s="1052"/>
      <c r="AEF4" s="1053"/>
      <c r="AEG4" s="1053"/>
      <c r="AEH4" s="1053"/>
      <c r="AEI4" s="1053"/>
      <c r="AEJ4" s="1053"/>
      <c r="AEK4" s="1053"/>
      <c r="AEL4" s="1053"/>
      <c r="AEM4" s="1054"/>
      <c r="AEN4" s="1058"/>
      <c r="AEO4" s="1059"/>
      <c r="AEP4" s="1059"/>
      <c r="AEQ4" s="1059"/>
      <c r="AER4" s="1059"/>
      <c r="AES4" s="1059"/>
      <c r="AET4" s="1060"/>
      <c r="AEU4" s="1061"/>
      <c r="AEV4" s="1062"/>
      <c r="AEW4" s="1062"/>
      <c r="AEX4" s="1062"/>
      <c r="AEY4" s="1063"/>
    </row>
    <row r="5" spans="1:831" ht="315" thickBot="1" x14ac:dyDescent="0.4">
      <c r="A5" s="49"/>
      <c r="B5" s="50"/>
      <c r="C5" s="50"/>
      <c r="D5" s="50"/>
      <c r="E5" s="50"/>
      <c r="F5" s="50"/>
      <c r="G5" s="50"/>
      <c r="H5" s="50"/>
      <c r="I5" s="50"/>
      <c r="J5" s="50"/>
      <c r="K5" s="50"/>
      <c r="L5" s="50"/>
      <c r="M5" s="50"/>
      <c r="N5" s="50"/>
      <c r="O5" s="50"/>
      <c r="P5" s="50"/>
      <c r="Q5" s="50"/>
      <c r="R5" s="50"/>
      <c r="S5" s="48"/>
      <c r="T5" s="50"/>
      <c r="U5" s="50"/>
      <c r="V5" s="50"/>
      <c r="W5" s="50"/>
      <c r="X5" s="50"/>
      <c r="Y5" s="50"/>
      <c r="Z5" s="50"/>
      <c r="AA5" s="50"/>
      <c r="AB5" s="50"/>
      <c r="AC5" s="133"/>
      <c r="AD5" s="133"/>
      <c r="AE5" s="134"/>
      <c r="AF5" s="39" t="s">
        <v>136</v>
      </c>
      <c r="AG5" s="139" t="s">
        <v>557</v>
      </c>
      <c r="AH5" s="139" t="s">
        <v>140</v>
      </c>
      <c r="AI5" s="139" t="s">
        <v>142</v>
      </c>
      <c r="AJ5" s="139" t="s">
        <v>144</v>
      </c>
      <c r="AK5" s="139" t="s">
        <v>146</v>
      </c>
      <c r="AL5" s="139" t="s">
        <v>1554</v>
      </c>
      <c r="AM5" s="139" t="s">
        <v>150</v>
      </c>
      <c r="AN5" s="139" t="s">
        <v>568</v>
      </c>
      <c r="AO5" s="139" t="s">
        <v>1555</v>
      </c>
      <c r="AP5" s="139" t="s">
        <v>1556</v>
      </c>
      <c r="AQ5" s="139" t="s">
        <v>158</v>
      </c>
      <c r="AR5" s="139" t="s">
        <v>160</v>
      </c>
      <c r="AS5" s="139" t="s">
        <v>1557</v>
      </c>
      <c r="AT5" s="139" t="s">
        <v>1558</v>
      </c>
      <c r="AU5" s="144" t="s">
        <v>468</v>
      </c>
      <c r="AV5" s="141" t="s">
        <v>196</v>
      </c>
      <c r="AW5" s="142" t="s">
        <v>198</v>
      </c>
      <c r="AX5" s="142" t="s">
        <v>200</v>
      </c>
      <c r="AY5" s="142" t="s">
        <v>201</v>
      </c>
      <c r="AZ5" s="142" t="s">
        <v>203</v>
      </c>
      <c r="BA5" s="142" t="s">
        <v>207</v>
      </c>
      <c r="BB5" s="142" t="s">
        <v>210</v>
      </c>
      <c r="BC5" s="145" t="s">
        <v>468</v>
      </c>
      <c r="BD5" s="138" t="s">
        <v>1559</v>
      </c>
      <c r="BE5" s="139" t="s">
        <v>232</v>
      </c>
      <c r="BF5" s="139" t="s">
        <v>233</v>
      </c>
      <c r="BG5" s="139" t="s">
        <v>234</v>
      </c>
      <c r="BH5" s="139" t="s">
        <v>1560</v>
      </c>
      <c r="BI5" s="139" t="s">
        <v>1561</v>
      </c>
      <c r="BJ5" s="139" t="s">
        <v>1562</v>
      </c>
      <c r="BK5" s="144" t="s">
        <v>1563</v>
      </c>
      <c r="BL5" s="141" t="s">
        <v>247</v>
      </c>
      <c r="BM5" s="142" t="s">
        <v>248</v>
      </c>
      <c r="BN5" s="142" t="s">
        <v>249</v>
      </c>
      <c r="BO5" s="145" t="s">
        <v>250</v>
      </c>
      <c r="BP5" s="141" t="s">
        <v>252</v>
      </c>
      <c r="BQ5" s="142" t="s">
        <v>253</v>
      </c>
      <c r="BR5" s="142" t="s">
        <v>254</v>
      </c>
      <c r="BS5" s="145" t="s">
        <v>256</v>
      </c>
      <c r="BT5" s="141" t="s">
        <v>258</v>
      </c>
      <c r="BU5" s="145" t="s">
        <v>259</v>
      </c>
      <c r="BV5" s="141" t="s">
        <v>261</v>
      </c>
      <c r="BW5" s="142" t="s">
        <v>262</v>
      </c>
      <c r="BX5" s="142" t="s">
        <v>263</v>
      </c>
      <c r="BY5" s="145" t="s">
        <v>264</v>
      </c>
      <c r="BZ5" s="141" t="s">
        <v>266</v>
      </c>
      <c r="CA5" s="142" t="s">
        <v>267</v>
      </c>
      <c r="CB5" s="142" t="s">
        <v>268</v>
      </c>
      <c r="CC5" s="142" t="s">
        <v>269</v>
      </c>
      <c r="CD5" s="145" t="s">
        <v>270</v>
      </c>
      <c r="CE5" s="141" t="s">
        <v>272</v>
      </c>
      <c r="CF5" s="142" t="s">
        <v>1564</v>
      </c>
      <c r="CG5" s="142" t="s">
        <v>274</v>
      </c>
      <c r="CH5" s="142" t="s">
        <v>275</v>
      </c>
      <c r="CI5" s="142" t="s">
        <v>276</v>
      </c>
      <c r="CJ5" s="142" t="s">
        <v>277</v>
      </c>
      <c r="CK5" s="145" t="s">
        <v>278</v>
      </c>
      <c r="CL5" s="141" t="s">
        <v>280</v>
      </c>
      <c r="CM5" s="142" t="s">
        <v>281</v>
      </c>
      <c r="CN5" s="142" t="s">
        <v>282</v>
      </c>
      <c r="CO5" s="142" t="s">
        <v>283</v>
      </c>
      <c r="CP5" s="142" t="s">
        <v>284</v>
      </c>
      <c r="CQ5" s="143" t="s">
        <v>285</v>
      </c>
      <c r="CR5" s="141" t="s">
        <v>287</v>
      </c>
      <c r="CS5" s="142" t="s">
        <v>288</v>
      </c>
      <c r="CT5" s="142" t="s">
        <v>289</v>
      </c>
      <c r="CU5" s="142" t="s">
        <v>290</v>
      </c>
      <c r="CV5" s="142" t="s">
        <v>291</v>
      </c>
      <c r="CW5" s="142" t="s">
        <v>292</v>
      </c>
      <c r="CX5" s="142" t="s">
        <v>293</v>
      </c>
      <c r="CY5" s="142" t="s">
        <v>294</v>
      </c>
      <c r="CZ5" s="142" t="s">
        <v>1565</v>
      </c>
      <c r="DA5" s="142" t="s">
        <v>296</v>
      </c>
      <c r="DB5" s="142" t="s">
        <v>297</v>
      </c>
      <c r="DC5" s="142" t="s">
        <v>1566</v>
      </c>
      <c r="DD5" s="142" t="s">
        <v>299</v>
      </c>
      <c r="DE5" s="145" t="s">
        <v>300</v>
      </c>
      <c r="DF5" s="146" t="s">
        <v>302</v>
      </c>
      <c r="DG5" s="142" t="s">
        <v>303</v>
      </c>
      <c r="DH5" s="142" t="s">
        <v>304</v>
      </c>
      <c r="DI5" s="142" t="s">
        <v>1567</v>
      </c>
      <c r="DJ5" s="142" t="s">
        <v>308</v>
      </c>
      <c r="DK5" s="142" t="s">
        <v>309</v>
      </c>
      <c r="DL5" s="142" t="s">
        <v>310</v>
      </c>
      <c r="DM5" s="142" t="s">
        <v>311</v>
      </c>
      <c r="DN5" s="145" t="s">
        <v>312</v>
      </c>
      <c r="DO5" s="146" t="s">
        <v>314</v>
      </c>
      <c r="DP5" s="142" t="s">
        <v>315</v>
      </c>
      <c r="DQ5" s="142" t="s">
        <v>316</v>
      </c>
      <c r="DR5" s="145" t="s">
        <v>317</v>
      </c>
      <c r="DS5" s="147" t="s">
        <v>319</v>
      </c>
      <c r="DT5" s="141" t="s">
        <v>315</v>
      </c>
      <c r="DU5" s="142" t="s">
        <v>316</v>
      </c>
      <c r="DV5" s="142" t="s">
        <v>317</v>
      </c>
      <c r="DW5" s="169" t="s">
        <v>1568</v>
      </c>
      <c r="DX5" s="138" t="s">
        <v>353</v>
      </c>
      <c r="DY5" s="139" t="s">
        <v>354</v>
      </c>
      <c r="DZ5" s="139" t="s">
        <v>1569</v>
      </c>
      <c r="EA5" s="139" t="s">
        <v>356</v>
      </c>
      <c r="EB5" s="140" t="s">
        <v>357</v>
      </c>
      <c r="EC5" s="141" t="s">
        <v>1570</v>
      </c>
      <c r="ED5" s="142" t="s">
        <v>450</v>
      </c>
      <c r="EE5" s="142" t="s">
        <v>452</v>
      </c>
      <c r="EF5" s="142" t="s">
        <v>1571</v>
      </c>
      <c r="EG5" s="142" t="s">
        <v>458</v>
      </c>
      <c r="EH5" s="142" t="s">
        <v>459</v>
      </c>
      <c r="EI5" s="142" t="s">
        <v>460</v>
      </c>
      <c r="EJ5" s="142" t="s">
        <v>461</v>
      </c>
      <c r="EK5" s="142" t="s">
        <v>462</v>
      </c>
      <c r="EL5" s="142" t="s">
        <v>1572</v>
      </c>
      <c r="EM5" s="143" t="s">
        <v>468</v>
      </c>
      <c r="EN5" s="1149"/>
      <c r="EO5" s="146" t="s">
        <v>1573</v>
      </c>
      <c r="EP5" s="142" t="s">
        <v>484</v>
      </c>
      <c r="EQ5" s="142" t="s">
        <v>1574</v>
      </c>
      <c r="ER5" s="142" t="s">
        <v>1575</v>
      </c>
      <c r="ES5" s="142" t="s">
        <v>492</v>
      </c>
      <c r="ET5" s="142" t="s">
        <v>495</v>
      </c>
      <c r="EU5" s="142" t="s">
        <v>496</v>
      </c>
      <c r="EV5" s="142" t="s">
        <v>1576</v>
      </c>
      <c r="EW5" s="142" t="s">
        <v>498</v>
      </c>
      <c r="EX5" s="143" t="s">
        <v>468</v>
      </c>
      <c r="EY5" s="1149"/>
      <c r="EZ5" s="148" t="s">
        <v>137</v>
      </c>
      <c r="FA5" s="149" t="s">
        <v>139</v>
      </c>
      <c r="FB5" s="149" t="s">
        <v>141</v>
      </c>
      <c r="FC5" s="149" t="s">
        <v>143</v>
      </c>
      <c r="FD5" s="149" t="s">
        <v>145</v>
      </c>
      <c r="FE5" s="149" t="s">
        <v>147</v>
      </c>
      <c r="FF5" s="149" t="s">
        <v>149</v>
      </c>
      <c r="FG5" s="149" t="s">
        <v>151</v>
      </c>
      <c r="FH5" s="149" t="s">
        <v>153</v>
      </c>
      <c r="FI5" s="149" t="s">
        <v>155</v>
      </c>
      <c r="FJ5" s="149" t="s">
        <v>157</v>
      </c>
      <c r="FK5" s="149" t="s">
        <v>159</v>
      </c>
      <c r="FL5" s="149" t="s">
        <v>161</v>
      </c>
      <c r="FM5" s="149" t="s">
        <v>163</v>
      </c>
      <c r="FN5" s="149" t="s">
        <v>165</v>
      </c>
      <c r="FO5" s="149" t="s">
        <v>165</v>
      </c>
      <c r="FP5" s="149" t="s">
        <v>167</v>
      </c>
      <c r="FQ5" s="149" t="s">
        <v>170</v>
      </c>
      <c r="FR5" s="149" t="s">
        <v>173</v>
      </c>
      <c r="FS5" s="149" t="s">
        <v>174</v>
      </c>
      <c r="FT5" s="149" t="s">
        <v>175</v>
      </c>
      <c r="FU5" s="149" t="s">
        <v>176</v>
      </c>
      <c r="FV5" s="149" t="s">
        <v>177</v>
      </c>
      <c r="FW5" s="149" t="s">
        <v>178</v>
      </c>
      <c r="FX5" s="149" t="s">
        <v>179</v>
      </c>
      <c r="FY5" s="149" t="s">
        <v>180</v>
      </c>
      <c r="FZ5" s="149" t="s">
        <v>181</v>
      </c>
      <c r="GA5" s="149" t="s">
        <v>182</v>
      </c>
      <c r="GB5" s="149" t="s">
        <v>183</v>
      </c>
      <c r="GC5" s="149" t="s">
        <v>184</v>
      </c>
      <c r="GD5" s="149" t="s">
        <v>185</v>
      </c>
      <c r="GE5" s="149" t="s">
        <v>186</v>
      </c>
      <c r="GF5" s="149" t="s">
        <v>187</v>
      </c>
      <c r="GG5" s="149" t="s">
        <v>188</v>
      </c>
      <c r="GH5" s="149" t="s">
        <v>189</v>
      </c>
      <c r="GI5" s="149" t="s">
        <v>190</v>
      </c>
      <c r="GJ5" s="149" t="s">
        <v>191</v>
      </c>
      <c r="GK5" s="149" t="s">
        <v>193</v>
      </c>
      <c r="GL5" s="149" t="s">
        <v>194</v>
      </c>
      <c r="GM5" s="149" t="s">
        <v>195</v>
      </c>
      <c r="GN5" s="149" t="s">
        <v>197</v>
      </c>
      <c r="GO5" s="149" t="s">
        <v>199</v>
      </c>
      <c r="GP5" s="150" t="s">
        <v>468</v>
      </c>
      <c r="GQ5" s="1253"/>
      <c r="GR5" s="153"/>
      <c r="GS5" s="74" t="s">
        <v>1603</v>
      </c>
      <c r="GT5" s="154" t="s">
        <v>1604</v>
      </c>
      <c r="GU5" s="154" t="s">
        <v>1605</v>
      </c>
      <c r="GV5" s="155" t="s">
        <v>1843</v>
      </c>
      <c r="GW5" s="75" t="s">
        <v>512</v>
      </c>
      <c r="GX5" s="70" t="s">
        <v>1607</v>
      </c>
      <c r="GY5" s="71" t="s">
        <v>1608</v>
      </c>
      <c r="GZ5" s="74" t="s">
        <v>1609</v>
      </c>
      <c r="HA5" s="75" t="s">
        <v>519</v>
      </c>
      <c r="HB5" s="156" t="s">
        <v>529</v>
      </c>
      <c r="HC5" s="155" t="s">
        <v>530</v>
      </c>
      <c r="HD5" s="122" t="s">
        <v>531</v>
      </c>
      <c r="HE5" s="155" t="s">
        <v>532</v>
      </c>
      <c r="HF5" s="122" t="s">
        <v>533</v>
      </c>
      <c r="HG5" s="155" t="s">
        <v>534</v>
      </c>
      <c r="HH5" s="89" t="s">
        <v>1610</v>
      </c>
      <c r="HI5" s="157" t="s">
        <v>1611</v>
      </c>
      <c r="HJ5" s="90" t="s">
        <v>1612</v>
      </c>
      <c r="HK5" s="90" t="s">
        <v>1613</v>
      </c>
      <c r="HL5" s="91" t="s">
        <v>542</v>
      </c>
      <c r="HM5" s="90" t="s">
        <v>543</v>
      </c>
      <c r="HN5" s="90" t="s">
        <v>544</v>
      </c>
      <c r="HO5" s="71" t="s">
        <v>545</v>
      </c>
      <c r="HP5" s="158" t="s">
        <v>1614</v>
      </c>
      <c r="HQ5" s="90" t="s">
        <v>1612</v>
      </c>
      <c r="HR5" s="90" t="s">
        <v>1613</v>
      </c>
      <c r="HS5" s="91" t="s">
        <v>542</v>
      </c>
      <c r="HT5" s="90" t="s">
        <v>543</v>
      </c>
      <c r="HU5" s="90" t="s">
        <v>544</v>
      </c>
      <c r="HV5" s="90" t="s">
        <v>545</v>
      </c>
      <c r="HW5" s="157" t="s">
        <v>1615</v>
      </c>
      <c r="HX5" s="90" t="s">
        <v>1612</v>
      </c>
      <c r="HY5" s="90" t="s">
        <v>1613</v>
      </c>
      <c r="HZ5" s="91" t="s">
        <v>542</v>
      </c>
      <c r="IA5" s="90" t="s">
        <v>543</v>
      </c>
      <c r="IB5" s="90" t="s">
        <v>544</v>
      </c>
      <c r="IC5" s="90" t="s">
        <v>545</v>
      </c>
      <c r="ID5" s="157" t="s">
        <v>1616</v>
      </c>
      <c r="IE5" s="90" t="s">
        <v>1612</v>
      </c>
      <c r="IF5" s="90" t="s">
        <v>1613</v>
      </c>
      <c r="IG5" s="91" t="s">
        <v>542</v>
      </c>
      <c r="IH5" s="90" t="s">
        <v>543</v>
      </c>
      <c r="II5" s="90" t="s">
        <v>544</v>
      </c>
      <c r="IJ5" s="90" t="s">
        <v>545</v>
      </c>
      <c r="IK5" s="156" t="s">
        <v>136</v>
      </c>
      <c r="IL5" s="154" t="s">
        <v>557</v>
      </c>
      <c r="IM5" s="155" t="s">
        <v>1617</v>
      </c>
      <c r="IN5" s="155" t="s">
        <v>144</v>
      </c>
      <c r="IO5" s="122" t="s">
        <v>1556</v>
      </c>
      <c r="IP5" s="155" t="s">
        <v>558</v>
      </c>
      <c r="IQ5" s="154" t="s">
        <v>148</v>
      </c>
      <c r="IR5" s="155" t="s">
        <v>152</v>
      </c>
      <c r="IS5" s="155" t="s">
        <v>468</v>
      </c>
      <c r="IT5" s="89" t="s">
        <v>1618</v>
      </c>
      <c r="IU5" s="157" t="s">
        <v>1611</v>
      </c>
      <c r="IV5" s="91" t="s">
        <v>542</v>
      </c>
      <c r="IW5" s="90" t="s">
        <v>543</v>
      </c>
      <c r="IX5" s="90" t="s">
        <v>544</v>
      </c>
      <c r="IY5" s="71" t="s">
        <v>1619</v>
      </c>
      <c r="IZ5" s="158" t="s">
        <v>1614</v>
      </c>
      <c r="JA5" s="91" t="s">
        <v>542</v>
      </c>
      <c r="JB5" s="90" t="s">
        <v>543</v>
      </c>
      <c r="JC5" s="90" t="s">
        <v>544</v>
      </c>
      <c r="JD5" s="90" t="s">
        <v>1619</v>
      </c>
      <c r="JE5" s="156" t="s">
        <v>136</v>
      </c>
      <c r="JF5" s="154" t="s">
        <v>557</v>
      </c>
      <c r="JG5" s="155" t="s">
        <v>1617</v>
      </c>
      <c r="JH5" s="155" t="s">
        <v>144</v>
      </c>
      <c r="JI5" s="122" t="s">
        <v>1556</v>
      </c>
      <c r="JJ5" s="155" t="s">
        <v>558</v>
      </c>
      <c r="JK5" s="154" t="s">
        <v>148</v>
      </c>
      <c r="JL5" s="155" t="s">
        <v>152</v>
      </c>
      <c r="JM5" s="155" t="s">
        <v>468</v>
      </c>
      <c r="JN5" s="162" t="s">
        <v>1618</v>
      </c>
      <c r="JO5" s="168" t="s">
        <v>1611</v>
      </c>
      <c r="JP5" s="165" t="s">
        <v>542</v>
      </c>
      <c r="JQ5" s="165" t="s">
        <v>543</v>
      </c>
      <c r="JR5" s="165" t="s">
        <v>1620</v>
      </c>
      <c r="JS5" s="161" t="s">
        <v>1619</v>
      </c>
      <c r="JT5" s="168" t="s">
        <v>1614</v>
      </c>
      <c r="JU5" s="165" t="s">
        <v>542</v>
      </c>
      <c r="JV5" s="165" t="s">
        <v>543</v>
      </c>
      <c r="JW5" s="165" t="s">
        <v>1620</v>
      </c>
      <c r="JX5" s="161" t="s">
        <v>1619</v>
      </c>
      <c r="JY5" s="156" t="s">
        <v>136</v>
      </c>
      <c r="JZ5" s="154" t="s">
        <v>557</v>
      </c>
      <c r="KA5" s="155" t="s">
        <v>1617</v>
      </c>
      <c r="KB5" s="155" t="s">
        <v>144</v>
      </c>
      <c r="KC5" s="122" t="s">
        <v>1556</v>
      </c>
      <c r="KD5" s="155" t="s">
        <v>558</v>
      </c>
      <c r="KE5" s="154" t="s">
        <v>148</v>
      </c>
      <c r="KF5" s="155" t="s">
        <v>152</v>
      </c>
      <c r="KG5" s="155" t="s">
        <v>468</v>
      </c>
      <c r="KH5" s="88" t="s">
        <v>583</v>
      </c>
      <c r="KI5" s="90" t="s">
        <v>584</v>
      </c>
      <c r="KJ5" s="90" t="s">
        <v>585</v>
      </c>
      <c r="KK5" s="91" t="s">
        <v>1621</v>
      </c>
      <c r="KL5" s="90" t="s">
        <v>587</v>
      </c>
      <c r="KM5" s="90" t="s">
        <v>588</v>
      </c>
      <c r="KN5" s="90" t="s">
        <v>468</v>
      </c>
      <c r="KO5" s="156" t="s">
        <v>599</v>
      </c>
      <c r="KP5" s="155" t="s">
        <v>1622</v>
      </c>
      <c r="KQ5" s="155" t="s">
        <v>602</v>
      </c>
      <c r="KR5" s="155" t="s">
        <v>1622</v>
      </c>
      <c r="KS5" s="155" t="s">
        <v>1623</v>
      </c>
      <c r="KT5" s="72"/>
      <c r="KU5" s="156" t="s">
        <v>626</v>
      </c>
      <c r="KV5" s="155" t="s">
        <v>627</v>
      </c>
      <c r="KW5" s="155" t="s">
        <v>628</v>
      </c>
      <c r="KX5" s="155" t="s">
        <v>629</v>
      </c>
      <c r="KY5" s="155" t="s">
        <v>630</v>
      </c>
      <c r="KZ5" s="155" t="s">
        <v>631</v>
      </c>
      <c r="LA5" s="155" t="s">
        <v>632</v>
      </c>
      <c r="LB5" s="155" t="s">
        <v>633</v>
      </c>
      <c r="LC5" s="155" t="s">
        <v>634</v>
      </c>
      <c r="LD5" s="155" t="s">
        <v>635</v>
      </c>
      <c r="LE5" s="155" t="s">
        <v>155</v>
      </c>
      <c r="LF5" s="155" t="s">
        <v>636</v>
      </c>
      <c r="LG5" s="155" t="s">
        <v>637</v>
      </c>
      <c r="LH5" s="155" t="s">
        <v>638</v>
      </c>
      <c r="LI5" s="155" t="s">
        <v>639</v>
      </c>
      <c r="LJ5" s="155" t="s">
        <v>640</v>
      </c>
      <c r="LK5" s="155" t="s">
        <v>641</v>
      </c>
      <c r="LL5" s="154" t="s">
        <v>642</v>
      </c>
      <c r="LM5" s="155" t="s">
        <v>1624</v>
      </c>
      <c r="LN5" s="155" t="s">
        <v>644</v>
      </c>
      <c r="LO5" s="155" t="s">
        <v>645</v>
      </c>
      <c r="LP5" s="155" t="s">
        <v>646</v>
      </c>
      <c r="LQ5" s="155" t="s">
        <v>647</v>
      </c>
      <c r="LR5" s="155" t="s">
        <v>648</v>
      </c>
      <c r="LS5" s="155" t="s">
        <v>649</v>
      </c>
      <c r="LT5" s="155" t="s">
        <v>650</v>
      </c>
      <c r="LU5" s="155" t="s">
        <v>651</v>
      </c>
      <c r="LV5" s="155" t="s">
        <v>652</v>
      </c>
      <c r="LW5" s="155" t="s">
        <v>653</v>
      </c>
      <c r="LX5" s="155" t="s">
        <v>654</v>
      </c>
      <c r="LY5" s="155" t="s">
        <v>655</v>
      </c>
      <c r="LZ5" s="155" t="s">
        <v>656</v>
      </c>
      <c r="MA5" s="155" t="s">
        <v>657</v>
      </c>
      <c r="MB5" s="155" t="s">
        <v>304</v>
      </c>
      <c r="MC5" s="155" t="s">
        <v>658</v>
      </c>
      <c r="MD5" s="155" t="s">
        <v>305</v>
      </c>
      <c r="ME5" s="155" t="s">
        <v>659</v>
      </c>
      <c r="MF5" s="155" t="s">
        <v>660</v>
      </c>
      <c r="MG5" s="155" t="s">
        <v>190</v>
      </c>
      <c r="MH5" s="155" t="s">
        <v>191</v>
      </c>
      <c r="MI5" s="155" t="s">
        <v>661</v>
      </c>
      <c r="MJ5" s="155" t="s">
        <v>662</v>
      </c>
      <c r="MK5" s="155" t="s">
        <v>663</v>
      </c>
      <c r="ML5" s="155" t="s">
        <v>197</v>
      </c>
      <c r="MM5" s="155" t="s">
        <v>199</v>
      </c>
      <c r="MN5" s="155" t="s">
        <v>468</v>
      </c>
      <c r="MO5" s="88" t="s">
        <v>196</v>
      </c>
      <c r="MP5" s="90" t="s">
        <v>198</v>
      </c>
      <c r="MQ5" s="90" t="s">
        <v>200</v>
      </c>
      <c r="MR5" s="90" t="s">
        <v>201</v>
      </c>
      <c r="MS5" s="90" t="s">
        <v>203</v>
      </c>
      <c r="MT5" s="90" t="s">
        <v>207</v>
      </c>
      <c r="MU5" s="90" t="s">
        <v>210</v>
      </c>
      <c r="MV5" s="90" t="s">
        <v>226</v>
      </c>
      <c r="MW5" s="156" t="s">
        <v>353</v>
      </c>
      <c r="MX5" s="155" t="s">
        <v>354</v>
      </c>
      <c r="MY5" s="155" t="s">
        <v>355</v>
      </c>
      <c r="MZ5" s="155" t="s">
        <v>356</v>
      </c>
      <c r="NA5" s="155" t="s">
        <v>1625</v>
      </c>
      <c r="NB5" s="155" t="s">
        <v>668</v>
      </c>
      <c r="NC5" s="155" t="s">
        <v>362</v>
      </c>
      <c r="ND5" s="88" t="s">
        <v>447</v>
      </c>
      <c r="NE5" s="90" t="s">
        <v>450</v>
      </c>
      <c r="NF5" s="90" t="s">
        <v>452</v>
      </c>
      <c r="NG5" s="90" t="s">
        <v>454</v>
      </c>
      <c r="NH5" s="90" t="s">
        <v>455</v>
      </c>
      <c r="NI5" s="90" t="s">
        <v>458</v>
      </c>
      <c r="NJ5" s="90" t="s">
        <v>459</v>
      </c>
      <c r="NK5" s="90" t="s">
        <v>460</v>
      </c>
      <c r="NL5" s="90" t="s">
        <v>461</v>
      </c>
      <c r="NM5" s="90" t="s">
        <v>462</v>
      </c>
      <c r="NN5" s="90" t="s">
        <v>464</v>
      </c>
      <c r="NO5" s="90" t="s">
        <v>468</v>
      </c>
      <c r="NP5" s="121" t="s">
        <v>136</v>
      </c>
      <c r="NQ5" s="122" t="s">
        <v>557</v>
      </c>
      <c r="NR5" s="122" t="s">
        <v>140</v>
      </c>
      <c r="NS5" s="122" t="s">
        <v>142</v>
      </c>
      <c r="NT5" s="122" t="s">
        <v>144</v>
      </c>
      <c r="NU5" s="122" t="s">
        <v>558</v>
      </c>
      <c r="NV5" s="122" t="s">
        <v>148</v>
      </c>
      <c r="NW5" s="122" t="s">
        <v>1577</v>
      </c>
      <c r="NX5" s="122" t="s">
        <v>152</v>
      </c>
      <c r="NY5" s="122" t="s">
        <v>1555</v>
      </c>
      <c r="NZ5" s="122" t="s">
        <v>156</v>
      </c>
      <c r="OA5" s="122" t="s">
        <v>158</v>
      </c>
      <c r="OB5" s="122" t="s">
        <v>1578</v>
      </c>
      <c r="OC5" s="122" t="s">
        <v>1557</v>
      </c>
      <c r="OD5" s="122" t="s">
        <v>1558</v>
      </c>
      <c r="OE5" s="123" t="s">
        <v>468</v>
      </c>
      <c r="OF5" s="159" t="s">
        <v>196</v>
      </c>
      <c r="OG5" s="160" t="s">
        <v>198</v>
      </c>
      <c r="OH5" s="160" t="s">
        <v>200</v>
      </c>
      <c r="OI5" s="160" t="s">
        <v>201</v>
      </c>
      <c r="OJ5" s="160" t="s">
        <v>1579</v>
      </c>
      <c r="OK5" s="160" t="s">
        <v>207</v>
      </c>
      <c r="OL5" s="160" t="s">
        <v>210</v>
      </c>
      <c r="OM5" s="161" t="s">
        <v>468</v>
      </c>
      <c r="ON5" s="121" t="s">
        <v>231</v>
      </c>
      <c r="OO5" s="122" t="s">
        <v>232</v>
      </c>
      <c r="OP5" s="122" t="s">
        <v>233</v>
      </c>
      <c r="OQ5" s="122" t="s">
        <v>234</v>
      </c>
      <c r="OR5" s="122" t="s">
        <v>236</v>
      </c>
      <c r="OS5" s="122" t="s">
        <v>1580</v>
      </c>
      <c r="OT5" s="122" t="s">
        <v>1581</v>
      </c>
      <c r="OU5" s="122" t="s">
        <v>1560</v>
      </c>
      <c r="OV5" s="122" t="s">
        <v>1582</v>
      </c>
      <c r="OW5" s="122" t="s">
        <v>1583</v>
      </c>
      <c r="OX5" s="123" t="s">
        <v>1584</v>
      </c>
      <c r="OY5" s="159" t="s">
        <v>247</v>
      </c>
      <c r="OZ5" s="160" t="s">
        <v>248</v>
      </c>
      <c r="PA5" s="160" t="s">
        <v>249</v>
      </c>
      <c r="PB5" s="160" t="s">
        <v>250</v>
      </c>
      <c r="PC5" s="160" t="s">
        <v>252</v>
      </c>
      <c r="PD5" s="160" t="s">
        <v>253</v>
      </c>
      <c r="PE5" s="160" t="s">
        <v>254</v>
      </c>
      <c r="PF5" s="160" t="s">
        <v>255</v>
      </c>
      <c r="PG5" s="160" t="s">
        <v>256</v>
      </c>
      <c r="PH5" s="160" t="s">
        <v>1585</v>
      </c>
      <c r="PI5" s="160" t="s">
        <v>259</v>
      </c>
      <c r="PJ5" s="160" t="s">
        <v>261</v>
      </c>
      <c r="PK5" s="160" t="s">
        <v>262</v>
      </c>
      <c r="PL5" s="160" t="s">
        <v>263</v>
      </c>
      <c r="PM5" s="160" t="s">
        <v>264</v>
      </c>
      <c r="PN5" s="160" t="s">
        <v>266</v>
      </c>
      <c r="PO5" s="160" t="s">
        <v>267</v>
      </c>
      <c r="PP5" s="160" t="s">
        <v>268</v>
      </c>
      <c r="PQ5" s="160" t="s">
        <v>269</v>
      </c>
      <c r="PR5" s="160" t="s">
        <v>1586</v>
      </c>
      <c r="PS5" s="160" t="s">
        <v>272</v>
      </c>
      <c r="PT5" s="160" t="s">
        <v>273</v>
      </c>
      <c r="PU5" s="160" t="s">
        <v>274</v>
      </c>
      <c r="PV5" s="160" t="s">
        <v>1587</v>
      </c>
      <c r="PW5" s="160" t="s">
        <v>276</v>
      </c>
      <c r="PX5" s="160" t="s">
        <v>277</v>
      </c>
      <c r="PY5" s="160" t="s">
        <v>278</v>
      </c>
      <c r="PZ5" s="160" t="s">
        <v>280</v>
      </c>
      <c r="QA5" s="160" t="s">
        <v>281</v>
      </c>
      <c r="QB5" s="160" t="s">
        <v>1588</v>
      </c>
      <c r="QC5" s="160" t="s">
        <v>1589</v>
      </c>
      <c r="QD5" s="160" t="s">
        <v>284</v>
      </c>
      <c r="QE5" s="160" t="s">
        <v>285</v>
      </c>
      <c r="QF5" s="160" t="s">
        <v>287</v>
      </c>
      <c r="QG5" s="160" t="s">
        <v>288</v>
      </c>
      <c r="QH5" s="160" t="s">
        <v>1590</v>
      </c>
      <c r="QI5" s="160" t="s">
        <v>290</v>
      </c>
      <c r="QJ5" s="160" t="s">
        <v>1591</v>
      </c>
      <c r="QK5" s="160" t="s">
        <v>292</v>
      </c>
      <c r="QL5" s="160" t="s">
        <v>293</v>
      </c>
      <c r="QM5" s="160" t="s">
        <v>294</v>
      </c>
      <c r="QN5" s="160" t="s">
        <v>295</v>
      </c>
      <c r="QO5" s="160" t="s">
        <v>296</v>
      </c>
      <c r="QP5" s="160" t="s">
        <v>297</v>
      </c>
      <c r="QQ5" s="160" t="s">
        <v>1592</v>
      </c>
      <c r="QR5" s="160" t="s">
        <v>299</v>
      </c>
      <c r="QS5" s="160" t="s">
        <v>300</v>
      </c>
      <c r="QT5" s="160" t="s">
        <v>302</v>
      </c>
      <c r="QU5" s="160" t="s">
        <v>303</v>
      </c>
      <c r="QV5" s="160" t="s">
        <v>304</v>
      </c>
      <c r="QW5" s="160" t="s">
        <v>1567</v>
      </c>
      <c r="QX5" s="160" t="s">
        <v>308</v>
      </c>
      <c r="QY5" s="160" t="s">
        <v>309</v>
      </c>
      <c r="QZ5" s="160" t="s">
        <v>310</v>
      </c>
      <c r="RA5" s="160" t="s">
        <v>311</v>
      </c>
      <c r="RB5" s="160" t="s">
        <v>312</v>
      </c>
      <c r="RC5" s="160" t="s">
        <v>314</v>
      </c>
      <c r="RD5" s="160" t="s">
        <v>1593</v>
      </c>
      <c r="RE5" s="160" t="s">
        <v>1594</v>
      </c>
      <c r="RF5" s="160" t="s">
        <v>1595</v>
      </c>
      <c r="RG5" s="160" t="s">
        <v>319</v>
      </c>
      <c r="RH5" s="160" t="s">
        <v>315</v>
      </c>
      <c r="RI5" s="160" t="s">
        <v>316</v>
      </c>
      <c r="RJ5" s="165" t="s">
        <v>317</v>
      </c>
      <c r="RK5" s="170" t="s">
        <v>1596</v>
      </c>
      <c r="RL5" s="163" t="s">
        <v>353</v>
      </c>
      <c r="RM5" s="122" t="s">
        <v>1597</v>
      </c>
      <c r="RN5" s="122" t="s">
        <v>1569</v>
      </c>
      <c r="RO5" s="122" t="s">
        <v>356</v>
      </c>
      <c r="RP5" s="122" t="s">
        <v>1598</v>
      </c>
      <c r="RQ5" s="122" t="s">
        <v>358</v>
      </c>
      <c r="RR5" s="164" t="s">
        <v>362</v>
      </c>
      <c r="RS5" s="159" t="s">
        <v>1522</v>
      </c>
      <c r="RT5" s="160" t="s">
        <v>381</v>
      </c>
      <c r="RU5" s="160" t="s">
        <v>382</v>
      </c>
      <c r="RV5" s="160" t="s">
        <v>385</v>
      </c>
      <c r="RW5" s="160" t="s">
        <v>381</v>
      </c>
      <c r="RX5" s="160" t="s">
        <v>382</v>
      </c>
      <c r="RY5" s="160" t="s">
        <v>388</v>
      </c>
      <c r="RZ5" s="160" t="s">
        <v>381</v>
      </c>
      <c r="SA5" s="160" t="s">
        <v>382</v>
      </c>
      <c r="SB5" s="160" t="s">
        <v>390</v>
      </c>
      <c r="SC5" s="160" t="s">
        <v>392</v>
      </c>
      <c r="SD5" s="160" t="s">
        <v>381</v>
      </c>
      <c r="SE5" s="160" t="s">
        <v>382</v>
      </c>
      <c r="SF5" s="160" t="s">
        <v>426</v>
      </c>
      <c r="SG5" s="160" t="s">
        <v>1599</v>
      </c>
      <c r="SH5" s="160" t="s">
        <v>1600</v>
      </c>
      <c r="SI5" s="160" t="s">
        <v>430</v>
      </c>
      <c r="SJ5" s="160" t="s">
        <v>381</v>
      </c>
      <c r="SK5" s="160" t="s">
        <v>382</v>
      </c>
      <c r="SL5" s="160" t="s">
        <v>433</v>
      </c>
      <c r="SM5" s="160" t="s">
        <v>381</v>
      </c>
      <c r="SN5" s="160" t="s">
        <v>382</v>
      </c>
      <c r="SO5" s="160" t="s">
        <v>435</v>
      </c>
      <c r="SP5" s="160" t="s">
        <v>381</v>
      </c>
      <c r="SQ5" s="160" t="s">
        <v>382</v>
      </c>
      <c r="SR5" s="160" t="s">
        <v>439</v>
      </c>
      <c r="SS5" s="160" t="s">
        <v>381</v>
      </c>
      <c r="ST5" s="160" t="s">
        <v>382</v>
      </c>
      <c r="SU5" s="160" t="s">
        <v>441</v>
      </c>
      <c r="SV5" s="160" t="s">
        <v>445</v>
      </c>
      <c r="SW5" s="160" t="s">
        <v>381</v>
      </c>
      <c r="SX5" s="160" t="s">
        <v>382</v>
      </c>
      <c r="SY5" s="160" t="s">
        <v>457</v>
      </c>
      <c r="SZ5" s="160" t="s">
        <v>465</v>
      </c>
      <c r="TA5" s="160" t="s">
        <v>381</v>
      </c>
      <c r="TB5" s="165" t="s">
        <v>382</v>
      </c>
      <c r="TC5" s="181" t="s">
        <v>480</v>
      </c>
      <c r="TD5" s="182" t="s">
        <v>481</v>
      </c>
      <c r="TE5" s="183" t="s">
        <v>482</v>
      </c>
      <c r="TF5" s="1096"/>
      <c r="TG5" s="121" t="s">
        <v>1601</v>
      </c>
      <c r="TH5" s="122" t="s">
        <v>484</v>
      </c>
      <c r="TI5" s="122" t="s">
        <v>486</v>
      </c>
      <c r="TJ5" s="122" t="s">
        <v>489</v>
      </c>
      <c r="TK5" s="122" t="s">
        <v>492</v>
      </c>
      <c r="TL5" s="122" t="s">
        <v>495</v>
      </c>
      <c r="TM5" s="122" t="s">
        <v>496</v>
      </c>
      <c r="TN5" s="122" t="s">
        <v>497</v>
      </c>
      <c r="TO5" s="122" t="s">
        <v>498</v>
      </c>
      <c r="TP5" s="123" t="s">
        <v>1602</v>
      </c>
      <c r="TQ5" s="167" t="s">
        <v>1603</v>
      </c>
      <c r="TR5" s="160" t="s">
        <v>1604</v>
      </c>
      <c r="TS5" s="160" t="s">
        <v>1605</v>
      </c>
      <c r="TT5" s="160" t="s">
        <v>1606</v>
      </c>
      <c r="TU5" s="165" t="s">
        <v>512</v>
      </c>
      <c r="TV5" s="120" t="s">
        <v>1607</v>
      </c>
      <c r="TW5" s="123" t="s">
        <v>1608</v>
      </c>
      <c r="TX5" s="159" t="s">
        <v>1609</v>
      </c>
      <c r="TY5" s="161" t="s">
        <v>519</v>
      </c>
      <c r="TZ5" s="121" t="s">
        <v>529</v>
      </c>
      <c r="UA5" s="122" t="s">
        <v>530</v>
      </c>
      <c r="UB5" s="122" t="s">
        <v>531</v>
      </c>
      <c r="UC5" s="122" t="s">
        <v>532</v>
      </c>
      <c r="UD5" s="122" t="s">
        <v>533</v>
      </c>
      <c r="UE5" s="123" t="s">
        <v>534</v>
      </c>
      <c r="UF5" s="171" t="s">
        <v>112</v>
      </c>
      <c r="UG5" s="172" t="s">
        <v>1626</v>
      </c>
      <c r="UH5" s="173" t="s">
        <v>1627</v>
      </c>
      <c r="UI5" s="174" t="s">
        <v>136</v>
      </c>
      <c r="UJ5" s="421" t="s">
        <v>138</v>
      </c>
      <c r="UK5" s="421" t="s">
        <v>140</v>
      </c>
      <c r="UL5" s="421" t="s">
        <v>142</v>
      </c>
      <c r="UM5" s="421" t="s">
        <v>144</v>
      </c>
      <c r="UN5" s="421" t="s">
        <v>146</v>
      </c>
      <c r="UO5" s="421" t="s">
        <v>148</v>
      </c>
      <c r="UP5" s="421" t="s">
        <v>150</v>
      </c>
      <c r="UQ5" s="421" t="s">
        <v>152</v>
      </c>
      <c r="UR5" s="421" t="s">
        <v>154</v>
      </c>
      <c r="US5" s="421" t="s">
        <v>156</v>
      </c>
      <c r="UT5" s="421" t="s">
        <v>158</v>
      </c>
      <c r="UU5" s="421" t="s">
        <v>160</v>
      </c>
      <c r="UV5" s="421" t="s">
        <v>162</v>
      </c>
      <c r="UW5" s="421" t="s">
        <v>164</v>
      </c>
      <c r="UX5" s="175" t="s">
        <v>1628</v>
      </c>
      <c r="UY5" s="171" t="s">
        <v>1629</v>
      </c>
      <c r="UZ5" s="172" t="s">
        <v>1630</v>
      </c>
      <c r="VA5" s="172" t="s">
        <v>200</v>
      </c>
      <c r="VB5" s="172" t="s">
        <v>201</v>
      </c>
      <c r="VC5" s="172" t="s">
        <v>203</v>
      </c>
      <c r="VD5" s="172" t="s">
        <v>207</v>
      </c>
      <c r="VE5" s="172" t="s">
        <v>210</v>
      </c>
      <c r="VF5" s="173" t="s">
        <v>468</v>
      </c>
      <c r="VG5" s="174" t="s">
        <v>1559</v>
      </c>
      <c r="VH5" s="421" t="s">
        <v>1631</v>
      </c>
      <c r="VI5" s="421" t="s">
        <v>233</v>
      </c>
      <c r="VJ5" s="421" t="s">
        <v>234</v>
      </c>
      <c r="VK5" s="421" t="s">
        <v>1560</v>
      </c>
      <c r="VL5" s="421" t="s">
        <v>1582</v>
      </c>
      <c r="VM5" s="421" t="s">
        <v>1632</v>
      </c>
      <c r="VN5" s="175" t="s">
        <v>1584</v>
      </c>
      <c r="VO5" s="171" t="s">
        <v>247</v>
      </c>
      <c r="VP5" s="172" t="s">
        <v>248</v>
      </c>
      <c r="VQ5" s="172" t="s">
        <v>249</v>
      </c>
      <c r="VR5" s="172" t="s">
        <v>250</v>
      </c>
      <c r="VS5" s="172" t="s">
        <v>252</v>
      </c>
      <c r="VT5" s="172" t="s">
        <v>253</v>
      </c>
      <c r="VU5" s="172" t="s">
        <v>254</v>
      </c>
      <c r="VV5" s="172" t="s">
        <v>255</v>
      </c>
      <c r="VW5" s="172" t="s">
        <v>256</v>
      </c>
      <c r="VX5" s="172" t="s">
        <v>258</v>
      </c>
      <c r="VY5" s="172" t="s">
        <v>259</v>
      </c>
      <c r="VZ5" s="172" t="s">
        <v>261</v>
      </c>
      <c r="WA5" s="172" t="s">
        <v>262</v>
      </c>
      <c r="WB5" s="172" t="s">
        <v>263</v>
      </c>
      <c r="WC5" s="172" t="s">
        <v>264</v>
      </c>
      <c r="WD5" s="172" t="s">
        <v>266</v>
      </c>
      <c r="WE5" s="172" t="s">
        <v>267</v>
      </c>
      <c r="WF5" s="172" t="s">
        <v>268</v>
      </c>
      <c r="WG5" s="172" t="s">
        <v>269</v>
      </c>
      <c r="WH5" s="172" t="s">
        <v>270</v>
      </c>
      <c r="WI5" s="172" t="s">
        <v>272</v>
      </c>
      <c r="WJ5" s="172" t="s">
        <v>273</v>
      </c>
      <c r="WK5" s="172" t="s">
        <v>274</v>
      </c>
      <c r="WL5" s="172" t="s">
        <v>275</v>
      </c>
      <c r="WM5" s="172" t="s">
        <v>276</v>
      </c>
      <c r="WN5" s="172" t="s">
        <v>277</v>
      </c>
      <c r="WO5" s="172" t="s">
        <v>278</v>
      </c>
      <c r="WP5" s="172" t="s">
        <v>280</v>
      </c>
      <c r="WQ5" s="172" t="s">
        <v>281</v>
      </c>
      <c r="WR5" s="172" t="s">
        <v>282</v>
      </c>
      <c r="WS5" s="172" t="s">
        <v>283</v>
      </c>
      <c r="WT5" s="172" t="s">
        <v>284</v>
      </c>
      <c r="WU5" s="172" t="s">
        <v>285</v>
      </c>
      <c r="WV5" s="172" t="s">
        <v>287</v>
      </c>
      <c r="WW5" s="172" t="s">
        <v>288</v>
      </c>
      <c r="WX5" s="172" t="s">
        <v>289</v>
      </c>
      <c r="WY5" s="172" t="s">
        <v>290</v>
      </c>
      <c r="WZ5" s="172" t="s">
        <v>291</v>
      </c>
      <c r="XA5" s="172" t="s">
        <v>292</v>
      </c>
      <c r="XB5" s="172" t="s">
        <v>293</v>
      </c>
      <c r="XC5" s="172" t="s">
        <v>294</v>
      </c>
      <c r="XD5" s="172" t="s">
        <v>295</v>
      </c>
      <c r="XE5" s="172" t="s">
        <v>296</v>
      </c>
      <c r="XF5" s="172" t="s">
        <v>297</v>
      </c>
      <c r="XG5" s="172" t="s">
        <v>298</v>
      </c>
      <c r="XH5" s="172" t="s">
        <v>299</v>
      </c>
      <c r="XI5" s="172" t="s">
        <v>300</v>
      </c>
      <c r="XJ5" s="172" t="s">
        <v>302</v>
      </c>
      <c r="XK5" s="172" t="s">
        <v>303</v>
      </c>
      <c r="XL5" s="172" t="s">
        <v>304</v>
      </c>
      <c r="XM5" s="172" t="s">
        <v>305</v>
      </c>
      <c r="XN5" s="172" t="s">
        <v>308</v>
      </c>
      <c r="XO5" s="172" t="s">
        <v>309</v>
      </c>
      <c r="XP5" s="172" t="s">
        <v>310</v>
      </c>
      <c r="XQ5" s="172" t="s">
        <v>311</v>
      </c>
      <c r="XR5" s="172" t="s">
        <v>312</v>
      </c>
      <c r="XS5" s="172" t="s">
        <v>314</v>
      </c>
      <c r="XT5" s="172" t="s">
        <v>315</v>
      </c>
      <c r="XU5" s="172" t="s">
        <v>316</v>
      </c>
      <c r="XV5" s="172" t="s">
        <v>317</v>
      </c>
      <c r="XW5" s="172" t="s">
        <v>319</v>
      </c>
      <c r="XX5" s="172" t="s">
        <v>320</v>
      </c>
      <c r="XY5" s="172" t="s">
        <v>316</v>
      </c>
      <c r="XZ5" s="172" t="s">
        <v>317</v>
      </c>
      <c r="YA5" s="173" t="s">
        <v>1633</v>
      </c>
      <c r="YB5" s="174" t="s">
        <v>353</v>
      </c>
      <c r="YC5" s="421" t="s">
        <v>354</v>
      </c>
      <c r="YD5" s="421" t="s">
        <v>355</v>
      </c>
      <c r="YE5" s="421" t="s">
        <v>356</v>
      </c>
      <c r="YF5" s="421" t="s">
        <v>357</v>
      </c>
      <c r="YG5" s="421" t="s">
        <v>358</v>
      </c>
      <c r="YH5" s="175" t="s">
        <v>362</v>
      </c>
      <c r="YI5" s="171" t="s">
        <v>377</v>
      </c>
      <c r="YJ5" s="172" t="s">
        <v>381</v>
      </c>
      <c r="YK5" s="172" t="s">
        <v>382</v>
      </c>
      <c r="YL5" s="172" t="s">
        <v>385</v>
      </c>
      <c r="YM5" s="172" t="s">
        <v>381</v>
      </c>
      <c r="YN5" s="172" t="s">
        <v>382</v>
      </c>
      <c r="YO5" s="172" t="s">
        <v>388</v>
      </c>
      <c r="YP5" s="172" t="s">
        <v>381</v>
      </c>
      <c r="YQ5" s="172" t="s">
        <v>382</v>
      </c>
      <c r="YR5" s="172" t="s">
        <v>390</v>
      </c>
      <c r="YS5" s="172" t="s">
        <v>392</v>
      </c>
      <c r="YT5" s="172" t="s">
        <v>381</v>
      </c>
      <c r="YU5" s="172" t="s">
        <v>382</v>
      </c>
      <c r="YV5" s="172" t="s">
        <v>426</v>
      </c>
      <c r="YW5" s="172" t="s">
        <v>427</v>
      </c>
      <c r="YX5" s="172" t="s">
        <v>428</v>
      </c>
      <c r="YY5" s="172" t="s">
        <v>430</v>
      </c>
      <c r="YZ5" s="172" t="s">
        <v>381</v>
      </c>
      <c r="ZA5" s="172" t="s">
        <v>382</v>
      </c>
      <c r="ZB5" s="172" t="s">
        <v>433</v>
      </c>
      <c r="ZC5" s="172" t="s">
        <v>381</v>
      </c>
      <c r="ZD5" s="172" t="s">
        <v>382</v>
      </c>
      <c r="ZE5" s="172" t="s">
        <v>435</v>
      </c>
      <c r="ZF5" s="172" t="s">
        <v>381</v>
      </c>
      <c r="ZG5" s="172" t="s">
        <v>382</v>
      </c>
      <c r="ZH5" s="172" t="s">
        <v>439</v>
      </c>
      <c r="ZI5" s="172" t="s">
        <v>381</v>
      </c>
      <c r="ZJ5" s="172" t="s">
        <v>382</v>
      </c>
      <c r="ZK5" s="172" t="s">
        <v>441</v>
      </c>
      <c r="ZL5" s="172" t="s">
        <v>445</v>
      </c>
      <c r="ZM5" s="172" t="s">
        <v>381</v>
      </c>
      <c r="ZN5" s="172" t="s">
        <v>382</v>
      </c>
      <c r="ZO5" s="172" t="s">
        <v>457</v>
      </c>
      <c r="ZP5" s="172" t="s">
        <v>465</v>
      </c>
      <c r="ZQ5" s="172" t="s">
        <v>381</v>
      </c>
      <c r="ZR5" s="173" t="s">
        <v>382</v>
      </c>
      <c r="ZS5" s="178" t="s">
        <v>480</v>
      </c>
      <c r="ZT5" s="179" t="s">
        <v>481</v>
      </c>
      <c r="ZU5" s="180" t="s">
        <v>482</v>
      </c>
      <c r="ZV5" s="1075"/>
      <c r="ZW5" s="174" t="s">
        <v>483</v>
      </c>
      <c r="ZX5" s="421" t="s">
        <v>484</v>
      </c>
      <c r="ZY5" s="421" t="s">
        <v>486</v>
      </c>
      <c r="ZZ5" s="421" t="s">
        <v>489</v>
      </c>
      <c r="AAA5" s="421" t="s">
        <v>492</v>
      </c>
      <c r="AAB5" s="421" t="s">
        <v>495</v>
      </c>
      <c r="AAC5" s="421" t="s">
        <v>496</v>
      </c>
      <c r="AAD5" s="421" t="s">
        <v>497</v>
      </c>
      <c r="AAE5" s="421" t="s">
        <v>498</v>
      </c>
      <c r="AAF5" s="175" t="s">
        <v>1602</v>
      </c>
      <c r="AAG5" s="171" t="s">
        <v>508</v>
      </c>
      <c r="AAH5" s="172" t="s">
        <v>509</v>
      </c>
      <c r="AAI5" s="172" t="s">
        <v>510</v>
      </c>
      <c r="AAJ5" s="172" t="s">
        <v>511</v>
      </c>
      <c r="AAK5" s="172" t="s">
        <v>512</v>
      </c>
      <c r="AAL5" s="172" t="s">
        <v>1634</v>
      </c>
      <c r="AAM5" s="172" t="s">
        <v>1635</v>
      </c>
      <c r="AAN5" s="172" t="s">
        <v>1636</v>
      </c>
      <c r="AAO5" s="173" t="s">
        <v>1637</v>
      </c>
      <c r="AAP5" s="184" t="s">
        <v>1638</v>
      </c>
      <c r="AAQ5" s="103" t="s">
        <v>1608</v>
      </c>
      <c r="AAR5" s="104" t="s">
        <v>517</v>
      </c>
      <c r="AAS5" s="421" t="s">
        <v>529</v>
      </c>
      <c r="AAT5" s="421" t="s">
        <v>530</v>
      </c>
      <c r="AAU5" s="421" t="s">
        <v>531</v>
      </c>
      <c r="AAV5" s="421" t="s">
        <v>532</v>
      </c>
      <c r="AAW5" s="421" t="s">
        <v>533</v>
      </c>
      <c r="AAX5" s="175" t="s">
        <v>534</v>
      </c>
      <c r="AAY5" s="188" t="s">
        <v>1618</v>
      </c>
      <c r="AAZ5" s="177" t="s">
        <v>1611</v>
      </c>
      <c r="ABA5" s="107" t="s">
        <v>1612</v>
      </c>
      <c r="ABB5" s="107" t="s">
        <v>1613</v>
      </c>
      <c r="ABC5" s="111" t="s">
        <v>542</v>
      </c>
      <c r="ABD5" s="107" t="s">
        <v>543</v>
      </c>
      <c r="ABE5" s="107" t="s">
        <v>544</v>
      </c>
      <c r="ABF5" s="187" t="s">
        <v>545</v>
      </c>
      <c r="ABG5" s="177" t="s">
        <v>1614</v>
      </c>
      <c r="ABH5" s="107" t="s">
        <v>1612</v>
      </c>
      <c r="ABI5" s="107" t="s">
        <v>1613</v>
      </c>
      <c r="ABJ5" s="111" t="s">
        <v>542</v>
      </c>
      <c r="ABK5" s="107" t="s">
        <v>543</v>
      </c>
      <c r="ABL5" s="107" t="s">
        <v>544</v>
      </c>
      <c r="ABM5" s="187" t="s">
        <v>545</v>
      </c>
      <c r="ABN5" s="177" t="s">
        <v>1615</v>
      </c>
      <c r="ABO5" s="107" t="s">
        <v>1612</v>
      </c>
      <c r="ABP5" s="107" t="s">
        <v>1613</v>
      </c>
      <c r="ABQ5" s="111" t="s">
        <v>542</v>
      </c>
      <c r="ABR5" s="107" t="s">
        <v>543</v>
      </c>
      <c r="ABS5" s="107" t="s">
        <v>544</v>
      </c>
      <c r="ABT5" s="187" t="s">
        <v>545</v>
      </c>
      <c r="ABU5" s="177" t="s">
        <v>1616</v>
      </c>
      <c r="ABV5" s="107" t="s">
        <v>1612</v>
      </c>
      <c r="ABW5" s="107" t="s">
        <v>1613</v>
      </c>
      <c r="ABX5" s="111" t="s">
        <v>542</v>
      </c>
      <c r="ABY5" s="107" t="s">
        <v>543</v>
      </c>
      <c r="ABZ5" s="107" t="s">
        <v>544</v>
      </c>
      <c r="ACA5" s="187" t="s">
        <v>545</v>
      </c>
      <c r="ACB5" s="174" t="s">
        <v>136</v>
      </c>
      <c r="ACC5" s="421" t="s">
        <v>557</v>
      </c>
      <c r="ACD5" s="421" t="s">
        <v>140</v>
      </c>
      <c r="ACE5" s="421" t="s">
        <v>144</v>
      </c>
      <c r="ACF5" s="421" t="s">
        <v>156</v>
      </c>
      <c r="ACG5" s="421" t="s">
        <v>558</v>
      </c>
      <c r="ACH5" s="421" t="s">
        <v>148</v>
      </c>
      <c r="ACI5" s="421" t="s">
        <v>152</v>
      </c>
      <c r="ACJ5" s="175" t="s">
        <v>589</v>
      </c>
      <c r="ACK5" s="171" t="s">
        <v>1618</v>
      </c>
      <c r="ACL5" s="32" t="s">
        <v>1611</v>
      </c>
      <c r="ACM5" s="111" t="s">
        <v>542</v>
      </c>
      <c r="ACN5" s="107" t="s">
        <v>543</v>
      </c>
      <c r="ACO5" s="107" t="s">
        <v>544</v>
      </c>
      <c r="ACP5" s="187" t="s">
        <v>1619</v>
      </c>
      <c r="ACQ5" s="32" t="s">
        <v>1614</v>
      </c>
      <c r="ACR5" s="111" t="s">
        <v>542</v>
      </c>
      <c r="ACS5" s="107" t="s">
        <v>543</v>
      </c>
      <c r="ACT5" s="107" t="s">
        <v>544</v>
      </c>
      <c r="ACU5" s="187" t="s">
        <v>1619</v>
      </c>
      <c r="ACV5" s="32" t="s">
        <v>1615</v>
      </c>
      <c r="ACW5" s="111" t="s">
        <v>542</v>
      </c>
      <c r="ACX5" s="107" t="s">
        <v>543</v>
      </c>
      <c r="ACY5" s="107" t="s">
        <v>544</v>
      </c>
      <c r="ACZ5" s="187" t="s">
        <v>1619</v>
      </c>
      <c r="ADA5" s="174" t="s">
        <v>136</v>
      </c>
      <c r="ADB5" s="421" t="s">
        <v>557</v>
      </c>
      <c r="ADC5" s="421" t="s">
        <v>140</v>
      </c>
      <c r="ADD5" s="421" t="s">
        <v>144</v>
      </c>
      <c r="ADE5" s="421" t="s">
        <v>1556</v>
      </c>
      <c r="ADF5" s="421" t="s">
        <v>558</v>
      </c>
      <c r="ADG5" s="421" t="s">
        <v>567</v>
      </c>
      <c r="ADH5" s="421" t="s">
        <v>568</v>
      </c>
      <c r="ADI5" s="189" t="s">
        <v>589</v>
      </c>
      <c r="ADJ5" s="171" t="s">
        <v>1610</v>
      </c>
      <c r="ADK5" s="115" t="s">
        <v>1611</v>
      </c>
      <c r="ADL5" s="109" t="s">
        <v>542</v>
      </c>
      <c r="ADM5" s="108" t="s">
        <v>543</v>
      </c>
      <c r="ADN5" s="108" t="s">
        <v>544</v>
      </c>
      <c r="ADO5" s="110" t="s">
        <v>1619</v>
      </c>
      <c r="ADP5" s="115" t="s">
        <v>1614</v>
      </c>
      <c r="ADQ5" s="109" t="s">
        <v>542</v>
      </c>
      <c r="ADR5" s="108" t="s">
        <v>543</v>
      </c>
      <c r="ADS5" s="108" t="s">
        <v>544</v>
      </c>
      <c r="ADT5" s="110" t="s">
        <v>1619</v>
      </c>
      <c r="ADU5" s="115" t="s">
        <v>1615</v>
      </c>
      <c r="ADV5" s="109" t="s">
        <v>542</v>
      </c>
      <c r="ADW5" s="108" t="s">
        <v>543</v>
      </c>
      <c r="ADX5" s="108" t="s">
        <v>544</v>
      </c>
      <c r="ADY5" s="110" t="s">
        <v>1619</v>
      </c>
      <c r="ADZ5" s="116" t="s">
        <v>1616</v>
      </c>
      <c r="AEA5" s="109" t="s">
        <v>542</v>
      </c>
      <c r="AEB5" s="108" t="s">
        <v>543</v>
      </c>
      <c r="AEC5" s="108" t="s">
        <v>544</v>
      </c>
      <c r="AED5" s="110" t="s">
        <v>1619</v>
      </c>
      <c r="AEE5" s="174" t="s">
        <v>1639</v>
      </c>
      <c r="AEF5" s="421" t="s">
        <v>557</v>
      </c>
      <c r="AEG5" s="421" t="s">
        <v>140</v>
      </c>
      <c r="AEH5" s="421" t="s">
        <v>144</v>
      </c>
      <c r="AEI5" s="421" t="s">
        <v>156</v>
      </c>
      <c r="AEJ5" s="421" t="s">
        <v>558</v>
      </c>
      <c r="AEK5" s="421" t="s">
        <v>567</v>
      </c>
      <c r="AEL5" s="421" t="s">
        <v>568</v>
      </c>
      <c r="AEM5" s="175" t="s">
        <v>589</v>
      </c>
      <c r="AEN5" s="171" t="s">
        <v>583</v>
      </c>
      <c r="AEO5" s="172" t="s">
        <v>584</v>
      </c>
      <c r="AEP5" s="172" t="s">
        <v>585</v>
      </c>
      <c r="AEQ5" s="172" t="s">
        <v>586</v>
      </c>
      <c r="AER5" s="172" t="s">
        <v>587</v>
      </c>
      <c r="AES5" s="172" t="s">
        <v>588</v>
      </c>
      <c r="AET5" s="173" t="s">
        <v>589</v>
      </c>
      <c r="AEU5" s="190" t="s">
        <v>599</v>
      </c>
      <c r="AEV5" s="191" t="s">
        <v>600</v>
      </c>
      <c r="AEW5" s="191" t="s">
        <v>602</v>
      </c>
      <c r="AEX5" s="191" t="s">
        <v>603</v>
      </c>
      <c r="AEY5" s="192" t="s">
        <v>605</v>
      </c>
    </row>
    <row r="6" spans="1:831" ht="101.5" x14ac:dyDescent="0.35">
      <c r="A6" s="1">
        <v>45575.96329861111</v>
      </c>
      <c r="B6" s="2">
        <v>45575.980034722219</v>
      </c>
      <c r="C6" s="4">
        <v>100</v>
      </c>
      <c r="D6" s="4">
        <v>1445</v>
      </c>
      <c r="E6" s="3" t="s">
        <v>1640</v>
      </c>
      <c r="F6" s="2">
        <v>45575.980049826387</v>
      </c>
      <c r="G6" s="3" t="s">
        <v>1641</v>
      </c>
      <c r="H6" s="4">
        <v>0.89999997615814209</v>
      </c>
      <c r="I6" s="3" t="s">
        <v>1642</v>
      </c>
      <c r="J6" s="3" t="s">
        <v>1642</v>
      </c>
      <c r="K6" s="3" t="s">
        <v>1642</v>
      </c>
      <c r="L6" s="3" t="s">
        <v>1642</v>
      </c>
      <c r="M6" s="3" t="s">
        <v>1642</v>
      </c>
      <c r="N6" s="3" t="s">
        <v>1642</v>
      </c>
      <c r="O6" s="3" t="s">
        <v>110</v>
      </c>
      <c r="P6" s="3" t="s">
        <v>1643</v>
      </c>
      <c r="Q6" s="3" t="s">
        <v>1643</v>
      </c>
      <c r="R6" s="20" t="s">
        <v>110</v>
      </c>
      <c r="S6" s="126">
        <v>70</v>
      </c>
      <c r="T6" s="124"/>
      <c r="U6" s="3"/>
      <c r="V6" s="3" t="s">
        <v>20</v>
      </c>
      <c r="W6" s="3" t="s">
        <v>110</v>
      </c>
      <c r="X6" s="3" t="s">
        <v>41</v>
      </c>
      <c r="Y6" s="3" t="s">
        <v>106</v>
      </c>
      <c r="Z6" s="3" t="s">
        <v>12</v>
      </c>
      <c r="AA6" s="4">
        <v>264</v>
      </c>
      <c r="AB6" s="3" t="s">
        <v>25</v>
      </c>
      <c r="AC6" s="3" t="s">
        <v>110</v>
      </c>
      <c r="AD6" s="3" t="s">
        <v>1643</v>
      </c>
      <c r="AE6" s="5" t="s">
        <v>1643</v>
      </c>
      <c r="AF6" s="8" t="s">
        <v>1643</v>
      </c>
      <c r="AG6" s="3" t="s">
        <v>1643</v>
      </c>
      <c r="AH6" s="3" t="s">
        <v>1643</v>
      </c>
      <c r="AI6" s="3" t="s">
        <v>1643</v>
      </c>
      <c r="AJ6" s="3" t="s">
        <v>1643</v>
      </c>
      <c r="AK6" s="3" t="s">
        <v>1643</v>
      </c>
      <c r="AL6" s="3" t="s">
        <v>1643</v>
      </c>
      <c r="AM6" s="3" t="s">
        <v>1643</v>
      </c>
      <c r="AN6" s="3" t="s">
        <v>1643</v>
      </c>
      <c r="AO6" s="3" t="s">
        <v>1643</v>
      </c>
      <c r="AP6" s="3" t="s">
        <v>1643</v>
      </c>
      <c r="AQ6" s="3" t="s">
        <v>1643</v>
      </c>
      <c r="AR6" s="3" t="s">
        <v>1643</v>
      </c>
      <c r="AS6" s="3" t="s">
        <v>1643</v>
      </c>
      <c r="AT6" s="3" t="s">
        <v>1643</v>
      </c>
      <c r="AU6" s="5" t="s">
        <v>1643</v>
      </c>
      <c r="AV6" s="13" t="s">
        <v>1643</v>
      </c>
      <c r="AW6" s="3" t="s">
        <v>1643</v>
      </c>
      <c r="AX6" s="3" t="s">
        <v>1643</v>
      </c>
      <c r="AY6" s="3" t="s">
        <v>1643</v>
      </c>
      <c r="AZ6" s="3" t="s">
        <v>1643</v>
      </c>
      <c r="BA6" s="3" t="s">
        <v>1643</v>
      </c>
      <c r="BB6" s="3" t="s">
        <v>1643</v>
      </c>
      <c r="BC6" s="5" t="s">
        <v>1643</v>
      </c>
      <c r="BD6" s="13" t="s">
        <v>1643</v>
      </c>
      <c r="BE6" s="3" t="s">
        <v>1643</v>
      </c>
      <c r="BF6" s="3" t="s">
        <v>1643</v>
      </c>
      <c r="BG6" s="3" t="s">
        <v>1643</v>
      </c>
      <c r="BH6" s="3" t="s">
        <v>1643</v>
      </c>
      <c r="BI6" s="3" t="s">
        <v>1643</v>
      </c>
      <c r="BJ6" s="3" t="s">
        <v>1643</v>
      </c>
      <c r="BK6" s="5" t="s">
        <v>1643</v>
      </c>
      <c r="BL6" s="13" t="s">
        <v>1643</v>
      </c>
      <c r="BM6" s="3" t="s">
        <v>1643</v>
      </c>
      <c r="BN6" s="3" t="s">
        <v>1643</v>
      </c>
      <c r="BO6" s="5" t="s">
        <v>1643</v>
      </c>
      <c r="BP6" s="13" t="s">
        <v>1643</v>
      </c>
      <c r="BQ6" s="3" t="s">
        <v>1643</v>
      </c>
      <c r="BR6" s="3" t="s">
        <v>1643</v>
      </c>
      <c r="BS6" s="5" t="s">
        <v>1643</v>
      </c>
      <c r="BT6" s="13" t="s">
        <v>1643</v>
      </c>
      <c r="BU6" s="5" t="s">
        <v>1643</v>
      </c>
      <c r="BV6" s="13" t="s">
        <v>1643</v>
      </c>
      <c r="BW6" s="3" t="s">
        <v>1643</v>
      </c>
      <c r="BX6" s="3" t="s">
        <v>1643</v>
      </c>
      <c r="BY6" s="5" t="s">
        <v>1643</v>
      </c>
      <c r="BZ6" s="13" t="s">
        <v>1643</v>
      </c>
      <c r="CA6" s="3" t="s">
        <v>1643</v>
      </c>
      <c r="CB6" s="3" t="s">
        <v>1643</v>
      </c>
      <c r="CC6" s="3" t="s">
        <v>1643</v>
      </c>
      <c r="CD6" s="5" t="s">
        <v>1643</v>
      </c>
      <c r="CE6" s="13" t="s">
        <v>1643</v>
      </c>
      <c r="CF6" s="3" t="s">
        <v>1643</v>
      </c>
      <c r="CG6" s="3" t="s">
        <v>1643</v>
      </c>
      <c r="CH6" s="3" t="s">
        <v>1643</v>
      </c>
      <c r="CI6" s="3" t="s">
        <v>1643</v>
      </c>
      <c r="CJ6" s="3" t="s">
        <v>1643</v>
      </c>
      <c r="CK6" s="5" t="s">
        <v>1643</v>
      </c>
      <c r="CL6" s="13" t="s">
        <v>1643</v>
      </c>
      <c r="CM6" s="3" t="s">
        <v>1643</v>
      </c>
      <c r="CN6" s="3" t="s">
        <v>1643</v>
      </c>
      <c r="CO6" s="3" t="s">
        <v>1643</v>
      </c>
      <c r="CP6" s="3" t="s">
        <v>1643</v>
      </c>
      <c r="CQ6" s="20" t="s">
        <v>1643</v>
      </c>
      <c r="CR6" s="13" t="s">
        <v>1643</v>
      </c>
      <c r="CS6" s="3" t="s">
        <v>1643</v>
      </c>
      <c r="CT6" s="3" t="s">
        <v>1643</v>
      </c>
      <c r="CU6" s="3" t="s">
        <v>1643</v>
      </c>
      <c r="CV6" s="3" t="s">
        <v>1643</v>
      </c>
      <c r="CW6" s="3" t="s">
        <v>1643</v>
      </c>
      <c r="CX6" s="3" t="s">
        <v>1643</v>
      </c>
      <c r="CY6" s="3" t="s">
        <v>1643</v>
      </c>
      <c r="CZ6" s="3" t="s">
        <v>1643</v>
      </c>
      <c r="DA6" s="3" t="s">
        <v>1643</v>
      </c>
      <c r="DB6" s="3" t="s">
        <v>1643</v>
      </c>
      <c r="DC6" s="3" t="s">
        <v>1643</v>
      </c>
      <c r="DD6" s="3" t="s">
        <v>1643</v>
      </c>
      <c r="DE6" s="5" t="s">
        <v>1643</v>
      </c>
      <c r="DF6" s="8" t="s">
        <v>1643</v>
      </c>
      <c r="DG6" s="3" t="s">
        <v>1643</v>
      </c>
      <c r="DH6" s="3" t="s">
        <v>1643</v>
      </c>
      <c r="DI6" s="3" t="s">
        <v>1643</v>
      </c>
      <c r="DJ6" s="3" t="s">
        <v>1643</v>
      </c>
      <c r="DK6" s="3" t="s">
        <v>1643</v>
      </c>
      <c r="DL6" s="3" t="s">
        <v>1643</v>
      </c>
      <c r="DM6" s="3" t="s">
        <v>1643</v>
      </c>
      <c r="DN6" s="5" t="s">
        <v>1643</v>
      </c>
      <c r="DO6" s="8" t="s">
        <v>1643</v>
      </c>
      <c r="DP6" s="3" t="s">
        <v>1643</v>
      </c>
      <c r="DQ6" s="3" t="s">
        <v>1643</v>
      </c>
      <c r="DR6" s="5" t="s">
        <v>1643</v>
      </c>
      <c r="DS6" s="8" t="s">
        <v>1643</v>
      </c>
      <c r="DT6" s="3" t="s">
        <v>1643</v>
      </c>
      <c r="DU6" s="3" t="s">
        <v>1643</v>
      </c>
      <c r="DV6" s="5" t="s">
        <v>1643</v>
      </c>
      <c r="DW6" s="16" t="s">
        <v>1643</v>
      </c>
      <c r="DX6" s="13" t="s">
        <v>1643</v>
      </c>
      <c r="DY6" s="3" t="s">
        <v>1643</v>
      </c>
      <c r="DZ6" s="3" t="s">
        <v>1643</v>
      </c>
      <c r="EA6" s="3" t="s">
        <v>1643</v>
      </c>
      <c r="EB6" s="20" t="s">
        <v>1643</v>
      </c>
      <c r="EC6" s="13" t="s">
        <v>1643</v>
      </c>
      <c r="ED6" s="3" t="s">
        <v>1643</v>
      </c>
      <c r="EE6" s="3" t="s">
        <v>1643</v>
      </c>
      <c r="EF6" s="3" t="s">
        <v>1643</v>
      </c>
      <c r="EG6" s="3" t="s">
        <v>1643</v>
      </c>
      <c r="EH6" s="3" t="s">
        <v>1643</v>
      </c>
      <c r="EI6" s="3" t="s">
        <v>1643</v>
      </c>
      <c r="EJ6" s="3" t="s">
        <v>1643</v>
      </c>
      <c r="EK6" s="3" t="s">
        <v>1643</v>
      </c>
      <c r="EL6" s="3" t="s">
        <v>1643</v>
      </c>
      <c r="EM6" s="20" t="s">
        <v>1643</v>
      </c>
      <c r="EN6" s="22" t="s">
        <v>1643</v>
      </c>
      <c r="EO6" s="8" t="s">
        <v>1643</v>
      </c>
      <c r="EP6" s="3" t="s">
        <v>1643</v>
      </c>
      <c r="EQ6" s="3" t="s">
        <v>1643</v>
      </c>
      <c r="ER6" s="3" t="s">
        <v>1643</v>
      </c>
      <c r="ES6" s="3" t="s">
        <v>1643</v>
      </c>
      <c r="ET6" s="3" t="s">
        <v>1643</v>
      </c>
      <c r="EU6" s="3" t="s">
        <v>1643</v>
      </c>
      <c r="EV6" s="3" t="s">
        <v>1643</v>
      </c>
      <c r="EW6" s="3" t="s">
        <v>1643</v>
      </c>
      <c r="EX6" s="20" t="s">
        <v>1643</v>
      </c>
      <c r="EY6" s="18" t="s">
        <v>1643</v>
      </c>
      <c r="EZ6" s="13" t="s">
        <v>1643</v>
      </c>
      <c r="FA6" s="3" t="s">
        <v>1643</v>
      </c>
      <c r="FB6" s="3" t="s">
        <v>1643</v>
      </c>
      <c r="FC6" s="3" t="s">
        <v>1643</v>
      </c>
      <c r="FD6" s="3" t="s">
        <v>1643</v>
      </c>
      <c r="FE6" s="3" t="s">
        <v>1643</v>
      </c>
      <c r="FF6" s="3" t="s">
        <v>1643</v>
      </c>
      <c r="FG6" s="3" t="s">
        <v>1643</v>
      </c>
      <c r="FH6" s="3" t="s">
        <v>1643</v>
      </c>
      <c r="FI6" s="3" t="s">
        <v>1643</v>
      </c>
      <c r="FJ6" s="3" t="s">
        <v>1643</v>
      </c>
      <c r="FK6" s="3" t="s">
        <v>1643</v>
      </c>
      <c r="FL6" s="3" t="s">
        <v>1643</v>
      </c>
      <c r="FM6" s="3" t="s">
        <v>1643</v>
      </c>
      <c r="FN6" s="3" t="s">
        <v>1643</v>
      </c>
      <c r="FO6" s="3" t="s">
        <v>1643</v>
      </c>
      <c r="FP6" s="3" t="s">
        <v>1643</v>
      </c>
      <c r="FQ6" s="3" t="s">
        <v>1643</v>
      </c>
      <c r="FR6" s="3" t="s">
        <v>1643</v>
      </c>
      <c r="FS6" s="3" t="s">
        <v>1643</v>
      </c>
      <c r="FT6" s="3" t="s">
        <v>1643</v>
      </c>
      <c r="FU6" s="3" t="s">
        <v>1643</v>
      </c>
      <c r="FV6" s="3" t="s">
        <v>1643</v>
      </c>
      <c r="FW6" s="3" t="s">
        <v>1643</v>
      </c>
      <c r="FX6" s="3" t="s">
        <v>1643</v>
      </c>
      <c r="FY6" s="3" t="s">
        <v>1643</v>
      </c>
      <c r="FZ6" s="3" t="s">
        <v>1643</v>
      </c>
      <c r="GA6" s="3" t="s">
        <v>1643</v>
      </c>
      <c r="GB6" s="3" t="s">
        <v>1643</v>
      </c>
      <c r="GC6" s="3" t="s">
        <v>1643</v>
      </c>
      <c r="GD6" s="3" t="s">
        <v>1643</v>
      </c>
      <c r="GE6" s="3" t="s">
        <v>1643</v>
      </c>
      <c r="GF6" s="3" t="s">
        <v>1643</v>
      </c>
      <c r="GG6" s="3" t="s">
        <v>1643</v>
      </c>
      <c r="GH6" s="3" t="s">
        <v>1643</v>
      </c>
      <c r="GI6" s="3" t="s">
        <v>1643</v>
      </c>
      <c r="GJ6" s="3" t="s">
        <v>1643</v>
      </c>
      <c r="GK6" s="3" t="s">
        <v>1643</v>
      </c>
      <c r="GL6" s="3" t="s">
        <v>1643</v>
      </c>
      <c r="GM6" s="3" t="s">
        <v>1643</v>
      </c>
      <c r="GN6" s="3" t="s">
        <v>1643</v>
      </c>
      <c r="GO6" s="3" t="s">
        <v>1643</v>
      </c>
      <c r="GP6" s="20" t="s">
        <v>1643</v>
      </c>
      <c r="GQ6" s="13" t="s">
        <v>1643</v>
      </c>
      <c r="GR6" s="20" t="s">
        <v>1643</v>
      </c>
      <c r="GS6" s="13" t="s">
        <v>1643</v>
      </c>
      <c r="GT6" s="3" t="s">
        <v>1643</v>
      </c>
      <c r="GU6" s="3" t="s">
        <v>1643</v>
      </c>
      <c r="GV6" s="20" t="s">
        <v>1643</v>
      </c>
      <c r="GW6" s="31"/>
      <c r="GX6" s="13" t="s">
        <v>1643</v>
      </c>
      <c r="GY6" s="5" t="s">
        <v>1643</v>
      </c>
      <c r="GZ6" s="13" t="s">
        <v>1643</v>
      </c>
      <c r="HA6" s="5" t="s">
        <v>1643</v>
      </c>
      <c r="HB6" s="13" t="s">
        <v>1643</v>
      </c>
      <c r="HC6" s="3" t="s">
        <v>1643</v>
      </c>
      <c r="HD6" s="3" t="s">
        <v>1643</v>
      </c>
      <c r="HE6" s="3" t="s">
        <v>1643</v>
      </c>
      <c r="HF6" s="3" t="s">
        <v>1643</v>
      </c>
      <c r="HG6" s="20" t="s">
        <v>1643</v>
      </c>
      <c r="HH6" s="13" t="s">
        <v>1643</v>
      </c>
      <c r="HI6" s="3"/>
      <c r="HJ6" s="3" t="s">
        <v>1643</v>
      </c>
      <c r="HK6" s="3" t="s">
        <v>1643</v>
      </c>
      <c r="HL6" s="3" t="s">
        <v>1643</v>
      </c>
      <c r="HM6" s="3" t="s">
        <v>1643</v>
      </c>
      <c r="HN6" s="3" t="s">
        <v>1643</v>
      </c>
      <c r="HO6" s="5" t="s">
        <v>1643</v>
      </c>
      <c r="HP6" s="8" t="s">
        <v>1643</v>
      </c>
      <c r="HQ6" s="8" t="s">
        <v>1643</v>
      </c>
      <c r="HR6" s="3" t="s">
        <v>1643</v>
      </c>
      <c r="HS6" s="3" t="s">
        <v>1643</v>
      </c>
      <c r="HT6" s="3" t="s">
        <v>1643</v>
      </c>
      <c r="HU6" s="3" t="s">
        <v>1643</v>
      </c>
      <c r="HV6" s="5" t="s">
        <v>1643</v>
      </c>
      <c r="HW6" s="13" t="s">
        <v>1643</v>
      </c>
      <c r="HX6" s="8" t="s">
        <v>1643</v>
      </c>
      <c r="HY6" s="3" t="s">
        <v>1643</v>
      </c>
      <c r="HZ6" s="3" t="s">
        <v>1643</v>
      </c>
      <c r="IA6" s="3" t="s">
        <v>1643</v>
      </c>
      <c r="IB6" s="3" t="s">
        <v>1643</v>
      </c>
      <c r="IC6" s="5" t="s">
        <v>1643</v>
      </c>
      <c r="ID6" s="13" t="s">
        <v>1643</v>
      </c>
      <c r="IE6" s="8" t="s">
        <v>1643</v>
      </c>
      <c r="IF6" s="3" t="s">
        <v>1643</v>
      </c>
      <c r="IG6" s="3" t="s">
        <v>1643</v>
      </c>
      <c r="IH6" s="3" t="s">
        <v>1643</v>
      </c>
      <c r="II6" s="3" t="s">
        <v>1643</v>
      </c>
      <c r="IJ6" s="20" t="s">
        <v>1643</v>
      </c>
      <c r="IK6" s="13" t="s">
        <v>1643</v>
      </c>
      <c r="IL6" s="3" t="s">
        <v>1643</v>
      </c>
      <c r="IM6" s="3" t="s">
        <v>1643</v>
      </c>
      <c r="IN6" s="3" t="s">
        <v>1643</v>
      </c>
      <c r="IO6" s="3" t="s">
        <v>1643</v>
      </c>
      <c r="IP6" s="3" t="s">
        <v>1643</v>
      </c>
      <c r="IQ6" s="3" t="s">
        <v>1643</v>
      </c>
      <c r="IR6" s="3" t="s">
        <v>1643</v>
      </c>
      <c r="IS6" s="20" t="s">
        <v>1643</v>
      </c>
      <c r="IT6" s="13" t="s">
        <v>1643</v>
      </c>
      <c r="IU6" s="3"/>
      <c r="IV6" s="3" t="s">
        <v>1643</v>
      </c>
      <c r="IW6" s="3" t="s">
        <v>1643</v>
      </c>
      <c r="IX6" s="3" t="s">
        <v>1643</v>
      </c>
      <c r="IY6" s="5" t="s">
        <v>1643</v>
      </c>
      <c r="IZ6" s="8" t="s">
        <v>1643</v>
      </c>
      <c r="JA6" s="8" t="s">
        <v>1643</v>
      </c>
      <c r="JB6" s="3" t="s">
        <v>1643</v>
      </c>
      <c r="JC6" s="3" t="s">
        <v>1643</v>
      </c>
      <c r="JD6" s="5" t="s">
        <v>1643</v>
      </c>
      <c r="JE6" s="13" t="s">
        <v>1643</v>
      </c>
      <c r="JF6" s="3" t="s">
        <v>1643</v>
      </c>
      <c r="JG6" s="3" t="s">
        <v>1643</v>
      </c>
      <c r="JH6" s="3" t="s">
        <v>1643</v>
      </c>
      <c r="JI6" s="3" t="s">
        <v>1643</v>
      </c>
      <c r="JJ6" s="3" t="s">
        <v>1643</v>
      </c>
      <c r="JK6" s="3" t="s">
        <v>1643</v>
      </c>
      <c r="JL6" s="3" t="s">
        <v>1643</v>
      </c>
      <c r="JM6" s="20" t="s">
        <v>1643</v>
      </c>
      <c r="JN6" s="13" t="s">
        <v>1643</v>
      </c>
      <c r="JO6" s="3" t="s">
        <v>1643</v>
      </c>
      <c r="JP6" s="3" t="s">
        <v>1643</v>
      </c>
      <c r="JQ6" s="3" t="s">
        <v>1643</v>
      </c>
      <c r="JR6" s="3" t="s">
        <v>1643</v>
      </c>
      <c r="JS6" s="5" t="s">
        <v>1643</v>
      </c>
      <c r="JT6" s="13" t="s">
        <v>1643</v>
      </c>
      <c r="JU6" s="3" t="s">
        <v>1643</v>
      </c>
      <c r="JV6" s="3" t="s">
        <v>1643</v>
      </c>
      <c r="JW6" s="3" t="s">
        <v>1643</v>
      </c>
      <c r="JX6" s="5" t="s">
        <v>1643</v>
      </c>
      <c r="JY6" s="13" t="s">
        <v>1643</v>
      </c>
      <c r="JZ6" s="3" t="s">
        <v>1643</v>
      </c>
      <c r="KA6" s="3" t="s">
        <v>1643</v>
      </c>
      <c r="KB6" s="3" t="s">
        <v>1643</v>
      </c>
      <c r="KC6" s="3" t="s">
        <v>1643</v>
      </c>
      <c r="KD6" s="3" t="s">
        <v>1643</v>
      </c>
      <c r="KE6" s="3" t="s">
        <v>1643</v>
      </c>
      <c r="KF6" s="3" t="s">
        <v>1643</v>
      </c>
      <c r="KG6" s="5" t="s">
        <v>1643</v>
      </c>
      <c r="KH6" s="13" t="s">
        <v>1643</v>
      </c>
      <c r="KI6" s="3" t="s">
        <v>1643</v>
      </c>
      <c r="KJ6" s="3" t="s">
        <v>1643</v>
      </c>
      <c r="KK6" s="3" t="s">
        <v>1643</v>
      </c>
      <c r="KL6" s="3" t="s">
        <v>1643</v>
      </c>
      <c r="KM6" s="3" t="s">
        <v>1643</v>
      </c>
      <c r="KN6" s="20" t="s">
        <v>1643</v>
      </c>
      <c r="KO6" s="13" t="s">
        <v>1643</v>
      </c>
      <c r="KP6" s="3" t="s">
        <v>1643</v>
      </c>
      <c r="KQ6" s="3" t="s">
        <v>1643</v>
      </c>
      <c r="KR6" s="3" t="s">
        <v>1643</v>
      </c>
      <c r="KS6" s="20" t="s">
        <v>1643</v>
      </c>
      <c r="KT6" s="16" t="s">
        <v>1643</v>
      </c>
      <c r="KU6" s="13" t="s">
        <v>1643</v>
      </c>
      <c r="KV6" s="3" t="s">
        <v>1643</v>
      </c>
      <c r="KW6" s="3" t="s">
        <v>1643</v>
      </c>
      <c r="KX6" s="3" t="s">
        <v>1643</v>
      </c>
      <c r="KY6" s="3" t="s">
        <v>1643</v>
      </c>
      <c r="KZ6" s="3" t="s">
        <v>1643</v>
      </c>
      <c r="LA6" s="3" t="s">
        <v>1643</v>
      </c>
      <c r="LB6" s="3" t="s">
        <v>1643</v>
      </c>
      <c r="LC6" s="3" t="s">
        <v>1643</v>
      </c>
      <c r="LD6" s="3" t="s">
        <v>1643</v>
      </c>
      <c r="LE6" s="3" t="s">
        <v>1643</v>
      </c>
      <c r="LF6" s="3" t="s">
        <v>1643</v>
      </c>
      <c r="LG6" s="3" t="s">
        <v>1643</v>
      </c>
      <c r="LH6" s="3" t="s">
        <v>1643</v>
      </c>
      <c r="LI6" s="3" t="s">
        <v>1643</v>
      </c>
      <c r="LJ6" s="3" t="s">
        <v>1643</v>
      </c>
      <c r="LK6" s="3" t="s">
        <v>1643</v>
      </c>
      <c r="LL6" s="3" t="s">
        <v>1643</v>
      </c>
      <c r="LM6" s="3" t="s">
        <v>1643</v>
      </c>
      <c r="LN6" s="3" t="s">
        <v>1643</v>
      </c>
      <c r="LO6" s="3" t="s">
        <v>1643</v>
      </c>
      <c r="LP6" s="3" t="s">
        <v>1643</v>
      </c>
      <c r="LQ6" s="3" t="s">
        <v>1643</v>
      </c>
      <c r="LR6" s="3" t="s">
        <v>1643</v>
      </c>
      <c r="LS6" s="3" t="s">
        <v>1643</v>
      </c>
      <c r="LT6" s="3" t="s">
        <v>1643</v>
      </c>
      <c r="LU6" s="3" t="s">
        <v>1643</v>
      </c>
      <c r="LV6" s="3" t="s">
        <v>1643</v>
      </c>
      <c r="LW6" s="3" t="s">
        <v>1643</v>
      </c>
      <c r="LX6" s="3" t="s">
        <v>1643</v>
      </c>
      <c r="LY6" s="3" t="s">
        <v>1643</v>
      </c>
      <c r="LZ6" s="3" t="s">
        <v>1643</v>
      </c>
      <c r="MA6" s="3" t="s">
        <v>1643</v>
      </c>
      <c r="MB6" s="3" t="s">
        <v>1643</v>
      </c>
      <c r="MC6" s="3" t="s">
        <v>1643</v>
      </c>
      <c r="MD6" s="3" t="s">
        <v>1643</v>
      </c>
      <c r="ME6" s="3" t="s">
        <v>1643</v>
      </c>
      <c r="MF6" s="3" t="s">
        <v>1643</v>
      </c>
      <c r="MG6" s="3" t="s">
        <v>1643</v>
      </c>
      <c r="MH6" s="3" t="s">
        <v>1643</v>
      </c>
      <c r="MI6" s="3" t="s">
        <v>1643</v>
      </c>
      <c r="MJ6" s="3" t="s">
        <v>1643</v>
      </c>
      <c r="MK6" s="3" t="s">
        <v>1643</v>
      </c>
      <c r="ML6" s="3" t="s">
        <v>1643</v>
      </c>
      <c r="MM6" s="3" t="s">
        <v>1643</v>
      </c>
      <c r="MN6" s="20" t="s">
        <v>1643</v>
      </c>
      <c r="MO6" s="13" t="s">
        <v>1643</v>
      </c>
      <c r="MP6" s="3" t="s">
        <v>1643</v>
      </c>
      <c r="MQ6" s="3" t="s">
        <v>1643</v>
      </c>
      <c r="MR6" s="3" t="s">
        <v>1643</v>
      </c>
      <c r="MS6" s="3" t="s">
        <v>1643</v>
      </c>
      <c r="MT6" s="3" t="s">
        <v>1643</v>
      </c>
      <c r="MU6" s="3" t="s">
        <v>1643</v>
      </c>
      <c r="MV6" s="20" t="s">
        <v>1643</v>
      </c>
      <c r="MW6" s="13" t="s">
        <v>1643</v>
      </c>
      <c r="MX6" s="3" t="s">
        <v>1643</v>
      </c>
      <c r="MY6" s="3" t="s">
        <v>1643</v>
      </c>
      <c r="MZ6" s="3" t="s">
        <v>1643</v>
      </c>
      <c r="NA6" s="3" t="s">
        <v>1643</v>
      </c>
      <c r="NB6" s="3" t="s">
        <v>1643</v>
      </c>
      <c r="NC6" s="20" t="s">
        <v>1643</v>
      </c>
      <c r="ND6" s="13" t="s">
        <v>1643</v>
      </c>
      <c r="NE6" s="3" t="s">
        <v>1643</v>
      </c>
      <c r="NF6" s="3" t="s">
        <v>1643</v>
      </c>
      <c r="NG6" s="3" t="s">
        <v>1643</v>
      </c>
      <c r="NH6" s="3" t="s">
        <v>1643</v>
      </c>
      <c r="NI6" s="3" t="s">
        <v>1643</v>
      </c>
      <c r="NJ6" s="3" t="s">
        <v>1643</v>
      </c>
      <c r="NK6" s="3" t="s">
        <v>1643</v>
      </c>
      <c r="NL6" s="3" t="s">
        <v>1643</v>
      </c>
      <c r="NM6" s="3" t="s">
        <v>1643</v>
      </c>
      <c r="NN6" s="3" t="s">
        <v>1643</v>
      </c>
      <c r="NO6" s="20" t="s">
        <v>1643</v>
      </c>
      <c r="NP6" s="13" t="s">
        <v>1643</v>
      </c>
      <c r="NQ6" s="3" t="s">
        <v>1643</v>
      </c>
      <c r="NR6" s="3" t="s">
        <v>1643</v>
      </c>
      <c r="NS6" s="3" t="s">
        <v>1643</v>
      </c>
      <c r="NT6" s="3" t="s">
        <v>1643</v>
      </c>
      <c r="NU6" s="3" t="s">
        <v>1643</v>
      </c>
      <c r="NV6" s="3" t="s">
        <v>1643</v>
      </c>
      <c r="NW6" s="3" t="s">
        <v>1643</v>
      </c>
      <c r="NX6" s="3" t="s">
        <v>1643</v>
      </c>
      <c r="NY6" s="3" t="s">
        <v>1643</v>
      </c>
      <c r="NZ6" s="3" t="s">
        <v>1643</v>
      </c>
      <c r="OA6" s="3" t="s">
        <v>1643</v>
      </c>
      <c r="OB6" s="3" t="s">
        <v>1643</v>
      </c>
      <c r="OC6" s="3" t="s">
        <v>1643</v>
      </c>
      <c r="OD6" s="3" t="s">
        <v>1643</v>
      </c>
      <c r="OE6" s="5" t="s">
        <v>1643</v>
      </c>
      <c r="OF6" s="13" t="s">
        <v>1643</v>
      </c>
      <c r="OG6" s="3" t="s">
        <v>1643</v>
      </c>
      <c r="OH6" s="3" t="s">
        <v>1643</v>
      </c>
      <c r="OI6" s="3" t="s">
        <v>1643</v>
      </c>
      <c r="OJ6" s="3" t="s">
        <v>1643</v>
      </c>
      <c r="OK6" s="3" t="s">
        <v>1643</v>
      </c>
      <c r="OL6" s="3" t="s">
        <v>1643</v>
      </c>
      <c r="OM6" s="5" t="s">
        <v>1643</v>
      </c>
      <c r="ON6" s="13" t="s">
        <v>1643</v>
      </c>
      <c r="OO6" s="3" t="s">
        <v>1643</v>
      </c>
      <c r="OP6" s="3" t="s">
        <v>1643</v>
      </c>
      <c r="OQ6" s="3" t="s">
        <v>1643</v>
      </c>
      <c r="OR6" s="3" t="s">
        <v>1643</v>
      </c>
      <c r="OS6" s="3" t="s">
        <v>1643</v>
      </c>
      <c r="OT6" s="3" t="s">
        <v>1643</v>
      </c>
      <c r="OU6" s="3" t="s">
        <v>1643</v>
      </c>
      <c r="OV6" s="3" t="s">
        <v>1643</v>
      </c>
      <c r="OW6" s="3" t="s">
        <v>1643</v>
      </c>
      <c r="OX6" s="5" t="s">
        <v>1643</v>
      </c>
      <c r="OY6" s="13" t="s">
        <v>1643</v>
      </c>
      <c r="OZ6" s="3" t="s">
        <v>1643</v>
      </c>
      <c r="PA6" s="3" t="s">
        <v>1643</v>
      </c>
      <c r="PB6" s="3" t="s">
        <v>1643</v>
      </c>
      <c r="PC6" s="3" t="s">
        <v>1643</v>
      </c>
      <c r="PD6" s="3" t="s">
        <v>1643</v>
      </c>
      <c r="PE6" s="3" t="s">
        <v>1643</v>
      </c>
      <c r="PF6" s="3" t="s">
        <v>1643</v>
      </c>
      <c r="PG6" s="3" t="s">
        <v>1643</v>
      </c>
      <c r="PH6" s="3" t="s">
        <v>1643</v>
      </c>
      <c r="PI6" s="3" t="s">
        <v>1643</v>
      </c>
      <c r="PJ6" s="3" t="s">
        <v>1643</v>
      </c>
      <c r="PK6" s="3" t="s">
        <v>1643</v>
      </c>
      <c r="PL6" s="3" t="s">
        <v>1643</v>
      </c>
      <c r="PM6" s="3" t="s">
        <v>1643</v>
      </c>
      <c r="PN6" s="3" t="s">
        <v>1643</v>
      </c>
      <c r="PO6" s="3" t="s">
        <v>1643</v>
      </c>
      <c r="PP6" s="3" t="s">
        <v>1643</v>
      </c>
      <c r="PQ6" s="3" t="s">
        <v>1643</v>
      </c>
      <c r="PR6" s="3" t="s">
        <v>1643</v>
      </c>
      <c r="PS6" s="3" t="s">
        <v>1643</v>
      </c>
      <c r="PT6" s="3" t="s">
        <v>1643</v>
      </c>
      <c r="PU6" s="3" t="s">
        <v>1643</v>
      </c>
      <c r="PV6" s="3" t="s">
        <v>1643</v>
      </c>
      <c r="PW6" s="3" t="s">
        <v>1643</v>
      </c>
      <c r="PX6" s="3" t="s">
        <v>1643</v>
      </c>
      <c r="PY6" s="3" t="s">
        <v>1643</v>
      </c>
      <c r="PZ6" s="3" t="s">
        <v>1643</v>
      </c>
      <c r="QA6" s="3" t="s">
        <v>1643</v>
      </c>
      <c r="QB6" s="3" t="s">
        <v>1643</v>
      </c>
      <c r="QC6" s="3" t="s">
        <v>1643</v>
      </c>
      <c r="QD6" s="3" t="s">
        <v>1643</v>
      </c>
      <c r="QE6" s="3" t="s">
        <v>1643</v>
      </c>
      <c r="QF6" s="3" t="s">
        <v>1643</v>
      </c>
      <c r="QG6" s="3" t="s">
        <v>1643</v>
      </c>
      <c r="QH6" s="3" t="s">
        <v>1643</v>
      </c>
      <c r="QI6" s="3" t="s">
        <v>1643</v>
      </c>
      <c r="QJ6" s="3" t="s">
        <v>1643</v>
      </c>
      <c r="QK6" s="3" t="s">
        <v>1643</v>
      </c>
      <c r="QL6" s="3" t="s">
        <v>1643</v>
      </c>
      <c r="QM6" s="3" t="s">
        <v>1643</v>
      </c>
      <c r="QN6" s="3" t="s">
        <v>1643</v>
      </c>
      <c r="QO6" s="3" t="s">
        <v>1643</v>
      </c>
      <c r="QP6" s="3" t="s">
        <v>1643</v>
      </c>
      <c r="QQ6" s="3" t="s">
        <v>1643</v>
      </c>
      <c r="QR6" s="3" t="s">
        <v>1643</v>
      </c>
      <c r="QS6" s="3" t="s">
        <v>1643</v>
      </c>
      <c r="QT6" s="3" t="s">
        <v>1643</v>
      </c>
      <c r="QU6" s="3" t="s">
        <v>1643</v>
      </c>
      <c r="QV6" s="3" t="s">
        <v>1643</v>
      </c>
      <c r="QW6" s="3" t="s">
        <v>1643</v>
      </c>
      <c r="QX6" s="3" t="s">
        <v>1643</v>
      </c>
      <c r="QY6" s="3" t="s">
        <v>1643</v>
      </c>
      <c r="QZ6" s="3" t="s">
        <v>1643</v>
      </c>
      <c r="RA6" s="3" t="s">
        <v>1643</v>
      </c>
      <c r="RB6" s="3" t="s">
        <v>1643</v>
      </c>
      <c r="RC6" s="3" t="s">
        <v>1643</v>
      </c>
      <c r="RD6" s="3" t="s">
        <v>1643</v>
      </c>
      <c r="RE6" s="3" t="s">
        <v>1643</v>
      </c>
      <c r="RF6" s="3" t="s">
        <v>1643</v>
      </c>
      <c r="RG6" s="3" t="s">
        <v>1643</v>
      </c>
      <c r="RH6" s="3" t="s">
        <v>1643</v>
      </c>
      <c r="RI6" s="3" t="s">
        <v>1643</v>
      </c>
      <c r="RJ6" s="3" t="s">
        <v>1643</v>
      </c>
      <c r="RK6" s="24" t="s">
        <v>1643</v>
      </c>
      <c r="RL6" s="8" t="s">
        <v>1643</v>
      </c>
      <c r="RM6" s="3" t="s">
        <v>1643</v>
      </c>
      <c r="RN6" s="3" t="s">
        <v>1643</v>
      </c>
      <c r="RO6" s="3" t="s">
        <v>1643</v>
      </c>
      <c r="RP6" s="3" t="s">
        <v>1643</v>
      </c>
      <c r="RQ6" s="3" t="s">
        <v>1643</v>
      </c>
      <c r="RR6" s="20" t="s">
        <v>1643</v>
      </c>
      <c r="RS6" s="13" t="s">
        <v>1643</v>
      </c>
      <c r="RT6" s="3" t="s">
        <v>1643</v>
      </c>
      <c r="RU6" s="3" t="s">
        <v>1643</v>
      </c>
      <c r="RV6" s="3" t="s">
        <v>1643</v>
      </c>
      <c r="RW6" s="3" t="s">
        <v>1643</v>
      </c>
      <c r="RX6" s="3" t="s">
        <v>1643</v>
      </c>
      <c r="RY6" s="3" t="s">
        <v>1643</v>
      </c>
      <c r="RZ6" s="3" t="s">
        <v>1643</v>
      </c>
      <c r="SA6" s="3" t="s">
        <v>1643</v>
      </c>
      <c r="SB6" s="3" t="s">
        <v>1643</v>
      </c>
      <c r="SC6" s="3" t="s">
        <v>1643</v>
      </c>
      <c r="SD6" s="3" t="s">
        <v>1643</v>
      </c>
      <c r="SE6" s="3" t="s">
        <v>1643</v>
      </c>
      <c r="SF6" s="3" t="s">
        <v>1643</v>
      </c>
      <c r="SG6" s="3" t="s">
        <v>1643</v>
      </c>
      <c r="SH6" s="3" t="s">
        <v>1643</v>
      </c>
      <c r="SI6" s="3" t="s">
        <v>1643</v>
      </c>
      <c r="SJ6" s="3" t="s">
        <v>1643</v>
      </c>
      <c r="SK6" s="3" t="s">
        <v>1643</v>
      </c>
      <c r="SL6" s="3" t="s">
        <v>1643</v>
      </c>
      <c r="SM6" s="3" t="s">
        <v>1643</v>
      </c>
      <c r="SN6" s="3" t="s">
        <v>1643</v>
      </c>
      <c r="SO6" s="3" t="s">
        <v>1643</v>
      </c>
      <c r="SP6" s="3" t="s">
        <v>1643</v>
      </c>
      <c r="SQ6" s="3" t="s">
        <v>1643</v>
      </c>
      <c r="SR6" s="3" t="s">
        <v>1643</v>
      </c>
      <c r="SS6" s="3" t="s">
        <v>1643</v>
      </c>
      <c r="ST6" s="3" t="s">
        <v>1643</v>
      </c>
      <c r="SU6" s="3" t="s">
        <v>1643</v>
      </c>
      <c r="SV6" s="3" t="s">
        <v>1643</v>
      </c>
      <c r="SW6" s="3" t="s">
        <v>1643</v>
      </c>
      <c r="SX6" s="3" t="s">
        <v>1643</v>
      </c>
      <c r="SY6" s="3" t="s">
        <v>1643</v>
      </c>
      <c r="SZ6" s="3" t="s">
        <v>1643</v>
      </c>
      <c r="TA6" s="3" t="s">
        <v>1643</v>
      </c>
      <c r="TB6" s="20" t="s">
        <v>1643</v>
      </c>
      <c r="TC6" s="13"/>
      <c r="TD6" s="3"/>
      <c r="TE6" s="5"/>
      <c r="TF6" s="18" t="s">
        <v>1643</v>
      </c>
      <c r="TG6" s="13" t="s">
        <v>1643</v>
      </c>
      <c r="TH6" s="3" t="s">
        <v>1643</v>
      </c>
      <c r="TI6" s="3" t="s">
        <v>1643</v>
      </c>
      <c r="TJ6" s="3" t="s">
        <v>1643</v>
      </c>
      <c r="TK6" s="3" t="s">
        <v>1643</v>
      </c>
      <c r="TL6" s="3" t="s">
        <v>1643</v>
      </c>
      <c r="TM6" s="3" t="s">
        <v>1643</v>
      </c>
      <c r="TN6" s="3" t="s">
        <v>1643</v>
      </c>
      <c r="TO6" s="3" t="s">
        <v>1643</v>
      </c>
      <c r="TP6" s="5" t="s">
        <v>1643</v>
      </c>
      <c r="TQ6" s="8" t="s">
        <v>1643</v>
      </c>
      <c r="TR6" s="3" t="s">
        <v>1643</v>
      </c>
      <c r="TS6" s="3" t="s">
        <v>1643</v>
      </c>
      <c r="TT6" s="3" t="s">
        <v>1643</v>
      </c>
      <c r="TU6" s="20" t="s">
        <v>1643</v>
      </c>
      <c r="TV6" s="13" t="s">
        <v>1643</v>
      </c>
      <c r="TW6" s="5" t="s">
        <v>1643</v>
      </c>
      <c r="TX6" s="13" t="s">
        <v>1643</v>
      </c>
      <c r="TY6" s="5" t="s">
        <v>1643</v>
      </c>
      <c r="TZ6" s="13" t="s">
        <v>1643</v>
      </c>
      <c r="UA6" s="3" t="s">
        <v>1643</v>
      </c>
      <c r="UB6" s="3" t="s">
        <v>1643</v>
      </c>
      <c r="UC6" s="3" t="s">
        <v>1643</v>
      </c>
      <c r="UD6" s="3" t="s">
        <v>1643</v>
      </c>
      <c r="UE6" s="5" t="s">
        <v>1643</v>
      </c>
      <c r="UF6" s="13" t="s">
        <v>110</v>
      </c>
      <c r="UG6" s="3" t="s">
        <v>1643</v>
      </c>
      <c r="UH6" s="5" t="s">
        <v>110</v>
      </c>
      <c r="UI6" s="13" t="s">
        <v>127</v>
      </c>
      <c r="UJ6" s="3" t="s">
        <v>132</v>
      </c>
      <c r="UK6" s="3" t="s">
        <v>131</v>
      </c>
      <c r="UL6" s="3" t="s">
        <v>127</v>
      </c>
      <c r="UM6" s="3" t="s">
        <v>132</v>
      </c>
      <c r="UN6" s="3" t="s">
        <v>129</v>
      </c>
      <c r="UO6" s="3" t="s">
        <v>127</v>
      </c>
      <c r="UP6" s="3" t="s">
        <v>131</v>
      </c>
      <c r="UQ6" s="3" t="s">
        <v>127</v>
      </c>
      <c r="UR6" s="3" t="s">
        <v>131</v>
      </c>
      <c r="US6" s="3" t="s">
        <v>132</v>
      </c>
      <c r="UT6" s="3" t="s">
        <v>132</v>
      </c>
      <c r="UU6" s="3" t="s">
        <v>132</v>
      </c>
      <c r="UV6" s="3" t="s">
        <v>132</v>
      </c>
      <c r="UW6" s="3" t="s">
        <v>127</v>
      </c>
      <c r="UX6" s="5" t="s">
        <v>1643</v>
      </c>
      <c r="UY6" s="13" t="s">
        <v>196</v>
      </c>
      <c r="UZ6" s="3" t="s">
        <v>1643</v>
      </c>
      <c r="VA6" s="3" t="s">
        <v>1643</v>
      </c>
      <c r="VB6" s="3" t="s">
        <v>1643</v>
      </c>
      <c r="VC6" s="3" t="s">
        <v>1643</v>
      </c>
      <c r="VD6" s="3" t="s">
        <v>207</v>
      </c>
      <c r="VE6" s="3" t="s">
        <v>1643</v>
      </c>
      <c r="VF6" s="5" t="s">
        <v>1643</v>
      </c>
      <c r="VG6" s="13" t="s">
        <v>1643</v>
      </c>
      <c r="VH6" s="3" t="s">
        <v>232</v>
      </c>
      <c r="VI6" s="3" t="s">
        <v>1643</v>
      </c>
      <c r="VJ6" s="3" t="s">
        <v>1643</v>
      </c>
      <c r="VK6" s="3" t="s">
        <v>1643</v>
      </c>
      <c r="VL6" s="3" t="s">
        <v>1643</v>
      </c>
      <c r="VM6" s="3" t="s">
        <v>1643</v>
      </c>
      <c r="VN6" s="5" t="s">
        <v>1643</v>
      </c>
      <c r="VO6" s="13" t="s">
        <v>132</v>
      </c>
      <c r="VP6" s="3" t="s">
        <v>127</v>
      </c>
      <c r="VQ6" s="3" t="s">
        <v>132</v>
      </c>
      <c r="VR6" s="3" t="s">
        <v>127</v>
      </c>
      <c r="VS6" s="3" t="s">
        <v>132</v>
      </c>
      <c r="VT6" s="3" t="s">
        <v>132</v>
      </c>
      <c r="VU6" s="3" t="s">
        <v>132</v>
      </c>
      <c r="VV6" s="3" t="s">
        <v>132</v>
      </c>
      <c r="VW6" s="3" t="s">
        <v>132</v>
      </c>
      <c r="VX6" s="3" t="s">
        <v>132</v>
      </c>
      <c r="VY6" s="3" t="s">
        <v>132</v>
      </c>
      <c r="VZ6" s="3" t="s">
        <v>132</v>
      </c>
      <c r="WA6" s="3" t="s">
        <v>132</v>
      </c>
      <c r="WB6" s="3" t="s">
        <v>132</v>
      </c>
      <c r="WC6" s="3" t="s">
        <v>132</v>
      </c>
      <c r="WD6" s="3" t="s">
        <v>127</v>
      </c>
      <c r="WE6" s="3" t="s">
        <v>132</v>
      </c>
      <c r="WF6" s="3" t="s">
        <v>132</v>
      </c>
      <c r="WG6" s="3" t="s">
        <v>132</v>
      </c>
      <c r="WH6" s="3" t="s">
        <v>132</v>
      </c>
      <c r="WI6" s="3" t="s">
        <v>132</v>
      </c>
      <c r="WJ6" s="3" t="s">
        <v>132</v>
      </c>
      <c r="WK6" s="3" t="s">
        <v>132</v>
      </c>
      <c r="WL6" s="3" t="s">
        <v>132</v>
      </c>
      <c r="WM6" s="3" t="s">
        <v>132</v>
      </c>
      <c r="WN6" s="3" t="s">
        <v>132</v>
      </c>
      <c r="WO6" s="3" t="s">
        <v>132</v>
      </c>
      <c r="WP6" s="3" t="s">
        <v>130</v>
      </c>
      <c r="WQ6" s="3" t="s">
        <v>129</v>
      </c>
      <c r="WR6" s="3" t="s">
        <v>130</v>
      </c>
      <c r="WS6" s="3" t="s">
        <v>131</v>
      </c>
      <c r="WT6" s="3" t="s">
        <v>127</v>
      </c>
      <c r="WU6" s="3" t="s">
        <v>127</v>
      </c>
      <c r="WV6" s="3" t="s">
        <v>132</v>
      </c>
      <c r="WW6" s="3" t="s">
        <v>132</v>
      </c>
      <c r="WX6" s="3" t="s">
        <v>128</v>
      </c>
      <c r="WY6" s="3" t="s">
        <v>132</v>
      </c>
      <c r="WZ6" s="3" t="s">
        <v>132</v>
      </c>
      <c r="XA6" s="3" t="s">
        <v>132</v>
      </c>
      <c r="XB6" s="3" t="s">
        <v>132</v>
      </c>
      <c r="XC6" s="3" t="s">
        <v>132</v>
      </c>
      <c r="XD6" s="3" t="s">
        <v>132</v>
      </c>
      <c r="XE6" s="3" t="s">
        <v>132</v>
      </c>
      <c r="XF6" s="3" t="s">
        <v>132</v>
      </c>
      <c r="XG6" s="3" t="s">
        <v>132</v>
      </c>
      <c r="XH6" s="3" t="s">
        <v>132</v>
      </c>
      <c r="XI6" s="3" t="s">
        <v>127</v>
      </c>
      <c r="XJ6" s="3" t="s">
        <v>131</v>
      </c>
      <c r="XK6" s="3" t="s">
        <v>132</v>
      </c>
      <c r="XL6" s="3" t="s">
        <v>132</v>
      </c>
      <c r="XM6" s="3" t="s">
        <v>127</v>
      </c>
      <c r="XN6" s="3" t="s">
        <v>132</v>
      </c>
      <c r="XO6" s="3" t="s">
        <v>131</v>
      </c>
      <c r="XP6" s="3" t="s">
        <v>127</v>
      </c>
      <c r="XQ6" s="3" t="s">
        <v>131</v>
      </c>
      <c r="XR6" s="3" t="s">
        <v>131</v>
      </c>
      <c r="XS6" s="3" t="s">
        <v>131</v>
      </c>
      <c r="XT6" s="3" t="s">
        <v>127</v>
      </c>
      <c r="XU6" s="3" t="s">
        <v>127</v>
      </c>
      <c r="XV6" s="3" t="s">
        <v>127</v>
      </c>
      <c r="XW6" s="3" t="s">
        <v>131</v>
      </c>
      <c r="XX6" s="3" t="s">
        <v>131</v>
      </c>
      <c r="XY6" s="3" t="s">
        <v>131</v>
      </c>
      <c r="XZ6" s="3" t="s">
        <v>131</v>
      </c>
      <c r="YA6" s="5" t="s">
        <v>323</v>
      </c>
      <c r="YB6" s="13" t="s">
        <v>353</v>
      </c>
      <c r="YC6" s="3" t="s">
        <v>354</v>
      </c>
      <c r="YD6" s="3" t="s">
        <v>355</v>
      </c>
      <c r="YE6" s="3" t="s">
        <v>1643</v>
      </c>
      <c r="YF6" s="3" t="s">
        <v>1643</v>
      </c>
      <c r="YG6" s="3" t="s">
        <v>111</v>
      </c>
      <c r="YH6" s="5" t="s">
        <v>1643</v>
      </c>
      <c r="YI6" s="13" t="s">
        <v>111</v>
      </c>
      <c r="YJ6" s="3" t="s">
        <v>1643</v>
      </c>
      <c r="YK6" s="3" t="s">
        <v>1643</v>
      </c>
      <c r="YL6" s="3" t="s">
        <v>111</v>
      </c>
      <c r="YM6" s="3" t="s">
        <v>1643</v>
      </c>
      <c r="YN6" s="3" t="s">
        <v>1643</v>
      </c>
      <c r="YO6" s="3" t="s">
        <v>110</v>
      </c>
      <c r="YP6" s="3" t="s">
        <v>111</v>
      </c>
      <c r="YQ6" s="3" t="s">
        <v>1643</v>
      </c>
      <c r="YR6" s="3" t="s">
        <v>110</v>
      </c>
      <c r="YS6" s="3" t="s">
        <v>394</v>
      </c>
      <c r="YT6" s="3" t="s">
        <v>111</v>
      </c>
      <c r="YU6" s="3" t="s">
        <v>1643</v>
      </c>
      <c r="YV6" s="3" t="s">
        <v>111</v>
      </c>
      <c r="YW6" s="3" t="s">
        <v>1643</v>
      </c>
      <c r="YX6" s="3" t="s">
        <v>1643</v>
      </c>
      <c r="YY6" s="3" t="s">
        <v>110</v>
      </c>
      <c r="YZ6" s="3" t="s">
        <v>111</v>
      </c>
      <c r="ZA6" s="3" t="s">
        <v>1643</v>
      </c>
      <c r="ZB6" s="3" t="s">
        <v>110</v>
      </c>
      <c r="ZC6" s="3" t="s">
        <v>111</v>
      </c>
      <c r="ZD6" s="3" t="s">
        <v>1643</v>
      </c>
      <c r="ZE6" s="3" t="s">
        <v>110</v>
      </c>
      <c r="ZF6" s="3" t="s">
        <v>111</v>
      </c>
      <c r="ZG6" s="3" t="s">
        <v>1643</v>
      </c>
      <c r="ZH6" s="3" t="s">
        <v>111</v>
      </c>
      <c r="ZI6" s="3" t="s">
        <v>1643</v>
      </c>
      <c r="ZJ6" s="3" t="s">
        <v>1643</v>
      </c>
      <c r="ZK6" s="3" t="s">
        <v>111</v>
      </c>
      <c r="ZL6" s="3" t="s">
        <v>1643</v>
      </c>
      <c r="ZM6" s="3" t="s">
        <v>1643</v>
      </c>
      <c r="ZN6" s="3" t="s">
        <v>1643</v>
      </c>
      <c r="ZO6" s="3" t="s">
        <v>111</v>
      </c>
      <c r="ZP6" s="3" t="s">
        <v>1643</v>
      </c>
      <c r="ZQ6" s="3" t="s">
        <v>1643</v>
      </c>
      <c r="ZR6" s="5" t="s">
        <v>1643</v>
      </c>
      <c r="ZS6" s="13" t="s">
        <v>447</v>
      </c>
      <c r="ZT6" s="3" t="s">
        <v>452</v>
      </c>
      <c r="ZU6" s="5" t="s">
        <v>459</v>
      </c>
      <c r="ZV6" s="18" t="s">
        <v>110</v>
      </c>
      <c r="ZW6" s="13" t="s">
        <v>1643</v>
      </c>
      <c r="ZX6" s="3" t="s">
        <v>1643</v>
      </c>
      <c r="ZY6" s="3" t="s">
        <v>486</v>
      </c>
      <c r="ZZ6" s="3" t="s">
        <v>489</v>
      </c>
      <c r="AAA6" s="3" t="s">
        <v>1643</v>
      </c>
      <c r="AAB6" s="3" t="s">
        <v>495</v>
      </c>
      <c r="AAC6" s="3" t="s">
        <v>496</v>
      </c>
      <c r="AAD6" s="3" t="s">
        <v>1643</v>
      </c>
      <c r="AAE6" s="3" t="s">
        <v>1643</v>
      </c>
      <c r="AAF6" s="5" t="s">
        <v>1643</v>
      </c>
      <c r="AAG6" s="13" t="s">
        <v>110</v>
      </c>
      <c r="AAH6" s="3" t="s">
        <v>110</v>
      </c>
      <c r="AAI6" s="3" t="s">
        <v>110</v>
      </c>
      <c r="AAJ6" s="3" t="s">
        <v>110</v>
      </c>
      <c r="AAK6" s="3" t="s">
        <v>110</v>
      </c>
      <c r="AAL6" s="3" t="s">
        <v>1643</v>
      </c>
      <c r="AAM6" s="3" t="s">
        <v>1643</v>
      </c>
      <c r="AAN6" s="3" t="s">
        <v>1643</v>
      </c>
      <c r="AAO6" s="5" t="s">
        <v>1643</v>
      </c>
      <c r="AAP6" s="13" t="s">
        <v>111</v>
      </c>
      <c r="AAQ6" s="5" t="s">
        <v>1643</v>
      </c>
      <c r="AAR6" s="13" t="s">
        <v>524</v>
      </c>
      <c r="AAS6" s="3" t="s">
        <v>110</v>
      </c>
      <c r="AAT6" s="3" t="s">
        <v>110</v>
      </c>
      <c r="AAU6" s="3" t="s">
        <v>110</v>
      </c>
      <c r="AAV6" s="3" t="s">
        <v>110</v>
      </c>
      <c r="AAW6" s="3" t="s">
        <v>110</v>
      </c>
      <c r="AAX6" s="5" t="s">
        <v>110</v>
      </c>
      <c r="AAY6" s="23" t="s">
        <v>110</v>
      </c>
      <c r="AAZ6" s="13" t="s">
        <v>546</v>
      </c>
      <c r="ABA6" s="3" t="s">
        <v>540</v>
      </c>
      <c r="ABB6" s="3" t="s">
        <v>541</v>
      </c>
      <c r="ABC6" s="3" t="s">
        <v>1643</v>
      </c>
      <c r="ABD6" s="3" t="s">
        <v>1643</v>
      </c>
      <c r="ABE6" s="20"/>
      <c r="ABF6" s="5" t="s">
        <v>545</v>
      </c>
      <c r="ABG6" s="13" t="s">
        <v>563</v>
      </c>
      <c r="ABH6" s="3" t="s">
        <v>540</v>
      </c>
      <c r="ABI6" s="3" t="s">
        <v>1643</v>
      </c>
      <c r="ABJ6" s="3" t="s">
        <v>1643</v>
      </c>
      <c r="ABK6" s="3" t="s">
        <v>1643</v>
      </c>
      <c r="ABL6" s="3" t="s">
        <v>544</v>
      </c>
      <c r="ABM6" s="5" t="s">
        <v>1643</v>
      </c>
      <c r="ABN6" s="13" t="s">
        <v>1644</v>
      </c>
      <c r="ABO6" s="3" t="s">
        <v>540</v>
      </c>
      <c r="ABP6" s="3" t="s">
        <v>1643</v>
      </c>
      <c r="ABQ6" s="3" t="s">
        <v>1643</v>
      </c>
      <c r="ABR6" s="3" t="s">
        <v>1643</v>
      </c>
      <c r="ABS6" s="3" t="s">
        <v>544</v>
      </c>
      <c r="ABT6" s="5" t="s">
        <v>1643</v>
      </c>
      <c r="ABU6" s="13" t="s">
        <v>1643</v>
      </c>
      <c r="ABV6" s="3" t="s">
        <v>1643</v>
      </c>
      <c r="ABW6" s="3" t="s">
        <v>1643</v>
      </c>
      <c r="ABX6" s="3" t="s">
        <v>1643</v>
      </c>
      <c r="ABY6" s="3" t="s">
        <v>1643</v>
      </c>
      <c r="ABZ6" s="3" t="s">
        <v>1643</v>
      </c>
      <c r="ACA6" s="5" t="s">
        <v>1643</v>
      </c>
      <c r="ACB6" s="13" t="s">
        <v>1643</v>
      </c>
      <c r="ACC6" s="3" t="s">
        <v>557</v>
      </c>
      <c r="ACD6" s="3" t="s">
        <v>140</v>
      </c>
      <c r="ACE6" s="3" t="s">
        <v>1643</v>
      </c>
      <c r="ACF6" s="3" t="s">
        <v>156</v>
      </c>
      <c r="ACG6" s="3" t="s">
        <v>1643</v>
      </c>
      <c r="ACH6" s="3" t="s">
        <v>1643</v>
      </c>
      <c r="ACI6" s="3" t="s">
        <v>1643</v>
      </c>
      <c r="ACJ6" s="5" t="s">
        <v>559</v>
      </c>
      <c r="ACK6" s="13" t="s">
        <v>110</v>
      </c>
      <c r="ACL6" s="3" t="s">
        <v>546</v>
      </c>
      <c r="ACM6" s="3" t="s">
        <v>1643</v>
      </c>
      <c r="ACN6" s="3" t="s">
        <v>1643</v>
      </c>
      <c r="ACO6" s="3" t="s">
        <v>1643</v>
      </c>
      <c r="ACP6" s="5" t="s">
        <v>545</v>
      </c>
      <c r="ACQ6" s="13" t="s">
        <v>1643</v>
      </c>
      <c r="ACR6" s="3" t="s">
        <v>1643</v>
      </c>
      <c r="ACS6" s="3" t="s">
        <v>1643</v>
      </c>
      <c r="ACT6" s="3" t="s">
        <v>1643</v>
      </c>
      <c r="ACU6" s="5"/>
      <c r="ACV6" s="13" t="s">
        <v>1643</v>
      </c>
      <c r="ACW6" s="3" t="s">
        <v>1643</v>
      </c>
      <c r="ACX6" s="3" t="s">
        <v>1643</v>
      </c>
      <c r="ACY6" s="3" t="s">
        <v>1643</v>
      </c>
      <c r="ACZ6" s="5" t="s">
        <v>1643</v>
      </c>
      <c r="ADA6" s="13" t="s">
        <v>1643</v>
      </c>
      <c r="ADB6" s="3" t="s">
        <v>557</v>
      </c>
      <c r="ADC6" s="3" t="s">
        <v>140</v>
      </c>
      <c r="ADD6" s="3" t="s">
        <v>1643</v>
      </c>
      <c r="ADE6" s="3" t="s">
        <v>156</v>
      </c>
      <c r="ADF6" s="3" t="s">
        <v>1643</v>
      </c>
      <c r="ADG6" s="3" t="s">
        <v>1643</v>
      </c>
      <c r="ADH6" s="3" t="s">
        <v>1643</v>
      </c>
      <c r="ADI6" s="20" t="s">
        <v>1643</v>
      </c>
      <c r="ADJ6" s="23" t="s">
        <v>111</v>
      </c>
      <c r="ADK6" s="3" t="s">
        <v>1643</v>
      </c>
      <c r="ADL6" s="3" t="s">
        <v>1643</v>
      </c>
      <c r="ADM6" s="3" t="s">
        <v>1643</v>
      </c>
      <c r="ADN6" s="3" t="s">
        <v>1643</v>
      </c>
      <c r="ADO6" s="5" t="s">
        <v>1643</v>
      </c>
      <c r="ADP6" s="13" t="s">
        <v>1643</v>
      </c>
      <c r="ADQ6" s="8" t="s">
        <v>1643</v>
      </c>
      <c r="ADR6" s="3" t="s">
        <v>1643</v>
      </c>
      <c r="ADS6" s="3" t="s">
        <v>1643</v>
      </c>
      <c r="ADT6" s="5" t="s">
        <v>1643</v>
      </c>
      <c r="ADU6" s="13" t="s">
        <v>1643</v>
      </c>
      <c r="ADV6" s="8" t="s">
        <v>1643</v>
      </c>
      <c r="ADW6" s="3" t="s">
        <v>1643</v>
      </c>
      <c r="ADX6" s="3" t="s">
        <v>1643</v>
      </c>
      <c r="ADY6" s="5" t="s">
        <v>1643</v>
      </c>
      <c r="ADZ6" s="13" t="s">
        <v>1643</v>
      </c>
      <c r="AEA6" s="8" t="s">
        <v>1643</v>
      </c>
      <c r="AEB6" s="3" t="s">
        <v>1643</v>
      </c>
      <c r="AEC6" s="3" t="s">
        <v>1643</v>
      </c>
      <c r="AED6" s="5" t="s">
        <v>1643</v>
      </c>
      <c r="AEE6" s="13" t="s">
        <v>1643</v>
      </c>
      <c r="AEF6" s="3" t="s">
        <v>1643</v>
      </c>
      <c r="AEG6" s="3" t="s">
        <v>1643</v>
      </c>
      <c r="AEH6" s="3" t="s">
        <v>1643</v>
      </c>
      <c r="AEI6" s="3" t="s">
        <v>1643</v>
      </c>
      <c r="AEJ6" s="3" t="s">
        <v>1643</v>
      </c>
      <c r="AEK6" s="3" t="s">
        <v>1643</v>
      </c>
      <c r="AEL6" s="3" t="s">
        <v>1643</v>
      </c>
      <c r="AEM6" s="5" t="s">
        <v>1643</v>
      </c>
      <c r="AEN6" s="13" t="s">
        <v>1643</v>
      </c>
      <c r="AEO6" s="3" t="s">
        <v>1643</v>
      </c>
      <c r="AEP6" s="3" t="s">
        <v>1643</v>
      </c>
      <c r="AEQ6" s="3" t="s">
        <v>1643</v>
      </c>
      <c r="AER6" s="3" t="s">
        <v>1643</v>
      </c>
      <c r="AES6" s="3" t="s">
        <v>1643</v>
      </c>
      <c r="AET6" s="5" t="s">
        <v>1643</v>
      </c>
      <c r="AEU6" s="13" t="s">
        <v>1643</v>
      </c>
      <c r="AEV6" s="3" t="s">
        <v>1643</v>
      </c>
      <c r="AEW6" s="3" t="s">
        <v>1643</v>
      </c>
      <c r="AEX6" s="3" t="s">
        <v>1643</v>
      </c>
      <c r="AEY6" s="5" t="s">
        <v>1643</v>
      </c>
    </row>
    <row r="7" spans="1:831" ht="101.5" x14ac:dyDescent="0.35">
      <c r="A7" s="1">
        <v>45576.250787037039</v>
      </c>
      <c r="B7" s="2">
        <v>45576.254120370373</v>
      </c>
      <c r="C7" s="4">
        <v>100</v>
      </c>
      <c r="D7" s="4">
        <v>288</v>
      </c>
      <c r="E7" s="3" t="s">
        <v>1640</v>
      </c>
      <c r="F7" s="2">
        <v>45576.254140567129</v>
      </c>
      <c r="G7" s="3" t="s">
        <v>1645</v>
      </c>
      <c r="H7" s="4">
        <v>0.89999997615814209</v>
      </c>
      <c r="I7" s="3" t="s">
        <v>1642</v>
      </c>
      <c r="J7" s="3" t="s">
        <v>1642</v>
      </c>
      <c r="K7" s="3" t="s">
        <v>1642</v>
      </c>
      <c r="L7" s="3" t="s">
        <v>1642</v>
      </c>
      <c r="M7" s="3" t="s">
        <v>1642</v>
      </c>
      <c r="N7" s="3" t="s">
        <v>1642</v>
      </c>
      <c r="O7" s="3" t="s">
        <v>110</v>
      </c>
      <c r="P7" s="3" t="s">
        <v>1643</v>
      </c>
      <c r="Q7" s="3" t="s">
        <v>1643</v>
      </c>
      <c r="R7" s="20" t="s">
        <v>110</v>
      </c>
      <c r="S7" s="127">
        <v>69</v>
      </c>
      <c r="T7" s="124"/>
      <c r="U7" s="3"/>
      <c r="V7" s="3" t="s">
        <v>20</v>
      </c>
      <c r="W7" s="3" t="s">
        <v>111</v>
      </c>
      <c r="X7" s="3" t="s">
        <v>39</v>
      </c>
      <c r="Y7" s="3" t="s">
        <v>79</v>
      </c>
      <c r="Z7" s="3" t="s">
        <v>10</v>
      </c>
      <c r="AA7" s="4">
        <v>212</v>
      </c>
      <c r="AB7" s="3" t="s">
        <v>25</v>
      </c>
      <c r="AC7" s="3" t="s">
        <v>111</v>
      </c>
      <c r="AD7" s="3" t="s">
        <v>110</v>
      </c>
      <c r="AE7" s="5" t="s">
        <v>1643</v>
      </c>
      <c r="AF7" s="8" t="s">
        <v>1643</v>
      </c>
      <c r="AG7" s="3" t="s">
        <v>1643</v>
      </c>
      <c r="AH7" s="3" t="s">
        <v>1643</v>
      </c>
      <c r="AI7" s="3" t="s">
        <v>1643</v>
      </c>
      <c r="AJ7" s="3" t="s">
        <v>1643</v>
      </c>
      <c r="AK7" s="3" t="s">
        <v>1643</v>
      </c>
      <c r="AL7" s="3" t="s">
        <v>1643</v>
      </c>
      <c r="AM7" s="3" t="s">
        <v>1643</v>
      </c>
      <c r="AN7" s="3" t="s">
        <v>1643</v>
      </c>
      <c r="AO7" s="3" t="s">
        <v>1643</v>
      </c>
      <c r="AP7" s="3" t="s">
        <v>1643</v>
      </c>
      <c r="AQ7" s="3" t="s">
        <v>1643</v>
      </c>
      <c r="AR7" s="3" t="s">
        <v>1643</v>
      </c>
      <c r="AS7" s="3" t="s">
        <v>1643</v>
      </c>
      <c r="AT7" s="3" t="s">
        <v>1643</v>
      </c>
      <c r="AU7" s="5" t="s">
        <v>1643</v>
      </c>
      <c r="AV7" s="13" t="s">
        <v>1643</v>
      </c>
      <c r="AW7" s="3" t="s">
        <v>1643</v>
      </c>
      <c r="AX7" s="3" t="s">
        <v>1643</v>
      </c>
      <c r="AY7" s="3" t="s">
        <v>1643</v>
      </c>
      <c r="AZ7" s="3" t="s">
        <v>1643</v>
      </c>
      <c r="BA7" s="3" t="s">
        <v>1643</v>
      </c>
      <c r="BB7" s="3" t="s">
        <v>1643</v>
      </c>
      <c r="BC7" s="5" t="s">
        <v>1643</v>
      </c>
      <c r="BD7" s="13" t="s">
        <v>1643</v>
      </c>
      <c r="BE7" s="3" t="s">
        <v>1643</v>
      </c>
      <c r="BF7" s="3" t="s">
        <v>1643</v>
      </c>
      <c r="BG7" s="3" t="s">
        <v>1643</v>
      </c>
      <c r="BH7" s="3" t="s">
        <v>1643</v>
      </c>
      <c r="BI7" s="3" t="s">
        <v>1643</v>
      </c>
      <c r="BJ7" s="3" t="s">
        <v>1643</v>
      </c>
      <c r="BK7" s="5" t="s">
        <v>1643</v>
      </c>
      <c r="BL7" s="13" t="s">
        <v>1643</v>
      </c>
      <c r="BM7" s="3" t="s">
        <v>1643</v>
      </c>
      <c r="BN7" s="3" t="s">
        <v>1643</v>
      </c>
      <c r="BO7" s="5" t="s">
        <v>1643</v>
      </c>
      <c r="BP7" s="13" t="s">
        <v>1643</v>
      </c>
      <c r="BQ7" s="3" t="s">
        <v>1643</v>
      </c>
      <c r="BR7" s="3" t="s">
        <v>1643</v>
      </c>
      <c r="BS7" s="5" t="s">
        <v>1643</v>
      </c>
      <c r="BT7" s="13" t="s">
        <v>1643</v>
      </c>
      <c r="BU7" s="5" t="s">
        <v>1643</v>
      </c>
      <c r="BV7" s="13" t="s">
        <v>1643</v>
      </c>
      <c r="BW7" s="3" t="s">
        <v>1643</v>
      </c>
      <c r="BX7" s="3" t="s">
        <v>1643</v>
      </c>
      <c r="BY7" s="5" t="s">
        <v>1643</v>
      </c>
      <c r="BZ7" s="13" t="s">
        <v>1643</v>
      </c>
      <c r="CA7" s="3" t="s">
        <v>1643</v>
      </c>
      <c r="CB7" s="3" t="s">
        <v>1643</v>
      </c>
      <c r="CC7" s="3" t="s">
        <v>1643</v>
      </c>
      <c r="CD7" s="5" t="s">
        <v>1643</v>
      </c>
      <c r="CE7" s="13" t="s">
        <v>1643</v>
      </c>
      <c r="CF7" s="3" t="s">
        <v>1643</v>
      </c>
      <c r="CG7" s="3" t="s">
        <v>1643</v>
      </c>
      <c r="CH7" s="3" t="s">
        <v>1643</v>
      </c>
      <c r="CI7" s="3" t="s">
        <v>1643</v>
      </c>
      <c r="CJ7" s="3" t="s">
        <v>1643</v>
      </c>
      <c r="CK7" s="5" t="s">
        <v>1643</v>
      </c>
      <c r="CL7" s="13" t="s">
        <v>1643</v>
      </c>
      <c r="CM7" s="3" t="s">
        <v>1643</v>
      </c>
      <c r="CN7" s="3" t="s">
        <v>1643</v>
      </c>
      <c r="CO7" s="3" t="s">
        <v>1643</v>
      </c>
      <c r="CP7" s="3" t="s">
        <v>1643</v>
      </c>
      <c r="CQ7" s="20" t="s">
        <v>1643</v>
      </c>
      <c r="CR7" s="13" t="s">
        <v>1643</v>
      </c>
      <c r="CS7" s="3" t="s">
        <v>1643</v>
      </c>
      <c r="CT7" s="3" t="s">
        <v>1643</v>
      </c>
      <c r="CU7" s="3" t="s">
        <v>1643</v>
      </c>
      <c r="CV7" s="3" t="s">
        <v>1643</v>
      </c>
      <c r="CW7" s="3" t="s">
        <v>1643</v>
      </c>
      <c r="CX7" s="3" t="s">
        <v>1643</v>
      </c>
      <c r="CY7" s="3" t="s">
        <v>1643</v>
      </c>
      <c r="CZ7" s="3" t="s">
        <v>1643</v>
      </c>
      <c r="DA7" s="3" t="s">
        <v>1643</v>
      </c>
      <c r="DB7" s="3" t="s">
        <v>1643</v>
      </c>
      <c r="DC7" s="3" t="s">
        <v>1643</v>
      </c>
      <c r="DD7" s="3" t="s">
        <v>1643</v>
      </c>
      <c r="DE7" s="5" t="s">
        <v>1643</v>
      </c>
      <c r="DF7" s="8" t="s">
        <v>1643</v>
      </c>
      <c r="DG7" s="3" t="s">
        <v>1643</v>
      </c>
      <c r="DH7" s="3" t="s">
        <v>1643</v>
      </c>
      <c r="DI7" s="3" t="s">
        <v>1643</v>
      </c>
      <c r="DJ7" s="3" t="s">
        <v>1643</v>
      </c>
      <c r="DK7" s="3" t="s">
        <v>1643</v>
      </c>
      <c r="DL7" s="3" t="s">
        <v>1643</v>
      </c>
      <c r="DM7" s="3" t="s">
        <v>1643</v>
      </c>
      <c r="DN7" s="5" t="s">
        <v>1643</v>
      </c>
      <c r="DO7" s="8" t="s">
        <v>1643</v>
      </c>
      <c r="DP7" s="3" t="s">
        <v>1643</v>
      </c>
      <c r="DQ7" s="3" t="s">
        <v>1643</v>
      </c>
      <c r="DR7" s="5" t="s">
        <v>1643</v>
      </c>
      <c r="DS7" s="8" t="s">
        <v>1643</v>
      </c>
      <c r="DT7" s="3" t="s">
        <v>1643</v>
      </c>
      <c r="DU7" s="3" t="s">
        <v>1643</v>
      </c>
      <c r="DV7" s="5" t="s">
        <v>1643</v>
      </c>
      <c r="DW7" s="16" t="s">
        <v>1643</v>
      </c>
      <c r="DX7" s="13" t="s">
        <v>1643</v>
      </c>
      <c r="DY7" s="3" t="s">
        <v>1643</v>
      </c>
      <c r="DZ7" s="3" t="s">
        <v>1643</v>
      </c>
      <c r="EA7" s="3" t="s">
        <v>1643</v>
      </c>
      <c r="EB7" s="20" t="s">
        <v>1643</v>
      </c>
      <c r="EC7" s="13" t="s">
        <v>1643</v>
      </c>
      <c r="ED7" s="3" t="s">
        <v>1643</v>
      </c>
      <c r="EE7" s="3" t="s">
        <v>1643</v>
      </c>
      <c r="EF7" s="3" t="s">
        <v>1643</v>
      </c>
      <c r="EG7" s="3" t="s">
        <v>1643</v>
      </c>
      <c r="EH7" s="3" t="s">
        <v>1643</v>
      </c>
      <c r="EI7" s="3" t="s">
        <v>1643</v>
      </c>
      <c r="EJ7" s="3" t="s">
        <v>1643</v>
      </c>
      <c r="EK7" s="3" t="s">
        <v>1643</v>
      </c>
      <c r="EL7" s="3" t="s">
        <v>1643</v>
      </c>
      <c r="EM7" s="20" t="s">
        <v>1643</v>
      </c>
      <c r="EN7" s="18" t="s">
        <v>1643</v>
      </c>
      <c r="EO7" s="8" t="s">
        <v>1643</v>
      </c>
      <c r="EP7" s="3" t="s">
        <v>1643</v>
      </c>
      <c r="EQ7" s="3" t="s">
        <v>1643</v>
      </c>
      <c r="ER7" s="3" t="s">
        <v>1643</v>
      </c>
      <c r="ES7" s="3" t="s">
        <v>1643</v>
      </c>
      <c r="ET7" s="3" t="s">
        <v>1643</v>
      </c>
      <c r="EU7" s="3" t="s">
        <v>1643</v>
      </c>
      <c r="EV7" s="3" t="s">
        <v>1643</v>
      </c>
      <c r="EW7" s="3" t="s">
        <v>1643</v>
      </c>
      <c r="EX7" s="20" t="s">
        <v>1643</v>
      </c>
      <c r="EY7" s="16" t="s">
        <v>1643</v>
      </c>
      <c r="EZ7" s="13" t="s">
        <v>1643</v>
      </c>
      <c r="FA7" s="3" t="s">
        <v>1643</v>
      </c>
      <c r="FB7" s="3" t="s">
        <v>1643</v>
      </c>
      <c r="FC7" s="3" t="s">
        <v>1643</v>
      </c>
      <c r="FD7" s="3" t="s">
        <v>1643</v>
      </c>
      <c r="FE7" s="3" t="s">
        <v>1643</v>
      </c>
      <c r="FF7" s="3" t="s">
        <v>1643</v>
      </c>
      <c r="FG7" s="3" t="s">
        <v>1643</v>
      </c>
      <c r="FH7" s="3" t="s">
        <v>1643</v>
      </c>
      <c r="FI7" s="3" t="s">
        <v>1643</v>
      </c>
      <c r="FJ7" s="3" t="s">
        <v>1643</v>
      </c>
      <c r="FK7" s="3" t="s">
        <v>1643</v>
      </c>
      <c r="FL7" s="3" t="s">
        <v>1643</v>
      </c>
      <c r="FM7" s="3" t="s">
        <v>1643</v>
      </c>
      <c r="FN7" s="3" t="s">
        <v>1643</v>
      </c>
      <c r="FO7" s="3" t="s">
        <v>1643</v>
      </c>
      <c r="FP7" s="3" t="s">
        <v>1643</v>
      </c>
      <c r="FQ7" s="3" t="s">
        <v>1643</v>
      </c>
      <c r="FR7" s="3" t="s">
        <v>1643</v>
      </c>
      <c r="FS7" s="3" t="s">
        <v>1643</v>
      </c>
      <c r="FT7" s="3" t="s">
        <v>1643</v>
      </c>
      <c r="FU7" s="3" t="s">
        <v>1643</v>
      </c>
      <c r="FV7" s="3" t="s">
        <v>1643</v>
      </c>
      <c r="FW7" s="3" t="s">
        <v>1643</v>
      </c>
      <c r="FX7" s="3" t="s">
        <v>1643</v>
      </c>
      <c r="FY7" s="3" t="s">
        <v>1643</v>
      </c>
      <c r="FZ7" s="3" t="s">
        <v>1643</v>
      </c>
      <c r="GA7" s="3" t="s">
        <v>1643</v>
      </c>
      <c r="GB7" s="3" t="s">
        <v>1643</v>
      </c>
      <c r="GC7" s="3" t="s">
        <v>1643</v>
      </c>
      <c r="GD7" s="3" t="s">
        <v>1643</v>
      </c>
      <c r="GE7" s="3" t="s">
        <v>1643</v>
      </c>
      <c r="GF7" s="3" t="s">
        <v>1643</v>
      </c>
      <c r="GG7" s="3" t="s">
        <v>1643</v>
      </c>
      <c r="GH7" s="3" t="s">
        <v>1643</v>
      </c>
      <c r="GI7" s="3" t="s">
        <v>1643</v>
      </c>
      <c r="GJ7" s="3" t="s">
        <v>1643</v>
      </c>
      <c r="GK7" s="3" t="s">
        <v>1643</v>
      </c>
      <c r="GL7" s="3" t="s">
        <v>1643</v>
      </c>
      <c r="GM7" s="3" t="s">
        <v>1643</v>
      </c>
      <c r="GN7" s="3" t="s">
        <v>1643</v>
      </c>
      <c r="GO7" s="3" t="s">
        <v>1643</v>
      </c>
      <c r="GP7" s="20" t="s">
        <v>1643</v>
      </c>
      <c r="GQ7" s="13" t="s">
        <v>110</v>
      </c>
      <c r="GR7" s="20" t="s">
        <v>110</v>
      </c>
      <c r="GS7" s="13" t="s">
        <v>1643</v>
      </c>
      <c r="GT7" s="3" t="s">
        <v>1643</v>
      </c>
      <c r="GU7" s="3" t="s">
        <v>1643</v>
      </c>
      <c r="GV7" s="20" t="s">
        <v>1643</v>
      </c>
      <c r="GW7" s="31"/>
      <c r="GX7" s="13" t="s">
        <v>1643</v>
      </c>
      <c r="GY7" s="5" t="s">
        <v>1643</v>
      </c>
      <c r="GZ7" s="13" t="s">
        <v>1643</v>
      </c>
      <c r="HA7" s="5" t="s">
        <v>1643</v>
      </c>
      <c r="HB7" s="13" t="s">
        <v>1643</v>
      </c>
      <c r="HC7" s="3" t="s">
        <v>1643</v>
      </c>
      <c r="HD7" s="3" t="s">
        <v>1643</v>
      </c>
      <c r="HE7" s="3" t="s">
        <v>1643</v>
      </c>
      <c r="HF7" s="3" t="s">
        <v>1643</v>
      </c>
      <c r="HG7" s="20" t="s">
        <v>1643</v>
      </c>
      <c r="HH7" s="13" t="s">
        <v>110</v>
      </c>
      <c r="HI7" s="3" t="s">
        <v>547</v>
      </c>
      <c r="HJ7" s="3" t="s">
        <v>1612</v>
      </c>
      <c r="HK7" s="3" t="s">
        <v>1613</v>
      </c>
      <c r="HL7" s="3" t="s">
        <v>1643</v>
      </c>
      <c r="HM7" s="3" t="s">
        <v>1643</v>
      </c>
      <c r="HN7" s="3" t="s">
        <v>1643</v>
      </c>
      <c r="HO7" s="5" t="s">
        <v>1643</v>
      </c>
      <c r="HP7" s="8" t="s">
        <v>1643</v>
      </c>
      <c r="HQ7" s="8" t="s">
        <v>1643</v>
      </c>
      <c r="HR7" s="3" t="s">
        <v>1643</v>
      </c>
      <c r="HS7" s="3" t="s">
        <v>1643</v>
      </c>
      <c r="HT7" s="3" t="s">
        <v>1643</v>
      </c>
      <c r="HU7" s="3" t="s">
        <v>1643</v>
      </c>
      <c r="HV7" s="5" t="s">
        <v>1643</v>
      </c>
      <c r="HW7" s="13" t="s">
        <v>1643</v>
      </c>
      <c r="HX7" s="8" t="s">
        <v>1643</v>
      </c>
      <c r="HY7" s="3" t="s">
        <v>1643</v>
      </c>
      <c r="HZ7" s="3" t="s">
        <v>1643</v>
      </c>
      <c r="IA7" s="3" t="s">
        <v>1643</v>
      </c>
      <c r="IB7" s="3" t="s">
        <v>1643</v>
      </c>
      <c r="IC7" s="5" t="s">
        <v>1643</v>
      </c>
      <c r="ID7" s="13" t="s">
        <v>1643</v>
      </c>
      <c r="IE7" s="8" t="s">
        <v>1643</v>
      </c>
      <c r="IF7" s="3" t="s">
        <v>1643</v>
      </c>
      <c r="IG7" s="3" t="s">
        <v>1643</v>
      </c>
      <c r="IH7" s="3" t="s">
        <v>1643</v>
      </c>
      <c r="II7" s="3" t="s">
        <v>1643</v>
      </c>
      <c r="IJ7" s="20" t="s">
        <v>1643</v>
      </c>
      <c r="IK7" s="13" t="s">
        <v>1643</v>
      </c>
      <c r="IL7" s="3" t="s">
        <v>557</v>
      </c>
      <c r="IM7" s="3" t="s">
        <v>1643</v>
      </c>
      <c r="IN7" s="3" t="s">
        <v>144</v>
      </c>
      <c r="IO7" s="3" t="s">
        <v>1643</v>
      </c>
      <c r="IP7" s="3" t="s">
        <v>558</v>
      </c>
      <c r="IQ7" s="3" t="s">
        <v>1643</v>
      </c>
      <c r="IR7" s="3" t="s">
        <v>152</v>
      </c>
      <c r="IS7" s="20" t="s">
        <v>1643</v>
      </c>
      <c r="IT7" s="13" t="s">
        <v>1643</v>
      </c>
      <c r="IU7" s="3"/>
      <c r="IV7" s="3" t="s">
        <v>1643</v>
      </c>
      <c r="IW7" s="3" t="s">
        <v>1643</v>
      </c>
      <c r="IX7" s="3" t="s">
        <v>1643</v>
      </c>
      <c r="IY7" s="5" t="s">
        <v>1643</v>
      </c>
      <c r="IZ7" s="8" t="s">
        <v>1643</v>
      </c>
      <c r="JA7" s="8" t="s">
        <v>1643</v>
      </c>
      <c r="JB7" s="3" t="s">
        <v>1643</v>
      </c>
      <c r="JC7" s="3" t="s">
        <v>1643</v>
      </c>
      <c r="JD7" s="5" t="s">
        <v>1643</v>
      </c>
      <c r="JE7" s="13" t="s">
        <v>1643</v>
      </c>
      <c r="JF7" s="3" t="s">
        <v>1643</v>
      </c>
      <c r="JG7" s="3" t="s">
        <v>1643</v>
      </c>
      <c r="JH7" s="3" t="s">
        <v>1643</v>
      </c>
      <c r="JI7" s="3" t="s">
        <v>1643</v>
      </c>
      <c r="JJ7" s="3" t="s">
        <v>1643</v>
      </c>
      <c r="JK7" s="3" t="s">
        <v>1643</v>
      </c>
      <c r="JL7" s="3" t="s">
        <v>1643</v>
      </c>
      <c r="JM7" s="20" t="s">
        <v>1643</v>
      </c>
      <c r="JN7" s="13" t="s">
        <v>111</v>
      </c>
      <c r="JO7" s="3" t="s">
        <v>1643</v>
      </c>
      <c r="JP7" s="3" t="s">
        <v>1643</v>
      </c>
      <c r="JQ7" s="3" t="s">
        <v>1643</v>
      </c>
      <c r="JR7" s="3" t="s">
        <v>1643</v>
      </c>
      <c r="JS7" s="5" t="s">
        <v>1643</v>
      </c>
      <c r="JT7" s="13" t="s">
        <v>1643</v>
      </c>
      <c r="JU7" s="3" t="s">
        <v>1643</v>
      </c>
      <c r="JV7" s="3" t="s">
        <v>1643</v>
      </c>
      <c r="JW7" s="3" t="s">
        <v>1643</v>
      </c>
      <c r="JX7" s="5" t="s">
        <v>1643</v>
      </c>
      <c r="JY7" s="13" t="s">
        <v>1643</v>
      </c>
      <c r="JZ7" s="3" t="s">
        <v>1643</v>
      </c>
      <c r="KA7" s="3" t="s">
        <v>1643</v>
      </c>
      <c r="KB7" s="3" t="s">
        <v>1643</v>
      </c>
      <c r="KC7" s="3" t="s">
        <v>1643</v>
      </c>
      <c r="KD7" s="3" t="s">
        <v>1643</v>
      </c>
      <c r="KE7" s="3" t="s">
        <v>1643</v>
      </c>
      <c r="KF7" s="3" t="s">
        <v>1643</v>
      </c>
      <c r="KG7" s="5" t="s">
        <v>1643</v>
      </c>
      <c r="KH7" s="13" t="s">
        <v>1643</v>
      </c>
      <c r="KI7" s="3" t="s">
        <v>1643</v>
      </c>
      <c r="KJ7" s="3" t="s">
        <v>1643</v>
      </c>
      <c r="KK7" s="3" t="s">
        <v>1643</v>
      </c>
      <c r="KL7" s="3" t="s">
        <v>1643</v>
      </c>
      <c r="KM7" s="3" t="s">
        <v>1643</v>
      </c>
      <c r="KN7" s="20" t="s">
        <v>1643</v>
      </c>
      <c r="KO7" s="13" t="s">
        <v>1643</v>
      </c>
      <c r="KP7" s="3" t="s">
        <v>1643</v>
      </c>
      <c r="KQ7" s="3" t="s">
        <v>1643</v>
      </c>
      <c r="KR7" s="3" t="s">
        <v>1643</v>
      </c>
      <c r="KS7" s="20" t="s">
        <v>1643</v>
      </c>
      <c r="KT7" s="16" t="s">
        <v>111</v>
      </c>
      <c r="KU7" s="13" t="s">
        <v>1643</v>
      </c>
      <c r="KV7" s="3" t="s">
        <v>1643</v>
      </c>
      <c r="KW7" s="3" t="s">
        <v>1643</v>
      </c>
      <c r="KX7" s="3" t="s">
        <v>1643</v>
      </c>
      <c r="KY7" s="3" t="s">
        <v>1643</v>
      </c>
      <c r="KZ7" s="3" t="s">
        <v>1643</v>
      </c>
      <c r="LA7" s="3" t="s">
        <v>1643</v>
      </c>
      <c r="LB7" s="3" t="s">
        <v>1643</v>
      </c>
      <c r="LC7" s="3" t="s">
        <v>1643</v>
      </c>
      <c r="LD7" s="3" t="s">
        <v>1643</v>
      </c>
      <c r="LE7" s="3" t="s">
        <v>1643</v>
      </c>
      <c r="LF7" s="3" t="s">
        <v>1643</v>
      </c>
      <c r="LG7" s="3" t="s">
        <v>1643</v>
      </c>
      <c r="LH7" s="3" t="s">
        <v>1643</v>
      </c>
      <c r="LI7" s="3" t="s">
        <v>1643</v>
      </c>
      <c r="LJ7" s="3" t="s">
        <v>1643</v>
      </c>
      <c r="LK7" s="3" t="s">
        <v>1643</v>
      </c>
      <c r="LL7" s="3" t="s">
        <v>1643</v>
      </c>
      <c r="LM7" s="3" t="s">
        <v>1643</v>
      </c>
      <c r="LN7" s="3" t="s">
        <v>1643</v>
      </c>
      <c r="LO7" s="3" t="s">
        <v>1643</v>
      </c>
      <c r="LP7" s="3" t="s">
        <v>1643</v>
      </c>
      <c r="LQ7" s="3" t="s">
        <v>1643</v>
      </c>
      <c r="LR7" s="3" t="s">
        <v>1643</v>
      </c>
      <c r="LS7" s="3" t="s">
        <v>1643</v>
      </c>
      <c r="LT7" s="3" t="s">
        <v>1643</v>
      </c>
      <c r="LU7" s="3" t="s">
        <v>1643</v>
      </c>
      <c r="LV7" s="3" t="s">
        <v>1643</v>
      </c>
      <c r="LW7" s="3" t="s">
        <v>1643</v>
      </c>
      <c r="LX7" s="3" t="s">
        <v>1643</v>
      </c>
      <c r="LY7" s="3" t="s">
        <v>1643</v>
      </c>
      <c r="LZ7" s="3" t="s">
        <v>1643</v>
      </c>
      <c r="MA7" s="3" t="s">
        <v>1643</v>
      </c>
      <c r="MB7" s="3" t="s">
        <v>1643</v>
      </c>
      <c r="MC7" s="3" t="s">
        <v>1643</v>
      </c>
      <c r="MD7" s="3" t="s">
        <v>1643</v>
      </c>
      <c r="ME7" s="3" t="s">
        <v>1643</v>
      </c>
      <c r="MF7" s="3" t="s">
        <v>1643</v>
      </c>
      <c r="MG7" s="3" t="s">
        <v>1643</v>
      </c>
      <c r="MH7" s="3" t="s">
        <v>1643</v>
      </c>
      <c r="MI7" s="3" t="s">
        <v>1643</v>
      </c>
      <c r="MJ7" s="3" t="s">
        <v>1643</v>
      </c>
      <c r="MK7" s="3" t="s">
        <v>1643</v>
      </c>
      <c r="ML7" s="3" t="s">
        <v>1643</v>
      </c>
      <c r="MM7" s="3" t="s">
        <v>1643</v>
      </c>
      <c r="MN7" s="20" t="s">
        <v>1643</v>
      </c>
      <c r="MO7" s="13" t="s">
        <v>1643</v>
      </c>
      <c r="MP7" s="3" t="s">
        <v>1643</v>
      </c>
      <c r="MQ7" s="3" t="s">
        <v>1643</v>
      </c>
      <c r="MR7" s="3" t="s">
        <v>1643</v>
      </c>
      <c r="MS7" s="3" t="s">
        <v>1643</v>
      </c>
      <c r="MT7" s="3" t="s">
        <v>1643</v>
      </c>
      <c r="MU7" s="3" t="s">
        <v>1643</v>
      </c>
      <c r="MV7" s="20" t="s">
        <v>1643</v>
      </c>
      <c r="MW7" s="13" t="s">
        <v>1643</v>
      </c>
      <c r="MX7" s="3" t="s">
        <v>1643</v>
      </c>
      <c r="MY7" s="3" t="s">
        <v>1643</v>
      </c>
      <c r="MZ7" s="3" t="s">
        <v>1643</v>
      </c>
      <c r="NA7" s="3" t="s">
        <v>1643</v>
      </c>
      <c r="NB7" s="3" t="s">
        <v>1643</v>
      </c>
      <c r="NC7" s="20" t="s">
        <v>1643</v>
      </c>
      <c r="ND7" s="13" t="s">
        <v>1643</v>
      </c>
      <c r="NE7" s="3" t="s">
        <v>1643</v>
      </c>
      <c r="NF7" s="3" t="s">
        <v>1643</v>
      </c>
      <c r="NG7" s="3" t="s">
        <v>1643</v>
      </c>
      <c r="NH7" s="3" t="s">
        <v>1643</v>
      </c>
      <c r="NI7" s="3" t="s">
        <v>1643</v>
      </c>
      <c r="NJ7" s="3" t="s">
        <v>1643</v>
      </c>
      <c r="NK7" s="3" t="s">
        <v>1643</v>
      </c>
      <c r="NL7" s="3" t="s">
        <v>1643</v>
      </c>
      <c r="NM7" s="3" t="s">
        <v>1643</v>
      </c>
      <c r="NN7" s="3" t="s">
        <v>1643</v>
      </c>
      <c r="NO7" s="20" t="s">
        <v>1643</v>
      </c>
      <c r="NP7" s="13" t="s">
        <v>129</v>
      </c>
      <c r="NQ7" s="3" t="s">
        <v>130</v>
      </c>
      <c r="NR7" s="3" t="s">
        <v>127</v>
      </c>
      <c r="NS7" s="3" t="s">
        <v>132</v>
      </c>
      <c r="NT7" s="3" t="s">
        <v>132</v>
      </c>
      <c r="NU7" s="3" t="s">
        <v>132</v>
      </c>
      <c r="NV7" s="3" t="s">
        <v>129</v>
      </c>
      <c r="NW7" s="3" t="s">
        <v>131</v>
      </c>
      <c r="NX7" s="3" t="s">
        <v>132</v>
      </c>
      <c r="NY7" s="3" t="s">
        <v>128</v>
      </c>
      <c r="NZ7" s="3" t="s">
        <v>130</v>
      </c>
      <c r="OA7" s="3" t="s">
        <v>128</v>
      </c>
      <c r="OB7" s="3" t="s">
        <v>129</v>
      </c>
      <c r="OC7" s="3" t="s">
        <v>131</v>
      </c>
      <c r="OD7" s="3" t="s">
        <v>132</v>
      </c>
      <c r="OE7" s="5" t="s">
        <v>1643</v>
      </c>
      <c r="OF7" s="13" t="s">
        <v>196</v>
      </c>
      <c r="OG7" s="3" t="s">
        <v>198</v>
      </c>
      <c r="OH7" s="3" t="s">
        <v>1643</v>
      </c>
      <c r="OI7" s="3" t="s">
        <v>1643</v>
      </c>
      <c r="OJ7" s="3" t="s">
        <v>1643</v>
      </c>
      <c r="OK7" s="3" t="s">
        <v>1643</v>
      </c>
      <c r="OL7" s="3" t="s">
        <v>1643</v>
      </c>
      <c r="OM7" s="5" t="s">
        <v>214</v>
      </c>
      <c r="ON7" s="13" t="s">
        <v>231</v>
      </c>
      <c r="OO7" s="3" t="s">
        <v>232</v>
      </c>
      <c r="OP7" s="3" t="s">
        <v>233</v>
      </c>
      <c r="OQ7" s="3" t="s">
        <v>234</v>
      </c>
      <c r="OR7" s="3" t="s">
        <v>236</v>
      </c>
      <c r="OS7" s="3" t="s">
        <v>1580</v>
      </c>
      <c r="OT7" s="3" t="s">
        <v>1581</v>
      </c>
      <c r="OU7" s="3" t="s">
        <v>1643</v>
      </c>
      <c r="OV7" s="3" t="s">
        <v>1646</v>
      </c>
      <c r="OW7" s="3" t="s">
        <v>1647</v>
      </c>
      <c r="OX7" s="5" t="s">
        <v>1648</v>
      </c>
      <c r="OY7" s="13" t="s">
        <v>127</v>
      </c>
      <c r="OZ7" s="3" t="s">
        <v>129</v>
      </c>
      <c r="PA7" s="3" t="s">
        <v>129</v>
      </c>
      <c r="PB7" s="3" t="s">
        <v>129</v>
      </c>
      <c r="PC7" s="3" t="s">
        <v>131</v>
      </c>
      <c r="PD7" s="3" t="s">
        <v>131</v>
      </c>
      <c r="PE7" s="3" t="s">
        <v>132</v>
      </c>
      <c r="PF7" s="3" t="s">
        <v>131</v>
      </c>
      <c r="PG7" s="3" t="s">
        <v>132</v>
      </c>
      <c r="PH7" s="3" t="s">
        <v>132</v>
      </c>
      <c r="PI7" s="3" t="s">
        <v>132</v>
      </c>
      <c r="PJ7" s="3" t="s">
        <v>132</v>
      </c>
      <c r="PK7" s="3" t="s">
        <v>132</v>
      </c>
      <c r="PL7" s="3" t="s">
        <v>132</v>
      </c>
      <c r="PM7" s="3" t="s">
        <v>132</v>
      </c>
      <c r="PN7" s="3" t="s">
        <v>129</v>
      </c>
      <c r="PO7" s="3" t="s">
        <v>128</v>
      </c>
      <c r="PP7" s="3" t="s">
        <v>128</v>
      </c>
      <c r="PQ7" s="3" t="s">
        <v>128</v>
      </c>
      <c r="PR7" s="3" t="s">
        <v>131</v>
      </c>
      <c r="PS7" s="3" t="s">
        <v>131</v>
      </c>
      <c r="PT7" s="3" t="s">
        <v>131</v>
      </c>
      <c r="PU7" s="3" t="s">
        <v>132</v>
      </c>
      <c r="PV7" s="3" t="s">
        <v>130</v>
      </c>
      <c r="PW7" s="3" t="s">
        <v>129</v>
      </c>
      <c r="PX7" s="3" t="s">
        <v>132</v>
      </c>
      <c r="PY7" s="3" t="s">
        <v>132</v>
      </c>
      <c r="PZ7" s="3" t="s">
        <v>131</v>
      </c>
      <c r="QA7" s="3" t="s">
        <v>131</v>
      </c>
      <c r="QB7" s="3" t="s">
        <v>131</v>
      </c>
      <c r="QC7" s="3" t="s">
        <v>131</v>
      </c>
      <c r="QD7" s="3" t="s">
        <v>129</v>
      </c>
      <c r="QE7" s="3" t="s">
        <v>131</v>
      </c>
      <c r="QF7" s="3" t="s">
        <v>132</v>
      </c>
      <c r="QG7" s="3" t="s">
        <v>131</v>
      </c>
      <c r="QH7" s="3" t="s">
        <v>131</v>
      </c>
      <c r="QI7" s="3" t="s">
        <v>132</v>
      </c>
      <c r="QJ7" s="3" t="s">
        <v>131</v>
      </c>
      <c r="QK7" s="3" t="s">
        <v>132</v>
      </c>
      <c r="QL7" s="3" t="s">
        <v>131</v>
      </c>
      <c r="QM7" s="3" t="s">
        <v>132</v>
      </c>
      <c r="QN7" s="3" t="s">
        <v>132</v>
      </c>
      <c r="QO7" s="3" t="s">
        <v>132</v>
      </c>
      <c r="QP7" s="3" t="s">
        <v>132</v>
      </c>
      <c r="QQ7" s="3" t="s">
        <v>131</v>
      </c>
      <c r="QR7" s="3" t="s">
        <v>131</v>
      </c>
      <c r="QS7" s="3" t="s">
        <v>129</v>
      </c>
      <c r="QT7" s="3" t="s">
        <v>132</v>
      </c>
      <c r="QU7" s="3" t="s">
        <v>132</v>
      </c>
      <c r="QV7" s="3" t="s">
        <v>132</v>
      </c>
      <c r="QW7" s="3" t="s">
        <v>132</v>
      </c>
      <c r="QX7" s="3" t="s">
        <v>132</v>
      </c>
      <c r="QY7" s="3" t="s">
        <v>132</v>
      </c>
      <c r="QZ7" s="3" t="s">
        <v>132</v>
      </c>
      <c r="RA7" s="3" t="s">
        <v>131</v>
      </c>
      <c r="RB7" s="3" t="s">
        <v>131</v>
      </c>
      <c r="RC7" s="3" t="s">
        <v>132</v>
      </c>
      <c r="RD7" s="3" t="s">
        <v>131</v>
      </c>
      <c r="RE7" s="3" t="s">
        <v>131</v>
      </c>
      <c r="RF7" s="3" t="s">
        <v>132</v>
      </c>
      <c r="RG7" s="3" t="s">
        <v>131</v>
      </c>
      <c r="RH7" s="3" t="s">
        <v>131</v>
      </c>
      <c r="RI7" s="3" t="s">
        <v>131</v>
      </c>
      <c r="RJ7" s="3" t="s">
        <v>132</v>
      </c>
      <c r="RK7" s="5" t="s">
        <v>1643</v>
      </c>
      <c r="RL7" s="8" t="s">
        <v>353</v>
      </c>
      <c r="RM7" s="3" t="s">
        <v>354</v>
      </c>
      <c r="RN7" s="3" t="s">
        <v>1643</v>
      </c>
      <c r="RO7" s="3" t="s">
        <v>1643</v>
      </c>
      <c r="RP7" s="3" t="s">
        <v>1643</v>
      </c>
      <c r="RQ7" s="3" t="s">
        <v>111</v>
      </c>
      <c r="RR7" s="20" t="s">
        <v>1643</v>
      </c>
      <c r="RS7" s="13" t="s">
        <v>111</v>
      </c>
      <c r="RT7" s="3" t="s">
        <v>1643</v>
      </c>
      <c r="RU7" s="3" t="s">
        <v>1643</v>
      </c>
      <c r="RV7" s="3" t="s">
        <v>111</v>
      </c>
      <c r="RW7" s="3" t="s">
        <v>1643</v>
      </c>
      <c r="RX7" s="3" t="s">
        <v>1643</v>
      </c>
      <c r="RY7" s="3" t="s">
        <v>110</v>
      </c>
      <c r="RZ7" s="3" t="s">
        <v>111</v>
      </c>
      <c r="SA7" s="3" t="s">
        <v>1643</v>
      </c>
      <c r="SB7" s="3" t="s">
        <v>110</v>
      </c>
      <c r="SC7" s="3" t="s">
        <v>397</v>
      </c>
      <c r="SD7" s="3" t="s">
        <v>111</v>
      </c>
      <c r="SE7" s="3" t="s">
        <v>1643</v>
      </c>
      <c r="SF7" s="3" t="s">
        <v>111</v>
      </c>
      <c r="SG7" s="3" t="s">
        <v>1643</v>
      </c>
      <c r="SH7" s="3" t="s">
        <v>1643</v>
      </c>
      <c r="SI7" s="3" t="s">
        <v>110</v>
      </c>
      <c r="SJ7" s="3" t="s">
        <v>111</v>
      </c>
      <c r="SK7" s="3" t="s">
        <v>1643</v>
      </c>
      <c r="SL7" s="3" t="s">
        <v>110</v>
      </c>
      <c r="SM7" s="3" t="s">
        <v>111</v>
      </c>
      <c r="SN7" s="3" t="s">
        <v>1643</v>
      </c>
      <c r="SO7" s="3" t="s">
        <v>111</v>
      </c>
      <c r="SP7" s="3" t="s">
        <v>1643</v>
      </c>
      <c r="SQ7" s="3" t="s">
        <v>1643</v>
      </c>
      <c r="SR7" s="3" t="s">
        <v>110</v>
      </c>
      <c r="SS7" s="3" t="s">
        <v>111</v>
      </c>
      <c r="ST7" s="3" t="s">
        <v>1643</v>
      </c>
      <c r="SU7" s="3" t="s">
        <v>111</v>
      </c>
      <c r="SV7" s="3" t="s">
        <v>1643</v>
      </c>
      <c r="SW7" s="3" t="s">
        <v>1643</v>
      </c>
      <c r="SX7" s="3" t="s">
        <v>1643</v>
      </c>
      <c r="SY7" s="3" t="s">
        <v>111</v>
      </c>
      <c r="SZ7" s="3" t="s">
        <v>1643</v>
      </c>
      <c r="TA7" s="3" t="s">
        <v>1643</v>
      </c>
      <c r="TB7" s="20" t="s">
        <v>1643</v>
      </c>
      <c r="TC7" s="13"/>
      <c r="TD7" s="3"/>
      <c r="TE7" s="5"/>
      <c r="TF7" s="18" t="s">
        <v>110</v>
      </c>
      <c r="TG7" s="13" t="s">
        <v>1643</v>
      </c>
      <c r="TH7" s="3" t="s">
        <v>484</v>
      </c>
      <c r="TI7" s="3" t="s">
        <v>1643</v>
      </c>
      <c r="TJ7" s="3" t="s">
        <v>1643</v>
      </c>
      <c r="TK7" s="3" t="s">
        <v>1643</v>
      </c>
      <c r="TL7" s="3" t="s">
        <v>1643</v>
      </c>
      <c r="TM7" s="3" t="s">
        <v>1643</v>
      </c>
      <c r="TN7" s="3" t="s">
        <v>1643</v>
      </c>
      <c r="TO7" s="3" t="s">
        <v>498</v>
      </c>
      <c r="TP7" s="5" t="s">
        <v>1643</v>
      </c>
      <c r="TQ7" s="8" t="s">
        <v>111</v>
      </c>
      <c r="TR7" s="3" t="s">
        <v>111</v>
      </c>
      <c r="TS7" s="3" t="s">
        <v>110</v>
      </c>
      <c r="TT7" s="3" t="s">
        <v>110</v>
      </c>
      <c r="TU7" s="20" t="s">
        <v>110</v>
      </c>
      <c r="TV7" s="13" t="s">
        <v>111</v>
      </c>
      <c r="TW7" s="5" t="s">
        <v>1643</v>
      </c>
      <c r="TX7" s="13" t="s">
        <v>518</v>
      </c>
      <c r="TY7" s="5" t="s">
        <v>1643</v>
      </c>
      <c r="TZ7" s="13" t="s">
        <v>1643</v>
      </c>
      <c r="UA7" s="3" t="s">
        <v>1643</v>
      </c>
      <c r="UB7" s="3" t="s">
        <v>110</v>
      </c>
      <c r="UC7" s="3" t="s">
        <v>110</v>
      </c>
      <c r="UD7" s="3" t="s">
        <v>1643</v>
      </c>
      <c r="UE7" s="5" t="s">
        <v>1643</v>
      </c>
      <c r="UF7" s="13" t="s">
        <v>1643</v>
      </c>
      <c r="UG7" s="3" t="s">
        <v>1643</v>
      </c>
      <c r="UH7" s="5" t="s">
        <v>1643</v>
      </c>
      <c r="UI7" s="13" t="s">
        <v>1643</v>
      </c>
      <c r="UJ7" s="3" t="s">
        <v>1643</v>
      </c>
      <c r="UK7" s="3" t="s">
        <v>1643</v>
      </c>
      <c r="UL7" s="3" t="s">
        <v>1643</v>
      </c>
      <c r="UM7" s="3" t="s">
        <v>1643</v>
      </c>
      <c r="UN7" s="3" t="s">
        <v>1643</v>
      </c>
      <c r="UO7" s="3" t="s">
        <v>1643</v>
      </c>
      <c r="UP7" s="3" t="s">
        <v>1643</v>
      </c>
      <c r="UQ7" s="3" t="s">
        <v>1643</v>
      </c>
      <c r="UR7" s="3" t="s">
        <v>1643</v>
      </c>
      <c r="US7" s="3" t="s">
        <v>1643</v>
      </c>
      <c r="UT7" s="3" t="s">
        <v>1643</v>
      </c>
      <c r="UU7" s="3" t="s">
        <v>1643</v>
      </c>
      <c r="UV7" s="3" t="s">
        <v>1643</v>
      </c>
      <c r="UW7" s="3" t="s">
        <v>1643</v>
      </c>
      <c r="UX7" s="5" t="s">
        <v>1643</v>
      </c>
      <c r="UY7" s="13" t="s">
        <v>1643</v>
      </c>
      <c r="UZ7" s="3" t="s">
        <v>1643</v>
      </c>
      <c r="VA7" s="3" t="s">
        <v>1643</v>
      </c>
      <c r="VB7" s="3" t="s">
        <v>1643</v>
      </c>
      <c r="VC7" s="3" t="s">
        <v>1643</v>
      </c>
      <c r="VD7" s="3" t="s">
        <v>1643</v>
      </c>
      <c r="VE7" s="3" t="s">
        <v>1643</v>
      </c>
      <c r="VF7" s="5" t="s">
        <v>1643</v>
      </c>
      <c r="VG7" s="13" t="s">
        <v>1643</v>
      </c>
      <c r="VH7" s="3" t="s">
        <v>1643</v>
      </c>
      <c r="VI7" s="3" t="s">
        <v>1643</v>
      </c>
      <c r="VJ7" s="3" t="s">
        <v>1643</v>
      </c>
      <c r="VK7" s="3" t="s">
        <v>1643</v>
      </c>
      <c r="VL7" s="3" t="s">
        <v>1643</v>
      </c>
      <c r="VM7" s="3" t="s">
        <v>1643</v>
      </c>
      <c r="VN7" s="5" t="s">
        <v>1643</v>
      </c>
      <c r="VO7" s="13" t="s">
        <v>1643</v>
      </c>
      <c r="VP7" s="3" t="s">
        <v>1643</v>
      </c>
      <c r="VQ7" s="3" t="s">
        <v>1643</v>
      </c>
      <c r="VR7" s="3" t="s">
        <v>1643</v>
      </c>
      <c r="VS7" s="3" t="s">
        <v>1643</v>
      </c>
      <c r="VT7" s="3" t="s">
        <v>1643</v>
      </c>
      <c r="VU7" s="3" t="s">
        <v>1643</v>
      </c>
      <c r="VV7" s="3" t="s">
        <v>1643</v>
      </c>
      <c r="VW7" s="3" t="s">
        <v>1643</v>
      </c>
      <c r="VX7" s="3" t="s">
        <v>1643</v>
      </c>
      <c r="VY7" s="3" t="s">
        <v>1643</v>
      </c>
      <c r="VZ7" s="3" t="s">
        <v>1643</v>
      </c>
      <c r="WA7" s="3" t="s">
        <v>1643</v>
      </c>
      <c r="WB7" s="3" t="s">
        <v>1643</v>
      </c>
      <c r="WC7" s="3" t="s">
        <v>1643</v>
      </c>
      <c r="WD7" s="3" t="s">
        <v>1643</v>
      </c>
      <c r="WE7" s="3" t="s">
        <v>1643</v>
      </c>
      <c r="WF7" s="3" t="s">
        <v>1643</v>
      </c>
      <c r="WG7" s="3" t="s">
        <v>1643</v>
      </c>
      <c r="WH7" s="3" t="s">
        <v>1643</v>
      </c>
      <c r="WI7" s="3" t="s">
        <v>1643</v>
      </c>
      <c r="WJ7" s="3" t="s">
        <v>1643</v>
      </c>
      <c r="WK7" s="3" t="s">
        <v>1643</v>
      </c>
      <c r="WL7" s="3" t="s">
        <v>1643</v>
      </c>
      <c r="WM7" s="3" t="s">
        <v>1643</v>
      </c>
      <c r="WN7" s="3" t="s">
        <v>1643</v>
      </c>
      <c r="WO7" s="3" t="s">
        <v>1643</v>
      </c>
      <c r="WP7" s="3" t="s">
        <v>1643</v>
      </c>
      <c r="WQ7" s="3" t="s">
        <v>1643</v>
      </c>
      <c r="WR7" s="3" t="s">
        <v>1643</v>
      </c>
      <c r="WS7" s="3" t="s">
        <v>1643</v>
      </c>
      <c r="WT7" s="3" t="s">
        <v>1643</v>
      </c>
      <c r="WU7" s="3" t="s">
        <v>1643</v>
      </c>
      <c r="WV7" s="3" t="s">
        <v>1643</v>
      </c>
      <c r="WW7" s="3" t="s">
        <v>1643</v>
      </c>
      <c r="WX7" s="3" t="s">
        <v>1643</v>
      </c>
      <c r="WY7" s="3" t="s">
        <v>1643</v>
      </c>
      <c r="WZ7" s="3" t="s">
        <v>1643</v>
      </c>
      <c r="XA7" s="3" t="s">
        <v>1643</v>
      </c>
      <c r="XB7" s="3" t="s">
        <v>1643</v>
      </c>
      <c r="XC7" s="3" t="s">
        <v>1643</v>
      </c>
      <c r="XD7" s="3" t="s">
        <v>1643</v>
      </c>
      <c r="XE7" s="3" t="s">
        <v>1643</v>
      </c>
      <c r="XF7" s="3" t="s">
        <v>1643</v>
      </c>
      <c r="XG7" s="3" t="s">
        <v>1643</v>
      </c>
      <c r="XH7" s="3" t="s">
        <v>1643</v>
      </c>
      <c r="XI7" s="3" t="s">
        <v>1643</v>
      </c>
      <c r="XJ7" s="3" t="s">
        <v>1643</v>
      </c>
      <c r="XK7" s="3" t="s">
        <v>1643</v>
      </c>
      <c r="XL7" s="3" t="s">
        <v>1643</v>
      </c>
      <c r="XM7" s="3" t="s">
        <v>1643</v>
      </c>
      <c r="XN7" s="3" t="s">
        <v>1643</v>
      </c>
      <c r="XO7" s="3" t="s">
        <v>1643</v>
      </c>
      <c r="XP7" s="3" t="s">
        <v>1643</v>
      </c>
      <c r="XQ7" s="3" t="s">
        <v>1643</v>
      </c>
      <c r="XR7" s="3" t="s">
        <v>1643</v>
      </c>
      <c r="XS7" s="3" t="s">
        <v>1643</v>
      </c>
      <c r="XT7" s="3" t="s">
        <v>1643</v>
      </c>
      <c r="XU7" s="3" t="s">
        <v>1643</v>
      </c>
      <c r="XV7" s="3" t="s">
        <v>1643</v>
      </c>
      <c r="XW7" s="3" t="s">
        <v>1643</v>
      </c>
      <c r="XX7" s="3" t="s">
        <v>1643</v>
      </c>
      <c r="XY7" s="3" t="s">
        <v>1643</v>
      </c>
      <c r="XZ7" s="3" t="s">
        <v>1643</v>
      </c>
      <c r="YA7" s="5" t="s">
        <v>1643</v>
      </c>
      <c r="YB7" s="13" t="s">
        <v>1643</v>
      </c>
      <c r="YC7" s="3" t="s">
        <v>1643</v>
      </c>
      <c r="YD7" s="3" t="s">
        <v>1643</v>
      </c>
      <c r="YE7" s="3" t="s">
        <v>1643</v>
      </c>
      <c r="YF7" s="3" t="s">
        <v>1643</v>
      </c>
      <c r="YG7" s="3" t="s">
        <v>1643</v>
      </c>
      <c r="YH7" s="5" t="s">
        <v>1643</v>
      </c>
      <c r="YI7" s="13" t="s">
        <v>1643</v>
      </c>
      <c r="YJ7" s="3" t="s">
        <v>1643</v>
      </c>
      <c r="YK7" s="3" t="s">
        <v>1643</v>
      </c>
      <c r="YL7" s="3" t="s">
        <v>1643</v>
      </c>
      <c r="YM7" s="3" t="s">
        <v>1643</v>
      </c>
      <c r="YN7" s="3" t="s">
        <v>1643</v>
      </c>
      <c r="YO7" s="3" t="s">
        <v>1643</v>
      </c>
      <c r="YP7" s="3" t="s">
        <v>1643</v>
      </c>
      <c r="YQ7" s="3" t="s">
        <v>1643</v>
      </c>
      <c r="YR7" s="3" t="s">
        <v>1643</v>
      </c>
      <c r="YS7" s="3" t="s">
        <v>1643</v>
      </c>
      <c r="YT7" s="3" t="s">
        <v>1643</v>
      </c>
      <c r="YU7" s="3" t="s">
        <v>1643</v>
      </c>
      <c r="YV7" s="3" t="s">
        <v>1643</v>
      </c>
      <c r="YW7" s="3" t="s">
        <v>1643</v>
      </c>
      <c r="YX7" s="3" t="s">
        <v>1643</v>
      </c>
      <c r="YY7" s="3" t="s">
        <v>1643</v>
      </c>
      <c r="YZ7" s="3" t="s">
        <v>1643</v>
      </c>
      <c r="ZA7" s="3" t="s">
        <v>1643</v>
      </c>
      <c r="ZB7" s="3" t="s">
        <v>1643</v>
      </c>
      <c r="ZC7" s="3" t="s">
        <v>1643</v>
      </c>
      <c r="ZD7" s="3" t="s">
        <v>1643</v>
      </c>
      <c r="ZE7" s="3" t="s">
        <v>1643</v>
      </c>
      <c r="ZF7" s="3" t="s">
        <v>1643</v>
      </c>
      <c r="ZG7" s="3" t="s">
        <v>1643</v>
      </c>
      <c r="ZH7" s="3" t="s">
        <v>1643</v>
      </c>
      <c r="ZI7" s="3" t="s">
        <v>1643</v>
      </c>
      <c r="ZJ7" s="3" t="s">
        <v>1643</v>
      </c>
      <c r="ZK7" s="3" t="s">
        <v>1643</v>
      </c>
      <c r="ZL7" s="3" t="s">
        <v>1643</v>
      </c>
      <c r="ZM7" s="3" t="s">
        <v>1643</v>
      </c>
      <c r="ZN7" s="3" t="s">
        <v>1643</v>
      </c>
      <c r="ZO7" s="3" t="s">
        <v>1643</v>
      </c>
      <c r="ZP7" s="3" t="s">
        <v>1643</v>
      </c>
      <c r="ZQ7" s="3" t="s">
        <v>1643</v>
      </c>
      <c r="ZR7" s="5" t="s">
        <v>1643</v>
      </c>
      <c r="ZS7" s="13"/>
      <c r="ZT7" s="3"/>
      <c r="ZU7" s="5"/>
      <c r="ZV7" s="18" t="s">
        <v>1643</v>
      </c>
      <c r="ZW7" s="13" t="s">
        <v>1643</v>
      </c>
      <c r="ZX7" s="3" t="s">
        <v>1643</v>
      </c>
      <c r="ZY7" s="3" t="s">
        <v>1643</v>
      </c>
      <c r="ZZ7" s="3" t="s">
        <v>1643</v>
      </c>
      <c r="AAA7" s="3" t="s">
        <v>1643</v>
      </c>
      <c r="AAB7" s="3" t="s">
        <v>1643</v>
      </c>
      <c r="AAC7" s="3" t="s">
        <v>1643</v>
      </c>
      <c r="AAD7" s="3" t="s">
        <v>1643</v>
      </c>
      <c r="AAE7" s="3" t="s">
        <v>1643</v>
      </c>
      <c r="AAF7" s="5" t="s">
        <v>1643</v>
      </c>
      <c r="AAG7" s="13" t="s">
        <v>1643</v>
      </c>
      <c r="AAH7" s="3" t="s">
        <v>1643</v>
      </c>
      <c r="AAI7" s="3" t="s">
        <v>1643</v>
      </c>
      <c r="AAJ7" s="3" t="s">
        <v>1643</v>
      </c>
      <c r="AAK7" s="3" t="s">
        <v>1643</v>
      </c>
      <c r="AAL7" s="3" t="s">
        <v>1643</v>
      </c>
      <c r="AAM7" s="3" t="s">
        <v>1643</v>
      </c>
      <c r="AAN7" s="3" t="s">
        <v>1643</v>
      </c>
      <c r="AAO7" s="5" t="s">
        <v>1643</v>
      </c>
      <c r="AAP7" s="13" t="s">
        <v>1643</v>
      </c>
      <c r="AAQ7" s="5" t="s">
        <v>1643</v>
      </c>
      <c r="AAR7" s="13" t="s">
        <v>1643</v>
      </c>
      <c r="AAS7" s="3" t="s">
        <v>1643</v>
      </c>
      <c r="AAT7" s="3" t="s">
        <v>1643</v>
      </c>
      <c r="AAU7" s="3" t="s">
        <v>1643</v>
      </c>
      <c r="AAV7" s="3" t="s">
        <v>1643</v>
      </c>
      <c r="AAW7" s="3" t="s">
        <v>1643</v>
      </c>
      <c r="AAX7" s="5" t="s">
        <v>1643</v>
      </c>
      <c r="AAY7" s="13" t="s">
        <v>1643</v>
      </c>
      <c r="AAZ7" s="13" t="s">
        <v>1643</v>
      </c>
      <c r="ABA7" s="3" t="s">
        <v>1643</v>
      </c>
      <c r="ABB7" s="3" t="s">
        <v>1643</v>
      </c>
      <c r="ABC7" s="3" t="s">
        <v>1643</v>
      </c>
      <c r="ABD7" s="3" t="s">
        <v>1643</v>
      </c>
      <c r="ABE7" s="20"/>
      <c r="ABF7" s="5" t="s">
        <v>1643</v>
      </c>
      <c r="ABG7" s="13" t="s">
        <v>1643</v>
      </c>
      <c r="ABH7" s="3" t="s">
        <v>1643</v>
      </c>
      <c r="ABI7" s="3" t="s">
        <v>1643</v>
      </c>
      <c r="ABJ7" s="3" t="s">
        <v>1643</v>
      </c>
      <c r="ABK7" s="3" t="s">
        <v>1643</v>
      </c>
      <c r="ABL7" s="3" t="s">
        <v>1643</v>
      </c>
      <c r="ABM7" s="5" t="s">
        <v>1643</v>
      </c>
      <c r="ABN7" s="13" t="s">
        <v>1643</v>
      </c>
      <c r="ABO7" s="3" t="s">
        <v>1643</v>
      </c>
      <c r="ABP7" s="3" t="s">
        <v>1643</v>
      </c>
      <c r="ABQ7" s="3" t="s">
        <v>1643</v>
      </c>
      <c r="ABR7" s="3" t="s">
        <v>1643</v>
      </c>
      <c r="ABS7" s="3" t="s">
        <v>1643</v>
      </c>
      <c r="ABT7" s="5" t="s">
        <v>1643</v>
      </c>
      <c r="ABU7" s="13" t="s">
        <v>1643</v>
      </c>
      <c r="ABV7" s="3" t="s">
        <v>1643</v>
      </c>
      <c r="ABW7" s="3" t="s">
        <v>1643</v>
      </c>
      <c r="ABX7" s="3" t="s">
        <v>1643</v>
      </c>
      <c r="ABY7" s="3" t="s">
        <v>1643</v>
      </c>
      <c r="ABZ7" s="3" t="s">
        <v>1643</v>
      </c>
      <c r="ACA7" s="5" t="s">
        <v>1643</v>
      </c>
      <c r="ACB7" s="13" t="s">
        <v>1643</v>
      </c>
      <c r="ACC7" s="3" t="s">
        <v>1643</v>
      </c>
      <c r="ACD7" s="3" t="s">
        <v>1643</v>
      </c>
      <c r="ACE7" s="3" t="s">
        <v>1643</v>
      </c>
      <c r="ACF7" s="3" t="s">
        <v>1643</v>
      </c>
      <c r="ACG7" s="3" t="s">
        <v>1643</v>
      </c>
      <c r="ACH7" s="3" t="s">
        <v>1643</v>
      </c>
      <c r="ACI7" s="3" t="s">
        <v>1643</v>
      </c>
      <c r="ACJ7" s="5" t="s">
        <v>1643</v>
      </c>
      <c r="ACK7" s="13" t="s">
        <v>1643</v>
      </c>
      <c r="ACL7" s="3" t="s">
        <v>1643</v>
      </c>
      <c r="ACM7" s="3" t="s">
        <v>1643</v>
      </c>
      <c r="ACN7" s="3" t="s">
        <v>1643</v>
      </c>
      <c r="ACO7" s="3" t="s">
        <v>1643</v>
      </c>
      <c r="ACP7" s="5" t="s">
        <v>1643</v>
      </c>
      <c r="ACQ7" s="13" t="s">
        <v>1643</v>
      </c>
      <c r="ACR7" s="3" t="s">
        <v>1643</v>
      </c>
      <c r="ACS7" s="3" t="s">
        <v>1643</v>
      </c>
      <c r="ACT7" s="3" t="s">
        <v>1643</v>
      </c>
      <c r="ACU7" s="5"/>
      <c r="ACV7" s="13" t="s">
        <v>1643</v>
      </c>
      <c r="ACW7" s="3" t="s">
        <v>1643</v>
      </c>
      <c r="ACX7" s="3" t="s">
        <v>1643</v>
      </c>
      <c r="ACY7" s="3" t="s">
        <v>1643</v>
      </c>
      <c r="ACZ7" s="5" t="s">
        <v>1643</v>
      </c>
      <c r="ADA7" s="13" t="s">
        <v>1643</v>
      </c>
      <c r="ADB7" s="3" t="s">
        <v>1643</v>
      </c>
      <c r="ADC7" s="3" t="s">
        <v>1643</v>
      </c>
      <c r="ADD7" s="3" t="s">
        <v>1643</v>
      </c>
      <c r="ADE7" s="3" t="s">
        <v>1643</v>
      </c>
      <c r="ADF7" s="3" t="s">
        <v>1643</v>
      </c>
      <c r="ADG7" s="3" t="s">
        <v>1643</v>
      </c>
      <c r="ADH7" s="3" t="s">
        <v>1643</v>
      </c>
      <c r="ADI7" s="20" t="s">
        <v>1643</v>
      </c>
      <c r="ADJ7" s="13" t="s">
        <v>1643</v>
      </c>
      <c r="ADK7" s="3" t="s">
        <v>1643</v>
      </c>
      <c r="ADL7" s="3" t="s">
        <v>1643</v>
      </c>
      <c r="ADM7" s="3" t="s">
        <v>1643</v>
      </c>
      <c r="ADN7" s="3" t="s">
        <v>1643</v>
      </c>
      <c r="ADO7" s="5" t="s">
        <v>1643</v>
      </c>
      <c r="ADP7" s="13" t="s">
        <v>1643</v>
      </c>
      <c r="ADQ7" s="8" t="s">
        <v>1643</v>
      </c>
      <c r="ADR7" s="3" t="s">
        <v>1643</v>
      </c>
      <c r="ADS7" s="3" t="s">
        <v>1643</v>
      </c>
      <c r="ADT7" s="5" t="s">
        <v>1643</v>
      </c>
      <c r="ADU7" s="13" t="s">
        <v>1643</v>
      </c>
      <c r="ADV7" s="8" t="s">
        <v>1643</v>
      </c>
      <c r="ADW7" s="3" t="s">
        <v>1643</v>
      </c>
      <c r="ADX7" s="3" t="s">
        <v>1643</v>
      </c>
      <c r="ADY7" s="5" t="s">
        <v>1643</v>
      </c>
      <c r="ADZ7" s="13" t="s">
        <v>1643</v>
      </c>
      <c r="AEA7" s="8" t="s">
        <v>1643</v>
      </c>
      <c r="AEB7" s="3" t="s">
        <v>1643</v>
      </c>
      <c r="AEC7" s="3" t="s">
        <v>1643</v>
      </c>
      <c r="AED7" s="5" t="s">
        <v>1643</v>
      </c>
      <c r="AEE7" s="13" t="s">
        <v>1643</v>
      </c>
      <c r="AEF7" s="3" t="s">
        <v>1643</v>
      </c>
      <c r="AEG7" s="3" t="s">
        <v>1643</v>
      </c>
      <c r="AEH7" s="3" t="s">
        <v>1643</v>
      </c>
      <c r="AEI7" s="3" t="s">
        <v>1643</v>
      </c>
      <c r="AEJ7" s="3" t="s">
        <v>1643</v>
      </c>
      <c r="AEK7" s="3" t="s">
        <v>1643</v>
      </c>
      <c r="AEL7" s="3" t="s">
        <v>1643</v>
      </c>
      <c r="AEM7" s="5" t="s">
        <v>1643</v>
      </c>
      <c r="AEN7" s="13" t="s">
        <v>1643</v>
      </c>
      <c r="AEO7" s="3" t="s">
        <v>1643</v>
      </c>
      <c r="AEP7" s="3" t="s">
        <v>1643</v>
      </c>
      <c r="AEQ7" s="3" t="s">
        <v>1643</v>
      </c>
      <c r="AER7" s="3" t="s">
        <v>1643</v>
      </c>
      <c r="AES7" s="3" t="s">
        <v>1643</v>
      </c>
      <c r="AET7" s="5" t="s">
        <v>1643</v>
      </c>
      <c r="AEU7" s="13" t="s">
        <v>1643</v>
      </c>
      <c r="AEV7" s="3" t="s">
        <v>1643</v>
      </c>
      <c r="AEW7" s="3" t="s">
        <v>1643</v>
      </c>
      <c r="AEX7" s="3" t="s">
        <v>1643</v>
      </c>
      <c r="AEY7" s="5" t="s">
        <v>1643</v>
      </c>
    </row>
    <row r="8" spans="1:831" ht="87" x14ac:dyDescent="0.35">
      <c r="A8" s="1">
        <v>45576.446111111109</v>
      </c>
      <c r="B8" s="2">
        <v>45576.474745370368</v>
      </c>
      <c r="C8" s="4">
        <v>100</v>
      </c>
      <c r="D8" s="4">
        <v>2474</v>
      </c>
      <c r="E8" s="3" t="s">
        <v>1640</v>
      </c>
      <c r="F8" s="2">
        <v>45576.474763888888</v>
      </c>
      <c r="G8" s="3" t="s">
        <v>1649</v>
      </c>
      <c r="H8" s="4">
        <v>0.5</v>
      </c>
      <c r="I8" s="3" t="s">
        <v>1642</v>
      </c>
      <c r="J8" s="3" t="s">
        <v>1642</v>
      </c>
      <c r="K8" s="3" t="s">
        <v>1642</v>
      </c>
      <c r="L8" s="3" t="s">
        <v>1642</v>
      </c>
      <c r="M8" s="3" t="s">
        <v>1642</v>
      </c>
      <c r="N8" s="3" t="s">
        <v>1642</v>
      </c>
      <c r="O8" s="3" t="s">
        <v>110</v>
      </c>
      <c r="P8" s="3" t="s">
        <v>1643</v>
      </c>
      <c r="Q8" s="3" t="s">
        <v>1643</v>
      </c>
      <c r="R8" s="20" t="s">
        <v>110</v>
      </c>
      <c r="S8" s="127">
        <v>68</v>
      </c>
      <c r="T8" s="124"/>
      <c r="U8" s="3"/>
      <c r="V8" s="3" t="s">
        <v>20</v>
      </c>
      <c r="W8" s="3" t="s">
        <v>111</v>
      </c>
      <c r="X8" s="3" t="s">
        <v>41</v>
      </c>
      <c r="Y8" s="3" t="s">
        <v>93</v>
      </c>
      <c r="Z8" s="3" t="s">
        <v>16</v>
      </c>
      <c r="AA8" s="4">
        <v>205</v>
      </c>
      <c r="AB8" s="3" t="s">
        <v>25</v>
      </c>
      <c r="AC8" s="3" t="s">
        <v>110</v>
      </c>
      <c r="AD8" s="3" t="s">
        <v>1643</v>
      </c>
      <c r="AE8" s="5" t="s">
        <v>1643</v>
      </c>
      <c r="AF8" s="8" t="s">
        <v>1643</v>
      </c>
      <c r="AG8" s="3" t="s">
        <v>1643</v>
      </c>
      <c r="AH8" s="3" t="s">
        <v>1643</v>
      </c>
      <c r="AI8" s="3" t="s">
        <v>1643</v>
      </c>
      <c r="AJ8" s="3" t="s">
        <v>1643</v>
      </c>
      <c r="AK8" s="3" t="s">
        <v>1643</v>
      </c>
      <c r="AL8" s="3" t="s">
        <v>1643</v>
      </c>
      <c r="AM8" s="3" t="s">
        <v>1643</v>
      </c>
      <c r="AN8" s="3" t="s">
        <v>1643</v>
      </c>
      <c r="AO8" s="3" t="s">
        <v>1643</v>
      </c>
      <c r="AP8" s="3" t="s">
        <v>1643</v>
      </c>
      <c r="AQ8" s="3" t="s">
        <v>1643</v>
      </c>
      <c r="AR8" s="3" t="s">
        <v>1643</v>
      </c>
      <c r="AS8" s="3" t="s">
        <v>1643</v>
      </c>
      <c r="AT8" s="3" t="s">
        <v>1643</v>
      </c>
      <c r="AU8" s="5" t="s">
        <v>1643</v>
      </c>
      <c r="AV8" s="13" t="s">
        <v>1643</v>
      </c>
      <c r="AW8" s="3" t="s">
        <v>1643</v>
      </c>
      <c r="AX8" s="3" t="s">
        <v>1643</v>
      </c>
      <c r="AY8" s="3" t="s">
        <v>1643</v>
      </c>
      <c r="AZ8" s="3" t="s">
        <v>1643</v>
      </c>
      <c r="BA8" s="3" t="s">
        <v>1643</v>
      </c>
      <c r="BB8" s="3" t="s">
        <v>1643</v>
      </c>
      <c r="BC8" s="5" t="s">
        <v>1643</v>
      </c>
      <c r="BD8" s="13" t="s">
        <v>1643</v>
      </c>
      <c r="BE8" s="3" t="s">
        <v>1643</v>
      </c>
      <c r="BF8" s="3" t="s">
        <v>1643</v>
      </c>
      <c r="BG8" s="3" t="s">
        <v>1643</v>
      </c>
      <c r="BH8" s="3" t="s">
        <v>1643</v>
      </c>
      <c r="BI8" s="3" t="s">
        <v>1643</v>
      </c>
      <c r="BJ8" s="3" t="s">
        <v>1643</v>
      </c>
      <c r="BK8" s="5" t="s">
        <v>1643</v>
      </c>
      <c r="BL8" s="13" t="s">
        <v>1643</v>
      </c>
      <c r="BM8" s="3" t="s">
        <v>1643</v>
      </c>
      <c r="BN8" s="3" t="s">
        <v>1643</v>
      </c>
      <c r="BO8" s="5" t="s">
        <v>1643</v>
      </c>
      <c r="BP8" s="13" t="s">
        <v>1643</v>
      </c>
      <c r="BQ8" s="3" t="s">
        <v>1643</v>
      </c>
      <c r="BR8" s="3" t="s">
        <v>1643</v>
      </c>
      <c r="BS8" s="5" t="s">
        <v>1643</v>
      </c>
      <c r="BT8" s="13" t="s">
        <v>1643</v>
      </c>
      <c r="BU8" s="5" t="s">
        <v>1643</v>
      </c>
      <c r="BV8" s="13" t="s">
        <v>1643</v>
      </c>
      <c r="BW8" s="3" t="s">
        <v>1643</v>
      </c>
      <c r="BX8" s="3" t="s">
        <v>1643</v>
      </c>
      <c r="BY8" s="5" t="s">
        <v>1643</v>
      </c>
      <c r="BZ8" s="13" t="s">
        <v>1643</v>
      </c>
      <c r="CA8" s="3" t="s">
        <v>1643</v>
      </c>
      <c r="CB8" s="3" t="s">
        <v>1643</v>
      </c>
      <c r="CC8" s="3" t="s">
        <v>1643</v>
      </c>
      <c r="CD8" s="5" t="s">
        <v>1643</v>
      </c>
      <c r="CE8" s="13" t="s">
        <v>1643</v>
      </c>
      <c r="CF8" s="3" t="s">
        <v>1643</v>
      </c>
      <c r="CG8" s="3" t="s">
        <v>1643</v>
      </c>
      <c r="CH8" s="3" t="s">
        <v>1643</v>
      </c>
      <c r="CI8" s="3" t="s">
        <v>1643</v>
      </c>
      <c r="CJ8" s="3" t="s">
        <v>1643</v>
      </c>
      <c r="CK8" s="5" t="s">
        <v>1643</v>
      </c>
      <c r="CL8" s="13" t="s">
        <v>1643</v>
      </c>
      <c r="CM8" s="3" t="s">
        <v>1643</v>
      </c>
      <c r="CN8" s="3" t="s">
        <v>1643</v>
      </c>
      <c r="CO8" s="3" t="s">
        <v>1643</v>
      </c>
      <c r="CP8" s="3" t="s">
        <v>1643</v>
      </c>
      <c r="CQ8" s="20" t="s">
        <v>1643</v>
      </c>
      <c r="CR8" s="13" t="s">
        <v>1643</v>
      </c>
      <c r="CS8" s="3" t="s">
        <v>1643</v>
      </c>
      <c r="CT8" s="3" t="s">
        <v>1643</v>
      </c>
      <c r="CU8" s="3" t="s">
        <v>1643</v>
      </c>
      <c r="CV8" s="3" t="s">
        <v>1643</v>
      </c>
      <c r="CW8" s="3" t="s">
        <v>1643</v>
      </c>
      <c r="CX8" s="3" t="s">
        <v>1643</v>
      </c>
      <c r="CY8" s="3" t="s">
        <v>1643</v>
      </c>
      <c r="CZ8" s="3" t="s">
        <v>1643</v>
      </c>
      <c r="DA8" s="3" t="s">
        <v>1643</v>
      </c>
      <c r="DB8" s="3" t="s">
        <v>1643</v>
      </c>
      <c r="DC8" s="3" t="s">
        <v>1643</v>
      </c>
      <c r="DD8" s="3" t="s">
        <v>1643</v>
      </c>
      <c r="DE8" s="5" t="s">
        <v>1643</v>
      </c>
      <c r="DF8" s="8" t="s">
        <v>1643</v>
      </c>
      <c r="DG8" s="3" t="s">
        <v>1643</v>
      </c>
      <c r="DH8" s="3" t="s">
        <v>1643</v>
      </c>
      <c r="DI8" s="3" t="s">
        <v>1643</v>
      </c>
      <c r="DJ8" s="3" t="s">
        <v>1643</v>
      </c>
      <c r="DK8" s="3" t="s">
        <v>1643</v>
      </c>
      <c r="DL8" s="3" t="s">
        <v>1643</v>
      </c>
      <c r="DM8" s="3" t="s">
        <v>1643</v>
      </c>
      <c r="DN8" s="5" t="s">
        <v>1643</v>
      </c>
      <c r="DO8" s="8" t="s">
        <v>1643</v>
      </c>
      <c r="DP8" s="3" t="s">
        <v>1643</v>
      </c>
      <c r="DQ8" s="3" t="s">
        <v>1643</v>
      </c>
      <c r="DR8" s="5" t="s">
        <v>1643</v>
      </c>
      <c r="DS8" s="8" t="s">
        <v>1643</v>
      </c>
      <c r="DT8" s="3" t="s">
        <v>1643</v>
      </c>
      <c r="DU8" s="3" t="s">
        <v>1643</v>
      </c>
      <c r="DV8" s="5" t="s">
        <v>1643</v>
      </c>
      <c r="DW8" s="16" t="s">
        <v>1643</v>
      </c>
      <c r="DX8" s="13" t="s">
        <v>1643</v>
      </c>
      <c r="DY8" s="3" t="s">
        <v>1643</v>
      </c>
      <c r="DZ8" s="3" t="s">
        <v>1643</v>
      </c>
      <c r="EA8" s="3" t="s">
        <v>1643</v>
      </c>
      <c r="EB8" s="20" t="s">
        <v>1643</v>
      </c>
      <c r="EC8" s="13" t="s">
        <v>1643</v>
      </c>
      <c r="ED8" s="3" t="s">
        <v>1643</v>
      </c>
      <c r="EE8" s="3" t="s">
        <v>1643</v>
      </c>
      <c r="EF8" s="3" t="s">
        <v>1643</v>
      </c>
      <c r="EG8" s="3" t="s">
        <v>1643</v>
      </c>
      <c r="EH8" s="3" t="s">
        <v>1643</v>
      </c>
      <c r="EI8" s="3" t="s">
        <v>1643</v>
      </c>
      <c r="EJ8" s="3" t="s">
        <v>1643</v>
      </c>
      <c r="EK8" s="3" t="s">
        <v>1643</v>
      </c>
      <c r="EL8" s="3" t="s">
        <v>1643</v>
      </c>
      <c r="EM8" s="20" t="s">
        <v>1643</v>
      </c>
      <c r="EN8" s="18" t="s">
        <v>1643</v>
      </c>
      <c r="EO8" s="8" t="s">
        <v>1643</v>
      </c>
      <c r="EP8" s="3" t="s">
        <v>1643</v>
      </c>
      <c r="EQ8" s="3" t="s">
        <v>1643</v>
      </c>
      <c r="ER8" s="3" t="s">
        <v>1643</v>
      </c>
      <c r="ES8" s="3" t="s">
        <v>1643</v>
      </c>
      <c r="ET8" s="3" t="s">
        <v>1643</v>
      </c>
      <c r="EU8" s="3" t="s">
        <v>1643</v>
      </c>
      <c r="EV8" s="3" t="s">
        <v>1643</v>
      </c>
      <c r="EW8" s="3" t="s">
        <v>1643</v>
      </c>
      <c r="EX8" s="20" t="s">
        <v>1643</v>
      </c>
      <c r="EY8" s="16" t="s">
        <v>1643</v>
      </c>
      <c r="EZ8" s="13" t="s">
        <v>1643</v>
      </c>
      <c r="FA8" s="3" t="s">
        <v>1643</v>
      </c>
      <c r="FB8" s="3" t="s">
        <v>1643</v>
      </c>
      <c r="FC8" s="3" t="s">
        <v>1643</v>
      </c>
      <c r="FD8" s="3" t="s">
        <v>1643</v>
      </c>
      <c r="FE8" s="3" t="s">
        <v>1643</v>
      </c>
      <c r="FF8" s="3" t="s">
        <v>1643</v>
      </c>
      <c r="FG8" s="3" t="s">
        <v>1643</v>
      </c>
      <c r="FH8" s="3" t="s">
        <v>1643</v>
      </c>
      <c r="FI8" s="3" t="s">
        <v>1643</v>
      </c>
      <c r="FJ8" s="3" t="s">
        <v>1643</v>
      </c>
      <c r="FK8" s="3" t="s">
        <v>1643</v>
      </c>
      <c r="FL8" s="3" t="s">
        <v>1643</v>
      </c>
      <c r="FM8" s="3" t="s">
        <v>1643</v>
      </c>
      <c r="FN8" s="3" t="s">
        <v>1643</v>
      </c>
      <c r="FO8" s="3" t="s">
        <v>1643</v>
      </c>
      <c r="FP8" s="3" t="s">
        <v>1643</v>
      </c>
      <c r="FQ8" s="3" t="s">
        <v>1643</v>
      </c>
      <c r="FR8" s="3" t="s">
        <v>1643</v>
      </c>
      <c r="FS8" s="3" t="s">
        <v>1643</v>
      </c>
      <c r="FT8" s="3" t="s">
        <v>1643</v>
      </c>
      <c r="FU8" s="3" t="s">
        <v>1643</v>
      </c>
      <c r="FV8" s="3" t="s">
        <v>1643</v>
      </c>
      <c r="FW8" s="3" t="s">
        <v>1643</v>
      </c>
      <c r="FX8" s="3" t="s">
        <v>1643</v>
      </c>
      <c r="FY8" s="3" t="s">
        <v>1643</v>
      </c>
      <c r="FZ8" s="3" t="s">
        <v>1643</v>
      </c>
      <c r="GA8" s="3" t="s">
        <v>1643</v>
      </c>
      <c r="GB8" s="3" t="s">
        <v>1643</v>
      </c>
      <c r="GC8" s="3" t="s">
        <v>1643</v>
      </c>
      <c r="GD8" s="3" t="s">
        <v>1643</v>
      </c>
      <c r="GE8" s="3" t="s">
        <v>1643</v>
      </c>
      <c r="GF8" s="3" t="s">
        <v>1643</v>
      </c>
      <c r="GG8" s="3" t="s">
        <v>1643</v>
      </c>
      <c r="GH8" s="3" t="s">
        <v>1643</v>
      </c>
      <c r="GI8" s="3" t="s">
        <v>1643</v>
      </c>
      <c r="GJ8" s="3" t="s">
        <v>1643</v>
      </c>
      <c r="GK8" s="3" t="s">
        <v>1643</v>
      </c>
      <c r="GL8" s="3" t="s">
        <v>1643</v>
      </c>
      <c r="GM8" s="3" t="s">
        <v>1643</v>
      </c>
      <c r="GN8" s="3" t="s">
        <v>1643</v>
      </c>
      <c r="GO8" s="3" t="s">
        <v>1643</v>
      </c>
      <c r="GP8" s="20" t="s">
        <v>1643</v>
      </c>
      <c r="GQ8" s="13" t="s">
        <v>1643</v>
      </c>
      <c r="GR8" s="20" t="s">
        <v>1643</v>
      </c>
      <c r="GS8" s="13" t="s">
        <v>1643</v>
      </c>
      <c r="GT8" s="3" t="s">
        <v>1643</v>
      </c>
      <c r="GU8" s="3" t="s">
        <v>1643</v>
      </c>
      <c r="GV8" s="20" t="s">
        <v>1643</v>
      </c>
      <c r="GW8" s="31"/>
      <c r="GX8" s="13" t="s">
        <v>1643</v>
      </c>
      <c r="GY8" s="5" t="s">
        <v>1643</v>
      </c>
      <c r="GZ8" s="13" t="s">
        <v>1643</v>
      </c>
      <c r="HA8" s="5" t="s">
        <v>1643</v>
      </c>
      <c r="HB8" s="13" t="s">
        <v>1643</v>
      </c>
      <c r="HC8" s="3" t="s">
        <v>1643</v>
      </c>
      <c r="HD8" s="3" t="s">
        <v>1643</v>
      </c>
      <c r="HE8" s="3" t="s">
        <v>1643</v>
      </c>
      <c r="HF8" s="3" t="s">
        <v>1643</v>
      </c>
      <c r="HG8" s="20" t="s">
        <v>1643</v>
      </c>
      <c r="HH8" s="13" t="s">
        <v>1643</v>
      </c>
      <c r="HI8" s="3"/>
      <c r="HJ8" s="3" t="s">
        <v>1643</v>
      </c>
      <c r="HK8" s="3" t="s">
        <v>1643</v>
      </c>
      <c r="HL8" s="3" t="s">
        <v>1643</v>
      </c>
      <c r="HM8" s="3" t="s">
        <v>1643</v>
      </c>
      <c r="HN8" s="3" t="s">
        <v>1643</v>
      </c>
      <c r="HO8" s="5" t="s">
        <v>1643</v>
      </c>
      <c r="HP8" s="8" t="s">
        <v>1643</v>
      </c>
      <c r="HQ8" s="8" t="s">
        <v>1643</v>
      </c>
      <c r="HR8" s="3" t="s">
        <v>1643</v>
      </c>
      <c r="HS8" s="3" t="s">
        <v>1643</v>
      </c>
      <c r="HT8" s="3" t="s">
        <v>1643</v>
      </c>
      <c r="HU8" s="3" t="s">
        <v>1643</v>
      </c>
      <c r="HV8" s="5" t="s">
        <v>1643</v>
      </c>
      <c r="HW8" s="13" t="s">
        <v>1643</v>
      </c>
      <c r="HX8" s="8" t="s">
        <v>1643</v>
      </c>
      <c r="HY8" s="3" t="s">
        <v>1643</v>
      </c>
      <c r="HZ8" s="3" t="s">
        <v>1643</v>
      </c>
      <c r="IA8" s="3" t="s">
        <v>1643</v>
      </c>
      <c r="IB8" s="3" t="s">
        <v>1643</v>
      </c>
      <c r="IC8" s="5" t="s">
        <v>1643</v>
      </c>
      <c r="ID8" s="13" t="s">
        <v>1643</v>
      </c>
      <c r="IE8" s="8" t="s">
        <v>1643</v>
      </c>
      <c r="IF8" s="3" t="s">
        <v>1643</v>
      </c>
      <c r="IG8" s="3" t="s">
        <v>1643</v>
      </c>
      <c r="IH8" s="3" t="s">
        <v>1643</v>
      </c>
      <c r="II8" s="3" t="s">
        <v>1643</v>
      </c>
      <c r="IJ8" s="20" t="s">
        <v>1643</v>
      </c>
      <c r="IK8" s="13" t="s">
        <v>1643</v>
      </c>
      <c r="IL8" s="3" t="s">
        <v>1643</v>
      </c>
      <c r="IM8" s="3" t="s">
        <v>1643</v>
      </c>
      <c r="IN8" s="3" t="s">
        <v>1643</v>
      </c>
      <c r="IO8" s="3" t="s">
        <v>1643</v>
      </c>
      <c r="IP8" s="3" t="s">
        <v>1643</v>
      </c>
      <c r="IQ8" s="3" t="s">
        <v>1643</v>
      </c>
      <c r="IR8" s="3" t="s">
        <v>1643</v>
      </c>
      <c r="IS8" s="20" t="s">
        <v>1643</v>
      </c>
      <c r="IT8" s="13" t="s">
        <v>1643</v>
      </c>
      <c r="IU8" s="3"/>
      <c r="IV8" s="3" t="s">
        <v>1643</v>
      </c>
      <c r="IW8" s="3" t="s">
        <v>1643</v>
      </c>
      <c r="IX8" s="3" t="s">
        <v>1643</v>
      </c>
      <c r="IY8" s="5" t="s">
        <v>1643</v>
      </c>
      <c r="IZ8" s="8" t="s">
        <v>1643</v>
      </c>
      <c r="JA8" s="8" t="s">
        <v>1643</v>
      </c>
      <c r="JB8" s="3" t="s">
        <v>1643</v>
      </c>
      <c r="JC8" s="3" t="s">
        <v>1643</v>
      </c>
      <c r="JD8" s="5" t="s">
        <v>1643</v>
      </c>
      <c r="JE8" s="13" t="s">
        <v>1643</v>
      </c>
      <c r="JF8" s="3" t="s">
        <v>1643</v>
      </c>
      <c r="JG8" s="3" t="s">
        <v>1643</v>
      </c>
      <c r="JH8" s="3" t="s">
        <v>1643</v>
      </c>
      <c r="JI8" s="3" t="s">
        <v>1643</v>
      </c>
      <c r="JJ8" s="3" t="s">
        <v>1643</v>
      </c>
      <c r="JK8" s="3" t="s">
        <v>1643</v>
      </c>
      <c r="JL8" s="3" t="s">
        <v>1643</v>
      </c>
      <c r="JM8" s="20" t="s">
        <v>1643</v>
      </c>
      <c r="JN8" s="13" t="s">
        <v>1643</v>
      </c>
      <c r="JO8" s="3" t="s">
        <v>1643</v>
      </c>
      <c r="JP8" s="3" t="s">
        <v>1643</v>
      </c>
      <c r="JQ8" s="3" t="s">
        <v>1643</v>
      </c>
      <c r="JR8" s="3" t="s">
        <v>1643</v>
      </c>
      <c r="JS8" s="5" t="s">
        <v>1643</v>
      </c>
      <c r="JT8" s="13" t="s">
        <v>1643</v>
      </c>
      <c r="JU8" s="3" t="s">
        <v>1643</v>
      </c>
      <c r="JV8" s="3" t="s">
        <v>1643</v>
      </c>
      <c r="JW8" s="3" t="s">
        <v>1643</v>
      </c>
      <c r="JX8" s="5" t="s">
        <v>1643</v>
      </c>
      <c r="JY8" s="13" t="s">
        <v>1643</v>
      </c>
      <c r="JZ8" s="3" t="s">
        <v>1643</v>
      </c>
      <c r="KA8" s="3" t="s">
        <v>1643</v>
      </c>
      <c r="KB8" s="3" t="s">
        <v>1643</v>
      </c>
      <c r="KC8" s="3" t="s">
        <v>1643</v>
      </c>
      <c r="KD8" s="3" t="s">
        <v>1643</v>
      </c>
      <c r="KE8" s="3" t="s">
        <v>1643</v>
      </c>
      <c r="KF8" s="3" t="s">
        <v>1643</v>
      </c>
      <c r="KG8" s="5" t="s">
        <v>1643</v>
      </c>
      <c r="KH8" s="13" t="s">
        <v>1643</v>
      </c>
      <c r="KI8" s="3" t="s">
        <v>1643</v>
      </c>
      <c r="KJ8" s="3" t="s">
        <v>1643</v>
      </c>
      <c r="KK8" s="3" t="s">
        <v>1643</v>
      </c>
      <c r="KL8" s="3" t="s">
        <v>1643</v>
      </c>
      <c r="KM8" s="3" t="s">
        <v>1643</v>
      </c>
      <c r="KN8" s="20" t="s">
        <v>1643</v>
      </c>
      <c r="KO8" s="13" t="s">
        <v>1643</v>
      </c>
      <c r="KP8" s="3" t="s">
        <v>1643</v>
      </c>
      <c r="KQ8" s="3" t="s">
        <v>1643</v>
      </c>
      <c r="KR8" s="3" t="s">
        <v>1643</v>
      </c>
      <c r="KS8" s="20" t="s">
        <v>1643</v>
      </c>
      <c r="KT8" s="16" t="s">
        <v>1643</v>
      </c>
      <c r="KU8" s="13" t="s">
        <v>1643</v>
      </c>
      <c r="KV8" s="3" t="s">
        <v>1643</v>
      </c>
      <c r="KW8" s="3" t="s">
        <v>1643</v>
      </c>
      <c r="KX8" s="3" t="s">
        <v>1643</v>
      </c>
      <c r="KY8" s="3" t="s">
        <v>1643</v>
      </c>
      <c r="KZ8" s="3" t="s">
        <v>1643</v>
      </c>
      <c r="LA8" s="3" t="s">
        <v>1643</v>
      </c>
      <c r="LB8" s="3" t="s">
        <v>1643</v>
      </c>
      <c r="LC8" s="3" t="s">
        <v>1643</v>
      </c>
      <c r="LD8" s="3" t="s">
        <v>1643</v>
      </c>
      <c r="LE8" s="3" t="s">
        <v>1643</v>
      </c>
      <c r="LF8" s="3" t="s">
        <v>1643</v>
      </c>
      <c r="LG8" s="3" t="s">
        <v>1643</v>
      </c>
      <c r="LH8" s="3" t="s">
        <v>1643</v>
      </c>
      <c r="LI8" s="3" t="s">
        <v>1643</v>
      </c>
      <c r="LJ8" s="3" t="s">
        <v>1643</v>
      </c>
      <c r="LK8" s="3" t="s">
        <v>1643</v>
      </c>
      <c r="LL8" s="3" t="s">
        <v>1643</v>
      </c>
      <c r="LM8" s="3" t="s">
        <v>1643</v>
      </c>
      <c r="LN8" s="3" t="s">
        <v>1643</v>
      </c>
      <c r="LO8" s="3" t="s">
        <v>1643</v>
      </c>
      <c r="LP8" s="3" t="s">
        <v>1643</v>
      </c>
      <c r="LQ8" s="3" t="s">
        <v>1643</v>
      </c>
      <c r="LR8" s="3" t="s">
        <v>1643</v>
      </c>
      <c r="LS8" s="3" t="s">
        <v>1643</v>
      </c>
      <c r="LT8" s="3" t="s">
        <v>1643</v>
      </c>
      <c r="LU8" s="3" t="s">
        <v>1643</v>
      </c>
      <c r="LV8" s="3" t="s">
        <v>1643</v>
      </c>
      <c r="LW8" s="3" t="s">
        <v>1643</v>
      </c>
      <c r="LX8" s="3" t="s">
        <v>1643</v>
      </c>
      <c r="LY8" s="3" t="s">
        <v>1643</v>
      </c>
      <c r="LZ8" s="3" t="s">
        <v>1643</v>
      </c>
      <c r="MA8" s="3" t="s">
        <v>1643</v>
      </c>
      <c r="MB8" s="3" t="s">
        <v>1643</v>
      </c>
      <c r="MC8" s="3" t="s">
        <v>1643</v>
      </c>
      <c r="MD8" s="3" t="s">
        <v>1643</v>
      </c>
      <c r="ME8" s="3" t="s">
        <v>1643</v>
      </c>
      <c r="MF8" s="3" t="s">
        <v>1643</v>
      </c>
      <c r="MG8" s="3" t="s">
        <v>1643</v>
      </c>
      <c r="MH8" s="3" t="s">
        <v>1643</v>
      </c>
      <c r="MI8" s="3" t="s">
        <v>1643</v>
      </c>
      <c r="MJ8" s="3" t="s">
        <v>1643</v>
      </c>
      <c r="MK8" s="3" t="s">
        <v>1643</v>
      </c>
      <c r="ML8" s="3" t="s">
        <v>1643</v>
      </c>
      <c r="MM8" s="3" t="s">
        <v>1643</v>
      </c>
      <c r="MN8" s="20" t="s">
        <v>1643</v>
      </c>
      <c r="MO8" s="13" t="s">
        <v>1643</v>
      </c>
      <c r="MP8" s="3" t="s">
        <v>1643</v>
      </c>
      <c r="MQ8" s="3" t="s">
        <v>1643</v>
      </c>
      <c r="MR8" s="3" t="s">
        <v>1643</v>
      </c>
      <c r="MS8" s="3" t="s">
        <v>1643</v>
      </c>
      <c r="MT8" s="3" t="s">
        <v>1643</v>
      </c>
      <c r="MU8" s="3" t="s">
        <v>1643</v>
      </c>
      <c r="MV8" s="20" t="s">
        <v>1643</v>
      </c>
      <c r="MW8" s="13" t="s">
        <v>1643</v>
      </c>
      <c r="MX8" s="3" t="s">
        <v>1643</v>
      </c>
      <c r="MY8" s="3" t="s">
        <v>1643</v>
      </c>
      <c r="MZ8" s="3" t="s">
        <v>1643</v>
      </c>
      <c r="NA8" s="3" t="s">
        <v>1643</v>
      </c>
      <c r="NB8" s="3" t="s">
        <v>1643</v>
      </c>
      <c r="NC8" s="20" t="s">
        <v>1643</v>
      </c>
      <c r="ND8" s="13" t="s">
        <v>1643</v>
      </c>
      <c r="NE8" s="3" t="s">
        <v>1643</v>
      </c>
      <c r="NF8" s="3" t="s">
        <v>1643</v>
      </c>
      <c r="NG8" s="3" t="s">
        <v>1643</v>
      </c>
      <c r="NH8" s="3" t="s">
        <v>1643</v>
      </c>
      <c r="NI8" s="3" t="s">
        <v>1643</v>
      </c>
      <c r="NJ8" s="3" t="s">
        <v>1643</v>
      </c>
      <c r="NK8" s="3" t="s">
        <v>1643</v>
      </c>
      <c r="NL8" s="3" t="s">
        <v>1643</v>
      </c>
      <c r="NM8" s="3" t="s">
        <v>1643</v>
      </c>
      <c r="NN8" s="3" t="s">
        <v>1643</v>
      </c>
      <c r="NO8" s="20" t="s">
        <v>1643</v>
      </c>
      <c r="NP8" s="13" t="s">
        <v>1643</v>
      </c>
      <c r="NQ8" s="3" t="s">
        <v>1643</v>
      </c>
      <c r="NR8" s="3" t="s">
        <v>1643</v>
      </c>
      <c r="NS8" s="3" t="s">
        <v>1643</v>
      </c>
      <c r="NT8" s="3" t="s">
        <v>1643</v>
      </c>
      <c r="NU8" s="3" t="s">
        <v>1643</v>
      </c>
      <c r="NV8" s="3" t="s">
        <v>1643</v>
      </c>
      <c r="NW8" s="3" t="s">
        <v>1643</v>
      </c>
      <c r="NX8" s="3" t="s">
        <v>1643</v>
      </c>
      <c r="NY8" s="3" t="s">
        <v>1643</v>
      </c>
      <c r="NZ8" s="3" t="s">
        <v>1643</v>
      </c>
      <c r="OA8" s="3" t="s">
        <v>1643</v>
      </c>
      <c r="OB8" s="3" t="s">
        <v>1643</v>
      </c>
      <c r="OC8" s="3" t="s">
        <v>1643</v>
      </c>
      <c r="OD8" s="3" t="s">
        <v>1643</v>
      </c>
      <c r="OE8" s="5" t="s">
        <v>1643</v>
      </c>
      <c r="OF8" s="13" t="s">
        <v>1643</v>
      </c>
      <c r="OG8" s="3" t="s">
        <v>1643</v>
      </c>
      <c r="OH8" s="3" t="s">
        <v>1643</v>
      </c>
      <c r="OI8" s="3" t="s">
        <v>1643</v>
      </c>
      <c r="OJ8" s="3" t="s">
        <v>1643</v>
      </c>
      <c r="OK8" s="3" t="s">
        <v>1643</v>
      </c>
      <c r="OL8" s="3" t="s">
        <v>1643</v>
      </c>
      <c r="OM8" s="5" t="s">
        <v>1643</v>
      </c>
      <c r="ON8" s="13" t="s">
        <v>1643</v>
      </c>
      <c r="OO8" s="3" t="s">
        <v>1643</v>
      </c>
      <c r="OP8" s="3" t="s">
        <v>1643</v>
      </c>
      <c r="OQ8" s="3" t="s">
        <v>1643</v>
      </c>
      <c r="OR8" s="3" t="s">
        <v>1643</v>
      </c>
      <c r="OS8" s="3" t="s">
        <v>1643</v>
      </c>
      <c r="OT8" s="3" t="s">
        <v>1643</v>
      </c>
      <c r="OU8" s="3" t="s">
        <v>1643</v>
      </c>
      <c r="OV8" s="3" t="s">
        <v>1643</v>
      </c>
      <c r="OW8" s="3" t="s">
        <v>1643</v>
      </c>
      <c r="OX8" s="5" t="s">
        <v>1643</v>
      </c>
      <c r="OY8" s="13" t="s">
        <v>1643</v>
      </c>
      <c r="OZ8" s="3" t="s">
        <v>1643</v>
      </c>
      <c r="PA8" s="3" t="s">
        <v>1643</v>
      </c>
      <c r="PB8" s="3" t="s">
        <v>1643</v>
      </c>
      <c r="PC8" s="3" t="s">
        <v>1643</v>
      </c>
      <c r="PD8" s="3" t="s">
        <v>1643</v>
      </c>
      <c r="PE8" s="3" t="s">
        <v>1643</v>
      </c>
      <c r="PF8" s="3" t="s">
        <v>1643</v>
      </c>
      <c r="PG8" s="3" t="s">
        <v>1643</v>
      </c>
      <c r="PH8" s="3" t="s">
        <v>1643</v>
      </c>
      <c r="PI8" s="3" t="s">
        <v>1643</v>
      </c>
      <c r="PJ8" s="3" t="s">
        <v>1643</v>
      </c>
      <c r="PK8" s="3" t="s">
        <v>1643</v>
      </c>
      <c r="PL8" s="3" t="s">
        <v>1643</v>
      </c>
      <c r="PM8" s="3" t="s">
        <v>1643</v>
      </c>
      <c r="PN8" s="3" t="s">
        <v>1643</v>
      </c>
      <c r="PO8" s="3" t="s">
        <v>1643</v>
      </c>
      <c r="PP8" s="3" t="s">
        <v>1643</v>
      </c>
      <c r="PQ8" s="3" t="s">
        <v>1643</v>
      </c>
      <c r="PR8" s="3" t="s">
        <v>1643</v>
      </c>
      <c r="PS8" s="3" t="s">
        <v>1643</v>
      </c>
      <c r="PT8" s="3" t="s">
        <v>1643</v>
      </c>
      <c r="PU8" s="3" t="s">
        <v>1643</v>
      </c>
      <c r="PV8" s="3" t="s">
        <v>1643</v>
      </c>
      <c r="PW8" s="3" t="s">
        <v>1643</v>
      </c>
      <c r="PX8" s="3" t="s">
        <v>1643</v>
      </c>
      <c r="PY8" s="3" t="s">
        <v>1643</v>
      </c>
      <c r="PZ8" s="3" t="s">
        <v>1643</v>
      </c>
      <c r="QA8" s="3" t="s">
        <v>1643</v>
      </c>
      <c r="QB8" s="3" t="s">
        <v>1643</v>
      </c>
      <c r="QC8" s="3" t="s">
        <v>1643</v>
      </c>
      <c r="QD8" s="3" t="s">
        <v>1643</v>
      </c>
      <c r="QE8" s="3" t="s">
        <v>1643</v>
      </c>
      <c r="QF8" s="3" t="s">
        <v>1643</v>
      </c>
      <c r="QG8" s="3" t="s">
        <v>1643</v>
      </c>
      <c r="QH8" s="3" t="s">
        <v>1643</v>
      </c>
      <c r="QI8" s="3" t="s">
        <v>1643</v>
      </c>
      <c r="QJ8" s="3" t="s">
        <v>1643</v>
      </c>
      <c r="QK8" s="3" t="s">
        <v>1643</v>
      </c>
      <c r="QL8" s="3" t="s">
        <v>1643</v>
      </c>
      <c r="QM8" s="3" t="s">
        <v>1643</v>
      </c>
      <c r="QN8" s="3" t="s">
        <v>1643</v>
      </c>
      <c r="QO8" s="3" t="s">
        <v>1643</v>
      </c>
      <c r="QP8" s="3" t="s">
        <v>1643</v>
      </c>
      <c r="QQ8" s="3" t="s">
        <v>1643</v>
      </c>
      <c r="QR8" s="3" t="s">
        <v>1643</v>
      </c>
      <c r="QS8" s="3" t="s">
        <v>1643</v>
      </c>
      <c r="QT8" s="3" t="s">
        <v>1643</v>
      </c>
      <c r="QU8" s="3" t="s">
        <v>1643</v>
      </c>
      <c r="QV8" s="3" t="s">
        <v>1643</v>
      </c>
      <c r="QW8" s="3" t="s">
        <v>1643</v>
      </c>
      <c r="QX8" s="3" t="s">
        <v>1643</v>
      </c>
      <c r="QY8" s="3" t="s">
        <v>1643</v>
      </c>
      <c r="QZ8" s="3" t="s">
        <v>1643</v>
      </c>
      <c r="RA8" s="3" t="s">
        <v>1643</v>
      </c>
      <c r="RB8" s="3" t="s">
        <v>1643</v>
      </c>
      <c r="RC8" s="3" t="s">
        <v>1643</v>
      </c>
      <c r="RD8" s="3" t="s">
        <v>1643</v>
      </c>
      <c r="RE8" s="3" t="s">
        <v>1643</v>
      </c>
      <c r="RF8" s="3" t="s">
        <v>1643</v>
      </c>
      <c r="RG8" s="3" t="s">
        <v>1643</v>
      </c>
      <c r="RH8" s="3" t="s">
        <v>1643</v>
      </c>
      <c r="RI8" s="3" t="s">
        <v>1643</v>
      </c>
      <c r="RJ8" s="3" t="s">
        <v>1643</v>
      </c>
      <c r="RK8" s="5" t="s">
        <v>1643</v>
      </c>
      <c r="RL8" s="8" t="s">
        <v>1643</v>
      </c>
      <c r="RM8" s="3" t="s">
        <v>1643</v>
      </c>
      <c r="RN8" s="3" t="s">
        <v>1643</v>
      </c>
      <c r="RO8" s="3" t="s">
        <v>1643</v>
      </c>
      <c r="RP8" s="3" t="s">
        <v>1643</v>
      </c>
      <c r="RQ8" s="3" t="s">
        <v>1643</v>
      </c>
      <c r="RR8" s="20" t="s">
        <v>1643</v>
      </c>
      <c r="RS8" s="13" t="s">
        <v>1643</v>
      </c>
      <c r="RT8" s="3" t="s">
        <v>1643</v>
      </c>
      <c r="RU8" s="3" t="s">
        <v>1643</v>
      </c>
      <c r="RV8" s="3" t="s">
        <v>1643</v>
      </c>
      <c r="RW8" s="3" t="s">
        <v>1643</v>
      </c>
      <c r="RX8" s="3" t="s">
        <v>1643</v>
      </c>
      <c r="RY8" s="3" t="s">
        <v>1643</v>
      </c>
      <c r="RZ8" s="3" t="s">
        <v>1643</v>
      </c>
      <c r="SA8" s="3" t="s">
        <v>1643</v>
      </c>
      <c r="SB8" s="3" t="s">
        <v>1643</v>
      </c>
      <c r="SC8" s="3" t="s">
        <v>1643</v>
      </c>
      <c r="SD8" s="3" t="s">
        <v>1643</v>
      </c>
      <c r="SE8" s="3" t="s">
        <v>1643</v>
      </c>
      <c r="SF8" s="3" t="s">
        <v>1643</v>
      </c>
      <c r="SG8" s="3" t="s">
        <v>1643</v>
      </c>
      <c r="SH8" s="3" t="s">
        <v>1643</v>
      </c>
      <c r="SI8" s="3" t="s">
        <v>1643</v>
      </c>
      <c r="SJ8" s="3" t="s">
        <v>1643</v>
      </c>
      <c r="SK8" s="3" t="s">
        <v>1643</v>
      </c>
      <c r="SL8" s="3" t="s">
        <v>1643</v>
      </c>
      <c r="SM8" s="3" t="s">
        <v>1643</v>
      </c>
      <c r="SN8" s="3" t="s">
        <v>1643</v>
      </c>
      <c r="SO8" s="3" t="s">
        <v>1643</v>
      </c>
      <c r="SP8" s="3" t="s">
        <v>1643</v>
      </c>
      <c r="SQ8" s="3" t="s">
        <v>1643</v>
      </c>
      <c r="SR8" s="3" t="s">
        <v>1643</v>
      </c>
      <c r="SS8" s="3" t="s">
        <v>1643</v>
      </c>
      <c r="ST8" s="3" t="s">
        <v>1643</v>
      </c>
      <c r="SU8" s="3" t="s">
        <v>1643</v>
      </c>
      <c r="SV8" s="3" t="s">
        <v>1643</v>
      </c>
      <c r="SW8" s="3" t="s">
        <v>1643</v>
      </c>
      <c r="SX8" s="3" t="s">
        <v>1643</v>
      </c>
      <c r="SY8" s="3" t="s">
        <v>1643</v>
      </c>
      <c r="SZ8" s="3" t="s">
        <v>1643</v>
      </c>
      <c r="TA8" s="3" t="s">
        <v>1643</v>
      </c>
      <c r="TB8" s="20" t="s">
        <v>1643</v>
      </c>
      <c r="TC8" s="13"/>
      <c r="TD8" s="3"/>
      <c r="TE8" s="5"/>
      <c r="TF8" s="18" t="s">
        <v>1643</v>
      </c>
      <c r="TG8" s="13" t="s">
        <v>1643</v>
      </c>
      <c r="TH8" s="3" t="s">
        <v>1643</v>
      </c>
      <c r="TI8" s="3" t="s">
        <v>1643</v>
      </c>
      <c r="TJ8" s="3" t="s">
        <v>1643</v>
      </c>
      <c r="TK8" s="3" t="s">
        <v>1643</v>
      </c>
      <c r="TL8" s="3" t="s">
        <v>1643</v>
      </c>
      <c r="TM8" s="3" t="s">
        <v>1643</v>
      </c>
      <c r="TN8" s="3" t="s">
        <v>1643</v>
      </c>
      <c r="TO8" s="3" t="s">
        <v>1643</v>
      </c>
      <c r="TP8" s="5" t="s">
        <v>1643</v>
      </c>
      <c r="TQ8" s="8" t="s">
        <v>1643</v>
      </c>
      <c r="TR8" s="3" t="s">
        <v>1643</v>
      </c>
      <c r="TS8" s="3" t="s">
        <v>1643</v>
      </c>
      <c r="TT8" s="3" t="s">
        <v>1643</v>
      </c>
      <c r="TU8" s="20" t="s">
        <v>1643</v>
      </c>
      <c r="TV8" s="13" t="s">
        <v>1643</v>
      </c>
      <c r="TW8" s="5" t="s">
        <v>1643</v>
      </c>
      <c r="TX8" s="13" t="s">
        <v>1643</v>
      </c>
      <c r="TY8" s="5" t="s">
        <v>1643</v>
      </c>
      <c r="TZ8" s="13" t="s">
        <v>1643</v>
      </c>
      <c r="UA8" s="3" t="s">
        <v>1643</v>
      </c>
      <c r="UB8" s="3" t="s">
        <v>1643</v>
      </c>
      <c r="UC8" s="3" t="s">
        <v>1643</v>
      </c>
      <c r="UD8" s="3" t="s">
        <v>1643</v>
      </c>
      <c r="UE8" s="5" t="s">
        <v>1643</v>
      </c>
      <c r="UF8" s="13" t="s">
        <v>110</v>
      </c>
      <c r="UG8" s="3" t="s">
        <v>1643</v>
      </c>
      <c r="UH8" s="5" t="s">
        <v>110</v>
      </c>
      <c r="UI8" s="13" t="s">
        <v>129</v>
      </c>
      <c r="UJ8" s="3" t="s">
        <v>131</v>
      </c>
      <c r="UK8" s="3" t="s">
        <v>129</v>
      </c>
      <c r="UL8" s="3" t="s">
        <v>129</v>
      </c>
      <c r="UM8" s="3" t="s">
        <v>132</v>
      </c>
      <c r="UN8" s="3" t="s">
        <v>131</v>
      </c>
      <c r="UO8" s="3" t="s">
        <v>132</v>
      </c>
      <c r="UP8" s="3" t="s">
        <v>132</v>
      </c>
      <c r="UQ8" s="3" t="s">
        <v>130</v>
      </c>
      <c r="UR8" s="3" t="s">
        <v>132</v>
      </c>
      <c r="US8" s="3" t="s">
        <v>132</v>
      </c>
      <c r="UT8" s="3" t="s">
        <v>132</v>
      </c>
      <c r="UU8" s="3" t="s">
        <v>132</v>
      </c>
      <c r="UV8" s="3" t="s">
        <v>132</v>
      </c>
      <c r="UW8" s="3" t="s">
        <v>132</v>
      </c>
      <c r="UX8" s="5" t="s">
        <v>1643</v>
      </c>
      <c r="UY8" s="13" t="s">
        <v>196</v>
      </c>
      <c r="UZ8" s="3" t="s">
        <v>1643</v>
      </c>
      <c r="VA8" s="3" t="s">
        <v>1643</v>
      </c>
      <c r="VB8" s="3" t="s">
        <v>1643</v>
      </c>
      <c r="VC8" s="3" t="s">
        <v>1643</v>
      </c>
      <c r="VD8" s="3" t="s">
        <v>1643</v>
      </c>
      <c r="VE8" s="3" t="s">
        <v>1643</v>
      </c>
      <c r="VF8" s="5" t="s">
        <v>1643</v>
      </c>
      <c r="VG8" s="13" t="s">
        <v>1643</v>
      </c>
      <c r="VH8" s="3" t="s">
        <v>232</v>
      </c>
      <c r="VI8" s="3" t="s">
        <v>1643</v>
      </c>
      <c r="VJ8" s="3" t="s">
        <v>1643</v>
      </c>
      <c r="VK8" s="3" t="s">
        <v>235</v>
      </c>
      <c r="VL8" s="3" t="s">
        <v>1643</v>
      </c>
      <c r="VM8" s="3" t="s">
        <v>1643</v>
      </c>
      <c r="VN8" s="5" t="s">
        <v>1643</v>
      </c>
      <c r="VO8" s="13" t="s">
        <v>132</v>
      </c>
      <c r="VP8" s="3" t="s">
        <v>127</v>
      </c>
      <c r="VQ8" s="3" t="s">
        <v>132</v>
      </c>
      <c r="VR8" s="3" t="s">
        <v>127</v>
      </c>
      <c r="VS8" s="3" t="s">
        <v>129</v>
      </c>
      <c r="VT8" s="3" t="s">
        <v>130</v>
      </c>
      <c r="VU8" s="3" t="s">
        <v>132</v>
      </c>
      <c r="VV8" s="3" t="s">
        <v>129</v>
      </c>
      <c r="VW8" s="3" t="s">
        <v>132</v>
      </c>
      <c r="VX8" s="3" t="s">
        <v>127</v>
      </c>
      <c r="VY8" s="3" t="s">
        <v>127</v>
      </c>
      <c r="VZ8" s="3" t="s">
        <v>132</v>
      </c>
      <c r="WA8" s="3" t="s">
        <v>127</v>
      </c>
      <c r="WB8" s="3" t="s">
        <v>127</v>
      </c>
      <c r="WC8" s="3" t="s">
        <v>127</v>
      </c>
      <c r="WD8" s="3" t="s">
        <v>131</v>
      </c>
      <c r="WE8" s="3" t="s">
        <v>127</v>
      </c>
      <c r="WF8" s="3" t="s">
        <v>130</v>
      </c>
      <c r="WG8" s="3" t="s">
        <v>130</v>
      </c>
      <c r="WH8" s="3" t="s">
        <v>127</v>
      </c>
      <c r="WI8" s="3" t="s">
        <v>132</v>
      </c>
      <c r="WJ8" s="3" t="s">
        <v>132</v>
      </c>
      <c r="WK8" s="3" t="s">
        <v>132</v>
      </c>
      <c r="WL8" s="3" t="s">
        <v>245</v>
      </c>
      <c r="WM8" s="3" t="s">
        <v>129</v>
      </c>
      <c r="WN8" s="3" t="s">
        <v>132</v>
      </c>
      <c r="WO8" s="3" t="s">
        <v>132</v>
      </c>
      <c r="WP8" s="3" t="s">
        <v>131</v>
      </c>
      <c r="WQ8" s="3" t="s">
        <v>131</v>
      </c>
      <c r="WR8" s="3" t="s">
        <v>131</v>
      </c>
      <c r="WS8" s="3" t="s">
        <v>132</v>
      </c>
      <c r="WT8" s="3" t="s">
        <v>129</v>
      </c>
      <c r="WU8" s="3" t="s">
        <v>129</v>
      </c>
      <c r="WV8" s="3" t="s">
        <v>129</v>
      </c>
      <c r="WW8" s="3" t="s">
        <v>131</v>
      </c>
      <c r="WX8" s="3" t="s">
        <v>129</v>
      </c>
      <c r="WY8" s="3" t="s">
        <v>129</v>
      </c>
      <c r="WZ8" s="3" t="s">
        <v>131</v>
      </c>
      <c r="XA8" s="3" t="s">
        <v>132</v>
      </c>
      <c r="XB8" s="3" t="s">
        <v>129</v>
      </c>
      <c r="XC8" s="3" t="s">
        <v>132</v>
      </c>
      <c r="XD8" s="3" t="s">
        <v>132</v>
      </c>
      <c r="XE8" s="3" t="s">
        <v>132</v>
      </c>
      <c r="XF8" s="3" t="s">
        <v>129</v>
      </c>
      <c r="XG8" s="3" t="s">
        <v>131</v>
      </c>
      <c r="XH8" s="3" t="s">
        <v>129</v>
      </c>
      <c r="XI8" s="3" t="s">
        <v>129</v>
      </c>
      <c r="XJ8" s="3" t="s">
        <v>129</v>
      </c>
      <c r="XK8" s="3" t="s">
        <v>129</v>
      </c>
      <c r="XL8" s="3" t="s">
        <v>129</v>
      </c>
      <c r="XM8" s="3" t="s">
        <v>127</v>
      </c>
      <c r="XN8" s="3" t="s">
        <v>127</v>
      </c>
      <c r="XO8" s="3" t="s">
        <v>132</v>
      </c>
      <c r="XP8" s="3" t="s">
        <v>127</v>
      </c>
      <c r="XQ8" s="3" t="s">
        <v>129</v>
      </c>
      <c r="XR8" s="3" t="s">
        <v>129</v>
      </c>
      <c r="XS8" s="3" t="s">
        <v>129</v>
      </c>
      <c r="XT8" s="3" t="s">
        <v>127</v>
      </c>
      <c r="XU8" s="3" t="s">
        <v>127</v>
      </c>
      <c r="XV8" s="3" t="s">
        <v>127</v>
      </c>
      <c r="XW8" s="3" t="s">
        <v>127</v>
      </c>
      <c r="XX8" s="3" t="s">
        <v>127</v>
      </c>
      <c r="XY8" s="3" t="s">
        <v>127</v>
      </c>
      <c r="XZ8" s="3" t="s">
        <v>127</v>
      </c>
      <c r="YA8" s="5" t="s">
        <v>111</v>
      </c>
      <c r="YB8" s="13" t="s">
        <v>353</v>
      </c>
      <c r="YC8" s="3" t="s">
        <v>354</v>
      </c>
      <c r="YD8" s="3" t="s">
        <v>355</v>
      </c>
      <c r="YE8" s="3" t="s">
        <v>1643</v>
      </c>
      <c r="YF8" s="3" t="s">
        <v>1643</v>
      </c>
      <c r="YG8" s="3" t="s">
        <v>111</v>
      </c>
      <c r="YH8" s="5" t="s">
        <v>1643</v>
      </c>
      <c r="YI8" s="13" t="s">
        <v>111</v>
      </c>
      <c r="YJ8" s="3" t="s">
        <v>1643</v>
      </c>
      <c r="YK8" s="3" t="s">
        <v>1643</v>
      </c>
      <c r="YL8" s="3" t="s">
        <v>111</v>
      </c>
      <c r="YM8" s="3" t="s">
        <v>1643</v>
      </c>
      <c r="YN8" s="3" t="s">
        <v>1643</v>
      </c>
      <c r="YO8" s="3" t="s">
        <v>110</v>
      </c>
      <c r="YP8" s="3" t="s">
        <v>111</v>
      </c>
      <c r="YQ8" s="3" t="s">
        <v>1643</v>
      </c>
      <c r="YR8" s="3" t="s">
        <v>110</v>
      </c>
      <c r="YS8" s="3" t="s">
        <v>399</v>
      </c>
      <c r="YT8" s="3" t="s">
        <v>111</v>
      </c>
      <c r="YU8" s="3" t="s">
        <v>1643</v>
      </c>
      <c r="YV8" s="3" t="s">
        <v>111</v>
      </c>
      <c r="YW8" s="3" t="s">
        <v>1643</v>
      </c>
      <c r="YX8" s="3" t="s">
        <v>1643</v>
      </c>
      <c r="YY8" s="3" t="s">
        <v>110</v>
      </c>
      <c r="YZ8" s="3" t="s">
        <v>111</v>
      </c>
      <c r="ZA8" s="3" t="s">
        <v>1643</v>
      </c>
      <c r="ZB8" s="3" t="s">
        <v>110</v>
      </c>
      <c r="ZC8" s="3" t="s">
        <v>111</v>
      </c>
      <c r="ZD8" s="3" t="s">
        <v>1643</v>
      </c>
      <c r="ZE8" s="3" t="s">
        <v>110</v>
      </c>
      <c r="ZF8" s="3" t="s">
        <v>111</v>
      </c>
      <c r="ZG8" s="3" t="s">
        <v>1643</v>
      </c>
      <c r="ZH8" s="3" t="s">
        <v>110</v>
      </c>
      <c r="ZI8" s="3" t="s">
        <v>111</v>
      </c>
      <c r="ZJ8" s="3" t="s">
        <v>1643</v>
      </c>
      <c r="ZK8" s="3" t="s">
        <v>110</v>
      </c>
      <c r="ZL8" s="3" t="s">
        <v>446</v>
      </c>
      <c r="ZM8" s="3" t="s">
        <v>111</v>
      </c>
      <c r="ZN8" s="3" t="s">
        <v>1643</v>
      </c>
      <c r="ZO8" s="3" t="s">
        <v>110</v>
      </c>
      <c r="ZP8" s="3" t="s">
        <v>467</v>
      </c>
      <c r="ZQ8" s="3" t="s">
        <v>111</v>
      </c>
      <c r="ZR8" s="5" t="s">
        <v>1643</v>
      </c>
      <c r="ZS8" s="3" t="s">
        <v>1650</v>
      </c>
      <c r="ZT8" s="3"/>
      <c r="ZU8" s="5"/>
      <c r="ZV8" s="18" t="s">
        <v>500</v>
      </c>
      <c r="ZW8" s="13" t="s">
        <v>1643</v>
      </c>
      <c r="ZX8" s="3" t="s">
        <v>484</v>
      </c>
      <c r="ZY8" s="3" t="s">
        <v>486</v>
      </c>
      <c r="ZZ8" s="3" t="s">
        <v>1643</v>
      </c>
      <c r="AAA8" s="3" t="s">
        <v>1643</v>
      </c>
      <c r="AAB8" s="3" t="s">
        <v>1643</v>
      </c>
      <c r="AAC8" s="3" t="s">
        <v>496</v>
      </c>
      <c r="AAD8" s="3" t="s">
        <v>497</v>
      </c>
      <c r="AAE8" s="3" t="s">
        <v>498</v>
      </c>
      <c r="AAF8" s="5" t="s">
        <v>1643</v>
      </c>
      <c r="AAG8" s="13" t="s">
        <v>111</v>
      </c>
      <c r="AAH8" s="3" t="s">
        <v>111</v>
      </c>
      <c r="AAI8" s="3" t="s">
        <v>110</v>
      </c>
      <c r="AAJ8" s="3" t="s">
        <v>111</v>
      </c>
      <c r="AAK8" s="3" t="s">
        <v>110</v>
      </c>
      <c r="AAL8" s="3" t="s">
        <v>1643</v>
      </c>
      <c r="AAM8" s="3" t="s">
        <v>1643</v>
      </c>
      <c r="AAN8" s="3" t="s">
        <v>1643</v>
      </c>
      <c r="AAO8" s="5" t="s">
        <v>1643</v>
      </c>
      <c r="AAP8" s="13" t="s">
        <v>111</v>
      </c>
      <c r="AAQ8" s="5" t="s">
        <v>1643</v>
      </c>
      <c r="AAR8" s="13" t="s">
        <v>526</v>
      </c>
      <c r="AAS8" s="3" t="s">
        <v>110</v>
      </c>
      <c r="AAT8" s="3" t="s">
        <v>110</v>
      </c>
      <c r="AAU8" s="3" t="s">
        <v>110</v>
      </c>
      <c r="AAV8" s="3" t="s">
        <v>111</v>
      </c>
      <c r="AAW8" s="3" t="s">
        <v>111</v>
      </c>
      <c r="AAX8" s="5" t="s">
        <v>110</v>
      </c>
      <c r="AAY8" s="13" t="s">
        <v>111</v>
      </c>
      <c r="AAZ8" s="13" t="s">
        <v>1643</v>
      </c>
      <c r="ABA8" s="3" t="s">
        <v>1643</v>
      </c>
      <c r="ABB8" s="3" t="s">
        <v>1643</v>
      </c>
      <c r="ABC8" s="3" t="s">
        <v>1643</v>
      </c>
      <c r="ABD8" s="3" t="s">
        <v>1643</v>
      </c>
      <c r="ABE8" s="20"/>
      <c r="ABF8" s="5" t="s">
        <v>1643</v>
      </c>
      <c r="ABG8" s="13" t="s">
        <v>1643</v>
      </c>
      <c r="ABH8" s="3" t="s">
        <v>1643</v>
      </c>
      <c r="ABI8" s="3" t="s">
        <v>1643</v>
      </c>
      <c r="ABJ8" s="3" t="s">
        <v>1643</v>
      </c>
      <c r="ABK8" s="3" t="s">
        <v>1643</v>
      </c>
      <c r="ABL8" s="3" t="s">
        <v>1643</v>
      </c>
      <c r="ABM8" s="5" t="s">
        <v>1643</v>
      </c>
      <c r="ABN8" s="13" t="s">
        <v>1643</v>
      </c>
      <c r="ABO8" s="3" t="s">
        <v>1643</v>
      </c>
      <c r="ABP8" s="3" t="s">
        <v>1643</v>
      </c>
      <c r="ABQ8" s="3" t="s">
        <v>1643</v>
      </c>
      <c r="ABR8" s="3" t="s">
        <v>1643</v>
      </c>
      <c r="ABS8" s="3" t="s">
        <v>1643</v>
      </c>
      <c r="ABT8" s="5" t="s">
        <v>1643</v>
      </c>
      <c r="ABU8" s="13" t="s">
        <v>1643</v>
      </c>
      <c r="ABV8" s="3" t="s">
        <v>1643</v>
      </c>
      <c r="ABW8" s="3" t="s">
        <v>1643</v>
      </c>
      <c r="ABX8" s="3" t="s">
        <v>1643</v>
      </c>
      <c r="ABY8" s="3" t="s">
        <v>1643</v>
      </c>
      <c r="ABZ8" s="3" t="s">
        <v>1643</v>
      </c>
      <c r="ACA8" s="5" t="s">
        <v>1643</v>
      </c>
      <c r="ACB8" s="13" t="s">
        <v>1643</v>
      </c>
      <c r="ACC8" s="3" t="s">
        <v>1643</v>
      </c>
      <c r="ACD8" s="3" t="s">
        <v>1643</v>
      </c>
      <c r="ACE8" s="3" t="s">
        <v>1643</v>
      </c>
      <c r="ACF8" s="3" t="s">
        <v>1643</v>
      </c>
      <c r="ACG8" s="3" t="s">
        <v>1643</v>
      </c>
      <c r="ACH8" s="3" t="s">
        <v>1643</v>
      </c>
      <c r="ACI8" s="3" t="s">
        <v>1643</v>
      </c>
      <c r="ACJ8" s="5" t="s">
        <v>1643</v>
      </c>
      <c r="ACK8" s="13" t="s">
        <v>110</v>
      </c>
      <c r="ACL8" s="3" t="s">
        <v>1651</v>
      </c>
      <c r="ACM8" s="3" t="s">
        <v>1643</v>
      </c>
      <c r="ACN8" s="3" t="s">
        <v>1643</v>
      </c>
      <c r="ACO8" s="3" t="s">
        <v>1643</v>
      </c>
      <c r="ACP8" s="5" t="s">
        <v>545</v>
      </c>
      <c r="ACQ8" s="13" t="s">
        <v>1652</v>
      </c>
      <c r="ACR8" s="3" t="s">
        <v>1643</v>
      </c>
      <c r="ACS8" s="3" t="s">
        <v>1643</v>
      </c>
      <c r="ACT8" s="3" t="s">
        <v>545</v>
      </c>
      <c r="ACU8" s="5"/>
      <c r="ACV8" s="13" t="s">
        <v>1643</v>
      </c>
      <c r="ACW8" s="3" t="s">
        <v>1643</v>
      </c>
      <c r="ACX8" s="3" t="s">
        <v>1643</v>
      </c>
      <c r="ACY8" s="3" t="s">
        <v>1643</v>
      </c>
      <c r="ACZ8" s="5" t="s">
        <v>1643</v>
      </c>
      <c r="ADA8" s="13" t="s">
        <v>136</v>
      </c>
      <c r="ADB8" s="3" t="s">
        <v>1643</v>
      </c>
      <c r="ADC8" s="3" t="s">
        <v>140</v>
      </c>
      <c r="ADD8" s="3" t="s">
        <v>144</v>
      </c>
      <c r="ADE8" s="3" t="s">
        <v>156</v>
      </c>
      <c r="ADF8" s="3" t="s">
        <v>558</v>
      </c>
      <c r="ADG8" s="3" t="s">
        <v>567</v>
      </c>
      <c r="ADH8" s="3" t="s">
        <v>1643</v>
      </c>
      <c r="ADI8" s="20" t="s">
        <v>1643</v>
      </c>
      <c r="ADJ8" s="13" t="s">
        <v>110</v>
      </c>
      <c r="ADK8" s="3" t="s">
        <v>1653</v>
      </c>
      <c r="ADL8" s="3" t="s">
        <v>1643</v>
      </c>
      <c r="ADM8" s="3" t="s">
        <v>1643</v>
      </c>
      <c r="ADN8" s="3" t="s">
        <v>1643</v>
      </c>
      <c r="ADO8" s="5" t="s">
        <v>545</v>
      </c>
      <c r="ADP8" s="13" t="s">
        <v>1643</v>
      </c>
      <c r="ADQ8" s="8" t="s">
        <v>1643</v>
      </c>
      <c r="ADR8" s="3" t="s">
        <v>1643</v>
      </c>
      <c r="ADS8" s="3" t="s">
        <v>1643</v>
      </c>
      <c r="ADT8" s="5" t="s">
        <v>1643</v>
      </c>
      <c r="ADU8" s="13" t="s">
        <v>1643</v>
      </c>
      <c r="ADV8" s="8" t="s">
        <v>1643</v>
      </c>
      <c r="ADW8" s="3" t="s">
        <v>1643</v>
      </c>
      <c r="ADX8" s="3" t="s">
        <v>1643</v>
      </c>
      <c r="ADY8" s="5" t="s">
        <v>1643</v>
      </c>
      <c r="ADZ8" s="13" t="s">
        <v>1643</v>
      </c>
      <c r="AEA8" s="8" t="s">
        <v>1643</v>
      </c>
      <c r="AEB8" s="3" t="s">
        <v>1643</v>
      </c>
      <c r="AEC8" s="3" t="s">
        <v>1643</v>
      </c>
      <c r="AED8" s="5" t="s">
        <v>1643</v>
      </c>
      <c r="AEE8" s="13" t="s">
        <v>1643</v>
      </c>
      <c r="AEF8" s="3" t="s">
        <v>1643</v>
      </c>
      <c r="AEG8" s="3" t="s">
        <v>1643</v>
      </c>
      <c r="AEH8" s="3" t="s">
        <v>1643</v>
      </c>
      <c r="AEI8" s="3" t="s">
        <v>1643</v>
      </c>
      <c r="AEJ8" s="3" t="s">
        <v>1643</v>
      </c>
      <c r="AEK8" s="3" t="s">
        <v>1643</v>
      </c>
      <c r="AEL8" s="3" t="s">
        <v>568</v>
      </c>
      <c r="AEM8" s="5" t="s">
        <v>1643</v>
      </c>
      <c r="AEN8" s="13" t="s">
        <v>1643</v>
      </c>
      <c r="AEO8" s="3" t="s">
        <v>584</v>
      </c>
      <c r="AEP8" s="3" t="s">
        <v>1643</v>
      </c>
      <c r="AEQ8" s="3" t="s">
        <v>1643</v>
      </c>
      <c r="AER8" s="3" t="s">
        <v>1643</v>
      </c>
      <c r="AES8" s="3" t="s">
        <v>1643</v>
      </c>
      <c r="AET8" s="5" t="s">
        <v>1643</v>
      </c>
      <c r="AEU8" s="13" t="s">
        <v>110</v>
      </c>
      <c r="AEV8" s="3" t="s">
        <v>1654</v>
      </c>
      <c r="AEW8" s="3" t="s">
        <v>111</v>
      </c>
      <c r="AEX8" s="3" t="s">
        <v>1643</v>
      </c>
      <c r="AEY8" s="5" t="s">
        <v>1643</v>
      </c>
    </row>
    <row r="9" spans="1:831" ht="348" x14ac:dyDescent="0.35">
      <c r="A9" s="1">
        <v>45576.922743055555</v>
      </c>
      <c r="B9" s="2">
        <v>45577.509814814817</v>
      </c>
      <c r="C9" s="4">
        <v>100</v>
      </c>
      <c r="D9" s="4">
        <v>50722</v>
      </c>
      <c r="E9" s="3" t="s">
        <v>1640</v>
      </c>
      <c r="F9" s="2">
        <v>45577.509827708331</v>
      </c>
      <c r="G9" s="3" t="s">
        <v>1655</v>
      </c>
      <c r="H9" s="4">
        <v>1</v>
      </c>
      <c r="I9" s="3" t="s">
        <v>1642</v>
      </c>
      <c r="J9" s="3" t="s">
        <v>1642</v>
      </c>
      <c r="K9" s="3" t="s">
        <v>1642</v>
      </c>
      <c r="L9" s="3" t="s">
        <v>1642</v>
      </c>
      <c r="M9" s="3" t="s">
        <v>1642</v>
      </c>
      <c r="N9" s="3" t="s">
        <v>1642</v>
      </c>
      <c r="O9" s="3" t="s">
        <v>110</v>
      </c>
      <c r="P9" s="3" t="s">
        <v>1643</v>
      </c>
      <c r="Q9" s="3" t="s">
        <v>1643</v>
      </c>
      <c r="R9" s="20" t="s">
        <v>110</v>
      </c>
      <c r="S9" s="127">
        <v>67</v>
      </c>
      <c r="T9" s="124"/>
      <c r="U9" s="3"/>
      <c r="V9" s="3" t="s">
        <v>20</v>
      </c>
      <c r="W9" s="3" t="s">
        <v>110</v>
      </c>
      <c r="X9" s="3" t="s">
        <v>47</v>
      </c>
      <c r="Y9" s="3" t="s">
        <v>106</v>
      </c>
      <c r="Z9" s="3" t="s">
        <v>12</v>
      </c>
      <c r="AA9" s="4">
        <v>414</v>
      </c>
      <c r="AB9" s="3" t="s">
        <v>25</v>
      </c>
      <c r="AC9" s="3" t="s">
        <v>110</v>
      </c>
      <c r="AD9" s="3" t="s">
        <v>1643</v>
      </c>
      <c r="AE9" s="5" t="s">
        <v>1643</v>
      </c>
      <c r="AF9" s="8" t="s">
        <v>1643</v>
      </c>
      <c r="AG9" s="3" t="s">
        <v>1643</v>
      </c>
      <c r="AH9" s="3" t="s">
        <v>1643</v>
      </c>
      <c r="AI9" s="3" t="s">
        <v>1643</v>
      </c>
      <c r="AJ9" s="3" t="s">
        <v>1643</v>
      </c>
      <c r="AK9" s="3" t="s">
        <v>1643</v>
      </c>
      <c r="AL9" s="3" t="s">
        <v>1643</v>
      </c>
      <c r="AM9" s="3" t="s">
        <v>1643</v>
      </c>
      <c r="AN9" s="3" t="s">
        <v>1643</v>
      </c>
      <c r="AO9" s="3" t="s">
        <v>1643</v>
      </c>
      <c r="AP9" s="3" t="s">
        <v>1643</v>
      </c>
      <c r="AQ9" s="3" t="s">
        <v>1643</v>
      </c>
      <c r="AR9" s="3" t="s">
        <v>1643</v>
      </c>
      <c r="AS9" s="3" t="s">
        <v>1643</v>
      </c>
      <c r="AT9" s="3" t="s">
        <v>1643</v>
      </c>
      <c r="AU9" s="5" t="s">
        <v>1643</v>
      </c>
      <c r="AV9" s="13" t="s">
        <v>1643</v>
      </c>
      <c r="AW9" s="3" t="s">
        <v>1643</v>
      </c>
      <c r="AX9" s="3" t="s">
        <v>1643</v>
      </c>
      <c r="AY9" s="3" t="s">
        <v>1643</v>
      </c>
      <c r="AZ9" s="3" t="s">
        <v>1643</v>
      </c>
      <c r="BA9" s="3" t="s">
        <v>1643</v>
      </c>
      <c r="BB9" s="3" t="s">
        <v>1643</v>
      </c>
      <c r="BC9" s="5" t="s">
        <v>1643</v>
      </c>
      <c r="BD9" s="13" t="s">
        <v>1643</v>
      </c>
      <c r="BE9" s="3" t="s">
        <v>1643</v>
      </c>
      <c r="BF9" s="3" t="s">
        <v>1643</v>
      </c>
      <c r="BG9" s="3" t="s">
        <v>1643</v>
      </c>
      <c r="BH9" s="3" t="s">
        <v>1643</v>
      </c>
      <c r="BI9" s="3" t="s">
        <v>1643</v>
      </c>
      <c r="BJ9" s="3" t="s">
        <v>1643</v>
      </c>
      <c r="BK9" s="5" t="s">
        <v>1643</v>
      </c>
      <c r="BL9" s="13" t="s">
        <v>1643</v>
      </c>
      <c r="BM9" s="3" t="s">
        <v>1643</v>
      </c>
      <c r="BN9" s="3" t="s">
        <v>1643</v>
      </c>
      <c r="BO9" s="5" t="s">
        <v>1643</v>
      </c>
      <c r="BP9" s="13" t="s">
        <v>1643</v>
      </c>
      <c r="BQ9" s="3" t="s">
        <v>1643</v>
      </c>
      <c r="BR9" s="3" t="s">
        <v>1643</v>
      </c>
      <c r="BS9" s="5" t="s">
        <v>1643</v>
      </c>
      <c r="BT9" s="13" t="s">
        <v>1643</v>
      </c>
      <c r="BU9" s="5" t="s">
        <v>1643</v>
      </c>
      <c r="BV9" s="13" t="s">
        <v>1643</v>
      </c>
      <c r="BW9" s="3" t="s">
        <v>1643</v>
      </c>
      <c r="BX9" s="3" t="s">
        <v>1643</v>
      </c>
      <c r="BY9" s="5" t="s">
        <v>1643</v>
      </c>
      <c r="BZ9" s="13" t="s">
        <v>1643</v>
      </c>
      <c r="CA9" s="3" t="s">
        <v>1643</v>
      </c>
      <c r="CB9" s="3" t="s">
        <v>1643</v>
      </c>
      <c r="CC9" s="3" t="s">
        <v>1643</v>
      </c>
      <c r="CD9" s="5" t="s">
        <v>1643</v>
      </c>
      <c r="CE9" s="13" t="s">
        <v>1643</v>
      </c>
      <c r="CF9" s="3" t="s">
        <v>1643</v>
      </c>
      <c r="CG9" s="3" t="s">
        <v>1643</v>
      </c>
      <c r="CH9" s="3" t="s">
        <v>1643</v>
      </c>
      <c r="CI9" s="3" t="s">
        <v>1643</v>
      </c>
      <c r="CJ9" s="3" t="s">
        <v>1643</v>
      </c>
      <c r="CK9" s="5" t="s">
        <v>1643</v>
      </c>
      <c r="CL9" s="13" t="s">
        <v>1643</v>
      </c>
      <c r="CM9" s="3" t="s">
        <v>1643</v>
      </c>
      <c r="CN9" s="3" t="s">
        <v>1643</v>
      </c>
      <c r="CO9" s="3" t="s">
        <v>1643</v>
      </c>
      <c r="CP9" s="3" t="s">
        <v>1643</v>
      </c>
      <c r="CQ9" s="20" t="s">
        <v>1643</v>
      </c>
      <c r="CR9" s="13" t="s">
        <v>1643</v>
      </c>
      <c r="CS9" s="3" t="s">
        <v>1643</v>
      </c>
      <c r="CT9" s="3" t="s">
        <v>1643</v>
      </c>
      <c r="CU9" s="3" t="s">
        <v>1643</v>
      </c>
      <c r="CV9" s="3" t="s">
        <v>1643</v>
      </c>
      <c r="CW9" s="3" t="s">
        <v>1643</v>
      </c>
      <c r="CX9" s="3" t="s">
        <v>1643</v>
      </c>
      <c r="CY9" s="3" t="s">
        <v>1643</v>
      </c>
      <c r="CZ9" s="3" t="s">
        <v>1643</v>
      </c>
      <c r="DA9" s="3" t="s">
        <v>1643</v>
      </c>
      <c r="DB9" s="3" t="s">
        <v>1643</v>
      </c>
      <c r="DC9" s="3" t="s">
        <v>1643</v>
      </c>
      <c r="DD9" s="3" t="s">
        <v>1643</v>
      </c>
      <c r="DE9" s="5" t="s">
        <v>1643</v>
      </c>
      <c r="DF9" s="8" t="s">
        <v>1643</v>
      </c>
      <c r="DG9" s="3" t="s">
        <v>1643</v>
      </c>
      <c r="DH9" s="3" t="s">
        <v>1643</v>
      </c>
      <c r="DI9" s="3" t="s">
        <v>1643</v>
      </c>
      <c r="DJ9" s="3" t="s">
        <v>1643</v>
      </c>
      <c r="DK9" s="3" t="s">
        <v>1643</v>
      </c>
      <c r="DL9" s="3" t="s">
        <v>1643</v>
      </c>
      <c r="DM9" s="3" t="s">
        <v>1643</v>
      </c>
      <c r="DN9" s="5" t="s">
        <v>1643</v>
      </c>
      <c r="DO9" s="8" t="s">
        <v>1643</v>
      </c>
      <c r="DP9" s="3" t="s">
        <v>1643</v>
      </c>
      <c r="DQ9" s="3" t="s">
        <v>1643</v>
      </c>
      <c r="DR9" s="5" t="s">
        <v>1643</v>
      </c>
      <c r="DS9" s="8" t="s">
        <v>1643</v>
      </c>
      <c r="DT9" s="3" t="s">
        <v>1643</v>
      </c>
      <c r="DU9" s="3" t="s">
        <v>1643</v>
      </c>
      <c r="DV9" s="5" t="s">
        <v>1643</v>
      </c>
      <c r="DW9" s="16" t="s">
        <v>1643</v>
      </c>
      <c r="DX9" s="13" t="s">
        <v>1643</v>
      </c>
      <c r="DY9" s="3" t="s">
        <v>1643</v>
      </c>
      <c r="DZ9" s="3" t="s">
        <v>1643</v>
      </c>
      <c r="EA9" s="3" t="s">
        <v>1643</v>
      </c>
      <c r="EB9" s="20" t="s">
        <v>1643</v>
      </c>
      <c r="EC9" s="13" t="s">
        <v>1643</v>
      </c>
      <c r="ED9" s="3" t="s">
        <v>1643</v>
      </c>
      <c r="EE9" s="3" t="s">
        <v>1643</v>
      </c>
      <c r="EF9" s="3" t="s">
        <v>1643</v>
      </c>
      <c r="EG9" s="3" t="s">
        <v>1643</v>
      </c>
      <c r="EH9" s="3" t="s">
        <v>1643</v>
      </c>
      <c r="EI9" s="3" t="s">
        <v>1643</v>
      </c>
      <c r="EJ9" s="3" t="s">
        <v>1643</v>
      </c>
      <c r="EK9" s="3" t="s">
        <v>1643</v>
      </c>
      <c r="EL9" s="3" t="s">
        <v>1643</v>
      </c>
      <c r="EM9" s="20" t="s">
        <v>1643</v>
      </c>
      <c r="EN9" s="18" t="s">
        <v>1643</v>
      </c>
      <c r="EO9" s="8" t="s">
        <v>1643</v>
      </c>
      <c r="EP9" s="3" t="s">
        <v>1643</v>
      </c>
      <c r="EQ9" s="3" t="s">
        <v>1643</v>
      </c>
      <c r="ER9" s="3" t="s">
        <v>1643</v>
      </c>
      <c r="ES9" s="3" t="s">
        <v>1643</v>
      </c>
      <c r="ET9" s="3" t="s">
        <v>1643</v>
      </c>
      <c r="EU9" s="3" t="s">
        <v>1643</v>
      </c>
      <c r="EV9" s="3" t="s">
        <v>1643</v>
      </c>
      <c r="EW9" s="3" t="s">
        <v>1643</v>
      </c>
      <c r="EX9" s="20" t="s">
        <v>1643</v>
      </c>
      <c r="EY9" s="16" t="s">
        <v>609</v>
      </c>
      <c r="EZ9" s="13" t="s">
        <v>1643</v>
      </c>
      <c r="FA9" s="3" t="s">
        <v>1643</v>
      </c>
      <c r="FB9" s="3" t="s">
        <v>1643</v>
      </c>
      <c r="FC9" s="3" t="s">
        <v>1643</v>
      </c>
      <c r="FD9" s="3" t="s">
        <v>1643</v>
      </c>
      <c r="FE9" s="3" t="s">
        <v>1643</v>
      </c>
      <c r="FF9" s="3" t="s">
        <v>1643</v>
      </c>
      <c r="FG9" s="3" t="s">
        <v>1643</v>
      </c>
      <c r="FH9" s="3" t="s">
        <v>1643</v>
      </c>
      <c r="FI9" s="3" t="s">
        <v>1643</v>
      </c>
      <c r="FJ9" s="3" t="s">
        <v>1643</v>
      </c>
      <c r="FK9" s="3" t="s">
        <v>1643</v>
      </c>
      <c r="FL9" s="3" t="s">
        <v>1643</v>
      </c>
      <c r="FM9" s="3" t="s">
        <v>1643</v>
      </c>
      <c r="FN9" s="3" t="s">
        <v>1643</v>
      </c>
      <c r="FO9" s="3" t="s">
        <v>1643</v>
      </c>
      <c r="FP9" s="3" t="s">
        <v>1643</v>
      </c>
      <c r="FQ9" s="3" t="s">
        <v>1643</v>
      </c>
      <c r="FR9" s="3" t="s">
        <v>1643</v>
      </c>
      <c r="FS9" s="3" t="s">
        <v>1643</v>
      </c>
      <c r="FT9" s="3" t="s">
        <v>1643</v>
      </c>
      <c r="FU9" s="3" t="s">
        <v>1643</v>
      </c>
      <c r="FV9" s="3" t="s">
        <v>1643</v>
      </c>
      <c r="FW9" s="3" t="s">
        <v>1643</v>
      </c>
      <c r="FX9" s="3" t="s">
        <v>1643</v>
      </c>
      <c r="FY9" s="3" t="s">
        <v>1643</v>
      </c>
      <c r="FZ9" s="3" t="s">
        <v>1643</v>
      </c>
      <c r="GA9" s="3" t="s">
        <v>1643</v>
      </c>
      <c r="GB9" s="3" t="s">
        <v>1643</v>
      </c>
      <c r="GC9" s="3" t="s">
        <v>1643</v>
      </c>
      <c r="GD9" s="3" t="s">
        <v>1643</v>
      </c>
      <c r="GE9" s="3" t="s">
        <v>1643</v>
      </c>
      <c r="GF9" s="3" t="s">
        <v>1643</v>
      </c>
      <c r="GG9" s="3" t="s">
        <v>1643</v>
      </c>
      <c r="GH9" s="3" t="s">
        <v>1643</v>
      </c>
      <c r="GI9" s="3" t="s">
        <v>1643</v>
      </c>
      <c r="GJ9" s="3" t="s">
        <v>1643</v>
      </c>
      <c r="GK9" s="3" t="s">
        <v>1643</v>
      </c>
      <c r="GL9" s="3" t="s">
        <v>1643</v>
      </c>
      <c r="GM9" s="3" t="s">
        <v>1643</v>
      </c>
      <c r="GN9" s="3" t="s">
        <v>1643</v>
      </c>
      <c r="GO9" s="3" t="s">
        <v>1643</v>
      </c>
      <c r="GP9" s="20" t="s">
        <v>1643</v>
      </c>
      <c r="GQ9" s="13" t="s">
        <v>1643</v>
      </c>
      <c r="GR9" s="20" t="s">
        <v>1643</v>
      </c>
      <c r="GS9" s="13" t="s">
        <v>1643</v>
      </c>
      <c r="GT9" s="3" t="s">
        <v>1643</v>
      </c>
      <c r="GU9" s="3" t="s">
        <v>1643</v>
      </c>
      <c r="GV9" s="20" t="s">
        <v>1643</v>
      </c>
      <c r="GW9" s="31"/>
      <c r="GX9" s="13" t="s">
        <v>1643</v>
      </c>
      <c r="GY9" s="5" t="s">
        <v>1643</v>
      </c>
      <c r="GZ9" s="13" t="s">
        <v>1643</v>
      </c>
      <c r="HA9" s="5" t="s">
        <v>1643</v>
      </c>
      <c r="HB9" s="13" t="s">
        <v>1643</v>
      </c>
      <c r="HC9" s="3" t="s">
        <v>1643</v>
      </c>
      <c r="HD9" s="3" t="s">
        <v>1643</v>
      </c>
      <c r="HE9" s="3" t="s">
        <v>1643</v>
      </c>
      <c r="HF9" s="3" t="s">
        <v>1643</v>
      </c>
      <c r="HG9" s="20" t="s">
        <v>1643</v>
      </c>
      <c r="HH9" s="13" t="s">
        <v>1643</v>
      </c>
      <c r="HI9" s="3"/>
      <c r="HJ9" s="3" t="s">
        <v>1643</v>
      </c>
      <c r="HK9" s="3" t="s">
        <v>1643</v>
      </c>
      <c r="HL9" s="3" t="s">
        <v>1643</v>
      </c>
      <c r="HM9" s="3" t="s">
        <v>1643</v>
      </c>
      <c r="HN9" s="3" t="s">
        <v>1643</v>
      </c>
      <c r="HO9" s="5" t="s">
        <v>1643</v>
      </c>
      <c r="HP9" s="8" t="s">
        <v>1643</v>
      </c>
      <c r="HQ9" s="8" t="s">
        <v>1643</v>
      </c>
      <c r="HR9" s="3" t="s">
        <v>1643</v>
      </c>
      <c r="HS9" s="3" t="s">
        <v>1643</v>
      </c>
      <c r="HT9" s="3" t="s">
        <v>1643</v>
      </c>
      <c r="HU9" s="3" t="s">
        <v>1643</v>
      </c>
      <c r="HV9" s="5" t="s">
        <v>1643</v>
      </c>
      <c r="HW9" s="13" t="s">
        <v>1643</v>
      </c>
      <c r="HX9" s="8" t="s">
        <v>1643</v>
      </c>
      <c r="HY9" s="3" t="s">
        <v>1643</v>
      </c>
      <c r="HZ9" s="3" t="s">
        <v>1643</v>
      </c>
      <c r="IA9" s="3" t="s">
        <v>1643</v>
      </c>
      <c r="IB9" s="3" t="s">
        <v>1643</v>
      </c>
      <c r="IC9" s="5" t="s">
        <v>1643</v>
      </c>
      <c r="ID9" s="13" t="s">
        <v>1643</v>
      </c>
      <c r="IE9" s="8" t="s">
        <v>1643</v>
      </c>
      <c r="IF9" s="3" t="s">
        <v>1643</v>
      </c>
      <c r="IG9" s="3" t="s">
        <v>1643</v>
      </c>
      <c r="IH9" s="3" t="s">
        <v>1643</v>
      </c>
      <c r="II9" s="3" t="s">
        <v>1643</v>
      </c>
      <c r="IJ9" s="20" t="s">
        <v>1643</v>
      </c>
      <c r="IK9" s="13" t="s">
        <v>1643</v>
      </c>
      <c r="IL9" s="3" t="s">
        <v>1643</v>
      </c>
      <c r="IM9" s="3" t="s">
        <v>1643</v>
      </c>
      <c r="IN9" s="3" t="s">
        <v>1643</v>
      </c>
      <c r="IO9" s="3" t="s">
        <v>1643</v>
      </c>
      <c r="IP9" s="3" t="s">
        <v>1643</v>
      </c>
      <c r="IQ9" s="3" t="s">
        <v>1643</v>
      </c>
      <c r="IR9" s="3" t="s">
        <v>1643</v>
      </c>
      <c r="IS9" s="20" t="s">
        <v>1643</v>
      </c>
      <c r="IT9" s="13" t="s">
        <v>1643</v>
      </c>
      <c r="IU9" s="3"/>
      <c r="IV9" s="3" t="s">
        <v>1643</v>
      </c>
      <c r="IW9" s="3" t="s">
        <v>1643</v>
      </c>
      <c r="IX9" s="3" t="s">
        <v>1643</v>
      </c>
      <c r="IY9" s="5" t="s">
        <v>1643</v>
      </c>
      <c r="IZ9" s="8" t="s">
        <v>1643</v>
      </c>
      <c r="JA9" s="8" t="s">
        <v>1643</v>
      </c>
      <c r="JB9" s="3" t="s">
        <v>1643</v>
      </c>
      <c r="JC9" s="3" t="s">
        <v>1643</v>
      </c>
      <c r="JD9" s="5" t="s">
        <v>1643</v>
      </c>
      <c r="JE9" s="13" t="s">
        <v>1643</v>
      </c>
      <c r="JF9" s="3" t="s">
        <v>1643</v>
      </c>
      <c r="JG9" s="3" t="s">
        <v>1643</v>
      </c>
      <c r="JH9" s="3" t="s">
        <v>1643</v>
      </c>
      <c r="JI9" s="3" t="s">
        <v>1643</v>
      </c>
      <c r="JJ9" s="3" t="s">
        <v>1643</v>
      </c>
      <c r="JK9" s="3" t="s">
        <v>1643</v>
      </c>
      <c r="JL9" s="3" t="s">
        <v>1643</v>
      </c>
      <c r="JM9" s="20" t="s">
        <v>1643</v>
      </c>
      <c r="JN9" s="13" t="s">
        <v>1643</v>
      </c>
      <c r="JO9" s="3" t="s">
        <v>1643</v>
      </c>
      <c r="JP9" s="3" t="s">
        <v>1643</v>
      </c>
      <c r="JQ9" s="3" t="s">
        <v>1643</v>
      </c>
      <c r="JR9" s="3" t="s">
        <v>1643</v>
      </c>
      <c r="JS9" s="5" t="s">
        <v>1643</v>
      </c>
      <c r="JT9" s="13" t="s">
        <v>1643</v>
      </c>
      <c r="JU9" s="3" t="s">
        <v>1643</v>
      </c>
      <c r="JV9" s="3" t="s">
        <v>1643</v>
      </c>
      <c r="JW9" s="3" t="s">
        <v>1643</v>
      </c>
      <c r="JX9" s="5" t="s">
        <v>1643</v>
      </c>
      <c r="JY9" s="13" t="s">
        <v>1643</v>
      </c>
      <c r="JZ9" s="3" t="s">
        <v>1643</v>
      </c>
      <c r="KA9" s="3" t="s">
        <v>1643</v>
      </c>
      <c r="KB9" s="3" t="s">
        <v>1643</v>
      </c>
      <c r="KC9" s="3" t="s">
        <v>1643</v>
      </c>
      <c r="KD9" s="3" t="s">
        <v>1643</v>
      </c>
      <c r="KE9" s="3" t="s">
        <v>1643</v>
      </c>
      <c r="KF9" s="3" t="s">
        <v>1643</v>
      </c>
      <c r="KG9" s="5" t="s">
        <v>1643</v>
      </c>
      <c r="KH9" s="13" t="s">
        <v>1643</v>
      </c>
      <c r="KI9" s="3" t="s">
        <v>1643</v>
      </c>
      <c r="KJ9" s="3" t="s">
        <v>1643</v>
      </c>
      <c r="KK9" s="3" t="s">
        <v>1643</v>
      </c>
      <c r="KL9" s="3" t="s">
        <v>1643</v>
      </c>
      <c r="KM9" s="3" t="s">
        <v>1643</v>
      </c>
      <c r="KN9" s="20" t="s">
        <v>1643</v>
      </c>
      <c r="KO9" s="13" t="s">
        <v>1643</v>
      </c>
      <c r="KP9" s="3" t="s">
        <v>1643</v>
      </c>
      <c r="KQ9" s="3" t="s">
        <v>1643</v>
      </c>
      <c r="KR9" s="3" t="s">
        <v>1643</v>
      </c>
      <c r="KS9" s="20" t="s">
        <v>1643</v>
      </c>
      <c r="KT9" s="16" t="s">
        <v>1643</v>
      </c>
      <c r="KU9" s="13" t="s">
        <v>1643</v>
      </c>
      <c r="KV9" s="3" t="s">
        <v>1643</v>
      </c>
      <c r="KW9" s="3" t="s">
        <v>1643</v>
      </c>
      <c r="KX9" s="3" t="s">
        <v>1643</v>
      </c>
      <c r="KY9" s="3" t="s">
        <v>1643</v>
      </c>
      <c r="KZ9" s="3" t="s">
        <v>1643</v>
      </c>
      <c r="LA9" s="3" t="s">
        <v>1643</v>
      </c>
      <c r="LB9" s="3" t="s">
        <v>1643</v>
      </c>
      <c r="LC9" s="3" t="s">
        <v>1643</v>
      </c>
      <c r="LD9" s="3" t="s">
        <v>1643</v>
      </c>
      <c r="LE9" s="3" t="s">
        <v>1643</v>
      </c>
      <c r="LF9" s="3" t="s">
        <v>1643</v>
      </c>
      <c r="LG9" s="3" t="s">
        <v>1643</v>
      </c>
      <c r="LH9" s="3" t="s">
        <v>1643</v>
      </c>
      <c r="LI9" s="3" t="s">
        <v>1643</v>
      </c>
      <c r="LJ9" s="3" t="s">
        <v>1643</v>
      </c>
      <c r="LK9" s="3" t="s">
        <v>1643</v>
      </c>
      <c r="LL9" s="3" t="s">
        <v>1643</v>
      </c>
      <c r="LM9" s="3" t="s">
        <v>1643</v>
      </c>
      <c r="LN9" s="3" t="s">
        <v>1643</v>
      </c>
      <c r="LO9" s="3" t="s">
        <v>1643</v>
      </c>
      <c r="LP9" s="3" t="s">
        <v>1643</v>
      </c>
      <c r="LQ9" s="3" t="s">
        <v>1643</v>
      </c>
      <c r="LR9" s="3" t="s">
        <v>1643</v>
      </c>
      <c r="LS9" s="3" t="s">
        <v>1643</v>
      </c>
      <c r="LT9" s="3" t="s">
        <v>1643</v>
      </c>
      <c r="LU9" s="3" t="s">
        <v>1643</v>
      </c>
      <c r="LV9" s="3" t="s">
        <v>1643</v>
      </c>
      <c r="LW9" s="3" t="s">
        <v>1643</v>
      </c>
      <c r="LX9" s="3" t="s">
        <v>1643</v>
      </c>
      <c r="LY9" s="3" t="s">
        <v>1643</v>
      </c>
      <c r="LZ9" s="3" t="s">
        <v>1643</v>
      </c>
      <c r="MA9" s="3" t="s">
        <v>1643</v>
      </c>
      <c r="MB9" s="3" t="s">
        <v>1643</v>
      </c>
      <c r="MC9" s="3" t="s">
        <v>1643</v>
      </c>
      <c r="MD9" s="3" t="s">
        <v>1643</v>
      </c>
      <c r="ME9" s="3" t="s">
        <v>1643</v>
      </c>
      <c r="MF9" s="3" t="s">
        <v>1643</v>
      </c>
      <c r="MG9" s="3" t="s">
        <v>1643</v>
      </c>
      <c r="MH9" s="3" t="s">
        <v>1643</v>
      </c>
      <c r="MI9" s="3" t="s">
        <v>1643</v>
      </c>
      <c r="MJ9" s="3" t="s">
        <v>1643</v>
      </c>
      <c r="MK9" s="3" t="s">
        <v>1643</v>
      </c>
      <c r="ML9" s="3" t="s">
        <v>1643</v>
      </c>
      <c r="MM9" s="3" t="s">
        <v>1643</v>
      </c>
      <c r="MN9" s="20" t="s">
        <v>1643</v>
      </c>
      <c r="MO9" s="13" t="s">
        <v>1643</v>
      </c>
      <c r="MP9" s="3" t="s">
        <v>1643</v>
      </c>
      <c r="MQ9" s="3" t="s">
        <v>1643</v>
      </c>
      <c r="MR9" s="3" t="s">
        <v>1643</v>
      </c>
      <c r="MS9" s="3" t="s">
        <v>1643</v>
      </c>
      <c r="MT9" s="3" t="s">
        <v>1643</v>
      </c>
      <c r="MU9" s="3" t="s">
        <v>1643</v>
      </c>
      <c r="MV9" s="20" t="s">
        <v>1643</v>
      </c>
      <c r="MW9" s="13" t="s">
        <v>1643</v>
      </c>
      <c r="MX9" s="3" t="s">
        <v>1643</v>
      </c>
      <c r="MY9" s="3" t="s">
        <v>1643</v>
      </c>
      <c r="MZ9" s="3" t="s">
        <v>1643</v>
      </c>
      <c r="NA9" s="3" t="s">
        <v>1643</v>
      </c>
      <c r="NB9" s="3" t="s">
        <v>1643</v>
      </c>
      <c r="NC9" s="20" t="s">
        <v>1643</v>
      </c>
      <c r="ND9" s="13" t="s">
        <v>1643</v>
      </c>
      <c r="NE9" s="3" t="s">
        <v>1643</v>
      </c>
      <c r="NF9" s="3" t="s">
        <v>1643</v>
      </c>
      <c r="NG9" s="3" t="s">
        <v>1643</v>
      </c>
      <c r="NH9" s="3" t="s">
        <v>1643</v>
      </c>
      <c r="NI9" s="3" t="s">
        <v>1643</v>
      </c>
      <c r="NJ9" s="3" t="s">
        <v>1643</v>
      </c>
      <c r="NK9" s="3" t="s">
        <v>1643</v>
      </c>
      <c r="NL9" s="3" t="s">
        <v>1643</v>
      </c>
      <c r="NM9" s="3" t="s">
        <v>1643</v>
      </c>
      <c r="NN9" s="3" t="s">
        <v>1643</v>
      </c>
      <c r="NO9" s="20" t="s">
        <v>1643</v>
      </c>
      <c r="NP9" s="13" t="s">
        <v>1643</v>
      </c>
      <c r="NQ9" s="3" t="s">
        <v>1643</v>
      </c>
      <c r="NR9" s="3" t="s">
        <v>1643</v>
      </c>
      <c r="NS9" s="3" t="s">
        <v>1643</v>
      </c>
      <c r="NT9" s="3" t="s">
        <v>1643</v>
      </c>
      <c r="NU9" s="3" t="s">
        <v>1643</v>
      </c>
      <c r="NV9" s="3" t="s">
        <v>1643</v>
      </c>
      <c r="NW9" s="3" t="s">
        <v>1643</v>
      </c>
      <c r="NX9" s="3" t="s">
        <v>1643</v>
      </c>
      <c r="NY9" s="3" t="s">
        <v>1643</v>
      </c>
      <c r="NZ9" s="3" t="s">
        <v>1643</v>
      </c>
      <c r="OA9" s="3" t="s">
        <v>1643</v>
      </c>
      <c r="OB9" s="3" t="s">
        <v>1643</v>
      </c>
      <c r="OC9" s="3" t="s">
        <v>1643</v>
      </c>
      <c r="OD9" s="3" t="s">
        <v>1643</v>
      </c>
      <c r="OE9" s="5" t="s">
        <v>1643</v>
      </c>
      <c r="OF9" s="13" t="s">
        <v>1643</v>
      </c>
      <c r="OG9" s="3" t="s">
        <v>1643</v>
      </c>
      <c r="OH9" s="3" t="s">
        <v>1643</v>
      </c>
      <c r="OI9" s="3" t="s">
        <v>1643</v>
      </c>
      <c r="OJ9" s="3" t="s">
        <v>1643</v>
      </c>
      <c r="OK9" s="3" t="s">
        <v>1643</v>
      </c>
      <c r="OL9" s="3" t="s">
        <v>1643</v>
      </c>
      <c r="OM9" s="5" t="s">
        <v>1643</v>
      </c>
      <c r="ON9" s="13" t="s">
        <v>1643</v>
      </c>
      <c r="OO9" s="3" t="s">
        <v>1643</v>
      </c>
      <c r="OP9" s="3" t="s">
        <v>1643</v>
      </c>
      <c r="OQ9" s="3" t="s">
        <v>1643</v>
      </c>
      <c r="OR9" s="3" t="s">
        <v>1643</v>
      </c>
      <c r="OS9" s="3" t="s">
        <v>1643</v>
      </c>
      <c r="OT9" s="3" t="s">
        <v>1643</v>
      </c>
      <c r="OU9" s="3" t="s">
        <v>1643</v>
      </c>
      <c r="OV9" s="3" t="s">
        <v>1643</v>
      </c>
      <c r="OW9" s="3" t="s">
        <v>1643</v>
      </c>
      <c r="OX9" s="5" t="s">
        <v>1643</v>
      </c>
      <c r="OY9" s="13" t="s">
        <v>1643</v>
      </c>
      <c r="OZ9" s="3" t="s">
        <v>1643</v>
      </c>
      <c r="PA9" s="3" t="s">
        <v>1643</v>
      </c>
      <c r="PB9" s="3" t="s">
        <v>1643</v>
      </c>
      <c r="PC9" s="3" t="s">
        <v>1643</v>
      </c>
      <c r="PD9" s="3" t="s">
        <v>1643</v>
      </c>
      <c r="PE9" s="3" t="s">
        <v>1643</v>
      </c>
      <c r="PF9" s="3" t="s">
        <v>1643</v>
      </c>
      <c r="PG9" s="3" t="s">
        <v>1643</v>
      </c>
      <c r="PH9" s="3" t="s">
        <v>1643</v>
      </c>
      <c r="PI9" s="3" t="s">
        <v>1643</v>
      </c>
      <c r="PJ9" s="3" t="s">
        <v>1643</v>
      </c>
      <c r="PK9" s="3" t="s">
        <v>1643</v>
      </c>
      <c r="PL9" s="3" t="s">
        <v>1643</v>
      </c>
      <c r="PM9" s="3" t="s">
        <v>1643</v>
      </c>
      <c r="PN9" s="3" t="s">
        <v>1643</v>
      </c>
      <c r="PO9" s="3" t="s">
        <v>1643</v>
      </c>
      <c r="PP9" s="3" t="s">
        <v>1643</v>
      </c>
      <c r="PQ9" s="3" t="s">
        <v>1643</v>
      </c>
      <c r="PR9" s="3" t="s">
        <v>1643</v>
      </c>
      <c r="PS9" s="3" t="s">
        <v>1643</v>
      </c>
      <c r="PT9" s="3" t="s">
        <v>1643</v>
      </c>
      <c r="PU9" s="3" t="s">
        <v>1643</v>
      </c>
      <c r="PV9" s="3" t="s">
        <v>1643</v>
      </c>
      <c r="PW9" s="3" t="s">
        <v>1643</v>
      </c>
      <c r="PX9" s="3" t="s">
        <v>1643</v>
      </c>
      <c r="PY9" s="3" t="s">
        <v>1643</v>
      </c>
      <c r="PZ9" s="3" t="s">
        <v>1643</v>
      </c>
      <c r="QA9" s="3" t="s">
        <v>1643</v>
      </c>
      <c r="QB9" s="3" t="s">
        <v>1643</v>
      </c>
      <c r="QC9" s="3" t="s">
        <v>1643</v>
      </c>
      <c r="QD9" s="3" t="s">
        <v>1643</v>
      </c>
      <c r="QE9" s="3" t="s">
        <v>1643</v>
      </c>
      <c r="QF9" s="3" t="s">
        <v>1643</v>
      </c>
      <c r="QG9" s="3" t="s">
        <v>1643</v>
      </c>
      <c r="QH9" s="3" t="s">
        <v>1643</v>
      </c>
      <c r="QI9" s="3" t="s">
        <v>1643</v>
      </c>
      <c r="QJ9" s="3" t="s">
        <v>1643</v>
      </c>
      <c r="QK9" s="3" t="s">
        <v>1643</v>
      </c>
      <c r="QL9" s="3" t="s">
        <v>1643</v>
      </c>
      <c r="QM9" s="3" t="s">
        <v>1643</v>
      </c>
      <c r="QN9" s="3" t="s">
        <v>1643</v>
      </c>
      <c r="QO9" s="3" t="s">
        <v>1643</v>
      </c>
      <c r="QP9" s="3" t="s">
        <v>1643</v>
      </c>
      <c r="QQ9" s="3" t="s">
        <v>1643</v>
      </c>
      <c r="QR9" s="3" t="s">
        <v>1643</v>
      </c>
      <c r="QS9" s="3" t="s">
        <v>1643</v>
      </c>
      <c r="QT9" s="3" t="s">
        <v>1643</v>
      </c>
      <c r="QU9" s="3" t="s">
        <v>1643</v>
      </c>
      <c r="QV9" s="3" t="s">
        <v>1643</v>
      </c>
      <c r="QW9" s="3" t="s">
        <v>1643</v>
      </c>
      <c r="QX9" s="3" t="s">
        <v>1643</v>
      </c>
      <c r="QY9" s="3" t="s">
        <v>1643</v>
      </c>
      <c r="QZ9" s="3" t="s">
        <v>1643</v>
      </c>
      <c r="RA9" s="3" t="s">
        <v>1643</v>
      </c>
      <c r="RB9" s="3" t="s">
        <v>1643</v>
      </c>
      <c r="RC9" s="3" t="s">
        <v>1643</v>
      </c>
      <c r="RD9" s="3" t="s">
        <v>1643</v>
      </c>
      <c r="RE9" s="3" t="s">
        <v>1643</v>
      </c>
      <c r="RF9" s="3" t="s">
        <v>1643</v>
      </c>
      <c r="RG9" s="3" t="s">
        <v>1643</v>
      </c>
      <c r="RH9" s="3" t="s">
        <v>1643</v>
      </c>
      <c r="RI9" s="3" t="s">
        <v>1643</v>
      </c>
      <c r="RJ9" s="3" t="s">
        <v>1643</v>
      </c>
      <c r="RK9" s="5" t="s">
        <v>1643</v>
      </c>
      <c r="RL9" s="8" t="s">
        <v>1643</v>
      </c>
      <c r="RM9" s="3" t="s">
        <v>1643</v>
      </c>
      <c r="RN9" s="3" t="s">
        <v>1643</v>
      </c>
      <c r="RO9" s="3" t="s">
        <v>1643</v>
      </c>
      <c r="RP9" s="3" t="s">
        <v>1643</v>
      </c>
      <c r="RQ9" s="3" t="s">
        <v>1643</v>
      </c>
      <c r="RR9" s="20" t="s">
        <v>1643</v>
      </c>
      <c r="RS9" s="13" t="s">
        <v>1643</v>
      </c>
      <c r="RT9" s="3" t="s">
        <v>1643</v>
      </c>
      <c r="RU9" s="3" t="s">
        <v>1643</v>
      </c>
      <c r="RV9" s="3" t="s">
        <v>1643</v>
      </c>
      <c r="RW9" s="3" t="s">
        <v>1643</v>
      </c>
      <c r="RX9" s="3" t="s">
        <v>1643</v>
      </c>
      <c r="RY9" s="3" t="s">
        <v>1643</v>
      </c>
      <c r="RZ9" s="3" t="s">
        <v>1643</v>
      </c>
      <c r="SA9" s="3" t="s">
        <v>1643</v>
      </c>
      <c r="SB9" s="3" t="s">
        <v>1643</v>
      </c>
      <c r="SC9" s="3" t="s">
        <v>1643</v>
      </c>
      <c r="SD9" s="3" t="s">
        <v>1643</v>
      </c>
      <c r="SE9" s="3" t="s">
        <v>1643</v>
      </c>
      <c r="SF9" s="3" t="s">
        <v>1643</v>
      </c>
      <c r="SG9" s="3" t="s">
        <v>1643</v>
      </c>
      <c r="SH9" s="3" t="s">
        <v>1643</v>
      </c>
      <c r="SI9" s="3" t="s">
        <v>1643</v>
      </c>
      <c r="SJ9" s="3" t="s">
        <v>1643</v>
      </c>
      <c r="SK9" s="3" t="s">
        <v>1643</v>
      </c>
      <c r="SL9" s="3" t="s">
        <v>1643</v>
      </c>
      <c r="SM9" s="3" t="s">
        <v>1643</v>
      </c>
      <c r="SN9" s="3" t="s">
        <v>1643</v>
      </c>
      <c r="SO9" s="3" t="s">
        <v>1643</v>
      </c>
      <c r="SP9" s="3" t="s">
        <v>1643</v>
      </c>
      <c r="SQ9" s="3" t="s">
        <v>1643</v>
      </c>
      <c r="SR9" s="3" t="s">
        <v>1643</v>
      </c>
      <c r="SS9" s="3" t="s">
        <v>1643</v>
      </c>
      <c r="ST9" s="3" t="s">
        <v>1643</v>
      </c>
      <c r="SU9" s="3" t="s">
        <v>1643</v>
      </c>
      <c r="SV9" s="3" t="s">
        <v>1643</v>
      </c>
      <c r="SW9" s="3" t="s">
        <v>1643</v>
      </c>
      <c r="SX9" s="3" t="s">
        <v>1643</v>
      </c>
      <c r="SY9" s="3" t="s">
        <v>1643</v>
      </c>
      <c r="SZ9" s="3" t="s">
        <v>1643</v>
      </c>
      <c r="TA9" s="3" t="s">
        <v>1643</v>
      </c>
      <c r="TB9" s="20" t="s">
        <v>1643</v>
      </c>
      <c r="TC9" s="13"/>
      <c r="TD9" s="3"/>
      <c r="TE9" s="5"/>
      <c r="TF9" s="18" t="s">
        <v>1643</v>
      </c>
      <c r="TG9" s="13" t="s">
        <v>1643</v>
      </c>
      <c r="TH9" s="3" t="s">
        <v>1643</v>
      </c>
      <c r="TI9" s="3" t="s">
        <v>1643</v>
      </c>
      <c r="TJ9" s="3" t="s">
        <v>1643</v>
      </c>
      <c r="TK9" s="3" t="s">
        <v>1643</v>
      </c>
      <c r="TL9" s="3" t="s">
        <v>1643</v>
      </c>
      <c r="TM9" s="3" t="s">
        <v>1643</v>
      </c>
      <c r="TN9" s="3" t="s">
        <v>1643</v>
      </c>
      <c r="TO9" s="3" t="s">
        <v>1643</v>
      </c>
      <c r="TP9" s="5" t="s">
        <v>1643</v>
      </c>
      <c r="TQ9" s="8" t="s">
        <v>1643</v>
      </c>
      <c r="TR9" s="3" t="s">
        <v>1643</v>
      </c>
      <c r="TS9" s="3" t="s">
        <v>1643</v>
      </c>
      <c r="TT9" s="3" t="s">
        <v>1643</v>
      </c>
      <c r="TU9" s="20" t="s">
        <v>1643</v>
      </c>
      <c r="TV9" s="13" t="s">
        <v>1643</v>
      </c>
      <c r="TW9" s="5" t="s">
        <v>1643</v>
      </c>
      <c r="TX9" s="13" t="s">
        <v>1643</v>
      </c>
      <c r="TY9" s="5" t="s">
        <v>1643</v>
      </c>
      <c r="TZ9" s="13" t="s">
        <v>1643</v>
      </c>
      <c r="UA9" s="3" t="s">
        <v>1643</v>
      </c>
      <c r="UB9" s="3" t="s">
        <v>1643</v>
      </c>
      <c r="UC9" s="3" t="s">
        <v>1643</v>
      </c>
      <c r="UD9" s="3" t="s">
        <v>1643</v>
      </c>
      <c r="UE9" s="5" t="s">
        <v>1643</v>
      </c>
      <c r="UF9" s="13" t="s">
        <v>110</v>
      </c>
      <c r="UG9" s="3" t="s">
        <v>1643</v>
      </c>
      <c r="UH9" s="5" t="s">
        <v>110</v>
      </c>
      <c r="UI9" s="13" t="s">
        <v>130</v>
      </c>
      <c r="UJ9" s="3" t="s">
        <v>129</v>
      </c>
      <c r="UK9" s="3" t="s">
        <v>131</v>
      </c>
      <c r="UL9" s="3" t="s">
        <v>131</v>
      </c>
      <c r="UM9" s="3" t="s">
        <v>132</v>
      </c>
      <c r="UN9" s="3" t="s">
        <v>131</v>
      </c>
      <c r="UO9" s="3" t="s">
        <v>128</v>
      </c>
      <c r="UP9" s="3" t="s">
        <v>131</v>
      </c>
      <c r="UQ9" s="3" t="s">
        <v>130</v>
      </c>
      <c r="UR9" s="3" t="s">
        <v>129</v>
      </c>
      <c r="US9" s="3" t="s">
        <v>132</v>
      </c>
      <c r="UT9" s="3" t="s">
        <v>132</v>
      </c>
      <c r="UU9" s="3" t="s">
        <v>132</v>
      </c>
      <c r="UV9" s="3" t="s">
        <v>131</v>
      </c>
      <c r="UW9" s="3" t="s">
        <v>130</v>
      </c>
      <c r="UX9" s="5" t="s">
        <v>1643</v>
      </c>
      <c r="UY9" s="13" t="s">
        <v>196</v>
      </c>
      <c r="UZ9" s="3" t="s">
        <v>198</v>
      </c>
      <c r="VA9" s="3" t="s">
        <v>200</v>
      </c>
      <c r="VB9" s="3" t="s">
        <v>201</v>
      </c>
      <c r="VC9" s="3" t="s">
        <v>1643</v>
      </c>
      <c r="VD9" s="3" t="s">
        <v>207</v>
      </c>
      <c r="VE9" s="3" t="s">
        <v>210</v>
      </c>
      <c r="VF9" s="5" t="s">
        <v>1643</v>
      </c>
      <c r="VG9" s="13" t="s">
        <v>231</v>
      </c>
      <c r="VH9" s="3" t="s">
        <v>232</v>
      </c>
      <c r="VI9" s="3" t="s">
        <v>233</v>
      </c>
      <c r="VJ9" s="3" t="s">
        <v>1643</v>
      </c>
      <c r="VK9" s="3" t="s">
        <v>235</v>
      </c>
      <c r="VL9" s="3" t="s">
        <v>1643</v>
      </c>
      <c r="VM9" s="3" t="s">
        <v>1643</v>
      </c>
      <c r="VN9" s="5" t="s">
        <v>1643</v>
      </c>
      <c r="VO9" s="13" t="s">
        <v>132</v>
      </c>
      <c r="VP9" s="3" t="s">
        <v>132</v>
      </c>
      <c r="VQ9" s="3" t="s">
        <v>132</v>
      </c>
      <c r="VR9" s="3" t="s">
        <v>127</v>
      </c>
      <c r="VS9" s="3" t="s">
        <v>131</v>
      </c>
      <c r="VT9" s="3" t="s">
        <v>131</v>
      </c>
      <c r="VU9" s="3" t="s">
        <v>132</v>
      </c>
      <c r="VV9" s="3" t="s">
        <v>132</v>
      </c>
      <c r="VW9" s="3" t="s">
        <v>132</v>
      </c>
      <c r="VX9" s="3" t="s">
        <v>132</v>
      </c>
      <c r="VY9" s="3" t="s">
        <v>132</v>
      </c>
      <c r="VZ9" s="3" t="s">
        <v>132</v>
      </c>
      <c r="WA9" s="3" t="s">
        <v>132</v>
      </c>
      <c r="WB9" s="3" t="s">
        <v>132</v>
      </c>
      <c r="WC9" s="3" t="s">
        <v>131</v>
      </c>
      <c r="WD9" s="3" t="s">
        <v>130</v>
      </c>
      <c r="WE9" s="3" t="s">
        <v>129</v>
      </c>
      <c r="WF9" s="3" t="s">
        <v>131</v>
      </c>
      <c r="WG9" s="3" t="s">
        <v>131</v>
      </c>
      <c r="WH9" s="3" t="s">
        <v>127</v>
      </c>
      <c r="WI9" s="3" t="s">
        <v>132</v>
      </c>
      <c r="WJ9" s="3" t="s">
        <v>132</v>
      </c>
      <c r="WK9" s="3" t="s">
        <v>132</v>
      </c>
      <c r="WL9" s="3" t="s">
        <v>131</v>
      </c>
      <c r="WM9" s="3" t="s">
        <v>132</v>
      </c>
      <c r="WN9" s="3" t="s">
        <v>132</v>
      </c>
      <c r="WO9" s="3" t="s">
        <v>132</v>
      </c>
      <c r="WP9" s="3" t="s">
        <v>130</v>
      </c>
      <c r="WQ9" s="3" t="s">
        <v>131</v>
      </c>
      <c r="WR9" s="3" t="s">
        <v>131</v>
      </c>
      <c r="WS9" s="3" t="s">
        <v>132</v>
      </c>
      <c r="WT9" s="3" t="s">
        <v>131</v>
      </c>
      <c r="WU9" s="3" t="s">
        <v>131</v>
      </c>
      <c r="WV9" s="3" t="s">
        <v>132</v>
      </c>
      <c r="WW9" s="3" t="s">
        <v>131</v>
      </c>
      <c r="WX9" s="3" t="s">
        <v>132</v>
      </c>
      <c r="WY9" s="3" t="s">
        <v>132</v>
      </c>
      <c r="WZ9" s="3" t="s">
        <v>132</v>
      </c>
      <c r="XA9" s="3" t="s">
        <v>132</v>
      </c>
      <c r="XB9" s="3" t="s">
        <v>132</v>
      </c>
      <c r="XC9" s="3" t="s">
        <v>132</v>
      </c>
      <c r="XD9" s="3" t="s">
        <v>132</v>
      </c>
      <c r="XE9" s="3" t="s">
        <v>132</v>
      </c>
      <c r="XF9" s="3" t="s">
        <v>131</v>
      </c>
      <c r="XG9" s="3" t="s">
        <v>129</v>
      </c>
      <c r="XH9" s="3" t="s">
        <v>129</v>
      </c>
      <c r="XI9" s="3" t="s">
        <v>129</v>
      </c>
      <c r="XJ9" s="3" t="s">
        <v>131</v>
      </c>
      <c r="XK9" s="3" t="s">
        <v>129</v>
      </c>
      <c r="XL9" s="3" t="s">
        <v>127</v>
      </c>
      <c r="XM9" s="3" t="s">
        <v>127</v>
      </c>
      <c r="XN9" s="3" t="s">
        <v>127</v>
      </c>
      <c r="XO9" s="3" t="s">
        <v>129</v>
      </c>
      <c r="XP9" s="3" t="s">
        <v>127</v>
      </c>
      <c r="XQ9" s="3" t="s">
        <v>129</v>
      </c>
      <c r="XR9" s="3" t="s">
        <v>129</v>
      </c>
      <c r="XS9" s="3" t="s">
        <v>130</v>
      </c>
      <c r="XT9" s="3" t="s">
        <v>127</v>
      </c>
      <c r="XU9" s="3" t="s">
        <v>127</v>
      </c>
      <c r="XV9" s="3" t="s">
        <v>127</v>
      </c>
      <c r="XW9" s="3" t="s">
        <v>132</v>
      </c>
      <c r="XX9" s="3" t="s">
        <v>127</v>
      </c>
      <c r="XY9" s="3" t="s">
        <v>127</v>
      </c>
      <c r="XZ9" s="3" t="s">
        <v>127</v>
      </c>
      <c r="YA9" s="5" t="s">
        <v>327</v>
      </c>
      <c r="YB9" s="13" t="s">
        <v>353</v>
      </c>
      <c r="YC9" s="3" t="s">
        <v>354</v>
      </c>
      <c r="YD9" s="3" t="s">
        <v>355</v>
      </c>
      <c r="YE9" s="3" t="s">
        <v>1643</v>
      </c>
      <c r="YF9" s="3" t="s">
        <v>1643</v>
      </c>
      <c r="YG9" s="3" t="s">
        <v>111</v>
      </c>
      <c r="YH9" s="5" t="s">
        <v>1643</v>
      </c>
      <c r="YI9" s="13" t="s">
        <v>111</v>
      </c>
      <c r="YJ9" s="3" t="s">
        <v>1643</v>
      </c>
      <c r="YK9" s="3" t="s">
        <v>1643</v>
      </c>
      <c r="YL9" s="3" t="s">
        <v>245</v>
      </c>
      <c r="YM9" s="3" t="s">
        <v>1643</v>
      </c>
      <c r="YN9" s="3" t="s">
        <v>1643</v>
      </c>
      <c r="YO9" s="3" t="s">
        <v>110</v>
      </c>
      <c r="YP9" s="3" t="s">
        <v>111</v>
      </c>
      <c r="YQ9" s="3" t="s">
        <v>1643</v>
      </c>
      <c r="YR9" s="3" t="s">
        <v>111</v>
      </c>
      <c r="YS9" s="3" t="s">
        <v>1643</v>
      </c>
      <c r="YT9" s="3" t="s">
        <v>1643</v>
      </c>
      <c r="YU9" s="3" t="s">
        <v>1643</v>
      </c>
      <c r="YV9" s="3" t="s">
        <v>111</v>
      </c>
      <c r="YW9" s="3" t="s">
        <v>1643</v>
      </c>
      <c r="YX9" s="3" t="s">
        <v>1643</v>
      </c>
      <c r="YY9" s="3" t="s">
        <v>110</v>
      </c>
      <c r="YZ9" s="3" t="s">
        <v>111</v>
      </c>
      <c r="ZA9" s="3" t="s">
        <v>1643</v>
      </c>
      <c r="ZB9" s="3" t="s">
        <v>111</v>
      </c>
      <c r="ZC9" s="3" t="s">
        <v>1643</v>
      </c>
      <c r="ZD9" s="3" t="s">
        <v>1643</v>
      </c>
      <c r="ZE9" s="3" t="s">
        <v>110</v>
      </c>
      <c r="ZF9" s="3" t="s">
        <v>111</v>
      </c>
      <c r="ZG9" s="3" t="s">
        <v>1643</v>
      </c>
      <c r="ZH9" s="3" t="s">
        <v>110</v>
      </c>
      <c r="ZI9" s="3" t="s">
        <v>111</v>
      </c>
      <c r="ZJ9" s="3" t="s">
        <v>1643</v>
      </c>
      <c r="ZK9" s="3" t="s">
        <v>111</v>
      </c>
      <c r="ZL9" s="3" t="s">
        <v>1643</v>
      </c>
      <c r="ZM9" s="3" t="s">
        <v>1643</v>
      </c>
      <c r="ZN9" s="3" t="s">
        <v>1643</v>
      </c>
      <c r="ZO9" s="3" t="s">
        <v>111</v>
      </c>
      <c r="ZP9" s="3" t="s">
        <v>1643</v>
      </c>
      <c r="ZQ9" s="3" t="s">
        <v>1643</v>
      </c>
      <c r="ZR9" s="5" t="s">
        <v>1643</v>
      </c>
      <c r="ZS9" s="13" t="s">
        <v>452</v>
      </c>
      <c r="ZT9" s="3" t="s">
        <v>459</v>
      </c>
      <c r="ZU9" s="5" t="s">
        <v>450</v>
      </c>
      <c r="ZV9" s="18" t="s">
        <v>111</v>
      </c>
      <c r="ZW9" s="13" t="s">
        <v>1643</v>
      </c>
      <c r="ZX9" s="3" t="s">
        <v>484</v>
      </c>
      <c r="ZY9" s="3" t="s">
        <v>1643</v>
      </c>
      <c r="ZZ9" s="3" t="s">
        <v>1643</v>
      </c>
      <c r="AAA9" s="3" t="s">
        <v>1643</v>
      </c>
      <c r="AAB9" s="3" t="s">
        <v>1643</v>
      </c>
      <c r="AAC9" s="3" t="s">
        <v>496</v>
      </c>
      <c r="AAD9" s="3" t="s">
        <v>497</v>
      </c>
      <c r="AAE9" s="3" t="s">
        <v>498</v>
      </c>
      <c r="AAF9" s="5" t="s">
        <v>1643</v>
      </c>
      <c r="AAG9" s="13" t="s">
        <v>111</v>
      </c>
      <c r="AAH9" s="3" t="s">
        <v>111</v>
      </c>
      <c r="AAI9" s="3" t="s">
        <v>110</v>
      </c>
      <c r="AAJ9" s="3" t="s">
        <v>110</v>
      </c>
      <c r="AAK9" s="3" t="s">
        <v>111</v>
      </c>
      <c r="AAL9" s="3" t="s">
        <v>1643</v>
      </c>
      <c r="AAM9" s="3" t="s">
        <v>1643</v>
      </c>
      <c r="AAN9" s="3" t="s">
        <v>1643</v>
      </c>
      <c r="AAO9" s="5" t="s">
        <v>1643</v>
      </c>
      <c r="AAP9" s="13" t="s">
        <v>111</v>
      </c>
      <c r="AAQ9" s="5" t="s">
        <v>1643</v>
      </c>
      <c r="AAR9" s="13" t="s">
        <v>527</v>
      </c>
      <c r="AAS9" s="3" t="s">
        <v>110</v>
      </c>
      <c r="AAT9" s="3" t="s">
        <v>110</v>
      </c>
      <c r="AAU9" s="3" t="s">
        <v>110</v>
      </c>
      <c r="AAV9" s="3" t="s">
        <v>111</v>
      </c>
      <c r="AAW9" s="3" t="s">
        <v>111</v>
      </c>
      <c r="AAX9" s="5" t="s">
        <v>110</v>
      </c>
      <c r="AAY9" s="13" t="s">
        <v>111</v>
      </c>
      <c r="AAZ9" s="13" t="s">
        <v>1643</v>
      </c>
      <c r="ABA9" s="3" t="s">
        <v>1643</v>
      </c>
      <c r="ABB9" s="3" t="s">
        <v>1643</v>
      </c>
      <c r="ABC9" s="3" t="s">
        <v>1643</v>
      </c>
      <c r="ABD9" s="3" t="s">
        <v>1643</v>
      </c>
      <c r="ABE9" s="20"/>
      <c r="ABF9" s="5" t="s">
        <v>1643</v>
      </c>
      <c r="ABG9" s="13" t="s">
        <v>1643</v>
      </c>
      <c r="ABH9" s="3" t="s">
        <v>1643</v>
      </c>
      <c r="ABI9" s="3" t="s">
        <v>1643</v>
      </c>
      <c r="ABJ9" s="3" t="s">
        <v>1643</v>
      </c>
      <c r="ABK9" s="3" t="s">
        <v>1643</v>
      </c>
      <c r="ABL9" s="3" t="s">
        <v>1643</v>
      </c>
      <c r="ABM9" s="5" t="s">
        <v>1643</v>
      </c>
      <c r="ABN9" s="13" t="s">
        <v>1643</v>
      </c>
      <c r="ABO9" s="3" t="s">
        <v>1643</v>
      </c>
      <c r="ABP9" s="3" t="s">
        <v>1643</v>
      </c>
      <c r="ABQ9" s="3" t="s">
        <v>1643</v>
      </c>
      <c r="ABR9" s="3" t="s">
        <v>1643</v>
      </c>
      <c r="ABS9" s="3" t="s">
        <v>1643</v>
      </c>
      <c r="ABT9" s="5" t="s">
        <v>1643</v>
      </c>
      <c r="ABU9" s="13" t="s">
        <v>1643</v>
      </c>
      <c r="ABV9" s="3" t="s">
        <v>1643</v>
      </c>
      <c r="ABW9" s="3" t="s">
        <v>1643</v>
      </c>
      <c r="ABX9" s="3" t="s">
        <v>1643</v>
      </c>
      <c r="ABY9" s="3" t="s">
        <v>1643</v>
      </c>
      <c r="ABZ9" s="3" t="s">
        <v>1643</v>
      </c>
      <c r="ACA9" s="5" t="s">
        <v>1643</v>
      </c>
      <c r="ACB9" s="13" t="s">
        <v>1643</v>
      </c>
      <c r="ACC9" s="3" t="s">
        <v>1643</v>
      </c>
      <c r="ACD9" s="3" t="s">
        <v>1643</v>
      </c>
      <c r="ACE9" s="3" t="s">
        <v>1643</v>
      </c>
      <c r="ACF9" s="3" t="s">
        <v>1643</v>
      </c>
      <c r="ACG9" s="3" t="s">
        <v>1643</v>
      </c>
      <c r="ACH9" s="3" t="s">
        <v>1643</v>
      </c>
      <c r="ACI9" s="3" t="s">
        <v>1643</v>
      </c>
      <c r="ACJ9" s="5" t="s">
        <v>1643</v>
      </c>
      <c r="ACK9" s="13" t="s">
        <v>110</v>
      </c>
      <c r="ACL9" s="3" t="s">
        <v>546</v>
      </c>
      <c r="ACM9" s="3" t="s">
        <v>1643</v>
      </c>
      <c r="ACN9" s="3" t="s">
        <v>1643</v>
      </c>
      <c r="ACO9" s="3" t="s">
        <v>1643</v>
      </c>
      <c r="ACP9" s="5" t="s">
        <v>1643</v>
      </c>
      <c r="ACQ9" s="13" t="s">
        <v>1643</v>
      </c>
      <c r="ACR9" s="3" t="s">
        <v>1643</v>
      </c>
      <c r="ACS9" s="3" t="s">
        <v>1643</v>
      </c>
      <c r="ACT9" s="3" t="s">
        <v>1643</v>
      </c>
      <c r="ACU9" s="5"/>
      <c r="ACV9" s="13" t="s">
        <v>1643</v>
      </c>
      <c r="ACW9" s="3" t="s">
        <v>1643</v>
      </c>
      <c r="ACX9" s="3" t="s">
        <v>1643</v>
      </c>
      <c r="ACY9" s="3" t="s">
        <v>1643</v>
      </c>
      <c r="ACZ9" s="5" t="s">
        <v>1643</v>
      </c>
      <c r="ADA9" s="13" t="s">
        <v>136</v>
      </c>
      <c r="ADB9" s="3" t="s">
        <v>557</v>
      </c>
      <c r="ADC9" s="3" t="s">
        <v>140</v>
      </c>
      <c r="ADD9" s="3" t="s">
        <v>144</v>
      </c>
      <c r="ADE9" s="3" t="s">
        <v>156</v>
      </c>
      <c r="ADF9" s="3" t="s">
        <v>558</v>
      </c>
      <c r="ADG9" s="3" t="s">
        <v>1643</v>
      </c>
      <c r="ADH9" s="3" t="s">
        <v>568</v>
      </c>
      <c r="ADI9" s="20" t="s">
        <v>1643</v>
      </c>
      <c r="ADJ9" s="13" t="s">
        <v>111</v>
      </c>
      <c r="ADK9" s="3" t="s">
        <v>1643</v>
      </c>
      <c r="ADL9" s="3" t="s">
        <v>1643</v>
      </c>
      <c r="ADM9" s="3" t="s">
        <v>1643</v>
      </c>
      <c r="ADN9" s="3" t="s">
        <v>1643</v>
      </c>
      <c r="ADO9" s="5" t="s">
        <v>1643</v>
      </c>
      <c r="ADP9" s="13" t="s">
        <v>1643</v>
      </c>
      <c r="ADQ9" s="8" t="s">
        <v>1643</v>
      </c>
      <c r="ADR9" s="3" t="s">
        <v>1643</v>
      </c>
      <c r="ADS9" s="3" t="s">
        <v>1643</v>
      </c>
      <c r="ADT9" s="5" t="s">
        <v>1643</v>
      </c>
      <c r="ADU9" s="13" t="s">
        <v>1643</v>
      </c>
      <c r="ADV9" s="8" t="s">
        <v>1643</v>
      </c>
      <c r="ADW9" s="3" t="s">
        <v>1643</v>
      </c>
      <c r="ADX9" s="3" t="s">
        <v>1643</v>
      </c>
      <c r="ADY9" s="5" t="s">
        <v>1643</v>
      </c>
      <c r="ADZ9" s="13" t="s">
        <v>1643</v>
      </c>
      <c r="AEA9" s="8" t="s">
        <v>1643</v>
      </c>
      <c r="AEB9" s="3" t="s">
        <v>1643</v>
      </c>
      <c r="AEC9" s="3" t="s">
        <v>1643</v>
      </c>
      <c r="AED9" s="5" t="s">
        <v>1643</v>
      </c>
      <c r="AEE9" s="13" t="s">
        <v>1643</v>
      </c>
      <c r="AEF9" s="3" t="s">
        <v>1643</v>
      </c>
      <c r="AEG9" s="3" t="s">
        <v>1643</v>
      </c>
      <c r="AEH9" s="3" t="s">
        <v>1643</v>
      </c>
      <c r="AEI9" s="3" t="s">
        <v>1643</v>
      </c>
      <c r="AEJ9" s="3" t="s">
        <v>1643</v>
      </c>
      <c r="AEK9" s="3" t="s">
        <v>1643</v>
      </c>
      <c r="AEL9" s="3" t="s">
        <v>1643</v>
      </c>
      <c r="AEM9" s="5" t="s">
        <v>1643</v>
      </c>
      <c r="AEN9" s="13" t="s">
        <v>1643</v>
      </c>
      <c r="AEO9" s="3" t="s">
        <v>1643</v>
      </c>
      <c r="AEP9" s="3" t="s">
        <v>1643</v>
      </c>
      <c r="AEQ9" s="3" t="s">
        <v>1643</v>
      </c>
      <c r="AER9" s="3" t="s">
        <v>1643</v>
      </c>
      <c r="AES9" s="3" t="s">
        <v>1643</v>
      </c>
      <c r="AET9" s="5" t="s">
        <v>1643</v>
      </c>
      <c r="AEU9" s="13" t="s">
        <v>1643</v>
      </c>
      <c r="AEV9" s="3" t="s">
        <v>1643</v>
      </c>
      <c r="AEW9" s="3" t="s">
        <v>1643</v>
      </c>
      <c r="AEX9" s="3" t="s">
        <v>1643</v>
      </c>
      <c r="AEY9" s="5" t="s">
        <v>1643</v>
      </c>
    </row>
    <row r="10" spans="1:831" ht="87" x14ac:dyDescent="0.35">
      <c r="A10" s="1">
        <v>45607.849074074074</v>
      </c>
      <c r="B10" s="2">
        <v>45607.859733796293</v>
      </c>
      <c r="C10" s="4">
        <v>100</v>
      </c>
      <c r="D10" s="4">
        <v>920</v>
      </c>
      <c r="E10" s="3" t="s">
        <v>1640</v>
      </c>
      <c r="F10" s="2">
        <v>45607.859746747687</v>
      </c>
      <c r="G10" s="3" t="s">
        <v>1656</v>
      </c>
      <c r="H10" s="4">
        <v>1</v>
      </c>
      <c r="I10" s="3" t="s">
        <v>1642</v>
      </c>
      <c r="J10" s="3" t="s">
        <v>1642</v>
      </c>
      <c r="K10" s="3" t="s">
        <v>1642</v>
      </c>
      <c r="L10" s="3" t="s">
        <v>1642</v>
      </c>
      <c r="M10" s="3" t="s">
        <v>1642</v>
      </c>
      <c r="N10" s="3" t="s">
        <v>1642</v>
      </c>
      <c r="O10" s="3" t="s">
        <v>110</v>
      </c>
      <c r="P10" s="3" t="s">
        <v>1643</v>
      </c>
      <c r="Q10" s="3" t="s">
        <v>1643</v>
      </c>
      <c r="R10" s="20" t="s">
        <v>110</v>
      </c>
      <c r="S10" s="127">
        <v>66</v>
      </c>
      <c r="T10" s="124"/>
      <c r="U10" s="3"/>
      <c r="V10" s="3" t="s">
        <v>20</v>
      </c>
      <c r="W10" s="3" t="s">
        <v>111</v>
      </c>
      <c r="X10" s="3" t="s">
        <v>45</v>
      </c>
      <c r="Y10" s="3" t="s">
        <v>83</v>
      </c>
      <c r="Z10" s="3" t="s">
        <v>14</v>
      </c>
      <c r="AA10" s="4">
        <v>200</v>
      </c>
      <c r="AB10" s="3" t="s">
        <v>25</v>
      </c>
      <c r="AC10" s="3" t="s">
        <v>111</v>
      </c>
      <c r="AD10" s="3" t="s">
        <v>111</v>
      </c>
      <c r="AE10" s="5" t="s">
        <v>1820</v>
      </c>
      <c r="AF10" s="8" t="s">
        <v>131</v>
      </c>
      <c r="AG10" s="3" t="s">
        <v>131</v>
      </c>
      <c r="AH10" s="3" t="s">
        <v>131</v>
      </c>
      <c r="AI10" s="3" t="s">
        <v>130</v>
      </c>
      <c r="AJ10" s="3" t="s">
        <v>132</v>
      </c>
      <c r="AK10" s="3" t="s">
        <v>129</v>
      </c>
      <c r="AL10" s="3" t="s">
        <v>130</v>
      </c>
      <c r="AM10" s="3" t="s">
        <v>130</v>
      </c>
      <c r="AN10" s="3" t="s">
        <v>130</v>
      </c>
      <c r="AO10" s="3" t="s">
        <v>131</v>
      </c>
      <c r="AP10" s="3" t="s">
        <v>132</v>
      </c>
      <c r="AQ10" s="3" t="s">
        <v>132</v>
      </c>
      <c r="AR10" s="3" t="s">
        <v>132</v>
      </c>
      <c r="AS10" s="3" t="s">
        <v>1818</v>
      </c>
      <c r="AT10" s="3" t="s">
        <v>1818</v>
      </c>
      <c r="AU10" s="5" t="s">
        <v>1643</v>
      </c>
      <c r="AV10" s="13" t="s">
        <v>196</v>
      </c>
      <c r="AW10" s="3" t="s">
        <v>198</v>
      </c>
      <c r="AX10" s="3" t="s">
        <v>200</v>
      </c>
      <c r="AY10" s="3" t="s">
        <v>201</v>
      </c>
      <c r="AZ10" s="3" t="s">
        <v>1643</v>
      </c>
      <c r="BA10" s="3" t="s">
        <v>1643</v>
      </c>
      <c r="BB10" s="3" t="s">
        <v>210</v>
      </c>
      <c r="BC10" s="5" t="s">
        <v>1643</v>
      </c>
      <c r="BD10" s="13" t="s">
        <v>231</v>
      </c>
      <c r="BE10" s="3" t="s">
        <v>232</v>
      </c>
      <c r="BF10" s="3" t="s">
        <v>233</v>
      </c>
      <c r="BG10" s="3" t="s">
        <v>1643</v>
      </c>
      <c r="BH10" s="3" t="s">
        <v>235</v>
      </c>
      <c r="BI10" s="3" t="s">
        <v>1643</v>
      </c>
      <c r="BJ10" s="3" t="s">
        <v>1643</v>
      </c>
      <c r="BK10" s="5" t="s">
        <v>1643</v>
      </c>
      <c r="BL10" s="13" t="s">
        <v>132</v>
      </c>
      <c r="BM10" s="3" t="s">
        <v>132</v>
      </c>
      <c r="BN10" s="3" t="s">
        <v>1665</v>
      </c>
      <c r="BO10" s="5" t="s">
        <v>1665</v>
      </c>
      <c r="BP10" s="13" t="s">
        <v>131</v>
      </c>
      <c r="BQ10" s="3" t="s">
        <v>131</v>
      </c>
      <c r="BR10" s="3" t="s">
        <v>131</v>
      </c>
      <c r="BS10" s="5" t="s">
        <v>131</v>
      </c>
      <c r="BT10" s="13" t="s">
        <v>131</v>
      </c>
      <c r="BU10" s="5" t="s">
        <v>131</v>
      </c>
      <c r="BV10" s="13" t="s">
        <v>132</v>
      </c>
      <c r="BW10" s="3" t="s">
        <v>132</v>
      </c>
      <c r="BX10" s="3" t="s">
        <v>129</v>
      </c>
      <c r="BY10" s="5" t="s">
        <v>131</v>
      </c>
      <c r="BZ10" s="13" t="s">
        <v>131</v>
      </c>
      <c r="CA10" s="3" t="s">
        <v>1665</v>
      </c>
      <c r="CB10" s="3" t="s">
        <v>131</v>
      </c>
      <c r="CC10" s="3" t="s">
        <v>131</v>
      </c>
      <c r="CD10" s="5" t="s">
        <v>131</v>
      </c>
      <c r="CE10" s="13" t="s">
        <v>131</v>
      </c>
      <c r="CF10" s="3" t="s">
        <v>131</v>
      </c>
      <c r="CG10" s="3" t="s">
        <v>131</v>
      </c>
      <c r="CH10" s="3" t="s">
        <v>131</v>
      </c>
      <c r="CI10" s="3" t="s">
        <v>131</v>
      </c>
      <c r="CJ10" s="3" t="s">
        <v>131</v>
      </c>
      <c r="CK10" s="5" t="s">
        <v>131</v>
      </c>
      <c r="CL10" s="13" t="s">
        <v>129</v>
      </c>
      <c r="CM10" s="3" t="s">
        <v>131</v>
      </c>
      <c r="CN10" s="3" t="s">
        <v>131</v>
      </c>
      <c r="CO10" s="3" t="s">
        <v>132</v>
      </c>
      <c r="CP10" s="3" t="s">
        <v>131</v>
      </c>
      <c r="CQ10" s="20" t="s">
        <v>130</v>
      </c>
      <c r="CR10" s="13" t="s">
        <v>129</v>
      </c>
      <c r="CS10" s="3" t="s">
        <v>129</v>
      </c>
      <c r="CT10" s="3" t="s">
        <v>131</v>
      </c>
      <c r="CU10" s="3" t="s">
        <v>132</v>
      </c>
      <c r="CV10" s="3" t="s">
        <v>132</v>
      </c>
      <c r="CW10" s="3" t="s">
        <v>132</v>
      </c>
      <c r="CX10" s="3" t="s">
        <v>132</v>
      </c>
      <c r="CY10" s="3" t="s">
        <v>132</v>
      </c>
      <c r="CZ10" s="3" t="s">
        <v>132</v>
      </c>
      <c r="DA10" s="3" t="s">
        <v>132</v>
      </c>
      <c r="DB10" s="3" t="s">
        <v>132</v>
      </c>
      <c r="DC10" s="3" t="s">
        <v>132</v>
      </c>
      <c r="DD10" s="3" t="s">
        <v>129</v>
      </c>
      <c r="DE10" s="5" t="s">
        <v>129</v>
      </c>
      <c r="DF10" s="8" t="s">
        <v>131</v>
      </c>
      <c r="DG10" s="3" t="s">
        <v>132</v>
      </c>
      <c r="DH10" s="3" t="s">
        <v>132</v>
      </c>
      <c r="DI10" s="3" t="s">
        <v>132</v>
      </c>
      <c r="DJ10" s="3" t="s">
        <v>132</v>
      </c>
      <c r="DK10" s="3" t="s">
        <v>132</v>
      </c>
      <c r="DL10" s="3" t="s">
        <v>132</v>
      </c>
      <c r="DM10" s="3" t="s">
        <v>132</v>
      </c>
      <c r="DN10" s="5" t="s">
        <v>129</v>
      </c>
      <c r="DO10" s="8" t="s">
        <v>131</v>
      </c>
      <c r="DP10" s="3" t="s">
        <v>131</v>
      </c>
      <c r="DQ10" s="3" t="s">
        <v>131</v>
      </c>
      <c r="DR10" s="5" t="s">
        <v>132</v>
      </c>
      <c r="DS10" s="8" t="s">
        <v>132</v>
      </c>
      <c r="DT10" s="3" t="s">
        <v>132</v>
      </c>
      <c r="DU10" s="3" t="s">
        <v>132</v>
      </c>
      <c r="DV10" s="5" t="s">
        <v>132</v>
      </c>
      <c r="DW10" s="16" t="s">
        <v>1643</v>
      </c>
      <c r="DX10" s="13" t="s">
        <v>353</v>
      </c>
      <c r="DY10" s="3" t="s">
        <v>354</v>
      </c>
      <c r="DZ10" s="3" t="s">
        <v>355</v>
      </c>
      <c r="EA10" s="3" t="s">
        <v>1643</v>
      </c>
      <c r="EB10" s="20" t="s">
        <v>1643</v>
      </c>
      <c r="EC10" s="13" t="s">
        <v>110</v>
      </c>
      <c r="ED10" s="3" t="s">
        <v>111</v>
      </c>
      <c r="EE10" s="3" t="s">
        <v>110</v>
      </c>
      <c r="EF10" s="3" t="s">
        <v>1643</v>
      </c>
      <c r="EG10" s="3" t="s">
        <v>111</v>
      </c>
      <c r="EH10" s="3" t="s">
        <v>110</v>
      </c>
      <c r="EI10" s="3" t="s">
        <v>111</v>
      </c>
      <c r="EJ10" s="3" t="s">
        <v>110</v>
      </c>
      <c r="EK10" s="3" t="s">
        <v>110</v>
      </c>
      <c r="EL10" s="3" t="s">
        <v>111</v>
      </c>
      <c r="EM10" s="20" t="s">
        <v>1643</v>
      </c>
      <c r="EN10" s="18" t="s">
        <v>110</v>
      </c>
      <c r="EO10" s="8" t="s">
        <v>1643</v>
      </c>
      <c r="EP10" s="3" t="s">
        <v>1643</v>
      </c>
      <c r="EQ10" s="3" t="s">
        <v>486</v>
      </c>
      <c r="ER10" s="3" t="s">
        <v>489</v>
      </c>
      <c r="ES10" s="3" t="s">
        <v>492</v>
      </c>
      <c r="ET10" s="3" t="s">
        <v>495</v>
      </c>
      <c r="EU10" s="3" t="s">
        <v>496</v>
      </c>
      <c r="EV10" s="3" t="s">
        <v>497</v>
      </c>
      <c r="EW10" s="3" t="s">
        <v>498</v>
      </c>
      <c r="EX10" s="20" t="s">
        <v>1643</v>
      </c>
      <c r="EY10" s="16" t="s">
        <v>1643</v>
      </c>
      <c r="EZ10" s="13" t="s">
        <v>129</v>
      </c>
      <c r="FA10" s="3" t="s">
        <v>129</v>
      </c>
      <c r="FB10" s="3" t="s">
        <v>128</v>
      </c>
      <c r="FC10" s="3" t="s">
        <v>131</v>
      </c>
      <c r="FD10" s="3" t="s">
        <v>131</v>
      </c>
      <c r="FE10" s="3" t="s">
        <v>132</v>
      </c>
      <c r="FF10" s="3" t="s">
        <v>128</v>
      </c>
      <c r="FG10" s="3" t="s">
        <v>128</v>
      </c>
      <c r="FH10" s="3" t="s">
        <v>132</v>
      </c>
      <c r="FI10" s="3" t="s">
        <v>132</v>
      </c>
      <c r="FJ10" s="3" t="s">
        <v>132</v>
      </c>
      <c r="FK10" s="3" t="s">
        <v>131</v>
      </c>
      <c r="FL10" s="3" t="s">
        <v>128</v>
      </c>
      <c r="FM10" s="3" t="s">
        <v>128</v>
      </c>
      <c r="FN10" s="3" t="s">
        <v>129</v>
      </c>
      <c r="FO10" s="3" t="s">
        <v>1643</v>
      </c>
      <c r="FP10" s="3" t="s">
        <v>1821</v>
      </c>
      <c r="FQ10" s="3" t="s">
        <v>1821</v>
      </c>
      <c r="FR10" s="3" t="s">
        <v>1821</v>
      </c>
      <c r="FS10" s="3" t="s">
        <v>1821</v>
      </c>
      <c r="FT10" s="3" t="s">
        <v>1821</v>
      </c>
      <c r="FU10" s="3" t="s">
        <v>1821</v>
      </c>
      <c r="FV10" s="3" t="s">
        <v>129</v>
      </c>
      <c r="FW10" s="3" t="s">
        <v>131</v>
      </c>
      <c r="FX10" s="3" t="s">
        <v>131</v>
      </c>
      <c r="FY10" s="3" t="s">
        <v>129</v>
      </c>
      <c r="FZ10" s="3" t="s">
        <v>128</v>
      </c>
      <c r="GA10" s="3" t="s">
        <v>128</v>
      </c>
      <c r="GB10" s="3" t="s">
        <v>128</v>
      </c>
      <c r="GC10" s="3" t="s">
        <v>132</v>
      </c>
      <c r="GD10" s="3" t="s">
        <v>132</v>
      </c>
      <c r="GE10" s="3" t="s">
        <v>132</v>
      </c>
      <c r="GF10" s="3" t="s">
        <v>128</v>
      </c>
      <c r="GG10" s="3" t="s">
        <v>131</v>
      </c>
      <c r="GH10" s="3" t="s">
        <v>128</v>
      </c>
      <c r="GI10" s="3" t="s">
        <v>1821</v>
      </c>
      <c r="GJ10" s="3" t="s">
        <v>1821</v>
      </c>
      <c r="GK10" s="3" t="s">
        <v>1821</v>
      </c>
      <c r="GL10" s="3" t="s">
        <v>1821</v>
      </c>
      <c r="GM10" s="3" t="s">
        <v>1821</v>
      </c>
      <c r="GN10" s="3" t="s">
        <v>1821</v>
      </c>
      <c r="GO10" s="3" t="s">
        <v>1821</v>
      </c>
      <c r="GP10" s="20" t="s">
        <v>228</v>
      </c>
      <c r="GQ10" s="13" t="s">
        <v>1643</v>
      </c>
      <c r="GR10" s="20" t="s">
        <v>1643</v>
      </c>
      <c r="GS10" s="13" t="s">
        <v>1643</v>
      </c>
      <c r="GT10" s="3" t="s">
        <v>1643</v>
      </c>
      <c r="GU10" s="3" t="s">
        <v>1643</v>
      </c>
      <c r="GV10" s="20" t="s">
        <v>1643</v>
      </c>
      <c r="GW10" s="31"/>
      <c r="GX10" s="13" t="s">
        <v>1643</v>
      </c>
      <c r="GY10" s="5" t="s">
        <v>1643</v>
      </c>
      <c r="GZ10" s="13" t="s">
        <v>1643</v>
      </c>
      <c r="HA10" s="5" t="s">
        <v>1643</v>
      </c>
      <c r="HB10" s="13" t="s">
        <v>1643</v>
      </c>
      <c r="HC10" s="3" t="s">
        <v>1643</v>
      </c>
      <c r="HD10" s="3" t="s">
        <v>1643</v>
      </c>
      <c r="HE10" s="3" t="s">
        <v>1643</v>
      </c>
      <c r="HF10" s="3" t="s">
        <v>1643</v>
      </c>
      <c r="HG10" s="20" t="s">
        <v>1643</v>
      </c>
      <c r="HH10" s="13" t="s">
        <v>1643</v>
      </c>
      <c r="HI10" s="3"/>
      <c r="HJ10" s="3" t="s">
        <v>1643</v>
      </c>
      <c r="HK10" s="3" t="s">
        <v>1643</v>
      </c>
      <c r="HL10" s="3" t="s">
        <v>1643</v>
      </c>
      <c r="HM10" s="3" t="s">
        <v>1643</v>
      </c>
      <c r="HN10" s="3" t="s">
        <v>1643</v>
      </c>
      <c r="HO10" s="5" t="s">
        <v>1643</v>
      </c>
      <c r="HP10" s="8" t="s">
        <v>1643</v>
      </c>
      <c r="HQ10" s="8" t="s">
        <v>1643</v>
      </c>
      <c r="HR10" s="3" t="s">
        <v>1643</v>
      </c>
      <c r="HS10" s="3" t="s">
        <v>1643</v>
      </c>
      <c r="HT10" s="3" t="s">
        <v>1643</v>
      </c>
      <c r="HU10" s="3" t="s">
        <v>1643</v>
      </c>
      <c r="HV10" s="5" t="s">
        <v>1643</v>
      </c>
      <c r="HW10" s="13" t="s">
        <v>1643</v>
      </c>
      <c r="HX10" s="8" t="s">
        <v>1643</v>
      </c>
      <c r="HY10" s="3" t="s">
        <v>1643</v>
      </c>
      <c r="HZ10" s="3" t="s">
        <v>1643</v>
      </c>
      <c r="IA10" s="3" t="s">
        <v>1643</v>
      </c>
      <c r="IB10" s="3" t="s">
        <v>1643</v>
      </c>
      <c r="IC10" s="5" t="s">
        <v>1643</v>
      </c>
      <c r="ID10" s="13" t="s">
        <v>1643</v>
      </c>
      <c r="IE10" s="8" t="s">
        <v>1643</v>
      </c>
      <c r="IF10" s="3" t="s">
        <v>1643</v>
      </c>
      <c r="IG10" s="3" t="s">
        <v>1643</v>
      </c>
      <c r="IH10" s="3" t="s">
        <v>1643</v>
      </c>
      <c r="II10" s="3" t="s">
        <v>1643</v>
      </c>
      <c r="IJ10" s="20" t="s">
        <v>1643</v>
      </c>
      <c r="IK10" s="13" t="s">
        <v>1643</v>
      </c>
      <c r="IL10" s="3" t="s">
        <v>1643</v>
      </c>
      <c r="IM10" s="3" t="s">
        <v>1643</v>
      </c>
      <c r="IN10" s="3" t="s">
        <v>1643</v>
      </c>
      <c r="IO10" s="3" t="s">
        <v>1643</v>
      </c>
      <c r="IP10" s="3" t="s">
        <v>1643</v>
      </c>
      <c r="IQ10" s="3" t="s">
        <v>1643</v>
      </c>
      <c r="IR10" s="3" t="s">
        <v>1643</v>
      </c>
      <c r="IS10" s="20" t="s">
        <v>1643</v>
      </c>
      <c r="IT10" s="13" t="s">
        <v>1643</v>
      </c>
      <c r="IU10" s="3"/>
      <c r="IV10" s="3" t="s">
        <v>1643</v>
      </c>
      <c r="IW10" s="3" t="s">
        <v>1643</v>
      </c>
      <c r="IX10" s="3" t="s">
        <v>1643</v>
      </c>
      <c r="IY10" s="5" t="s">
        <v>1643</v>
      </c>
      <c r="IZ10" s="8" t="s">
        <v>1643</v>
      </c>
      <c r="JA10" s="8" t="s">
        <v>1643</v>
      </c>
      <c r="JB10" s="3" t="s">
        <v>1643</v>
      </c>
      <c r="JC10" s="3" t="s">
        <v>1643</v>
      </c>
      <c r="JD10" s="5" t="s">
        <v>1643</v>
      </c>
      <c r="JE10" s="13" t="s">
        <v>1643</v>
      </c>
      <c r="JF10" s="3" t="s">
        <v>1643</v>
      </c>
      <c r="JG10" s="3" t="s">
        <v>1643</v>
      </c>
      <c r="JH10" s="3" t="s">
        <v>1643</v>
      </c>
      <c r="JI10" s="3" t="s">
        <v>1643</v>
      </c>
      <c r="JJ10" s="3" t="s">
        <v>1643</v>
      </c>
      <c r="JK10" s="3" t="s">
        <v>1643</v>
      </c>
      <c r="JL10" s="3" t="s">
        <v>1643</v>
      </c>
      <c r="JM10" s="20" t="s">
        <v>1643</v>
      </c>
      <c r="JN10" s="13" t="s">
        <v>1643</v>
      </c>
      <c r="JO10" s="3" t="s">
        <v>1643</v>
      </c>
      <c r="JP10" s="3" t="s">
        <v>1643</v>
      </c>
      <c r="JQ10" s="3" t="s">
        <v>1643</v>
      </c>
      <c r="JR10" s="3" t="s">
        <v>1643</v>
      </c>
      <c r="JS10" s="5" t="s">
        <v>1643</v>
      </c>
      <c r="JT10" s="13" t="s">
        <v>1643</v>
      </c>
      <c r="JU10" s="3" t="s">
        <v>1643</v>
      </c>
      <c r="JV10" s="3" t="s">
        <v>1643</v>
      </c>
      <c r="JW10" s="3" t="s">
        <v>1643</v>
      </c>
      <c r="JX10" s="5" t="s">
        <v>1643</v>
      </c>
      <c r="JY10" s="13" t="s">
        <v>1643</v>
      </c>
      <c r="JZ10" s="3" t="s">
        <v>1643</v>
      </c>
      <c r="KA10" s="3" t="s">
        <v>1643</v>
      </c>
      <c r="KB10" s="3" t="s">
        <v>1643</v>
      </c>
      <c r="KC10" s="3" t="s">
        <v>1643</v>
      </c>
      <c r="KD10" s="3" t="s">
        <v>1643</v>
      </c>
      <c r="KE10" s="3" t="s">
        <v>1643</v>
      </c>
      <c r="KF10" s="3" t="s">
        <v>1643</v>
      </c>
      <c r="KG10" s="5" t="s">
        <v>1643</v>
      </c>
      <c r="KH10" s="13" t="s">
        <v>1643</v>
      </c>
      <c r="KI10" s="3" t="s">
        <v>1643</v>
      </c>
      <c r="KJ10" s="3" t="s">
        <v>1643</v>
      </c>
      <c r="KK10" s="3" t="s">
        <v>1643</v>
      </c>
      <c r="KL10" s="3" t="s">
        <v>1643</v>
      </c>
      <c r="KM10" s="3" t="s">
        <v>1643</v>
      </c>
      <c r="KN10" s="20" t="s">
        <v>1643</v>
      </c>
      <c r="KO10" s="13" t="s">
        <v>1643</v>
      </c>
      <c r="KP10" s="3" t="s">
        <v>1643</v>
      </c>
      <c r="KQ10" s="3" t="s">
        <v>1643</v>
      </c>
      <c r="KR10" s="3" t="s">
        <v>1643</v>
      </c>
      <c r="KS10" s="20" t="s">
        <v>1643</v>
      </c>
      <c r="KT10" s="16" t="s">
        <v>1643</v>
      </c>
      <c r="KU10" s="13" t="s">
        <v>1643</v>
      </c>
      <c r="KV10" s="3" t="s">
        <v>1643</v>
      </c>
      <c r="KW10" s="3" t="s">
        <v>1643</v>
      </c>
      <c r="KX10" s="3" t="s">
        <v>1643</v>
      </c>
      <c r="KY10" s="3" t="s">
        <v>1643</v>
      </c>
      <c r="KZ10" s="3" t="s">
        <v>1643</v>
      </c>
      <c r="LA10" s="3" t="s">
        <v>1643</v>
      </c>
      <c r="LB10" s="3" t="s">
        <v>1643</v>
      </c>
      <c r="LC10" s="3" t="s">
        <v>1643</v>
      </c>
      <c r="LD10" s="3" t="s">
        <v>1643</v>
      </c>
      <c r="LE10" s="3" t="s">
        <v>1643</v>
      </c>
      <c r="LF10" s="3" t="s">
        <v>1643</v>
      </c>
      <c r="LG10" s="3" t="s">
        <v>1643</v>
      </c>
      <c r="LH10" s="3" t="s">
        <v>1643</v>
      </c>
      <c r="LI10" s="3" t="s">
        <v>1643</v>
      </c>
      <c r="LJ10" s="3" t="s">
        <v>1643</v>
      </c>
      <c r="LK10" s="3" t="s">
        <v>1643</v>
      </c>
      <c r="LL10" s="3" t="s">
        <v>1643</v>
      </c>
      <c r="LM10" s="3" t="s">
        <v>1643</v>
      </c>
      <c r="LN10" s="3" t="s">
        <v>1643</v>
      </c>
      <c r="LO10" s="3" t="s">
        <v>1643</v>
      </c>
      <c r="LP10" s="3" t="s">
        <v>1643</v>
      </c>
      <c r="LQ10" s="3" t="s">
        <v>1643</v>
      </c>
      <c r="LR10" s="3" t="s">
        <v>1643</v>
      </c>
      <c r="LS10" s="3" t="s">
        <v>1643</v>
      </c>
      <c r="LT10" s="3" t="s">
        <v>1643</v>
      </c>
      <c r="LU10" s="3" t="s">
        <v>1643</v>
      </c>
      <c r="LV10" s="3" t="s">
        <v>1643</v>
      </c>
      <c r="LW10" s="3" t="s">
        <v>1643</v>
      </c>
      <c r="LX10" s="3" t="s">
        <v>1643</v>
      </c>
      <c r="LY10" s="3" t="s">
        <v>1643</v>
      </c>
      <c r="LZ10" s="3" t="s">
        <v>1643</v>
      </c>
      <c r="MA10" s="3" t="s">
        <v>1643</v>
      </c>
      <c r="MB10" s="3" t="s">
        <v>1643</v>
      </c>
      <c r="MC10" s="3" t="s">
        <v>1643</v>
      </c>
      <c r="MD10" s="3" t="s">
        <v>1643</v>
      </c>
      <c r="ME10" s="3" t="s">
        <v>1643</v>
      </c>
      <c r="MF10" s="3" t="s">
        <v>1643</v>
      </c>
      <c r="MG10" s="3" t="s">
        <v>1643</v>
      </c>
      <c r="MH10" s="3" t="s">
        <v>1643</v>
      </c>
      <c r="MI10" s="3" t="s">
        <v>1643</v>
      </c>
      <c r="MJ10" s="3" t="s">
        <v>1643</v>
      </c>
      <c r="MK10" s="3" t="s">
        <v>1643</v>
      </c>
      <c r="ML10" s="3" t="s">
        <v>1643</v>
      </c>
      <c r="MM10" s="3" t="s">
        <v>1643</v>
      </c>
      <c r="MN10" s="20" t="s">
        <v>1643</v>
      </c>
      <c r="MO10" s="13" t="s">
        <v>1643</v>
      </c>
      <c r="MP10" s="3" t="s">
        <v>1643</v>
      </c>
      <c r="MQ10" s="3" t="s">
        <v>1643</v>
      </c>
      <c r="MR10" s="3" t="s">
        <v>1643</v>
      </c>
      <c r="MS10" s="3" t="s">
        <v>1643</v>
      </c>
      <c r="MT10" s="3" t="s">
        <v>1643</v>
      </c>
      <c r="MU10" s="3" t="s">
        <v>1643</v>
      </c>
      <c r="MV10" s="20" t="s">
        <v>1643</v>
      </c>
      <c r="MW10" s="13" t="s">
        <v>1643</v>
      </c>
      <c r="MX10" s="3" t="s">
        <v>1643</v>
      </c>
      <c r="MY10" s="3" t="s">
        <v>1643</v>
      </c>
      <c r="MZ10" s="3" t="s">
        <v>1643</v>
      </c>
      <c r="NA10" s="3" t="s">
        <v>1643</v>
      </c>
      <c r="NB10" s="3" t="s">
        <v>1643</v>
      </c>
      <c r="NC10" s="20" t="s">
        <v>1643</v>
      </c>
      <c r="ND10" s="13" t="s">
        <v>1643</v>
      </c>
      <c r="NE10" s="3" t="s">
        <v>1643</v>
      </c>
      <c r="NF10" s="3" t="s">
        <v>1643</v>
      </c>
      <c r="NG10" s="3" t="s">
        <v>1643</v>
      </c>
      <c r="NH10" s="3" t="s">
        <v>1643</v>
      </c>
      <c r="NI10" s="3" t="s">
        <v>1643</v>
      </c>
      <c r="NJ10" s="3" t="s">
        <v>1643</v>
      </c>
      <c r="NK10" s="3" t="s">
        <v>1643</v>
      </c>
      <c r="NL10" s="3" t="s">
        <v>1643</v>
      </c>
      <c r="NM10" s="3" t="s">
        <v>1643</v>
      </c>
      <c r="NN10" s="3" t="s">
        <v>1643</v>
      </c>
      <c r="NO10" s="20" t="s">
        <v>1643</v>
      </c>
      <c r="NP10" s="13" t="s">
        <v>1643</v>
      </c>
      <c r="NQ10" s="3" t="s">
        <v>1643</v>
      </c>
      <c r="NR10" s="3" t="s">
        <v>1643</v>
      </c>
      <c r="NS10" s="3" t="s">
        <v>1643</v>
      </c>
      <c r="NT10" s="3" t="s">
        <v>1643</v>
      </c>
      <c r="NU10" s="3" t="s">
        <v>1643</v>
      </c>
      <c r="NV10" s="3" t="s">
        <v>1643</v>
      </c>
      <c r="NW10" s="3" t="s">
        <v>1643</v>
      </c>
      <c r="NX10" s="3" t="s">
        <v>1643</v>
      </c>
      <c r="NY10" s="3" t="s">
        <v>1643</v>
      </c>
      <c r="NZ10" s="3" t="s">
        <v>1643</v>
      </c>
      <c r="OA10" s="3" t="s">
        <v>1643</v>
      </c>
      <c r="OB10" s="3" t="s">
        <v>1643</v>
      </c>
      <c r="OC10" s="3" t="s">
        <v>1643</v>
      </c>
      <c r="OD10" s="3" t="s">
        <v>1643</v>
      </c>
      <c r="OE10" s="5" t="s">
        <v>1643</v>
      </c>
      <c r="OF10" s="13" t="s">
        <v>1643</v>
      </c>
      <c r="OG10" s="3" t="s">
        <v>1643</v>
      </c>
      <c r="OH10" s="3" t="s">
        <v>1643</v>
      </c>
      <c r="OI10" s="3" t="s">
        <v>1643</v>
      </c>
      <c r="OJ10" s="3" t="s">
        <v>1643</v>
      </c>
      <c r="OK10" s="3" t="s">
        <v>1643</v>
      </c>
      <c r="OL10" s="3" t="s">
        <v>1643</v>
      </c>
      <c r="OM10" s="5" t="s">
        <v>1643</v>
      </c>
      <c r="ON10" s="13" t="s">
        <v>1643</v>
      </c>
      <c r="OO10" s="3" t="s">
        <v>1643</v>
      </c>
      <c r="OP10" s="3" t="s">
        <v>1643</v>
      </c>
      <c r="OQ10" s="3" t="s">
        <v>1643</v>
      </c>
      <c r="OR10" s="3" t="s">
        <v>1643</v>
      </c>
      <c r="OS10" s="3" t="s">
        <v>1643</v>
      </c>
      <c r="OT10" s="3" t="s">
        <v>1643</v>
      </c>
      <c r="OU10" s="3" t="s">
        <v>1643</v>
      </c>
      <c r="OV10" s="3" t="s">
        <v>1643</v>
      </c>
      <c r="OW10" s="3" t="s">
        <v>1643</v>
      </c>
      <c r="OX10" s="5" t="s">
        <v>1643</v>
      </c>
      <c r="OY10" s="13" t="s">
        <v>1643</v>
      </c>
      <c r="OZ10" s="3" t="s">
        <v>1643</v>
      </c>
      <c r="PA10" s="3" t="s">
        <v>1643</v>
      </c>
      <c r="PB10" s="3" t="s">
        <v>1643</v>
      </c>
      <c r="PC10" s="3" t="s">
        <v>1643</v>
      </c>
      <c r="PD10" s="3" t="s">
        <v>1643</v>
      </c>
      <c r="PE10" s="3" t="s">
        <v>1643</v>
      </c>
      <c r="PF10" s="3" t="s">
        <v>1643</v>
      </c>
      <c r="PG10" s="3" t="s">
        <v>1643</v>
      </c>
      <c r="PH10" s="3" t="s">
        <v>1643</v>
      </c>
      <c r="PI10" s="3" t="s">
        <v>1643</v>
      </c>
      <c r="PJ10" s="3" t="s">
        <v>1643</v>
      </c>
      <c r="PK10" s="3" t="s">
        <v>1643</v>
      </c>
      <c r="PL10" s="3" t="s">
        <v>1643</v>
      </c>
      <c r="PM10" s="3" t="s">
        <v>1643</v>
      </c>
      <c r="PN10" s="3" t="s">
        <v>1643</v>
      </c>
      <c r="PO10" s="3" t="s">
        <v>1643</v>
      </c>
      <c r="PP10" s="3" t="s">
        <v>1643</v>
      </c>
      <c r="PQ10" s="3" t="s">
        <v>1643</v>
      </c>
      <c r="PR10" s="3" t="s">
        <v>1643</v>
      </c>
      <c r="PS10" s="3" t="s">
        <v>1643</v>
      </c>
      <c r="PT10" s="3" t="s">
        <v>1643</v>
      </c>
      <c r="PU10" s="3" t="s">
        <v>1643</v>
      </c>
      <c r="PV10" s="3" t="s">
        <v>1643</v>
      </c>
      <c r="PW10" s="3" t="s">
        <v>1643</v>
      </c>
      <c r="PX10" s="3" t="s">
        <v>1643</v>
      </c>
      <c r="PY10" s="3" t="s">
        <v>1643</v>
      </c>
      <c r="PZ10" s="3" t="s">
        <v>1643</v>
      </c>
      <c r="QA10" s="3" t="s">
        <v>1643</v>
      </c>
      <c r="QB10" s="3" t="s">
        <v>1643</v>
      </c>
      <c r="QC10" s="3" t="s">
        <v>1643</v>
      </c>
      <c r="QD10" s="3" t="s">
        <v>1643</v>
      </c>
      <c r="QE10" s="3" t="s">
        <v>1643</v>
      </c>
      <c r="QF10" s="3" t="s">
        <v>1643</v>
      </c>
      <c r="QG10" s="3" t="s">
        <v>1643</v>
      </c>
      <c r="QH10" s="3" t="s">
        <v>1643</v>
      </c>
      <c r="QI10" s="3" t="s">
        <v>1643</v>
      </c>
      <c r="QJ10" s="3" t="s">
        <v>1643</v>
      </c>
      <c r="QK10" s="3" t="s">
        <v>1643</v>
      </c>
      <c r="QL10" s="3" t="s">
        <v>1643</v>
      </c>
      <c r="QM10" s="3" t="s">
        <v>1643</v>
      </c>
      <c r="QN10" s="3" t="s">
        <v>1643</v>
      </c>
      <c r="QO10" s="3" t="s">
        <v>1643</v>
      </c>
      <c r="QP10" s="3" t="s">
        <v>1643</v>
      </c>
      <c r="QQ10" s="3" t="s">
        <v>1643</v>
      </c>
      <c r="QR10" s="3" t="s">
        <v>1643</v>
      </c>
      <c r="QS10" s="3" t="s">
        <v>1643</v>
      </c>
      <c r="QT10" s="3" t="s">
        <v>1643</v>
      </c>
      <c r="QU10" s="3" t="s">
        <v>1643</v>
      </c>
      <c r="QV10" s="3" t="s">
        <v>1643</v>
      </c>
      <c r="QW10" s="3" t="s">
        <v>1643</v>
      </c>
      <c r="QX10" s="3" t="s">
        <v>1643</v>
      </c>
      <c r="QY10" s="3" t="s">
        <v>1643</v>
      </c>
      <c r="QZ10" s="3" t="s">
        <v>1643</v>
      </c>
      <c r="RA10" s="3" t="s">
        <v>1643</v>
      </c>
      <c r="RB10" s="3" t="s">
        <v>1643</v>
      </c>
      <c r="RC10" s="3" t="s">
        <v>1643</v>
      </c>
      <c r="RD10" s="3" t="s">
        <v>1643</v>
      </c>
      <c r="RE10" s="3" t="s">
        <v>1643</v>
      </c>
      <c r="RF10" s="3" t="s">
        <v>1643</v>
      </c>
      <c r="RG10" s="3" t="s">
        <v>1643</v>
      </c>
      <c r="RH10" s="3" t="s">
        <v>1643</v>
      </c>
      <c r="RI10" s="3" t="s">
        <v>1643</v>
      </c>
      <c r="RJ10" s="3" t="s">
        <v>1643</v>
      </c>
      <c r="RK10" s="5" t="s">
        <v>1643</v>
      </c>
      <c r="RL10" s="8" t="s">
        <v>1643</v>
      </c>
      <c r="RM10" s="3" t="s">
        <v>1643</v>
      </c>
      <c r="RN10" s="3" t="s">
        <v>1643</v>
      </c>
      <c r="RO10" s="3" t="s">
        <v>1643</v>
      </c>
      <c r="RP10" s="3" t="s">
        <v>1643</v>
      </c>
      <c r="RQ10" s="3" t="s">
        <v>1643</v>
      </c>
      <c r="RR10" s="20" t="s">
        <v>1643</v>
      </c>
      <c r="RS10" s="13" t="s">
        <v>1643</v>
      </c>
      <c r="RT10" s="3" t="s">
        <v>1643</v>
      </c>
      <c r="RU10" s="3" t="s">
        <v>1643</v>
      </c>
      <c r="RV10" s="3" t="s">
        <v>1643</v>
      </c>
      <c r="RW10" s="3" t="s">
        <v>1643</v>
      </c>
      <c r="RX10" s="3" t="s">
        <v>1643</v>
      </c>
      <c r="RY10" s="3" t="s">
        <v>1643</v>
      </c>
      <c r="RZ10" s="3" t="s">
        <v>1643</v>
      </c>
      <c r="SA10" s="3" t="s">
        <v>1643</v>
      </c>
      <c r="SB10" s="3" t="s">
        <v>1643</v>
      </c>
      <c r="SC10" s="3" t="s">
        <v>1643</v>
      </c>
      <c r="SD10" s="3" t="s">
        <v>1643</v>
      </c>
      <c r="SE10" s="3" t="s">
        <v>1643</v>
      </c>
      <c r="SF10" s="3" t="s">
        <v>1643</v>
      </c>
      <c r="SG10" s="3" t="s">
        <v>1643</v>
      </c>
      <c r="SH10" s="3" t="s">
        <v>1643</v>
      </c>
      <c r="SI10" s="3" t="s">
        <v>1643</v>
      </c>
      <c r="SJ10" s="3" t="s">
        <v>1643</v>
      </c>
      <c r="SK10" s="3" t="s">
        <v>1643</v>
      </c>
      <c r="SL10" s="3" t="s">
        <v>1643</v>
      </c>
      <c r="SM10" s="3" t="s">
        <v>1643</v>
      </c>
      <c r="SN10" s="3" t="s">
        <v>1643</v>
      </c>
      <c r="SO10" s="3" t="s">
        <v>1643</v>
      </c>
      <c r="SP10" s="3" t="s">
        <v>1643</v>
      </c>
      <c r="SQ10" s="3" t="s">
        <v>1643</v>
      </c>
      <c r="SR10" s="3" t="s">
        <v>1643</v>
      </c>
      <c r="SS10" s="3" t="s">
        <v>1643</v>
      </c>
      <c r="ST10" s="3" t="s">
        <v>1643</v>
      </c>
      <c r="SU10" s="3" t="s">
        <v>1643</v>
      </c>
      <c r="SV10" s="3" t="s">
        <v>1643</v>
      </c>
      <c r="SW10" s="3" t="s">
        <v>1643</v>
      </c>
      <c r="SX10" s="3" t="s">
        <v>1643</v>
      </c>
      <c r="SY10" s="3" t="s">
        <v>1643</v>
      </c>
      <c r="SZ10" s="3" t="s">
        <v>1643</v>
      </c>
      <c r="TA10" s="3" t="s">
        <v>1643</v>
      </c>
      <c r="TB10" s="20" t="s">
        <v>1643</v>
      </c>
      <c r="TC10" s="13"/>
      <c r="TD10" s="3"/>
      <c r="TE10" s="5"/>
      <c r="TF10" s="18" t="s">
        <v>1643</v>
      </c>
      <c r="TG10" s="13" t="s">
        <v>1643</v>
      </c>
      <c r="TH10" s="3" t="s">
        <v>1643</v>
      </c>
      <c r="TI10" s="3" t="s">
        <v>1643</v>
      </c>
      <c r="TJ10" s="3" t="s">
        <v>1643</v>
      </c>
      <c r="TK10" s="3" t="s">
        <v>1643</v>
      </c>
      <c r="TL10" s="3" t="s">
        <v>1643</v>
      </c>
      <c r="TM10" s="3" t="s">
        <v>1643</v>
      </c>
      <c r="TN10" s="3" t="s">
        <v>1643</v>
      </c>
      <c r="TO10" s="3" t="s">
        <v>1643</v>
      </c>
      <c r="TP10" s="5" t="s">
        <v>1643</v>
      </c>
      <c r="TQ10" s="8" t="s">
        <v>1643</v>
      </c>
      <c r="TR10" s="3" t="s">
        <v>1643</v>
      </c>
      <c r="TS10" s="3" t="s">
        <v>1643</v>
      </c>
      <c r="TT10" s="3" t="s">
        <v>1643</v>
      </c>
      <c r="TU10" s="20" t="s">
        <v>1643</v>
      </c>
      <c r="TV10" s="13" t="s">
        <v>1643</v>
      </c>
      <c r="TW10" s="5" t="s">
        <v>1643</v>
      </c>
      <c r="TX10" s="13" t="s">
        <v>1643</v>
      </c>
      <c r="TY10" s="5" t="s">
        <v>1643</v>
      </c>
      <c r="TZ10" s="13" t="s">
        <v>1643</v>
      </c>
      <c r="UA10" s="3" t="s">
        <v>1643</v>
      </c>
      <c r="UB10" s="3" t="s">
        <v>1643</v>
      </c>
      <c r="UC10" s="3" t="s">
        <v>1643</v>
      </c>
      <c r="UD10" s="3" t="s">
        <v>1643</v>
      </c>
      <c r="UE10" s="5" t="s">
        <v>1643</v>
      </c>
      <c r="UF10" s="13" t="s">
        <v>1643</v>
      </c>
      <c r="UG10" s="3" t="s">
        <v>1643</v>
      </c>
      <c r="UH10" s="5" t="s">
        <v>1643</v>
      </c>
      <c r="UI10" s="13" t="s">
        <v>1643</v>
      </c>
      <c r="UJ10" s="3" t="s">
        <v>1643</v>
      </c>
      <c r="UK10" s="3" t="s">
        <v>1643</v>
      </c>
      <c r="UL10" s="3" t="s">
        <v>1643</v>
      </c>
      <c r="UM10" s="3" t="s">
        <v>1643</v>
      </c>
      <c r="UN10" s="3" t="s">
        <v>1643</v>
      </c>
      <c r="UO10" s="3" t="s">
        <v>1643</v>
      </c>
      <c r="UP10" s="3" t="s">
        <v>1643</v>
      </c>
      <c r="UQ10" s="3" t="s">
        <v>1643</v>
      </c>
      <c r="UR10" s="3" t="s">
        <v>1643</v>
      </c>
      <c r="US10" s="3" t="s">
        <v>1643</v>
      </c>
      <c r="UT10" s="3" t="s">
        <v>1643</v>
      </c>
      <c r="UU10" s="3" t="s">
        <v>1643</v>
      </c>
      <c r="UV10" s="3" t="s">
        <v>1643</v>
      </c>
      <c r="UW10" s="3" t="s">
        <v>1643</v>
      </c>
      <c r="UX10" s="5" t="s">
        <v>1643</v>
      </c>
      <c r="UY10" s="13" t="s">
        <v>1643</v>
      </c>
      <c r="UZ10" s="3" t="s">
        <v>1643</v>
      </c>
      <c r="VA10" s="3" t="s">
        <v>1643</v>
      </c>
      <c r="VB10" s="3" t="s">
        <v>1643</v>
      </c>
      <c r="VC10" s="3" t="s">
        <v>1643</v>
      </c>
      <c r="VD10" s="3" t="s">
        <v>1643</v>
      </c>
      <c r="VE10" s="3" t="s">
        <v>1643</v>
      </c>
      <c r="VF10" s="5" t="s">
        <v>1643</v>
      </c>
      <c r="VG10" s="13" t="s">
        <v>1643</v>
      </c>
      <c r="VH10" s="3" t="s">
        <v>1643</v>
      </c>
      <c r="VI10" s="3" t="s">
        <v>1643</v>
      </c>
      <c r="VJ10" s="3" t="s">
        <v>1643</v>
      </c>
      <c r="VK10" s="3" t="s">
        <v>1643</v>
      </c>
      <c r="VL10" s="3" t="s">
        <v>1643</v>
      </c>
      <c r="VM10" s="3" t="s">
        <v>1643</v>
      </c>
      <c r="VN10" s="5" t="s">
        <v>1643</v>
      </c>
      <c r="VO10" s="13" t="s">
        <v>1643</v>
      </c>
      <c r="VP10" s="3" t="s">
        <v>1643</v>
      </c>
      <c r="VQ10" s="3" t="s">
        <v>1643</v>
      </c>
      <c r="VR10" s="3" t="s">
        <v>1643</v>
      </c>
      <c r="VS10" s="3" t="s">
        <v>1643</v>
      </c>
      <c r="VT10" s="3" t="s">
        <v>1643</v>
      </c>
      <c r="VU10" s="3" t="s">
        <v>1643</v>
      </c>
      <c r="VV10" s="3" t="s">
        <v>1643</v>
      </c>
      <c r="VW10" s="3" t="s">
        <v>1643</v>
      </c>
      <c r="VX10" s="3" t="s">
        <v>1643</v>
      </c>
      <c r="VY10" s="3" t="s">
        <v>1643</v>
      </c>
      <c r="VZ10" s="3" t="s">
        <v>1643</v>
      </c>
      <c r="WA10" s="3" t="s">
        <v>1643</v>
      </c>
      <c r="WB10" s="3" t="s">
        <v>1643</v>
      </c>
      <c r="WC10" s="3" t="s">
        <v>1643</v>
      </c>
      <c r="WD10" s="3" t="s">
        <v>1643</v>
      </c>
      <c r="WE10" s="3" t="s">
        <v>1643</v>
      </c>
      <c r="WF10" s="3" t="s">
        <v>1643</v>
      </c>
      <c r="WG10" s="3" t="s">
        <v>1643</v>
      </c>
      <c r="WH10" s="3" t="s">
        <v>1643</v>
      </c>
      <c r="WI10" s="3" t="s">
        <v>1643</v>
      </c>
      <c r="WJ10" s="3" t="s">
        <v>1643</v>
      </c>
      <c r="WK10" s="3" t="s">
        <v>1643</v>
      </c>
      <c r="WL10" s="3" t="s">
        <v>1643</v>
      </c>
      <c r="WM10" s="3" t="s">
        <v>1643</v>
      </c>
      <c r="WN10" s="3" t="s">
        <v>1643</v>
      </c>
      <c r="WO10" s="3" t="s">
        <v>1643</v>
      </c>
      <c r="WP10" s="3" t="s">
        <v>1643</v>
      </c>
      <c r="WQ10" s="3" t="s">
        <v>1643</v>
      </c>
      <c r="WR10" s="3" t="s">
        <v>1643</v>
      </c>
      <c r="WS10" s="3" t="s">
        <v>1643</v>
      </c>
      <c r="WT10" s="3" t="s">
        <v>1643</v>
      </c>
      <c r="WU10" s="3" t="s">
        <v>1643</v>
      </c>
      <c r="WV10" s="3" t="s">
        <v>1643</v>
      </c>
      <c r="WW10" s="3" t="s">
        <v>1643</v>
      </c>
      <c r="WX10" s="3" t="s">
        <v>1643</v>
      </c>
      <c r="WY10" s="3" t="s">
        <v>1643</v>
      </c>
      <c r="WZ10" s="3" t="s">
        <v>1643</v>
      </c>
      <c r="XA10" s="3" t="s">
        <v>1643</v>
      </c>
      <c r="XB10" s="3" t="s">
        <v>1643</v>
      </c>
      <c r="XC10" s="3" t="s">
        <v>1643</v>
      </c>
      <c r="XD10" s="3" t="s">
        <v>1643</v>
      </c>
      <c r="XE10" s="3" t="s">
        <v>1643</v>
      </c>
      <c r="XF10" s="3" t="s">
        <v>1643</v>
      </c>
      <c r="XG10" s="3" t="s">
        <v>1643</v>
      </c>
      <c r="XH10" s="3" t="s">
        <v>1643</v>
      </c>
      <c r="XI10" s="3" t="s">
        <v>1643</v>
      </c>
      <c r="XJ10" s="3" t="s">
        <v>1643</v>
      </c>
      <c r="XK10" s="3" t="s">
        <v>1643</v>
      </c>
      <c r="XL10" s="3" t="s">
        <v>1643</v>
      </c>
      <c r="XM10" s="3" t="s">
        <v>1643</v>
      </c>
      <c r="XN10" s="3" t="s">
        <v>1643</v>
      </c>
      <c r="XO10" s="3" t="s">
        <v>1643</v>
      </c>
      <c r="XP10" s="3" t="s">
        <v>1643</v>
      </c>
      <c r="XQ10" s="3" t="s">
        <v>1643</v>
      </c>
      <c r="XR10" s="3" t="s">
        <v>1643</v>
      </c>
      <c r="XS10" s="3" t="s">
        <v>1643</v>
      </c>
      <c r="XT10" s="3" t="s">
        <v>1643</v>
      </c>
      <c r="XU10" s="3" t="s">
        <v>1643</v>
      </c>
      <c r="XV10" s="3" t="s">
        <v>1643</v>
      </c>
      <c r="XW10" s="3" t="s">
        <v>1643</v>
      </c>
      <c r="XX10" s="3" t="s">
        <v>1643</v>
      </c>
      <c r="XY10" s="3" t="s">
        <v>1643</v>
      </c>
      <c r="XZ10" s="3" t="s">
        <v>1643</v>
      </c>
      <c r="YA10" s="5" t="s">
        <v>1643</v>
      </c>
      <c r="YB10" s="13" t="s">
        <v>1643</v>
      </c>
      <c r="YC10" s="3" t="s">
        <v>1643</v>
      </c>
      <c r="YD10" s="3" t="s">
        <v>1643</v>
      </c>
      <c r="YE10" s="3" t="s">
        <v>1643</v>
      </c>
      <c r="YF10" s="3" t="s">
        <v>1643</v>
      </c>
      <c r="YG10" s="3" t="s">
        <v>1643</v>
      </c>
      <c r="YH10" s="5" t="s">
        <v>1643</v>
      </c>
      <c r="YI10" s="13" t="s">
        <v>1643</v>
      </c>
      <c r="YJ10" s="3" t="s">
        <v>1643</v>
      </c>
      <c r="YK10" s="3" t="s">
        <v>1643</v>
      </c>
      <c r="YL10" s="3" t="s">
        <v>1643</v>
      </c>
      <c r="YM10" s="3" t="s">
        <v>1643</v>
      </c>
      <c r="YN10" s="3" t="s">
        <v>1643</v>
      </c>
      <c r="YO10" s="3" t="s">
        <v>1643</v>
      </c>
      <c r="YP10" s="3" t="s">
        <v>1643</v>
      </c>
      <c r="YQ10" s="3" t="s">
        <v>1643</v>
      </c>
      <c r="YR10" s="3" t="s">
        <v>1643</v>
      </c>
      <c r="YS10" s="3" t="s">
        <v>1643</v>
      </c>
      <c r="YT10" s="3" t="s">
        <v>1643</v>
      </c>
      <c r="YU10" s="3" t="s">
        <v>1643</v>
      </c>
      <c r="YV10" s="3" t="s">
        <v>1643</v>
      </c>
      <c r="YW10" s="3" t="s">
        <v>1643</v>
      </c>
      <c r="YX10" s="3" t="s">
        <v>1643</v>
      </c>
      <c r="YY10" s="3" t="s">
        <v>1643</v>
      </c>
      <c r="YZ10" s="3" t="s">
        <v>1643</v>
      </c>
      <c r="ZA10" s="3" t="s">
        <v>1643</v>
      </c>
      <c r="ZB10" s="3" t="s">
        <v>1643</v>
      </c>
      <c r="ZC10" s="3" t="s">
        <v>1643</v>
      </c>
      <c r="ZD10" s="3" t="s">
        <v>1643</v>
      </c>
      <c r="ZE10" s="3" t="s">
        <v>1643</v>
      </c>
      <c r="ZF10" s="3" t="s">
        <v>1643</v>
      </c>
      <c r="ZG10" s="3" t="s">
        <v>1643</v>
      </c>
      <c r="ZH10" s="3" t="s">
        <v>1643</v>
      </c>
      <c r="ZI10" s="3" t="s">
        <v>1643</v>
      </c>
      <c r="ZJ10" s="3" t="s">
        <v>1643</v>
      </c>
      <c r="ZK10" s="3" t="s">
        <v>1643</v>
      </c>
      <c r="ZL10" s="3" t="s">
        <v>1643</v>
      </c>
      <c r="ZM10" s="3" t="s">
        <v>1643</v>
      </c>
      <c r="ZN10" s="3" t="s">
        <v>1643</v>
      </c>
      <c r="ZO10" s="3" t="s">
        <v>1643</v>
      </c>
      <c r="ZP10" s="3" t="s">
        <v>1643</v>
      </c>
      <c r="ZQ10" s="3" t="s">
        <v>1643</v>
      </c>
      <c r="ZR10" s="5" t="s">
        <v>1643</v>
      </c>
      <c r="ZS10" s="13"/>
      <c r="ZT10" s="3"/>
      <c r="ZU10" s="5"/>
      <c r="ZV10" s="18" t="s">
        <v>1643</v>
      </c>
      <c r="ZW10" s="13" t="s">
        <v>1643</v>
      </c>
      <c r="ZX10" s="3" t="s">
        <v>1643</v>
      </c>
      <c r="ZY10" s="3" t="s">
        <v>1643</v>
      </c>
      <c r="ZZ10" s="3" t="s">
        <v>1643</v>
      </c>
      <c r="AAA10" s="3" t="s">
        <v>1643</v>
      </c>
      <c r="AAB10" s="3" t="s">
        <v>1643</v>
      </c>
      <c r="AAC10" s="3" t="s">
        <v>1643</v>
      </c>
      <c r="AAD10" s="3" t="s">
        <v>1643</v>
      </c>
      <c r="AAE10" s="3" t="s">
        <v>1643</v>
      </c>
      <c r="AAF10" s="5" t="s">
        <v>1643</v>
      </c>
      <c r="AAG10" s="13" t="s">
        <v>1643</v>
      </c>
      <c r="AAH10" s="3" t="s">
        <v>1643</v>
      </c>
      <c r="AAI10" s="3" t="s">
        <v>1643</v>
      </c>
      <c r="AAJ10" s="3" t="s">
        <v>1643</v>
      </c>
      <c r="AAK10" s="3" t="s">
        <v>1643</v>
      </c>
      <c r="AAL10" s="3" t="s">
        <v>1643</v>
      </c>
      <c r="AAM10" s="3" t="s">
        <v>1643</v>
      </c>
      <c r="AAN10" s="3" t="s">
        <v>1643</v>
      </c>
      <c r="AAO10" s="5" t="s">
        <v>1643</v>
      </c>
      <c r="AAP10" s="13" t="s">
        <v>1643</v>
      </c>
      <c r="AAQ10" s="5" t="s">
        <v>1643</v>
      </c>
      <c r="AAR10" s="13" t="s">
        <v>1643</v>
      </c>
      <c r="AAS10" s="3" t="s">
        <v>1643</v>
      </c>
      <c r="AAT10" s="3" t="s">
        <v>1643</v>
      </c>
      <c r="AAU10" s="3" t="s">
        <v>1643</v>
      </c>
      <c r="AAV10" s="3" t="s">
        <v>1643</v>
      </c>
      <c r="AAW10" s="3" t="s">
        <v>1643</v>
      </c>
      <c r="AAX10" s="5" t="s">
        <v>1643</v>
      </c>
      <c r="AAY10" s="13" t="s">
        <v>1643</v>
      </c>
      <c r="AAZ10" s="13" t="s">
        <v>1643</v>
      </c>
      <c r="ABA10" s="3" t="s">
        <v>1643</v>
      </c>
      <c r="ABB10" s="3" t="s">
        <v>1643</v>
      </c>
      <c r="ABC10" s="3" t="s">
        <v>1643</v>
      </c>
      <c r="ABD10" s="3" t="s">
        <v>1643</v>
      </c>
      <c r="ABE10" s="20"/>
      <c r="ABF10" s="5" t="s">
        <v>1643</v>
      </c>
      <c r="ABG10" s="13" t="s">
        <v>1643</v>
      </c>
      <c r="ABH10" s="3" t="s">
        <v>1643</v>
      </c>
      <c r="ABI10" s="3" t="s">
        <v>1643</v>
      </c>
      <c r="ABJ10" s="3" t="s">
        <v>1643</v>
      </c>
      <c r="ABK10" s="3" t="s">
        <v>1643</v>
      </c>
      <c r="ABL10" s="3" t="s">
        <v>1643</v>
      </c>
      <c r="ABM10" s="5" t="s">
        <v>1643</v>
      </c>
      <c r="ABN10" s="13" t="s">
        <v>1643</v>
      </c>
      <c r="ABO10" s="3" t="s">
        <v>1643</v>
      </c>
      <c r="ABP10" s="3" t="s">
        <v>1643</v>
      </c>
      <c r="ABQ10" s="3" t="s">
        <v>1643</v>
      </c>
      <c r="ABR10" s="3" t="s">
        <v>1643</v>
      </c>
      <c r="ABS10" s="3" t="s">
        <v>1643</v>
      </c>
      <c r="ABT10" s="5" t="s">
        <v>1643</v>
      </c>
      <c r="ABU10" s="13" t="s">
        <v>1643</v>
      </c>
      <c r="ABV10" s="3" t="s">
        <v>1643</v>
      </c>
      <c r="ABW10" s="3" t="s">
        <v>1643</v>
      </c>
      <c r="ABX10" s="3" t="s">
        <v>1643</v>
      </c>
      <c r="ABY10" s="3" t="s">
        <v>1643</v>
      </c>
      <c r="ABZ10" s="3" t="s">
        <v>1643</v>
      </c>
      <c r="ACA10" s="5" t="s">
        <v>1643</v>
      </c>
      <c r="ACB10" s="13" t="s">
        <v>1643</v>
      </c>
      <c r="ACC10" s="3" t="s">
        <v>1643</v>
      </c>
      <c r="ACD10" s="3" t="s">
        <v>1643</v>
      </c>
      <c r="ACE10" s="3" t="s">
        <v>1643</v>
      </c>
      <c r="ACF10" s="3" t="s">
        <v>1643</v>
      </c>
      <c r="ACG10" s="3" t="s">
        <v>1643</v>
      </c>
      <c r="ACH10" s="3" t="s">
        <v>1643</v>
      </c>
      <c r="ACI10" s="3" t="s">
        <v>1643</v>
      </c>
      <c r="ACJ10" s="5" t="s">
        <v>1643</v>
      </c>
      <c r="ACK10" s="13" t="s">
        <v>1643</v>
      </c>
      <c r="ACL10" s="3" t="s">
        <v>1643</v>
      </c>
      <c r="ACM10" s="3" t="s">
        <v>1643</v>
      </c>
      <c r="ACN10" s="3" t="s">
        <v>1643</v>
      </c>
      <c r="ACO10" s="3" t="s">
        <v>1643</v>
      </c>
      <c r="ACP10" s="5" t="s">
        <v>1643</v>
      </c>
      <c r="ACQ10" s="13" t="s">
        <v>1643</v>
      </c>
      <c r="ACR10" s="3" t="s">
        <v>1643</v>
      </c>
      <c r="ACS10" s="3" t="s">
        <v>1643</v>
      </c>
      <c r="ACT10" s="3" t="s">
        <v>1643</v>
      </c>
      <c r="ACU10" s="5"/>
      <c r="ACV10" s="13" t="s">
        <v>1643</v>
      </c>
      <c r="ACW10" s="3" t="s">
        <v>1643</v>
      </c>
      <c r="ACX10" s="3" t="s">
        <v>1643</v>
      </c>
      <c r="ACY10" s="3" t="s">
        <v>1643</v>
      </c>
      <c r="ACZ10" s="5" t="s">
        <v>1643</v>
      </c>
      <c r="ADA10" s="13" t="s">
        <v>1643</v>
      </c>
      <c r="ADB10" s="3" t="s">
        <v>1643</v>
      </c>
      <c r="ADC10" s="3" t="s">
        <v>1643</v>
      </c>
      <c r="ADD10" s="3" t="s">
        <v>1643</v>
      </c>
      <c r="ADE10" s="3" t="s">
        <v>1643</v>
      </c>
      <c r="ADF10" s="3" t="s">
        <v>1643</v>
      </c>
      <c r="ADG10" s="3" t="s">
        <v>1643</v>
      </c>
      <c r="ADH10" s="3" t="s">
        <v>1643</v>
      </c>
      <c r="ADI10" s="20" t="s">
        <v>1643</v>
      </c>
      <c r="ADJ10" s="13" t="s">
        <v>1643</v>
      </c>
      <c r="ADK10" s="3" t="s">
        <v>1643</v>
      </c>
      <c r="ADL10" s="3" t="s">
        <v>1643</v>
      </c>
      <c r="ADM10" s="3" t="s">
        <v>1643</v>
      </c>
      <c r="ADN10" s="3" t="s">
        <v>1643</v>
      </c>
      <c r="ADO10" s="5" t="s">
        <v>1643</v>
      </c>
      <c r="ADP10" s="13" t="s">
        <v>1643</v>
      </c>
      <c r="ADQ10" s="8" t="s">
        <v>1643</v>
      </c>
      <c r="ADR10" s="3" t="s">
        <v>1643</v>
      </c>
      <c r="ADS10" s="3" t="s">
        <v>1643</v>
      </c>
      <c r="ADT10" s="5" t="s">
        <v>1643</v>
      </c>
      <c r="ADU10" s="13" t="s">
        <v>1643</v>
      </c>
      <c r="ADV10" s="8" t="s">
        <v>1643</v>
      </c>
      <c r="ADW10" s="3" t="s">
        <v>1643</v>
      </c>
      <c r="ADX10" s="3" t="s">
        <v>1643</v>
      </c>
      <c r="ADY10" s="5" t="s">
        <v>1643</v>
      </c>
      <c r="ADZ10" s="13" t="s">
        <v>1643</v>
      </c>
      <c r="AEA10" s="8" t="s">
        <v>1643</v>
      </c>
      <c r="AEB10" s="3" t="s">
        <v>1643</v>
      </c>
      <c r="AEC10" s="3" t="s">
        <v>1643</v>
      </c>
      <c r="AED10" s="5" t="s">
        <v>1643</v>
      </c>
      <c r="AEE10" s="13" t="s">
        <v>1643</v>
      </c>
      <c r="AEF10" s="3" t="s">
        <v>1643</v>
      </c>
      <c r="AEG10" s="3" t="s">
        <v>1643</v>
      </c>
      <c r="AEH10" s="3" t="s">
        <v>1643</v>
      </c>
      <c r="AEI10" s="3" t="s">
        <v>1643</v>
      </c>
      <c r="AEJ10" s="3" t="s">
        <v>1643</v>
      </c>
      <c r="AEK10" s="3" t="s">
        <v>1643</v>
      </c>
      <c r="AEL10" s="3" t="s">
        <v>1643</v>
      </c>
      <c r="AEM10" s="5" t="s">
        <v>1643</v>
      </c>
      <c r="AEN10" s="13" t="s">
        <v>1643</v>
      </c>
      <c r="AEO10" s="3" t="s">
        <v>1643</v>
      </c>
      <c r="AEP10" s="3" t="s">
        <v>1643</v>
      </c>
      <c r="AEQ10" s="3" t="s">
        <v>1643</v>
      </c>
      <c r="AER10" s="3" t="s">
        <v>1643</v>
      </c>
      <c r="AES10" s="3" t="s">
        <v>1643</v>
      </c>
      <c r="AET10" s="5" t="s">
        <v>1643</v>
      </c>
      <c r="AEU10" s="13" t="s">
        <v>1643</v>
      </c>
      <c r="AEV10" s="3" t="s">
        <v>1643</v>
      </c>
      <c r="AEW10" s="3" t="s">
        <v>1643</v>
      </c>
      <c r="AEX10" s="3" t="s">
        <v>1643</v>
      </c>
      <c r="AEY10" s="5" t="s">
        <v>1643</v>
      </c>
    </row>
    <row r="11" spans="1:831" ht="87" x14ac:dyDescent="0.35">
      <c r="A11" s="1">
        <v>45608.326817129629</v>
      </c>
      <c r="B11" s="2">
        <v>45608.331284722219</v>
      </c>
      <c r="C11" s="4">
        <v>100</v>
      </c>
      <c r="D11" s="4">
        <v>386</v>
      </c>
      <c r="E11" s="3" t="s">
        <v>1640</v>
      </c>
      <c r="F11" s="2">
        <v>45608.331296076387</v>
      </c>
      <c r="G11" s="3" t="s">
        <v>1657</v>
      </c>
      <c r="H11" s="4">
        <v>1</v>
      </c>
      <c r="I11" s="3" t="s">
        <v>1642</v>
      </c>
      <c r="J11" s="3" t="s">
        <v>1642</v>
      </c>
      <c r="K11" s="3" t="s">
        <v>1642</v>
      </c>
      <c r="L11" s="3" t="s">
        <v>1642</v>
      </c>
      <c r="M11" s="3" t="s">
        <v>1642</v>
      </c>
      <c r="N11" s="3" t="s">
        <v>1642</v>
      </c>
      <c r="O11" s="3" t="s">
        <v>110</v>
      </c>
      <c r="P11" s="3" t="s">
        <v>1643</v>
      </c>
      <c r="Q11" s="3" t="s">
        <v>1643</v>
      </c>
      <c r="R11" s="20" t="s">
        <v>110</v>
      </c>
      <c r="S11" s="127">
        <v>65</v>
      </c>
      <c r="T11" s="124"/>
      <c r="U11" s="3"/>
      <c r="V11" s="3" t="s">
        <v>20</v>
      </c>
      <c r="W11" s="3" t="s">
        <v>111</v>
      </c>
      <c r="X11" s="3" t="s">
        <v>47</v>
      </c>
      <c r="Y11" s="3" t="s">
        <v>85</v>
      </c>
      <c r="Z11" s="3" t="s">
        <v>10</v>
      </c>
      <c r="AA11" s="4">
        <v>485</v>
      </c>
      <c r="AB11" s="3" t="s">
        <v>25</v>
      </c>
      <c r="AC11" s="3" t="s">
        <v>111</v>
      </c>
      <c r="AD11" s="3" t="s">
        <v>111</v>
      </c>
      <c r="AE11" s="5" t="s">
        <v>1822</v>
      </c>
      <c r="AF11" s="8" t="s">
        <v>129</v>
      </c>
      <c r="AG11" s="3" t="s">
        <v>131</v>
      </c>
      <c r="AH11" s="3" t="s">
        <v>129</v>
      </c>
      <c r="AI11" s="3" t="s">
        <v>132</v>
      </c>
      <c r="AJ11" s="3" t="s">
        <v>132</v>
      </c>
      <c r="AK11" s="3" t="s">
        <v>131</v>
      </c>
      <c r="AL11" s="3" t="s">
        <v>132</v>
      </c>
      <c r="AM11" s="3" t="s">
        <v>132</v>
      </c>
      <c r="AN11" s="3" t="s">
        <v>130</v>
      </c>
      <c r="AO11" s="3" t="s">
        <v>129</v>
      </c>
      <c r="AP11" s="3" t="s">
        <v>132</v>
      </c>
      <c r="AQ11" s="3" t="s">
        <v>132</v>
      </c>
      <c r="AR11" s="3" t="s">
        <v>132</v>
      </c>
      <c r="AS11" s="3" t="s">
        <v>130</v>
      </c>
      <c r="AT11" s="3" t="s">
        <v>129</v>
      </c>
      <c r="AU11" s="5" t="s">
        <v>1643</v>
      </c>
      <c r="AV11" s="13" t="s">
        <v>196</v>
      </c>
      <c r="AW11" s="3" t="s">
        <v>198</v>
      </c>
      <c r="AX11" s="3" t="s">
        <v>200</v>
      </c>
      <c r="AY11" s="3" t="s">
        <v>201</v>
      </c>
      <c r="AZ11" s="3" t="s">
        <v>1643</v>
      </c>
      <c r="BA11" s="3" t="s">
        <v>1643</v>
      </c>
      <c r="BB11" s="3" t="s">
        <v>210</v>
      </c>
      <c r="BC11" s="5" t="s">
        <v>1643</v>
      </c>
      <c r="BD11" s="13" t="s">
        <v>231</v>
      </c>
      <c r="BE11" s="3" t="s">
        <v>232</v>
      </c>
      <c r="BF11" s="3" t="s">
        <v>233</v>
      </c>
      <c r="BG11" s="3" t="s">
        <v>234</v>
      </c>
      <c r="BH11" s="3" t="s">
        <v>1643</v>
      </c>
      <c r="BI11" s="3" t="s">
        <v>1643</v>
      </c>
      <c r="BJ11" s="3" t="s">
        <v>1643</v>
      </c>
      <c r="BK11" s="5" t="s">
        <v>1643</v>
      </c>
      <c r="BL11" s="13" t="s">
        <v>132</v>
      </c>
      <c r="BM11" s="3" t="s">
        <v>132</v>
      </c>
      <c r="BN11" s="3" t="s">
        <v>132</v>
      </c>
      <c r="BO11" s="5" t="s">
        <v>132</v>
      </c>
      <c r="BP11" s="13" t="s">
        <v>132</v>
      </c>
      <c r="BQ11" s="3" t="s">
        <v>132</v>
      </c>
      <c r="BR11" s="3" t="s">
        <v>132</v>
      </c>
      <c r="BS11" s="5" t="s">
        <v>132</v>
      </c>
      <c r="BT11" s="13" t="s">
        <v>132</v>
      </c>
      <c r="BU11" s="5" t="s">
        <v>132</v>
      </c>
      <c r="BV11" s="13" t="s">
        <v>132</v>
      </c>
      <c r="BW11" s="3" t="s">
        <v>132</v>
      </c>
      <c r="BX11" s="3" t="s">
        <v>132</v>
      </c>
      <c r="BY11" s="5" t="s">
        <v>132</v>
      </c>
      <c r="BZ11" s="13" t="s">
        <v>131</v>
      </c>
      <c r="CA11" s="3" t="s">
        <v>129</v>
      </c>
      <c r="CB11" s="3" t="s">
        <v>131</v>
      </c>
      <c r="CC11" s="3" t="s">
        <v>132</v>
      </c>
      <c r="CD11" s="5" t="s">
        <v>131</v>
      </c>
      <c r="CE11" s="13" t="s">
        <v>132</v>
      </c>
      <c r="CF11" s="3" t="s">
        <v>132</v>
      </c>
      <c r="CG11" s="3" t="s">
        <v>132</v>
      </c>
      <c r="CH11" s="3" t="s">
        <v>132</v>
      </c>
      <c r="CI11" s="3" t="s">
        <v>131</v>
      </c>
      <c r="CJ11" s="3" t="s">
        <v>131</v>
      </c>
      <c r="CK11" s="5" t="s">
        <v>132</v>
      </c>
      <c r="CL11" s="13" t="s">
        <v>132</v>
      </c>
      <c r="CM11" s="3" t="s">
        <v>132</v>
      </c>
      <c r="CN11" s="3" t="s">
        <v>132</v>
      </c>
      <c r="CO11" s="3" t="s">
        <v>132</v>
      </c>
      <c r="CP11" s="3" t="s">
        <v>132</v>
      </c>
      <c r="CQ11" s="20" t="s">
        <v>132</v>
      </c>
      <c r="CR11" s="13" t="s">
        <v>132</v>
      </c>
      <c r="CS11" s="3" t="s">
        <v>132</v>
      </c>
      <c r="CT11" s="3" t="s">
        <v>132</v>
      </c>
      <c r="CU11" s="3" t="s">
        <v>132</v>
      </c>
      <c r="CV11" s="3" t="s">
        <v>132</v>
      </c>
      <c r="CW11" s="3" t="s">
        <v>132</v>
      </c>
      <c r="CX11" s="3" t="s">
        <v>132</v>
      </c>
      <c r="CY11" s="3" t="s">
        <v>132</v>
      </c>
      <c r="CZ11" s="3" t="s">
        <v>132</v>
      </c>
      <c r="DA11" s="3" t="s">
        <v>132</v>
      </c>
      <c r="DB11" s="3" t="s">
        <v>132</v>
      </c>
      <c r="DC11" s="3" t="s">
        <v>132</v>
      </c>
      <c r="DD11" s="3" t="s">
        <v>132</v>
      </c>
      <c r="DE11" s="5" t="s">
        <v>132</v>
      </c>
      <c r="DF11" s="8" t="s">
        <v>132</v>
      </c>
      <c r="DG11" s="3" t="s">
        <v>132</v>
      </c>
      <c r="DH11" s="3" t="s">
        <v>132</v>
      </c>
      <c r="DI11" s="3" t="s">
        <v>132</v>
      </c>
      <c r="DJ11" s="3" t="s">
        <v>132</v>
      </c>
      <c r="DK11" s="3" t="s">
        <v>132</v>
      </c>
      <c r="DL11" s="3" t="s">
        <v>132</v>
      </c>
      <c r="DM11" s="3" t="s">
        <v>132</v>
      </c>
      <c r="DN11" s="5" t="s">
        <v>132</v>
      </c>
      <c r="DO11" s="8" t="s">
        <v>132</v>
      </c>
      <c r="DP11" s="3" t="s">
        <v>132</v>
      </c>
      <c r="DQ11" s="3" t="s">
        <v>132</v>
      </c>
      <c r="DR11" s="5" t="s">
        <v>132</v>
      </c>
      <c r="DS11" s="8" t="s">
        <v>132</v>
      </c>
      <c r="DT11" s="3" t="s">
        <v>132</v>
      </c>
      <c r="DU11" s="3" t="s">
        <v>132</v>
      </c>
      <c r="DV11" s="5" t="s">
        <v>132</v>
      </c>
      <c r="DW11" s="16" t="s">
        <v>1643</v>
      </c>
      <c r="DX11" s="13" t="s">
        <v>353</v>
      </c>
      <c r="DY11" s="3" t="s">
        <v>354</v>
      </c>
      <c r="DZ11" s="3" t="s">
        <v>1643</v>
      </c>
      <c r="EA11" s="3" t="s">
        <v>356</v>
      </c>
      <c r="EB11" s="20" t="s">
        <v>1643</v>
      </c>
      <c r="EC11" s="13" t="s">
        <v>1643</v>
      </c>
      <c r="ED11" s="3" t="s">
        <v>1643</v>
      </c>
      <c r="EE11" s="3" t="s">
        <v>1643</v>
      </c>
      <c r="EF11" s="3" t="s">
        <v>1658</v>
      </c>
      <c r="EG11" s="3" t="s">
        <v>111</v>
      </c>
      <c r="EH11" s="3" t="s">
        <v>1643</v>
      </c>
      <c r="EI11" s="3" t="s">
        <v>110</v>
      </c>
      <c r="EJ11" s="3" t="s">
        <v>110</v>
      </c>
      <c r="EK11" s="3" t="s">
        <v>110</v>
      </c>
      <c r="EL11" s="3" t="s">
        <v>111</v>
      </c>
      <c r="EM11" s="20" t="s">
        <v>1643</v>
      </c>
      <c r="EN11" s="18" t="s">
        <v>110</v>
      </c>
      <c r="EO11" s="8" t="s">
        <v>1643</v>
      </c>
      <c r="EP11" s="3" t="s">
        <v>484</v>
      </c>
      <c r="EQ11" s="3" t="s">
        <v>486</v>
      </c>
      <c r="ER11" s="3" t="s">
        <v>1643</v>
      </c>
      <c r="ES11" s="3" t="s">
        <v>492</v>
      </c>
      <c r="ET11" s="3" t="s">
        <v>495</v>
      </c>
      <c r="EU11" s="3" t="s">
        <v>1643</v>
      </c>
      <c r="EV11" s="3" t="s">
        <v>497</v>
      </c>
      <c r="EW11" s="3" t="s">
        <v>498</v>
      </c>
      <c r="EX11" s="20" t="s">
        <v>1643</v>
      </c>
      <c r="EY11" s="16" t="s">
        <v>1659</v>
      </c>
      <c r="EZ11" s="13" t="s">
        <v>1643</v>
      </c>
      <c r="FA11" s="3" t="s">
        <v>1643</v>
      </c>
      <c r="FB11" s="3" t="s">
        <v>1643</v>
      </c>
      <c r="FC11" s="3" t="s">
        <v>1643</v>
      </c>
      <c r="FD11" s="3" t="s">
        <v>1643</v>
      </c>
      <c r="FE11" s="3" t="s">
        <v>1643</v>
      </c>
      <c r="FF11" s="3" t="s">
        <v>1643</v>
      </c>
      <c r="FG11" s="3" t="s">
        <v>1643</v>
      </c>
      <c r="FH11" s="3" t="s">
        <v>1643</v>
      </c>
      <c r="FI11" s="3" t="s">
        <v>1643</v>
      </c>
      <c r="FJ11" s="3" t="s">
        <v>1643</v>
      </c>
      <c r="FK11" s="3" t="s">
        <v>1643</v>
      </c>
      <c r="FL11" s="3" t="s">
        <v>1643</v>
      </c>
      <c r="FM11" s="3" t="s">
        <v>1643</v>
      </c>
      <c r="FN11" s="3" t="s">
        <v>1643</v>
      </c>
      <c r="FO11" s="3" t="s">
        <v>1643</v>
      </c>
      <c r="FP11" s="3" t="s">
        <v>1643</v>
      </c>
      <c r="FQ11" s="3" t="s">
        <v>1643</v>
      </c>
      <c r="FR11" s="3" t="s">
        <v>1643</v>
      </c>
      <c r="FS11" s="3" t="s">
        <v>1643</v>
      </c>
      <c r="FT11" s="3" t="s">
        <v>1643</v>
      </c>
      <c r="FU11" s="3" t="s">
        <v>1643</v>
      </c>
      <c r="FV11" s="3" t="s">
        <v>1643</v>
      </c>
      <c r="FW11" s="3" t="s">
        <v>1643</v>
      </c>
      <c r="FX11" s="3" t="s">
        <v>1643</v>
      </c>
      <c r="FY11" s="3" t="s">
        <v>1643</v>
      </c>
      <c r="FZ11" s="3" t="s">
        <v>1643</v>
      </c>
      <c r="GA11" s="3" t="s">
        <v>1643</v>
      </c>
      <c r="GB11" s="3" t="s">
        <v>1643</v>
      </c>
      <c r="GC11" s="3" t="s">
        <v>1643</v>
      </c>
      <c r="GD11" s="3" t="s">
        <v>1643</v>
      </c>
      <c r="GE11" s="3" t="s">
        <v>1643</v>
      </c>
      <c r="GF11" s="3" t="s">
        <v>1643</v>
      </c>
      <c r="GG11" s="3" t="s">
        <v>1643</v>
      </c>
      <c r="GH11" s="3" t="s">
        <v>1643</v>
      </c>
      <c r="GI11" s="3" t="s">
        <v>1643</v>
      </c>
      <c r="GJ11" s="3" t="s">
        <v>1643</v>
      </c>
      <c r="GK11" s="3" t="s">
        <v>1643</v>
      </c>
      <c r="GL11" s="3" t="s">
        <v>1643</v>
      </c>
      <c r="GM11" s="3" t="s">
        <v>1643</v>
      </c>
      <c r="GN11" s="3" t="s">
        <v>1643</v>
      </c>
      <c r="GO11" s="3" t="s">
        <v>1643</v>
      </c>
      <c r="GP11" s="20" t="s">
        <v>1643</v>
      </c>
      <c r="GQ11" s="13" t="s">
        <v>1643</v>
      </c>
      <c r="GR11" s="20" t="s">
        <v>1643</v>
      </c>
      <c r="GS11" s="13" t="s">
        <v>1643</v>
      </c>
      <c r="GT11" s="3" t="s">
        <v>1643</v>
      </c>
      <c r="GU11" s="3" t="s">
        <v>1643</v>
      </c>
      <c r="GV11" s="20" t="s">
        <v>1643</v>
      </c>
      <c r="GW11" s="31"/>
      <c r="GX11" s="13" t="s">
        <v>1643</v>
      </c>
      <c r="GY11" s="5" t="s">
        <v>1643</v>
      </c>
      <c r="GZ11" s="13" t="s">
        <v>1643</v>
      </c>
      <c r="HA11" s="5" t="s">
        <v>1643</v>
      </c>
      <c r="HB11" s="13" t="s">
        <v>1643</v>
      </c>
      <c r="HC11" s="3" t="s">
        <v>1643</v>
      </c>
      <c r="HD11" s="3" t="s">
        <v>1643</v>
      </c>
      <c r="HE11" s="3" t="s">
        <v>1643</v>
      </c>
      <c r="HF11" s="3" t="s">
        <v>1643</v>
      </c>
      <c r="HG11" s="20" t="s">
        <v>1643</v>
      </c>
      <c r="HH11" s="13" t="s">
        <v>1643</v>
      </c>
      <c r="HI11" s="3"/>
      <c r="HJ11" s="3" t="s">
        <v>1643</v>
      </c>
      <c r="HK11" s="3" t="s">
        <v>1643</v>
      </c>
      <c r="HL11" s="3" t="s">
        <v>1643</v>
      </c>
      <c r="HM11" s="3" t="s">
        <v>1643</v>
      </c>
      <c r="HN11" s="3" t="s">
        <v>1643</v>
      </c>
      <c r="HO11" s="5" t="s">
        <v>1643</v>
      </c>
      <c r="HP11" s="8" t="s">
        <v>1643</v>
      </c>
      <c r="HQ11" s="8" t="s">
        <v>1643</v>
      </c>
      <c r="HR11" s="3" t="s">
        <v>1643</v>
      </c>
      <c r="HS11" s="3" t="s">
        <v>1643</v>
      </c>
      <c r="HT11" s="3" t="s">
        <v>1643</v>
      </c>
      <c r="HU11" s="3" t="s">
        <v>1643</v>
      </c>
      <c r="HV11" s="5" t="s">
        <v>1643</v>
      </c>
      <c r="HW11" s="13" t="s">
        <v>1643</v>
      </c>
      <c r="HX11" s="8" t="s">
        <v>1643</v>
      </c>
      <c r="HY11" s="3" t="s">
        <v>1643</v>
      </c>
      <c r="HZ11" s="3" t="s">
        <v>1643</v>
      </c>
      <c r="IA11" s="3" t="s">
        <v>1643</v>
      </c>
      <c r="IB11" s="3" t="s">
        <v>1643</v>
      </c>
      <c r="IC11" s="5" t="s">
        <v>1643</v>
      </c>
      <c r="ID11" s="13" t="s">
        <v>1643</v>
      </c>
      <c r="IE11" s="8" t="s">
        <v>1643</v>
      </c>
      <c r="IF11" s="3" t="s">
        <v>1643</v>
      </c>
      <c r="IG11" s="3" t="s">
        <v>1643</v>
      </c>
      <c r="IH11" s="3" t="s">
        <v>1643</v>
      </c>
      <c r="II11" s="3" t="s">
        <v>1643</v>
      </c>
      <c r="IJ11" s="20" t="s">
        <v>1643</v>
      </c>
      <c r="IK11" s="13" t="s">
        <v>1643</v>
      </c>
      <c r="IL11" s="3" t="s">
        <v>1643</v>
      </c>
      <c r="IM11" s="3" t="s">
        <v>1643</v>
      </c>
      <c r="IN11" s="3" t="s">
        <v>1643</v>
      </c>
      <c r="IO11" s="3" t="s">
        <v>1643</v>
      </c>
      <c r="IP11" s="3" t="s">
        <v>1643</v>
      </c>
      <c r="IQ11" s="3" t="s">
        <v>1643</v>
      </c>
      <c r="IR11" s="3" t="s">
        <v>1643</v>
      </c>
      <c r="IS11" s="20" t="s">
        <v>1643</v>
      </c>
      <c r="IT11" s="13" t="s">
        <v>1643</v>
      </c>
      <c r="IU11" s="3"/>
      <c r="IV11" s="3" t="s">
        <v>1643</v>
      </c>
      <c r="IW11" s="3" t="s">
        <v>1643</v>
      </c>
      <c r="IX11" s="3" t="s">
        <v>1643</v>
      </c>
      <c r="IY11" s="5" t="s">
        <v>1643</v>
      </c>
      <c r="IZ11" s="8" t="s">
        <v>1643</v>
      </c>
      <c r="JA11" s="8" t="s">
        <v>1643</v>
      </c>
      <c r="JB11" s="3" t="s">
        <v>1643</v>
      </c>
      <c r="JC11" s="3" t="s">
        <v>1643</v>
      </c>
      <c r="JD11" s="5" t="s">
        <v>1643</v>
      </c>
      <c r="JE11" s="13" t="s">
        <v>1643</v>
      </c>
      <c r="JF11" s="3" t="s">
        <v>1643</v>
      </c>
      <c r="JG11" s="3" t="s">
        <v>1643</v>
      </c>
      <c r="JH11" s="3" t="s">
        <v>1643</v>
      </c>
      <c r="JI11" s="3" t="s">
        <v>1643</v>
      </c>
      <c r="JJ11" s="3" t="s">
        <v>1643</v>
      </c>
      <c r="JK11" s="3" t="s">
        <v>1643</v>
      </c>
      <c r="JL11" s="3" t="s">
        <v>1643</v>
      </c>
      <c r="JM11" s="20" t="s">
        <v>1643</v>
      </c>
      <c r="JN11" s="13" t="s">
        <v>1643</v>
      </c>
      <c r="JO11" s="3" t="s">
        <v>1643</v>
      </c>
      <c r="JP11" s="3" t="s">
        <v>1643</v>
      </c>
      <c r="JQ11" s="3" t="s">
        <v>1643</v>
      </c>
      <c r="JR11" s="3" t="s">
        <v>1643</v>
      </c>
      <c r="JS11" s="5" t="s">
        <v>1643</v>
      </c>
      <c r="JT11" s="13" t="s">
        <v>1643</v>
      </c>
      <c r="JU11" s="3" t="s">
        <v>1643</v>
      </c>
      <c r="JV11" s="3" t="s">
        <v>1643</v>
      </c>
      <c r="JW11" s="3" t="s">
        <v>1643</v>
      </c>
      <c r="JX11" s="5" t="s">
        <v>1643</v>
      </c>
      <c r="JY11" s="13" t="s">
        <v>1643</v>
      </c>
      <c r="JZ11" s="3" t="s">
        <v>1643</v>
      </c>
      <c r="KA11" s="3" t="s">
        <v>1643</v>
      </c>
      <c r="KB11" s="3" t="s">
        <v>1643</v>
      </c>
      <c r="KC11" s="3" t="s">
        <v>1643</v>
      </c>
      <c r="KD11" s="3" t="s">
        <v>1643</v>
      </c>
      <c r="KE11" s="3" t="s">
        <v>1643</v>
      </c>
      <c r="KF11" s="3" t="s">
        <v>1643</v>
      </c>
      <c r="KG11" s="5" t="s">
        <v>1643</v>
      </c>
      <c r="KH11" s="13" t="s">
        <v>1643</v>
      </c>
      <c r="KI11" s="3" t="s">
        <v>1643</v>
      </c>
      <c r="KJ11" s="3" t="s">
        <v>1643</v>
      </c>
      <c r="KK11" s="3" t="s">
        <v>1643</v>
      </c>
      <c r="KL11" s="3" t="s">
        <v>1643</v>
      </c>
      <c r="KM11" s="3" t="s">
        <v>1643</v>
      </c>
      <c r="KN11" s="20" t="s">
        <v>1643</v>
      </c>
      <c r="KO11" s="13" t="s">
        <v>1643</v>
      </c>
      <c r="KP11" s="3" t="s">
        <v>1643</v>
      </c>
      <c r="KQ11" s="3" t="s">
        <v>1643</v>
      </c>
      <c r="KR11" s="3" t="s">
        <v>1643</v>
      </c>
      <c r="KS11" s="20" t="s">
        <v>1643</v>
      </c>
      <c r="KT11" s="16" t="s">
        <v>1643</v>
      </c>
      <c r="KU11" s="13" t="s">
        <v>1643</v>
      </c>
      <c r="KV11" s="3" t="s">
        <v>1643</v>
      </c>
      <c r="KW11" s="3" t="s">
        <v>1643</v>
      </c>
      <c r="KX11" s="3" t="s">
        <v>1643</v>
      </c>
      <c r="KY11" s="3" t="s">
        <v>1643</v>
      </c>
      <c r="KZ11" s="3" t="s">
        <v>1643</v>
      </c>
      <c r="LA11" s="3" t="s">
        <v>1643</v>
      </c>
      <c r="LB11" s="3" t="s">
        <v>1643</v>
      </c>
      <c r="LC11" s="3" t="s">
        <v>1643</v>
      </c>
      <c r="LD11" s="3" t="s">
        <v>1643</v>
      </c>
      <c r="LE11" s="3" t="s">
        <v>1643</v>
      </c>
      <c r="LF11" s="3" t="s">
        <v>1643</v>
      </c>
      <c r="LG11" s="3" t="s">
        <v>1643</v>
      </c>
      <c r="LH11" s="3" t="s">
        <v>1643</v>
      </c>
      <c r="LI11" s="3" t="s">
        <v>1643</v>
      </c>
      <c r="LJ11" s="3" t="s">
        <v>1643</v>
      </c>
      <c r="LK11" s="3" t="s">
        <v>1643</v>
      </c>
      <c r="LL11" s="3" t="s">
        <v>1643</v>
      </c>
      <c r="LM11" s="3" t="s">
        <v>1643</v>
      </c>
      <c r="LN11" s="3" t="s">
        <v>1643</v>
      </c>
      <c r="LO11" s="3" t="s">
        <v>1643</v>
      </c>
      <c r="LP11" s="3" t="s">
        <v>1643</v>
      </c>
      <c r="LQ11" s="3" t="s">
        <v>1643</v>
      </c>
      <c r="LR11" s="3" t="s">
        <v>1643</v>
      </c>
      <c r="LS11" s="3" t="s">
        <v>1643</v>
      </c>
      <c r="LT11" s="3" t="s">
        <v>1643</v>
      </c>
      <c r="LU11" s="3" t="s">
        <v>1643</v>
      </c>
      <c r="LV11" s="3" t="s">
        <v>1643</v>
      </c>
      <c r="LW11" s="3" t="s">
        <v>1643</v>
      </c>
      <c r="LX11" s="3" t="s">
        <v>1643</v>
      </c>
      <c r="LY11" s="3" t="s">
        <v>1643</v>
      </c>
      <c r="LZ11" s="3" t="s">
        <v>1643</v>
      </c>
      <c r="MA11" s="3" t="s">
        <v>1643</v>
      </c>
      <c r="MB11" s="3" t="s">
        <v>1643</v>
      </c>
      <c r="MC11" s="3" t="s">
        <v>1643</v>
      </c>
      <c r="MD11" s="3" t="s">
        <v>1643</v>
      </c>
      <c r="ME11" s="3" t="s">
        <v>1643</v>
      </c>
      <c r="MF11" s="3" t="s">
        <v>1643</v>
      </c>
      <c r="MG11" s="3" t="s">
        <v>1643</v>
      </c>
      <c r="MH11" s="3" t="s">
        <v>1643</v>
      </c>
      <c r="MI11" s="3" t="s">
        <v>1643</v>
      </c>
      <c r="MJ11" s="3" t="s">
        <v>1643</v>
      </c>
      <c r="MK11" s="3" t="s">
        <v>1643</v>
      </c>
      <c r="ML11" s="3" t="s">
        <v>1643</v>
      </c>
      <c r="MM11" s="3" t="s">
        <v>1643</v>
      </c>
      <c r="MN11" s="20" t="s">
        <v>1643</v>
      </c>
      <c r="MO11" s="13" t="s">
        <v>1643</v>
      </c>
      <c r="MP11" s="3" t="s">
        <v>1643</v>
      </c>
      <c r="MQ11" s="3" t="s">
        <v>1643</v>
      </c>
      <c r="MR11" s="3" t="s">
        <v>1643</v>
      </c>
      <c r="MS11" s="3" t="s">
        <v>1643</v>
      </c>
      <c r="MT11" s="3" t="s">
        <v>1643</v>
      </c>
      <c r="MU11" s="3" t="s">
        <v>1643</v>
      </c>
      <c r="MV11" s="20" t="s">
        <v>1643</v>
      </c>
      <c r="MW11" s="13" t="s">
        <v>1643</v>
      </c>
      <c r="MX11" s="3" t="s">
        <v>1643</v>
      </c>
      <c r="MY11" s="3" t="s">
        <v>1643</v>
      </c>
      <c r="MZ11" s="3" t="s">
        <v>1643</v>
      </c>
      <c r="NA11" s="3" t="s">
        <v>1643</v>
      </c>
      <c r="NB11" s="3" t="s">
        <v>1643</v>
      </c>
      <c r="NC11" s="20" t="s">
        <v>1643</v>
      </c>
      <c r="ND11" s="13" t="s">
        <v>1643</v>
      </c>
      <c r="NE11" s="3" t="s">
        <v>1643</v>
      </c>
      <c r="NF11" s="3" t="s">
        <v>1643</v>
      </c>
      <c r="NG11" s="3" t="s">
        <v>1643</v>
      </c>
      <c r="NH11" s="3" t="s">
        <v>1643</v>
      </c>
      <c r="NI11" s="3" t="s">
        <v>1643</v>
      </c>
      <c r="NJ11" s="3" t="s">
        <v>1643</v>
      </c>
      <c r="NK11" s="3" t="s">
        <v>1643</v>
      </c>
      <c r="NL11" s="3" t="s">
        <v>1643</v>
      </c>
      <c r="NM11" s="3" t="s">
        <v>1643</v>
      </c>
      <c r="NN11" s="3" t="s">
        <v>1643</v>
      </c>
      <c r="NO11" s="20" t="s">
        <v>1643</v>
      </c>
      <c r="NP11" s="13" t="s">
        <v>1643</v>
      </c>
      <c r="NQ11" s="3" t="s">
        <v>1643</v>
      </c>
      <c r="NR11" s="3" t="s">
        <v>1643</v>
      </c>
      <c r="NS11" s="3" t="s">
        <v>1643</v>
      </c>
      <c r="NT11" s="3" t="s">
        <v>1643</v>
      </c>
      <c r="NU11" s="3" t="s">
        <v>1643</v>
      </c>
      <c r="NV11" s="3" t="s">
        <v>1643</v>
      </c>
      <c r="NW11" s="3" t="s">
        <v>1643</v>
      </c>
      <c r="NX11" s="3" t="s">
        <v>1643</v>
      </c>
      <c r="NY11" s="3" t="s">
        <v>1643</v>
      </c>
      <c r="NZ11" s="3" t="s">
        <v>1643</v>
      </c>
      <c r="OA11" s="3" t="s">
        <v>1643</v>
      </c>
      <c r="OB11" s="3" t="s">
        <v>1643</v>
      </c>
      <c r="OC11" s="3" t="s">
        <v>1643</v>
      </c>
      <c r="OD11" s="3" t="s">
        <v>1643</v>
      </c>
      <c r="OE11" s="5" t="s">
        <v>1643</v>
      </c>
      <c r="OF11" s="13" t="s">
        <v>1643</v>
      </c>
      <c r="OG11" s="3" t="s">
        <v>1643</v>
      </c>
      <c r="OH11" s="3" t="s">
        <v>1643</v>
      </c>
      <c r="OI11" s="3" t="s">
        <v>1643</v>
      </c>
      <c r="OJ11" s="3" t="s">
        <v>1643</v>
      </c>
      <c r="OK11" s="3" t="s">
        <v>1643</v>
      </c>
      <c r="OL11" s="3" t="s">
        <v>1643</v>
      </c>
      <c r="OM11" s="5" t="s">
        <v>1643</v>
      </c>
      <c r="ON11" s="13" t="s">
        <v>1643</v>
      </c>
      <c r="OO11" s="3" t="s">
        <v>1643</v>
      </c>
      <c r="OP11" s="3" t="s">
        <v>1643</v>
      </c>
      <c r="OQ11" s="3" t="s">
        <v>1643</v>
      </c>
      <c r="OR11" s="3" t="s">
        <v>1643</v>
      </c>
      <c r="OS11" s="3" t="s">
        <v>1643</v>
      </c>
      <c r="OT11" s="3" t="s">
        <v>1643</v>
      </c>
      <c r="OU11" s="3" t="s">
        <v>1643</v>
      </c>
      <c r="OV11" s="3" t="s">
        <v>1643</v>
      </c>
      <c r="OW11" s="3" t="s">
        <v>1643</v>
      </c>
      <c r="OX11" s="5" t="s">
        <v>1643</v>
      </c>
      <c r="OY11" s="13" t="s">
        <v>1643</v>
      </c>
      <c r="OZ11" s="3" t="s">
        <v>1643</v>
      </c>
      <c r="PA11" s="3" t="s">
        <v>1643</v>
      </c>
      <c r="PB11" s="3" t="s">
        <v>1643</v>
      </c>
      <c r="PC11" s="3" t="s">
        <v>1643</v>
      </c>
      <c r="PD11" s="3" t="s">
        <v>1643</v>
      </c>
      <c r="PE11" s="3" t="s">
        <v>1643</v>
      </c>
      <c r="PF11" s="3" t="s">
        <v>1643</v>
      </c>
      <c r="PG11" s="3" t="s">
        <v>1643</v>
      </c>
      <c r="PH11" s="3" t="s">
        <v>1643</v>
      </c>
      <c r="PI11" s="3" t="s">
        <v>1643</v>
      </c>
      <c r="PJ11" s="3" t="s">
        <v>1643</v>
      </c>
      <c r="PK11" s="3" t="s">
        <v>1643</v>
      </c>
      <c r="PL11" s="3" t="s">
        <v>1643</v>
      </c>
      <c r="PM11" s="3" t="s">
        <v>1643</v>
      </c>
      <c r="PN11" s="3" t="s">
        <v>1643</v>
      </c>
      <c r="PO11" s="3" t="s">
        <v>1643</v>
      </c>
      <c r="PP11" s="3" t="s">
        <v>1643</v>
      </c>
      <c r="PQ11" s="3" t="s">
        <v>1643</v>
      </c>
      <c r="PR11" s="3" t="s">
        <v>1643</v>
      </c>
      <c r="PS11" s="3" t="s">
        <v>1643</v>
      </c>
      <c r="PT11" s="3" t="s">
        <v>1643</v>
      </c>
      <c r="PU11" s="3" t="s">
        <v>1643</v>
      </c>
      <c r="PV11" s="3" t="s">
        <v>1643</v>
      </c>
      <c r="PW11" s="3" t="s">
        <v>1643</v>
      </c>
      <c r="PX11" s="3" t="s">
        <v>1643</v>
      </c>
      <c r="PY11" s="3" t="s">
        <v>1643</v>
      </c>
      <c r="PZ11" s="3" t="s">
        <v>1643</v>
      </c>
      <c r="QA11" s="3" t="s">
        <v>1643</v>
      </c>
      <c r="QB11" s="3" t="s">
        <v>1643</v>
      </c>
      <c r="QC11" s="3" t="s">
        <v>1643</v>
      </c>
      <c r="QD11" s="3" t="s">
        <v>1643</v>
      </c>
      <c r="QE11" s="3" t="s">
        <v>1643</v>
      </c>
      <c r="QF11" s="3" t="s">
        <v>1643</v>
      </c>
      <c r="QG11" s="3" t="s">
        <v>1643</v>
      </c>
      <c r="QH11" s="3" t="s">
        <v>1643</v>
      </c>
      <c r="QI11" s="3" t="s">
        <v>1643</v>
      </c>
      <c r="QJ11" s="3" t="s">
        <v>1643</v>
      </c>
      <c r="QK11" s="3" t="s">
        <v>1643</v>
      </c>
      <c r="QL11" s="3" t="s">
        <v>1643</v>
      </c>
      <c r="QM11" s="3" t="s">
        <v>1643</v>
      </c>
      <c r="QN11" s="3" t="s">
        <v>1643</v>
      </c>
      <c r="QO11" s="3" t="s">
        <v>1643</v>
      </c>
      <c r="QP11" s="3" t="s">
        <v>1643</v>
      </c>
      <c r="QQ11" s="3" t="s">
        <v>1643</v>
      </c>
      <c r="QR11" s="3" t="s">
        <v>1643</v>
      </c>
      <c r="QS11" s="3" t="s">
        <v>1643</v>
      </c>
      <c r="QT11" s="3" t="s">
        <v>1643</v>
      </c>
      <c r="QU11" s="3" t="s">
        <v>1643</v>
      </c>
      <c r="QV11" s="3" t="s">
        <v>1643</v>
      </c>
      <c r="QW11" s="3" t="s">
        <v>1643</v>
      </c>
      <c r="QX11" s="3" t="s">
        <v>1643</v>
      </c>
      <c r="QY11" s="3" t="s">
        <v>1643</v>
      </c>
      <c r="QZ11" s="3" t="s">
        <v>1643</v>
      </c>
      <c r="RA11" s="3" t="s">
        <v>1643</v>
      </c>
      <c r="RB11" s="3" t="s">
        <v>1643</v>
      </c>
      <c r="RC11" s="3" t="s">
        <v>1643</v>
      </c>
      <c r="RD11" s="3" t="s">
        <v>1643</v>
      </c>
      <c r="RE11" s="3" t="s">
        <v>1643</v>
      </c>
      <c r="RF11" s="3" t="s">
        <v>1643</v>
      </c>
      <c r="RG11" s="3" t="s">
        <v>1643</v>
      </c>
      <c r="RH11" s="3" t="s">
        <v>1643</v>
      </c>
      <c r="RI11" s="3" t="s">
        <v>1643</v>
      </c>
      <c r="RJ11" s="3" t="s">
        <v>1643</v>
      </c>
      <c r="RK11" s="5" t="s">
        <v>1643</v>
      </c>
      <c r="RL11" s="8" t="s">
        <v>1643</v>
      </c>
      <c r="RM11" s="3" t="s">
        <v>1643</v>
      </c>
      <c r="RN11" s="3" t="s">
        <v>1643</v>
      </c>
      <c r="RO11" s="3" t="s">
        <v>1643</v>
      </c>
      <c r="RP11" s="3" t="s">
        <v>1643</v>
      </c>
      <c r="RQ11" s="3" t="s">
        <v>1643</v>
      </c>
      <c r="RR11" s="20" t="s">
        <v>1643</v>
      </c>
      <c r="RS11" s="13" t="s">
        <v>1643</v>
      </c>
      <c r="RT11" s="3" t="s">
        <v>1643</v>
      </c>
      <c r="RU11" s="3" t="s">
        <v>1643</v>
      </c>
      <c r="RV11" s="3" t="s">
        <v>1643</v>
      </c>
      <c r="RW11" s="3" t="s">
        <v>1643</v>
      </c>
      <c r="RX11" s="3" t="s">
        <v>1643</v>
      </c>
      <c r="RY11" s="3" t="s">
        <v>1643</v>
      </c>
      <c r="RZ11" s="3" t="s">
        <v>1643</v>
      </c>
      <c r="SA11" s="3" t="s">
        <v>1643</v>
      </c>
      <c r="SB11" s="3" t="s">
        <v>1643</v>
      </c>
      <c r="SC11" s="3" t="s">
        <v>1643</v>
      </c>
      <c r="SD11" s="3" t="s">
        <v>1643</v>
      </c>
      <c r="SE11" s="3" t="s">
        <v>1643</v>
      </c>
      <c r="SF11" s="3" t="s">
        <v>1643</v>
      </c>
      <c r="SG11" s="3" t="s">
        <v>1643</v>
      </c>
      <c r="SH11" s="3" t="s">
        <v>1643</v>
      </c>
      <c r="SI11" s="3" t="s">
        <v>1643</v>
      </c>
      <c r="SJ11" s="3" t="s">
        <v>1643</v>
      </c>
      <c r="SK11" s="3" t="s">
        <v>1643</v>
      </c>
      <c r="SL11" s="3" t="s">
        <v>1643</v>
      </c>
      <c r="SM11" s="3" t="s">
        <v>1643</v>
      </c>
      <c r="SN11" s="3" t="s">
        <v>1643</v>
      </c>
      <c r="SO11" s="3" t="s">
        <v>1643</v>
      </c>
      <c r="SP11" s="3" t="s">
        <v>1643</v>
      </c>
      <c r="SQ11" s="3" t="s">
        <v>1643</v>
      </c>
      <c r="SR11" s="3" t="s">
        <v>1643</v>
      </c>
      <c r="SS11" s="3" t="s">
        <v>1643</v>
      </c>
      <c r="ST11" s="3" t="s">
        <v>1643</v>
      </c>
      <c r="SU11" s="3" t="s">
        <v>1643</v>
      </c>
      <c r="SV11" s="3" t="s">
        <v>1643</v>
      </c>
      <c r="SW11" s="3" t="s">
        <v>1643</v>
      </c>
      <c r="SX11" s="3" t="s">
        <v>1643</v>
      </c>
      <c r="SY11" s="3" t="s">
        <v>1643</v>
      </c>
      <c r="SZ11" s="3" t="s">
        <v>1643</v>
      </c>
      <c r="TA11" s="3" t="s">
        <v>1643</v>
      </c>
      <c r="TB11" s="20" t="s">
        <v>1643</v>
      </c>
      <c r="TC11" s="13"/>
      <c r="TD11" s="3"/>
      <c r="TE11" s="5"/>
      <c r="TF11" s="18" t="s">
        <v>1643</v>
      </c>
      <c r="TG11" s="13" t="s">
        <v>1643</v>
      </c>
      <c r="TH11" s="3" t="s">
        <v>1643</v>
      </c>
      <c r="TI11" s="3" t="s">
        <v>1643</v>
      </c>
      <c r="TJ11" s="3" t="s">
        <v>1643</v>
      </c>
      <c r="TK11" s="3" t="s">
        <v>1643</v>
      </c>
      <c r="TL11" s="3" t="s">
        <v>1643</v>
      </c>
      <c r="TM11" s="3" t="s">
        <v>1643</v>
      </c>
      <c r="TN11" s="3" t="s">
        <v>1643</v>
      </c>
      <c r="TO11" s="3" t="s">
        <v>1643</v>
      </c>
      <c r="TP11" s="5" t="s">
        <v>1643</v>
      </c>
      <c r="TQ11" s="8" t="s">
        <v>1643</v>
      </c>
      <c r="TR11" s="3" t="s">
        <v>1643</v>
      </c>
      <c r="TS11" s="3" t="s">
        <v>1643</v>
      </c>
      <c r="TT11" s="3" t="s">
        <v>1643</v>
      </c>
      <c r="TU11" s="20" t="s">
        <v>1643</v>
      </c>
      <c r="TV11" s="13" t="s">
        <v>1643</v>
      </c>
      <c r="TW11" s="5" t="s">
        <v>1643</v>
      </c>
      <c r="TX11" s="13" t="s">
        <v>1643</v>
      </c>
      <c r="TY11" s="5" t="s">
        <v>1643</v>
      </c>
      <c r="TZ11" s="13" t="s">
        <v>1643</v>
      </c>
      <c r="UA11" s="3" t="s">
        <v>1643</v>
      </c>
      <c r="UB11" s="3" t="s">
        <v>1643</v>
      </c>
      <c r="UC11" s="3" t="s">
        <v>1643</v>
      </c>
      <c r="UD11" s="3" t="s">
        <v>1643</v>
      </c>
      <c r="UE11" s="5" t="s">
        <v>1643</v>
      </c>
      <c r="UF11" s="13" t="s">
        <v>1643</v>
      </c>
      <c r="UG11" s="3" t="s">
        <v>1643</v>
      </c>
      <c r="UH11" s="5" t="s">
        <v>1643</v>
      </c>
      <c r="UI11" s="13" t="s">
        <v>1643</v>
      </c>
      <c r="UJ11" s="3" t="s">
        <v>1643</v>
      </c>
      <c r="UK11" s="3" t="s">
        <v>1643</v>
      </c>
      <c r="UL11" s="3" t="s">
        <v>1643</v>
      </c>
      <c r="UM11" s="3" t="s">
        <v>1643</v>
      </c>
      <c r="UN11" s="3" t="s">
        <v>1643</v>
      </c>
      <c r="UO11" s="3" t="s">
        <v>1643</v>
      </c>
      <c r="UP11" s="3" t="s">
        <v>1643</v>
      </c>
      <c r="UQ11" s="3" t="s">
        <v>1643</v>
      </c>
      <c r="UR11" s="3" t="s">
        <v>1643</v>
      </c>
      <c r="US11" s="3" t="s">
        <v>1643</v>
      </c>
      <c r="UT11" s="3" t="s">
        <v>1643</v>
      </c>
      <c r="UU11" s="3" t="s">
        <v>1643</v>
      </c>
      <c r="UV11" s="3" t="s">
        <v>1643</v>
      </c>
      <c r="UW11" s="3" t="s">
        <v>1643</v>
      </c>
      <c r="UX11" s="5" t="s">
        <v>1643</v>
      </c>
      <c r="UY11" s="13" t="s">
        <v>1643</v>
      </c>
      <c r="UZ11" s="3" t="s">
        <v>1643</v>
      </c>
      <c r="VA11" s="3" t="s">
        <v>1643</v>
      </c>
      <c r="VB11" s="3" t="s">
        <v>1643</v>
      </c>
      <c r="VC11" s="3" t="s">
        <v>1643</v>
      </c>
      <c r="VD11" s="3" t="s">
        <v>1643</v>
      </c>
      <c r="VE11" s="3" t="s">
        <v>1643</v>
      </c>
      <c r="VF11" s="5" t="s">
        <v>1643</v>
      </c>
      <c r="VG11" s="13" t="s">
        <v>1643</v>
      </c>
      <c r="VH11" s="3" t="s">
        <v>1643</v>
      </c>
      <c r="VI11" s="3" t="s">
        <v>1643</v>
      </c>
      <c r="VJ11" s="3" t="s">
        <v>1643</v>
      </c>
      <c r="VK11" s="3" t="s">
        <v>1643</v>
      </c>
      <c r="VL11" s="3" t="s">
        <v>1643</v>
      </c>
      <c r="VM11" s="3" t="s">
        <v>1643</v>
      </c>
      <c r="VN11" s="5" t="s">
        <v>1643</v>
      </c>
      <c r="VO11" s="13" t="s">
        <v>1643</v>
      </c>
      <c r="VP11" s="3" t="s">
        <v>1643</v>
      </c>
      <c r="VQ11" s="3" t="s">
        <v>1643</v>
      </c>
      <c r="VR11" s="3" t="s">
        <v>1643</v>
      </c>
      <c r="VS11" s="3" t="s">
        <v>1643</v>
      </c>
      <c r="VT11" s="3" t="s">
        <v>1643</v>
      </c>
      <c r="VU11" s="3" t="s">
        <v>1643</v>
      </c>
      <c r="VV11" s="3" t="s">
        <v>1643</v>
      </c>
      <c r="VW11" s="3" t="s">
        <v>1643</v>
      </c>
      <c r="VX11" s="3" t="s">
        <v>1643</v>
      </c>
      <c r="VY11" s="3" t="s">
        <v>1643</v>
      </c>
      <c r="VZ11" s="3" t="s">
        <v>1643</v>
      </c>
      <c r="WA11" s="3" t="s">
        <v>1643</v>
      </c>
      <c r="WB11" s="3" t="s">
        <v>1643</v>
      </c>
      <c r="WC11" s="3" t="s">
        <v>1643</v>
      </c>
      <c r="WD11" s="3" t="s">
        <v>1643</v>
      </c>
      <c r="WE11" s="3" t="s">
        <v>1643</v>
      </c>
      <c r="WF11" s="3" t="s">
        <v>1643</v>
      </c>
      <c r="WG11" s="3" t="s">
        <v>1643</v>
      </c>
      <c r="WH11" s="3" t="s">
        <v>1643</v>
      </c>
      <c r="WI11" s="3" t="s">
        <v>1643</v>
      </c>
      <c r="WJ11" s="3" t="s">
        <v>1643</v>
      </c>
      <c r="WK11" s="3" t="s">
        <v>1643</v>
      </c>
      <c r="WL11" s="3" t="s">
        <v>1643</v>
      </c>
      <c r="WM11" s="3" t="s">
        <v>1643</v>
      </c>
      <c r="WN11" s="3" t="s">
        <v>1643</v>
      </c>
      <c r="WO11" s="3" t="s">
        <v>1643</v>
      </c>
      <c r="WP11" s="3" t="s">
        <v>1643</v>
      </c>
      <c r="WQ11" s="3" t="s">
        <v>1643</v>
      </c>
      <c r="WR11" s="3" t="s">
        <v>1643</v>
      </c>
      <c r="WS11" s="3" t="s">
        <v>1643</v>
      </c>
      <c r="WT11" s="3" t="s">
        <v>1643</v>
      </c>
      <c r="WU11" s="3" t="s">
        <v>1643</v>
      </c>
      <c r="WV11" s="3" t="s">
        <v>1643</v>
      </c>
      <c r="WW11" s="3" t="s">
        <v>1643</v>
      </c>
      <c r="WX11" s="3" t="s">
        <v>1643</v>
      </c>
      <c r="WY11" s="3" t="s">
        <v>1643</v>
      </c>
      <c r="WZ11" s="3" t="s">
        <v>1643</v>
      </c>
      <c r="XA11" s="3" t="s">
        <v>1643</v>
      </c>
      <c r="XB11" s="3" t="s">
        <v>1643</v>
      </c>
      <c r="XC11" s="3" t="s">
        <v>1643</v>
      </c>
      <c r="XD11" s="3" t="s">
        <v>1643</v>
      </c>
      <c r="XE11" s="3" t="s">
        <v>1643</v>
      </c>
      <c r="XF11" s="3" t="s">
        <v>1643</v>
      </c>
      <c r="XG11" s="3" t="s">
        <v>1643</v>
      </c>
      <c r="XH11" s="3" t="s">
        <v>1643</v>
      </c>
      <c r="XI11" s="3" t="s">
        <v>1643</v>
      </c>
      <c r="XJ11" s="3" t="s">
        <v>1643</v>
      </c>
      <c r="XK11" s="3" t="s">
        <v>1643</v>
      </c>
      <c r="XL11" s="3" t="s">
        <v>1643</v>
      </c>
      <c r="XM11" s="3" t="s">
        <v>1643</v>
      </c>
      <c r="XN11" s="3" t="s">
        <v>1643</v>
      </c>
      <c r="XO11" s="3" t="s">
        <v>1643</v>
      </c>
      <c r="XP11" s="3" t="s">
        <v>1643</v>
      </c>
      <c r="XQ11" s="3" t="s">
        <v>1643</v>
      </c>
      <c r="XR11" s="3" t="s">
        <v>1643</v>
      </c>
      <c r="XS11" s="3" t="s">
        <v>1643</v>
      </c>
      <c r="XT11" s="3" t="s">
        <v>1643</v>
      </c>
      <c r="XU11" s="3" t="s">
        <v>1643</v>
      </c>
      <c r="XV11" s="3" t="s">
        <v>1643</v>
      </c>
      <c r="XW11" s="3" t="s">
        <v>1643</v>
      </c>
      <c r="XX11" s="3" t="s">
        <v>1643</v>
      </c>
      <c r="XY11" s="3" t="s">
        <v>1643</v>
      </c>
      <c r="XZ11" s="3" t="s">
        <v>1643</v>
      </c>
      <c r="YA11" s="5" t="s">
        <v>1643</v>
      </c>
      <c r="YB11" s="13" t="s">
        <v>1643</v>
      </c>
      <c r="YC11" s="3" t="s">
        <v>1643</v>
      </c>
      <c r="YD11" s="3" t="s">
        <v>1643</v>
      </c>
      <c r="YE11" s="3" t="s">
        <v>1643</v>
      </c>
      <c r="YF11" s="3" t="s">
        <v>1643</v>
      </c>
      <c r="YG11" s="3" t="s">
        <v>1643</v>
      </c>
      <c r="YH11" s="5" t="s">
        <v>1643</v>
      </c>
      <c r="YI11" s="13" t="s">
        <v>1643</v>
      </c>
      <c r="YJ11" s="3" t="s">
        <v>1643</v>
      </c>
      <c r="YK11" s="3" t="s">
        <v>1643</v>
      </c>
      <c r="YL11" s="3" t="s">
        <v>1643</v>
      </c>
      <c r="YM11" s="3" t="s">
        <v>1643</v>
      </c>
      <c r="YN11" s="3" t="s">
        <v>1643</v>
      </c>
      <c r="YO11" s="3" t="s">
        <v>1643</v>
      </c>
      <c r="YP11" s="3" t="s">
        <v>1643</v>
      </c>
      <c r="YQ11" s="3" t="s">
        <v>1643</v>
      </c>
      <c r="YR11" s="3" t="s">
        <v>1643</v>
      </c>
      <c r="YS11" s="3" t="s">
        <v>1643</v>
      </c>
      <c r="YT11" s="3" t="s">
        <v>1643</v>
      </c>
      <c r="YU11" s="3" t="s">
        <v>1643</v>
      </c>
      <c r="YV11" s="3" t="s">
        <v>1643</v>
      </c>
      <c r="YW11" s="3" t="s">
        <v>1643</v>
      </c>
      <c r="YX11" s="3" t="s">
        <v>1643</v>
      </c>
      <c r="YY11" s="3" t="s">
        <v>1643</v>
      </c>
      <c r="YZ11" s="3" t="s">
        <v>1643</v>
      </c>
      <c r="ZA11" s="3" t="s">
        <v>1643</v>
      </c>
      <c r="ZB11" s="3" t="s">
        <v>1643</v>
      </c>
      <c r="ZC11" s="3" t="s">
        <v>1643</v>
      </c>
      <c r="ZD11" s="3" t="s">
        <v>1643</v>
      </c>
      <c r="ZE11" s="3" t="s">
        <v>1643</v>
      </c>
      <c r="ZF11" s="3" t="s">
        <v>1643</v>
      </c>
      <c r="ZG11" s="3" t="s">
        <v>1643</v>
      </c>
      <c r="ZH11" s="3" t="s">
        <v>1643</v>
      </c>
      <c r="ZI11" s="3" t="s">
        <v>1643</v>
      </c>
      <c r="ZJ11" s="3" t="s">
        <v>1643</v>
      </c>
      <c r="ZK11" s="3" t="s">
        <v>1643</v>
      </c>
      <c r="ZL11" s="3" t="s">
        <v>1643</v>
      </c>
      <c r="ZM11" s="3" t="s">
        <v>1643</v>
      </c>
      <c r="ZN11" s="3" t="s">
        <v>1643</v>
      </c>
      <c r="ZO11" s="3" t="s">
        <v>1643</v>
      </c>
      <c r="ZP11" s="3" t="s">
        <v>1643</v>
      </c>
      <c r="ZQ11" s="3" t="s">
        <v>1643</v>
      </c>
      <c r="ZR11" s="5" t="s">
        <v>1643</v>
      </c>
      <c r="ZS11" s="13"/>
      <c r="ZT11" s="3"/>
      <c r="ZU11" s="5"/>
      <c r="ZV11" s="18" t="s">
        <v>1643</v>
      </c>
      <c r="ZW11" s="13" t="s">
        <v>1643</v>
      </c>
      <c r="ZX11" s="3" t="s">
        <v>1643</v>
      </c>
      <c r="ZY11" s="3" t="s">
        <v>1643</v>
      </c>
      <c r="ZZ11" s="3" t="s">
        <v>1643</v>
      </c>
      <c r="AAA11" s="3" t="s">
        <v>1643</v>
      </c>
      <c r="AAB11" s="3" t="s">
        <v>1643</v>
      </c>
      <c r="AAC11" s="3" t="s">
        <v>1643</v>
      </c>
      <c r="AAD11" s="3" t="s">
        <v>1643</v>
      </c>
      <c r="AAE11" s="3" t="s">
        <v>1643</v>
      </c>
      <c r="AAF11" s="5" t="s">
        <v>1643</v>
      </c>
      <c r="AAG11" s="13" t="s">
        <v>1643</v>
      </c>
      <c r="AAH11" s="3" t="s">
        <v>1643</v>
      </c>
      <c r="AAI11" s="3" t="s">
        <v>1643</v>
      </c>
      <c r="AAJ11" s="3" t="s">
        <v>1643</v>
      </c>
      <c r="AAK11" s="3" t="s">
        <v>1643</v>
      </c>
      <c r="AAL11" s="3" t="s">
        <v>1643</v>
      </c>
      <c r="AAM11" s="3" t="s">
        <v>1643</v>
      </c>
      <c r="AAN11" s="3" t="s">
        <v>1643</v>
      </c>
      <c r="AAO11" s="5" t="s">
        <v>1643</v>
      </c>
      <c r="AAP11" s="13" t="s">
        <v>1643</v>
      </c>
      <c r="AAQ11" s="5" t="s">
        <v>1643</v>
      </c>
      <c r="AAR11" s="13" t="s">
        <v>1643</v>
      </c>
      <c r="AAS11" s="3" t="s">
        <v>1643</v>
      </c>
      <c r="AAT11" s="3" t="s">
        <v>1643</v>
      </c>
      <c r="AAU11" s="3" t="s">
        <v>1643</v>
      </c>
      <c r="AAV11" s="3" t="s">
        <v>1643</v>
      </c>
      <c r="AAW11" s="3" t="s">
        <v>1643</v>
      </c>
      <c r="AAX11" s="5" t="s">
        <v>1643</v>
      </c>
      <c r="AAY11" s="13" t="s">
        <v>1643</v>
      </c>
      <c r="AAZ11" s="13" t="s">
        <v>1643</v>
      </c>
      <c r="ABA11" s="3" t="s">
        <v>1643</v>
      </c>
      <c r="ABB11" s="3" t="s">
        <v>1643</v>
      </c>
      <c r="ABC11" s="3" t="s">
        <v>1643</v>
      </c>
      <c r="ABD11" s="3" t="s">
        <v>1643</v>
      </c>
      <c r="ABE11" s="20"/>
      <c r="ABF11" s="5" t="s">
        <v>1643</v>
      </c>
      <c r="ABG11" s="13" t="s">
        <v>1643</v>
      </c>
      <c r="ABH11" s="3" t="s">
        <v>1643</v>
      </c>
      <c r="ABI11" s="3" t="s">
        <v>1643</v>
      </c>
      <c r="ABJ11" s="3" t="s">
        <v>1643</v>
      </c>
      <c r="ABK11" s="3" t="s">
        <v>1643</v>
      </c>
      <c r="ABL11" s="3" t="s">
        <v>1643</v>
      </c>
      <c r="ABM11" s="5" t="s">
        <v>1643</v>
      </c>
      <c r="ABN11" s="13" t="s">
        <v>1643</v>
      </c>
      <c r="ABO11" s="3" t="s">
        <v>1643</v>
      </c>
      <c r="ABP11" s="3" t="s">
        <v>1643</v>
      </c>
      <c r="ABQ11" s="3" t="s">
        <v>1643</v>
      </c>
      <c r="ABR11" s="3" t="s">
        <v>1643</v>
      </c>
      <c r="ABS11" s="3" t="s">
        <v>1643</v>
      </c>
      <c r="ABT11" s="5" t="s">
        <v>1643</v>
      </c>
      <c r="ABU11" s="13" t="s">
        <v>1643</v>
      </c>
      <c r="ABV11" s="3" t="s">
        <v>1643</v>
      </c>
      <c r="ABW11" s="3" t="s">
        <v>1643</v>
      </c>
      <c r="ABX11" s="3" t="s">
        <v>1643</v>
      </c>
      <c r="ABY11" s="3" t="s">
        <v>1643</v>
      </c>
      <c r="ABZ11" s="3" t="s">
        <v>1643</v>
      </c>
      <c r="ACA11" s="5" t="s">
        <v>1643</v>
      </c>
      <c r="ACB11" s="13" t="s">
        <v>1643</v>
      </c>
      <c r="ACC11" s="3" t="s">
        <v>1643</v>
      </c>
      <c r="ACD11" s="3" t="s">
        <v>1643</v>
      </c>
      <c r="ACE11" s="3" t="s">
        <v>1643</v>
      </c>
      <c r="ACF11" s="3" t="s">
        <v>1643</v>
      </c>
      <c r="ACG11" s="3" t="s">
        <v>1643</v>
      </c>
      <c r="ACH11" s="3" t="s">
        <v>1643</v>
      </c>
      <c r="ACI11" s="3" t="s">
        <v>1643</v>
      </c>
      <c r="ACJ11" s="5" t="s">
        <v>1643</v>
      </c>
      <c r="ACK11" s="13" t="s">
        <v>1643</v>
      </c>
      <c r="ACL11" s="3" t="s">
        <v>1643</v>
      </c>
      <c r="ACM11" s="3" t="s">
        <v>1643</v>
      </c>
      <c r="ACN11" s="3" t="s">
        <v>1643</v>
      </c>
      <c r="ACO11" s="3" t="s">
        <v>1643</v>
      </c>
      <c r="ACP11" s="5" t="s">
        <v>1643</v>
      </c>
      <c r="ACQ11" s="13" t="s">
        <v>1643</v>
      </c>
      <c r="ACR11" s="3" t="s">
        <v>1643</v>
      </c>
      <c r="ACS11" s="3" t="s">
        <v>1643</v>
      </c>
      <c r="ACT11" s="3" t="s">
        <v>1643</v>
      </c>
      <c r="ACU11" s="5"/>
      <c r="ACV11" s="13" t="s">
        <v>1643</v>
      </c>
      <c r="ACW11" s="3" t="s">
        <v>1643</v>
      </c>
      <c r="ACX11" s="3" t="s">
        <v>1643</v>
      </c>
      <c r="ACY11" s="3" t="s">
        <v>1643</v>
      </c>
      <c r="ACZ11" s="5" t="s">
        <v>1643</v>
      </c>
      <c r="ADA11" s="13" t="s">
        <v>1643</v>
      </c>
      <c r="ADB11" s="3" t="s">
        <v>1643</v>
      </c>
      <c r="ADC11" s="3" t="s">
        <v>1643</v>
      </c>
      <c r="ADD11" s="3" t="s">
        <v>1643</v>
      </c>
      <c r="ADE11" s="3" t="s">
        <v>1643</v>
      </c>
      <c r="ADF11" s="3" t="s">
        <v>1643</v>
      </c>
      <c r="ADG11" s="3" t="s">
        <v>1643</v>
      </c>
      <c r="ADH11" s="3" t="s">
        <v>1643</v>
      </c>
      <c r="ADI11" s="20" t="s">
        <v>1643</v>
      </c>
      <c r="ADJ11" s="13" t="s">
        <v>1643</v>
      </c>
      <c r="ADK11" s="3" t="s">
        <v>1643</v>
      </c>
      <c r="ADL11" s="3" t="s">
        <v>1643</v>
      </c>
      <c r="ADM11" s="3" t="s">
        <v>1643</v>
      </c>
      <c r="ADN11" s="3" t="s">
        <v>1643</v>
      </c>
      <c r="ADO11" s="5" t="s">
        <v>1643</v>
      </c>
      <c r="ADP11" s="13" t="s">
        <v>1643</v>
      </c>
      <c r="ADQ11" s="8" t="s">
        <v>1643</v>
      </c>
      <c r="ADR11" s="3" t="s">
        <v>1643</v>
      </c>
      <c r="ADS11" s="3" t="s">
        <v>1643</v>
      </c>
      <c r="ADT11" s="5" t="s">
        <v>1643</v>
      </c>
      <c r="ADU11" s="13" t="s">
        <v>1643</v>
      </c>
      <c r="ADV11" s="8" t="s">
        <v>1643</v>
      </c>
      <c r="ADW11" s="3" t="s">
        <v>1643</v>
      </c>
      <c r="ADX11" s="3" t="s">
        <v>1643</v>
      </c>
      <c r="ADY11" s="5" t="s">
        <v>1643</v>
      </c>
      <c r="ADZ11" s="13" t="s">
        <v>1643</v>
      </c>
      <c r="AEA11" s="8" t="s">
        <v>1643</v>
      </c>
      <c r="AEB11" s="3" t="s">
        <v>1643</v>
      </c>
      <c r="AEC11" s="3" t="s">
        <v>1643</v>
      </c>
      <c r="AED11" s="5" t="s">
        <v>1643</v>
      </c>
      <c r="AEE11" s="13" t="s">
        <v>1643</v>
      </c>
      <c r="AEF11" s="3" t="s">
        <v>1643</v>
      </c>
      <c r="AEG11" s="3" t="s">
        <v>1643</v>
      </c>
      <c r="AEH11" s="3" t="s">
        <v>1643</v>
      </c>
      <c r="AEI11" s="3" t="s">
        <v>1643</v>
      </c>
      <c r="AEJ11" s="3" t="s">
        <v>1643</v>
      </c>
      <c r="AEK11" s="3" t="s">
        <v>1643</v>
      </c>
      <c r="AEL11" s="3" t="s">
        <v>1643</v>
      </c>
      <c r="AEM11" s="5" t="s">
        <v>1643</v>
      </c>
      <c r="AEN11" s="13" t="s">
        <v>1643</v>
      </c>
      <c r="AEO11" s="3" t="s">
        <v>1643</v>
      </c>
      <c r="AEP11" s="3" t="s">
        <v>1643</v>
      </c>
      <c r="AEQ11" s="3" t="s">
        <v>1643</v>
      </c>
      <c r="AER11" s="3" t="s">
        <v>1643</v>
      </c>
      <c r="AES11" s="3" t="s">
        <v>1643</v>
      </c>
      <c r="AET11" s="5" t="s">
        <v>1643</v>
      </c>
      <c r="AEU11" s="13" t="s">
        <v>1643</v>
      </c>
      <c r="AEV11" s="3" t="s">
        <v>1643</v>
      </c>
      <c r="AEW11" s="3" t="s">
        <v>1643</v>
      </c>
      <c r="AEX11" s="3" t="s">
        <v>1643</v>
      </c>
      <c r="AEY11" s="5" t="s">
        <v>1643</v>
      </c>
    </row>
    <row r="12" spans="1:831" ht="203" x14ac:dyDescent="0.35">
      <c r="A12" s="1">
        <v>45608.440810185188</v>
      </c>
      <c r="B12" s="2">
        <v>45608.452557870369</v>
      </c>
      <c r="C12" s="4">
        <v>100</v>
      </c>
      <c r="D12" s="4">
        <v>1014</v>
      </c>
      <c r="E12" s="3" t="s">
        <v>1640</v>
      </c>
      <c r="F12" s="2">
        <v>45608.452570810186</v>
      </c>
      <c r="G12" s="3" t="s">
        <v>1660</v>
      </c>
      <c r="H12" s="4">
        <v>1</v>
      </c>
      <c r="I12" s="3" t="s">
        <v>1642</v>
      </c>
      <c r="J12" s="3" t="s">
        <v>1642</v>
      </c>
      <c r="K12" s="3" t="s">
        <v>1642</v>
      </c>
      <c r="L12" s="3" t="s">
        <v>1642</v>
      </c>
      <c r="M12" s="3" t="s">
        <v>1642</v>
      </c>
      <c r="N12" s="3" t="s">
        <v>1642</v>
      </c>
      <c r="O12" s="3" t="s">
        <v>110</v>
      </c>
      <c r="P12" s="3" t="s">
        <v>1643</v>
      </c>
      <c r="Q12" s="3" t="s">
        <v>1643</v>
      </c>
      <c r="R12" s="20" t="s">
        <v>110</v>
      </c>
      <c r="S12" s="127">
        <v>64</v>
      </c>
      <c r="T12" s="124"/>
      <c r="U12" s="3"/>
      <c r="V12" s="3" t="s">
        <v>20</v>
      </c>
      <c r="W12" s="3" t="s">
        <v>111</v>
      </c>
      <c r="X12" s="3" t="s">
        <v>37</v>
      </c>
      <c r="Y12" s="3" t="s">
        <v>73</v>
      </c>
      <c r="Z12" s="3" t="s">
        <v>16</v>
      </c>
      <c r="AA12" s="4">
        <v>178</v>
      </c>
      <c r="AB12" s="3" t="s">
        <v>25</v>
      </c>
      <c r="AC12" s="3" t="s">
        <v>110</v>
      </c>
      <c r="AD12" s="3" t="s">
        <v>1643</v>
      </c>
      <c r="AE12" s="5" t="s">
        <v>1643</v>
      </c>
      <c r="AF12" s="8" t="s">
        <v>1643</v>
      </c>
      <c r="AG12" s="3" t="s">
        <v>1643</v>
      </c>
      <c r="AH12" s="3" t="s">
        <v>1643</v>
      </c>
      <c r="AI12" s="3" t="s">
        <v>1643</v>
      </c>
      <c r="AJ12" s="3" t="s">
        <v>1643</v>
      </c>
      <c r="AK12" s="3" t="s">
        <v>1643</v>
      </c>
      <c r="AL12" s="3" t="s">
        <v>1643</v>
      </c>
      <c r="AM12" s="3" t="s">
        <v>1643</v>
      </c>
      <c r="AN12" s="3" t="s">
        <v>1643</v>
      </c>
      <c r="AO12" s="3" t="s">
        <v>1643</v>
      </c>
      <c r="AP12" s="3" t="s">
        <v>1643</v>
      </c>
      <c r="AQ12" s="3" t="s">
        <v>1643</v>
      </c>
      <c r="AR12" s="3" t="s">
        <v>1643</v>
      </c>
      <c r="AS12" s="3" t="s">
        <v>1643</v>
      </c>
      <c r="AT12" s="3" t="s">
        <v>1643</v>
      </c>
      <c r="AU12" s="5" t="s">
        <v>1643</v>
      </c>
      <c r="AV12" s="13" t="s">
        <v>1643</v>
      </c>
      <c r="AW12" s="3" t="s">
        <v>1643</v>
      </c>
      <c r="AX12" s="3" t="s">
        <v>1643</v>
      </c>
      <c r="AY12" s="3" t="s">
        <v>1643</v>
      </c>
      <c r="AZ12" s="3" t="s">
        <v>1643</v>
      </c>
      <c r="BA12" s="3" t="s">
        <v>1643</v>
      </c>
      <c r="BB12" s="3" t="s">
        <v>1643</v>
      </c>
      <c r="BC12" s="5" t="s">
        <v>1643</v>
      </c>
      <c r="BD12" s="13" t="s">
        <v>1643</v>
      </c>
      <c r="BE12" s="3" t="s">
        <v>1643</v>
      </c>
      <c r="BF12" s="3" t="s">
        <v>1643</v>
      </c>
      <c r="BG12" s="3" t="s">
        <v>1643</v>
      </c>
      <c r="BH12" s="3" t="s">
        <v>1643</v>
      </c>
      <c r="BI12" s="3" t="s">
        <v>1643</v>
      </c>
      <c r="BJ12" s="3" t="s">
        <v>1643</v>
      </c>
      <c r="BK12" s="5" t="s">
        <v>1643</v>
      </c>
      <c r="BL12" s="13" t="s">
        <v>1643</v>
      </c>
      <c r="BM12" s="3" t="s">
        <v>1643</v>
      </c>
      <c r="BN12" s="3" t="s">
        <v>1643</v>
      </c>
      <c r="BO12" s="5" t="s">
        <v>1643</v>
      </c>
      <c r="BP12" s="13" t="s">
        <v>1643</v>
      </c>
      <c r="BQ12" s="3" t="s">
        <v>1643</v>
      </c>
      <c r="BR12" s="3" t="s">
        <v>1643</v>
      </c>
      <c r="BS12" s="5" t="s">
        <v>1643</v>
      </c>
      <c r="BT12" s="13" t="s">
        <v>1643</v>
      </c>
      <c r="BU12" s="5" t="s">
        <v>1643</v>
      </c>
      <c r="BV12" s="13" t="s">
        <v>1643</v>
      </c>
      <c r="BW12" s="3" t="s">
        <v>1643</v>
      </c>
      <c r="BX12" s="3" t="s">
        <v>1643</v>
      </c>
      <c r="BY12" s="5" t="s">
        <v>1643</v>
      </c>
      <c r="BZ12" s="13" t="s">
        <v>1643</v>
      </c>
      <c r="CA12" s="3" t="s">
        <v>1643</v>
      </c>
      <c r="CB12" s="3" t="s">
        <v>1643</v>
      </c>
      <c r="CC12" s="3" t="s">
        <v>1643</v>
      </c>
      <c r="CD12" s="5" t="s">
        <v>1643</v>
      </c>
      <c r="CE12" s="13" t="s">
        <v>1643</v>
      </c>
      <c r="CF12" s="3" t="s">
        <v>1643</v>
      </c>
      <c r="CG12" s="3" t="s">
        <v>1643</v>
      </c>
      <c r="CH12" s="3" t="s">
        <v>1643</v>
      </c>
      <c r="CI12" s="3" t="s">
        <v>1643</v>
      </c>
      <c r="CJ12" s="3" t="s">
        <v>1643</v>
      </c>
      <c r="CK12" s="5" t="s">
        <v>1643</v>
      </c>
      <c r="CL12" s="13" t="s">
        <v>1643</v>
      </c>
      <c r="CM12" s="3" t="s">
        <v>1643</v>
      </c>
      <c r="CN12" s="3" t="s">
        <v>1643</v>
      </c>
      <c r="CO12" s="3" t="s">
        <v>1643</v>
      </c>
      <c r="CP12" s="3" t="s">
        <v>1643</v>
      </c>
      <c r="CQ12" s="20" t="s">
        <v>1643</v>
      </c>
      <c r="CR12" s="13" t="s">
        <v>1643</v>
      </c>
      <c r="CS12" s="3" t="s">
        <v>1643</v>
      </c>
      <c r="CT12" s="3" t="s">
        <v>1643</v>
      </c>
      <c r="CU12" s="3" t="s">
        <v>1643</v>
      </c>
      <c r="CV12" s="3" t="s">
        <v>1643</v>
      </c>
      <c r="CW12" s="3" t="s">
        <v>1643</v>
      </c>
      <c r="CX12" s="3" t="s">
        <v>1643</v>
      </c>
      <c r="CY12" s="3" t="s">
        <v>1643</v>
      </c>
      <c r="CZ12" s="3" t="s">
        <v>1643</v>
      </c>
      <c r="DA12" s="3" t="s">
        <v>1643</v>
      </c>
      <c r="DB12" s="3" t="s">
        <v>1643</v>
      </c>
      <c r="DC12" s="3" t="s">
        <v>1643</v>
      </c>
      <c r="DD12" s="3" t="s">
        <v>1643</v>
      </c>
      <c r="DE12" s="5" t="s">
        <v>1643</v>
      </c>
      <c r="DF12" s="8" t="s">
        <v>1643</v>
      </c>
      <c r="DG12" s="3" t="s">
        <v>1643</v>
      </c>
      <c r="DH12" s="3" t="s">
        <v>1643</v>
      </c>
      <c r="DI12" s="3" t="s">
        <v>1643</v>
      </c>
      <c r="DJ12" s="3" t="s">
        <v>1643</v>
      </c>
      <c r="DK12" s="3" t="s">
        <v>1643</v>
      </c>
      <c r="DL12" s="3" t="s">
        <v>1643</v>
      </c>
      <c r="DM12" s="3" t="s">
        <v>1643</v>
      </c>
      <c r="DN12" s="5" t="s">
        <v>1643</v>
      </c>
      <c r="DO12" s="8" t="s">
        <v>1643</v>
      </c>
      <c r="DP12" s="3" t="s">
        <v>1643</v>
      </c>
      <c r="DQ12" s="3" t="s">
        <v>1643</v>
      </c>
      <c r="DR12" s="5" t="s">
        <v>1643</v>
      </c>
      <c r="DS12" s="8" t="s">
        <v>1643</v>
      </c>
      <c r="DT12" s="3" t="s">
        <v>1643</v>
      </c>
      <c r="DU12" s="3" t="s">
        <v>1643</v>
      </c>
      <c r="DV12" s="5" t="s">
        <v>1643</v>
      </c>
      <c r="DW12" s="16" t="s">
        <v>1643</v>
      </c>
      <c r="DX12" s="13" t="s">
        <v>1643</v>
      </c>
      <c r="DY12" s="3" t="s">
        <v>1643</v>
      </c>
      <c r="DZ12" s="3" t="s">
        <v>1643</v>
      </c>
      <c r="EA12" s="3" t="s">
        <v>1643</v>
      </c>
      <c r="EB12" s="20" t="s">
        <v>1643</v>
      </c>
      <c r="EC12" s="13" t="s">
        <v>1643</v>
      </c>
      <c r="ED12" s="3" t="s">
        <v>1643</v>
      </c>
      <c r="EE12" s="3" t="s">
        <v>1643</v>
      </c>
      <c r="EF12" s="3" t="s">
        <v>1643</v>
      </c>
      <c r="EG12" s="3" t="s">
        <v>1643</v>
      </c>
      <c r="EH12" s="3" t="s">
        <v>1643</v>
      </c>
      <c r="EI12" s="3" t="s">
        <v>1643</v>
      </c>
      <c r="EJ12" s="3" t="s">
        <v>1643</v>
      </c>
      <c r="EK12" s="3" t="s">
        <v>1643</v>
      </c>
      <c r="EL12" s="3" t="s">
        <v>1643</v>
      </c>
      <c r="EM12" s="20" t="s">
        <v>1643</v>
      </c>
      <c r="EN12" s="18" t="s">
        <v>1643</v>
      </c>
      <c r="EO12" s="8" t="s">
        <v>1643</v>
      </c>
      <c r="EP12" s="3" t="s">
        <v>1643</v>
      </c>
      <c r="EQ12" s="3" t="s">
        <v>1643</v>
      </c>
      <c r="ER12" s="3" t="s">
        <v>1643</v>
      </c>
      <c r="ES12" s="3" t="s">
        <v>1643</v>
      </c>
      <c r="ET12" s="3" t="s">
        <v>1643</v>
      </c>
      <c r="EU12" s="3" t="s">
        <v>1643</v>
      </c>
      <c r="EV12" s="3" t="s">
        <v>1643</v>
      </c>
      <c r="EW12" s="3" t="s">
        <v>1643</v>
      </c>
      <c r="EX12" s="20" t="s">
        <v>1643</v>
      </c>
      <c r="EY12" s="16" t="s">
        <v>612</v>
      </c>
      <c r="EZ12" s="13" t="s">
        <v>1643</v>
      </c>
      <c r="FA12" s="3" t="s">
        <v>1643</v>
      </c>
      <c r="FB12" s="3" t="s">
        <v>1643</v>
      </c>
      <c r="FC12" s="3" t="s">
        <v>1643</v>
      </c>
      <c r="FD12" s="3" t="s">
        <v>1643</v>
      </c>
      <c r="FE12" s="3" t="s">
        <v>1643</v>
      </c>
      <c r="FF12" s="3" t="s">
        <v>1643</v>
      </c>
      <c r="FG12" s="3" t="s">
        <v>1643</v>
      </c>
      <c r="FH12" s="3" t="s">
        <v>1643</v>
      </c>
      <c r="FI12" s="3" t="s">
        <v>1643</v>
      </c>
      <c r="FJ12" s="3" t="s">
        <v>1643</v>
      </c>
      <c r="FK12" s="3" t="s">
        <v>1643</v>
      </c>
      <c r="FL12" s="3" t="s">
        <v>1643</v>
      </c>
      <c r="FM12" s="3" t="s">
        <v>1643</v>
      </c>
      <c r="FN12" s="3" t="s">
        <v>1643</v>
      </c>
      <c r="FO12" s="3" t="s">
        <v>1643</v>
      </c>
      <c r="FP12" s="3" t="s">
        <v>1643</v>
      </c>
      <c r="FQ12" s="3" t="s">
        <v>1643</v>
      </c>
      <c r="FR12" s="3" t="s">
        <v>1643</v>
      </c>
      <c r="FS12" s="3" t="s">
        <v>1643</v>
      </c>
      <c r="FT12" s="3" t="s">
        <v>1643</v>
      </c>
      <c r="FU12" s="3" t="s">
        <v>1643</v>
      </c>
      <c r="FV12" s="3" t="s">
        <v>1643</v>
      </c>
      <c r="FW12" s="3" t="s">
        <v>1643</v>
      </c>
      <c r="FX12" s="3" t="s">
        <v>1643</v>
      </c>
      <c r="FY12" s="3" t="s">
        <v>1643</v>
      </c>
      <c r="FZ12" s="3" t="s">
        <v>1643</v>
      </c>
      <c r="GA12" s="3" t="s">
        <v>1643</v>
      </c>
      <c r="GB12" s="3" t="s">
        <v>1643</v>
      </c>
      <c r="GC12" s="3" t="s">
        <v>1643</v>
      </c>
      <c r="GD12" s="3" t="s">
        <v>1643</v>
      </c>
      <c r="GE12" s="3" t="s">
        <v>1643</v>
      </c>
      <c r="GF12" s="3" t="s">
        <v>1643</v>
      </c>
      <c r="GG12" s="3" t="s">
        <v>1643</v>
      </c>
      <c r="GH12" s="3" t="s">
        <v>1643</v>
      </c>
      <c r="GI12" s="3" t="s">
        <v>1643</v>
      </c>
      <c r="GJ12" s="3" t="s">
        <v>1643</v>
      </c>
      <c r="GK12" s="3" t="s">
        <v>1643</v>
      </c>
      <c r="GL12" s="3" t="s">
        <v>1643</v>
      </c>
      <c r="GM12" s="3" t="s">
        <v>1643</v>
      </c>
      <c r="GN12" s="3" t="s">
        <v>1643</v>
      </c>
      <c r="GO12" s="3" t="s">
        <v>1643</v>
      </c>
      <c r="GP12" s="20" t="s">
        <v>1643</v>
      </c>
      <c r="GQ12" s="13" t="s">
        <v>1643</v>
      </c>
      <c r="GR12" s="20" t="s">
        <v>1643</v>
      </c>
      <c r="GS12" s="13" t="s">
        <v>1643</v>
      </c>
      <c r="GT12" s="3" t="s">
        <v>1643</v>
      </c>
      <c r="GU12" s="3" t="s">
        <v>1643</v>
      </c>
      <c r="GV12" s="20" t="s">
        <v>1643</v>
      </c>
      <c r="GW12" s="31"/>
      <c r="GX12" s="13" t="s">
        <v>1643</v>
      </c>
      <c r="GY12" s="5" t="s">
        <v>1643</v>
      </c>
      <c r="GZ12" s="13" t="s">
        <v>1643</v>
      </c>
      <c r="HA12" s="5" t="s">
        <v>1643</v>
      </c>
      <c r="HB12" s="13" t="s">
        <v>1643</v>
      </c>
      <c r="HC12" s="3" t="s">
        <v>1643</v>
      </c>
      <c r="HD12" s="3" t="s">
        <v>1643</v>
      </c>
      <c r="HE12" s="3" t="s">
        <v>1643</v>
      </c>
      <c r="HF12" s="3" t="s">
        <v>1643</v>
      </c>
      <c r="HG12" s="20" t="s">
        <v>1643</v>
      </c>
      <c r="HH12" s="13" t="s">
        <v>1643</v>
      </c>
      <c r="HI12" s="3"/>
      <c r="HJ12" s="3" t="s">
        <v>1643</v>
      </c>
      <c r="HK12" s="3" t="s">
        <v>1643</v>
      </c>
      <c r="HL12" s="3" t="s">
        <v>1643</v>
      </c>
      <c r="HM12" s="3" t="s">
        <v>1643</v>
      </c>
      <c r="HN12" s="3" t="s">
        <v>1643</v>
      </c>
      <c r="HO12" s="5" t="s">
        <v>1643</v>
      </c>
      <c r="HP12" s="8" t="s">
        <v>1643</v>
      </c>
      <c r="HQ12" s="8" t="s">
        <v>1643</v>
      </c>
      <c r="HR12" s="3" t="s">
        <v>1643</v>
      </c>
      <c r="HS12" s="3" t="s">
        <v>1643</v>
      </c>
      <c r="HT12" s="3" t="s">
        <v>1643</v>
      </c>
      <c r="HU12" s="3" t="s">
        <v>1643</v>
      </c>
      <c r="HV12" s="5" t="s">
        <v>1643</v>
      </c>
      <c r="HW12" s="13" t="s">
        <v>1643</v>
      </c>
      <c r="HX12" s="8" t="s">
        <v>1643</v>
      </c>
      <c r="HY12" s="3" t="s">
        <v>1643</v>
      </c>
      <c r="HZ12" s="3" t="s">
        <v>1643</v>
      </c>
      <c r="IA12" s="3" t="s">
        <v>1643</v>
      </c>
      <c r="IB12" s="3" t="s">
        <v>1643</v>
      </c>
      <c r="IC12" s="5" t="s">
        <v>1643</v>
      </c>
      <c r="ID12" s="13" t="s">
        <v>1643</v>
      </c>
      <c r="IE12" s="8" t="s">
        <v>1643</v>
      </c>
      <c r="IF12" s="3" t="s">
        <v>1643</v>
      </c>
      <c r="IG12" s="3" t="s">
        <v>1643</v>
      </c>
      <c r="IH12" s="3" t="s">
        <v>1643</v>
      </c>
      <c r="II12" s="3" t="s">
        <v>1643</v>
      </c>
      <c r="IJ12" s="20" t="s">
        <v>1643</v>
      </c>
      <c r="IK12" s="13" t="s">
        <v>1643</v>
      </c>
      <c r="IL12" s="3" t="s">
        <v>1643</v>
      </c>
      <c r="IM12" s="3" t="s">
        <v>1643</v>
      </c>
      <c r="IN12" s="3" t="s">
        <v>1643</v>
      </c>
      <c r="IO12" s="3" t="s">
        <v>1643</v>
      </c>
      <c r="IP12" s="3" t="s">
        <v>1643</v>
      </c>
      <c r="IQ12" s="3" t="s">
        <v>1643</v>
      </c>
      <c r="IR12" s="3" t="s">
        <v>1643</v>
      </c>
      <c r="IS12" s="20" t="s">
        <v>1643</v>
      </c>
      <c r="IT12" s="13" t="s">
        <v>1643</v>
      </c>
      <c r="IU12" s="3"/>
      <c r="IV12" s="3" t="s">
        <v>1643</v>
      </c>
      <c r="IW12" s="3" t="s">
        <v>1643</v>
      </c>
      <c r="IX12" s="3" t="s">
        <v>1643</v>
      </c>
      <c r="IY12" s="5" t="s">
        <v>1643</v>
      </c>
      <c r="IZ12" s="8" t="s">
        <v>1643</v>
      </c>
      <c r="JA12" s="8" t="s">
        <v>1643</v>
      </c>
      <c r="JB12" s="3" t="s">
        <v>1643</v>
      </c>
      <c r="JC12" s="3" t="s">
        <v>1643</v>
      </c>
      <c r="JD12" s="5" t="s">
        <v>1643</v>
      </c>
      <c r="JE12" s="13" t="s">
        <v>1643</v>
      </c>
      <c r="JF12" s="3" t="s">
        <v>1643</v>
      </c>
      <c r="JG12" s="3" t="s">
        <v>1643</v>
      </c>
      <c r="JH12" s="3" t="s">
        <v>1643</v>
      </c>
      <c r="JI12" s="3" t="s">
        <v>1643</v>
      </c>
      <c r="JJ12" s="3" t="s">
        <v>1643</v>
      </c>
      <c r="JK12" s="3" t="s">
        <v>1643</v>
      </c>
      <c r="JL12" s="3" t="s">
        <v>1643</v>
      </c>
      <c r="JM12" s="20" t="s">
        <v>1643</v>
      </c>
      <c r="JN12" s="13" t="s">
        <v>1643</v>
      </c>
      <c r="JO12" s="3" t="s">
        <v>1643</v>
      </c>
      <c r="JP12" s="3" t="s">
        <v>1643</v>
      </c>
      <c r="JQ12" s="3" t="s">
        <v>1643</v>
      </c>
      <c r="JR12" s="3" t="s">
        <v>1643</v>
      </c>
      <c r="JS12" s="5" t="s">
        <v>1643</v>
      </c>
      <c r="JT12" s="13" t="s">
        <v>1643</v>
      </c>
      <c r="JU12" s="3" t="s">
        <v>1643</v>
      </c>
      <c r="JV12" s="3" t="s">
        <v>1643</v>
      </c>
      <c r="JW12" s="3" t="s">
        <v>1643</v>
      </c>
      <c r="JX12" s="5" t="s">
        <v>1643</v>
      </c>
      <c r="JY12" s="13" t="s">
        <v>1643</v>
      </c>
      <c r="JZ12" s="3" t="s">
        <v>1643</v>
      </c>
      <c r="KA12" s="3" t="s">
        <v>1643</v>
      </c>
      <c r="KB12" s="3" t="s">
        <v>1643</v>
      </c>
      <c r="KC12" s="3" t="s">
        <v>1643</v>
      </c>
      <c r="KD12" s="3" t="s">
        <v>1643</v>
      </c>
      <c r="KE12" s="3" t="s">
        <v>1643</v>
      </c>
      <c r="KF12" s="3" t="s">
        <v>1643</v>
      </c>
      <c r="KG12" s="5" t="s">
        <v>1643</v>
      </c>
      <c r="KH12" s="13" t="s">
        <v>1643</v>
      </c>
      <c r="KI12" s="3" t="s">
        <v>1643</v>
      </c>
      <c r="KJ12" s="3" t="s">
        <v>1643</v>
      </c>
      <c r="KK12" s="3" t="s">
        <v>1643</v>
      </c>
      <c r="KL12" s="3" t="s">
        <v>1643</v>
      </c>
      <c r="KM12" s="3" t="s">
        <v>1643</v>
      </c>
      <c r="KN12" s="20" t="s">
        <v>1643</v>
      </c>
      <c r="KO12" s="13" t="s">
        <v>1643</v>
      </c>
      <c r="KP12" s="3" t="s">
        <v>1643</v>
      </c>
      <c r="KQ12" s="3" t="s">
        <v>1643</v>
      </c>
      <c r="KR12" s="3" t="s">
        <v>1643</v>
      </c>
      <c r="KS12" s="20" t="s">
        <v>1643</v>
      </c>
      <c r="KT12" s="16" t="s">
        <v>1643</v>
      </c>
      <c r="KU12" s="13" t="s">
        <v>1643</v>
      </c>
      <c r="KV12" s="3" t="s">
        <v>1643</v>
      </c>
      <c r="KW12" s="3" t="s">
        <v>1643</v>
      </c>
      <c r="KX12" s="3" t="s">
        <v>1643</v>
      </c>
      <c r="KY12" s="3" t="s">
        <v>1643</v>
      </c>
      <c r="KZ12" s="3" t="s">
        <v>1643</v>
      </c>
      <c r="LA12" s="3" t="s">
        <v>1643</v>
      </c>
      <c r="LB12" s="3" t="s">
        <v>1643</v>
      </c>
      <c r="LC12" s="3" t="s">
        <v>1643</v>
      </c>
      <c r="LD12" s="3" t="s">
        <v>1643</v>
      </c>
      <c r="LE12" s="3" t="s">
        <v>1643</v>
      </c>
      <c r="LF12" s="3" t="s">
        <v>1643</v>
      </c>
      <c r="LG12" s="3" t="s">
        <v>1643</v>
      </c>
      <c r="LH12" s="3" t="s">
        <v>1643</v>
      </c>
      <c r="LI12" s="3" t="s">
        <v>1643</v>
      </c>
      <c r="LJ12" s="3" t="s">
        <v>1643</v>
      </c>
      <c r="LK12" s="3" t="s">
        <v>1643</v>
      </c>
      <c r="LL12" s="3" t="s">
        <v>1643</v>
      </c>
      <c r="LM12" s="3" t="s">
        <v>1643</v>
      </c>
      <c r="LN12" s="3" t="s">
        <v>1643</v>
      </c>
      <c r="LO12" s="3" t="s">
        <v>1643</v>
      </c>
      <c r="LP12" s="3" t="s">
        <v>1643</v>
      </c>
      <c r="LQ12" s="3" t="s">
        <v>1643</v>
      </c>
      <c r="LR12" s="3" t="s">
        <v>1643</v>
      </c>
      <c r="LS12" s="3" t="s">
        <v>1643</v>
      </c>
      <c r="LT12" s="3" t="s">
        <v>1643</v>
      </c>
      <c r="LU12" s="3" t="s">
        <v>1643</v>
      </c>
      <c r="LV12" s="3" t="s">
        <v>1643</v>
      </c>
      <c r="LW12" s="3" t="s">
        <v>1643</v>
      </c>
      <c r="LX12" s="3" t="s">
        <v>1643</v>
      </c>
      <c r="LY12" s="3" t="s">
        <v>1643</v>
      </c>
      <c r="LZ12" s="3" t="s">
        <v>1643</v>
      </c>
      <c r="MA12" s="3" t="s">
        <v>1643</v>
      </c>
      <c r="MB12" s="3" t="s">
        <v>1643</v>
      </c>
      <c r="MC12" s="3" t="s">
        <v>1643</v>
      </c>
      <c r="MD12" s="3" t="s">
        <v>1643</v>
      </c>
      <c r="ME12" s="3" t="s">
        <v>1643</v>
      </c>
      <c r="MF12" s="3" t="s">
        <v>1643</v>
      </c>
      <c r="MG12" s="3" t="s">
        <v>1643</v>
      </c>
      <c r="MH12" s="3" t="s">
        <v>1643</v>
      </c>
      <c r="MI12" s="3" t="s">
        <v>1643</v>
      </c>
      <c r="MJ12" s="3" t="s">
        <v>1643</v>
      </c>
      <c r="MK12" s="3" t="s">
        <v>1643</v>
      </c>
      <c r="ML12" s="3" t="s">
        <v>1643</v>
      </c>
      <c r="MM12" s="3" t="s">
        <v>1643</v>
      </c>
      <c r="MN12" s="20" t="s">
        <v>1643</v>
      </c>
      <c r="MO12" s="13" t="s">
        <v>1643</v>
      </c>
      <c r="MP12" s="3" t="s">
        <v>1643</v>
      </c>
      <c r="MQ12" s="3" t="s">
        <v>1643</v>
      </c>
      <c r="MR12" s="3" t="s">
        <v>1643</v>
      </c>
      <c r="MS12" s="3" t="s">
        <v>1643</v>
      </c>
      <c r="MT12" s="3" t="s">
        <v>1643</v>
      </c>
      <c r="MU12" s="3" t="s">
        <v>1643</v>
      </c>
      <c r="MV12" s="20" t="s">
        <v>1643</v>
      </c>
      <c r="MW12" s="13" t="s">
        <v>1643</v>
      </c>
      <c r="MX12" s="3" t="s">
        <v>1643</v>
      </c>
      <c r="MY12" s="3" t="s">
        <v>1643</v>
      </c>
      <c r="MZ12" s="3" t="s">
        <v>1643</v>
      </c>
      <c r="NA12" s="3" t="s">
        <v>1643</v>
      </c>
      <c r="NB12" s="3" t="s">
        <v>1643</v>
      </c>
      <c r="NC12" s="20" t="s">
        <v>1643</v>
      </c>
      <c r="ND12" s="13" t="s">
        <v>1643</v>
      </c>
      <c r="NE12" s="3" t="s">
        <v>1643</v>
      </c>
      <c r="NF12" s="3" t="s">
        <v>1643</v>
      </c>
      <c r="NG12" s="3" t="s">
        <v>1643</v>
      </c>
      <c r="NH12" s="3" t="s">
        <v>1643</v>
      </c>
      <c r="NI12" s="3" t="s">
        <v>1643</v>
      </c>
      <c r="NJ12" s="3" t="s">
        <v>1643</v>
      </c>
      <c r="NK12" s="3" t="s">
        <v>1643</v>
      </c>
      <c r="NL12" s="3" t="s">
        <v>1643</v>
      </c>
      <c r="NM12" s="3" t="s">
        <v>1643</v>
      </c>
      <c r="NN12" s="3" t="s">
        <v>1643</v>
      </c>
      <c r="NO12" s="20" t="s">
        <v>1643</v>
      </c>
      <c r="NP12" s="13" t="s">
        <v>1643</v>
      </c>
      <c r="NQ12" s="3" t="s">
        <v>1643</v>
      </c>
      <c r="NR12" s="3" t="s">
        <v>1643</v>
      </c>
      <c r="NS12" s="3" t="s">
        <v>1643</v>
      </c>
      <c r="NT12" s="3" t="s">
        <v>1643</v>
      </c>
      <c r="NU12" s="3" t="s">
        <v>1643</v>
      </c>
      <c r="NV12" s="3" t="s">
        <v>1643</v>
      </c>
      <c r="NW12" s="3" t="s">
        <v>1643</v>
      </c>
      <c r="NX12" s="3" t="s">
        <v>1643</v>
      </c>
      <c r="NY12" s="3" t="s">
        <v>1643</v>
      </c>
      <c r="NZ12" s="3" t="s">
        <v>1643</v>
      </c>
      <c r="OA12" s="3" t="s">
        <v>1643</v>
      </c>
      <c r="OB12" s="3" t="s">
        <v>1643</v>
      </c>
      <c r="OC12" s="3" t="s">
        <v>1643</v>
      </c>
      <c r="OD12" s="3" t="s">
        <v>1643</v>
      </c>
      <c r="OE12" s="5" t="s">
        <v>1643</v>
      </c>
      <c r="OF12" s="13" t="s">
        <v>1643</v>
      </c>
      <c r="OG12" s="3" t="s">
        <v>1643</v>
      </c>
      <c r="OH12" s="3" t="s">
        <v>1643</v>
      </c>
      <c r="OI12" s="3" t="s">
        <v>1643</v>
      </c>
      <c r="OJ12" s="3" t="s">
        <v>1643</v>
      </c>
      <c r="OK12" s="3" t="s">
        <v>1643</v>
      </c>
      <c r="OL12" s="3" t="s">
        <v>1643</v>
      </c>
      <c r="OM12" s="5" t="s">
        <v>1643</v>
      </c>
      <c r="ON12" s="13" t="s">
        <v>1643</v>
      </c>
      <c r="OO12" s="3" t="s">
        <v>1643</v>
      </c>
      <c r="OP12" s="3" t="s">
        <v>1643</v>
      </c>
      <c r="OQ12" s="3" t="s">
        <v>1643</v>
      </c>
      <c r="OR12" s="3" t="s">
        <v>1643</v>
      </c>
      <c r="OS12" s="3" t="s">
        <v>1643</v>
      </c>
      <c r="OT12" s="3" t="s">
        <v>1643</v>
      </c>
      <c r="OU12" s="3" t="s">
        <v>1643</v>
      </c>
      <c r="OV12" s="3" t="s">
        <v>1643</v>
      </c>
      <c r="OW12" s="3" t="s">
        <v>1643</v>
      </c>
      <c r="OX12" s="5" t="s">
        <v>1643</v>
      </c>
      <c r="OY12" s="13" t="s">
        <v>1643</v>
      </c>
      <c r="OZ12" s="3" t="s">
        <v>1643</v>
      </c>
      <c r="PA12" s="3" t="s">
        <v>1643</v>
      </c>
      <c r="PB12" s="3" t="s">
        <v>1643</v>
      </c>
      <c r="PC12" s="3" t="s">
        <v>1643</v>
      </c>
      <c r="PD12" s="3" t="s">
        <v>1643</v>
      </c>
      <c r="PE12" s="3" t="s">
        <v>1643</v>
      </c>
      <c r="PF12" s="3" t="s">
        <v>1643</v>
      </c>
      <c r="PG12" s="3" t="s">
        <v>1643</v>
      </c>
      <c r="PH12" s="3" t="s">
        <v>1643</v>
      </c>
      <c r="PI12" s="3" t="s">
        <v>1643</v>
      </c>
      <c r="PJ12" s="3" t="s">
        <v>1643</v>
      </c>
      <c r="PK12" s="3" t="s">
        <v>1643</v>
      </c>
      <c r="PL12" s="3" t="s">
        <v>1643</v>
      </c>
      <c r="PM12" s="3" t="s">
        <v>1643</v>
      </c>
      <c r="PN12" s="3" t="s">
        <v>1643</v>
      </c>
      <c r="PO12" s="3" t="s">
        <v>1643</v>
      </c>
      <c r="PP12" s="3" t="s">
        <v>1643</v>
      </c>
      <c r="PQ12" s="3" t="s">
        <v>1643</v>
      </c>
      <c r="PR12" s="3" t="s">
        <v>1643</v>
      </c>
      <c r="PS12" s="3" t="s">
        <v>1643</v>
      </c>
      <c r="PT12" s="3" t="s">
        <v>1643</v>
      </c>
      <c r="PU12" s="3" t="s">
        <v>1643</v>
      </c>
      <c r="PV12" s="3" t="s">
        <v>1643</v>
      </c>
      <c r="PW12" s="3" t="s">
        <v>1643</v>
      </c>
      <c r="PX12" s="3" t="s">
        <v>1643</v>
      </c>
      <c r="PY12" s="3" t="s">
        <v>1643</v>
      </c>
      <c r="PZ12" s="3" t="s">
        <v>1643</v>
      </c>
      <c r="QA12" s="3" t="s">
        <v>1643</v>
      </c>
      <c r="QB12" s="3" t="s">
        <v>1643</v>
      </c>
      <c r="QC12" s="3" t="s">
        <v>1643</v>
      </c>
      <c r="QD12" s="3" t="s">
        <v>1643</v>
      </c>
      <c r="QE12" s="3" t="s">
        <v>1643</v>
      </c>
      <c r="QF12" s="3" t="s">
        <v>1643</v>
      </c>
      <c r="QG12" s="3" t="s">
        <v>1643</v>
      </c>
      <c r="QH12" s="3" t="s">
        <v>1643</v>
      </c>
      <c r="QI12" s="3" t="s">
        <v>1643</v>
      </c>
      <c r="QJ12" s="3" t="s">
        <v>1643</v>
      </c>
      <c r="QK12" s="3" t="s">
        <v>1643</v>
      </c>
      <c r="QL12" s="3" t="s">
        <v>1643</v>
      </c>
      <c r="QM12" s="3" t="s">
        <v>1643</v>
      </c>
      <c r="QN12" s="3" t="s">
        <v>1643</v>
      </c>
      <c r="QO12" s="3" t="s">
        <v>1643</v>
      </c>
      <c r="QP12" s="3" t="s">
        <v>1643</v>
      </c>
      <c r="QQ12" s="3" t="s">
        <v>1643</v>
      </c>
      <c r="QR12" s="3" t="s">
        <v>1643</v>
      </c>
      <c r="QS12" s="3" t="s">
        <v>1643</v>
      </c>
      <c r="QT12" s="3" t="s">
        <v>1643</v>
      </c>
      <c r="QU12" s="3" t="s">
        <v>1643</v>
      </c>
      <c r="QV12" s="3" t="s">
        <v>1643</v>
      </c>
      <c r="QW12" s="3" t="s">
        <v>1643</v>
      </c>
      <c r="QX12" s="3" t="s">
        <v>1643</v>
      </c>
      <c r="QY12" s="3" t="s">
        <v>1643</v>
      </c>
      <c r="QZ12" s="3" t="s">
        <v>1643</v>
      </c>
      <c r="RA12" s="3" t="s">
        <v>1643</v>
      </c>
      <c r="RB12" s="3" t="s">
        <v>1643</v>
      </c>
      <c r="RC12" s="3" t="s">
        <v>1643</v>
      </c>
      <c r="RD12" s="3" t="s">
        <v>1643</v>
      </c>
      <c r="RE12" s="3" t="s">
        <v>1643</v>
      </c>
      <c r="RF12" s="3" t="s">
        <v>1643</v>
      </c>
      <c r="RG12" s="3" t="s">
        <v>1643</v>
      </c>
      <c r="RH12" s="3" t="s">
        <v>1643</v>
      </c>
      <c r="RI12" s="3" t="s">
        <v>1643</v>
      </c>
      <c r="RJ12" s="3" t="s">
        <v>1643</v>
      </c>
      <c r="RK12" s="5" t="s">
        <v>1643</v>
      </c>
      <c r="RL12" s="8" t="s">
        <v>1643</v>
      </c>
      <c r="RM12" s="3" t="s">
        <v>1643</v>
      </c>
      <c r="RN12" s="3" t="s">
        <v>1643</v>
      </c>
      <c r="RO12" s="3" t="s">
        <v>1643</v>
      </c>
      <c r="RP12" s="3" t="s">
        <v>1643</v>
      </c>
      <c r="RQ12" s="3" t="s">
        <v>1643</v>
      </c>
      <c r="RR12" s="20" t="s">
        <v>1643</v>
      </c>
      <c r="RS12" s="13" t="s">
        <v>1643</v>
      </c>
      <c r="RT12" s="3" t="s">
        <v>1643</v>
      </c>
      <c r="RU12" s="3" t="s">
        <v>1643</v>
      </c>
      <c r="RV12" s="3" t="s">
        <v>1643</v>
      </c>
      <c r="RW12" s="3" t="s">
        <v>1643</v>
      </c>
      <c r="RX12" s="3" t="s">
        <v>1643</v>
      </c>
      <c r="RY12" s="3" t="s">
        <v>1643</v>
      </c>
      <c r="RZ12" s="3" t="s">
        <v>1643</v>
      </c>
      <c r="SA12" s="3" t="s">
        <v>1643</v>
      </c>
      <c r="SB12" s="3" t="s">
        <v>1643</v>
      </c>
      <c r="SC12" s="3" t="s">
        <v>1643</v>
      </c>
      <c r="SD12" s="3" t="s">
        <v>1643</v>
      </c>
      <c r="SE12" s="3" t="s">
        <v>1643</v>
      </c>
      <c r="SF12" s="3" t="s">
        <v>1643</v>
      </c>
      <c r="SG12" s="3" t="s">
        <v>1643</v>
      </c>
      <c r="SH12" s="3" t="s">
        <v>1643</v>
      </c>
      <c r="SI12" s="3" t="s">
        <v>1643</v>
      </c>
      <c r="SJ12" s="3" t="s">
        <v>1643</v>
      </c>
      <c r="SK12" s="3" t="s">
        <v>1643</v>
      </c>
      <c r="SL12" s="3" t="s">
        <v>1643</v>
      </c>
      <c r="SM12" s="3" t="s">
        <v>1643</v>
      </c>
      <c r="SN12" s="3" t="s">
        <v>1643</v>
      </c>
      <c r="SO12" s="3" t="s">
        <v>1643</v>
      </c>
      <c r="SP12" s="3" t="s">
        <v>1643</v>
      </c>
      <c r="SQ12" s="3" t="s">
        <v>1643</v>
      </c>
      <c r="SR12" s="3" t="s">
        <v>1643</v>
      </c>
      <c r="SS12" s="3" t="s">
        <v>1643</v>
      </c>
      <c r="ST12" s="3" t="s">
        <v>1643</v>
      </c>
      <c r="SU12" s="3" t="s">
        <v>1643</v>
      </c>
      <c r="SV12" s="3" t="s">
        <v>1643</v>
      </c>
      <c r="SW12" s="3" t="s">
        <v>1643</v>
      </c>
      <c r="SX12" s="3" t="s">
        <v>1643</v>
      </c>
      <c r="SY12" s="3" t="s">
        <v>1643</v>
      </c>
      <c r="SZ12" s="3" t="s">
        <v>1643</v>
      </c>
      <c r="TA12" s="3" t="s">
        <v>1643</v>
      </c>
      <c r="TB12" s="20" t="s">
        <v>1643</v>
      </c>
      <c r="TC12" s="13"/>
      <c r="TD12" s="3"/>
      <c r="TE12" s="5"/>
      <c r="TF12" s="18" t="s">
        <v>1643</v>
      </c>
      <c r="TG12" s="13" t="s">
        <v>1643</v>
      </c>
      <c r="TH12" s="3" t="s">
        <v>1643</v>
      </c>
      <c r="TI12" s="3" t="s">
        <v>1643</v>
      </c>
      <c r="TJ12" s="3" t="s">
        <v>1643</v>
      </c>
      <c r="TK12" s="3" t="s">
        <v>1643</v>
      </c>
      <c r="TL12" s="3" t="s">
        <v>1643</v>
      </c>
      <c r="TM12" s="3" t="s">
        <v>1643</v>
      </c>
      <c r="TN12" s="3" t="s">
        <v>1643</v>
      </c>
      <c r="TO12" s="3" t="s">
        <v>1643</v>
      </c>
      <c r="TP12" s="5" t="s">
        <v>1643</v>
      </c>
      <c r="TQ12" s="8" t="s">
        <v>1643</v>
      </c>
      <c r="TR12" s="3" t="s">
        <v>1643</v>
      </c>
      <c r="TS12" s="3" t="s">
        <v>1643</v>
      </c>
      <c r="TT12" s="3" t="s">
        <v>1643</v>
      </c>
      <c r="TU12" s="20" t="s">
        <v>1643</v>
      </c>
      <c r="TV12" s="13" t="s">
        <v>1643</v>
      </c>
      <c r="TW12" s="5" t="s">
        <v>1643</v>
      </c>
      <c r="TX12" s="13" t="s">
        <v>1643</v>
      </c>
      <c r="TY12" s="5" t="s">
        <v>1643</v>
      </c>
      <c r="TZ12" s="13" t="s">
        <v>1643</v>
      </c>
      <c r="UA12" s="3" t="s">
        <v>1643</v>
      </c>
      <c r="UB12" s="3" t="s">
        <v>1643</v>
      </c>
      <c r="UC12" s="3" t="s">
        <v>1643</v>
      </c>
      <c r="UD12" s="3" t="s">
        <v>1643</v>
      </c>
      <c r="UE12" s="5" t="s">
        <v>1643</v>
      </c>
      <c r="UF12" s="13" t="s">
        <v>110</v>
      </c>
      <c r="UG12" s="3" t="s">
        <v>1643</v>
      </c>
      <c r="UH12" s="5" t="s">
        <v>110</v>
      </c>
      <c r="UI12" s="13" t="s">
        <v>128</v>
      </c>
      <c r="UJ12" s="3" t="s">
        <v>132</v>
      </c>
      <c r="UK12" s="3" t="s">
        <v>128</v>
      </c>
      <c r="UL12" s="3" t="s">
        <v>131</v>
      </c>
      <c r="UM12" s="3" t="s">
        <v>132</v>
      </c>
      <c r="UN12" s="3" t="s">
        <v>130</v>
      </c>
      <c r="UO12" s="3" t="s">
        <v>130</v>
      </c>
      <c r="UP12" s="3" t="s">
        <v>130</v>
      </c>
      <c r="UQ12" s="3" t="s">
        <v>128</v>
      </c>
      <c r="UR12" s="3" t="s">
        <v>130</v>
      </c>
      <c r="US12" s="3" t="s">
        <v>132</v>
      </c>
      <c r="UT12" s="3" t="s">
        <v>132</v>
      </c>
      <c r="UU12" s="3" t="s">
        <v>132</v>
      </c>
      <c r="UV12" s="3" t="s">
        <v>128</v>
      </c>
      <c r="UW12" s="3" t="s">
        <v>128</v>
      </c>
      <c r="UX12" s="5" t="s">
        <v>1643</v>
      </c>
      <c r="UY12" s="13" t="s">
        <v>196</v>
      </c>
      <c r="UZ12" s="3" t="s">
        <v>198</v>
      </c>
      <c r="VA12" s="3" t="s">
        <v>1643</v>
      </c>
      <c r="VB12" s="3" t="s">
        <v>1643</v>
      </c>
      <c r="VC12" s="3" t="s">
        <v>1643</v>
      </c>
      <c r="VD12" s="3" t="s">
        <v>207</v>
      </c>
      <c r="VE12" s="3" t="s">
        <v>210</v>
      </c>
      <c r="VF12" s="5" t="s">
        <v>213</v>
      </c>
      <c r="VG12" s="13" t="s">
        <v>1643</v>
      </c>
      <c r="VH12" s="3" t="s">
        <v>232</v>
      </c>
      <c r="VI12" s="3" t="s">
        <v>233</v>
      </c>
      <c r="VJ12" s="3" t="s">
        <v>1643</v>
      </c>
      <c r="VK12" s="3" t="s">
        <v>235</v>
      </c>
      <c r="VL12" s="3" t="s">
        <v>1643</v>
      </c>
      <c r="VM12" s="3" t="s">
        <v>1643</v>
      </c>
      <c r="VN12" s="5" t="s">
        <v>1643</v>
      </c>
      <c r="VO12" s="13" t="s">
        <v>132</v>
      </c>
      <c r="VP12" s="3" t="s">
        <v>127</v>
      </c>
      <c r="VQ12" s="3" t="s">
        <v>132</v>
      </c>
      <c r="VR12" s="3" t="s">
        <v>127</v>
      </c>
      <c r="VS12" s="3" t="s">
        <v>132</v>
      </c>
      <c r="VT12" s="3" t="s">
        <v>132</v>
      </c>
      <c r="VU12" s="3" t="s">
        <v>132</v>
      </c>
      <c r="VV12" s="3" t="s">
        <v>128</v>
      </c>
      <c r="VW12" s="3" t="s">
        <v>132</v>
      </c>
      <c r="VX12" s="3" t="s">
        <v>132</v>
      </c>
      <c r="VY12" s="3" t="s">
        <v>132</v>
      </c>
      <c r="VZ12" s="3" t="s">
        <v>132</v>
      </c>
      <c r="WA12" s="3" t="s">
        <v>132</v>
      </c>
      <c r="WB12" s="3" t="s">
        <v>132</v>
      </c>
      <c r="WC12" s="3" t="s">
        <v>132</v>
      </c>
      <c r="WD12" s="3" t="s">
        <v>127</v>
      </c>
      <c r="WE12" s="3" t="s">
        <v>129</v>
      </c>
      <c r="WF12" s="3" t="s">
        <v>132</v>
      </c>
      <c r="WG12" s="3" t="s">
        <v>132</v>
      </c>
      <c r="WH12" s="3" t="s">
        <v>132</v>
      </c>
      <c r="WI12" s="3" t="s">
        <v>132</v>
      </c>
      <c r="WJ12" s="3" t="s">
        <v>132</v>
      </c>
      <c r="WK12" s="3" t="s">
        <v>132</v>
      </c>
      <c r="WL12" s="3" t="s">
        <v>132</v>
      </c>
      <c r="WM12" s="3" t="s">
        <v>132</v>
      </c>
      <c r="WN12" s="3" t="s">
        <v>132</v>
      </c>
      <c r="WO12" s="3" t="s">
        <v>132</v>
      </c>
      <c r="WP12" s="3" t="s">
        <v>132</v>
      </c>
      <c r="WQ12" s="3" t="s">
        <v>132</v>
      </c>
      <c r="WR12" s="3" t="s">
        <v>131</v>
      </c>
      <c r="WS12" s="3" t="s">
        <v>131</v>
      </c>
      <c r="WT12" s="3" t="s">
        <v>127</v>
      </c>
      <c r="WU12" s="3" t="s">
        <v>127</v>
      </c>
      <c r="WV12" s="3" t="s">
        <v>132</v>
      </c>
      <c r="WW12" s="3" t="s">
        <v>132</v>
      </c>
      <c r="WX12" s="3" t="s">
        <v>132</v>
      </c>
      <c r="WY12" s="3" t="s">
        <v>132</v>
      </c>
      <c r="WZ12" s="3" t="s">
        <v>132</v>
      </c>
      <c r="XA12" s="3" t="s">
        <v>132</v>
      </c>
      <c r="XB12" s="3" t="s">
        <v>132</v>
      </c>
      <c r="XC12" s="3" t="s">
        <v>132</v>
      </c>
      <c r="XD12" s="3" t="s">
        <v>132</v>
      </c>
      <c r="XE12" s="3" t="s">
        <v>132</v>
      </c>
      <c r="XF12" s="3" t="s">
        <v>132</v>
      </c>
      <c r="XG12" s="3" t="s">
        <v>132</v>
      </c>
      <c r="XH12" s="3" t="s">
        <v>132</v>
      </c>
      <c r="XI12" s="3" t="s">
        <v>132</v>
      </c>
      <c r="XJ12" s="3" t="s">
        <v>129</v>
      </c>
      <c r="XK12" s="3" t="s">
        <v>129</v>
      </c>
      <c r="XL12" s="3" t="s">
        <v>129</v>
      </c>
      <c r="XM12" s="3" t="s">
        <v>127</v>
      </c>
      <c r="XN12" s="3" t="s">
        <v>129</v>
      </c>
      <c r="XO12" s="3" t="s">
        <v>127</v>
      </c>
      <c r="XP12" s="3" t="s">
        <v>127</v>
      </c>
      <c r="XQ12" s="3" t="s">
        <v>129</v>
      </c>
      <c r="XR12" s="3" t="s">
        <v>129</v>
      </c>
      <c r="XS12" s="3" t="s">
        <v>129</v>
      </c>
      <c r="XT12" s="3" t="s">
        <v>129</v>
      </c>
      <c r="XU12" s="3" t="s">
        <v>129</v>
      </c>
      <c r="XV12" s="3" t="s">
        <v>129</v>
      </c>
      <c r="XW12" s="3" t="s">
        <v>131</v>
      </c>
      <c r="XX12" s="3" t="s">
        <v>129</v>
      </c>
      <c r="XY12" s="3" t="s">
        <v>129</v>
      </c>
      <c r="XZ12" s="3" t="s">
        <v>129</v>
      </c>
      <c r="YA12" s="5" t="s">
        <v>1643</v>
      </c>
      <c r="YB12" s="13" t="s">
        <v>353</v>
      </c>
      <c r="YC12" s="3" t="s">
        <v>354</v>
      </c>
      <c r="YD12" s="3" t="s">
        <v>355</v>
      </c>
      <c r="YE12" s="3" t="s">
        <v>1643</v>
      </c>
      <c r="YF12" s="3" t="s">
        <v>1643</v>
      </c>
      <c r="YG12" s="3" t="s">
        <v>110</v>
      </c>
      <c r="YH12" s="5" t="s">
        <v>364</v>
      </c>
      <c r="YI12" s="13" t="s">
        <v>111</v>
      </c>
      <c r="YJ12" s="3" t="s">
        <v>1643</v>
      </c>
      <c r="YK12" s="3" t="s">
        <v>1643</v>
      </c>
      <c r="YL12" s="3" t="s">
        <v>110</v>
      </c>
      <c r="YM12" s="3" t="s">
        <v>111</v>
      </c>
      <c r="YN12" s="3" t="s">
        <v>1643</v>
      </c>
      <c r="YO12" s="3" t="s">
        <v>110</v>
      </c>
      <c r="YP12" s="3" t="s">
        <v>111</v>
      </c>
      <c r="YQ12" s="3" t="s">
        <v>1643</v>
      </c>
      <c r="YR12" s="3" t="s">
        <v>110</v>
      </c>
      <c r="YS12" s="3" t="s">
        <v>402</v>
      </c>
      <c r="YT12" s="3" t="s">
        <v>111</v>
      </c>
      <c r="YU12" s="3" t="s">
        <v>1643</v>
      </c>
      <c r="YV12" s="3" t="s">
        <v>111</v>
      </c>
      <c r="YW12" s="3" t="s">
        <v>1643</v>
      </c>
      <c r="YX12" s="3" t="s">
        <v>1643</v>
      </c>
      <c r="YY12" s="3" t="s">
        <v>110</v>
      </c>
      <c r="YZ12" s="3" t="s">
        <v>111</v>
      </c>
      <c r="ZA12" s="3" t="s">
        <v>1643</v>
      </c>
      <c r="ZB12" s="3" t="s">
        <v>110</v>
      </c>
      <c r="ZC12" s="3" t="s">
        <v>111</v>
      </c>
      <c r="ZD12" s="3" t="s">
        <v>1643</v>
      </c>
      <c r="ZE12" s="3" t="s">
        <v>110</v>
      </c>
      <c r="ZF12" s="3" t="s">
        <v>111</v>
      </c>
      <c r="ZG12" s="3" t="s">
        <v>1643</v>
      </c>
      <c r="ZH12" s="3" t="s">
        <v>110</v>
      </c>
      <c r="ZI12" s="3" t="s">
        <v>111</v>
      </c>
      <c r="ZJ12" s="3" t="s">
        <v>1643</v>
      </c>
      <c r="ZK12" s="3" t="s">
        <v>111</v>
      </c>
      <c r="ZL12" s="3" t="s">
        <v>1643</v>
      </c>
      <c r="ZM12" s="3" t="s">
        <v>1643</v>
      </c>
      <c r="ZN12" s="3" t="s">
        <v>1643</v>
      </c>
      <c r="ZO12" s="3" t="s">
        <v>111</v>
      </c>
      <c r="ZP12" s="3" t="s">
        <v>1643</v>
      </c>
      <c r="ZQ12" s="3" t="s">
        <v>1643</v>
      </c>
      <c r="ZR12" s="5" t="s">
        <v>1643</v>
      </c>
      <c r="ZS12" s="13" t="s">
        <v>450</v>
      </c>
      <c r="ZT12" s="3" t="s">
        <v>459</v>
      </c>
      <c r="ZU12" s="3" t="s">
        <v>462</v>
      </c>
      <c r="ZV12" s="18" t="s">
        <v>110</v>
      </c>
      <c r="ZW12" s="13" t="s">
        <v>1643</v>
      </c>
      <c r="ZX12" s="3" t="s">
        <v>1643</v>
      </c>
      <c r="ZY12" s="3" t="s">
        <v>1643</v>
      </c>
      <c r="ZZ12" s="3" t="s">
        <v>1643</v>
      </c>
      <c r="AAA12" s="3" t="s">
        <v>492</v>
      </c>
      <c r="AAB12" s="3" t="s">
        <v>495</v>
      </c>
      <c r="AAC12" s="3" t="s">
        <v>496</v>
      </c>
      <c r="AAD12" s="3" t="s">
        <v>497</v>
      </c>
      <c r="AAE12" s="3" t="s">
        <v>498</v>
      </c>
      <c r="AAF12" s="5" t="s">
        <v>1643</v>
      </c>
      <c r="AAG12" s="13" t="s">
        <v>110</v>
      </c>
      <c r="AAH12" s="3" t="s">
        <v>110</v>
      </c>
      <c r="AAI12" s="3" t="s">
        <v>110</v>
      </c>
      <c r="AAJ12" s="3" t="s">
        <v>110</v>
      </c>
      <c r="AAK12" s="3" t="s">
        <v>110</v>
      </c>
      <c r="AAL12" s="3" t="s">
        <v>1643</v>
      </c>
      <c r="AAM12" s="3" t="s">
        <v>1643</v>
      </c>
      <c r="AAN12" s="3" t="s">
        <v>1643</v>
      </c>
      <c r="AAO12" s="5" t="s">
        <v>1643</v>
      </c>
      <c r="AAP12" s="13" t="s">
        <v>111</v>
      </c>
      <c r="AAQ12" s="5" t="s">
        <v>1643</v>
      </c>
      <c r="AAR12" s="13" t="s">
        <v>520</v>
      </c>
      <c r="AAS12" s="3" t="s">
        <v>110</v>
      </c>
      <c r="AAT12" s="3" t="s">
        <v>110</v>
      </c>
      <c r="AAU12" s="3" t="s">
        <v>111</v>
      </c>
      <c r="AAV12" s="3" t="s">
        <v>111</v>
      </c>
      <c r="AAW12" s="3" t="s">
        <v>110</v>
      </c>
      <c r="AAX12" s="5" t="s">
        <v>111</v>
      </c>
      <c r="AAY12" s="13" t="s">
        <v>110</v>
      </c>
      <c r="AAZ12" s="13" t="s">
        <v>1661</v>
      </c>
      <c r="ABA12" s="3" t="s">
        <v>540</v>
      </c>
      <c r="ABB12" s="3" t="s">
        <v>1643</v>
      </c>
      <c r="ABC12" s="3" t="s">
        <v>1643</v>
      </c>
      <c r="ABD12" s="3" t="s">
        <v>1643</v>
      </c>
      <c r="ABE12" s="20"/>
      <c r="ABF12" s="5" t="s">
        <v>545</v>
      </c>
      <c r="ABG12" s="13" t="s">
        <v>1662</v>
      </c>
      <c r="ABH12" s="3" t="s">
        <v>1643</v>
      </c>
      <c r="ABI12" s="3" t="s">
        <v>1643</v>
      </c>
      <c r="ABJ12" s="3" t="s">
        <v>1643</v>
      </c>
      <c r="ABK12" s="3" t="s">
        <v>1643</v>
      </c>
      <c r="ABL12" s="3" t="s">
        <v>1643</v>
      </c>
      <c r="ABM12" s="5" t="s">
        <v>545</v>
      </c>
      <c r="ABN12" s="13" t="s">
        <v>1643</v>
      </c>
      <c r="ABO12" s="3" t="s">
        <v>1643</v>
      </c>
      <c r="ABP12" s="3" t="s">
        <v>1643</v>
      </c>
      <c r="ABQ12" s="3" t="s">
        <v>1643</v>
      </c>
      <c r="ABR12" s="3" t="s">
        <v>1643</v>
      </c>
      <c r="ABS12" s="3" t="s">
        <v>1643</v>
      </c>
      <c r="ABT12" s="5" t="s">
        <v>1643</v>
      </c>
      <c r="ABU12" s="13" t="s">
        <v>1643</v>
      </c>
      <c r="ABV12" s="3" t="s">
        <v>1643</v>
      </c>
      <c r="ABW12" s="3" t="s">
        <v>1643</v>
      </c>
      <c r="ABX12" s="3" t="s">
        <v>1643</v>
      </c>
      <c r="ABY12" s="3" t="s">
        <v>1643</v>
      </c>
      <c r="ABZ12" s="3" t="s">
        <v>1643</v>
      </c>
      <c r="ACA12" s="5" t="s">
        <v>1643</v>
      </c>
      <c r="ACB12" s="13" t="s">
        <v>1643</v>
      </c>
      <c r="ACC12" s="3" t="s">
        <v>1643</v>
      </c>
      <c r="ACD12" s="3" t="s">
        <v>1643</v>
      </c>
      <c r="ACE12" s="3" t="s">
        <v>144</v>
      </c>
      <c r="ACF12" s="3" t="s">
        <v>156</v>
      </c>
      <c r="ACG12" s="3" t="s">
        <v>1643</v>
      </c>
      <c r="ACH12" s="3" t="s">
        <v>1643</v>
      </c>
      <c r="ACI12" s="3" t="s">
        <v>1643</v>
      </c>
      <c r="ACJ12" s="5" t="s">
        <v>1643</v>
      </c>
      <c r="ACK12" s="13" t="s">
        <v>110</v>
      </c>
      <c r="ACL12" s="3" t="s">
        <v>1662</v>
      </c>
      <c r="ACM12" s="3" t="s">
        <v>1643</v>
      </c>
      <c r="ACN12" s="3" t="s">
        <v>1643</v>
      </c>
      <c r="ACO12" s="3" t="s">
        <v>1643</v>
      </c>
      <c r="ACP12" s="5" t="s">
        <v>545</v>
      </c>
      <c r="ACQ12" s="13" t="s">
        <v>1643</v>
      </c>
      <c r="ACR12" s="3" t="s">
        <v>1643</v>
      </c>
      <c r="ACS12" s="3" t="s">
        <v>1643</v>
      </c>
      <c r="ACT12" s="3" t="s">
        <v>1643</v>
      </c>
      <c r="ACU12" s="5"/>
      <c r="ACV12" s="13" t="s">
        <v>1643</v>
      </c>
      <c r="ACW12" s="3" t="s">
        <v>1643</v>
      </c>
      <c r="ACX12" s="3" t="s">
        <v>1643</v>
      </c>
      <c r="ACY12" s="3" t="s">
        <v>1643</v>
      </c>
      <c r="ACZ12" s="5" t="s">
        <v>1643</v>
      </c>
      <c r="ADA12" s="13" t="s">
        <v>1643</v>
      </c>
      <c r="ADB12" s="3" t="s">
        <v>1643</v>
      </c>
      <c r="ADC12" s="3" t="s">
        <v>1643</v>
      </c>
      <c r="ADD12" s="3" t="s">
        <v>1643</v>
      </c>
      <c r="ADE12" s="3" t="s">
        <v>156</v>
      </c>
      <c r="ADF12" s="3" t="s">
        <v>1643</v>
      </c>
      <c r="ADG12" s="3" t="s">
        <v>1643</v>
      </c>
      <c r="ADH12" s="3" t="s">
        <v>1643</v>
      </c>
      <c r="ADI12" s="20" t="s">
        <v>1643</v>
      </c>
      <c r="ADJ12" s="13" t="s">
        <v>111</v>
      </c>
      <c r="ADK12" s="3" t="s">
        <v>1643</v>
      </c>
      <c r="ADL12" s="3" t="s">
        <v>1643</v>
      </c>
      <c r="ADM12" s="3" t="s">
        <v>1643</v>
      </c>
      <c r="ADN12" s="3" t="s">
        <v>1643</v>
      </c>
      <c r="ADO12" s="5" t="s">
        <v>1643</v>
      </c>
      <c r="ADP12" s="13" t="s">
        <v>1643</v>
      </c>
      <c r="ADQ12" s="8" t="s">
        <v>1643</v>
      </c>
      <c r="ADR12" s="3" t="s">
        <v>1643</v>
      </c>
      <c r="ADS12" s="3" t="s">
        <v>1643</v>
      </c>
      <c r="ADT12" s="5" t="s">
        <v>1643</v>
      </c>
      <c r="ADU12" s="13" t="s">
        <v>1643</v>
      </c>
      <c r="ADV12" s="8" t="s">
        <v>1643</v>
      </c>
      <c r="ADW12" s="3" t="s">
        <v>1643</v>
      </c>
      <c r="ADX12" s="3" t="s">
        <v>1643</v>
      </c>
      <c r="ADY12" s="5" t="s">
        <v>1643</v>
      </c>
      <c r="ADZ12" s="13" t="s">
        <v>1643</v>
      </c>
      <c r="AEA12" s="8" t="s">
        <v>1643</v>
      </c>
      <c r="AEB12" s="3" t="s">
        <v>1643</v>
      </c>
      <c r="AEC12" s="3" t="s">
        <v>1643</v>
      </c>
      <c r="AED12" s="5" t="s">
        <v>1643</v>
      </c>
      <c r="AEE12" s="13" t="s">
        <v>1643</v>
      </c>
      <c r="AEF12" s="3" t="s">
        <v>1643</v>
      </c>
      <c r="AEG12" s="3" t="s">
        <v>1643</v>
      </c>
      <c r="AEH12" s="3" t="s">
        <v>1643</v>
      </c>
      <c r="AEI12" s="3" t="s">
        <v>1643</v>
      </c>
      <c r="AEJ12" s="3" t="s">
        <v>1643</v>
      </c>
      <c r="AEK12" s="3" t="s">
        <v>1643</v>
      </c>
      <c r="AEL12" s="3" t="s">
        <v>1643</v>
      </c>
      <c r="AEM12" s="5" t="s">
        <v>1643</v>
      </c>
      <c r="AEN12" s="13" t="s">
        <v>1643</v>
      </c>
      <c r="AEO12" s="3" t="s">
        <v>1643</v>
      </c>
      <c r="AEP12" s="3" t="s">
        <v>1643</v>
      </c>
      <c r="AEQ12" s="3" t="s">
        <v>1643</v>
      </c>
      <c r="AER12" s="3" t="s">
        <v>1643</v>
      </c>
      <c r="AES12" s="3" t="s">
        <v>1643</v>
      </c>
      <c r="AET12" s="5" t="s">
        <v>1643</v>
      </c>
      <c r="AEU12" s="13" t="s">
        <v>1643</v>
      </c>
      <c r="AEV12" s="3" t="s">
        <v>1643</v>
      </c>
      <c r="AEW12" s="3" t="s">
        <v>1643</v>
      </c>
      <c r="AEX12" s="3" t="s">
        <v>1643</v>
      </c>
      <c r="AEY12" s="5" t="s">
        <v>1643</v>
      </c>
    </row>
    <row r="13" spans="1:831" ht="58" x14ac:dyDescent="0.35">
      <c r="A13" s="1">
        <v>45608.72761574074</v>
      </c>
      <c r="B13" s="2">
        <v>45608.735601851855</v>
      </c>
      <c r="C13" s="4">
        <v>100</v>
      </c>
      <c r="D13" s="4">
        <v>690</v>
      </c>
      <c r="E13" s="3" t="s">
        <v>1640</v>
      </c>
      <c r="F13" s="2">
        <v>45608.735621631946</v>
      </c>
      <c r="G13" s="3" t="s">
        <v>1663</v>
      </c>
      <c r="H13" s="4">
        <v>1</v>
      </c>
      <c r="I13" s="3" t="s">
        <v>1642</v>
      </c>
      <c r="J13" s="3" t="s">
        <v>1642</v>
      </c>
      <c r="K13" s="3" t="s">
        <v>1642</v>
      </c>
      <c r="L13" s="3" t="s">
        <v>1642</v>
      </c>
      <c r="M13" s="3" t="s">
        <v>1642</v>
      </c>
      <c r="N13" s="3" t="s">
        <v>1642</v>
      </c>
      <c r="O13" s="3" t="s">
        <v>110</v>
      </c>
      <c r="P13" s="3" t="s">
        <v>1643</v>
      </c>
      <c r="Q13" s="3" t="s">
        <v>1643</v>
      </c>
      <c r="R13" s="20" t="s">
        <v>110</v>
      </c>
      <c r="S13" s="127">
        <v>63</v>
      </c>
      <c r="T13" s="124"/>
      <c r="U13" s="3"/>
      <c r="V13" s="3" t="s">
        <v>20</v>
      </c>
      <c r="W13" s="3" t="s">
        <v>111</v>
      </c>
      <c r="X13" s="3" t="s">
        <v>45</v>
      </c>
      <c r="Y13" s="3" t="s">
        <v>74</v>
      </c>
      <c r="Z13" s="3" t="s">
        <v>16</v>
      </c>
      <c r="AA13" s="4">
        <v>161</v>
      </c>
      <c r="AB13" s="3" t="s">
        <v>25</v>
      </c>
      <c r="AC13" s="3" t="s">
        <v>111</v>
      </c>
      <c r="AD13" s="3" t="s">
        <v>111</v>
      </c>
      <c r="AE13" s="5" t="s">
        <v>1820</v>
      </c>
      <c r="AF13" s="8" t="s">
        <v>1818</v>
      </c>
      <c r="AG13" s="3" t="s">
        <v>245</v>
      </c>
      <c r="AH13" s="3" t="s">
        <v>129</v>
      </c>
      <c r="AI13" s="3" t="s">
        <v>1818</v>
      </c>
      <c r="AJ13" s="3" t="s">
        <v>129</v>
      </c>
      <c r="AK13" s="3" t="s">
        <v>129</v>
      </c>
      <c r="AL13" s="3" t="s">
        <v>131</v>
      </c>
      <c r="AM13" s="3" t="s">
        <v>131</v>
      </c>
      <c r="AN13" s="3" t="s">
        <v>131</v>
      </c>
      <c r="AO13" s="3" t="s">
        <v>131</v>
      </c>
      <c r="AP13" s="3" t="s">
        <v>131</v>
      </c>
      <c r="AQ13" s="3" t="s">
        <v>131</v>
      </c>
      <c r="AR13" s="3" t="s">
        <v>131</v>
      </c>
      <c r="AS13" s="3" t="s">
        <v>131</v>
      </c>
      <c r="AT13" s="3" t="s">
        <v>131</v>
      </c>
      <c r="AU13" s="5" t="s">
        <v>1643</v>
      </c>
      <c r="AV13" s="13" t="s">
        <v>196</v>
      </c>
      <c r="AW13" s="3" t="s">
        <v>198</v>
      </c>
      <c r="AX13" s="3" t="s">
        <v>200</v>
      </c>
      <c r="AY13" s="3" t="s">
        <v>201</v>
      </c>
      <c r="AZ13" s="3" t="s">
        <v>1643</v>
      </c>
      <c r="BA13" s="3" t="s">
        <v>1643</v>
      </c>
      <c r="BB13" s="3" t="s">
        <v>1643</v>
      </c>
      <c r="BC13" s="5" t="s">
        <v>1643</v>
      </c>
      <c r="BD13" s="13" t="s">
        <v>1643</v>
      </c>
      <c r="BE13" s="3" t="s">
        <v>1643</v>
      </c>
      <c r="BF13" s="3" t="s">
        <v>1643</v>
      </c>
      <c r="BG13" s="3" t="s">
        <v>1643</v>
      </c>
      <c r="BH13" s="3" t="s">
        <v>235</v>
      </c>
      <c r="BI13" s="3" t="s">
        <v>1643</v>
      </c>
      <c r="BJ13" s="3" t="s">
        <v>1643</v>
      </c>
      <c r="BK13" s="5" t="s">
        <v>1643</v>
      </c>
      <c r="BL13" s="13" t="s">
        <v>131</v>
      </c>
      <c r="BM13" s="3" t="s">
        <v>131</v>
      </c>
      <c r="BN13" s="3" t="s">
        <v>131</v>
      </c>
      <c r="BO13" s="5" t="s">
        <v>131</v>
      </c>
      <c r="BP13" s="13" t="s">
        <v>132</v>
      </c>
      <c r="BQ13" s="3" t="s">
        <v>132</v>
      </c>
      <c r="BR13" s="3" t="s">
        <v>132</v>
      </c>
      <c r="BS13" s="5" t="s">
        <v>132</v>
      </c>
      <c r="BT13" s="13" t="s">
        <v>132</v>
      </c>
      <c r="BU13" s="5" t="s">
        <v>132</v>
      </c>
      <c r="BV13" s="13" t="s">
        <v>132</v>
      </c>
      <c r="BW13" s="3" t="s">
        <v>132</v>
      </c>
      <c r="BX13" s="3" t="s">
        <v>132</v>
      </c>
      <c r="BY13" s="5" t="s">
        <v>132</v>
      </c>
      <c r="BZ13" s="13" t="s">
        <v>131</v>
      </c>
      <c r="CA13" s="3" t="s">
        <v>1665</v>
      </c>
      <c r="CB13" s="3" t="s">
        <v>1665</v>
      </c>
      <c r="CC13" s="3" t="s">
        <v>1665</v>
      </c>
      <c r="CD13" s="5" t="s">
        <v>129</v>
      </c>
      <c r="CE13" s="13" t="s">
        <v>132</v>
      </c>
      <c r="CF13" s="3" t="s">
        <v>132</v>
      </c>
      <c r="CG13" s="3" t="s">
        <v>132</v>
      </c>
      <c r="CH13" s="3" t="s">
        <v>132</v>
      </c>
      <c r="CI13" s="3" t="s">
        <v>132</v>
      </c>
      <c r="CJ13" s="3" t="s">
        <v>132</v>
      </c>
      <c r="CK13" s="5" t="s">
        <v>132</v>
      </c>
      <c r="CL13" s="13" t="s">
        <v>129</v>
      </c>
      <c r="CM13" s="3" t="s">
        <v>128</v>
      </c>
      <c r="CN13" s="3" t="s">
        <v>129</v>
      </c>
      <c r="CO13" s="3" t="s">
        <v>129</v>
      </c>
      <c r="CP13" s="3" t="s">
        <v>131</v>
      </c>
      <c r="CQ13" s="20" t="s">
        <v>131</v>
      </c>
      <c r="CR13" s="13" t="s">
        <v>132</v>
      </c>
      <c r="CS13" s="3" t="s">
        <v>132</v>
      </c>
      <c r="CT13" s="3" t="s">
        <v>132</v>
      </c>
      <c r="CU13" s="3" t="s">
        <v>132</v>
      </c>
      <c r="CV13" s="3" t="s">
        <v>132</v>
      </c>
      <c r="CW13" s="3" t="s">
        <v>132</v>
      </c>
      <c r="CX13" s="3" t="s">
        <v>132</v>
      </c>
      <c r="CY13" s="3" t="s">
        <v>132</v>
      </c>
      <c r="CZ13" s="3" t="s">
        <v>132</v>
      </c>
      <c r="DA13" s="3" t="s">
        <v>132</v>
      </c>
      <c r="DB13" s="3" t="s">
        <v>132</v>
      </c>
      <c r="DC13" s="3" t="s">
        <v>132</v>
      </c>
      <c r="DD13" s="3" t="s">
        <v>132</v>
      </c>
      <c r="DE13" s="5" t="s">
        <v>132</v>
      </c>
      <c r="DF13" s="8" t="s">
        <v>131</v>
      </c>
      <c r="DG13" s="3" t="s">
        <v>132</v>
      </c>
      <c r="DH13" s="3" t="s">
        <v>132</v>
      </c>
      <c r="DI13" s="3" t="s">
        <v>132</v>
      </c>
      <c r="DJ13" s="3" t="s">
        <v>132</v>
      </c>
      <c r="DK13" s="3" t="s">
        <v>132</v>
      </c>
      <c r="DL13" s="3" t="s">
        <v>132</v>
      </c>
      <c r="DM13" s="3" t="s">
        <v>129</v>
      </c>
      <c r="DN13" s="5" t="s">
        <v>131</v>
      </c>
      <c r="DO13" s="8" t="s">
        <v>132</v>
      </c>
      <c r="DP13" s="3" t="s">
        <v>129</v>
      </c>
      <c r="DQ13" s="3" t="s">
        <v>129</v>
      </c>
      <c r="DR13" s="5" t="s">
        <v>131</v>
      </c>
      <c r="DS13" s="8" t="s">
        <v>129</v>
      </c>
      <c r="DT13" s="3" t="s">
        <v>129</v>
      </c>
      <c r="DU13" s="3" t="s">
        <v>129</v>
      </c>
      <c r="DV13" s="5" t="s">
        <v>131</v>
      </c>
      <c r="DW13" s="16" t="s">
        <v>1643</v>
      </c>
      <c r="DX13" s="13" t="s">
        <v>353</v>
      </c>
      <c r="DY13" s="3" t="s">
        <v>1643</v>
      </c>
      <c r="DZ13" s="3" t="s">
        <v>1643</v>
      </c>
      <c r="EA13" s="3" t="s">
        <v>1643</v>
      </c>
      <c r="EB13" s="20" t="s">
        <v>357</v>
      </c>
      <c r="EC13" s="13" t="s">
        <v>111</v>
      </c>
      <c r="ED13" s="3" t="s">
        <v>110</v>
      </c>
      <c r="EE13" s="3" t="s">
        <v>110</v>
      </c>
      <c r="EF13" s="3" t="s">
        <v>1643</v>
      </c>
      <c r="EG13" s="3" t="s">
        <v>111</v>
      </c>
      <c r="EH13" s="3" t="s">
        <v>110</v>
      </c>
      <c r="EI13" s="3" t="s">
        <v>110</v>
      </c>
      <c r="EJ13" s="3" t="s">
        <v>110</v>
      </c>
      <c r="EK13" s="3" t="s">
        <v>110</v>
      </c>
      <c r="EL13" s="3" t="s">
        <v>1643</v>
      </c>
      <c r="EM13" s="20" t="s">
        <v>1643</v>
      </c>
      <c r="EN13" s="18" t="s">
        <v>110</v>
      </c>
      <c r="EO13" s="8" t="s">
        <v>1643</v>
      </c>
      <c r="EP13" s="3" t="s">
        <v>1643</v>
      </c>
      <c r="EQ13" s="3" t="s">
        <v>1643</v>
      </c>
      <c r="ER13" s="3" t="s">
        <v>489</v>
      </c>
      <c r="ES13" s="3" t="s">
        <v>1643</v>
      </c>
      <c r="ET13" s="3" t="s">
        <v>1643</v>
      </c>
      <c r="EU13" s="3" t="s">
        <v>1643</v>
      </c>
      <c r="EV13" s="3" t="s">
        <v>497</v>
      </c>
      <c r="EW13" s="3" t="s">
        <v>1643</v>
      </c>
      <c r="EX13" s="20" t="s">
        <v>1643</v>
      </c>
      <c r="EY13" s="16" t="s">
        <v>111</v>
      </c>
      <c r="EZ13" s="13" t="s">
        <v>132</v>
      </c>
      <c r="FA13" s="3" t="s">
        <v>129</v>
      </c>
      <c r="FB13" s="3" t="s">
        <v>132</v>
      </c>
      <c r="FC13" s="3" t="s">
        <v>131</v>
      </c>
      <c r="FD13" s="3" t="s">
        <v>132</v>
      </c>
      <c r="FE13" s="3" t="s">
        <v>128</v>
      </c>
      <c r="FF13" s="3" t="s">
        <v>132</v>
      </c>
      <c r="FG13" s="3" t="s">
        <v>132</v>
      </c>
      <c r="FH13" s="3" t="s">
        <v>132</v>
      </c>
      <c r="FI13" s="3" t="s">
        <v>132</v>
      </c>
      <c r="FJ13" s="3" t="s">
        <v>132</v>
      </c>
      <c r="FK13" s="3" t="s">
        <v>132</v>
      </c>
      <c r="FL13" s="3" t="s">
        <v>129</v>
      </c>
      <c r="FM13" s="3" t="s">
        <v>128</v>
      </c>
      <c r="FN13" s="3" t="s">
        <v>129</v>
      </c>
      <c r="FO13" s="3" t="s">
        <v>1643</v>
      </c>
      <c r="FP13" s="3" t="s">
        <v>128</v>
      </c>
      <c r="FQ13" s="3" t="s">
        <v>128</v>
      </c>
      <c r="FR13" s="3" t="s">
        <v>128</v>
      </c>
      <c r="FS13" s="3" t="s">
        <v>128</v>
      </c>
      <c r="FT13" s="3" t="s">
        <v>128</v>
      </c>
      <c r="FU13" s="3" t="s">
        <v>130</v>
      </c>
      <c r="FV13" s="3" t="s">
        <v>132</v>
      </c>
      <c r="FW13" s="3" t="s">
        <v>132</v>
      </c>
      <c r="FX13" s="3" t="s">
        <v>132</v>
      </c>
      <c r="FY13" s="3" t="s">
        <v>132</v>
      </c>
      <c r="FZ13" s="3" t="s">
        <v>132</v>
      </c>
      <c r="GA13" s="3" t="s">
        <v>130</v>
      </c>
      <c r="GB13" s="3" t="s">
        <v>128</v>
      </c>
      <c r="GC13" s="3" t="s">
        <v>130</v>
      </c>
      <c r="GD13" s="3" t="s">
        <v>130</v>
      </c>
      <c r="GE13" s="3" t="s">
        <v>128</v>
      </c>
      <c r="GF13" s="3" t="s">
        <v>1821</v>
      </c>
      <c r="GG13" s="3" t="s">
        <v>1821</v>
      </c>
      <c r="GH13" s="3" t="s">
        <v>1821</v>
      </c>
      <c r="GI13" s="3" t="s">
        <v>1821</v>
      </c>
      <c r="GJ13" s="3" t="s">
        <v>1821</v>
      </c>
      <c r="GK13" s="3" t="s">
        <v>1821</v>
      </c>
      <c r="GL13" s="3" t="s">
        <v>1821</v>
      </c>
      <c r="GM13" s="3" t="s">
        <v>1821</v>
      </c>
      <c r="GN13" s="3" t="s">
        <v>1821</v>
      </c>
      <c r="GO13" s="3" t="s">
        <v>1821</v>
      </c>
      <c r="GP13" s="20" t="s">
        <v>1643</v>
      </c>
      <c r="GQ13" s="13" t="s">
        <v>1643</v>
      </c>
      <c r="GR13" s="20" t="s">
        <v>1643</v>
      </c>
      <c r="GS13" s="13" t="s">
        <v>1643</v>
      </c>
      <c r="GT13" s="3" t="s">
        <v>1643</v>
      </c>
      <c r="GU13" s="3" t="s">
        <v>1643</v>
      </c>
      <c r="GV13" s="20" t="s">
        <v>1643</v>
      </c>
      <c r="GW13" s="31"/>
      <c r="GX13" s="13" t="s">
        <v>1643</v>
      </c>
      <c r="GY13" s="5" t="s">
        <v>1643</v>
      </c>
      <c r="GZ13" s="13" t="s">
        <v>1643</v>
      </c>
      <c r="HA13" s="5" t="s">
        <v>1643</v>
      </c>
      <c r="HB13" s="13" t="s">
        <v>1643</v>
      </c>
      <c r="HC13" s="3" t="s">
        <v>1643</v>
      </c>
      <c r="HD13" s="3" t="s">
        <v>1643</v>
      </c>
      <c r="HE13" s="3" t="s">
        <v>1643</v>
      </c>
      <c r="HF13" s="3" t="s">
        <v>1643</v>
      </c>
      <c r="HG13" s="20" t="s">
        <v>1643</v>
      </c>
      <c r="HH13" s="13" t="s">
        <v>1643</v>
      </c>
      <c r="HI13" s="3"/>
      <c r="HJ13" s="3" t="s">
        <v>1643</v>
      </c>
      <c r="HK13" s="3" t="s">
        <v>1643</v>
      </c>
      <c r="HL13" s="3" t="s">
        <v>1643</v>
      </c>
      <c r="HM13" s="3" t="s">
        <v>1643</v>
      </c>
      <c r="HN13" s="3" t="s">
        <v>1643</v>
      </c>
      <c r="HO13" s="5" t="s">
        <v>1643</v>
      </c>
      <c r="HP13" s="8" t="s">
        <v>1643</v>
      </c>
      <c r="HQ13" s="8" t="s">
        <v>1643</v>
      </c>
      <c r="HR13" s="3" t="s">
        <v>1643</v>
      </c>
      <c r="HS13" s="3" t="s">
        <v>1643</v>
      </c>
      <c r="HT13" s="3" t="s">
        <v>1643</v>
      </c>
      <c r="HU13" s="3" t="s">
        <v>1643</v>
      </c>
      <c r="HV13" s="5" t="s">
        <v>1643</v>
      </c>
      <c r="HW13" s="13" t="s">
        <v>1643</v>
      </c>
      <c r="HX13" s="8" t="s">
        <v>1643</v>
      </c>
      <c r="HY13" s="3" t="s">
        <v>1643</v>
      </c>
      <c r="HZ13" s="3" t="s">
        <v>1643</v>
      </c>
      <c r="IA13" s="3" t="s">
        <v>1643</v>
      </c>
      <c r="IB13" s="3" t="s">
        <v>1643</v>
      </c>
      <c r="IC13" s="5" t="s">
        <v>1643</v>
      </c>
      <c r="ID13" s="13" t="s">
        <v>1643</v>
      </c>
      <c r="IE13" s="8" t="s">
        <v>1643</v>
      </c>
      <c r="IF13" s="3" t="s">
        <v>1643</v>
      </c>
      <c r="IG13" s="3" t="s">
        <v>1643</v>
      </c>
      <c r="IH13" s="3" t="s">
        <v>1643</v>
      </c>
      <c r="II13" s="3" t="s">
        <v>1643</v>
      </c>
      <c r="IJ13" s="20" t="s">
        <v>1643</v>
      </c>
      <c r="IK13" s="13" t="s">
        <v>1643</v>
      </c>
      <c r="IL13" s="3" t="s">
        <v>1643</v>
      </c>
      <c r="IM13" s="3" t="s">
        <v>1643</v>
      </c>
      <c r="IN13" s="3" t="s">
        <v>1643</v>
      </c>
      <c r="IO13" s="3" t="s">
        <v>1643</v>
      </c>
      <c r="IP13" s="3" t="s">
        <v>1643</v>
      </c>
      <c r="IQ13" s="3" t="s">
        <v>1643</v>
      </c>
      <c r="IR13" s="3" t="s">
        <v>1643</v>
      </c>
      <c r="IS13" s="20" t="s">
        <v>1643</v>
      </c>
      <c r="IT13" s="13" t="s">
        <v>1643</v>
      </c>
      <c r="IU13" s="3"/>
      <c r="IV13" s="3" t="s">
        <v>1643</v>
      </c>
      <c r="IW13" s="3" t="s">
        <v>1643</v>
      </c>
      <c r="IX13" s="3" t="s">
        <v>1643</v>
      </c>
      <c r="IY13" s="5" t="s">
        <v>1643</v>
      </c>
      <c r="IZ13" s="8" t="s">
        <v>1643</v>
      </c>
      <c r="JA13" s="8" t="s">
        <v>1643</v>
      </c>
      <c r="JB13" s="3" t="s">
        <v>1643</v>
      </c>
      <c r="JC13" s="3" t="s">
        <v>1643</v>
      </c>
      <c r="JD13" s="5" t="s">
        <v>1643</v>
      </c>
      <c r="JE13" s="13" t="s">
        <v>1643</v>
      </c>
      <c r="JF13" s="3" t="s">
        <v>1643</v>
      </c>
      <c r="JG13" s="3" t="s">
        <v>1643</v>
      </c>
      <c r="JH13" s="3" t="s">
        <v>1643</v>
      </c>
      <c r="JI13" s="3" t="s">
        <v>1643</v>
      </c>
      <c r="JJ13" s="3" t="s">
        <v>1643</v>
      </c>
      <c r="JK13" s="3" t="s">
        <v>1643</v>
      </c>
      <c r="JL13" s="3" t="s">
        <v>1643</v>
      </c>
      <c r="JM13" s="20" t="s">
        <v>1643</v>
      </c>
      <c r="JN13" s="13" t="s">
        <v>1643</v>
      </c>
      <c r="JO13" s="3" t="s">
        <v>1643</v>
      </c>
      <c r="JP13" s="3" t="s">
        <v>1643</v>
      </c>
      <c r="JQ13" s="3" t="s">
        <v>1643</v>
      </c>
      <c r="JR13" s="3" t="s">
        <v>1643</v>
      </c>
      <c r="JS13" s="5" t="s">
        <v>1643</v>
      </c>
      <c r="JT13" s="13" t="s">
        <v>1643</v>
      </c>
      <c r="JU13" s="3" t="s">
        <v>1643</v>
      </c>
      <c r="JV13" s="3" t="s">
        <v>1643</v>
      </c>
      <c r="JW13" s="3" t="s">
        <v>1643</v>
      </c>
      <c r="JX13" s="5" t="s">
        <v>1643</v>
      </c>
      <c r="JY13" s="13" t="s">
        <v>1643</v>
      </c>
      <c r="JZ13" s="3" t="s">
        <v>1643</v>
      </c>
      <c r="KA13" s="3" t="s">
        <v>1643</v>
      </c>
      <c r="KB13" s="3" t="s">
        <v>1643</v>
      </c>
      <c r="KC13" s="3" t="s">
        <v>1643</v>
      </c>
      <c r="KD13" s="3" t="s">
        <v>1643</v>
      </c>
      <c r="KE13" s="3" t="s">
        <v>1643</v>
      </c>
      <c r="KF13" s="3" t="s">
        <v>1643</v>
      </c>
      <c r="KG13" s="5" t="s">
        <v>1643</v>
      </c>
      <c r="KH13" s="13" t="s">
        <v>1643</v>
      </c>
      <c r="KI13" s="3" t="s">
        <v>1643</v>
      </c>
      <c r="KJ13" s="3" t="s">
        <v>1643</v>
      </c>
      <c r="KK13" s="3" t="s">
        <v>1643</v>
      </c>
      <c r="KL13" s="3" t="s">
        <v>1643</v>
      </c>
      <c r="KM13" s="3" t="s">
        <v>1643</v>
      </c>
      <c r="KN13" s="20" t="s">
        <v>1643</v>
      </c>
      <c r="KO13" s="13" t="s">
        <v>1643</v>
      </c>
      <c r="KP13" s="3" t="s">
        <v>1643</v>
      </c>
      <c r="KQ13" s="3" t="s">
        <v>1643</v>
      </c>
      <c r="KR13" s="3" t="s">
        <v>1643</v>
      </c>
      <c r="KS13" s="20" t="s">
        <v>1643</v>
      </c>
      <c r="KT13" s="16" t="s">
        <v>1643</v>
      </c>
      <c r="KU13" s="13" t="s">
        <v>1643</v>
      </c>
      <c r="KV13" s="3" t="s">
        <v>1643</v>
      </c>
      <c r="KW13" s="3" t="s">
        <v>1643</v>
      </c>
      <c r="KX13" s="3" t="s">
        <v>1643</v>
      </c>
      <c r="KY13" s="3" t="s">
        <v>1643</v>
      </c>
      <c r="KZ13" s="3" t="s">
        <v>1643</v>
      </c>
      <c r="LA13" s="3" t="s">
        <v>1643</v>
      </c>
      <c r="LB13" s="3" t="s">
        <v>1643</v>
      </c>
      <c r="LC13" s="3" t="s">
        <v>1643</v>
      </c>
      <c r="LD13" s="3" t="s">
        <v>1643</v>
      </c>
      <c r="LE13" s="3" t="s">
        <v>1643</v>
      </c>
      <c r="LF13" s="3" t="s">
        <v>1643</v>
      </c>
      <c r="LG13" s="3" t="s">
        <v>1643</v>
      </c>
      <c r="LH13" s="3" t="s">
        <v>1643</v>
      </c>
      <c r="LI13" s="3" t="s">
        <v>1643</v>
      </c>
      <c r="LJ13" s="3" t="s">
        <v>1643</v>
      </c>
      <c r="LK13" s="3" t="s">
        <v>1643</v>
      </c>
      <c r="LL13" s="3" t="s">
        <v>1643</v>
      </c>
      <c r="LM13" s="3" t="s">
        <v>1643</v>
      </c>
      <c r="LN13" s="3" t="s">
        <v>1643</v>
      </c>
      <c r="LO13" s="3" t="s">
        <v>1643</v>
      </c>
      <c r="LP13" s="3" t="s">
        <v>1643</v>
      </c>
      <c r="LQ13" s="3" t="s">
        <v>1643</v>
      </c>
      <c r="LR13" s="3" t="s">
        <v>1643</v>
      </c>
      <c r="LS13" s="3" t="s">
        <v>1643</v>
      </c>
      <c r="LT13" s="3" t="s">
        <v>1643</v>
      </c>
      <c r="LU13" s="3" t="s">
        <v>1643</v>
      </c>
      <c r="LV13" s="3" t="s">
        <v>1643</v>
      </c>
      <c r="LW13" s="3" t="s">
        <v>1643</v>
      </c>
      <c r="LX13" s="3" t="s">
        <v>1643</v>
      </c>
      <c r="LY13" s="3" t="s">
        <v>1643</v>
      </c>
      <c r="LZ13" s="3" t="s">
        <v>1643</v>
      </c>
      <c r="MA13" s="3" t="s">
        <v>1643</v>
      </c>
      <c r="MB13" s="3" t="s">
        <v>1643</v>
      </c>
      <c r="MC13" s="3" t="s">
        <v>1643</v>
      </c>
      <c r="MD13" s="3" t="s">
        <v>1643</v>
      </c>
      <c r="ME13" s="3" t="s">
        <v>1643</v>
      </c>
      <c r="MF13" s="3" t="s">
        <v>1643</v>
      </c>
      <c r="MG13" s="3" t="s">
        <v>1643</v>
      </c>
      <c r="MH13" s="3" t="s">
        <v>1643</v>
      </c>
      <c r="MI13" s="3" t="s">
        <v>1643</v>
      </c>
      <c r="MJ13" s="3" t="s">
        <v>1643</v>
      </c>
      <c r="MK13" s="3" t="s">
        <v>1643</v>
      </c>
      <c r="ML13" s="3" t="s">
        <v>1643</v>
      </c>
      <c r="MM13" s="3" t="s">
        <v>1643</v>
      </c>
      <c r="MN13" s="20" t="s">
        <v>1643</v>
      </c>
      <c r="MO13" s="13" t="s">
        <v>1643</v>
      </c>
      <c r="MP13" s="3" t="s">
        <v>1643</v>
      </c>
      <c r="MQ13" s="3" t="s">
        <v>1643</v>
      </c>
      <c r="MR13" s="3" t="s">
        <v>1643</v>
      </c>
      <c r="MS13" s="3" t="s">
        <v>1643</v>
      </c>
      <c r="MT13" s="3" t="s">
        <v>1643</v>
      </c>
      <c r="MU13" s="3" t="s">
        <v>1643</v>
      </c>
      <c r="MV13" s="20" t="s">
        <v>1643</v>
      </c>
      <c r="MW13" s="13" t="s">
        <v>1643</v>
      </c>
      <c r="MX13" s="3" t="s">
        <v>1643</v>
      </c>
      <c r="MY13" s="3" t="s">
        <v>1643</v>
      </c>
      <c r="MZ13" s="3" t="s">
        <v>1643</v>
      </c>
      <c r="NA13" s="3" t="s">
        <v>1643</v>
      </c>
      <c r="NB13" s="3" t="s">
        <v>1643</v>
      </c>
      <c r="NC13" s="20" t="s">
        <v>1643</v>
      </c>
      <c r="ND13" s="13" t="s">
        <v>1643</v>
      </c>
      <c r="NE13" s="3" t="s">
        <v>1643</v>
      </c>
      <c r="NF13" s="3" t="s">
        <v>1643</v>
      </c>
      <c r="NG13" s="3" t="s">
        <v>1643</v>
      </c>
      <c r="NH13" s="3" t="s">
        <v>1643</v>
      </c>
      <c r="NI13" s="3" t="s">
        <v>1643</v>
      </c>
      <c r="NJ13" s="3" t="s">
        <v>1643</v>
      </c>
      <c r="NK13" s="3" t="s">
        <v>1643</v>
      </c>
      <c r="NL13" s="3" t="s">
        <v>1643</v>
      </c>
      <c r="NM13" s="3" t="s">
        <v>1643</v>
      </c>
      <c r="NN13" s="3" t="s">
        <v>1643</v>
      </c>
      <c r="NO13" s="20" t="s">
        <v>1643</v>
      </c>
      <c r="NP13" s="13" t="s">
        <v>1643</v>
      </c>
      <c r="NQ13" s="3" t="s">
        <v>1643</v>
      </c>
      <c r="NR13" s="3" t="s">
        <v>1643</v>
      </c>
      <c r="NS13" s="3" t="s">
        <v>1643</v>
      </c>
      <c r="NT13" s="3" t="s">
        <v>1643</v>
      </c>
      <c r="NU13" s="3" t="s">
        <v>1643</v>
      </c>
      <c r="NV13" s="3" t="s">
        <v>1643</v>
      </c>
      <c r="NW13" s="3" t="s">
        <v>1643</v>
      </c>
      <c r="NX13" s="3" t="s">
        <v>1643</v>
      </c>
      <c r="NY13" s="3" t="s">
        <v>1643</v>
      </c>
      <c r="NZ13" s="3" t="s">
        <v>1643</v>
      </c>
      <c r="OA13" s="3" t="s">
        <v>1643</v>
      </c>
      <c r="OB13" s="3" t="s">
        <v>1643</v>
      </c>
      <c r="OC13" s="3" t="s">
        <v>1643</v>
      </c>
      <c r="OD13" s="3" t="s">
        <v>1643</v>
      </c>
      <c r="OE13" s="5" t="s">
        <v>1643</v>
      </c>
      <c r="OF13" s="13" t="s">
        <v>1643</v>
      </c>
      <c r="OG13" s="3" t="s">
        <v>1643</v>
      </c>
      <c r="OH13" s="3" t="s">
        <v>1643</v>
      </c>
      <c r="OI13" s="3" t="s">
        <v>1643</v>
      </c>
      <c r="OJ13" s="3" t="s">
        <v>1643</v>
      </c>
      <c r="OK13" s="3" t="s">
        <v>1643</v>
      </c>
      <c r="OL13" s="3" t="s">
        <v>1643</v>
      </c>
      <c r="OM13" s="5" t="s">
        <v>1643</v>
      </c>
      <c r="ON13" s="13" t="s">
        <v>1643</v>
      </c>
      <c r="OO13" s="3" t="s">
        <v>1643</v>
      </c>
      <c r="OP13" s="3" t="s">
        <v>1643</v>
      </c>
      <c r="OQ13" s="3" t="s">
        <v>1643</v>
      </c>
      <c r="OR13" s="3" t="s">
        <v>1643</v>
      </c>
      <c r="OS13" s="3" t="s">
        <v>1643</v>
      </c>
      <c r="OT13" s="3" t="s">
        <v>1643</v>
      </c>
      <c r="OU13" s="3" t="s">
        <v>1643</v>
      </c>
      <c r="OV13" s="3" t="s">
        <v>1643</v>
      </c>
      <c r="OW13" s="3" t="s">
        <v>1643</v>
      </c>
      <c r="OX13" s="5" t="s">
        <v>1643</v>
      </c>
      <c r="OY13" s="13" t="s">
        <v>1643</v>
      </c>
      <c r="OZ13" s="3" t="s">
        <v>1643</v>
      </c>
      <c r="PA13" s="3" t="s">
        <v>1643</v>
      </c>
      <c r="PB13" s="3" t="s">
        <v>1643</v>
      </c>
      <c r="PC13" s="3" t="s">
        <v>1643</v>
      </c>
      <c r="PD13" s="3" t="s">
        <v>1643</v>
      </c>
      <c r="PE13" s="3" t="s">
        <v>1643</v>
      </c>
      <c r="PF13" s="3" t="s">
        <v>1643</v>
      </c>
      <c r="PG13" s="3" t="s">
        <v>1643</v>
      </c>
      <c r="PH13" s="3" t="s">
        <v>1643</v>
      </c>
      <c r="PI13" s="3" t="s">
        <v>1643</v>
      </c>
      <c r="PJ13" s="3" t="s">
        <v>1643</v>
      </c>
      <c r="PK13" s="3" t="s">
        <v>1643</v>
      </c>
      <c r="PL13" s="3" t="s">
        <v>1643</v>
      </c>
      <c r="PM13" s="3" t="s">
        <v>1643</v>
      </c>
      <c r="PN13" s="3" t="s">
        <v>1643</v>
      </c>
      <c r="PO13" s="3" t="s">
        <v>1643</v>
      </c>
      <c r="PP13" s="3" t="s">
        <v>1643</v>
      </c>
      <c r="PQ13" s="3" t="s">
        <v>1643</v>
      </c>
      <c r="PR13" s="3" t="s">
        <v>1643</v>
      </c>
      <c r="PS13" s="3" t="s">
        <v>1643</v>
      </c>
      <c r="PT13" s="3" t="s">
        <v>1643</v>
      </c>
      <c r="PU13" s="3" t="s">
        <v>1643</v>
      </c>
      <c r="PV13" s="3" t="s">
        <v>1643</v>
      </c>
      <c r="PW13" s="3" t="s">
        <v>1643</v>
      </c>
      <c r="PX13" s="3" t="s">
        <v>1643</v>
      </c>
      <c r="PY13" s="3" t="s">
        <v>1643</v>
      </c>
      <c r="PZ13" s="3" t="s">
        <v>1643</v>
      </c>
      <c r="QA13" s="3" t="s">
        <v>1643</v>
      </c>
      <c r="QB13" s="3" t="s">
        <v>1643</v>
      </c>
      <c r="QC13" s="3" t="s">
        <v>1643</v>
      </c>
      <c r="QD13" s="3" t="s">
        <v>1643</v>
      </c>
      <c r="QE13" s="3" t="s">
        <v>1643</v>
      </c>
      <c r="QF13" s="3" t="s">
        <v>1643</v>
      </c>
      <c r="QG13" s="3" t="s">
        <v>1643</v>
      </c>
      <c r="QH13" s="3" t="s">
        <v>1643</v>
      </c>
      <c r="QI13" s="3" t="s">
        <v>1643</v>
      </c>
      <c r="QJ13" s="3" t="s">
        <v>1643</v>
      </c>
      <c r="QK13" s="3" t="s">
        <v>1643</v>
      </c>
      <c r="QL13" s="3" t="s">
        <v>1643</v>
      </c>
      <c r="QM13" s="3" t="s">
        <v>1643</v>
      </c>
      <c r="QN13" s="3" t="s">
        <v>1643</v>
      </c>
      <c r="QO13" s="3" t="s">
        <v>1643</v>
      </c>
      <c r="QP13" s="3" t="s">
        <v>1643</v>
      </c>
      <c r="QQ13" s="3" t="s">
        <v>1643</v>
      </c>
      <c r="QR13" s="3" t="s">
        <v>1643</v>
      </c>
      <c r="QS13" s="3" t="s">
        <v>1643</v>
      </c>
      <c r="QT13" s="3" t="s">
        <v>1643</v>
      </c>
      <c r="QU13" s="3" t="s">
        <v>1643</v>
      </c>
      <c r="QV13" s="3" t="s">
        <v>1643</v>
      </c>
      <c r="QW13" s="3" t="s">
        <v>1643</v>
      </c>
      <c r="QX13" s="3" t="s">
        <v>1643</v>
      </c>
      <c r="QY13" s="3" t="s">
        <v>1643</v>
      </c>
      <c r="QZ13" s="3" t="s">
        <v>1643</v>
      </c>
      <c r="RA13" s="3" t="s">
        <v>1643</v>
      </c>
      <c r="RB13" s="3" t="s">
        <v>1643</v>
      </c>
      <c r="RC13" s="3" t="s">
        <v>1643</v>
      </c>
      <c r="RD13" s="3" t="s">
        <v>1643</v>
      </c>
      <c r="RE13" s="3" t="s">
        <v>1643</v>
      </c>
      <c r="RF13" s="3" t="s">
        <v>1643</v>
      </c>
      <c r="RG13" s="3" t="s">
        <v>1643</v>
      </c>
      <c r="RH13" s="3" t="s">
        <v>1643</v>
      </c>
      <c r="RI13" s="3" t="s">
        <v>1643</v>
      </c>
      <c r="RJ13" s="3" t="s">
        <v>1643</v>
      </c>
      <c r="RK13" s="5" t="s">
        <v>1643</v>
      </c>
      <c r="RL13" s="8" t="s">
        <v>1643</v>
      </c>
      <c r="RM13" s="3" t="s">
        <v>1643</v>
      </c>
      <c r="RN13" s="3" t="s">
        <v>1643</v>
      </c>
      <c r="RO13" s="3" t="s">
        <v>1643</v>
      </c>
      <c r="RP13" s="3" t="s">
        <v>1643</v>
      </c>
      <c r="RQ13" s="3" t="s">
        <v>1643</v>
      </c>
      <c r="RR13" s="20" t="s">
        <v>1643</v>
      </c>
      <c r="RS13" s="13" t="s">
        <v>1643</v>
      </c>
      <c r="RT13" s="3" t="s">
        <v>1643</v>
      </c>
      <c r="RU13" s="3" t="s">
        <v>1643</v>
      </c>
      <c r="RV13" s="3" t="s">
        <v>1643</v>
      </c>
      <c r="RW13" s="3" t="s">
        <v>1643</v>
      </c>
      <c r="RX13" s="3" t="s">
        <v>1643</v>
      </c>
      <c r="RY13" s="3" t="s">
        <v>1643</v>
      </c>
      <c r="RZ13" s="3" t="s">
        <v>1643</v>
      </c>
      <c r="SA13" s="3" t="s">
        <v>1643</v>
      </c>
      <c r="SB13" s="3" t="s">
        <v>1643</v>
      </c>
      <c r="SC13" s="3" t="s">
        <v>1643</v>
      </c>
      <c r="SD13" s="3" t="s">
        <v>1643</v>
      </c>
      <c r="SE13" s="3" t="s">
        <v>1643</v>
      </c>
      <c r="SF13" s="3" t="s">
        <v>1643</v>
      </c>
      <c r="SG13" s="3" t="s">
        <v>1643</v>
      </c>
      <c r="SH13" s="3" t="s">
        <v>1643</v>
      </c>
      <c r="SI13" s="3" t="s">
        <v>1643</v>
      </c>
      <c r="SJ13" s="3" t="s">
        <v>1643</v>
      </c>
      <c r="SK13" s="3" t="s">
        <v>1643</v>
      </c>
      <c r="SL13" s="3" t="s">
        <v>1643</v>
      </c>
      <c r="SM13" s="3" t="s">
        <v>1643</v>
      </c>
      <c r="SN13" s="3" t="s">
        <v>1643</v>
      </c>
      <c r="SO13" s="3" t="s">
        <v>1643</v>
      </c>
      <c r="SP13" s="3" t="s">
        <v>1643</v>
      </c>
      <c r="SQ13" s="3" t="s">
        <v>1643</v>
      </c>
      <c r="SR13" s="3" t="s">
        <v>1643</v>
      </c>
      <c r="SS13" s="3" t="s">
        <v>1643</v>
      </c>
      <c r="ST13" s="3" t="s">
        <v>1643</v>
      </c>
      <c r="SU13" s="3" t="s">
        <v>1643</v>
      </c>
      <c r="SV13" s="3" t="s">
        <v>1643</v>
      </c>
      <c r="SW13" s="3" t="s">
        <v>1643</v>
      </c>
      <c r="SX13" s="3" t="s">
        <v>1643</v>
      </c>
      <c r="SY13" s="3" t="s">
        <v>1643</v>
      </c>
      <c r="SZ13" s="3" t="s">
        <v>1643</v>
      </c>
      <c r="TA13" s="3" t="s">
        <v>1643</v>
      </c>
      <c r="TB13" s="20" t="s">
        <v>1643</v>
      </c>
      <c r="TC13" s="13"/>
      <c r="TD13" s="3"/>
      <c r="TE13" s="5"/>
      <c r="TF13" s="18" t="s">
        <v>1643</v>
      </c>
      <c r="TG13" s="13" t="s">
        <v>1643</v>
      </c>
      <c r="TH13" s="3" t="s">
        <v>1643</v>
      </c>
      <c r="TI13" s="3" t="s">
        <v>1643</v>
      </c>
      <c r="TJ13" s="3" t="s">
        <v>1643</v>
      </c>
      <c r="TK13" s="3" t="s">
        <v>1643</v>
      </c>
      <c r="TL13" s="3" t="s">
        <v>1643</v>
      </c>
      <c r="TM13" s="3" t="s">
        <v>1643</v>
      </c>
      <c r="TN13" s="3" t="s">
        <v>1643</v>
      </c>
      <c r="TO13" s="3" t="s">
        <v>1643</v>
      </c>
      <c r="TP13" s="5" t="s">
        <v>1643</v>
      </c>
      <c r="TQ13" s="8" t="s">
        <v>1643</v>
      </c>
      <c r="TR13" s="3" t="s">
        <v>1643</v>
      </c>
      <c r="TS13" s="3" t="s">
        <v>1643</v>
      </c>
      <c r="TT13" s="3" t="s">
        <v>1643</v>
      </c>
      <c r="TU13" s="20" t="s">
        <v>1643</v>
      </c>
      <c r="TV13" s="13" t="s">
        <v>1643</v>
      </c>
      <c r="TW13" s="5" t="s">
        <v>1643</v>
      </c>
      <c r="TX13" s="13" t="s">
        <v>1643</v>
      </c>
      <c r="TY13" s="5" t="s">
        <v>1643</v>
      </c>
      <c r="TZ13" s="13" t="s">
        <v>1643</v>
      </c>
      <c r="UA13" s="3" t="s">
        <v>1643</v>
      </c>
      <c r="UB13" s="3" t="s">
        <v>1643</v>
      </c>
      <c r="UC13" s="3" t="s">
        <v>1643</v>
      </c>
      <c r="UD13" s="3" t="s">
        <v>1643</v>
      </c>
      <c r="UE13" s="5" t="s">
        <v>1643</v>
      </c>
      <c r="UF13" s="13" t="s">
        <v>1643</v>
      </c>
      <c r="UG13" s="3" t="s">
        <v>1643</v>
      </c>
      <c r="UH13" s="5" t="s">
        <v>1643</v>
      </c>
      <c r="UI13" s="13" t="s">
        <v>1643</v>
      </c>
      <c r="UJ13" s="3" t="s">
        <v>1643</v>
      </c>
      <c r="UK13" s="3" t="s">
        <v>1643</v>
      </c>
      <c r="UL13" s="3" t="s">
        <v>1643</v>
      </c>
      <c r="UM13" s="3" t="s">
        <v>1643</v>
      </c>
      <c r="UN13" s="3" t="s">
        <v>1643</v>
      </c>
      <c r="UO13" s="3" t="s">
        <v>1643</v>
      </c>
      <c r="UP13" s="3" t="s">
        <v>1643</v>
      </c>
      <c r="UQ13" s="3" t="s">
        <v>1643</v>
      </c>
      <c r="UR13" s="3" t="s">
        <v>1643</v>
      </c>
      <c r="US13" s="3" t="s">
        <v>1643</v>
      </c>
      <c r="UT13" s="3" t="s">
        <v>1643</v>
      </c>
      <c r="UU13" s="3" t="s">
        <v>1643</v>
      </c>
      <c r="UV13" s="3" t="s">
        <v>1643</v>
      </c>
      <c r="UW13" s="3" t="s">
        <v>1643</v>
      </c>
      <c r="UX13" s="5" t="s">
        <v>1643</v>
      </c>
      <c r="UY13" s="13" t="s">
        <v>1643</v>
      </c>
      <c r="UZ13" s="3" t="s">
        <v>1643</v>
      </c>
      <c r="VA13" s="3" t="s">
        <v>1643</v>
      </c>
      <c r="VB13" s="3" t="s">
        <v>1643</v>
      </c>
      <c r="VC13" s="3" t="s">
        <v>1643</v>
      </c>
      <c r="VD13" s="3" t="s">
        <v>1643</v>
      </c>
      <c r="VE13" s="3" t="s">
        <v>1643</v>
      </c>
      <c r="VF13" s="5" t="s">
        <v>1643</v>
      </c>
      <c r="VG13" s="13" t="s">
        <v>1643</v>
      </c>
      <c r="VH13" s="3" t="s">
        <v>1643</v>
      </c>
      <c r="VI13" s="3" t="s">
        <v>1643</v>
      </c>
      <c r="VJ13" s="3" t="s">
        <v>1643</v>
      </c>
      <c r="VK13" s="3" t="s">
        <v>1643</v>
      </c>
      <c r="VL13" s="3" t="s">
        <v>1643</v>
      </c>
      <c r="VM13" s="3" t="s">
        <v>1643</v>
      </c>
      <c r="VN13" s="5" t="s">
        <v>1643</v>
      </c>
      <c r="VO13" s="13" t="s">
        <v>1643</v>
      </c>
      <c r="VP13" s="3" t="s">
        <v>1643</v>
      </c>
      <c r="VQ13" s="3" t="s">
        <v>1643</v>
      </c>
      <c r="VR13" s="3" t="s">
        <v>1643</v>
      </c>
      <c r="VS13" s="3" t="s">
        <v>1643</v>
      </c>
      <c r="VT13" s="3" t="s">
        <v>1643</v>
      </c>
      <c r="VU13" s="3" t="s">
        <v>1643</v>
      </c>
      <c r="VV13" s="3" t="s">
        <v>1643</v>
      </c>
      <c r="VW13" s="3" t="s">
        <v>1643</v>
      </c>
      <c r="VX13" s="3" t="s">
        <v>1643</v>
      </c>
      <c r="VY13" s="3" t="s">
        <v>1643</v>
      </c>
      <c r="VZ13" s="3" t="s">
        <v>1643</v>
      </c>
      <c r="WA13" s="3" t="s">
        <v>1643</v>
      </c>
      <c r="WB13" s="3" t="s">
        <v>1643</v>
      </c>
      <c r="WC13" s="3" t="s">
        <v>1643</v>
      </c>
      <c r="WD13" s="3" t="s">
        <v>1643</v>
      </c>
      <c r="WE13" s="3" t="s">
        <v>1643</v>
      </c>
      <c r="WF13" s="3" t="s">
        <v>1643</v>
      </c>
      <c r="WG13" s="3" t="s">
        <v>1643</v>
      </c>
      <c r="WH13" s="3" t="s">
        <v>1643</v>
      </c>
      <c r="WI13" s="3" t="s">
        <v>1643</v>
      </c>
      <c r="WJ13" s="3" t="s">
        <v>1643</v>
      </c>
      <c r="WK13" s="3" t="s">
        <v>1643</v>
      </c>
      <c r="WL13" s="3" t="s">
        <v>1643</v>
      </c>
      <c r="WM13" s="3" t="s">
        <v>1643</v>
      </c>
      <c r="WN13" s="3" t="s">
        <v>1643</v>
      </c>
      <c r="WO13" s="3" t="s">
        <v>1643</v>
      </c>
      <c r="WP13" s="3" t="s">
        <v>1643</v>
      </c>
      <c r="WQ13" s="3" t="s">
        <v>1643</v>
      </c>
      <c r="WR13" s="3" t="s">
        <v>1643</v>
      </c>
      <c r="WS13" s="3" t="s">
        <v>1643</v>
      </c>
      <c r="WT13" s="3" t="s">
        <v>1643</v>
      </c>
      <c r="WU13" s="3" t="s">
        <v>1643</v>
      </c>
      <c r="WV13" s="3" t="s">
        <v>1643</v>
      </c>
      <c r="WW13" s="3" t="s">
        <v>1643</v>
      </c>
      <c r="WX13" s="3" t="s">
        <v>1643</v>
      </c>
      <c r="WY13" s="3" t="s">
        <v>1643</v>
      </c>
      <c r="WZ13" s="3" t="s">
        <v>1643</v>
      </c>
      <c r="XA13" s="3" t="s">
        <v>1643</v>
      </c>
      <c r="XB13" s="3" t="s">
        <v>1643</v>
      </c>
      <c r="XC13" s="3" t="s">
        <v>1643</v>
      </c>
      <c r="XD13" s="3" t="s">
        <v>1643</v>
      </c>
      <c r="XE13" s="3" t="s">
        <v>1643</v>
      </c>
      <c r="XF13" s="3" t="s">
        <v>1643</v>
      </c>
      <c r="XG13" s="3" t="s">
        <v>1643</v>
      </c>
      <c r="XH13" s="3" t="s">
        <v>1643</v>
      </c>
      <c r="XI13" s="3" t="s">
        <v>1643</v>
      </c>
      <c r="XJ13" s="3" t="s">
        <v>1643</v>
      </c>
      <c r="XK13" s="3" t="s">
        <v>1643</v>
      </c>
      <c r="XL13" s="3" t="s">
        <v>1643</v>
      </c>
      <c r="XM13" s="3" t="s">
        <v>1643</v>
      </c>
      <c r="XN13" s="3" t="s">
        <v>1643</v>
      </c>
      <c r="XO13" s="3" t="s">
        <v>1643</v>
      </c>
      <c r="XP13" s="3" t="s">
        <v>1643</v>
      </c>
      <c r="XQ13" s="3" t="s">
        <v>1643</v>
      </c>
      <c r="XR13" s="3" t="s">
        <v>1643</v>
      </c>
      <c r="XS13" s="3" t="s">
        <v>1643</v>
      </c>
      <c r="XT13" s="3" t="s">
        <v>1643</v>
      </c>
      <c r="XU13" s="3" t="s">
        <v>1643</v>
      </c>
      <c r="XV13" s="3" t="s">
        <v>1643</v>
      </c>
      <c r="XW13" s="3" t="s">
        <v>1643</v>
      </c>
      <c r="XX13" s="3" t="s">
        <v>1643</v>
      </c>
      <c r="XY13" s="3" t="s">
        <v>1643</v>
      </c>
      <c r="XZ13" s="3" t="s">
        <v>1643</v>
      </c>
      <c r="YA13" s="5" t="s">
        <v>1643</v>
      </c>
      <c r="YB13" s="13" t="s">
        <v>1643</v>
      </c>
      <c r="YC13" s="3" t="s">
        <v>1643</v>
      </c>
      <c r="YD13" s="3" t="s">
        <v>1643</v>
      </c>
      <c r="YE13" s="3" t="s">
        <v>1643</v>
      </c>
      <c r="YF13" s="3" t="s">
        <v>1643</v>
      </c>
      <c r="YG13" s="3" t="s">
        <v>1643</v>
      </c>
      <c r="YH13" s="5" t="s">
        <v>1643</v>
      </c>
      <c r="YI13" s="13" t="s">
        <v>1643</v>
      </c>
      <c r="YJ13" s="3" t="s">
        <v>1643</v>
      </c>
      <c r="YK13" s="3" t="s">
        <v>1643</v>
      </c>
      <c r="YL13" s="3" t="s">
        <v>1643</v>
      </c>
      <c r="YM13" s="3" t="s">
        <v>1643</v>
      </c>
      <c r="YN13" s="3" t="s">
        <v>1643</v>
      </c>
      <c r="YO13" s="3" t="s">
        <v>1643</v>
      </c>
      <c r="YP13" s="3" t="s">
        <v>1643</v>
      </c>
      <c r="YQ13" s="3" t="s">
        <v>1643</v>
      </c>
      <c r="YR13" s="3" t="s">
        <v>1643</v>
      </c>
      <c r="YS13" s="3" t="s">
        <v>1643</v>
      </c>
      <c r="YT13" s="3" t="s">
        <v>1643</v>
      </c>
      <c r="YU13" s="3" t="s">
        <v>1643</v>
      </c>
      <c r="YV13" s="3" t="s">
        <v>1643</v>
      </c>
      <c r="YW13" s="3" t="s">
        <v>1643</v>
      </c>
      <c r="YX13" s="3" t="s">
        <v>1643</v>
      </c>
      <c r="YY13" s="3" t="s">
        <v>1643</v>
      </c>
      <c r="YZ13" s="3" t="s">
        <v>1643</v>
      </c>
      <c r="ZA13" s="3" t="s">
        <v>1643</v>
      </c>
      <c r="ZB13" s="3" t="s">
        <v>1643</v>
      </c>
      <c r="ZC13" s="3" t="s">
        <v>1643</v>
      </c>
      <c r="ZD13" s="3" t="s">
        <v>1643</v>
      </c>
      <c r="ZE13" s="3" t="s">
        <v>1643</v>
      </c>
      <c r="ZF13" s="3" t="s">
        <v>1643</v>
      </c>
      <c r="ZG13" s="3" t="s">
        <v>1643</v>
      </c>
      <c r="ZH13" s="3" t="s">
        <v>1643</v>
      </c>
      <c r="ZI13" s="3" t="s">
        <v>1643</v>
      </c>
      <c r="ZJ13" s="3" t="s">
        <v>1643</v>
      </c>
      <c r="ZK13" s="3" t="s">
        <v>1643</v>
      </c>
      <c r="ZL13" s="3" t="s">
        <v>1643</v>
      </c>
      <c r="ZM13" s="3" t="s">
        <v>1643</v>
      </c>
      <c r="ZN13" s="3" t="s">
        <v>1643</v>
      </c>
      <c r="ZO13" s="3" t="s">
        <v>1643</v>
      </c>
      <c r="ZP13" s="3" t="s">
        <v>1643</v>
      </c>
      <c r="ZQ13" s="3" t="s">
        <v>1643</v>
      </c>
      <c r="ZR13" s="5" t="s">
        <v>1643</v>
      </c>
      <c r="ZS13" s="13"/>
      <c r="ZT13" s="3"/>
      <c r="ZU13" s="5"/>
      <c r="ZV13" s="18" t="s">
        <v>1643</v>
      </c>
      <c r="ZW13" s="13" t="s">
        <v>1643</v>
      </c>
      <c r="ZX13" s="3" t="s">
        <v>1643</v>
      </c>
      <c r="ZY13" s="3" t="s">
        <v>1643</v>
      </c>
      <c r="ZZ13" s="3" t="s">
        <v>1643</v>
      </c>
      <c r="AAA13" s="3" t="s">
        <v>1643</v>
      </c>
      <c r="AAB13" s="3" t="s">
        <v>1643</v>
      </c>
      <c r="AAC13" s="3" t="s">
        <v>1643</v>
      </c>
      <c r="AAD13" s="3" t="s">
        <v>1643</v>
      </c>
      <c r="AAE13" s="3" t="s">
        <v>1643</v>
      </c>
      <c r="AAF13" s="5" t="s">
        <v>1643</v>
      </c>
      <c r="AAG13" s="13" t="s">
        <v>1643</v>
      </c>
      <c r="AAH13" s="3" t="s">
        <v>1643</v>
      </c>
      <c r="AAI13" s="3" t="s">
        <v>1643</v>
      </c>
      <c r="AAJ13" s="3" t="s">
        <v>1643</v>
      </c>
      <c r="AAK13" s="3" t="s">
        <v>1643</v>
      </c>
      <c r="AAL13" s="3" t="s">
        <v>1643</v>
      </c>
      <c r="AAM13" s="3" t="s">
        <v>1643</v>
      </c>
      <c r="AAN13" s="3" t="s">
        <v>1643</v>
      </c>
      <c r="AAO13" s="5" t="s">
        <v>1643</v>
      </c>
      <c r="AAP13" s="13" t="s">
        <v>1643</v>
      </c>
      <c r="AAQ13" s="5" t="s">
        <v>1643</v>
      </c>
      <c r="AAR13" s="13" t="s">
        <v>1643</v>
      </c>
      <c r="AAS13" s="3" t="s">
        <v>1643</v>
      </c>
      <c r="AAT13" s="3" t="s">
        <v>1643</v>
      </c>
      <c r="AAU13" s="3" t="s">
        <v>1643</v>
      </c>
      <c r="AAV13" s="3" t="s">
        <v>1643</v>
      </c>
      <c r="AAW13" s="3" t="s">
        <v>1643</v>
      </c>
      <c r="AAX13" s="5" t="s">
        <v>1643</v>
      </c>
      <c r="AAY13" s="13" t="s">
        <v>1643</v>
      </c>
      <c r="AAZ13" s="13" t="s">
        <v>1643</v>
      </c>
      <c r="ABA13" s="3" t="s">
        <v>1643</v>
      </c>
      <c r="ABB13" s="3" t="s">
        <v>1643</v>
      </c>
      <c r="ABC13" s="3" t="s">
        <v>1643</v>
      </c>
      <c r="ABD13" s="3" t="s">
        <v>1643</v>
      </c>
      <c r="ABE13" s="20"/>
      <c r="ABF13" s="5" t="s">
        <v>1643</v>
      </c>
      <c r="ABG13" s="13" t="s">
        <v>1643</v>
      </c>
      <c r="ABH13" s="3" t="s">
        <v>1643</v>
      </c>
      <c r="ABI13" s="3" t="s">
        <v>1643</v>
      </c>
      <c r="ABJ13" s="3" t="s">
        <v>1643</v>
      </c>
      <c r="ABK13" s="3" t="s">
        <v>1643</v>
      </c>
      <c r="ABL13" s="3" t="s">
        <v>1643</v>
      </c>
      <c r="ABM13" s="5" t="s">
        <v>1643</v>
      </c>
      <c r="ABN13" s="13" t="s">
        <v>1643</v>
      </c>
      <c r="ABO13" s="3" t="s">
        <v>1643</v>
      </c>
      <c r="ABP13" s="3" t="s">
        <v>1643</v>
      </c>
      <c r="ABQ13" s="3" t="s">
        <v>1643</v>
      </c>
      <c r="ABR13" s="3" t="s">
        <v>1643</v>
      </c>
      <c r="ABS13" s="3" t="s">
        <v>1643</v>
      </c>
      <c r="ABT13" s="5" t="s">
        <v>1643</v>
      </c>
      <c r="ABU13" s="13" t="s">
        <v>1643</v>
      </c>
      <c r="ABV13" s="3" t="s">
        <v>1643</v>
      </c>
      <c r="ABW13" s="3" t="s">
        <v>1643</v>
      </c>
      <c r="ABX13" s="3" t="s">
        <v>1643</v>
      </c>
      <c r="ABY13" s="3" t="s">
        <v>1643</v>
      </c>
      <c r="ABZ13" s="3" t="s">
        <v>1643</v>
      </c>
      <c r="ACA13" s="5" t="s">
        <v>1643</v>
      </c>
      <c r="ACB13" s="13" t="s">
        <v>1643</v>
      </c>
      <c r="ACC13" s="3" t="s">
        <v>1643</v>
      </c>
      <c r="ACD13" s="3" t="s">
        <v>1643</v>
      </c>
      <c r="ACE13" s="3" t="s">
        <v>1643</v>
      </c>
      <c r="ACF13" s="3" t="s">
        <v>1643</v>
      </c>
      <c r="ACG13" s="3" t="s">
        <v>1643</v>
      </c>
      <c r="ACH13" s="3" t="s">
        <v>1643</v>
      </c>
      <c r="ACI13" s="3" t="s">
        <v>1643</v>
      </c>
      <c r="ACJ13" s="5" t="s">
        <v>1643</v>
      </c>
      <c r="ACK13" s="13" t="s">
        <v>1643</v>
      </c>
      <c r="ACL13" s="3" t="s">
        <v>1643</v>
      </c>
      <c r="ACM13" s="3" t="s">
        <v>1643</v>
      </c>
      <c r="ACN13" s="3" t="s">
        <v>1643</v>
      </c>
      <c r="ACO13" s="3" t="s">
        <v>1643</v>
      </c>
      <c r="ACP13" s="5" t="s">
        <v>1643</v>
      </c>
      <c r="ACQ13" s="13" t="s">
        <v>1643</v>
      </c>
      <c r="ACR13" s="3" t="s">
        <v>1643</v>
      </c>
      <c r="ACS13" s="3" t="s">
        <v>1643</v>
      </c>
      <c r="ACT13" s="3" t="s">
        <v>1643</v>
      </c>
      <c r="ACU13" s="5"/>
      <c r="ACV13" s="13" t="s">
        <v>1643</v>
      </c>
      <c r="ACW13" s="3" t="s">
        <v>1643</v>
      </c>
      <c r="ACX13" s="3" t="s">
        <v>1643</v>
      </c>
      <c r="ACY13" s="3" t="s">
        <v>1643</v>
      </c>
      <c r="ACZ13" s="5" t="s">
        <v>1643</v>
      </c>
      <c r="ADA13" s="13" t="s">
        <v>1643</v>
      </c>
      <c r="ADB13" s="3" t="s">
        <v>1643</v>
      </c>
      <c r="ADC13" s="3" t="s">
        <v>1643</v>
      </c>
      <c r="ADD13" s="3" t="s">
        <v>1643</v>
      </c>
      <c r="ADE13" s="3" t="s">
        <v>1643</v>
      </c>
      <c r="ADF13" s="3" t="s">
        <v>1643</v>
      </c>
      <c r="ADG13" s="3" t="s">
        <v>1643</v>
      </c>
      <c r="ADH13" s="3" t="s">
        <v>1643</v>
      </c>
      <c r="ADI13" s="20" t="s">
        <v>1643</v>
      </c>
      <c r="ADJ13" s="13" t="s">
        <v>1643</v>
      </c>
      <c r="ADK13" s="3" t="s">
        <v>1643</v>
      </c>
      <c r="ADL13" s="3" t="s">
        <v>1643</v>
      </c>
      <c r="ADM13" s="3" t="s">
        <v>1643</v>
      </c>
      <c r="ADN13" s="3" t="s">
        <v>1643</v>
      </c>
      <c r="ADO13" s="5" t="s">
        <v>1643</v>
      </c>
      <c r="ADP13" s="13" t="s">
        <v>1643</v>
      </c>
      <c r="ADQ13" s="8" t="s">
        <v>1643</v>
      </c>
      <c r="ADR13" s="3" t="s">
        <v>1643</v>
      </c>
      <c r="ADS13" s="3" t="s">
        <v>1643</v>
      </c>
      <c r="ADT13" s="5" t="s">
        <v>1643</v>
      </c>
      <c r="ADU13" s="13" t="s">
        <v>1643</v>
      </c>
      <c r="ADV13" s="8" t="s">
        <v>1643</v>
      </c>
      <c r="ADW13" s="3" t="s">
        <v>1643</v>
      </c>
      <c r="ADX13" s="3" t="s">
        <v>1643</v>
      </c>
      <c r="ADY13" s="5" t="s">
        <v>1643</v>
      </c>
      <c r="ADZ13" s="13" t="s">
        <v>1643</v>
      </c>
      <c r="AEA13" s="8" t="s">
        <v>1643</v>
      </c>
      <c r="AEB13" s="3" t="s">
        <v>1643</v>
      </c>
      <c r="AEC13" s="3" t="s">
        <v>1643</v>
      </c>
      <c r="AED13" s="5" t="s">
        <v>1643</v>
      </c>
      <c r="AEE13" s="13" t="s">
        <v>1643</v>
      </c>
      <c r="AEF13" s="3" t="s">
        <v>1643</v>
      </c>
      <c r="AEG13" s="3" t="s">
        <v>1643</v>
      </c>
      <c r="AEH13" s="3" t="s">
        <v>1643</v>
      </c>
      <c r="AEI13" s="3" t="s">
        <v>1643</v>
      </c>
      <c r="AEJ13" s="3" t="s">
        <v>1643</v>
      </c>
      <c r="AEK13" s="3" t="s">
        <v>1643</v>
      </c>
      <c r="AEL13" s="3" t="s">
        <v>1643</v>
      </c>
      <c r="AEM13" s="5" t="s">
        <v>1643</v>
      </c>
      <c r="AEN13" s="13" t="s">
        <v>1643</v>
      </c>
      <c r="AEO13" s="3" t="s">
        <v>1643</v>
      </c>
      <c r="AEP13" s="3" t="s">
        <v>1643</v>
      </c>
      <c r="AEQ13" s="3" t="s">
        <v>1643</v>
      </c>
      <c r="AER13" s="3" t="s">
        <v>1643</v>
      </c>
      <c r="AES13" s="3" t="s">
        <v>1643</v>
      </c>
      <c r="AET13" s="5" t="s">
        <v>1643</v>
      </c>
      <c r="AEU13" s="13" t="s">
        <v>1643</v>
      </c>
      <c r="AEV13" s="3" t="s">
        <v>1643</v>
      </c>
      <c r="AEW13" s="3" t="s">
        <v>1643</v>
      </c>
      <c r="AEX13" s="3" t="s">
        <v>1643</v>
      </c>
      <c r="AEY13" s="5" t="s">
        <v>1643</v>
      </c>
    </row>
    <row r="14" spans="1:831" ht="87" x14ac:dyDescent="0.35">
      <c r="A14" s="1">
        <v>45608.869004629632</v>
      </c>
      <c r="B14" s="2">
        <v>45608.878113425926</v>
      </c>
      <c r="C14" s="4">
        <v>100</v>
      </c>
      <c r="D14" s="4">
        <v>787</v>
      </c>
      <c r="E14" s="3" t="s">
        <v>1640</v>
      </c>
      <c r="F14" s="2">
        <v>45608.878126875003</v>
      </c>
      <c r="G14" s="3" t="s">
        <v>1664</v>
      </c>
      <c r="H14" s="4">
        <v>1</v>
      </c>
      <c r="I14" s="3" t="s">
        <v>1642</v>
      </c>
      <c r="J14" s="3" t="s">
        <v>1642</v>
      </c>
      <c r="K14" s="3" t="s">
        <v>1642</v>
      </c>
      <c r="L14" s="3" t="s">
        <v>1642</v>
      </c>
      <c r="M14" s="3" t="s">
        <v>1642</v>
      </c>
      <c r="N14" s="3" t="s">
        <v>1642</v>
      </c>
      <c r="O14" s="3" t="s">
        <v>110</v>
      </c>
      <c r="P14" s="3" t="s">
        <v>1643</v>
      </c>
      <c r="Q14" s="3" t="s">
        <v>1643</v>
      </c>
      <c r="R14" s="20" t="s">
        <v>110</v>
      </c>
      <c r="S14" s="127">
        <v>62</v>
      </c>
      <c r="T14" s="124"/>
      <c r="U14" s="3"/>
      <c r="V14" s="3" t="s">
        <v>20</v>
      </c>
      <c r="W14" s="3" t="s">
        <v>110</v>
      </c>
      <c r="X14" s="3" t="s">
        <v>47</v>
      </c>
      <c r="Y14" s="3" t="s">
        <v>102</v>
      </c>
      <c r="Z14" s="3" t="s">
        <v>10</v>
      </c>
      <c r="AA14" s="4">
        <v>193</v>
      </c>
      <c r="AB14" s="3" t="s">
        <v>25</v>
      </c>
      <c r="AC14" s="3" t="s">
        <v>111</v>
      </c>
      <c r="AD14" s="3" t="s">
        <v>111</v>
      </c>
      <c r="AE14" s="5" t="s">
        <v>1822</v>
      </c>
      <c r="AF14" s="8" t="s">
        <v>129</v>
      </c>
      <c r="AG14" s="3" t="s">
        <v>132</v>
      </c>
      <c r="AH14" s="3" t="s">
        <v>132</v>
      </c>
      <c r="AI14" s="3" t="s">
        <v>129</v>
      </c>
      <c r="AJ14" s="3" t="s">
        <v>132</v>
      </c>
      <c r="AK14" s="3" t="s">
        <v>129</v>
      </c>
      <c r="AL14" s="3" t="s">
        <v>130</v>
      </c>
      <c r="AM14" s="3" t="s">
        <v>130</v>
      </c>
      <c r="AN14" s="3" t="s">
        <v>132</v>
      </c>
      <c r="AO14" s="3" t="s">
        <v>129</v>
      </c>
      <c r="AP14" s="3" t="s">
        <v>132</v>
      </c>
      <c r="AQ14" s="3" t="s">
        <v>132</v>
      </c>
      <c r="AR14" s="3" t="s">
        <v>132</v>
      </c>
      <c r="AS14" s="3" t="s">
        <v>129</v>
      </c>
      <c r="AT14" s="3" t="s">
        <v>129</v>
      </c>
      <c r="AU14" s="5" t="s">
        <v>1643</v>
      </c>
      <c r="AV14" s="13" t="s">
        <v>196</v>
      </c>
      <c r="AW14" s="3" t="s">
        <v>1643</v>
      </c>
      <c r="AX14" s="3" t="s">
        <v>200</v>
      </c>
      <c r="AY14" s="3" t="s">
        <v>1643</v>
      </c>
      <c r="AZ14" s="3" t="s">
        <v>1643</v>
      </c>
      <c r="BA14" s="3" t="s">
        <v>1643</v>
      </c>
      <c r="BB14" s="3" t="s">
        <v>1643</v>
      </c>
      <c r="BC14" s="5" t="s">
        <v>1643</v>
      </c>
      <c r="BD14" s="13" t="s">
        <v>231</v>
      </c>
      <c r="BE14" s="3" t="s">
        <v>232</v>
      </c>
      <c r="BF14" s="3" t="s">
        <v>233</v>
      </c>
      <c r="BG14" s="3" t="s">
        <v>234</v>
      </c>
      <c r="BH14" s="3" t="s">
        <v>1643</v>
      </c>
      <c r="BI14" s="3" t="s">
        <v>1643</v>
      </c>
      <c r="BJ14" s="3" t="s">
        <v>1643</v>
      </c>
      <c r="BK14" s="5" t="s">
        <v>1643</v>
      </c>
      <c r="BL14" s="13" t="s">
        <v>132</v>
      </c>
      <c r="BM14" s="3" t="s">
        <v>132</v>
      </c>
      <c r="BN14" s="3" t="s">
        <v>245</v>
      </c>
      <c r="BO14" s="5" t="s">
        <v>132</v>
      </c>
      <c r="BP14" s="13" t="s">
        <v>131</v>
      </c>
      <c r="BQ14" s="3" t="s">
        <v>131</v>
      </c>
      <c r="BR14" s="3" t="s">
        <v>132</v>
      </c>
      <c r="BS14" s="5" t="s">
        <v>132</v>
      </c>
      <c r="BT14" s="13" t="s">
        <v>132</v>
      </c>
      <c r="BU14" s="5" t="s">
        <v>132</v>
      </c>
      <c r="BV14" s="13" t="s">
        <v>132</v>
      </c>
      <c r="BW14" s="3" t="s">
        <v>132</v>
      </c>
      <c r="BX14" s="3" t="s">
        <v>129</v>
      </c>
      <c r="BY14" s="5" t="s">
        <v>129</v>
      </c>
      <c r="BZ14" s="13" t="s">
        <v>129</v>
      </c>
      <c r="CA14" s="3" t="s">
        <v>1665</v>
      </c>
      <c r="CB14" s="3" t="s">
        <v>132</v>
      </c>
      <c r="CC14" s="3" t="s">
        <v>132</v>
      </c>
      <c r="CD14" s="5" t="s">
        <v>132</v>
      </c>
      <c r="CE14" s="13" t="s">
        <v>132</v>
      </c>
      <c r="CF14" s="3" t="s">
        <v>132</v>
      </c>
      <c r="CG14" s="3" t="s">
        <v>132</v>
      </c>
      <c r="CH14" s="3" t="s">
        <v>132</v>
      </c>
      <c r="CI14" s="3" t="s">
        <v>131</v>
      </c>
      <c r="CJ14" s="3" t="s">
        <v>131</v>
      </c>
      <c r="CK14" s="5" t="s">
        <v>132</v>
      </c>
      <c r="CL14" s="13" t="s">
        <v>129</v>
      </c>
      <c r="CM14" s="3" t="s">
        <v>129</v>
      </c>
      <c r="CN14" s="3" t="s">
        <v>131</v>
      </c>
      <c r="CO14" s="3" t="s">
        <v>131</v>
      </c>
      <c r="CP14" s="3" t="s">
        <v>130</v>
      </c>
      <c r="CQ14" s="20" t="s">
        <v>1643</v>
      </c>
      <c r="CR14" s="13" t="s">
        <v>132</v>
      </c>
      <c r="CS14" s="3" t="s">
        <v>132</v>
      </c>
      <c r="CT14" s="3" t="s">
        <v>131</v>
      </c>
      <c r="CU14" s="3" t="s">
        <v>131</v>
      </c>
      <c r="CV14" s="3" t="s">
        <v>131</v>
      </c>
      <c r="CW14" s="3" t="s">
        <v>131</v>
      </c>
      <c r="CX14" s="3" t="s">
        <v>131</v>
      </c>
      <c r="CY14" s="3" t="s">
        <v>131</v>
      </c>
      <c r="CZ14" s="3" t="s">
        <v>131</v>
      </c>
      <c r="DA14" s="3" t="s">
        <v>131</v>
      </c>
      <c r="DB14" s="3" t="s">
        <v>245</v>
      </c>
      <c r="DC14" s="3" t="s">
        <v>130</v>
      </c>
      <c r="DD14" s="3" t="s">
        <v>130</v>
      </c>
      <c r="DE14" s="5" t="s">
        <v>129</v>
      </c>
      <c r="DF14" s="8" t="s">
        <v>132</v>
      </c>
      <c r="DG14" s="3" t="s">
        <v>132</v>
      </c>
      <c r="DH14" s="3" t="s">
        <v>132</v>
      </c>
      <c r="DI14" s="3" t="s">
        <v>129</v>
      </c>
      <c r="DJ14" s="3" t="s">
        <v>132</v>
      </c>
      <c r="DK14" s="3" t="s">
        <v>132</v>
      </c>
      <c r="DL14" s="3" t="s">
        <v>129</v>
      </c>
      <c r="DM14" s="3" t="s">
        <v>130</v>
      </c>
      <c r="DN14" s="5" t="s">
        <v>130</v>
      </c>
      <c r="DO14" s="8" t="s">
        <v>129</v>
      </c>
      <c r="DP14" s="3" t="s">
        <v>129</v>
      </c>
      <c r="DQ14" s="3" t="s">
        <v>129</v>
      </c>
      <c r="DR14" s="5" t="s">
        <v>129</v>
      </c>
      <c r="DS14" s="8" t="s">
        <v>129</v>
      </c>
      <c r="DT14" s="3" t="s">
        <v>128</v>
      </c>
      <c r="DU14" s="3" t="s">
        <v>128</v>
      </c>
      <c r="DV14" s="5" t="s">
        <v>130</v>
      </c>
      <c r="DW14" s="16" t="s">
        <v>1643</v>
      </c>
      <c r="DX14" s="13" t="s">
        <v>353</v>
      </c>
      <c r="DY14" s="3" t="s">
        <v>354</v>
      </c>
      <c r="DZ14" s="3" t="s">
        <v>355</v>
      </c>
      <c r="EA14" s="3" t="s">
        <v>1643</v>
      </c>
      <c r="EB14" s="20" t="s">
        <v>1643</v>
      </c>
      <c r="EC14" s="13" t="s">
        <v>111</v>
      </c>
      <c r="ED14" s="3" t="s">
        <v>111</v>
      </c>
      <c r="EE14" s="3" t="s">
        <v>110</v>
      </c>
      <c r="EF14" s="3" t="s">
        <v>1666</v>
      </c>
      <c r="EG14" s="3" t="s">
        <v>111</v>
      </c>
      <c r="EH14" s="3" t="s">
        <v>111</v>
      </c>
      <c r="EI14" s="3" t="s">
        <v>110</v>
      </c>
      <c r="EJ14" s="3" t="s">
        <v>1643</v>
      </c>
      <c r="EK14" s="3" t="s">
        <v>110</v>
      </c>
      <c r="EL14" s="3" t="s">
        <v>1643</v>
      </c>
      <c r="EM14" s="20" t="s">
        <v>1643</v>
      </c>
      <c r="EN14" s="18" t="s">
        <v>110</v>
      </c>
      <c r="EO14" s="8" t="s">
        <v>1643</v>
      </c>
      <c r="EP14" s="3" t="s">
        <v>1643</v>
      </c>
      <c r="EQ14" s="3" t="s">
        <v>1643</v>
      </c>
      <c r="ER14" s="3" t="s">
        <v>1643</v>
      </c>
      <c r="ES14" s="3" t="s">
        <v>1643</v>
      </c>
      <c r="ET14" s="3" t="s">
        <v>1643</v>
      </c>
      <c r="EU14" s="3" t="s">
        <v>496</v>
      </c>
      <c r="EV14" s="3" t="s">
        <v>497</v>
      </c>
      <c r="EW14" s="3" t="s">
        <v>1643</v>
      </c>
      <c r="EX14" s="20" t="s">
        <v>1643</v>
      </c>
      <c r="EY14" s="16" t="s">
        <v>1667</v>
      </c>
      <c r="EZ14" s="13" t="s">
        <v>1643</v>
      </c>
      <c r="FA14" s="3" t="s">
        <v>1643</v>
      </c>
      <c r="FB14" s="3" t="s">
        <v>1643</v>
      </c>
      <c r="FC14" s="3" t="s">
        <v>1643</v>
      </c>
      <c r="FD14" s="3" t="s">
        <v>1643</v>
      </c>
      <c r="FE14" s="3" t="s">
        <v>1643</v>
      </c>
      <c r="FF14" s="3" t="s">
        <v>1643</v>
      </c>
      <c r="FG14" s="3" t="s">
        <v>1643</v>
      </c>
      <c r="FH14" s="3" t="s">
        <v>1643</v>
      </c>
      <c r="FI14" s="3" t="s">
        <v>1643</v>
      </c>
      <c r="FJ14" s="3" t="s">
        <v>1643</v>
      </c>
      <c r="FK14" s="3" t="s">
        <v>1643</v>
      </c>
      <c r="FL14" s="3" t="s">
        <v>1643</v>
      </c>
      <c r="FM14" s="3" t="s">
        <v>1643</v>
      </c>
      <c r="FN14" s="3" t="s">
        <v>1643</v>
      </c>
      <c r="FO14" s="3" t="s">
        <v>1643</v>
      </c>
      <c r="FP14" s="3" t="s">
        <v>1643</v>
      </c>
      <c r="FQ14" s="3" t="s">
        <v>1643</v>
      </c>
      <c r="FR14" s="3" t="s">
        <v>1643</v>
      </c>
      <c r="FS14" s="3" t="s">
        <v>1643</v>
      </c>
      <c r="FT14" s="3" t="s">
        <v>1643</v>
      </c>
      <c r="FU14" s="3" t="s">
        <v>1643</v>
      </c>
      <c r="FV14" s="3" t="s">
        <v>1643</v>
      </c>
      <c r="FW14" s="3" t="s">
        <v>1643</v>
      </c>
      <c r="FX14" s="3" t="s">
        <v>1643</v>
      </c>
      <c r="FY14" s="3" t="s">
        <v>1643</v>
      </c>
      <c r="FZ14" s="3" t="s">
        <v>1643</v>
      </c>
      <c r="GA14" s="3" t="s">
        <v>1643</v>
      </c>
      <c r="GB14" s="3" t="s">
        <v>1643</v>
      </c>
      <c r="GC14" s="3" t="s">
        <v>1643</v>
      </c>
      <c r="GD14" s="3" t="s">
        <v>1643</v>
      </c>
      <c r="GE14" s="3" t="s">
        <v>1643</v>
      </c>
      <c r="GF14" s="3" t="s">
        <v>1643</v>
      </c>
      <c r="GG14" s="3" t="s">
        <v>1643</v>
      </c>
      <c r="GH14" s="3" t="s">
        <v>1643</v>
      </c>
      <c r="GI14" s="3" t="s">
        <v>1643</v>
      </c>
      <c r="GJ14" s="3" t="s">
        <v>1643</v>
      </c>
      <c r="GK14" s="3" t="s">
        <v>1643</v>
      </c>
      <c r="GL14" s="3" t="s">
        <v>1643</v>
      </c>
      <c r="GM14" s="3" t="s">
        <v>1643</v>
      </c>
      <c r="GN14" s="3" t="s">
        <v>1643</v>
      </c>
      <c r="GO14" s="3" t="s">
        <v>1643</v>
      </c>
      <c r="GP14" s="20" t="s">
        <v>1643</v>
      </c>
      <c r="GQ14" s="13" t="s">
        <v>1643</v>
      </c>
      <c r="GR14" s="20" t="s">
        <v>1643</v>
      </c>
      <c r="GS14" s="13" t="s">
        <v>1643</v>
      </c>
      <c r="GT14" s="3" t="s">
        <v>1643</v>
      </c>
      <c r="GU14" s="3" t="s">
        <v>1643</v>
      </c>
      <c r="GV14" s="20" t="s">
        <v>1643</v>
      </c>
      <c r="GW14" s="31"/>
      <c r="GX14" s="13" t="s">
        <v>1643</v>
      </c>
      <c r="GY14" s="5" t="s">
        <v>1643</v>
      </c>
      <c r="GZ14" s="13" t="s">
        <v>1643</v>
      </c>
      <c r="HA14" s="5" t="s">
        <v>1643</v>
      </c>
      <c r="HB14" s="13" t="s">
        <v>1643</v>
      </c>
      <c r="HC14" s="3" t="s">
        <v>1643</v>
      </c>
      <c r="HD14" s="3" t="s">
        <v>1643</v>
      </c>
      <c r="HE14" s="3" t="s">
        <v>1643</v>
      </c>
      <c r="HF14" s="3" t="s">
        <v>1643</v>
      </c>
      <c r="HG14" s="20" t="s">
        <v>1643</v>
      </c>
      <c r="HH14" s="13" t="s">
        <v>1643</v>
      </c>
      <c r="HI14" s="3"/>
      <c r="HJ14" s="3" t="s">
        <v>1643</v>
      </c>
      <c r="HK14" s="3" t="s">
        <v>1643</v>
      </c>
      <c r="HL14" s="3" t="s">
        <v>1643</v>
      </c>
      <c r="HM14" s="3" t="s">
        <v>1643</v>
      </c>
      <c r="HN14" s="3" t="s">
        <v>1643</v>
      </c>
      <c r="HO14" s="5" t="s">
        <v>1643</v>
      </c>
      <c r="HP14" s="8" t="s">
        <v>1643</v>
      </c>
      <c r="HQ14" s="8" t="s">
        <v>1643</v>
      </c>
      <c r="HR14" s="3" t="s">
        <v>1643</v>
      </c>
      <c r="HS14" s="3" t="s">
        <v>1643</v>
      </c>
      <c r="HT14" s="3" t="s">
        <v>1643</v>
      </c>
      <c r="HU14" s="3" t="s">
        <v>1643</v>
      </c>
      <c r="HV14" s="5" t="s">
        <v>1643</v>
      </c>
      <c r="HW14" s="13" t="s">
        <v>1643</v>
      </c>
      <c r="HX14" s="8" t="s">
        <v>1643</v>
      </c>
      <c r="HY14" s="3" t="s">
        <v>1643</v>
      </c>
      <c r="HZ14" s="3" t="s">
        <v>1643</v>
      </c>
      <c r="IA14" s="3" t="s">
        <v>1643</v>
      </c>
      <c r="IB14" s="3" t="s">
        <v>1643</v>
      </c>
      <c r="IC14" s="5" t="s">
        <v>1643</v>
      </c>
      <c r="ID14" s="13" t="s">
        <v>1643</v>
      </c>
      <c r="IE14" s="8" t="s">
        <v>1643</v>
      </c>
      <c r="IF14" s="3" t="s">
        <v>1643</v>
      </c>
      <c r="IG14" s="3" t="s">
        <v>1643</v>
      </c>
      <c r="IH14" s="3" t="s">
        <v>1643</v>
      </c>
      <c r="II14" s="3" t="s">
        <v>1643</v>
      </c>
      <c r="IJ14" s="20" t="s">
        <v>1643</v>
      </c>
      <c r="IK14" s="13" t="s">
        <v>1643</v>
      </c>
      <c r="IL14" s="3" t="s">
        <v>1643</v>
      </c>
      <c r="IM14" s="3" t="s">
        <v>1643</v>
      </c>
      <c r="IN14" s="3" t="s">
        <v>1643</v>
      </c>
      <c r="IO14" s="3" t="s">
        <v>1643</v>
      </c>
      <c r="IP14" s="3" t="s">
        <v>1643</v>
      </c>
      <c r="IQ14" s="3" t="s">
        <v>1643</v>
      </c>
      <c r="IR14" s="3" t="s">
        <v>1643</v>
      </c>
      <c r="IS14" s="20" t="s">
        <v>1643</v>
      </c>
      <c r="IT14" s="13" t="s">
        <v>1643</v>
      </c>
      <c r="IU14" s="3"/>
      <c r="IV14" s="3" t="s">
        <v>1643</v>
      </c>
      <c r="IW14" s="3" t="s">
        <v>1643</v>
      </c>
      <c r="IX14" s="3" t="s">
        <v>1643</v>
      </c>
      <c r="IY14" s="5" t="s">
        <v>1643</v>
      </c>
      <c r="IZ14" s="8" t="s">
        <v>1643</v>
      </c>
      <c r="JA14" s="8" t="s">
        <v>1643</v>
      </c>
      <c r="JB14" s="3" t="s">
        <v>1643</v>
      </c>
      <c r="JC14" s="3" t="s">
        <v>1643</v>
      </c>
      <c r="JD14" s="5" t="s">
        <v>1643</v>
      </c>
      <c r="JE14" s="13" t="s">
        <v>1643</v>
      </c>
      <c r="JF14" s="3" t="s">
        <v>1643</v>
      </c>
      <c r="JG14" s="3" t="s">
        <v>1643</v>
      </c>
      <c r="JH14" s="3" t="s">
        <v>1643</v>
      </c>
      <c r="JI14" s="3" t="s">
        <v>1643</v>
      </c>
      <c r="JJ14" s="3" t="s">
        <v>1643</v>
      </c>
      <c r="JK14" s="3" t="s">
        <v>1643</v>
      </c>
      <c r="JL14" s="3" t="s">
        <v>1643</v>
      </c>
      <c r="JM14" s="20" t="s">
        <v>1643</v>
      </c>
      <c r="JN14" s="13" t="s">
        <v>1643</v>
      </c>
      <c r="JO14" s="3" t="s">
        <v>1643</v>
      </c>
      <c r="JP14" s="3" t="s">
        <v>1643</v>
      </c>
      <c r="JQ14" s="3" t="s">
        <v>1643</v>
      </c>
      <c r="JR14" s="3" t="s">
        <v>1643</v>
      </c>
      <c r="JS14" s="5" t="s">
        <v>1643</v>
      </c>
      <c r="JT14" s="13" t="s">
        <v>1643</v>
      </c>
      <c r="JU14" s="3" t="s">
        <v>1643</v>
      </c>
      <c r="JV14" s="3" t="s">
        <v>1643</v>
      </c>
      <c r="JW14" s="3" t="s">
        <v>1643</v>
      </c>
      <c r="JX14" s="5" t="s">
        <v>1643</v>
      </c>
      <c r="JY14" s="13" t="s">
        <v>1643</v>
      </c>
      <c r="JZ14" s="3" t="s">
        <v>1643</v>
      </c>
      <c r="KA14" s="3" t="s">
        <v>1643</v>
      </c>
      <c r="KB14" s="3" t="s">
        <v>1643</v>
      </c>
      <c r="KC14" s="3" t="s">
        <v>1643</v>
      </c>
      <c r="KD14" s="3" t="s">
        <v>1643</v>
      </c>
      <c r="KE14" s="3" t="s">
        <v>1643</v>
      </c>
      <c r="KF14" s="3" t="s">
        <v>1643</v>
      </c>
      <c r="KG14" s="5" t="s">
        <v>1643</v>
      </c>
      <c r="KH14" s="13" t="s">
        <v>1643</v>
      </c>
      <c r="KI14" s="3" t="s">
        <v>1643</v>
      </c>
      <c r="KJ14" s="3" t="s">
        <v>1643</v>
      </c>
      <c r="KK14" s="3" t="s">
        <v>1643</v>
      </c>
      <c r="KL14" s="3" t="s">
        <v>1643</v>
      </c>
      <c r="KM14" s="3" t="s">
        <v>1643</v>
      </c>
      <c r="KN14" s="20" t="s">
        <v>1643</v>
      </c>
      <c r="KO14" s="13" t="s">
        <v>1643</v>
      </c>
      <c r="KP14" s="3" t="s">
        <v>1643</v>
      </c>
      <c r="KQ14" s="3" t="s">
        <v>1643</v>
      </c>
      <c r="KR14" s="3" t="s">
        <v>1643</v>
      </c>
      <c r="KS14" s="20" t="s">
        <v>1643</v>
      </c>
      <c r="KT14" s="16" t="s">
        <v>1643</v>
      </c>
      <c r="KU14" s="13" t="s">
        <v>1643</v>
      </c>
      <c r="KV14" s="3" t="s">
        <v>1643</v>
      </c>
      <c r="KW14" s="3" t="s">
        <v>1643</v>
      </c>
      <c r="KX14" s="3" t="s">
        <v>1643</v>
      </c>
      <c r="KY14" s="3" t="s">
        <v>1643</v>
      </c>
      <c r="KZ14" s="3" t="s">
        <v>1643</v>
      </c>
      <c r="LA14" s="3" t="s">
        <v>1643</v>
      </c>
      <c r="LB14" s="3" t="s">
        <v>1643</v>
      </c>
      <c r="LC14" s="3" t="s">
        <v>1643</v>
      </c>
      <c r="LD14" s="3" t="s">
        <v>1643</v>
      </c>
      <c r="LE14" s="3" t="s">
        <v>1643</v>
      </c>
      <c r="LF14" s="3" t="s">
        <v>1643</v>
      </c>
      <c r="LG14" s="3" t="s">
        <v>1643</v>
      </c>
      <c r="LH14" s="3" t="s">
        <v>1643</v>
      </c>
      <c r="LI14" s="3" t="s">
        <v>1643</v>
      </c>
      <c r="LJ14" s="3" t="s">
        <v>1643</v>
      </c>
      <c r="LK14" s="3" t="s">
        <v>1643</v>
      </c>
      <c r="LL14" s="3" t="s">
        <v>1643</v>
      </c>
      <c r="LM14" s="3" t="s">
        <v>1643</v>
      </c>
      <c r="LN14" s="3" t="s">
        <v>1643</v>
      </c>
      <c r="LO14" s="3" t="s">
        <v>1643</v>
      </c>
      <c r="LP14" s="3" t="s">
        <v>1643</v>
      </c>
      <c r="LQ14" s="3" t="s">
        <v>1643</v>
      </c>
      <c r="LR14" s="3" t="s">
        <v>1643</v>
      </c>
      <c r="LS14" s="3" t="s">
        <v>1643</v>
      </c>
      <c r="LT14" s="3" t="s">
        <v>1643</v>
      </c>
      <c r="LU14" s="3" t="s">
        <v>1643</v>
      </c>
      <c r="LV14" s="3" t="s">
        <v>1643</v>
      </c>
      <c r="LW14" s="3" t="s">
        <v>1643</v>
      </c>
      <c r="LX14" s="3" t="s">
        <v>1643</v>
      </c>
      <c r="LY14" s="3" t="s">
        <v>1643</v>
      </c>
      <c r="LZ14" s="3" t="s">
        <v>1643</v>
      </c>
      <c r="MA14" s="3" t="s">
        <v>1643</v>
      </c>
      <c r="MB14" s="3" t="s">
        <v>1643</v>
      </c>
      <c r="MC14" s="3" t="s">
        <v>1643</v>
      </c>
      <c r="MD14" s="3" t="s">
        <v>1643</v>
      </c>
      <c r="ME14" s="3" t="s">
        <v>1643</v>
      </c>
      <c r="MF14" s="3" t="s">
        <v>1643</v>
      </c>
      <c r="MG14" s="3" t="s">
        <v>1643</v>
      </c>
      <c r="MH14" s="3" t="s">
        <v>1643</v>
      </c>
      <c r="MI14" s="3" t="s">
        <v>1643</v>
      </c>
      <c r="MJ14" s="3" t="s">
        <v>1643</v>
      </c>
      <c r="MK14" s="3" t="s">
        <v>1643</v>
      </c>
      <c r="ML14" s="3" t="s">
        <v>1643</v>
      </c>
      <c r="MM14" s="3" t="s">
        <v>1643</v>
      </c>
      <c r="MN14" s="20" t="s">
        <v>1643</v>
      </c>
      <c r="MO14" s="13" t="s">
        <v>1643</v>
      </c>
      <c r="MP14" s="3" t="s">
        <v>1643</v>
      </c>
      <c r="MQ14" s="3" t="s">
        <v>1643</v>
      </c>
      <c r="MR14" s="3" t="s">
        <v>1643</v>
      </c>
      <c r="MS14" s="3" t="s">
        <v>1643</v>
      </c>
      <c r="MT14" s="3" t="s">
        <v>1643</v>
      </c>
      <c r="MU14" s="3" t="s">
        <v>1643</v>
      </c>
      <c r="MV14" s="20" t="s">
        <v>1643</v>
      </c>
      <c r="MW14" s="13" t="s">
        <v>1643</v>
      </c>
      <c r="MX14" s="3" t="s">
        <v>1643</v>
      </c>
      <c r="MY14" s="3" t="s">
        <v>1643</v>
      </c>
      <c r="MZ14" s="3" t="s">
        <v>1643</v>
      </c>
      <c r="NA14" s="3" t="s">
        <v>1643</v>
      </c>
      <c r="NB14" s="3" t="s">
        <v>1643</v>
      </c>
      <c r="NC14" s="20" t="s">
        <v>1643</v>
      </c>
      <c r="ND14" s="13" t="s">
        <v>1643</v>
      </c>
      <c r="NE14" s="3" t="s">
        <v>1643</v>
      </c>
      <c r="NF14" s="3" t="s">
        <v>1643</v>
      </c>
      <c r="NG14" s="3" t="s">
        <v>1643</v>
      </c>
      <c r="NH14" s="3" t="s">
        <v>1643</v>
      </c>
      <c r="NI14" s="3" t="s">
        <v>1643</v>
      </c>
      <c r="NJ14" s="3" t="s">
        <v>1643</v>
      </c>
      <c r="NK14" s="3" t="s">
        <v>1643</v>
      </c>
      <c r="NL14" s="3" t="s">
        <v>1643</v>
      </c>
      <c r="NM14" s="3" t="s">
        <v>1643</v>
      </c>
      <c r="NN14" s="3" t="s">
        <v>1643</v>
      </c>
      <c r="NO14" s="20" t="s">
        <v>1643</v>
      </c>
      <c r="NP14" s="13" t="s">
        <v>1643</v>
      </c>
      <c r="NQ14" s="3" t="s">
        <v>1643</v>
      </c>
      <c r="NR14" s="3" t="s">
        <v>1643</v>
      </c>
      <c r="NS14" s="3" t="s">
        <v>1643</v>
      </c>
      <c r="NT14" s="3" t="s">
        <v>1643</v>
      </c>
      <c r="NU14" s="3" t="s">
        <v>1643</v>
      </c>
      <c r="NV14" s="3" t="s">
        <v>1643</v>
      </c>
      <c r="NW14" s="3" t="s">
        <v>1643</v>
      </c>
      <c r="NX14" s="3" t="s">
        <v>1643</v>
      </c>
      <c r="NY14" s="3" t="s">
        <v>1643</v>
      </c>
      <c r="NZ14" s="3" t="s">
        <v>1643</v>
      </c>
      <c r="OA14" s="3" t="s">
        <v>1643</v>
      </c>
      <c r="OB14" s="3" t="s">
        <v>1643</v>
      </c>
      <c r="OC14" s="3" t="s">
        <v>1643</v>
      </c>
      <c r="OD14" s="3" t="s">
        <v>1643</v>
      </c>
      <c r="OE14" s="5" t="s">
        <v>1643</v>
      </c>
      <c r="OF14" s="13" t="s">
        <v>1643</v>
      </c>
      <c r="OG14" s="3" t="s">
        <v>1643</v>
      </c>
      <c r="OH14" s="3" t="s">
        <v>1643</v>
      </c>
      <c r="OI14" s="3" t="s">
        <v>1643</v>
      </c>
      <c r="OJ14" s="3" t="s">
        <v>1643</v>
      </c>
      <c r="OK14" s="3" t="s">
        <v>1643</v>
      </c>
      <c r="OL14" s="3" t="s">
        <v>1643</v>
      </c>
      <c r="OM14" s="5" t="s">
        <v>1643</v>
      </c>
      <c r="ON14" s="13" t="s">
        <v>1643</v>
      </c>
      <c r="OO14" s="3" t="s">
        <v>1643</v>
      </c>
      <c r="OP14" s="3" t="s">
        <v>1643</v>
      </c>
      <c r="OQ14" s="3" t="s">
        <v>1643</v>
      </c>
      <c r="OR14" s="3" t="s">
        <v>1643</v>
      </c>
      <c r="OS14" s="3" t="s">
        <v>1643</v>
      </c>
      <c r="OT14" s="3" t="s">
        <v>1643</v>
      </c>
      <c r="OU14" s="3" t="s">
        <v>1643</v>
      </c>
      <c r="OV14" s="3" t="s">
        <v>1643</v>
      </c>
      <c r="OW14" s="3" t="s">
        <v>1643</v>
      </c>
      <c r="OX14" s="5" t="s">
        <v>1643</v>
      </c>
      <c r="OY14" s="13" t="s">
        <v>1643</v>
      </c>
      <c r="OZ14" s="3" t="s">
        <v>1643</v>
      </c>
      <c r="PA14" s="3" t="s">
        <v>1643</v>
      </c>
      <c r="PB14" s="3" t="s">
        <v>1643</v>
      </c>
      <c r="PC14" s="3" t="s">
        <v>1643</v>
      </c>
      <c r="PD14" s="3" t="s">
        <v>1643</v>
      </c>
      <c r="PE14" s="3" t="s">
        <v>1643</v>
      </c>
      <c r="PF14" s="3" t="s">
        <v>1643</v>
      </c>
      <c r="PG14" s="3" t="s">
        <v>1643</v>
      </c>
      <c r="PH14" s="3" t="s">
        <v>1643</v>
      </c>
      <c r="PI14" s="3" t="s">
        <v>1643</v>
      </c>
      <c r="PJ14" s="3" t="s">
        <v>1643</v>
      </c>
      <c r="PK14" s="3" t="s">
        <v>1643</v>
      </c>
      <c r="PL14" s="3" t="s">
        <v>1643</v>
      </c>
      <c r="PM14" s="3" t="s">
        <v>1643</v>
      </c>
      <c r="PN14" s="3" t="s">
        <v>1643</v>
      </c>
      <c r="PO14" s="3" t="s">
        <v>1643</v>
      </c>
      <c r="PP14" s="3" t="s">
        <v>1643</v>
      </c>
      <c r="PQ14" s="3" t="s">
        <v>1643</v>
      </c>
      <c r="PR14" s="3" t="s">
        <v>1643</v>
      </c>
      <c r="PS14" s="3" t="s">
        <v>1643</v>
      </c>
      <c r="PT14" s="3" t="s">
        <v>1643</v>
      </c>
      <c r="PU14" s="3" t="s">
        <v>1643</v>
      </c>
      <c r="PV14" s="3" t="s">
        <v>1643</v>
      </c>
      <c r="PW14" s="3" t="s">
        <v>1643</v>
      </c>
      <c r="PX14" s="3" t="s">
        <v>1643</v>
      </c>
      <c r="PY14" s="3" t="s">
        <v>1643</v>
      </c>
      <c r="PZ14" s="3" t="s">
        <v>1643</v>
      </c>
      <c r="QA14" s="3" t="s">
        <v>1643</v>
      </c>
      <c r="QB14" s="3" t="s">
        <v>1643</v>
      </c>
      <c r="QC14" s="3" t="s">
        <v>1643</v>
      </c>
      <c r="QD14" s="3" t="s">
        <v>1643</v>
      </c>
      <c r="QE14" s="3" t="s">
        <v>1643</v>
      </c>
      <c r="QF14" s="3" t="s">
        <v>1643</v>
      </c>
      <c r="QG14" s="3" t="s">
        <v>1643</v>
      </c>
      <c r="QH14" s="3" t="s">
        <v>1643</v>
      </c>
      <c r="QI14" s="3" t="s">
        <v>1643</v>
      </c>
      <c r="QJ14" s="3" t="s">
        <v>1643</v>
      </c>
      <c r="QK14" s="3" t="s">
        <v>1643</v>
      </c>
      <c r="QL14" s="3" t="s">
        <v>1643</v>
      </c>
      <c r="QM14" s="3" t="s">
        <v>1643</v>
      </c>
      <c r="QN14" s="3" t="s">
        <v>1643</v>
      </c>
      <c r="QO14" s="3" t="s">
        <v>1643</v>
      </c>
      <c r="QP14" s="3" t="s">
        <v>1643</v>
      </c>
      <c r="QQ14" s="3" t="s">
        <v>1643</v>
      </c>
      <c r="QR14" s="3" t="s">
        <v>1643</v>
      </c>
      <c r="QS14" s="3" t="s">
        <v>1643</v>
      </c>
      <c r="QT14" s="3" t="s">
        <v>1643</v>
      </c>
      <c r="QU14" s="3" t="s">
        <v>1643</v>
      </c>
      <c r="QV14" s="3" t="s">
        <v>1643</v>
      </c>
      <c r="QW14" s="3" t="s">
        <v>1643</v>
      </c>
      <c r="QX14" s="3" t="s">
        <v>1643</v>
      </c>
      <c r="QY14" s="3" t="s">
        <v>1643</v>
      </c>
      <c r="QZ14" s="3" t="s">
        <v>1643</v>
      </c>
      <c r="RA14" s="3" t="s">
        <v>1643</v>
      </c>
      <c r="RB14" s="3" t="s">
        <v>1643</v>
      </c>
      <c r="RC14" s="3" t="s">
        <v>1643</v>
      </c>
      <c r="RD14" s="3" t="s">
        <v>1643</v>
      </c>
      <c r="RE14" s="3" t="s">
        <v>1643</v>
      </c>
      <c r="RF14" s="3" t="s">
        <v>1643</v>
      </c>
      <c r="RG14" s="3" t="s">
        <v>1643</v>
      </c>
      <c r="RH14" s="3" t="s">
        <v>1643</v>
      </c>
      <c r="RI14" s="3" t="s">
        <v>1643</v>
      </c>
      <c r="RJ14" s="3" t="s">
        <v>1643</v>
      </c>
      <c r="RK14" s="5" t="s">
        <v>1643</v>
      </c>
      <c r="RL14" s="8" t="s">
        <v>1643</v>
      </c>
      <c r="RM14" s="3" t="s">
        <v>1643</v>
      </c>
      <c r="RN14" s="3" t="s">
        <v>1643</v>
      </c>
      <c r="RO14" s="3" t="s">
        <v>1643</v>
      </c>
      <c r="RP14" s="3" t="s">
        <v>1643</v>
      </c>
      <c r="RQ14" s="3" t="s">
        <v>1643</v>
      </c>
      <c r="RR14" s="20" t="s">
        <v>1643</v>
      </c>
      <c r="RS14" s="13" t="s">
        <v>1643</v>
      </c>
      <c r="RT14" s="3" t="s">
        <v>1643</v>
      </c>
      <c r="RU14" s="3" t="s">
        <v>1643</v>
      </c>
      <c r="RV14" s="3" t="s">
        <v>1643</v>
      </c>
      <c r="RW14" s="3" t="s">
        <v>1643</v>
      </c>
      <c r="RX14" s="3" t="s">
        <v>1643</v>
      </c>
      <c r="RY14" s="3" t="s">
        <v>1643</v>
      </c>
      <c r="RZ14" s="3" t="s">
        <v>1643</v>
      </c>
      <c r="SA14" s="3" t="s">
        <v>1643</v>
      </c>
      <c r="SB14" s="3" t="s">
        <v>1643</v>
      </c>
      <c r="SC14" s="3" t="s">
        <v>1643</v>
      </c>
      <c r="SD14" s="3" t="s">
        <v>1643</v>
      </c>
      <c r="SE14" s="3" t="s">
        <v>1643</v>
      </c>
      <c r="SF14" s="3" t="s">
        <v>1643</v>
      </c>
      <c r="SG14" s="3" t="s">
        <v>1643</v>
      </c>
      <c r="SH14" s="3" t="s">
        <v>1643</v>
      </c>
      <c r="SI14" s="3" t="s">
        <v>1643</v>
      </c>
      <c r="SJ14" s="3" t="s">
        <v>1643</v>
      </c>
      <c r="SK14" s="3" t="s">
        <v>1643</v>
      </c>
      <c r="SL14" s="3" t="s">
        <v>1643</v>
      </c>
      <c r="SM14" s="3" t="s">
        <v>1643</v>
      </c>
      <c r="SN14" s="3" t="s">
        <v>1643</v>
      </c>
      <c r="SO14" s="3" t="s">
        <v>1643</v>
      </c>
      <c r="SP14" s="3" t="s">
        <v>1643</v>
      </c>
      <c r="SQ14" s="3" t="s">
        <v>1643</v>
      </c>
      <c r="SR14" s="3" t="s">
        <v>1643</v>
      </c>
      <c r="SS14" s="3" t="s">
        <v>1643</v>
      </c>
      <c r="ST14" s="3" t="s">
        <v>1643</v>
      </c>
      <c r="SU14" s="3" t="s">
        <v>1643</v>
      </c>
      <c r="SV14" s="3" t="s">
        <v>1643</v>
      </c>
      <c r="SW14" s="3" t="s">
        <v>1643</v>
      </c>
      <c r="SX14" s="3" t="s">
        <v>1643</v>
      </c>
      <c r="SY14" s="3" t="s">
        <v>1643</v>
      </c>
      <c r="SZ14" s="3" t="s">
        <v>1643</v>
      </c>
      <c r="TA14" s="3" t="s">
        <v>1643</v>
      </c>
      <c r="TB14" s="20" t="s">
        <v>1643</v>
      </c>
      <c r="TC14" s="13"/>
      <c r="TD14" s="3"/>
      <c r="TE14" s="5"/>
      <c r="TF14" s="18" t="s">
        <v>1643</v>
      </c>
      <c r="TG14" s="13" t="s">
        <v>1643</v>
      </c>
      <c r="TH14" s="3" t="s">
        <v>1643</v>
      </c>
      <c r="TI14" s="3" t="s">
        <v>1643</v>
      </c>
      <c r="TJ14" s="3" t="s">
        <v>1643</v>
      </c>
      <c r="TK14" s="3" t="s">
        <v>1643</v>
      </c>
      <c r="TL14" s="3" t="s">
        <v>1643</v>
      </c>
      <c r="TM14" s="3" t="s">
        <v>1643</v>
      </c>
      <c r="TN14" s="3" t="s">
        <v>1643</v>
      </c>
      <c r="TO14" s="3" t="s">
        <v>1643</v>
      </c>
      <c r="TP14" s="5" t="s">
        <v>1643</v>
      </c>
      <c r="TQ14" s="8" t="s">
        <v>1643</v>
      </c>
      <c r="TR14" s="3" t="s">
        <v>1643</v>
      </c>
      <c r="TS14" s="3" t="s">
        <v>1643</v>
      </c>
      <c r="TT14" s="3" t="s">
        <v>1643</v>
      </c>
      <c r="TU14" s="20" t="s">
        <v>1643</v>
      </c>
      <c r="TV14" s="13" t="s">
        <v>1643</v>
      </c>
      <c r="TW14" s="5" t="s">
        <v>1643</v>
      </c>
      <c r="TX14" s="13" t="s">
        <v>1643</v>
      </c>
      <c r="TY14" s="5" t="s">
        <v>1643</v>
      </c>
      <c r="TZ14" s="13" t="s">
        <v>1643</v>
      </c>
      <c r="UA14" s="3" t="s">
        <v>1643</v>
      </c>
      <c r="UB14" s="3" t="s">
        <v>1643</v>
      </c>
      <c r="UC14" s="3" t="s">
        <v>1643</v>
      </c>
      <c r="UD14" s="3" t="s">
        <v>1643</v>
      </c>
      <c r="UE14" s="5" t="s">
        <v>1643</v>
      </c>
      <c r="UF14" s="13" t="s">
        <v>1643</v>
      </c>
      <c r="UG14" s="3" t="s">
        <v>1643</v>
      </c>
      <c r="UH14" s="5" t="s">
        <v>1643</v>
      </c>
      <c r="UI14" s="13" t="s">
        <v>1643</v>
      </c>
      <c r="UJ14" s="3" t="s">
        <v>1643</v>
      </c>
      <c r="UK14" s="3" t="s">
        <v>1643</v>
      </c>
      <c r="UL14" s="3" t="s">
        <v>1643</v>
      </c>
      <c r="UM14" s="3" t="s">
        <v>1643</v>
      </c>
      <c r="UN14" s="3" t="s">
        <v>1643</v>
      </c>
      <c r="UO14" s="3" t="s">
        <v>1643</v>
      </c>
      <c r="UP14" s="3" t="s">
        <v>1643</v>
      </c>
      <c r="UQ14" s="3" t="s">
        <v>1643</v>
      </c>
      <c r="UR14" s="3" t="s">
        <v>1643</v>
      </c>
      <c r="US14" s="3" t="s">
        <v>1643</v>
      </c>
      <c r="UT14" s="3" t="s">
        <v>1643</v>
      </c>
      <c r="UU14" s="3" t="s">
        <v>1643</v>
      </c>
      <c r="UV14" s="3" t="s">
        <v>1643</v>
      </c>
      <c r="UW14" s="3" t="s">
        <v>1643</v>
      </c>
      <c r="UX14" s="5" t="s">
        <v>1643</v>
      </c>
      <c r="UY14" s="13" t="s">
        <v>1643</v>
      </c>
      <c r="UZ14" s="3" t="s">
        <v>1643</v>
      </c>
      <c r="VA14" s="3" t="s">
        <v>1643</v>
      </c>
      <c r="VB14" s="3" t="s">
        <v>1643</v>
      </c>
      <c r="VC14" s="3" t="s">
        <v>1643</v>
      </c>
      <c r="VD14" s="3" t="s">
        <v>1643</v>
      </c>
      <c r="VE14" s="3" t="s">
        <v>1643</v>
      </c>
      <c r="VF14" s="5" t="s">
        <v>1643</v>
      </c>
      <c r="VG14" s="13" t="s">
        <v>1643</v>
      </c>
      <c r="VH14" s="3" t="s">
        <v>1643</v>
      </c>
      <c r="VI14" s="3" t="s">
        <v>1643</v>
      </c>
      <c r="VJ14" s="3" t="s">
        <v>1643</v>
      </c>
      <c r="VK14" s="3" t="s">
        <v>1643</v>
      </c>
      <c r="VL14" s="3" t="s">
        <v>1643</v>
      </c>
      <c r="VM14" s="3" t="s">
        <v>1643</v>
      </c>
      <c r="VN14" s="5" t="s">
        <v>1643</v>
      </c>
      <c r="VO14" s="13" t="s">
        <v>1643</v>
      </c>
      <c r="VP14" s="3" t="s">
        <v>1643</v>
      </c>
      <c r="VQ14" s="3" t="s">
        <v>1643</v>
      </c>
      <c r="VR14" s="3" t="s">
        <v>1643</v>
      </c>
      <c r="VS14" s="3" t="s">
        <v>1643</v>
      </c>
      <c r="VT14" s="3" t="s">
        <v>1643</v>
      </c>
      <c r="VU14" s="3" t="s">
        <v>1643</v>
      </c>
      <c r="VV14" s="3" t="s">
        <v>1643</v>
      </c>
      <c r="VW14" s="3" t="s">
        <v>1643</v>
      </c>
      <c r="VX14" s="3" t="s">
        <v>1643</v>
      </c>
      <c r="VY14" s="3" t="s">
        <v>1643</v>
      </c>
      <c r="VZ14" s="3" t="s">
        <v>1643</v>
      </c>
      <c r="WA14" s="3" t="s">
        <v>1643</v>
      </c>
      <c r="WB14" s="3" t="s">
        <v>1643</v>
      </c>
      <c r="WC14" s="3" t="s">
        <v>1643</v>
      </c>
      <c r="WD14" s="3" t="s">
        <v>1643</v>
      </c>
      <c r="WE14" s="3" t="s">
        <v>1643</v>
      </c>
      <c r="WF14" s="3" t="s">
        <v>1643</v>
      </c>
      <c r="WG14" s="3" t="s">
        <v>1643</v>
      </c>
      <c r="WH14" s="3" t="s">
        <v>1643</v>
      </c>
      <c r="WI14" s="3" t="s">
        <v>1643</v>
      </c>
      <c r="WJ14" s="3" t="s">
        <v>1643</v>
      </c>
      <c r="WK14" s="3" t="s">
        <v>1643</v>
      </c>
      <c r="WL14" s="3" t="s">
        <v>1643</v>
      </c>
      <c r="WM14" s="3" t="s">
        <v>1643</v>
      </c>
      <c r="WN14" s="3" t="s">
        <v>1643</v>
      </c>
      <c r="WO14" s="3" t="s">
        <v>1643</v>
      </c>
      <c r="WP14" s="3" t="s">
        <v>1643</v>
      </c>
      <c r="WQ14" s="3" t="s">
        <v>1643</v>
      </c>
      <c r="WR14" s="3" t="s">
        <v>1643</v>
      </c>
      <c r="WS14" s="3" t="s">
        <v>1643</v>
      </c>
      <c r="WT14" s="3" t="s">
        <v>1643</v>
      </c>
      <c r="WU14" s="3" t="s">
        <v>1643</v>
      </c>
      <c r="WV14" s="3" t="s">
        <v>1643</v>
      </c>
      <c r="WW14" s="3" t="s">
        <v>1643</v>
      </c>
      <c r="WX14" s="3" t="s">
        <v>1643</v>
      </c>
      <c r="WY14" s="3" t="s">
        <v>1643</v>
      </c>
      <c r="WZ14" s="3" t="s">
        <v>1643</v>
      </c>
      <c r="XA14" s="3" t="s">
        <v>1643</v>
      </c>
      <c r="XB14" s="3" t="s">
        <v>1643</v>
      </c>
      <c r="XC14" s="3" t="s">
        <v>1643</v>
      </c>
      <c r="XD14" s="3" t="s">
        <v>1643</v>
      </c>
      <c r="XE14" s="3" t="s">
        <v>1643</v>
      </c>
      <c r="XF14" s="3" t="s">
        <v>1643</v>
      </c>
      <c r="XG14" s="3" t="s">
        <v>1643</v>
      </c>
      <c r="XH14" s="3" t="s">
        <v>1643</v>
      </c>
      <c r="XI14" s="3" t="s">
        <v>1643</v>
      </c>
      <c r="XJ14" s="3" t="s">
        <v>1643</v>
      </c>
      <c r="XK14" s="3" t="s">
        <v>1643</v>
      </c>
      <c r="XL14" s="3" t="s">
        <v>1643</v>
      </c>
      <c r="XM14" s="3" t="s">
        <v>1643</v>
      </c>
      <c r="XN14" s="3" t="s">
        <v>1643</v>
      </c>
      <c r="XO14" s="3" t="s">
        <v>1643</v>
      </c>
      <c r="XP14" s="3" t="s">
        <v>1643</v>
      </c>
      <c r="XQ14" s="3" t="s">
        <v>1643</v>
      </c>
      <c r="XR14" s="3" t="s">
        <v>1643</v>
      </c>
      <c r="XS14" s="3" t="s">
        <v>1643</v>
      </c>
      <c r="XT14" s="3" t="s">
        <v>1643</v>
      </c>
      <c r="XU14" s="3" t="s">
        <v>1643</v>
      </c>
      <c r="XV14" s="3" t="s">
        <v>1643</v>
      </c>
      <c r="XW14" s="3" t="s">
        <v>1643</v>
      </c>
      <c r="XX14" s="3" t="s">
        <v>1643</v>
      </c>
      <c r="XY14" s="3" t="s">
        <v>1643</v>
      </c>
      <c r="XZ14" s="3" t="s">
        <v>1643</v>
      </c>
      <c r="YA14" s="5" t="s">
        <v>1643</v>
      </c>
      <c r="YB14" s="13" t="s">
        <v>1643</v>
      </c>
      <c r="YC14" s="3" t="s">
        <v>1643</v>
      </c>
      <c r="YD14" s="3" t="s">
        <v>1643</v>
      </c>
      <c r="YE14" s="3" t="s">
        <v>1643</v>
      </c>
      <c r="YF14" s="3" t="s">
        <v>1643</v>
      </c>
      <c r="YG14" s="3" t="s">
        <v>1643</v>
      </c>
      <c r="YH14" s="5" t="s">
        <v>1643</v>
      </c>
      <c r="YI14" s="13" t="s">
        <v>1643</v>
      </c>
      <c r="YJ14" s="3" t="s">
        <v>1643</v>
      </c>
      <c r="YK14" s="3" t="s">
        <v>1643</v>
      </c>
      <c r="YL14" s="3" t="s">
        <v>1643</v>
      </c>
      <c r="YM14" s="3" t="s">
        <v>1643</v>
      </c>
      <c r="YN14" s="3" t="s">
        <v>1643</v>
      </c>
      <c r="YO14" s="3" t="s">
        <v>1643</v>
      </c>
      <c r="YP14" s="3" t="s">
        <v>1643</v>
      </c>
      <c r="YQ14" s="3" t="s">
        <v>1643</v>
      </c>
      <c r="YR14" s="3" t="s">
        <v>1643</v>
      </c>
      <c r="YS14" s="3" t="s">
        <v>1643</v>
      </c>
      <c r="YT14" s="3" t="s">
        <v>1643</v>
      </c>
      <c r="YU14" s="3" t="s">
        <v>1643</v>
      </c>
      <c r="YV14" s="3" t="s">
        <v>1643</v>
      </c>
      <c r="YW14" s="3" t="s">
        <v>1643</v>
      </c>
      <c r="YX14" s="3" t="s">
        <v>1643</v>
      </c>
      <c r="YY14" s="3" t="s">
        <v>1643</v>
      </c>
      <c r="YZ14" s="3" t="s">
        <v>1643</v>
      </c>
      <c r="ZA14" s="3" t="s">
        <v>1643</v>
      </c>
      <c r="ZB14" s="3" t="s">
        <v>1643</v>
      </c>
      <c r="ZC14" s="3" t="s">
        <v>1643</v>
      </c>
      <c r="ZD14" s="3" t="s">
        <v>1643</v>
      </c>
      <c r="ZE14" s="3" t="s">
        <v>1643</v>
      </c>
      <c r="ZF14" s="3" t="s">
        <v>1643</v>
      </c>
      <c r="ZG14" s="3" t="s">
        <v>1643</v>
      </c>
      <c r="ZH14" s="3" t="s">
        <v>1643</v>
      </c>
      <c r="ZI14" s="3" t="s">
        <v>1643</v>
      </c>
      <c r="ZJ14" s="3" t="s">
        <v>1643</v>
      </c>
      <c r="ZK14" s="3" t="s">
        <v>1643</v>
      </c>
      <c r="ZL14" s="3" t="s">
        <v>1643</v>
      </c>
      <c r="ZM14" s="3" t="s">
        <v>1643</v>
      </c>
      <c r="ZN14" s="3" t="s">
        <v>1643</v>
      </c>
      <c r="ZO14" s="3" t="s">
        <v>1643</v>
      </c>
      <c r="ZP14" s="3" t="s">
        <v>1643</v>
      </c>
      <c r="ZQ14" s="3" t="s">
        <v>1643</v>
      </c>
      <c r="ZR14" s="5" t="s">
        <v>1643</v>
      </c>
      <c r="ZS14" s="13"/>
      <c r="ZT14" s="3"/>
      <c r="ZU14" s="5"/>
      <c r="ZV14" s="18" t="s">
        <v>1643</v>
      </c>
      <c r="ZW14" s="13" t="s">
        <v>1643</v>
      </c>
      <c r="ZX14" s="3" t="s">
        <v>1643</v>
      </c>
      <c r="ZY14" s="3" t="s">
        <v>1643</v>
      </c>
      <c r="ZZ14" s="3" t="s">
        <v>1643</v>
      </c>
      <c r="AAA14" s="3" t="s">
        <v>1643</v>
      </c>
      <c r="AAB14" s="3" t="s">
        <v>1643</v>
      </c>
      <c r="AAC14" s="3" t="s">
        <v>1643</v>
      </c>
      <c r="AAD14" s="3" t="s">
        <v>1643</v>
      </c>
      <c r="AAE14" s="3" t="s">
        <v>1643</v>
      </c>
      <c r="AAF14" s="5" t="s">
        <v>1643</v>
      </c>
      <c r="AAG14" s="13" t="s">
        <v>1643</v>
      </c>
      <c r="AAH14" s="3" t="s">
        <v>1643</v>
      </c>
      <c r="AAI14" s="3" t="s">
        <v>1643</v>
      </c>
      <c r="AAJ14" s="3" t="s">
        <v>1643</v>
      </c>
      <c r="AAK14" s="3" t="s">
        <v>1643</v>
      </c>
      <c r="AAL14" s="3" t="s">
        <v>1643</v>
      </c>
      <c r="AAM14" s="3" t="s">
        <v>1643</v>
      </c>
      <c r="AAN14" s="3" t="s">
        <v>1643</v>
      </c>
      <c r="AAO14" s="5" t="s">
        <v>1643</v>
      </c>
      <c r="AAP14" s="13" t="s">
        <v>1643</v>
      </c>
      <c r="AAQ14" s="5" t="s">
        <v>1643</v>
      </c>
      <c r="AAR14" s="13" t="s">
        <v>1643</v>
      </c>
      <c r="AAS14" s="3" t="s">
        <v>1643</v>
      </c>
      <c r="AAT14" s="3" t="s">
        <v>1643</v>
      </c>
      <c r="AAU14" s="3" t="s">
        <v>1643</v>
      </c>
      <c r="AAV14" s="3" t="s">
        <v>1643</v>
      </c>
      <c r="AAW14" s="3" t="s">
        <v>1643</v>
      </c>
      <c r="AAX14" s="5" t="s">
        <v>1643</v>
      </c>
      <c r="AAY14" s="13" t="s">
        <v>1643</v>
      </c>
      <c r="AAZ14" s="13" t="s">
        <v>1643</v>
      </c>
      <c r="ABA14" s="3" t="s">
        <v>1643</v>
      </c>
      <c r="ABB14" s="3" t="s">
        <v>1643</v>
      </c>
      <c r="ABC14" s="3" t="s">
        <v>1643</v>
      </c>
      <c r="ABD14" s="3" t="s">
        <v>1643</v>
      </c>
      <c r="ABE14" s="20"/>
      <c r="ABF14" s="5" t="s">
        <v>1643</v>
      </c>
      <c r="ABG14" s="13" t="s">
        <v>1643</v>
      </c>
      <c r="ABH14" s="3" t="s">
        <v>1643</v>
      </c>
      <c r="ABI14" s="3" t="s">
        <v>1643</v>
      </c>
      <c r="ABJ14" s="3" t="s">
        <v>1643</v>
      </c>
      <c r="ABK14" s="3" t="s">
        <v>1643</v>
      </c>
      <c r="ABL14" s="3" t="s">
        <v>1643</v>
      </c>
      <c r="ABM14" s="5" t="s">
        <v>1643</v>
      </c>
      <c r="ABN14" s="13" t="s">
        <v>1643</v>
      </c>
      <c r="ABO14" s="3" t="s">
        <v>1643</v>
      </c>
      <c r="ABP14" s="3" t="s">
        <v>1643</v>
      </c>
      <c r="ABQ14" s="3" t="s">
        <v>1643</v>
      </c>
      <c r="ABR14" s="3" t="s">
        <v>1643</v>
      </c>
      <c r="ABS14" s="3" t="s">
        <v>1643</v>
      </c>
      <c r="ABT14" s="5" t="s">
        <v>1643</v>
      </c>
      <c r="ABU14" s="13" t="s">
        <v>1643</v>
      </c>
      <c r="ABV14" s="3" t="s">
        <v>1643</v>
      </c>
      <c r="ABW14" s="3" t="s">
        <v>1643</v>
      </c>
      <c r="ABX14" s="3" t="s">
        <v>1643</v>
      </c>
      <c r="ABY14" s="3" t="s">
        <v>1643</v>
      </c>
      <c r="ABZ14" s="3" t="s">
        <v>1643</v>
      </c>
      <c r="ACA14" s="5" t="s">
        <v>1643</v>
      </c>
      <c r="ACB14" s="13" t="s">
        <v>1643</v>
      </c>
      <c r="ACC14" s="3" t="s">
        <v>1643</v>
      </c>
      <c r="ACD14" s="3" t="s">
        <v>1643</v>
      </c>
      <c r="ACE14" s="3" t="s">
        <v>1643</v>
      </c>
      <c r="ACF14" s="3" t="s">
        <v>1643</v>
      </c>
      <c r="ACG14" s="3" t="s">
        <v>1643</v>
      </c>
      <c r="ACH14" s="3" t="s">
        <v>1643</v>
      </c>
      <c r="ACI14" s="3" t="s">
        <v>1643</v>
      </c>
      <c r="ACJ14" s="5" t="s">
        <v>1643</v>
      </c>
      <c r="ACK14" s="13" t="s">
        <v>1643</v>
      </c>
      <c r="ACL14" s="3" t="s">
        <v>1643</v>
      </c>
      <c r="ACM14" s="3" t="s">
        <v>1643</v>
      </c>
      <c r="ACN14" s="3" t="s">
        <v>1643</v>
      </c>
      <c r="ACO14" s="3" t="s">
        <v>1643</v>
      </c>
      <c r="ACP14" s="5" t="s">
        <v>1643</v>
      </c>
      <c r="ACQ14" s="13" t="s">
        <v>1643</v>
      </c>
      <c r="ACR14" s="3" t="s">
        <v>1643</v>
      </c>
      <c r="ACS14" s="3" t="s">
        <v>1643</v>
      </c>
      <c r="ACT14" s="3" t="s">
        <v>1643</v>
      </c>
      <c r="ACU14" s="5"/>
      <c r="ACV14" s="13" t="s">
        <v>1643</v>
      </c>
      <c r="ACW14" s="3" t="s">
        <v>1643</v>
      </c>
      <c r="ACX14" s="3" t="s">
        <v>1643</v>
      </c>
      <c r="ACY14" s="3" t="s">
        <v>1643</v>
      </c>
      <c r="ACZ14" s="5" t="s">
        <v>1643</v>
      </c>
      <c r="ADA14" s="13" t="s">
        <v>1643</v>
      </c>
      <c r="ADB14" s="3" t="s">
        <v>1643</v>
      </c>
      <c r="ADC14" s="3" t="s">
        <v>1643</v>
      </c>
      <c r="ADD14" s="3" t="s">
        <v>1643</v>
      </c>
      <c r="ADE14" s="3" t="s">
        <v>1643</v>
      </c>
      <c r="ADF14" s="3" t="s">
        <v>1643</v>
      </c>
      <c r="ADG14" s="3" t="s">
        <v>1643</v>
      </c>
      <c r="ADH14" s="3" t="s">
        <v>1643</v>
      </c>
      <c r="ADI14" s="20" t="s">
        <v>1643</v>
      </c>
      <c r="ADJ14" s="13" t="s">
        <v>1643</v>
      </c>
      <c r="ADK14" s="3" t="s">
        <v>1643</v>
      </c>
      <c r="ADL14" s="3" t="s">
        <v>1643</v>
      </c>
      <c r="ADM14" s="3" t="s">
        <v>1643</v>
      </c>
      <c r="ADN14" s="3" t="s">
        <v>1643</v>
      </c>
      <c r="ADO14" s="5" t="s">
        <v>1643</v>
      </c>
      <c r="ADP14" s="13" t="s">
        <v>1643</v>
      </c>
      <c r="ADQ14" s="8" t="s">
        <v>1643</v>
      </c>
      <c r="ADR14" s="3" t="s">
        <v>1643</v>
      </c>
      <c r="ADS14" s="3" t="s">
        <v>1643</v>
      </c>
      <c r="ADT14" s="5" t="s">
        <v>1643</v>
      </c>
      <c r="ADU14" s="13" t="s">
        <v>1643</v>
      </c>
      <c r="ADV14" s="8" t="s">
        <v>1643</v>
      </c>
      <c r="ADW14" s="3" t="s">
        <v>1643</v>
      </c>
      <c r="ADX14" s="3" t="s">
        <v>1643</v>
      </c>
      <c r="ADY14" s="5" t="s">
        <v>1643</v>
      </c>
      <c r="ADZ14" s="13" t="s">
        <v>1643</v>
      </c>
      <c r="AEA14" s="8" t="s">
        <v>1643</v>
      </c>
      <c r="AEB14" s="3" t="s">
        <v>1643</v>
      </c>
      <c r="AEC14" s="3" t="s">
        <v>1643</v>
      </c>
      <c r="AED14" s="5" t="s">
        <v>1643</v>
      </c>
      <c r="AEE14" s="13" t="s">
        <v>1643</v>
      </c>
      <c r="AEF14" s="3" t="s">
        <v>1643</v>
      </c>
      <c r="AEG14" s="3" t="s">
        <v>1643</v>
      </c>
      <c r="AEH14" s="3" t="s">
        <v>1643</v>
      </c>
      <c r="AEI14" s="3" t="s">
        <v>1643</v>
      </c>
      <c r="AEJ14" s="3" t="s">
        <v>1643</v>
      </c>
      <c r="AEK14" s="3" t="s">
        <v>1643</v>
      </c>
      <c r="AEL14" s="3" t="s">
        <v>1643</v>
      </c>
      <c r="AEM14" s="5" t="s">
        <v>1643</v>
      </c>
      <c r="AEN14" s="13" t="s">
        <v>1643</v>
      </c>
      <c r="AEO14" s="3" t="s">
        <v>1643</v>
      </c>
      <c r="AEP14" s="3" t="s">
        <v>1643</v>
      </c>
      <c r="AEQ14" s="3" t="s">
        <v>1643</v>
      </c>
      <c r="AER14" s="3" t="s">
        <v>1643</v>
      </c>
      <c r="AES14" s="3" t="s">
        <v>1643</v>
      </c>
      <c r="AET14" s="5" t="s">
        <v>1643</v>
      </c>
      <c r="AEU14" s="13" t="s">
        <v>1643</v>
      </c>
      <c r="AEV14" s="3" t="s">
        <v>1643</v>
      </c>
      <c r="AEW14" s="3" t="s">
        <v>1643</v>
      </c>
      <c r="AEX14" s="3" t="s">
        <v>1643</v>
      </c>
      <c r="AEY14" s="5" t="s">
        <v>1643</v>
      </c>
    </row>
    <row r="15" spans="1:831" ht="87" x14ac:dyDescent="0.35">
      <c r="A15" s="1">
        <v>45610.625763888886</v>
      </c>
      <c r="B15" s="2">
        <v>45610.655405092592</v>
      </c>
      <c r="C15" s="4">
        <v>100</v>
      </c>
      <c r="D15" s="4">
        <v>2561</v>
      </c>
      <c r="E15" s="3" t="s">
        <v>1640</v>
      </c>
      <c r="F15" s="2">
        <v>45610.655427731479</v>
      </c>
      <c r="G15" s="3" t="s">
        <v>1668</v>
      </c>
      <c r="H15" s="4">
        <v>1</v>
      </c>
      <c r="I15" s="3" t="s">
        <v>1642</v>
      </c>
      <c r="J15" s="3" t="s">
        <v>1642</v>
      </c>
      <c r="K15" s="3" t="s">
        <v>1642</v>
      </c>
      <c r="L15" s="3" t="s">
        <v>1642</v>
      </c>
      <c r="M15" s="3" t="s">
        <v>1642</v>
      </c>
      <c r="N15" s="3" t="s">
        <v>1642</v>
      </c>
      <c r="O15" s="3" t="s">
        <v>111</v>
      </c>
      <c r="P15" s="3" t="s">
        <v>110</v>
      </c>
      <c r="Q15" s="3" t="s">
        <v>7</v>
      </c>
      <c r="R15" s="20" t="s">
        <v>110</v>
      </c>
      <c r="S15" s="127">
        <v>61</v>
      </c>
      <c r="T15" s="124"/>
      <c r="U15" s="3"/>
      <c r="V15" s="3" t="s">
        <v>20</v>
      </c>
      <c r="W15" s="3" t="s">
        <v>110</v>
      </c>
      <c r="X15" s="3" t="s">
        <v>37</v>
      </c>
      <c r="Y15" s="3" t="s">
        <v>103</v>
      </c>
      <c r="Z15" s="3" t="s">
        <v>12</v>
      </c>
      <c r="AA15" s="4">
        <v>395</v>
      </c>
      <c r="AB15" s="3" t="s">
        <v>25</v>
      </c>
      <c r="AC15" s="3" t="s">
        <v>111</v>
      </c>
      <c r="AD15" s="3" t="s">
        <v>110</v>
      </c>
      <c r="AE15" s="5" t="s">
        <v>1643</v>
      </c>
      <c r="AF15" s="8" t="s">
        <v>1643</v>
      </c>
      <c r="AG15" s="3" t="s">
        <v>1643</v>
      </c>
      <c r="AH15" s="3" t="s">
        <v>1643</v>
      </c>
      <c r="AI15" s="3" t="s">
        <v>1643</v>
      </c>
      <c r="AJ15" s="3" t="s">
        <v>1643</v>
      </c>
      <c r="AK15" s="3" t="s">
        <v>1643</v>
      </c>
      <c r="AL15" s="3" t="s">
        <v>1643</v>
      </c>
      <c r="AM15" s="3" t="s">
        <v>1643</v>
      </c>
      <c r="AN15" s="3" t="s">
        <v>1643</v>
      </c>
      <c r="AO15" s="3" t="s">
        <v>1643</v>
      </c>
      <c r="AP15" s="3" t="s">
        <v>1643</v>
      </c>
      <c r="AQ15" s="3" t="s">
        <v>1643</v>
      </c>
      <c r="AR15" s="3" t="s">
        <v>1643</v>
      </c>
      <c r="AS15" s="3" t="s">
        <v>1643</v>
      </c>
      <c r="AT15" s="3" t="s">
        <v>1643</v>
      </c>
      <c r="AU15" s="5" t="s">
        <v>1643</v>
      </c>
      <c r="AV15" s="13" t="s">
        <v>1643</v>
      </c>
      <c r="AW15" s="3" t="s">
        <v>1643</v>
      </c>
      <c r="AX15" s="3" t="s">
        <v>1643</v>
      </c>
      <c r="AY15" s="3" t="s">
        <v>1643</v>
      </c>
      <c r="AZ15" s="3" t="s">
        <v>1643</v>
      </c>
      <c r="BA15" s="3" t="s">
        <v>1643</v>
      </c>
      <c r="BB15" s="3" t="s">
        <v>1643</v>
      </c>
      <c r="BC15" s="5" t="s">
        <v>1643</v>
      </c>
      <c r="BD15" s="13" t="s">
        <v>1643</v>
      </c>
      <c r="BE15" s="3" t="s">
        <v>1643</v>
      </c>
      <c r="BF15" s="3" t="s">
        <v>1643</v>
      </c>
      <c r="BG15" s="3" t="s">
        <v>1643</v>
      </c>
      <c r="BH15" s="3" t="s">
        <v>1643</v>
      </c>
      <c r="BI15" s="3" t="s">
        <v>1643</v>
      </c>
      <c r="BJ15" s="3" t="s">
        <v>1643</v>
      </c>
      <c r="BK15" s="5" t="s">
        <v>1643</v>
      </c>
      <c r="BL15" s="13" t="s">
        <v>1643</v>
      </c>
      <c r="BM15" s="3" t="s">
        <v>1643</v>
      </c>
      <c r="BN15" s="3" t="s">
        <v>1643</v>
      </c>
      <c r="BO15" s="5" t="s">
        <v>1643</v>
      </c>
      <c r="BP15" s="13" t="s">
        <v>1643</v>
      </c>
      <c r="BQ15" s="3" t="s">
        <v>1643</v>
      </c>
      <c r="BR15" s="3" t="s">
        <v>1643</v>
      </c>
      <c r="BS15" s="5" t="s">
        <v>1643</v>
      </c>
      <c r="BT15" s="13" t="s">
        <v>1643</v>
      </c>
      <c r="BU15" s="5" t="s">
        <v>1643</v>
      </c>
      <c r="BV15" s="13" t="s">
        <v>1643</v>
      </c>
      <c r="BW15" s="3" t="s">
        <v>1643</v>
      </c>
      <c r="BX15" s="3" t="s">
        <v>1643</v>
      </c>
      <c r="BY15" s="5" t="s">
        <v>1643</v>
      </c>
      <c r="BZ15" s="13" t="s">
        <v>1643</v>
      </c>
      <c r="CA15" s="3" t="s">
        <v>1643</v>
      </c>
      <c r="CB15" s="3" t="s">
        <v>1643</v>
      </c>
      <c r="CC15" s="3" t="s">
        <v>1643</v>
      </c>
      <c r="CD15" s="5" t="s">
        <v>1643</v>
      </c>
      <c r="CE15" s="13" t="s">
        <v>1643</v>
      </c>
      <c r="CF15" s="3" t="s">
        <v>1643</v>
      </c>
      <c r="CG15" s="3" t="s">
        <v>1643</v>
      </c>
      <c r="CH15" s="3" t="s">
        <v>1643</v>
      </c>
      <c r="CI15" s="3" t="s">
        <v>1643</v>
      </c>
      <c r="CJ15" s="3" t="s">
        <v>1643</v>
      </c>
      <c r="CK15" s="5" t="s">
        <v>1643</v>
      </c>
      <c r="CL15" s="13" t="s">
        <v>1643</v>
      </c>
      <c r="CM15" s="3" t="s">
        <v>1643</v>
      </c>
      <c r="CN15" s="3" t="s">
        <v>1643</v>
      </c>
      <c r="CO15" s="3" t="s">
        <v>1643</v>
      </c>
      <c r="CP15" s="3" t="s">
        <v>1643</v>
      </c>
      <c r="CQ15" s="20" t="s">
        <v>1643</v>
      </c>
      <c r="CR15" s="13" t="s">
        <v>1643</v>
      </c>
      <c r="CS15" s="3" t="s">
        <v>1643</v>
      </c>
      <c r="CT15" s="3" t="s">
        <v>1643</v>
      </c>
      <c r="CU15" s="3" t="s">
        <v>1643</v>
      </c>
      <c r="CV15" s="3" t="s">
        <v>1643</v>
      </c>
      <c r="CW15" s="3" t="s">
        <v>1643</v>
      </c>
      <c r="CX15" s="3" t="s">
        <v>1643</v>
      </c>
      <c r="CY15" s="3" t="s">
        <v>1643</v>
      </c>
      <c r="CZ15" s="3" t="s">
        <v>1643</v>
      </c>
      <c r="DA15" s="3" t="s">
        <v>1643</v>
      </c>
      <c r="DB15" s="3" t="s">
        <v>1643</v>
      </c>
      <c r="DC15" s="3" t="s">
        <v>1643</v>
      </c>
      <c r="DD15" s="3" t="s">
        <v>1643</v>
      </c>
      <c r="DE15" s="5" t="s">
        <v>1643</v>
      </c>
      <c r="DF15" s="8" t="s">
        <v>1643</v>
      </c>
      <c r="DG15" s="3" t="s">
        <v>1643</v>
      </c>
      <c r="DH15" s="3" t="s">
        <v>1643</v>
      </c>
      <c r="DI15" s="3" t="s">
        <v>1643</v>
      </c>
      <c r="DJ15" s="3" t="s">
        <v>1643</v>
      </c>
      <c r="DK15" s="3" t="s">
        <v>1643</v>
      </c>
      <c r="DL15" s="3" t="s">
        <v>1643</v>
      </c>
      <c r="DM15" s="3" t="s">
        <v>1643</v>
      </c>
      <c r="DN15" s="5" t="s">
        <v>1643</v>
      </c>
      <c r="DO15" s="8" t="s">
        <v>1643</v>
      </c>
      <c r="DP15" s="3" t="s">
        <v>1643</v>
      </c>
      <c r="DQ15" s="3" t="s">
        <v>1643</v>
      </c>
      <c r="DR15" s="5" t="s">
        <v>1643</v>
      </c>
      <c r="DS15" s="8" t="s">
        <v>1643</v>
      </c>
      <c r="DT15" s="3" t="s">
        <v>1643</v>
      </c>
      <c r="DU15" s="3" t="s">
        <v>1643</v>
      </c>
      <c r="DV15" s="5" t="s">
        <v>1643</v>
      </c>
      <c r="DW15" s="16" t="s">
        <v>1643</v>
      </c>
      <c r="DX15" s="13" t="s">
        <v>1643</v>
      </c>
      <c r="DY15" s="3" t="s">
        <v>1643</v>
      </c>
      <c r="DZ15" s="3" t="s">
        <v>1643</v>
      </c>
      <c r="EA15" s="3" t="s">
        <v>1643</v>
      </c>
      <c r="EB15" s="20" t="s">
        <v>1643</v>
      </c>
      <c r="EC15" s="13" t="s">
        <v>1643</v>
      </c>
      <c r="ED15" s="3" t="s">
        <v>1643</v>
      </c>
      <c r="EE15" s="3" t="s">
        <v>1643</v>
      </c>
      <c r="EF15" s="3" t="s">
        <v>1643</v>
      </c>
      <c r="EG15" s="3" t="s">
        <v>1643</v>
      </c>
      <c r="EH15" s="3" t="s">
        <v>1643</v>
      </c>
      <c r="EI15" s="3" t="s">
        <v>1643</v>
      </c>
      <c r="EJ15" s="3" t="s">
        <v>1643</v>
      </c>
      <c r="EK15" s="3" t="s">
        <v>1643</v>
      </c>
      <c r="EL15" s="3" t="s">
        <v>1643</v>
      </c>
      <c r="EM15" s="20" t="s">
        <v>1643</v>
      </c>
      <c r="EN15" s="18" t="s">
        <v>1643</v>
      </c>
      <c r="EO15" s="8" t="s">
        <v>1643</v>
      </c>
      <c r="EP15" s="3" t="s">
        <v>1643</v>
      </c>
      <c r="EQ15" s="3" t="s">
        <v>1643</v>
      </c>
      <c r="ER15" s="3" t="s">
        <v>1643</v>
      </c>
      <c r="ES15" s="3" t="s">
        <v>1643</v>
      </c>
      <c r="ET15" s="3" t="s">
        <v>1643</v>
      </c>
      <c r="EU15" s="3" t="s">
        <v>1643</v>
      </c>
      <c r="EV15" s="3" t="s">
        <v>1643</v>
      </c>
      <c r="EW15" s="3" t="s">
        <v>1643</v>
      </c>
      <c r="EX15" s="20" t="s">
        <v>1643</v>
      </c>
      <c r="EY15" s="16" t="s">
        <v>611</v>
      </c>
      <c r="EZ15" s="13" t="s">
        <v>1643</v>
      </c>
      <c r="FA15" s="3" t="s">
        <v>1643</v>
      </c>
      <c r="FB15" s="3" t="s">
        <v>1643</v>
      </c>
      <c r="FC15" s="3" t="s">
        <v>1643</v>
      </c>
      <c r="FD15" s="3" t="s">
        <v>1643</v>
      </c>
      <c r="FE15" s="3" t="s">
        <v>1643</v>
      </c>
      <c r="FF15" s="3" t="s">
        <v>1643</v>
      </c>
      <c r="FG15" s="3" t="s">
        <v>1643</v>
      </c>
      <c r="FH15" s="3" t="s">
        <v>1643</v>
      </c>
      <c r="FI15" s="3" t="s">
        <v>1643</v>
      </c>
      <c r="FJ15" s="3" t="s">
        <v>1643</v>
      </c>
      <c r="FK15" s="3" t="s">
        <v>1643</v>
      </c>
      <c r="FL15" s="3" t="s">
        <v>1643</v>
      </c>
      <c r="FM15" s="3" t="s">
        <v>1643</v>
      </c>
      <c r="FN15" s="3" t="s">
        <v>1643</v>
      </c>
      <c r="FO15" s="3" t="s">
        <v>1643</v>
      </c>
      <c r="FP15" s="3" t="s">
        <v>1643</v>
      </c>
      <c r="FQ15" s="3" t="s">
        <v>1643</v>
      </c>
      <c r="FR15" s="3" t="s">
        <v>1643</v>
      </c>
      <c r="FS15" s="3" t="s">
        <v>1643</v>
      </c>
      <c r="FT15" s="3" t="s">
        <v>1643</v>
      </c>
      <c r="FU15" s="3" t="s">
        <v>1643</v>
      </c>
      <c r="FV15" s="3" t="s">
        <v>1643</v>
      </c>
      <c r="FW15" s="3" t="s">
        <v>1643</v>
      </c>
      <c r="FX15" s="3" t="s">
        <v>1643</v>
      </c>
      <c r="FY15" s="3" t="s">
        <v>1643</v>
      </c>
      <c r="FZ15" s="3" t="s">
        <v>1643</v>
      </c>
      <c r="GA15" s="3" t="s">
        <v>1643</v>
      </c>
      <c r="GB15" s="3" t="s">
        <v>1643</v>
      </c>
      <c r="GC15" s="3" t="s">
        <v>1643</v>
      </c>
      <c r="GD15" s="3" t="s">
        <v>1643</v>
      </c>
      <c r="GE15" s="3" t="s">
        <v>1643</v>
      </c>
      <c r="GF15" s="3" t="s">
        <v>1643</v>
      </c>
      <c r="GG15" s="3" t="s">
        <v>1643</v>
      </c>
      <c r="GH15" s="3" t="s">
        <v>1643</v>
      </c>
      <c r="GI15" s="3" t="s">
        <v>1643</v>
      </c>
      <c r="GJ15" s="3" t="s">
        <v>1643</v>
      </c>
      <c r="GK15" s="3" t="s">
        <v>1643</v>
      </c>
      <c r="GL15" s="3" t="s">
        <v>1643</v>
      </c>
      <c r="GM15" s="3" t="s">
        <v>1643</v>
      </c>
      <c r="GN15" s="3" t="s">
        <v>1643</v>
      </c>
      <c r="GO15" s="3" t="s">
        <v>1643</v>
      </c>
      <c r="GP15" s="20" t="s">
        <v>1643</v>
      </c>
      <c r="GQ15" s="13" t="s">
        <v>110</v>
      </c>
      <c r="GR15" s="20" t="s">
        <v>110</v>
      </c>
      <c r="GS15" s="13" t="s">
        <v>1643</v>
      </c>
      <c r="GT15" s="3" t="s">
        <v>1643</v>
      </c>
      <c r="GU15" s="3" t="s">
        <v>1643</v>
      </c>
      <c r="GV15" s="20" t="s">
        <v>1643</v>
      </c>
      <c r="GW15" s="31"/>
      <c r="GX15" s="13" t="s">
        <v>1643</v>
      </c>
      <c r="GY15" s="5" t="s">
        <v>1643</v>
      </c>
      <c r="GZ15" s="13" t="s">
        <v>1643</v>
      </c>
      <c r="HA15" s="5" t="s">
        <v>1643</v>
      </c>
      <c r="HB15" s="13" t="s">
        <v>1643</v>
      </c>
      <c r="HC15" s="3" t="s">
        <v>1643</v>
      </c>
      <c r="HD15" s="3" t="s">
        <v>1643</v>
      </c>
      <c r="HE15" s="3" t="s">
        <v>1643</v>
      </c>
      <c r="HF15" s="3" t="s">
        <v>1643</v>
      </c>
      <c r="HG15" s="20" t="s">
        <v>1643</v>
      </c>
      <c r="HH15" s="13" t="s">
        <v>110</v>
      </c>
      <c r="HI15" s="3" t="s">
        <v>553</v>
      </c>
      <c r="HJ15" s="3" t="s">
        <v>1612</v>
      </c>
      <c r="HK15" s="3" t="s">
        <v>1643</v>
      </c>
      <c r="HL15" s="3" t="s">
        <v>1643</v>
      </c>
      <c r="HM15" s="3" t="s">
        <v>1643</v>
      </c>
      <c r="HN15" s="3" t="s">
        <v>1643</v>
      </c>
      <c r="HO15" s="5" t="s">
        <v>1643</v>
      </c>
      <c r="HP15" s="8" t="s">
        <v>1671</v>
      </c>
      <c r="HQ15" s="8" t="s">
        <v>1612</v>
      </c>
      <c r="HR15" s="3" t="s">
        <v>1643</v>
      </c>
      <c r="HS15" s="3" t="s">
        <v>1643</v>
      </c>
      <c r="HT15" s="3" t="s">
        <v>1643</v>
      </c>
      <c r="HU15" s="3" t="s">
        <v>1643</v>
      </c>
      <c r="HV15" s="5" t="s">
        <v>1643</v>
      </c>
      <c r="HW15" s="13" t="s">
        <v>1643</v>
      </c>
      <c r="HX15" s="8" t="s">
        <v>1643</v>
      </c>
      <c r="HY15" s="3" t="s">
        <v>1643</v>
      </c>
      <c r="HZ15" s="3" t="s">
        <v>1643</v>
      </c>
      <c r="IA15" s="3" t="s">
        <v>1643</v>
      </c>
      <c r="IB15" s="3" t="s">
        <v>1643</v>
      </c>
      <c r="IC15" s="5" t="s">
        <v>1643</v>
      </c>
      <c r="ID15" s="13" t="s">
        <v>1643</v>
      </c>
      <c r="IE15" s="8" t="s">
        <v>1643</v>
      </c>
      <c r="IF15" s="3" t="s">
        <v>1643</v>
      </c>
      <c r="IG15" s="3" t="s">
        <v>1643</v>
      </c>
      <c r="IH15" s="3" t="s">
        <v>1643</v>
      </c>
      <c r="II15" s="3" t="s">
        <v>1643</v>
      </c>
      <c r="IJ15" s="20" t="s">
        <v>1643</v>
      </c>
      <c r="IK15" s="13" t="s">
        <v>136</v>
      </c>
      <c r="IL15" s="3" t="s">
        <v>1643</v>
      </c>
      <c r="IM15" s="3" t="s">
        <v>1643</v>
      </c>
      <c r="IN15" s="3" t="s">
        <v>144</v>
      </c>
      <c r="IO15" s="3" t="s">
        <v>1643</v>
      </c>
      <c r="IP15" s="3" t="s">
        <v>1643</v>
      </c>
      <c r="IQ15" s="3" t="s">
        <v>148</v>
      </c>
      <c r="IR15" s="3" t="s">
        <v>152</v>
      </c>
      <c r="IS15" s="20" t="s">
        <v>1643</v>
      </c>
      <c r="IT15" s="13" t="s">
        <v>1643</v>
      </c>
      <c r="IU15" s="3"/>
      <c r="IV15" s="3" t="s">
        <v>1643</v>
      </c>
      <c r="IW15" s="3" t="s">
        <v>1643</v>
      </c>
      <c r="IX15" s="3" t="s">
        <v>1643</v>
      </c>
      <c r="IY15" s="5" t="s">
        <v>1643</v>
      </c>
      <c r="IZ15" s="8" t="s">
        <v>1643</v>
      </c>
      <c r="JA15" s="8" t="s">
        <v>1643</v>
      </c>
      <c r="JB15" s="3" t="s">
        <v>1643</v>
      </c>
      <c r="JC15" s="3" t="s">
        <v>1643</v>
      </c>
      <c r="JD15" s="5" t="s">
        <v>1643</v>
      </c>
      <c r="JE15" s="13" t="s">
        <v>1643</v>
      </c>
      <c r="JF15" s="3" t="s">
        <v>1643</v>
      </c>
      <c r="JG15" s="3" t="s">
        <v>1643</v>
      </c>
      <c r="JH15" s="3" t="s">
        <v>1643</v>
      </c>
      <c r="JI15" s="3" t="s">
        <v>1643</v>
      </c>
      <c r="JJ15" s="3" t="s">
        <v>1643</v>
      </c>
      <c r="JK15" s="3" t="s">
        <v>1643</v>
      </c>
      <c r="JL15" s="3" t="s">
        <v>1643</v>
      </c>
      <c r="JM15" s="20" t="s">
        <v>1643</v>
      </c>
      <c r="JN15" s="13" t="s">
        <v>110</v>
      </c>
      <c r="JO15" s="3" t="s">
        <v>1672</v>
      </c>
      <c r="JP15" s="3" t="s">
        <v>1643</v>
      </c>
      <c r="JQ15" s="3" t="s">
        <v>1643</v>
      </c>
      <c r="JR15" s="3" t="s">
        <v>1643</v>
      </c>
      <c r="JS15" s="5" t="s">
        <v>545</v>
      </c>
      <c r="JT15" s="13" t="s">
        <v>1643</v>
      </c>
      <c r="JU15" s="3" t="s">
        <v>1643</v>
      </c>
      <c r="JV15" s="3" t="s">
        <v>1643</v>
      </c>
      <c r="JW15" s="3" t="s">
        <v>1643</v>
      </c>
      <c r="JX15" s="5" t="s">
        <v>1643</v>
      </c>
      <c r="JY15" s="13" t="s">
        <v>136</v>
      </c>
      <c r="JZ15" s="3" t="s">
        <v>1643</v>
      </c>
      <c r="KA15" s="3" t="s">
        <v>1643</v>
      </c>
      <c r="KB15" s="3" t="s">
        <v>144</v>
      </c>
      <c r="KC15" s="3" t="s">
        <v>1643</v>
      </c>
      <c r="KD15" s="3" t="s">
        <v>558</v>
      </c>
      <c r="KE15" s="3" t="s">
        <v>1643</v>
      </c>
      <c r="KF15" s="3" t="s">
        <v>1643</v>
      </c>
      <c r="KG15" s="5" t="s">
        <v>1643</v>
      </c>
      <c r="KH15" s="13" t="s">
        <v>1643</v>
      </c>
      <c r="KI15" s="3" t="s">
        <v>1643</v>
      </c>
      <c r="KJ15" s="3" t="s">
        <v>1643</v>
      </c>
      <c r="KK15" s="3" t="s">
        <v>1643</v>
      </c>
      <c r="KL15" s="3" t="s">
        <v>1643</v>
      </c>
      <c r="KM15" s="3" t="s">
        <v>1643</v>
      </c>
      <c r="KN15" s="20" t="s">
        <v>1643</v>
      </c>
      <c r="KO15" s="13" t="s">
        <v>110</v>
      </c>
      <c r="KP15" s="3" t="s">
        <v>1673</v>
      </c>
      <c r="KQ15" s="3" t="s">
        <v>111</v>
      </c>
      <c r="KR15" s="3" t="s">
        <v>1643</v>
      </c>
      <c r="KS15" s="20" t="s">
        <v>1643</v>
      </c>
      <c r="KT15" s="16" t="s">
        <v>110</v>
      </c>
      <c r="KU15" s="13" t="s">
        <v>127</v>
      </c>
      <c r="KV15" s="3" t="s">
        <v>127</v>
      </c>
      <c r="KW15" s="3" t="s">
        <v>127</v>
      </c>
      <c r="KX15" s="3" t="s">
        <v>127</v>
      </c>
      <c r="KY15" s="3" t="s">
        <v>127</v>
      </c>
      <c r="KZ15" s="3" t="s">
        <v>127</v>
      </c>
      <c r="LA15" s="3" t="s">
        <v>131</v>
      </c>
      <c r="LB15" s="3" t="s">
        <v>127</v>
      </c>
      <c r="LC15" s="3" t="s">
        <v>127</v>
      </c>
      <c r="LD15" s="3" t="s">
        <v>127</v>
      </c>
      <c r="LE15" s="3" t="s">
        <v>127</v>
      </c>
      <c r="LF15" s="3" t="s">
        <v>127</v>
      </c>
      <c r="LG15" s="3" t="s">
        <v>127</v>
      </c>
      <c r="LH15" s="3" t="s">
        <v>127</v>
      </c>
      <c r="LI15" s="3" t="s">
        <v>127</v>
      </c>
      <c r="LJ15" s="3" t="s">
        <v>127</v>
      </c>
      <c r="LK15" s="3" t="s">
        <v>127</v>
      </c>
      <c r="LL15" s="3" t="s">
        <v>127</v>
      </c>
      <c r="LM15" s="3" t="s">
        <v>1643</v>
      </c>
      <c r="LN15" s="3" t="s">
        <v>127</v>
      </c>
      <c r="LO15" s="3" t="s">
        <v>127</v>
      </c>
      <c r="LP15" s="3" t="s">
        <v>127</v>
      </c>
      <c r="LQ15" s="3" t="s">
        <v>127</v>
      </c>
      <c r="LR15" s="3" t="s">
        <v>127</v>
      </c>
      <c r="LS15" s="3" t="s">
        <v>127</v>
      </c>
      <c r="LT15" s="3" t="s">
        <v>127</v>
      </c>
      <c r="LU15" s="3" t="s">
        <v>127</v>
      </c>
      <c r="LV15" s="3" t="s">
        <v>127</v>
      </c>
      <c r="LW15" s="3" t="s">
        <v>127</v>
      </c>
      <c r="LX15" s="3" t="s">
        <v>127</v>
      </c>
      <c r="LY15" s="3" t="s">
        <v>127</v>
      </c>
      <c r="LZ15" s="3" t="s">
        <v>127</v>
      </c>
      <c r="MA15" s="3" t="s">
        <v>131</v>
      </c>
      <c r="MB15" s="3" t="s">
        <v>127</v>
      </c>
      <c r="MC15" s="3" t="s">
        <v>127</v>
      </c>
      <c r="MD15" s="3" t="s">
        <v>127</v>
      </c>
      <c r="ME15" s="3" t="s">
        <v>127</v>
      </c>
      <c r="MF15" s="3" t="s">
        <v>127</v>
      </c>
      <c r="MG15" s="3" t="s">
        <v>129</v>
      </c>
      <c r="MH15" s="3" t="s">
        <v>127</v>
      </c>
      <c r="MI15" s="3" t="s">
        <v>127</v>
      </c>
      <c r="MJ15" s="3" t="s">
        <v>127</v>
      </c>
      <c r="MK15" s="3" t="s">
        <v>127</v>
      </c>
      <c r="ML15" s="3" t="s">
        <v>127</v>
      </c>
      <c r="MM15" s="3" t="s">
        <v>127</v>
      </c>
      <c r="MN15" s="20" t="s">
        <v>1643</v>
      </c>
      <c r="MO15" s="13" t="s">
        <v>196</v>
      </c>
      <c r="MP15" s="3" t="s">
        <v>198</v>
      </c>
      <c r="MQ15" s="3" t="s">
        <v>1643</v>
      </c>
      <c r="MR15" s="3" t="s">
        <v>1643</v>
      </c>
      <c r="MS15" s="3" t="s">
        <v>1643</v>
      </c>
      <c r="MT15" s="3" t="s">
        <v>1643</v>
      </c>
      <c r="MU15" s="3" t="s">
        <v>1643</v>
      </c>
      <c r="MV15" s="20" t="s">
        <v>666</v>
      </c>
      <c r="MW15" s="13" t="s">
        <v>353</v>
      </c>
      <c r="MX15" s="3" t="s">
        <v>1643</v>
      </c>
      <c r="MY15" s="3" t="s">
        <v>1643</v>
      </c>
      <c r="MZ15" s="3" t="s">
        <v>1643</v>
      </c>
      <c r="NA15" s="3" t="s">
        <v>1643</v>
      </c>
      <c r="NB15" s="3" t="s">
        <v>110</v>
      </c>
      <c r="NC15" s="20" t="s">
        <v>669</v>
      </c>
      <c r="ND15" s="13" t="s">
        <v>1643</v>
      </c>
      <c r="NE15" s="3" t="s">
        <v>1643</v>
      </c>
      <c r="NF15" s="3" t="s">
        <v>110</v>
      </c>
      <c r="NG15" s="3" t="s">
        <v>1643</v>
      </c>
      <c r="NH15" s="3" t="s">
        <v>1643</v>
      </c>
      <c r="NI15" s="3" t="s">
        <v>1643</v>
      </c>
      <c r="NJ15" s="3" t="s">
        <v>1643</v>
      </c>
      <c r="NK15" s="3" t="s">
        <v>1643</v>
      </c>
      <c r="NL15" s="3" t="s">
        <v>1643</v>
      </c>
      <c r="NM15" s="3" t="s">
        <v>1643</v>
      </c>
      <c r="NN15" s="3" t="s">
        <v>1643</v>
      </c>
      <c r="NO15" s="20" t="s">
        <v>1643</v>
      </c>
      <c r="NP15" s="13" t="s">
        <v>132</v>
      </c>
      <c r="NQ15" s="3" t="s">
        <v>127</v>
      </c>
      <c r="NR15" s="3" t="s">
        <v>127</v>
      </c>
      <c r="NS15" s="3" t="s">
        <v>132</v>
      </c>
      <c r="NT15" s="3" t="s">
        <v>132</v>
      </c>
      <c r="NU15" s="3" t="s">
        <v>132</v>
      </c>
      <c r="NV15" s="3" t="s">
        <v>127</v>
      </c>
      <c r="NW15" s="3" t="s">
        <v>132</v>
      </c>
      <c r="NX15" s="3" t="s">
        <v>132</v>
      </c>
      <c r="NY15" s="3" t="s">
        <v>132</v>
      </c>
      <c r="NZ15" s="3" t="s">
        <v>127</v>
      </c>
      <c r="OA15" s="3" t="s">
        <v>127</v>
      </c>
      <c r="OB15" s="3" t="s">
        <v>127</v>
      </c>
      <c r="OC15" s="3" t="s">
        <v>129</v>
      </c>
      <c r="OD15" s="3" t="s">
        <v>132</v>
      </c>
      <c r="OE15" s="5" t="s">
        <v>1643</v>
      </c>
      <c r="OF15" s="13" t="s">
        <v>196</v>
      </c>
      <c r="OG15" s="3" t="s">
        <v>198</v>
      </c>
      <c r="OH15" s="3" t="s">
        <v>1643</v>
      </c>
      <c r="OI15" s="3" t="s">
        <v>1643</v>
      </c>
      <c r="OJ15" s="3" t="s">
        <v>1643</v>
      </c>
      <c r="OK15" s="3" t="s">
        <v>1643</v>
      </c>
      <c r="OL15" s="3" t="s">
        <v>1643</v>
      </c>
      <c r="OM15" s="5" t="s">
        <v>1643</v>
      </c>
      <c r="ON15" s="13" t="s">
        <v>1643</v>
      </c>
      <c r="OO15" s="3" t="s">
        <v>1643</v>
      </c>
      <c r="OP15" s="3" t="s">
        <v>1643</v>
      </c>
      <c r="OQ15" s="3" t="s">
        <v>1643</v>
      </c>
      <c r="OR15" s="3" t="s">
        <v>1643</v>
      </c>
      <c r="OS15" s="3" t="s">
        <v>1580</v>
      </c>
      <c r="OT15" s="3" t="s">
        <v>1643</v>
      </c>
      <c r="OU15" s="3" t="s">
        <v>1643</v>
      </c>
      <c r="OV15" s="3" t="s">
        <v>1643</v>
      </c>
      <c r="OW15" s="3" t="s">
        <v>1669</v>
      </c>
      <c r="OX15" s="5" t="s">
        <v>1643</v>
      </c>
      <c r="OY15" s="13" t="s">
        <v>127</v>
      </c>
      <c r="OZ15" s="3" t="s">
        <v>127</v>
      </c>
      <c r="PA15" s="3" t="s">
        <v>127</v>
      </c>
      <c r="PB15" s="3" t="s">
        <v>132</v>
      </c>
      <c r="PC15" s="3" t="s">
        <v>131</v>
      </c>
      <c r="PD15" s="3" t="s">
        <v>131</v>
      </c>
      <c r="PE15" s="3" t="s">
        <v>132</v>
      </c>
      <c r="PF15" s="3" t="s">
        <v>127</v>
      </c>
      <c r="PG15" s="3" t="s">
        <v>132</v>
      </c>
      <c r="PH15" s="3" t="s">
        <v>132</v>
      </c>
      <c r="PI15" s="3" t="s">
        <v>132</v>
      </c>
      <c r="PJ15" s="3" t="s">
        <v>132</v>
      </c>
      <c r="PK15" s="3" t="s">
        <v>132</v>
      </c>
      <c r="PL15" s="3" t="s">
        <v>132</v>
      </c>
      <c r="PM15" s="3" t="s">
        <v>132</v>
      </c>
      <c r="PN15" s="3" t="s">
        <v>131</v>
      </c>
      <c r="PO15" s="3" t="s">
        <v>127</v>
      </c>
      <c r="PP15" s="3" t="s">
        <v>127</v>
      </c>
      <c r="PQ15" s="3" t="s">
        <v>127</v>
      </c>
      <c r="PR15" s="3" t="s">
        <v>127</v>
      </c>
      <c r="PS15" s="3" t="s">
        <v>132</v>
      </c>
      <c r="PT15" s="3" t="s">
        <v>132</v>
      </c>
      <c r="PU15" s="3" t="s">
        <v>132</v>
      </c>
      <c r="PV15" s="3" t="s">
        <v>132</v>
      </c>
      <c r="PW15" s="3" t="s">
        <v>132</v>
      </c>
      <c r="PX15" s="3" t="s">
        <v>132</v>
      </c>
      <c r="PY15" s="3" t="s">
        <v>132</v>
      </c>
      <c r="PZ15" s="3" t="s">
        <v>131</v>
      </c>
      <c r="QA15" s="3" t="s">
        <v>132</v>
      </c>
      <c r="QB15" s="3" t="s">
        <v>131</v>
      </c>
      <c r="QC15" s="3" t="s">
        <v>132</v>
      </c>
      <c r="QD15" s="3" t="s">
        <v>129</v>
      </c>
      <c r="QE15" s="3" t="s">
        <v>127</v>
      </c>
      <c r="QF15" s="3" t="s">
        <v>132</v>
      </c>
      <c r="QG15" s="3" t="s">
        <v>132</v>
      </c>
      <c r="QH15" s="3" t="s">
        <v>132</v>
      </c>
      <c r="QI15" s="3" t="s">
        <v>132</v>
      </c>
      <c r="QJ15" s="3" t="s">
        <v>127</v>
      </c>
      <c r="QK15" s="3" t="s">
        <v>132</v>
      </c>
      <c r="QL15" s="3" t="s">
        <v>132</v>
      </c>
      <c r="QM15" s="3" t="s">
        <v>132</v>
      </c>
      <c r="QN15" s="3" t="s">
        <v>132</v>
      </c>
      <c r="QO15" s="3" t="s">
        <v>132</v>
      </c>
      <c r="QP15" s="3" t="s">
        <v>132</v>
      </c>
      <c r="QQ15" s="3" t="s">
        <v>132</v>
      </c>
      <c r="QR15" s="3" t="s">
        <v>127</v>
      </c>
      <c r="QS15" s="3" t="s">
        <v>127</v>
      </c>
      <c r="QT15" s="3" t="s">
        <v>132</v>
      </c>
      <c r="QU15" s="3" t="s">
        <v>127</v>
      </c>
      <c r="QV15" s="3" t="s">
        <v>127</v>
      </c>
      <c r="QW15" s="3" t="s">
        <v>132</v>
      </c>
      <c r="QX15" s="3" t="s">
        <v>127</v>
      </c>
      <c r="QY15" s="3" t="s">
        <v>127</v>
      </c>
      <c r="QZ15" s="3" t="s">
        <v>127</v>
      </c>
      <c r="RA15" s="3" t="s">
        <v>131</v>
      </c>
      <c r="RB15" s="3" t="s">
        <v>131</v>
      </c>
      <c r="RC15" s="3" t="s">
        <v>132</v>
      </c>
      <c r="RD15" s="3" t="s">
        <v>127</v>
      </c>
      <c r="RE15" s="3" t="s">
        <v>127</v>
      </c>
      <c r="RF15" s="3" t="s">
        <v>127</v>
      </c>
      <c r="RG15" s="3" t="s">
        <v>127</v>
      </c>
      <c r="RH15" s="3" t="s">
        <v>127</v>
      </c>
      <c r="RI15" s="3" t="s">
        <v>127</v>
      </c>
      <c r="RJ15" s="3" t="s">
        <v>127</v>
      </c>
      <c r="RK15" s="5" t="s">
        <v>1643</v>
      </c>
      <c r="RL15" s="8" t="s">
        <v>353</v>
      </c>
      <c r="RM15" s="3" t="s">
        <v>1643</v>
      </c>
      <c r="RN15" s="3" t="s">
        <v>1643</v>
      </c>
      <c r="RO15" s="3" t="s">
        <v>1643</v>
      </c>
      <c r="RP15" s="3" t="s">
        <v>1643</v>
      </c>
      <c r="RQ15" s="3" t="s">
        <v>111</v>
      </c>
      <c r="RR15" s="20" t="s">
        <v>1643</v>
      </c>
      <c r="RS15" s="13" t="s">
        <v>111</v>
      </c>
      <c r="RT15" s="3" t="s">
        <v>1643</v>
      </c>
      <c r="RU15" s="3" t="s">
        <v>1643</v>
      </c>
      <c r="RV15" s="3" t="s">
        <v>111</v>
      </c>
      <c r="RW15" s="3" t="s">
        <v>1643</v>
      </c>
      <c r="RX15" s="3" t="s">
        <v>1643</v>
      </c>
      <c r="RY15" s="3" t="s">
        <v>110</v>
      </c>
      <c r="RZ15" s="3" t="s">
        <v>111</v>
      </c>
      <c r="SA15" s="3" t="s">
        <v>1643</v>
      </c>
      <c r="SB15" s="3" t="s">
        <v>111</v>
      </c>
      <c r="SC15" s="3" t="s">
        <v>1643</v>
      </c>
      <c r="SD15" s="3" t="s">
        <v>1643</v>
      </c>
      <c r="SE15" s="3" t="s">
        <v>1643</v>
      </c>
      <c r="SF15" s="3" t="s">
        <v>111</v>
      </c>
      <c r="SG15" s="3" t="s">
        <v>1643</v>
      </c>
      <c r="SH15" s="3" t="s">
        <v>1643</v>
      </c>
      <c r="SI15" s="3" t="s">
        <v>111</v>
      </c>
      <c r="SJ15" s="3" t="s">
        <v>1643</v>
      </c>
      <c r="SK15" s="3" t="s">
        <v>1643</v>
      </c>
      <c r="SL15" s="3" t="s">
        <v>111</v>
      </c>
      <c r="SM15" s="3" t="s">
        <v>1643</v>
      </c>
      <c r="SN15" s="3" t="s">
        <v>1643</v>
      </c>
      <c r="SO15" s="3" t="s">
        <v>111</v>
      </c>
      <c r="SP15" s="3" t="s">
        <v>1643</v>
      </c>
      <c r="SQ15" s="3" t="s">
        <v>1643</v>
      </c>
      <c r="SR15" s="3" t="s">
        <v>111</v>
      </c>
      <c r="SS15" s="3" t="s">
        <v>1643</v>
      </c>
      <c r="ST15" s="3" t="s">
        <v>1643</v>
      </c>
      <c r="SU15" s="3" t="s">
        <v>111</v>
      </c>
      <c r="SV15" s="3" t="s">
        <v>1643</v>
      </c>
      <c r="SW15" s="3" t="s">
        <v>1643</v>
      </c>
      <c r="SX15" s="3" t="s">
        <v>1643</v>
      </c>
      <c r="SY15" s="3" t="s">
        <v>111</v>
      </c>
      <c r="SZ15" s="3" t="s">
        <v>1643</v>
      </c>
      <c r="TA15" s="3" t="s">
        <v>1643</v>
      </c>
      <c r="TB15" s="20" t="s">
        <v>1643</v>
      </c>
      <c r="TC15" s="13" t="s">
        <v>1670</v>
      </c>
      <c r="TD15" s="3"/>
      <c r="TE15" s="5"/>
      <c r="TF15" s="18" t="s">
        <v>110</v>
      </c>
      <c r="TG15" s="13" t="s">
        <v>1601</v>
      </c>
      <c r="TH15" s="3" t="s">
        <v>484</v>
      </c>
      <c r="TI15" s="3" t="s">
        <v>1643</v>
      </c>
      <c r="TJ15" s="3" t="s">
        <v>1643</v>
      </c>
      <c r="TK15" s="3" t="s">
        <v>1643</v>
      </c>
      <c r="TL15" s="3" t="s">
        <v>1643</v>
      </c>
      <c r="TM15" s="3" t="s">
        <v>1643</v>
      </c>
      <c r="TN15" s="3" t="s">
        <v>497</v>
      </c>
      <c r="TO15" s="3" t="s">
        <v>498</v>
      </c>
      <c r="TP15" s="5" t="s">
        <v>1643</v>
      </c>
      <c r="TQ15" s="8" t="s">
        <v>111</v>
      </c>
      <c r="TR15" s="3" t="s">
        <v>111</v>
      </c>
      <c r="TS15" s="3" t="s">
        <v>110</v>
      </c>
      <c r="TT15" s="3" t="s">
        <v>111</v>
      </c>
      <c r="TU15" s="20" t="s">
        <v>110</v>
      </c>
      <c r="TV15" s="13" t="s">
        <v>111</v>
      </c>
      <c r="TW15" s="5" t="s">
        <v>1643</v>
      </c>
      <c r="TX15" s="13" t="s">
        <v>524</v>
      </c>
      <c r="TY15" s="5" t="s">
        <v>525</v>
      </c>
      <c r="TZ15" s="13" t="s">
        <v>110</v>
      </c>
      <c r="UA15" s="3" t="s">
        <v>110</v>
      </c>
      <c r="UB15" s="3" t="s">
        <v>110</v>
      </c>
      <c r="UC15" s="3" t="s">
        <v>110</v>
      </c>
      <c r="UD15" s="3" t="s">
        <v>110</v>
      </c>
      <c r="UE15" s="5" t="s">
        <v>110</v>
      </c>
      <c r="UF15" s="13" t="s">
        <v>1643</v>
      </c>
      <c r="UG15" s="3" t="s">
        <v>1643</v>
      </c>
      <c r="UH15" s="5" t="s">
        <v>1643</v>
      </c>
      <c r="UI15" s="13" t="s">
        <v>1643</v>
      </c>
      <c r="UJ15" s="3" t="s">
        <v>1643</v>
      </c>
      <c r="UK15" s="3" t="s">
        <v>1643</v>
      </c>
      <c r="UL15" s="3" t="s">
        <v>1643</v>
      </c>
      <c r="UM15" s="3" t="s">
        <v>1643</v>
      </c>
      <c r="UN15" s="3" t="s">
        <v>1643</v>
      </c>
      <c r="UO15" s="3" t="s">
        <v>1643</v>
      </c>
      <c r="UP15" s="3" t="s">
        <v>1643</v>
      </c>
      <c r="UQ15" s="3" t="s">
        <v>1643</v>
      </c>
      <c r="UR15" s="3" t="s">
        <v>1643</v>
      </c>
      <c r="US15" s="3" t="s">
        <v>1643</v>
      </c>
      <c r="UT15" s="3" t="s">
        <v>1643</v>
      </c>
      <c r="UU15" s="3" t="s">
        <v>1643</v>
      </c>
      <c r="UV15" s="3" t="s">
        <v>1643</v>
      </c>
      <c r="UW15" s="3" t="s">
        <v>1643</v>
      </c>
      <c r="UX15" s="5" t="s">
        <v>1643</v>
      </c>
      <c r="UY15" s="13" t="s">
        <v>1643</v>
      </c>
      <c r="UZ15" s="3" t="s">
        <v>1643</v>
      </c>
      <c r="VA15" s="3" t="s">
        <v>1643</v>
      </c>
      <c r="VB15" s="3" t="s">
        <v>1643</v>
      </c>
      <c r="VC15" s="3" t="s">
        <v>1643</v>
      </c>
      <c r="VD15" s="3" t="s">
        <v>1643</v>
      </c>
      <c r="VE15" s="3" t="s">
        <v>1643</v>
      </c>
      <c r="VF15" s="5" t="s">
        <v>1643</v>
      </c>
      <c r="VG15" s="13" t="s">
        <v>1643</v>
      </c>
      <c r="VH15" s="3" t="s">
        <v>1643</v>
      </c>
      <c r="VI15" s="3" t="s">
        <v>1643</v>
      </c>
      <c r="VJ15" s="3" t="s">
        <v>1643</v>
      </c>
      <c r="VK15" s="3" t="s">
        <v>1643</v>
      </c>
      <c r="VL15" s="3" t="s">
        <v>1643</v>
      </c>
      <c r="VM15" s="3" t="s">
        <v>1643</v>
      </c>
      <c r="VN15" s="5" t="s">
        <v>1643</v>
      </c>
      <c r="VO15" s="13" t="s">
        <v>1643</v>
      </c>
      <c r="VP15" s="3" t="s">
        <v>1643</v>
      </c>
      <c r="VQ15" s="3" t="s">
        <v>1643</v>
      </c>
      <c r="VR15" s="3" t="s">
        <v>1643</v>
      </c>
      <c r="VS15" s="3" t="s">
        <v>1643</v>
      </c>
      <c r="VT15" s="3" t="s">
        <v>1643</v>
      </c>
      <c r="VU15" s="3" t="s">
        <v>1643</v>
      </c>
      <c r="VV15" s="3" t="s">
        <v>1643</v>
      </c>
      <c r="VW15" s="3" t="s">
        <v>1643</v>
      </c>
      <c r="VX15" s="3" t="s">
        <v>1643</v>
      </c>
      <c r="VY15" s="3" t="s">
        <v>1643</v>
      </c>
      <c r="VZ15" s="3" t="s">
        <v>1643</v>
      </c>
      <c r="WA15" s="3" t="s">
        <v>1643</v>
      </c>
      <c r="WB15" s="3" t="s">
        <v>1643</v>
      </c>
      <c r="WC15" s="3" t="s">
        <v>1643</v>
      </c>
      <c r="WD15" s="3" t="s">
        <v>1643</v>
      </c>
      <c r="WE15" s="3" t="s">
        <v>1643</v>
      </c>
      <c r="WF15" s="3" t="s">
        <v>1643</v>
      </c>
      <c r="WG15" s="3" t="s">
        <v>1643</v>
      </c>
      <c r="WH15" s="3" t="s">
        <v>1643</v>
      </c>
      <c r="WI15" s="3" t="s">
        <v>1643</v>
      </c>
      <c r="WJ15" s="3" t="s">
        <v>1643</v>
      </c>
      <c r="WK15" s="3" t="s">
        <v>1643</v>
      </c>
      <c r="WL15" s="3" t="s">
        <v>1643</v>
      </c>
      <c r="WM15" s="3" t="s">
        <v>1643</v>
      </c>
      <c r="WN15" s="3" t="s">
        <v>1643</v>
      </c>
      <c r="WO15" s="3" t="s">
        <v>1643</v>
      </c>
      <c r="WP15" s="3" t="s">
        <v>1643</v>
      </c>
      <c r="WQ15" s="3" t="s">
        <v>1643</v>
      </c>
      <c r="WR15" s="3" t="s">
        <v>1643</v>
      </c>
      <c r="WS15" s="3" t="s">
        <v>1643</v>
      </c>
      <c r="WT15" s="3" t="s">
        <v>1643</v>
      </c>
      <c r="WU15" s="3" t="s">
        <v>1643</v>
      </c>
      <c r="WV15" s="3" t="s">
        <v>1643</v>
      </c>
      <c r="WW15" s="3" t="s">
        <v>1643</v>
      </c>
      <c r="WX15" s="3" t="s">
        <v>1643</v>
      </c>
      <c r="WY15" s="3" t="s">
        <v>1643</v>
      </c>
      <c r="WZ15" s="3" t="s">
        <v>1643</v>
      </c>
      <c r="XA15" s="3" t="s">
        <v>1643</v>
      </c>
      <c r="XB15" s="3" t="s">
        <v>1643</v>
      </c>
      <c r="XC15" s="3" t="s">
        <v>1643</v>
      </c>
      <c r="XD15" s="3" t="s">
        <v>1643</v>
      </c>
      <c r="XE15" s="3" t="s">
        <v>1643</v>
      </c>
      <c r="XF15" s="3" t="s">
        <v>1643</v>
      </c>
      <c r="XG15" s="3" t="s">
        <v>1643</v>
      </c>
      <c r="XH15" s="3" t="s">
        <v>1643</v>
      </c>
      <c r="XI15" s="3" t="s">
        <v>1643</v>
      </c>
      <c r="XJ15" s="3" t="s">
        <v>1643</v>
      </c>
      <c r="XK15" s="3" t="s">
        <v>1643</v>
      </c>
      <c r="XL15" s="3" t="s">
        <v>1643</v>
      </c>
      <c r="XM15" s="3" t="s">
        <v>1643</v>
      </c>
      <c r="XN15" s="3" t="s">
        <v>1643</v>
      </c>
      <c r="XO15" s="3" t="s">
        <v>1643</v>
      </c>
      <c r="XP15" s="3" t="s">
        <v>1643</v>
      </c>
      <c r="XQ15" s="3" t="s">
        <v>1643</v>
      </c>
      <c r="XR15" s="3" t="s">
        <v>1643</v>
      </c>
      <c r="XS15" s="3" t="s">
        <v>1643</v>
      </c>
      <c r="XT15" s="3" t="s">
        <v>1643</v>
      </c>
      <c r="XU15" s="3" t="s">
        <v>1643</v>
      </c>
      <c r="XV15" s="3" t="s">
        <v>1643</v>
      </c>
      <c r="XW15" s="3" t="s">
        <v>1643</v>
      </c>
      <c r="XX15" s="3" t="s">
        <v>1643</v>
      </c>
      <c r="XY15" s="3" t="s">
        <v>1643</v>
      </c>
      <c r="XZ15" s="3" t="s">
        <v>1643</v>
      </c>
      <c r="YA15" s="5" t="s">
        <v>1643</v>
      </c>
      <c r="YB15" s="13" t="s">
        <v>1643</v>
      </c>
      <c r="YC15" s="3" t="s">
        <v>1643</v>
      </c>
      <c r="YD15" s="3" t="s">
        <v>1643</v>
      </c>
      <c r="YE15" s="3" t="s">
        <v>1643</v>
      </c>
      <c r="YF15" s="3" t="s">
        <v>1643</v>
      </c>
      <c r="YG15" s="3" t="s">
        <v>1643</v>
      </c>
      <c r="YH15" s="5" t="s">
        <v>1643</v>
      </c>
      <c r="YI15" s="13" t="s">
        <v>1643</v>
      </c>
      <c r="YJ15" s="3" t="s">
        <v>1643</v>
      </c>
      <c r="YK15" s="3" t="s">
        <v>1643</v>
      </c>
      <c r="YL15" s="3" t="s">
        <v>1643</v>
      </c>
      <c r="YM15" s="3" t="s">
        <v>1643</v>
      </c>
      <c r="YN15" s="3" t="s">
        <v>1643</v>
      </c>
      <c r="YO15" s="3" t="s">
        <v>1643</v>
      </c>
      <c r="YP15" s="3" t="s">
        <v>1643</v>
      </c>
      <c r="YQ15" s="3" t="s">
        <v>1643</v>
      </c>
      <c r="YR15" s="3" t="s">
        <v>1643</v>
      </c>
      <c r="YS15" s="3" t="s">
        <v>1643</v>
      </c>
      <c r="YT15" s="3" t="s">
        <v>1643</v>
      </c>
      <c r="YU15" s="3" t="s">
        <v>1643</v>
      </c>
      <c r="YV15" s="3" t="s">
        <v>1643</v>
      </c>
      <c r="YW15" s="3" t="s">
        <v>1643</v>
      </c>
      <c r="YX15" s="3" t="s">
        <v>1643</v>
      </c>
      <c r="YY15" s="3" t="s">
        <v>1643</v>
      </c>
      <c r="YZ15" s="3" t="s">
        <v>1643</v>
      </c>
      <c r="ZA15" s="3" t="s">
        <v>1643</v>
      </c>
      <c r="ZB15" s="3" t="s">
        <v>1643</v>
      </c>
      <c r="ZC15" s="3" t="s">
        <v>1643</v>
      </c>
      <c r="ZD15" s="3" t="s">
        <v>1643</v>
      </c>
      <c r="ZE15" s="3" t="s">
        <v>1643</v>
      </c>
      <c r="ZF15" s="3" t="s">
        <v>1643</v>
      </c>
      <c r="ZG15" s="3" t="s">
        <v>1643</v>
      </c>
      <c r="ZH15" s="3" t="s">
        <v>1643</v>
      </c>
      <c r="ZI15" s="3" t="s">
        <v>1643</v>
      </c>
      <c r="ZJ15" s="3" t="s">
        <v>1643</v>
      </c>
      <c r="ZK15" s="3" t="s">
        <v>1643</v>
      </c>
      <c r="ZL15" s="3" t="s">
        <v>1643</v>
      </c>
      <c r="ZM15" s="3" t="s">
        <v>1643</v>
      </c>
      <c r="ZN15" s="3" t="s">
        <v>1643</v>
      </c>
      <c r="ZO15" s="3" t="s">
        <v>1643</v>
      </c>
      <c r="ZP15" s="3" t="s">
        <v>1643</v>
      </c>
      <c r="ZQ15" s="3" t="s">
        <v>1643</v>
      </c>
      <c r="ZR15" s="5" t="s">
        <v>1643</v>
      </c>
      <c r="ZS15" s="13"/>
      <c r="ZT15" s="3"/>
      <c r="ZU15" s="5"/>
      <c r="ZV15" s="18" t="s">
        <v>1643</v>
      </c>
      <c r="ZW15" s="13" t="s">
        <v>1643</v>
      </c>
      <c r="ZX15" s="3" t="s">
        <v>1643</v>
      </c>
      <c r="ZY15" s="3" t="s">
        <v>1643</v>
      </c>
      <c r="ZZ15" s="3" t="s">
        <v>1643</v>
      </c>
      <c r="AAA15" s="3" t="s">
        <v>1643</v>
      </c>
      <c r="AAB15" s="3" t="s">
        <v>1643</v>
      </c>
      <c r="AAC15" s="3" t="s">
        <v>1643</v>
      </c>
      <c r="AAD15" s="3" t="s">
        <v>1643</v>
      </c>
      <c r="AAE15" s="3" t="s">
        <v>1643</v>
      </c>
      <c r="AAF15" s="5" t="s">
        <v>1643</v>
      </c>
      <c r="AAG15" s="13" t="s">
        <v>1643</v>
      </c>
      <c r="AAH15" s="3" t="s">
        <v>1643</v>
      </c>
      <c r="AAI15" s="3" t="s">
        <v>1643</v>
      </c>
      <c r="AAJ15" s="3" t="s">
        <v>1643</v>
      </c>
      <c r="AAK15" s="3" t="s">
        <v>1643</v>
      </c>
      <c r="AAL15" s="3" t="s">
        <v>1643</v>
      </c>
      <c r="AAM15" s="3" t="s">
        <v>1643</v>
      </c>
      <c r="AAN15" s="3" t="s">
        <v>1643</v>
      </c>
      <c r="AAO15" s="5" t="s">
        <v>1643</v>
      </c>
      <c r="AAP15" s="13" t="s">
        <v>1643</v>
      </c>
      <c r="AAQ15" s="5" t="s">
        <v>1643</v>
      </c>
      <c r="AAR15" s="13" t="s">
        <v>1643</v>
      </c>
      <c r="AAS15" s="3" t="s">
        <v>1643</v>
      </c>
      <c r="AAT15" s="3" t="s">
        <v>1643</v>
      </c>
      <c r="AAU15" s="3" t="s">
        <v>1643</v>
      </c>
      <c r="AAV15" s="3" t="s">
        <v>1643</v>
      </c>
      <c r="AAW15" s="3" t="s">
        <v>1643</v>
      </c>
      <c r="AAX15" s="5" t="s">
        <v>1643</v>
      </c>
      <c r="AAY15" s="13" t="s">
        <v>1643</v>
      </c>
      <c r="AAZ15" s="13" t="s">
        <v>1643</v>
      </c>
      <c r="ABA15" s="3" t="s">
        <v>1643</v>
      </c>
      <c r="ABB15" s="3" t="s">
        <v>1643</v>
      </c>
      <c r="ABC15" s="3" t="s">
        <v>1643</v>
      </c>
      <c r="ABD15" s="3" t="s">
        <v>1643</v>
      </c>
      <c r="ABE15" s="20"/>
      <c r="ABF15" s="5" t="s">
        <v>1643</v>
      </c>
      <c r="ABG15" s="13" t="s">
        <v>1643</v>
      </c>
      <c r="ABH15" s="3" t="s">
        <v>1643</v>
      </c>
      <c r="ABI15" s="3" t="s">
        <v>1643</v>
      </c>
      <c r="ABJ15" s="3" t="s">
        <v>1643</v>
      </c>
      <c r="ABK15" s="3" t="s">
        <v>1643</v>
      </c>
      <c r="ABL15" s="3" t="s">
        <v>1643</v>
      </c>
      <c r="ABM15" s="5" t="s">
        <v>1643</v>
      </c>
      <c r="ABN15" s="13" t="s">
        <v>1643</v>
      </c>
      <c r="ABO15" s="3" t="s">
        <v>1643</v>
      </c>
      <c r="ABP15" s="3" t="s">
        <v>1643</v>
      </c>
      <c r="ABQ15" s="3" t="s">
        <v>1643</v>
      </c>
      <c r="ABR15" s="3" t="s">
        <v>1643</v>
      </c>
      <c r="ABS15" s="3" t="s">
        <v>1643</v>
      </c>
      <c r="ABT15" s="5" t="s">
        <v>1643</v>
      </c>
      <c r="ABU15" s="13" t="s">
        <v>1643</v>
      </c>
      <c r="ABV15" s="3" t="s">
        <v>1643</v>
      </c>
      <c r="ABW15" s="3" t="s">
        <v>1643</v>
      </c>
      <c r="ABX15" s="3" t="s">
        <v>1643</v>
      </c>
      <c r="ABY15" s="3" t="s">
        <v>1643</v>
      </c>
      <c r="ABZ15" s="3" t="s">
        <v>1643</v>
      </c>
      <c r="ACA15" s="5" t="s">
        <v>1643</v>
      </c>
      <c r="ACB15" s="13" t="s">
        <v>1643</v>
      </c>
      <c r="ACC15" s="3" t="s">
        <v>1643</v>
      </c>
      <c r="ACD15" s="3" t="s">
        <v>1643</v>
      </c>
      <c r="ACE15" s="3" t="s">
        <v>1643</v>
      </c>
      <c r="ACF15" s="3" t="s">
        <v>1643</v>
      </c>
      <c r="ACG15" s="3" t="s">
        <v>1643</v>
      </c>
      <c r="ACH15" s="3" t="s">
        <v>1643</v>
      </c>
      <c r="ACI15" s="3" t="s">
        <v>1643</v>
      </c>
      <c r="ACJ15" s="5" t="s">
        <v>1643</v>
      </c>
      <c r="ACK15" s="13" t="s">
        <v>1643</v>
      </c>
      <c r="ACL15" s="3" t="s">
        <v>1643</v>
      </c>
      <c r="ACM15" s="3" t="s">
        <v>1643</v>
      </c>
      <c r="ACN15" s="3" t="s">
        <v>1643</v>
      </c>
      <c r="ACO15" s="3" t="s">
        <v>1643</v>
      </c>
      <c r="ACP15" s="5" t="s">
        <v>1643</v>
      </c>
      <c r="ACQ15" s="13" t="s">
        <v>1643</v>
      </c>
      <c r="ACR15" s="3" t="s">
        <v>1643</v>
      </c>
      <c r="ACS15" s="3" t="s">
        <v>1643</v>
      </c>
      <c r="ACT15" s="3" t="s">
        <v>1643</v>
      </c>
      <c r="ACU15" s="5"/>
      <c r="ACV15" s="13" t="s">
        <v>1643</v>
      </c>
      <c r="ACW15" s="3" t="s">
        <v>1643</v>
      </c>
      <c r="ACX15" s="3" t="s">
        <v>1643</v>
      </c>
      <c r="ACY15" s="3" t="s">
        <v>1643</v>
      </c>
      <c r="ACZ15" s="5" t="s">
        <v>1643</v>
      </c>
      <c r="ADA15" s="13" t="s">
        <v>1643</v>
      </c>
      <c r="ADB15" s="3" t="s">
        <v>1643</v>
      </c>
      <c r="ADC15" s="3" t="s">
        <v>1643</v>
      </c>
      <c r="ADD15" s="3" t="s">
        <v>1643</v>
      </c>
      <c r="ADE15" s="3" t="s">
        <v>1643</v>
      </c>
      <c r="ADF15" s="3" t="s">
        <v>1643</v>
      </c>
      <c r="ADG15" s="3" t="s">
        <v>1643</v>
      </c>
      <c r="ADH15" s="3" t="s">
        <v>1643</v>
      </c>
      <c r="ADI15" s="20" t="s">
        <v>1643</v>
      </c>
      <c r="ADJ15" s="13" t="s">
        <v>1643</v>
      </c>
      <c r="ADK15" s="3" t="s">
        <v>1643</v>
      </c>
      <c r="ADL15" s="3" t="s">
        <v>1643</v>
      </c>
      <c r="ADM15" s="3" t="s">
        <v>1643</v>
      </c>
      <c r="ADN15" s="3" t="s">
        <v>1643</v>
      </c>
      <c r="ADO15" s="5" t="s">
        <v>1643</v>
      </c>
      <c r="ADP15" s="13" t="s">
        <v>1643</v>
      </c>
      <c r="ADQ15" s="8" t="s">
        <v>1643</v>
      </c>
      <c r="ADR15" s="3" t="s">
        <v>1643</v>
      </c>
      <c r="ADS15" s="3" t="s">
        <v>1643</v>
      </c>
      <c r="ADT15" s="5" t="s">
        <v>1643</v>
      </c>
      <c r="ADU15" s="13" t="s">
        <v>1643</v>
      </c>
      <c r="ADV15" s="8" t="s">
        <v>1643</v>
      </c>
      <c r="ADW15" s="3" t="s">
        <v>1643</v>
      </c>
      <c r="ADX15" s="3" t="s">
        <v>1643</v>
      </c>
      <c r="ADY15" s="5" t="s">
        <v>1643</v>
      </c>
      <c r="ADZ15" s="13" t="s">
        <v>1643</v>
      </c>
      <c r="AEA15" s="8" t="s">
        <v>1643</v>
      </c>
      <c r="AEB15" s="3" t="s">
        <v>1643</v>
      </c>
      <c r="AEC15" s="3" t="s">
        <v>1643</v>
      </c>
      <c r="AED15" s="5" t="s">
        <v>1643</v>
      </c>
      <c r="AEE15" s="13" t="s">
        <v>1643</v>
      </c>
      <c r="AEF15" s="3" t="s">
        <v>1643</v>
      </c>
      <c r="AEG15" s="3" t="s">
        <v>1643</v>
      </c>
      <c r="AEH15" s="3" t="s">
        <v>1643</v>
      </c>
      <c r="AEI15" s="3" t="s">
        <v>1643</v>
      </c>
      <c r="AEJ15" s="3" t="s">
        <v>1643</v>
      </c>
      <c r="AEK15" s="3" t="s">
        <v>1643</v>
      </c>
      <c r="AEL15" s="3" t="s">
        <v>1643</v>
      </c>
      <c r="AEM15" s="5" t="s">
        <v>1643</v>
      </c>
      <c r="AEN15" s="13" t="s">
        <v>1643</v>
      </c>
      <c r="AEO15" s="3" t="s">
        <v>1643</v>
      </c>
      <c r="AEP15" s="3" t="s">
        <v>1643</v>
      </c>
      <c r="AEQ15" s="3" t="s">
        <v>1643</v>
      </c>
      <c r="AER15" s="3" t="s">
        <v>1643</v>
      </c>
      <c r="AES15" s="3" t="s">
        <v>1643</v>
      </c>
      <c r="AET15" s="5" t="s">
        <v>1643</v>
      </c>
      <c r="AEU15" s="13" t="s">
        <v>1643</v>
      </c>
      <c r="AEV15" s="3" t="s">
        <v>1643</v>
      </c>
      <c r="AEW15" s="3" t="s">
        <v>1643</v>
      </c>
      <c r="AEX15" s="3" t="s">
        <v>1643</v>
      </c>
      <c r="AEY15" s="5" t="s">
        <v>1643</v>
      </c>
    </row>
    <row r="16" spans="1:831" ht="87" x14ac:dyDescent="0.35">
      <c r="A16" s="1">
        <v>45614.59480324074</v>
      </c>
      <c r="B16" s="2">
        <v>45614.616840277777</v>
      </c>
      <c r="C16" s="4">
        <v>100</v>
      </c>
      <c r="D16" s="4">
        <v>1903</v>
      </c>
      <c r="E16" s="3" t="s">
        <v>1640</v>
      </c>
      <c r="F16" s="2">
        <v>45614.616851053244</v>
      </c>
      <c r="G16" s="3" t="s">
        <v>1674</v>
      </c>
      <c r="H16" s="4">
        <v>0.89999997615814209</v>
      </c>
      <c r="I16" s="3" t="s">
        <v>1642</v>
      </c>
      <c r="J16" s="3" t="s">
        <v>1642</v>
      </c>
      <c r="K16" s="3" t="s">
        <v>1642</v>
      </c>
      <c r="L16" s="3" t="s">
        <v>1642</v>
      </c>
      <c r="M16" s="3" t="s">
        <v>1642</v>
      </c>
      <c r="N16" s="3" t="s">
        <v>1642</v>
      </c>
      <c r="O16" s="3" t="s">
        <v>110</v>
      </c>
      <c r="P16" s="3" t="s">
        <v>1643</v>
      </c>
      <c r="Q16" s="3" t="s">
        <v>1643</v>
      </c>
      <c r="R16" s="20" t="s">
        <v>110</v>
      </c>
      <c r="S16" s="127">
        <v>60</v>
      </c>
      <c r="T16" s="124"/>
      <c r="U16" s="3"/>
      <c r="V16" s="3" t="s">
        <v>20</v>
      </c>
      <c r="W16" s="3" t="s">
        <v>111</v>
      </c>
      <c r="X16" s="3" t="s">
        <v>47</v>
      </c>
      <c r="Y16" s="3" t="s">
        <v>106</v>
      </c>
      <c r="Z16" s="3" t="s">
        <v>10</v>
      </c>
      <c r="AA16" s="4">
        <v>206</v>
      </c>
      <c r="AB16" s="3" t="s">
        <v>25</v>
      </c>
      <c r="AC16" s="3" t="s">
        <v>111</v>
      </c>
      <c r="AD16" s="3" t="s">
        <v>111</v>
      </c>
      <c r="AE16" s="5" t="s">
        <v>1820</v>
      </c>
      <c r="AF16" s="8" t="s">
        <v>128</v>
      </c>
      <c r="AG16" s="3" t="s">
        <v>132</v>
      </c>
      <c r="AH16" s="3" t="s">
        <v>129</v>
      </c>
      <c r="AI16" s="3" t="s">
        <v>128</v>
      </c>
      <c r="AJ16" s="3" t="s">
        <v>132</v>
      </c>
      <c r="AK16" s="3" t="s">
        <v>132</v>
      </c>
      <c r="AL16" s="3" t="s">
        <v>129</v>
      </c>
      <c r="AM16" s="3" t="s">
        <v>129</v>
      </c>
      <c r="AN16" s="3" t="s">
        <v>245</v>
      </c>
      <c r="AO16" s="3" t="s">
        <v>129</v>
      </c>
      <c r="AP16" s="3" t="s">
        <v>132</v>
      </c>
      <c r="AQ16" s="3" t="s">
        <v>132</v>
      </c>
      <c r="AR16" s="3" t="s">
        <v>132</v>
      </c>
      <c r="AS16" s="3" t="s">
        <v>128</v>
      </c>
      <c r="AT16" s="3" t="s">
        <v>245</v>
      </c>
      <c r="AU16" s="5" t="s">
        <v>1643</v>
      </c>
      <c r="AV16" s="13" t="s">
        <v>196</v>
      </c>
      <c r="AW16" s="3" t="s">
        <v>198</v>
      </c>
      <c r="AX16" s="3" t="s">
        <v>200</v>
      </c>
      <c r="AY16" s="3" t="s">
        <v>201</v>
      </c>
      <c r="AZ16" s="3" t="s">
        <v>203</v>
      </c>
      <c r="BA16" s="3" t="s">
        <v>207</v>
      </c>
      <c r="BB16" s="3" t="s">
        <v>210</v>
      </c>
      <c r="BC16" s="5" t="s">
        <v>1643</v>
      </c>
      <c r="BD16" s="13" t="s">
        <v>231</v>
      </c>
      <c r="BE16" s="3" t="s">
        <v>232</v>
      </c>
      <c r="BF16" s="3" t="s">
        <v>233</v>
      </c>
      <c r="BG16" s="3" t="s">
        <v>234</v>
      </c>
      <c r="BH16" s="3" t="s">
        <v>235</v>
      </c>
      <c r="BI16" s="3" t="s">
        <v>1675</v>
      </c>
      <c r="BJ16" s="3" t="s">
        <v>1643</v>
      </c>
      <c r="BK16" s="5" t="s">
        <v>1643</v>
      </c>
      <c r="BL16" s="13" t="s">
        <v>132</v>
      </c>
      <c r="BM16" s="3" t="s">
        <v>245</v>
      </c>
      <c r="BN16" s="3" t="s">
        <v>245</v>
      </c>
      <c r="BO16" s="5" t="s">
        <v>245</v>
      </c>
      <c r="BP16" s="13" t="s">
        <v>132</v>
      </c>
      <c r="BQ16" s="3" t="s">
        <v>132</v>
      </c>
      <c r="BR16" s="3" t="s">
        <v>132</v>
      </c>
      <c r="BS16" s="5" t="s">
        <v>132</v>
      </c>
      <c r="BT16" s="13" t="s">
        <v>132</v>
      </c>
      <c r="BU16" s="5" t="s">
        <v>132</v>
      </c>
      <c r="BV16" s="13" t="s">
        <v>132</v>
      </c>
      <c r="BW16" s="3" t="s">
        <v>132</v>
      </c>
      <c r="BX16" s="3" t="s">
        <v>132</v>
      </c>
      <c r="BY16" s="5" t="s">
        <v>132</v>
      </c>
      <c r="BZ16" s="13" t="s">
        <v>132</v>
      </c>
      <c r="CA16" s="3" t="s">
        <v>1665</v>
      </c>
      <c r="CB16" s="3" t="s">
        <v>132</v>
      </c>
      <c r="CC16" s="3" t="s">
        <v>131</v>
      </c>
      <c r="CD16" s="5" t="s">
        <v>132</v>
      </c>
      <c r="CE16" s="13" t="s">
        <v>132</v>
      </c>
      <c r="CF16" s="3" t="s">
        <v>132</v>
      </c>
      <c r="CG16" s="3" t="s">
        <v>132</v>
      </c>
      <c r="CH16" s="3" t="s">
        <v>132</v>
      </c>
      <c r="CI16" s="3" t="s">
        <v>132</v>
      </c>
      <c r="CJ16" s="3" t="s">
        <v>132</v>
      </c>
      <c r="CK16" s="5" t="s">
        <v>132</v>
      </c>
      <c r="CL16" s="13" t="s">
        <v>131</v>
      </c>
      <c r="CM16" s="3" t="s">
        <v>131</v>
      </c>
      <c r="CN16" s="3" t="s">
        <v>132</v>
      </c>
      <c r="CO16" s="3" t="s">
        <v>132</v>
      </c>
      <c r="CP16" s="3" t="s">
        <v>130</v>
      </c>
      <c r="CQ16" s="20" t="s">
        <v>129</v>
      </c>
      <c r="CR16" s="13" t="s">
        <v>132</v>
      </c>
      <c r="CS16" s="3" t="s">
        <v>132</v>
      </c>
      <c r="CT16" s="3" t="s">
        <v>132</v>
      </c>
      <c r="CU16" s="3" t="s">
        <v>132</v>
      </c>
      <c r="CV16" s="3" t="s">
        <v>132</v>
      </c>
      <c r="CW16" s="3" t="s">
        <v>132</v>
      </c>
      <c r="CX16" s="3" t="s">
        <v>132</v>
      </c>
      <c r="CY16" s="3" t="s">
        <v>132</v>
      </c>
      <c r="CZ16" s="3" t="s">
        <v>132</v>
      </c>
      <c r="DA16" s="3" t="s">
        <v>132</v>
      </c>
      <c r="DB16" s="3" t="s">
        <v>132</v>
      </c>
      <c r="DC16" s="3" t="s">
        <v>132</v>
      </c>
      <c r="DD16" s="3" t="s">
        <v>132</v>
      </c>
      <c r="DE16" s="5" t="s">
        <v>131</v>
      </c>
      <c r="DF16" s="8" t="s">
        <v>132</v>
      </c>
      <c r="DG16" s="3" t="s">
        <v>132</v>
      </c>
      <c r="DH16" s="3" t="s">
        <v>132</v>
      </c>
      <c r="DI16" s="3" t="s">
        <v>132</v>
      </c>
      <c r="DJ16" s="3" t="s">
        <v>131</v>
      </c>
      <c r="DK16" s="3" t="s">
        <v>132</v>
      </c>
      <c r="DL16" s="3" t="s">
        <v>131</v>
      </c>
      <c r="DM16" s="3" t="s">
        <v>132</v>
      </c>
      <c r="DN16" s="5" t="s">
        <v>132</v>
      </c>
      <c r="DO16" s="8" t="s">
        <v>132</v>
      </c>
      <c r="DP16" s="3" t="s">
        <v>132</v>
      </c>
      <c r="DQ16" s="3" t="s">
        <v>132</v>
      </c>
      <c r="DR16" s="5" t="s">
        <v>132</v>
      </c>
      <c r="DS16" s="8" t="s">
        <v>132</v>
      </c>
      <c r="DT16" s="3" t="s">
        <v>132</v>
      </c>
      <c r="DU16" s="3" t="s">
        <v>131</v>
      </c>
      <c r="DV16" s="5" t="s">
        <v>132</v>
      </c>
      <c r="DW16" s="16" t="s">
        <v>1643</v>
      </c>
      <c r="DX16" s="13" t="s">
        <v>353</v>
      </c>
      <c r="DY16" s="3" t="s">
        <v>354</v>
      </c>
      <c r="DZ16" s="3" t="s">
        <v>355</v>
      </c>
      <c r="EA16" s="3" t="s">
        <v>1643</v>
      </c>
      <c r="EB16" s="20" t="s">
        <v>1643</v>
      </c>
      <c r="EC16" s="13" t="s">
        <v>110</v>
      </c>
      <c r="ED16" s="3" t="s">
        <v>110</v>
      </c>
      <c r="EE16" s="3" t="s">
        <v>110</v>
      </c>
      <c r="EF16" s="3" t="s">
        <v>1676</v>
      </c>
      <c r="EG16" s="3" t="s">
        <v>111</v>
      </c>
      <c r="EH16" s="3" t="s">
        <v>110</v>
      </c>
      <c r="EI16" s="3" t="s">
        <v>110</v>
      </c>
      <c r="EJ16" s="3" t="s">
        <v>110</v>
      </c>
      <c r="EK16" s="3" t="s">
        <v>110</v>
      </c>
      <c r="EL16" s="3" t="s">
        <v>111</v>
      </c>
      <c r="EM16" s="20" t="s">
        <v>1643</v>
      </c>
      <c r="EN16" s="18" t="s">
        <v>476</v>
      </c>
      <c r="EO16" s="8" t="s">
        <v>1643</v>
      </c>
      <c r="EP16" s="3" t="s">
        <v>1643</v>
      </c>
      <c r="EQ16" s="3" t="s">
        <v>486</v>
      </c>
      <c r="ER16" s="3" t="s">
        <v>489</v>
      </c>
      <c r="ES16" s="3" t="s">
        <v>492</v>
      </c>
      <c r="ET16" s="3" t="s">
        <v>495</v>
      </c>
      <c r="EU16" s="3" t="s">
        <v>496</v>
      </c>
      <c r="EV16" s="3" t="s">
        <v>497</v>
      </c>
      <c r="EW16" s="3" t="s">
        <v>498</v>
      </c>
      <c r="EX16" s="20" t="s">
        <v>1643</v>
      </c>
      <c r="EY16" s="16" t="s">
        <v>1643</v>
      </c>
      <c r="EZ16" s="13" t="s">
        <v>245</v>
      </c>
      <c r="FA16" s="3" t="s">
        <v>245</v>
      </c>
      <c r="FB16" s="3" t="s">
        <v>245</v>
      </c>
      <c r="FC16" s="3" t="s">
        <v>1821</v>
      </c>
      <c r="FD16" s="3" t="s">
        <v>129</v>
      </c>
      <c r="FE16" s="3" t="s">
        <v>132</v>
      </c>
      <c r="FF16" s="3" t="s">
        <v>132</v>
      </c>
      <c r="FG16" s="3" t="s">
        <v>132</v>
      </c>
      <c r="FH16" s="3" t="s">
        <v>132</v>
      </c>
      <c r="FI16" s="3" t="s">
        <v>132</v>
      </c>
      <c r="FJ16" s="3" t="s">
        <v>132</v>
      </c>
      <c r="FK16" s="3" t="s">
        <v>132</v>
      </c>
      <c r="FL16" s="3" t="s">
        <v>132</v>
      </c>
      <c r="FM16" s="3" t="s">
        <v>132</v>
      </c>
      <c r="FN16" s="3" t="s">
        <v>132</v>
      </c>
      <c r="FO16" s="3" t="s">
        <v>206</v>
      </c>
      <c r="FP16" s="3" t="s">
        <v>131</v>
      </c>
      <c r="FQ16" s="3" t="s">
        <v>132</v>
      </c>
      <c r="FR16" s="3" t="s">
        <v>132</v>
      </c>
      <c r="FS16" s="3" t="s">
        <v>132</v>
      </c>
      <c r="FT16" s="3" t="s">
        <v>128</v>
      </c>
      <c r="FU16" s="3" t="s">
        <v>129</v>
      </c>
      <c r="FV16" s="3" t="s">
        <v>132</v>
      </c>
      <c r="FW16" s="3" t="s">
        <v>132</v>
      </c>
      <c r="FX16" s="3" t="s">
        <v>132</v>
      </c>
      <c r="FY16" s="3" t="s">
        <v>132</v>
      </c>
      <c r="FZ16" s="3" t="s">
        <v>132</v>
      </c>
      <c r="GA16" s="3" t="s">
        <v>129</v>
      </c>
      <c r="GB16" s="3" t="s">
        <v>132</v>
      </c>
      <c r="GC16" s="3" t="s">
        <v>132</v>
      </c>
      <c r="GD16" s="3" t="s">
        <v>132</v>
      </c>
      <c r="GE16" s="3" t="s">
        <v>132</v>
      </c>
      <c r="GF16" s="3" t="s">
        <v>132</v>
      </c>
      <c r="GG16" s="3" t="s">
        <v>132</v>
      </c>
      <c r="GH16" s="3" t="s">
        <v>132</v>
      </c>
      <c r="GI16" s="3" t="s">
        <v>132</v>
      </c>
      <c r="GJ16" s="3" t="s">
        <v>132</v>
      </c>
      <c r="GK16" s="3" t="s">
        <v>132</v>
      </c>
      <c r="GL16" s="3" t="s">
        <v>132</v>
      </c>
      <c r="GM16" s="3" t="s">
        <v>132</v>
      </c>
      <c r="GN16" s="3" t="s">
        <v>132</v>
      </c>
      <c r="GO16" s="3" t="s">
        <v>132</v>
      </c>
      <c r="GP16" s="20" t="s">
        <v>1643</v>
      </c>
      <c r="GQ16" s="13" t="s">
        <v>1643</v>
      </c>
      <c r="GR16" s="20" t="s">
        <v>1643</v>
      </c>
      <c r="GS16" s="13" t="s">
        <v>1643</v>
      </c>
      <c r="GT16" s="3" t="s">
        <v>1643</v>
      </c>
      <c r="GU16" s="3" t="s">
        <v>1643</v>
      </c>
      <c r="GV16" s="20" t="s">
        <v>1643</v>
      </c>
      <c r="GW16" s="31"/>
      <c r="GX16" s="13" t="s">
        <v>1643</v>
      </c>
      <c r="GY16" s="5" t="s">
        <v>1643</v>
      </c>
      <c r="GZ16" s="13" t="s">
        <v>1643</v>
      </c>
      <c r="HA16" s="5" t="s">
        <v>1643</v>
      </c>
      <c r="HB16" s="13" t="s">
        <v>1643</v>
      </c>
      <c r="HC16" s="3" t="s">
        <v>1643</v>
      </c>
      <c r="HD16" s="3" t="s">
        <v>1643</v>
      </c>
      <c r="HE16" s="3" t="s">
        <v>1643</v>
      </c>
      <c r="HF16" s="3" t="s">
        <v>1643</v>
      </c>
      <c r="HG16" s="20" t="s">
        <v>1643</v>
      </c>
      <c r="HH16" s="13" t="s">
        <v>1643</v>
      </c>
      <c r="HI16" s="3"/>
      <c r="HJ16" s="3" t="s">
        <v>1643</v>
      </c>
      <c r="HK16" s="3" t="s">
        <v>1643</v>
      </c>
      <c r="HL16" s="3" t="s">
        <v>1643</v>
      </c>
      <c r="HM16" s="3" t="s">
        <v>1643</v>
      </c>
      <c r="HN16" s="3" t="s">
        <v>1643</v>
      </c>
      <c r="HO16" s="5" t="s">
        <v>1643</v>
      </c>
      <c r="HP16" s="8" t="s">
        <v>1643</v>
      </c>
      <c r="HQ16" s="8" t="s">
        <v>1643</v>
      </c>
      <c r="HR16" s="3" t="s">
        <v>1643</v>
      </c>
      <c r="HS16" s="3" t="s">
        <v>1643</v>
      </c>
      <c r="HT16" s="3" t="s">
        <v>1643</v>
      </c>
      <c r="HU16" s="3" t="s">
        <v>1643</v>
      </c>
      <c r="HV16" s="5" t="s">
        <v>1643</v>
      </c>
      <c r="HW16" s="13" t="s">
        <v>1643</v>
      </c>
      <c r="HX16" s="8" t="s">
        <v>1643</v>
      </c>
      <c r="HY16" s="3" t="s">
        <v>1643</v>
      </c>
      <c r="HZ16" s="3" t="s">
        <v>1643</v>
      </c>
      <c r="IA16" s="3" t="s">
        <v>1643</v>
      </c>
      <c r="IB16" s="3" t="s">
        <v>1643</v>
      </c>
      <c r="IC16" s="5" t="s">
        <v>1643</v>
      </c>
      <c r="ID16" s="13" t="s">
        <v>1643</v>
      </c>
      <c r="IE16" s="8" t="s">
        <v>1643</v>
      </c>
      <c r="IF16" s="3" t="s">
        <v>1643</v>
      </c>
      <c r="IG16" s="3" t="s">
        <v>1643</v>
      </c>
      <c r="IH16" s="3" t="s">
        <v>1643</v>
      </c>
      <c r="II16" s="3" t="s">
        <v>1643</v>
      </c>
      <c r="IJ16" s="20" t="s">
        <v>1643</v>
      </c>
      <c r="IK16" s="13" t="s">
        <v>1643</v>
      </c>
      <c r="IL16" s="3" t="s">
        <v>1643</v>
      </c>
      <c r="IM16" s="3" t="s">
        <v>1643</v>
      </c>
      <c r="IN16" s="3" t="s">
        <v>1643</v>
      </c>
      <c r="IO16" s="3" t="s">
        <v>1643</v>
      </c>
      <c r="IP16" s="3" t="s">
        <v>1643</v>
      </c>
      <c r="IQ16" s="3" t="s">
        <v>1643</v>
      </c>
      <c r="IR16" s="3" t="s">
        <v>1643</v>
      </c>
      <c r="IS16" s="20" t="s">
        <v>1643</v>
      </c>
      <c r="IT16" s="13" t="s">
        <v>1643</v>
      </c>
      <c r="IU16" s="3"/>
      <c r="IV16" s="3" t="s">
        <v>1643</v>
      </c>
      <c r="IW16" s="3" t="s">
        <v>1643</v>
      </c>
      <c r="IX16" s="3" t="s">
        <v>1643</v>
      </c>
      <c r="IY16" s="5" t="s">
        <v>1643</v>
      </c>
      <c r="IZ16" s="8" t="s">
        <v>1643</v>
      </c>
      <c r="JA16" s="8" t="s">
        <v>1643</v>
      </c>
      <c r="JB16" s="3" t="s">
        <v>1643</v>
      </c>
      <c r="JC16" s="3" t="s">
        <v>1643</v>
      </c>
      <c r="JD16" s="5" t="s">
        <v>1643</v>
      </c>
      <c r="JE16" s="13" t="s">
        <v>1643</v>
      </c>
      <c r="JF16" s="3" t="s">
        <v>1643</v>
      </c>
      <c r="JG16" s="3" t="s">
        <v>1643</v>
      </c>
      <c r="JH16" s="3" t="s">
        <v>1643</v>
      </c>
      <c r="JI16" s="3" t="s">
        <v>1643</v>
      </c>
      <c r="JJ16" s="3" t="s">
        <v>1643</v>
      </c>
      <c r="JK16" s="3" t="s">
        <v>1643</v>
      </c>
      <c r="JL16" s="3" t="s">
        <v>1643</v>
      </c>
      <c r="JM16" s="20" t="s">
        <v>1643</v>
      </c>
      <c r="JN16" s="13" t="s">
        <v>1643</v>
      </c>
      <c r="JO16" s="3" t="s">
        <v>1643</v>
      </c>
      <c r="JP16" s="3" t="s">
        <v>1643</v>
      </c>
      <c r="JQ16" s="3" t="s">
        <v>1643</v>
      </c>
      <c r="JR16" s="3" t="s">
        <v>1643</v>
      </c>
      <c r="JS16" s="5" t="s">
        <v>1643</v>
      </c>
      <c r="JT16" s="13" t="s">
        <v>1643</v>
      </c>
      <c r="JU16" s="3" t="s">
        <v>1643</v>
      </c>
      <c r="JV16" s="3" t="s">
        <v>1643</v>
      </c>
      <c r="JW16" s="3" t="s">
        <v>1643</v>
      </c>
      <c r="JX16" s="5" t="s">
        <v>1643</v>
      </c>
      <c r="JY16" s="13" t="s">
        <v>1643</v>
      </c>
      <c r="JZ16" s="3" t="s">
        <v>1643</v>
      </c>
      <c r="KA16" s="3" t="s">
        <v>1643</v>
      </c>
      <c r="KB16" s="3" t="s">
        <v>1643</v>
      </c>
      <c r="KC16" s="3" t="s">
        <v>1643</v>
      </c>
      <c r="KD16" s="3" t="s">
        <v>1643</v>
      </c>
      <c r="KE16" s="3" t="s">
        <v>1643</v>
      </c>
      <c r="KF16" s="3" t="s">
        <v>1643</v>
      </c>
      <c r="KG16" s="5" t="s">
        <v>1643</v>
      </c>
      <c r="KH16" s="13" t="s">
        <v>1643</v>
      </c>
      <c r="KI16" s="3" t="s">
        <v>1643</v>
      </c>
      <c r="KJ16" s="3" t="s">
        <v>1643</v>
      </c>
      <c r="KK16" s="3" t="s">
        <v>1643</v>
      </c>
      <c r="KL16" s="3" t="s">
        <v>1643</v>
      </c>
      <c r="KM16" s="3" t="s">
        <v>1643</v>
      </c>
      <c r="KN16" s="20" t="s">
        <v>1643</v>
      </c>
      <c r="KO16" s="13" t="s">
        <v>1643</v>
      </c>
      <c r="KP16" s="3" t="s">
        <v>1643</v>
      </c>
      <c r="KQ16" s="3" t="s">
        <v>1643</v>
      </c>
      <c r="KR16" s="3" t="s">
        <v>1643</v>
      </c>
      <c r="KS16" s="20" t="s">
        <v>1643</v>
      </c>
      <c r="KT16" s="16" t="s">
        <v>1643</v>
      </c>
      <c r="KU16" s="13" t="s">
        <v>1643</v>
      </c>
      <c r="KV16" s="3" t="s">
        <v>1643</v>
      </c>
      <c r="KW16" s="3" t="s">
        <v>1643</v>
      </c>
      <c r="KX16" s="3" t="s">
        <v>1643</v>
      </c>
      <c r="KY16" s="3" t="s">
        <v>1643</v>
      </c>
      <c r="KZ16" s="3" t="s">
        <v>1643</v>
      </c>
      <c r="LA16" s="3" t="s">
        <v>1643</v>
      </c>
      <c r="LB16" s="3" t="s">
        <v>1643</v>
      </c>
      <c r="LC16" s="3" t="s">
        <v>1643</v>
      </c>
      <c r="LD16" s="3" t="s">
        <v>1643</v>
      </c>
      <c r="LE16" s="3" t="s">
        <v>1643</v>
      </c>
      <c r="LF16" s="3" t="s">
        <v>1643</v>
      </c>
      <c r="LG16" s="3" t="s">
        <v>1643</v>
      </c>
      <c r="LH16" s="3" t="s">
        <v>1643</v>
      </c>
      <c r="LI16" s="3" t="s">
        <v>1643</v>
      </c>
      <c r="LJ16" s="3" t="s">
        <v>1643</v>
      </c>
      <c r="LK16" s="3" t="s">
        <v>1643</v>
      </c>
      <c r="LL16" s="3" t="s">
        <v>1643</v>
      </c>
      <c r="LM16" s="3" t="s">
        <v>1643</v>
      </c>
      <c r="LN16" s="3" t="s">
        <v>1643</v>
      </c>
      <c r="LO16" s="3" t="s">
        <v>1643</v>
      </c>
      <c r="LP16" s="3" t="s">
        <v>1643</v>
      </c>
      <c r="LQ16" s="3" t="s">
        <v>1643</v>
      </c>
      <c r="LR16" s="3" t="s">
        <v>1643</v>
      </c>
      <c r="LS16" s="3" t="s">
        <v>1643</v>
      </c>
      <c r="LT16" s="3" t="s">
        <v>1643</v>
      </c>
      <c r="LU16" s="3" t="s">
        <v>1643</v>
      </c>
      <c r="LV16" s="3" t="s">
        <v>1643</v>
      </c>
      <c r="LW16" s="3" t="s">
        <v>1643</v>
      </c>
      <c r="LX16" s="3" t="s">
        <v>1643</v>
      </c>
      <c r="LY16" s="3" t="s">
        <v>1643</v>
      </c>
      <c r="LZ16" s="3" t="s">
        <v>1643</v>
      </c>
      <c r="MA16" s="3" t="s">
        <v>1643</v>
      </c>
      <c r="MB16" s="3" t="s">
        <v>1643</v>
      </c>
      <c r="MC16" s="3" t="s">
        <v>1643</v>
      </c>
      <c r="MD16" s="3" t="s">
        <v>1643</v>
      </c>
      <c r="ME16" s="3" t="s">
        <v>1643</v>
      </c>
      <c r="MF16" s="3" t="s">
        <v>1643</v>
      </c>
      <c r="MG16" s="3" t="s">
        <v>1643</v>
      </c>
      <c r="MH16" s="3" t="s">
        <v>1643</v>
      </c>
      <c r="MI16" s="3" t="s">
        <v>1643</v>
      </c>
      <c r="MJ16" s="3" t="s">
        <v>1643</v>
      </c>
      <c r="MK16" s="3" t="s">
        <v>1643</v>
      </c>
      <c r="ML16" s="3" t="s">
        <v>1643</v>
      </c>
      <c r="MM16" s="3" t="s">
        <v>1643</v>
      </c>
      <c r="MN16" s="20" t="s">
        <v>1643</v>
      </c>
      <c r="MO16" s="13" t="s">
        <v>1643</v>
      </c>
      <c r="MP16" s="3" t="s">
        <v>1643</v>
      </c>
      <c r="MQ16" s="3" t="s">
        <v>1643</v>
      </c>
      <c r="MR16" s="3" t="s">
        <v>1643</v>
      </c>
      <c r="MS16" s="3" t="s">
        <v>1643</v>
      </c>
      <c r="MT16" s="3" t="s">
        <v>1643</v>
      </c>
      <c r="MU16" s="3" t="s">
        <v>1643</v>
      </c>
      <c r="MV16" s="20" t="s">
        <v>1643</v>
      </c>
      <c r="MW16" s="13" t="s">
        <v>1643</v>
      </c>
      <c r="MX16" s="3" t="s">
        <v>1643</v>
      </c>
      <c r="MY16" s="3" t="s">
        <v>1643</v>
      </c>
      <c r="MZ16" s="3" t="s">
        <v>1643</v>
      </c>
      <c r="NA16" s="3" t="s">
        <v>1643</v>
      </c>
      <c r="NB16" s="3" t="s">
        <v>1643</v>
      </c>
      <c r="NC16" s="20" t="s">
        <v>1643</v>
      </c>
      <c r="ND16" s="13" t="s">
        <v>1643</v>
      </c>
      <c r="NE16" s="3" t="s">
        <v>1643</v>
      </c>
      <c r="NF16" s="3" t="s">
        <v>1643</v>
      </c>
      <c r="NG16" s="3" t="s">
        <v>1643</v>
      </c>
      <c r="NH16" s="3" t="s">
        <v>1643</v>
      </c>
      <c r="NI16" s="3" t="s">
        <v>1643</v>
      </c>
      <c r="NJ16" s="3" t="s">
        <v>1643</v>
      </c>
      <c r="NK16" s="3" t="s">
        <v>1643</v>
      </c>
      <c r="NL16" s="3" t="s">
        <v>1643</v>
      </c>
      <c r="NM16" s="3" t="s">
        <v>1643</v>
      </c>
      <c r="NN16" s="3" t="s">
        <v>1643</v>
      </c>
      <c r="NO16" s="20" t="s">
        <v>1643</v>
      </c>
      <c r="NP16" s="13" t="s">
        <v>1643</v>
      </c>
      <c r="NQ16" s="3" t="s">
        <v>1643</v>
      </c>
      <c r="NR16" s="3" t="s">
        <v>1643</v>
      </c>
      <c r="NS16" s="3" t="s">
        <v>1643</v>
      </c>
      <c r="NT16" s="3" t="s">
        <v>1643</v>
      </c>
      <c r="NU16" s="3" t="s">
        <v>1643</v>
      </c>
      <c r="NV16" s="3" t="s">
        <v>1643</v>
      </c>
      <c r="NW16" s="3" t="s">
        <v>1643</v>
      </c>
      <c r="NX16" s="3" t="s">
        <v>1643</v>
      </c>
      <c r="NY16" s="3" t="s">
        <v>1643</v>
      </c>
      <c r="NZ16" s="3" t="s">
        <v>1643</v>
      </c>
      <c r="OA16" s="3" t="s">
        <v>1643</v>
      </c>
      <c r="OB16" s="3" t="s">
        <v>1643</v>
      </c>
      <c r="OC16" s="3" t="s">
        <v>1643</v>
      </c>
      <c r="OD16" s="3" t="s">
        <v>1643</v>
      </c>
      <c r="OE16" s="5" t="s">
        <v>1643</v>
      </c>
      <c r="OF16" s="13" t="s">
        <v>1643</v>
      </c>
      <c r="OG16" s="3" t="s">
        <v>1643</v>
      </c>
      <c r="OH16" s="3" t="s">
        <v>1643</v>
      </c>
      <c r="OI16" s="3" t="s">
        <v>1643</v>
      </c>
      <c r="OJ16" s="3" t="s">
        <v>1643</v>
      </c>
      <c r="OK16" s="3" t="s">
        <v>1643</v>
      </c>
      <c r="OL16" s="3" t="s">
        <v>1643</v>
      </c>
      <c r="OM16" s="5" t="s">
        <v>1643</v>
      </c>
      <c r="ON16" s="13" t="s">
        <v>1643</v>
      </c>
      <c r="OO16" s="3" t="s">
        <v>1643</v>
      </c>
      <c r="OP16" s="3" t="s">
        <v>1643</v>
      </c>
      <c r="OQ16" s="3" t="s">
        <v>1643</v>
      </c>
      <c r="OR16" s="3" t="s">
        <v>1643</v>
      </c>
      <c r="OS16" s="3" t="s">
        <v>1643</v>
      </c>
      <c r="OT16" s="3" t="s">
        <v>1643</v>
      </c>
      <c r="OU16" s="3" t="s">
        <v>1643</v>
      </c>
      <c r="OV16" s="3" t="s">
        <v>1643</v>
      </c>
      <c r="OW16" s="3" t="s">
        <v>1643</v>
      </c>
      <c r="OX16" s="5" t="s">
        <v>1643</v>
      </c>
      <c r="OY16" s="13" t="s">
        <v>1643</v>
      </c>
      <c r="OZ16" s="3" t="s">
        <v>1643</v>
      </c>
      <c r="PA16" s="3" t="s">
        <v>1643</v>
      </c>
      <c r="PB16" s="3" t="s">
        <v>1643</v>
      </c>
      <c r="PC16" s="3" t="s">
        <v>1643</v>
      </c>
      <c r="PD16" s="3" t="s">
        <v>1643</v>
      </c>
      <c r="PE16" s="3" t="s">
        <v>1643</v>
      </c>
      <c r="PF16" s="3" t="s">
        <v>1643</v>
      </c>
      <c r="PG16" s="3" t="s">
        <v>1643</v>
      </c>
      <c r="PH16" s="3" t="s">
        <v>1643</v>
      </c>
      <c r="PI16" s="3" t="s">
        <v>1643</v>
      </c>
      <c r="PJ16" s="3" t="s">
        <v>1643</v>
      </c>
      <c r="PK16" s="3" t="s">
        <v>1643</v>
      </c>
      <c r="PL16" s="3" t="s">
        <v>1643</v>
      </c>
      <c r="PM16" s="3" t="s">
        <v>1643</v>
      </c>
      <c r="PN16" s="3" t="s">
        <v>1643</v>
      </c>
      <c r="PO16" s="3" t="s">
        <v>1643</v>
      </c>
      <c r="PP16" s="3" t="s">
        <v>1643</v>
      </c>
      <c r="PQ16" s="3" t="s">
        <v>1643</v>
      </c>
      <c r="PR16" s="3" t="s">
        <v>1643</v>
      </c>
      <c r="PS16" s="3" t="s">
        <v>1643</v>
      </c>
      <c r="PT16" s="3" t="s">
        <v>1643</v>
      </c>
      <c r="PU16" s="3" t="s">
        <v>1643</v>
      </c>
      <c r="PV16" s="3" t="s">
        <v>1643</v>
      </c>
      <c r="PW16" s="3" t="s">
        <v>1643</v>
      </c>
      <c r="PX16" s="3" t="s">
        <v>1643</v>
      </c>
      <c r="PY16" s="3" t="s">
        <v>1643</v>
      </c>
      <c r="PZ16" s="3" t="s">
        <v>1643</v>
      </c>
      <c r="QA16" s="3" t="s">
        <v>1643</v>
      </c>
      <c r="QB16" s="3" t="s">
        <v>1643</v>
      </c>
      <c r="QC16" s="3" t="s">
        <v>1643</v>
      </c>
      <c r="QD16" s="3" t="s">
        <v>1643</v>
      </c>
      <c r="QE16" s="3" t="s">
        <v>1643</v>
      </c>
      <c r="QF16" s="3" t="s">
        <v>1643</v>
      </c>
      <c r="QG16" s="3" t="s">
        <v>1643</v>
      </c>
      <c r="QH16" s="3" t="s">
        <v>1643</v>
      </c>
      <c r="QI16" s="3" t="s">
        <v>1643</v>
      </c>
      <c r="QJ16" s="3" t="s">
        <v>1643</v>
      </c>
      <c r="QK16" s="3" t="s">
        <v>1643</v>
      </c>
      <c r="QL16" s="3" t="s">
        <v>1643</v>
      </c>
      <c r="QM16" s="3" t="s">
        <v>1643</v>
      </c>
      <c r="QN16" s="3" t="s">
        <v>1643</v>
      </c>
      <c r="QO16" s="3" t="s">
        <v>1643</v>
      </c>
      <c r="QP16" s="3" t="s">
        <v>1643</v>
      </c>
      <c r="QQ16" s="3" t="s">
        <v>1643</v>
      </c>
      <c r="QR16" s="3" t="s">
        <v>1643</v>
      </c>
      <c r="QS16" s="3" t="s">
        <v>1643</v>
      </c>
      <c r="QT16" s="3" t="s">
        <v>1643</v>
      </c>
      <c r="QU16" s="3" t="s">
        <v>1643</v>
      </c>
      <c r="QV16" s="3" t="s">
        <v>1643</v>
      </c>
      <c r="QW16" s="3" t="s">
        <v>1643</v>
      </c>
      <c r="QX16" s="3" t="s">
        <v>1643</v>
      </c>
      <c r="QY16" s="3" t="s">
        <v>1643</v>
      </c>
      <c r="QZ16" s="3" t="s">
        <v>1643</v>
      </c>
      <c r="RA16" s="3" t="s">
        <v>1643</v>
      </c>
      <c r="RB16" s="3" t="s">
        <v>1643</v>
      </c>
      <c r="RC16" s="3" t="s">
        <v>1643</v>
      </c>
      <c r="RD16" s="3" t="s">
        <v>1643</v>
      </c>
      <c r="RE16" s="3" t="s">
        <v>1643</v>
      </c>
      <c r="RF16" s="3" t="s">
        <v>1643</v>
      </c>
      <c r="RG16" s="3" t="s">
        <v>1643</v>
      </c>
      <c r="RH16" s="3" t="s">
        <v>1643</v>
      </c>
      <c r="RI16" s="3" t="s">
        <v>1643</v>
      </c>
      <c r="RJ16" s="3" t="s">
        <v>1643</v>
      </c>
      <c r="RK16" s="5" t="s">
        <v>1643</v>
      </c>
      <c r="RL16" s="8" t="s">
        <v>1643</v>
      </c>
      <c r="RM16" s="3" t="s">
        <v>1643</v>
      </c>
      <c r="RN16" s="3" t="s">
        <v>1643</v>
      </c>
      <c r="RO16" s="3" t="s">
        <v>1643</v>
      </c>
      <c r="RP16" s="3" t="s">
        <v>1643</v>
      </c>
      <c r="RQ16" s="3" t="s">
        <v>1643</v>
      </c>
      <c r="RR16" s="20" t="s">
        <v>1643</v>
      </c>
      <c r="RS16" s="13" t="s">
        <v>1643</v>
      </c>
      <c r="RT16" s="3" t="s">
        <v>1643</v>
      </c>
      <c r="RU16" s="3" t="s">
        <v>1643</v>
      </c>
      <c r="RV16" s="3" t="s">
        <v>1643</v>
      </c>
      <c r="RW16" s="3" t="s">
        <v>1643</v>
      </c>
      <c r="RX16" s="3" t="s">
        <v>1643</v>
      </c>
      <c r="RY16" s="3" t="s">
        <v>1643</v>
      </c>
      <c r="RZ16" s="3" t="s">
        <v>1643</v>
      </c>
      <c r="SA16" s="3" t="s">
        <v>1643</v>
      </c>
      <c r="SB16" s="3" t="s">
        <v>1643</v>
      </c>
      <c r="SC16" s="3" t="s">
        <v>1643</v>
      </c>
      <c r="SD16" s="3" t="s">
        <v>1643</v>
      </c>
      <c r="SE16" s="3" t="s">
        <v>1643</v>
      </c>
      <c r="SF16" s="3" t="s">
        <v>1643</v>
      </c>
      <c r="SG16" s="3" t="s">
        <v>1643</v>
      </c>
      <c r="SH16" s="3" t="s">
        <v>1643</v>
      </c>
      <c r="SI16" s="3" t="s">
        <v>1643</v>
      </c>
      <c r="SJ16" s="3" t="s">
        <v>1643</v>
      </c>
      <c r="SK16" s="3" t="s">
        <v>1643</v>
      </c>
      <c r="SL16" s="3" t="s">
        <v>1643</v>
      </c>
      <c r="SM16" s="3" t="s">
        <v>1643</v>
      </c>
      <c r="SN16" s="3" t="s">
        <v>1643</v>
      </c>
      <c r="SO16" s="3" t="s">
        <v>1643</v>
      </c>
      <c r="SP16" s="3" t="s">
        <v>1643</v>
      </c>
      <c r="SQ16" s="3" t="s">
        <v>1643</v>
      </c>
      <c r="SR16" s="3" t="s">
        <v>1643</v>
      </c>
      <c r="SS16" s="3" t="s">
        <v>1643</v>
      </c>
      <c r="ST16" s="3" t="s">
        <v>1643</v>
      </c>
      <c r="SU16" s="3" t="s">
        <v>1643</v>
      </c>
      <c r="SV16" s="3" t="s">
        <v>1643</v>
      </c>
      <c r="SW16" s="3" t="s">
        <v>1643</v>
      </c>
      <c r="SX16" s="3" t="s">
        <v>1643</v>
      </c>
      <c r="SY16" s="3" t="s">
        <v>1643</v>
      </c>
      <c r="SZ16" s="3" t="s">
        <v>1643</v>
      </c>
      <c r="TA16" s="3" t="s">
        <v>1643</v>
      </c>
      <c r="TB16" s="20" t="s">
        <v>1643</v>
      </c>
      <c r="TC16" s="13"/>
      <c r="TD16" s="3"/>
      <c r="TE16" s="5"/>
      <c r="TF16" s="18" t="s">
        <v>1643</v>
      </c>
      <c r="TG16" s="13" t="s">
        <v>1643</v>
      </c>
      <c r="TH16" s="3" t="s">
        <v>1643</v>
      </c>
      <c r="TI16" s="3" t="s">
        <v>1643</v>
      </c>
      <c r="TJ16" s="3" t="s">
        <v>1643</v>
      </c>
      <c r="TK16" s="3" t="s">
        <v>1643</v>
      </c>
      <c r="TL16" s="3" t="s">
        <v>1643</v>
      </c>
      <c r="TM16" s="3" t="s">
        <v>1643</v>
      </c>
      <c r="TN16" s="3" t="s">
        <v>1643</v>
      </c>
      <c r="TO16" s="3" t="s">
        <v>1643</v>
      </c>
      <c r="TP16" s="5" t="s">
        <v>1643</v>
      </c>
      <c r="TQ16" s="8" t="s">
        <v>1643</v>
      </c>
      <c r="TR16" s="3" t="s">
        <v>1643</v>
      </c>
      <c r="TS16" s="3" t="s">
        <v>1643</v>
      </c>
      <c r="TT16" s="3" t="s">
        <v>1643</v>
      </c>
      <c r="TU16" s="20" t="s">
        <v>1643</v>
      </c>
      <c r="TV16" s="13" t="s">
        <v>1643</v>
      </c>
      <c r="TW16" s="5" t="s">
        <v>1643</v>
      </c>
      <c r="TX16" s="13" t="s">
        <v>1643</v>
      </c>
      <c r="TY16" s="5" t="s">
        <v>1643</v>
      </c>
      <c r="TZ16" s="13" t="s">
        <v>1643</v>
      </c>
      <c r="UA16" s="3" t="s">
        <v>1643</v>
      </c>
      <c r="UB16" s="3" t="s">
        <v>1643</v>
      </c>
      <c r="UC16" s="3" t="s">
        <v>1643</v>
      </c>
      <c r="UD16" s="3" t="s">
        <v>1643</v>
      </c>
      <c r="UE16" s="5" t="s">
        <v>1643</v>
      </c>
      <c r="UF16" s="13" t="s">
        <v>1643</v>
      </c>
      <c r="UG16" s="3" t="s">
        <v>1643</v>
      </c>
      <c r="UH16" s="5" t="s">
        <v>1643</v>
      </c>
      <c r="UI16" s="13" t="s">
        <v>1643</v>
      </c>
      <c r="UJ16" s="3" t="s">
        <v>1643</v>
      </c>
      <c r="UK16" s="3" t="s">
        <v>1643</v>
      </c>
      <c r="UL16" s="3" t="s">
        <v>1643</v>
      </c>
      <c r="UM16" s="3" t="s">
        <v>1643</v>
      </c>
      <c r="UN16" s="3" t="s">
        <v>1643</v>
      </c>
      <c r="UO16" s="3" t="s">
        <v>1643</v>
      </c>
      <c r="UP16" s="3" t="s">
        <v>1643</v>
      </c>
      <c r="UQ16" s="3" t="s">
        <v>1643</v>
      </c>
      <c r="UR16" s="3" t="s">
        <v>1643</v>
      </c>
      <c r="US16" s="3" t="s">
        <v>1643</v>
      </c>
      <c r="UT16" s="3" t="s">
        <v>1643</v>
      </c>
      <c r="UU16" s="3" t="s">
        <v>1643</v>
      </c>
      <c r="UV16" s="3" t="s">
        <v>1643</v>
      </c>
      <c r="UW16" s="3" t="s">
        <v>1643</v>
      </c>
      <c r="UX16" s="5" t="s">
        <v>1643</v>
      </c>
      <c r="UY16" s="13" t="s">
        <v>1643</v>
      </c>
      <c r="UZ16" s="3" t="s">
        <v>1643</v>
      </c>
      <c r="VA16" s="3" t="s">
        <v>1643</v>
      </c>
      <c r="VB16" s="3" t="s">
        <v>1643</v>
      </c>
      <c r="VC16" s="3" t="s">
        <v>1643</v>
      </c>
      <c r="VD16" s="3" t="s">
        <v>1643</v>
      </c>
      <c r="VE16" s="3" t="s">
        <v>1643</v>
      </c>
      <c r="VF16" s="5" t="s">
        <v>1643</v>
      </c>
      <c r="VG16" s="13" t="s">
        <v>1643</v>
      </c>
      <c r="VH16" s="3" t="s">
        <v>1643</v>
      </c>
      <c r="VI16" s="3" t="s">
        <v>1643</v>
      </c>
      <c r="VJ16" s="3" t="s">
        <v>1643</v>
      </c>
      <c r="VK16" s="3" t="s">
        <v>1643</v>
      </c>
      <c r="VL16" s="3" t="s">
        <v>1643</v>
      </c>
      <c r="VM16" s="3" t="s">
        <v>1643</v>
      </c>
      <c r="VN16" s="5" t="s">
        <v>1643</v>
      </c>
      <c r="VO16" s="13" t="s">
        <v>1643</v>
      </c>
      <c r="VP16" s="3" t="s">
        <v>1643</v>
      </c>
      <c r="VQ16" s="3" t="s">
        <v>1643</v>
      </c>
      <c r="VR16" s="3" t="s">
        <v>1643</v>
      </c>
      <c r="VS16" s="3" t="s">
        <v>1643</v>
      </c>
      <c r="VT16" s="3" t="s">
        <v>1643</v>
      </c>
      <c r="VU16" s="3" t="s">
        <v>1643</v>
      </c>
      <c r="VV16" s="3" t="s">
        <v>1643</v>
      </c>
      <c r="VW16" s="3" t="s">
        <v>1643</v>
      </c>
      <c r="VX16" s="3" t="s">
        <v>1643</v>
      </c>
      <c r="VY16" s="3" t="s">
        <v>1643</v>
      </c>
      <c r="VZ16" s="3" t="s">
        <v>1643</v>
      </c>
      <c r="WA16" s="3" t="s">
        <v>1643</v>
      </c>
      <c r="WB16" s="3" t="s">
        <v>1643</v>
      </c>
      <c r="WC16" s="3" t="s">
        <v>1643</v>
      </c>
      <c r="WD16" s="3" t="s">
        <v>1643</v>
      </c>
      <c r="WE16" s="3" t="s">
        <v>1643</v>
      </c>
      <c r="WF16" s="3" t="s">
        <v>1643</v>
      </c>
      <c r="WG16" s="3" t="s">
        <v>1643</v>
      </c>
      <c r="WH16" s="3" t="s">
        <v>1643</v>
      </c>
      <c r="WI16" s="3" t="s">
        <v>1643</v>
      </c>
      <c r="WJ16" s="3" t="s">
        <v>1643</v>
      </c>
      <c r="WK16" s="3" t="s">
        <v>1643</v>
      </c>
      <c r="WL16" s="3" t="s">
        <v>1643</v>
      </c>
      <c r="WM16" s="3" t="s">
        <v>1643</v>
      </c>
      <c r="WN16" s="3" t="s">
        <v>1643</v>
      </c>
      <c r="WO16" s="3" t="s">
        <v>1643</v>
      </c>
      <c r="WP16" s="3" t="s">
        <v>1643</v>
      </c>
      <c r="WQ16" s="3" t="s">
        <v>1643</v>
      </c>
      <c r="WR16" s="3" t="s">
        <v>1643</v>
      </c>
      <c r="WS16" s="3" t="s">
        <v>1643</v>
      </c>
      <c r="WT16" s="3" t="s">
        <v>1643</v>
      </c>
      <c r="WU16" s="3" t="s">
        <v>1643</v>
      </c>
      <c r="WV16" s="3" t="s">
        <v>1643</v>
      </c>
      <c r="WW16" s="3" t="s">
        <v>1643</v>
      </c>
      <c r="WX16" s="3" t="s">
        <v>1643</v>
      </c>
      <c r="WY16" s="3" t="s">
        <v>1643</v>
      </c>
      <c r="WZ16" s="3" t="s">
        <v>1643</v>
      </c>
      <c r="XA16" s="3" t="s">
        <v>1643</v>
      </c>
      <c r="XB16" s="3" t="s">
        <v>1643</v>
      </c>
      <c r="XC16" s="3" t="s">
        <v>1643</v>
      </c>
      <c r="XD16" s="3" t="s">
        <v>1643</v>
      </c>
      <c r="XE16" s="3" t="s">
        <v>1643</v>
      </c>
      <c r="XF16" s="3" t="s">
        <v>1643</v>
      </c>
      <c r="XG16" s="3" t="s">
        <v>1643</v>
      </c>
      <c r="XH16" s="3" t="s">
        <v>1643</v>
      </c>
      <c r="XI16" s="3" t="s">
        <v>1643</v>
      </c>
      <c r="XJ16" s="3" t="s">
        <v>1643</v>
      </c>
      <c r="XK16" s="3" t="s">
        <v>1643</v>
      </c>
      <c r="XL16" s="3" t="s">
        <v>1643</v>
      </c>
      <c r="XM16" s="3" t="s">
        <v>1643</v>
      </c>
      <c r="XN16" s="3" t="s">
        <v>1643</v>
      </c>
      <c r="XO16" s="3" t="s">
        <v>1643</v>
      </c>
      <c r="XP16" s="3" t="s">
        <v>1643</v>
      </c>
      <c r="XQ16" s="3" t="s">
        <v>1643</v>
      </c>
      <c r="XR16" s="3" t="s">
        <v>1643</v>
      </c>
      <c r="XS16" s="3" t="s">
        <v>1643</v>
      </c>
      <c r="XT16" s="3" t="s">
        <v>1643</v>
      </c>
      <c r="XU16" s="3" t="s">
        <v>1643</v>
      </c>
      <c r="XV16" s="3" t="s">
        <v>1643</v>
      </c>
      <c r="XW16" s="3" t="s">
        <v>1643</v>
      </c>
      <c r="XX16" s="3" t="s">
        <v>1643</v>
      </c>
      <c r="XY16" s="3" t="s">
        <v>1643</v>
      </c>
      <c r="XZ16" s="3" t="s">
        <v>1643</v>
      </c>
      <c r="YA16" s="5" t="s">
        <v>1643</v>
      </c>
      <c r="YB16" s="13" t="s">
        <v>1643</v>
      </c>
      <c r="YC16" s="3" t="s">
        <v>1643</v>
      </c>
      <c r="YD16" s="3" t="s">
        <v>1643</v>
      </c>
      <c r="YE16" s="3" t="s">
        <v>1643</v>
      </c>
      <c r="YF16" s="3" t="s">
        <v>1643</v>
      </c>
      <c r="YG16" s="3" t="s">
        <v>1643</v>
      </c>
      <c r="YH16" s="5" t="s">
        <v>1643</v>
      </c>
      <c r="YI16" s="13" t="s">
        <v>1643</v>
      </c>
      <c r="YJ16" s="3" t="s">
        <v>1643</v>
      </c>
      <c r="YK16" s="3" t="s">
        <v>1643</v>
      </c>
      <c r="YL16" s="3" t="s">
        <v>1643</v>
      </c>
      <c r="YM16" s="3" t="s">
        <v>1643</v>
      </c>
      <c r="YN16" s="3" t="s">
        <v>1643</v>
      </c>
      <c r="YO16" s="3" t="s">
        <v>1643</v>
      </c>
      <c r="YP16" s="3" t="s">
        <v>1643</v>
      </c>
      <c r="YQ16" s="3" t="s">
        <v>1643</v>
      </c>
      <c r="YR16" s="3" t="s">
        <v>1643</v>
      </c>
      <c r="YS16" s="3" t="s">
        <v>1643</v>
      </c>
      <c r="YT16" s="3" t="s">
        <v>1643</v>
      </c>
      <c r="YU16" s="3" t="s">
        <v>1643</v>
      </c>
      <c r="YV16" s="3" t="s">
        <v>1643</v>
      </c>
      <c r="YW16" s="3" t="s">
        <v>1643</v>
      </c>
      <c r="YX16" s="3" t="s">
        <v>1643</v>
      </c>
      <c r="YY16" s="3" t="s">
        <v>1643</v>
      </c>
      <c r="YZ16" s="3" t="s">
        <v>1643</v>
      </c>
      <c r="ZA16" s="3" t="s">
        <v>1643</v>
      </c>
      <c r="ZB16" s="3" t="s">
        <v>1643</v>
      </c>
      <c r="ZC16" s="3" t="s">
        <v>1643</v>
      </c>
      <c r="ZD16" s="3" t="s">
        <v>1643</v>
      </c>
      <c r="ZE16" s="3" t="s">
        <v>1643</v>
      </c>
      <c r="ZF16" s="3" t="s">
        <v>1643</v>
      </c>
      <c r="ZG16" s="3" t="s">
        <v>1643</v>
      </c>
      <c r="ZH16" s="3" t="s">
        <v>1643</v>
      </c>
      <c r="ZI16" s="3" t="s">
        <v>1643</v>
      </c>
      <c r="ZJ16" s="3" t="s">
        <v>1643</v>
      </c>
      <c r="ZK16" s="3" t="s">
        <v>1643</v>
      </c>
      <c r="ZL16" s="3" t="s">
        <v>1643</v>
      </c>
      <c r="ZM16" s="3" t="s">
        <v>1643</v>
      </c>
      <c r="ZN16" s="3" t="s">
        <v>1643</v>
      </c>
      <c r="ZO16" s="3" t="s">
        <v>1643</v>
      </c>
      <c r="ZP16" s="3" t="s">
        <v>1643</v>
      </c>
      <c r="ZQ16" s="3" t="s">
        <v>1643</v>
      </c>
      <c r="ZR16" s="5" t="s">
        <v>1643</v>
      </c>
      <c r="ZS16" s="13"/>
      <c r="ZT16" s="3"/>
      <c r="ZU16" s="5"/>
      <c r="ZV16" s="18" t="s">
        <v>1643</v>
      </c>
      <c r="ZW16" s="13" t="s">
        <v>1643</v>
      </c>
      <c r="ZX16" s="3" t="s">
        <v>1643</v>
      </c>
      <c r="ZY16" s="3" t="s">
        <v>1643</v>
      </c>
      <c r="ZZ16" s="3" t="s">
        <v>1643</v>
      </c>
      <c r="AAA16" s="3" t="s">
        <v>1643</v>
      </c>
      <c r="AAB16" s="3" t="s">
        <v>1643</v>
      </c>
      <c r="AAC16" s="3" t="s">
        <v>1643</v>
      </c>
      <c r="AAD16" s="3" t="s">
        <v>1643</v>
      </c>
      <c r="AAE16" s="3" t="s">
        <v>1643</v>
      </c>
      <c r="AAF16" s="5" t="s">
        <v>1643</v>
      </c>
      <c r="AAG16" s="13" t="s">
        <v>1643</v>
      </c>
      <c r="AAH16" s="3" t="s">
        <v>1643</v>
      </c>
      <c r="AAI16" s="3" t="s">
        <v>1643</v>
      </c>
      <c r="AAJ16" s="3" t="s">
        <v>1643</v>
      </c>
      <c r="AAK16" s="3" t="s">
        <v>1643</v>
      </c>
      <c r="AAL16" s="3" t="s">
        <v>1643</v>
      </c>
      <c r="AAM16" s="3" t="s">
        <v>1643</v>
      </c>
      <c r="AAN16" s="3" t="s">
        <v>1643</v>
      </c>
      <c r="AAO16" s="5" t="s">
        <v>1643</v>
      </c>
      <c r="AAP16" s="13" t="s">
        <v>1643</v>
      </c>
      <c r="AAQ16" s="5" t="s">
        <v>1643</v>
      </c>
      <c r="AAR16" s="13" t="s">
        <v>1643</v>
      </c>
      <c r="AAS16" s="3" t="s">
        <v>1643</v>
      </c>
      <c r="AAT16" s="3" t="s">
        <v>1643</v>
      </c>
      <c r="AAU16" s="3" t="s">
        <v>1643</v>
      </c>
      <c r="AAV16" s="3" t="s">
        <v>1643</v>
      </c>
      <c r="AAW16" s="3" t="s">
        <v>1643</v>
      </c>
      <c r="AAX16" s="5" t="s">
        <v>1643</v>
      </c>
      <c r="AAY16" s="13" t="s">
        <v>1643</v>
      </c>
      <c r="AAZ16" s="13" t="s">
        <v>1643</v>
      </c>
      <c r="ABA16" s="3" t="s">
        <v>1643</v>
      </c>
      <c r="ABB16" s="3" t="s">
        <v>1643</v>
      </c>
      <c r="ABC16" s="3" t="s">
        <v>1643</v>
      </c>
      <c r="ABD16" s="3" t="s">
        <v>1643</v>
      </c>
      <c r="ABE16" s="20"/>
      <c r="ABF16" s="5" t="s">
        <v>1643</v>
      </c>
      <c r="ABG16" s="13" t="s">
        <v>1643</v>
      </c>
      <c r="ABH16" s="3" t="s">
        <v>1643</v>
      </c>
      <c r="ABI16" s="3" t="s">
        <v>1643</v>
      </c>
      <c r="ABJ16" s="3" t="s">
        <v>1643</v>
      </c>
      <c r="ABK16" s="3" t="s">
        <v>1643</v>
      </c>
      <c r="ABL16" s="3" t="s">
        <v>1643</v>
      </c>
      <c r="ABM16" s="5" t="s">
        <v>1643</v>
      </c>
      <c r="ABN16" s="13" t="s">
        <v>1643</v>
      </c>
      <c r="ABO16" s="3" t="s">
        <v>1643</v>
      </c>
      <c r="ABP16" s="3" t="s">
        <v>1643</v>
      </c>
      <c r="ABQ16" s="3" t="s">
        <v>1643</v>
      </c>
      <c r="ABR16" s="3" t="s">
        <v>1643</v>
      </c>
      <c r="ABS16" s="3" t="s">
        <v>1643</v>
      </c>
      <c r="ABT16" s="5" t="s">
        <v>1643</v>
      </c>
      <c r="ABU16" s="13" t="s">
        <v>1643</v>
      </c>
      <c r="ABV16" s="3" t="s">
        <v>1643</v>
      </c>
      <c r="ABW16" s="3" t="s">
        <v>1643</v>
      </c>
      <c r="ABX16" s="3" t="s">
        <v>1643</v>
      </c>
      <c r="ABY16" s="3" t="s">
        <v>1643</v>
      </c>
      <c r="ABZ16" s="3" t="s">
        <v>1643</v>
      </c>
      <c r="ACA16" s="5" t="s">
        <v>1643</v>
      </c>
      <c r="ACB16" s="13" t="s">
        <v>1643</v>
      </c>
      <c r="ACC16" s="3" t="s">
        <v>1643</v>
      </c>
      <c r="ACD16" s="3" t="s">
        <v>1643</v>
      </c>
      <c r="ACE16" s="3" t="s">
        <v>1643</v>
      </c>
      <c r="ACF16" s="3" t="s">
        <v>1643</v>
      </c>
      <c r="ACG16" s="3" t="s">
        <v>1643</v>
      </c>
      <c r="ACH16" s="3" t="s">
        <v>1643</v>
      </c>
      <c r="ACI16" s="3" t="s">
        <v>1643</v>
      </c>
      <c r="ACJ16" s="5" t="s">
        <v>1643</v>
      </c>
      <c r="ACK16" s="13" t="s">
        <v>1643</v>
      </c>
      <c r="ACL16" s="3" t="s">
        <v>1643</v>
      </c>
      <c r="ACM16" s="3" t="s">
        <v>1643</v>
      </c>
      <c r="ACN16" s="3" t="s">
        <v>1643</v>
      </c>
      <c r="ACO16" s="3" t="s">
        <v>1643</v>
      </c>
      <c r="ACP16" s="5" t="s">
        <v>1643</v>
      </c>
      <c r="ACQ16" s="13" t="s">
        <v>1643</v>
      </c>
      <c r="ACR16" s="3" t="s">
        <v>1643</v>
      </c>
      <c r="ACS16" s="3" t="s">
        <v>1643</v>
      </c>
      <c r="ACT16" s="3" t="s">
        <v>1643</v>
      </c>
      <c r="ACU16" s="5"/>
      <c r="ACV16" s="13" t="s">
        <v>1643</v>
      </c>
      <c r="ACW16" s="3" t="s">
        <v>1643</v>
      </c>
      <c r="ACX16" s="3" t="s">
        <v>1643</v>
      </c>
      <c r="ACY16" s="3" t="s">
        <v>1643</v>
      </c>
      <c r="ACZ16" s="5" t="s">
        <v>1643</v>
      </c>
      <c r="ADA16" s="13" t="s">
        <v>1643</v>
      </c>
      <c r="ADB16" s="3" t="s">
        <v>1643</v>
      </c>
      <c r="ADC16" s="3" t="s">
        <v>1643</v>
      </c>
      <c r="ADD16" s="3" t="s">
        <v>1643</v>
      </c>
      <c r="ADE16" s="3" t="s">
        <v>1643</v>
      </c>
      <c r="ADF16" s="3" t="s">
        <v>1643</v>
      </c>
      <c r="ADG16" s="3" t="s">
        <v>1643</v>
      </c>
      <c r="ADH16" s="3" t="s">
        <v>1643</v>
      </c>
      <c r="ADI16" s="20" t="s">
        <v>1643</v>
      </c>
      <c r="ADJ16" s="13" t="s">
        <v>1643</v>
      </c>
      <c r="ADK16" s="3" t="s">
        <v>1643</v>
      </c>
      <c r="ADL16" s="3" t="s">
        <v>1643</v>
      </c>
      <c r="ADM16" s="3" t="s">
        <v>1643</v>
      </c>
      <c r="ADN16" s="3" t="s">
        <v>1643</v>
      </c>
      <c r="ADO16" s="5" t="s">
        <v>1643</v>
      </c>
      <c r="ADP16" s="13" t="s">
        <v>1643</v>
      </c>
      <c r="ADQ16" s="8" t="s">
        <v>1643</v>
      </c>
      <c r="ADR16" s="3" t="s">
        <v>1643</v>
      </c>
      <c r="ADS16" s="3" t="s">
        <v>1643</v>
      </c>
      <c r="ADT16" s="5" t="s">
        <v>1643</v>
      </c>
      <c r="ADU16" s="13" t="s">
        <v>1643</v>
      </c>
      <c r="ADV16" s="8" t="s">
        <v>1643</v>
      </c>
      <c r="ADW16" s="3" t="s">
        <v>1643</v>
      </c>
      <c r="ADX16" s="3" t="s">
        <v>1643</v>
      </c>
      <c r="ADY16" s="5" t="s">
        <v>1643</v>
      </c>
      <c r="ADZ16" s="13" t="s">
        <v>1643</v>
      </c>
      <c r="AEA16" s="8" t="s">
        <v>1643</v>
      </c>
      <c r="AEB16" s="3" t="s">
        <v>1643</v>
      </c>
      <c r="AEC16" s="3" t="s">
        <v>1643</v>
      </c>
      <c r="AED16" s="5" t="s">
        <v>1643</v>
      </c>
      <c r="AEE16" s="13" t="s">
        <v>1643</v>
      </c>
      <c r="AEF16" s="3" t="s">
        <v>1643</v>
      </c>
      <c r="AEG16" s="3" t="s">
        <v>1643</v>
      </c>
      <c r="AEH16" s="3" t="s">
        <v>1643</v>
      </c>
      <c r="AEI16" s="3" t="s">
        <v>1643</v>
      </c>
      <c r="AEJ16" s="3" t="s">
        <v>1643</v>
      </c>
      <c r="AEK16" s="3" t="s">
        <v>1643</v>
      </c>
      <c r="AEL16" s="3" t="s">
        <v>1643</v>
      </c>
      <c r="AEM16" s="5" t="s">
        <v>1643</v>
      </c>
      <c r="AEN16" s="13" t="s">
        <v>1643</v>
      </c>
      <c r="AEO16" s="3" t="s">
        <v>1643</v>
      </c>
      <c r="AEP16" s="3" t="s">
        <v>1643</v>
      </c>
      <c r="AEQ16" s="3" t="s">
        <v>1643</v>
      </c>
      <c r="AER16" s="3" t="s">
        <v>1643</v>
      </c>
      <c r="AES16" s="3" t="s">
        <v>1643</v>
      </c>
      <c r="AET16" s="5" t="s">
        <v>1643</v>
      </c>
      <c r="AEU16" s="13" t="s">
        <v>1643</v>
      </c>
      <c r="AEV16" s="3" t="s">
        <v>1643</v>
      </c>
      <c r="AEW16" s="3" t="s">
        <v>1643</v>
      </c>
      <c r="AEX16" s="3" t="s">
        <v>1643</v>
      </c>
      <c r="AEY16" s="5" t="s">
        <v>1643</v>
      </c>
    </row>
    <row r="17" spans="1:831" ht="87" x14ac:dyDescent="0.35">
      <c r="A17" s="1">
        <v>45608.671168981484</v>
      </c>
      <c r="B17" s="2">
        <v>45608.687939814816</v>
      </c>
      <c r="C17" s="4">
        <v>26</v>
      </c>
      <c r="D17" s="4">
        <v>1448</v>
      </c>
      <c r="E17" s="3" t="s">
        <v>1677</v>
      </c>
      <c r="F17" s="2">
        <v>45615.687961284719</v>
      </c>
      <c r="G17" s="3" t="s">
        <v>1678</v>
      </c>
      <c r="H17" s="4">
        <v>0.80000001192092896</v>
      </c>
      <c r="I17" s="3" t="s">
        <v>1642</v>
      </c>
      <c r="J17" s="3" t="s">
        <v>1642</v>
      </c>
      <c r="K17" s="3" t="s">
        <v>1642</v>
      </c>
      <c r="L17" s="3" t="s">
        <v>1642</v>
      </c>
      <c r="M17" s="3" t="s">
        <v>1642</v>
      </c>
      <c r="N17" s="3" t="s">
        <v>1642</v>
      </c>
      <c r="O17" s="3" t="s">
        <v>111</v>
      </c>
      <c r="P17" s="3" t="s">
        <v>110</v>
      </c>
      <c r="Q17" s="3" t="s">
        <v>11</v>
      </c>
      <c r="R17" s="20" t="s">
        <v>110</v>
      </c>
      <c r="S17" s="127">
        <v>59</v>
      </c>
      <c r="T17" s="124"/>
      <c r="U17" s="3"/>
      <c r="V17" s="3" t="s">
        <v>20</v>
      </c>
      <c r="W17" s="3" t="s">
        <v>110</v>
      </c>
      <c r="X17" s="3" t="s">
        <v>41</v>
      </c>
      <c r="Y17" s="3" t="s">
        <v>101</v>
      </c>
      <c r="Z17" s="3" t="s">
        <v>10</v>
      </c>
      <c r="AA17" s="4">
        <v>235</v>
      </c>
      <c r="AB17" s="3" t="s">
        <v>25</v>
      </c>
      <c r="AC17" s="3" t="s">
        <v>111</v>
      </c>
      <c r="AD17" s="3" t="s">
        <v>110</v>
      </c>
      <c r="AE17" s="5" t="s">
        <v>1643</v>
      </c>
      <c r="AF17" s="8" t="s">
        <v>1818</v>
      </c>
      <c r="AG17" s="3" t="s">
        <v>1818</v>
      </c>
      <c r="AH17" s="3" t="s">
        <v>1818</v>
      </c>
      <c r="AI17" s="3" t="s">
        <v>131</v>
      </c>
      <c r="AJ17" s="3" t="s">
        <v>131</v>
      </c>
      <c r="AK17" s="3" t="s">
        <v>131</v>
      </c>
      <c r="AL17" s="3" t="s">
        <v>131</v>
      </c>
      <c r="AM17" s="3" t="s">
        <v>131</v>
      </c>
      <c r="AN17" s="3" t="s">
        <v>1818</v>
      </c>
      <c r="AO17" s="3" t="s">
        <v>131</v>
      </c>
      <c r="AP17" s="3" t="s">
        <v>131</v>
      </c>
      <c r="AQ17" s="3" t="s">
        <v>131</v>
      </c>
      <c r="AR17" s="3" t="s">
        <v>131</v>
      </c>
      <c r="AS17" s="3" t="s">
        <v>131</v>
      </c>
      <c r="AT17" s="3" t="s">
        <v>131</v>
      </c>
      <c r="AU17" s="5" t="s">
        <v>1643</v>
      </c>
      <c r="AV17" s="13" t="s">
        <v>196</v>
      </c>
      <c r="AW17" s="3" t="s">
        <v>198</v>
      </c>
      <c r="AX17" s="3" t="s">
        <v>200</v>
      </c>
      <c r="AY17" s="3" t="s">
        <v>201</v>
      </c>
      <c r="AZ17" s="3" t="s">
        <v>203</v>
      </c>
      <c r="BA17" s="3" t="s">
        <v>207</v>
      </c>
      <c r="BB17" s="3" t="s">
        <v>210</v>
      </c>
      <c r="BC17" s="5" t="s">
        <v>1643</v>
      </c>
      <c r="BD17" s="13" t="s">
        <v>231</v>
      </c>
      <c r="BE17" s="3" t="s">
        <v>232</v>
      </c>
      <c r="BF17" s="3" t="s">
        <v>233</v>
      </c>
      <c r="BG17" s="3" t="s">
        <v>234</v>
      </c>
      <c r="BH17" s="3" t="s">
        <v>235</v>
      </c>
      <c r="BI17" s="3" t="s">
        <v>1643</v>
      </c>
      <c r="BJ17" s="3" t="s">
        <v>1643</v>
      </c>
      <c r="BK17" s="5" t="s">
        <v>1643</v>
      </c>
      <c r="BL17" s="13" t="s">
        <v>132</v>
      </c>
      <c r="BM17" s="3" t="s">
        <v>132</v>
      </c>
      <c r="BN17" s="3" t="s">
        <v>132</v>
      </c>
      <c r="BO17" s="5" t="s">
        <v>132</v>
      </c>
      <c r="BP17" s="13" t="s">
        <v>132</v>
      </c>
      <c r="BQ17" s="3" t="s">
        <v>132</v>
      </c>
      <c r="BR17" s="3" t="s">
        <v>132</v>
      </c>
      <c r="BS17" s="5" t="s">
        <v>132</v>
      </c>
      <c r="BT17" s="13" t="s">
        <v>132</v>
      </c>
      <c r="BU17" s="5" t="s">
        <v>132</v>
      </c>
      <c r="BV17" s="13" t="s">
        <v>132</v>
      </c>
      <c r="BW17" s="3" t="s">
        <v>132</v>
      </c>
      <c r="BX17" s="3" t="s">
        <v>132</v>
      </c>
      <c r="BY17" s="5" t="s">
        <v>132</v>
      </c>
      <c r="BZ17" s="13" t="s">
        <v>129</v>
      </c>
      <c r="CA17" s="3" t="s">
        <v>131</v>
      </c>
      <c r="CB17" s="3" t="s">
        <v>131</v>
      </c>
      <c r="CC17" s="3" t="s">
        <v>132</v>
      </c>
      <c r="CD17" s="5" t="s">
        <v>132</v>
      </c>
      <c r="CE17" s="13" t="s">
        <v>132</v>
      </c>
      <c r="CF17" s="3" t="s">
        <v>132</v>
      </c>
      <c r="CG17" s="3" t="s">
        <v>132</v>
      </c>
      <c r="CH17" s="3" t="s">
        <v>132</v>
      </c>
      <c r="CI17" s="3" t="s">
        <v>131</v>
      </c>
      <c r="CJ17" s="3" t="s">
        <v>132</v>
      </c>
      <c r="CK17" s="5" t="s">
        <v>132</v>
      </c>
      <c r="CL17" s="13" t="s">
        <v>132</v>
      </c>
      <c r="CM17" s="3" t="s">
        <v>132</v>
      </c>
      <c r="CN17" s="3" t="s">
        <v>132</v>
      </c>
      <c r="CO17" s="3" t="s">
        <v>132</v>
      </c>
      <c r="CP17" s="3" t="s">
        <v>131</v>
      </c>
      <c r="CQ17" s="20" t="s">
        <v>132</v>
      </c>
      <c r="CR17" s="13" t="s">
        <v>132</v>
      </c>
      <c r="CS17" s="3" t="s">
        <v>132</v>
      </c>
      <c r="CT17" s="3" t="s">
        <v>132</v>
      </c>
      <c r="CU17" s="3" t="s">
        <v>132</v>
      </c>
      <c r="CV17" s="3" t="s">
        <v>132</v>
      </c>
      <c r="CW17" s="3" t="s">
        <v>132</v>
      </c>
      <c r="CX17" s="3" t="s">
        <v>132</v>
      </c>
      <c r="CY17" s="3" t="s">
        <v>132</v>
      </c>
      <c r="CZ17" s="3" t="s">
        <v>132</v>
      </c>
      <c r="DA17" s="3" t="s">
        <v>132</v>
      </c>
      <c r="DB17" s="3" t="s">
        <v>132</v>
      </c>
      <c r="DC17" s="3" t="s">
        <v>132</v>
      </c>
      <c r="DD17" s="3" t="s">
        <v>132</v>
      </c>
      <c r="DE17" s="5" t="s">
        <v>132</v>
      </c>
      <c r="DF17" s="8" t="s">
        <v>131</v>
      </c>
      <c r="DG17" s="3" t="s">
        <v>132</v>
      </c>
      <c r="DH17" s="3" t="s">
        <v>132</v>
      </c>
      <c r="DI17" s="3" t="s">
        <v>131</v>
      </c>
      <c r="DJ17" s="3" t="s">
        <v>132</v>
      </c>
      <c r="DK17" s="3" t="s">
        <v>1665</v>
      </c>
      <c r="DL17" s="3" t="s">
        <v>1665</v>
      </c>
      <c r="DM17" s="3" t="s">
        <v>132</v>
      </c>
      <c r="DN17" s="5" t="s">
        <v>132</v>
      </c>
      <c r="DO17" s="8" t="s">
        <v>131</v>
      </c>
      <c r="DP17" s="3" t="s">
        <v>129</v>
      </c>
      <c r="DQ17" s="3" t="s">
        <v>131</v>
      </c>
      <c r="DR17" s="5" t="s">
        <v>131</v>
      </c>
      <c r="DS17" s="8" t="s">
        <v>131</v>
      </c>
      <c r="DT17" s="3" t="s">
        <v>131</v>
      </c>
      <c r="DU17" s="3" t="s">
        <v>131</v>
      </c>
      <c r="DV17" s="5" t="s">
        <v>131</v>
      </c>
      <c r="DW17" s="16" t="s">
        <v>1643</v>
      </c>
      <c r="DX17" s="13" t="s">
        <v>1643</v>
      </c>
      <c r="DY17" s="3" t="s">
        <v>1643</v>
      </c>
      <c r="DZ17" s="3" t="s">
        <v>1643</v>
      </c>
      <c r="EA17" s="3" t="s">
        <v>1643</v>
      </c>
      <c r="EB17" s="20" t="s">
        <v>1643</v>
      </c>
      <c r="EC17" s="13" t="s">
        <v>1643</v>
      </c>
      <c r="ED17" s="3" t="s">
        <v>1643</v>
      </c>
      <c r="EE17" s="3" t="s">
        <v>1643</v>
      </c>
      <c r="EF17" s="3" t="s">
        <v>1643</v>
      </c>
      <c r="EG17" s="3" t="s">
        <v>1643</v>
      </c>
      <c r="EH17" s="3" t="s">
        <v>1643</v>
      </c>
      <c r="EI17" s="3" t="s">
        <v>1643</v>
      </c>
      <c r="EJ17" s="3" t="s">
        <v>1643</v>
      </c>
      <c r="EK17" s="3" t="s">
        <v>1643</v>
      </c>
      <c r="EL17" s="3" t="s">
        <v>1643</v>
      </c>
      <c r="EM17" s="20" t="s">
        <v>1643</v>
      </c>
      <c r="EN17" s="18" t="s">
        <v>1643</v>
      </c>
      <c r="EO17" s="8" t="s">
        <v>1643</v>
      </c>
      <c r="EP17" s="3" t="s">
        <v>1643</v>
      </c>
      <c r="EQ17" s="3" t="s">
        <v>1643</v>
      </c>
      <c r="ER17" s="3" t="s">
        <v>1643</v>
      </c>
      <c r="ES17" s="3" t="s">
        <v>1643</v>
      </c>
      <c r="ET17" s="3" t="s">
        <v>1643</v>
      </c>
      <c r="EU17" s="3" t="s">
        <v>1643</v>
      </c>
      <c r="EV17" s="3" t="s">
        <v>1643</v>
      </c>
      <c r="EW17" s="3" t="s">
        <v>1643</v>
      </c>
      <c r="EX17" s="20" t="s">
        <v>1643</v>
      </c>
      <c r="EY17" s="16" t="s">
        <v>1643</v>
      </c>
      <c r="EZ17" s="13" t="s">
        <v>1643</v>
      </c>
      <c r="FA17" s="3" t="s">
        <v>1643</v>
      </c>
      <c r="FB17" s="3" t="s">
        <v>1643</v>
      </c>
      <c r="FC17" s="3" t="s">
        <v>1643</v>
      </c>
      <c r="FD17" s="3" t="s">
        <v>1643</v>
      </c>
      <c r="FE17" s="3" t="s">
        <v>1643</v>
      </c>
      <c r="FF17" s="3" t="s">
        <v>1643</v>
      </c>
      <c r="FG17" s="3" t="s">
        <v>1643</v>
      </c>
      <c r="FH17" s="3" t="s">
        <v>1643</v>
      </c>
      <c r="FI17" s="3" t="s">
        <v>1643</v>
      </c>
      <c r="FJ17" s="3" t="s">
        <v>1643</v>
      </c>
      <c r="FK17" s="3" t="s">
        <v>1643</v>
      </c>
      <c r="FL17" s="3" t="s">
        <v>1643</v>
      </c>
      <c r="FM17" s="3" t="s">
        <v>1643</v>
      </c>
      <c r="FN17" s="3" t="s">
        <v>1643</v>
      </c>
      <c r="FO17" s="3" t="s">
        <v>1643</v>
      </c>
      <c r="FP17" s="3" t="s">
        <v>1643</v>
      </c>
      <c r="FQ17" s="3" t="s">
        <v>1643</v>
      </c>
      <c r="FR17" s="3" t="s">
        <v>1643</v>
      </c>
      <c r="FS17" s="3" t="s">
        <v>1643</v>
      </c>
      <c r="FT17" s="3" t="s">
        <v>1643</v>
      </c>
      <c r="FU17" s="3" t="s">
        <v>1643</v>
      </c>
      <c r="FV17" s="3" t="s">
        <v>1643</v>
      </c>
      <c r="FW17" s="3" t="s">
        <v>1643</v>
      </c>
      <c r="FX17" s="3" t="s">
        <v>1643</v>
      </c>
      <c r="FY17" s="3" t="s">
        <v>1643</v>
      </c>
      <c r="FZ17" s="3" t="s">
        <v>1643</v>
      </c>
      <c r="GA17" s="3" t="s">
        <v>1643</v>
      </c>
      <c r="GB17" s="3" t="s">
        <v>1643</v>
      </c>
      <c r="GC17" s="3" t="s">
        <v>1643</v>
      </c>
      <c r="GD17" s="3" t="s">
        <v>1643</v>
      </c>
      <c r="GE17" s="3" t="s">
        <v>1643</v>
      </c>
      <c r="GF17" s="3" t="s">
        <v>1643</v>
      </c>
      <c r="GG17" s="3" t="s">
        <v>1643</v>
      </c>
      <c r="GH17" s="3" t="s">
        <v>1643</v>
      </c>
      <c r="GI17" s="3" t="s">
        <v>1643</v>
      </c>
      <c r="GJ17" s="3" t="s">
        <v>1643</v>
      </c>
      <c r="GK17" s="3" t="s">
        <v>1643</v>
      </c>
      <c r="GL17" s="3" t="s">
        <v>1643</v>
      </c>
      <c r="GM17" s="3" t="s">
        <v>1643</v>
      </c>
      <c r="GN17" s="3" t="s">
        <v>1643</v>
      </c>
      <c r="GO17" s="3" t="s">
        <v>1643</v>
      </c>
      <c r="GP17" s="20" t="s">
        <v>1643</v>
      </c>
      <c r="GQ17" s="13" t="s">
        <v>110</v>
      </c>
      <c r="GR17" s="20" t="s">
        <v>111</v>
      </c>
      <c r="GS17" s="13" t="s">
        <v>1643</v>
      </c>
      <c r="GT17" s="3" t="s">
        <v>1643</v>
      </c>
      <c r="GU17" s="3" t="s">
        <v>1643</v>
      </c>
      <c r="GV17" s="20" t="s">
        <v>1643</v>
      </c>
      <c r="GW17" s="31"/>
      <c r="GX17" s="13" t="s">
        <v>1643</v>
      </c>
      <c r="GY17" s="5" t="s">
        <v>1643</v>
      </c>
      <c r="GZ17" s="13" t="s">
        <v>1643</v>
      </c>
      <c r="HA17" s="5" t="s">
        <v>1643</v>
      </c>
      <c r="HB17" s="13" t="s">
        <v>1643</v>
      </c>
      <c r="HC17" s="3" t="s">
        <v>1643</v>
      </c>
      <c r="HD17" s="3" t="s">
        <v>1643</v>
      </c>
      <c r="HE17" s="3" t="s">
        <v>1643</v>
      </c>
      <c r="HF17" s="3" t="s">
        <v>1643</v>
      </c>
      <c r="HG17" s="20" t="s">
        <v>1643</v>
      </c>
      <c r="HH17" s="13" t="s">
        <v>1643</v>
      </c>
      <c r="HI17" s="3"/>
      <c r="HJ17" s="3" t="s">
        <v>1643</v>
      </c>
      <c r="HK17" s="3" t="s">
        <v>1643</v>
      </c>
      <c r="HL17" s="3" t="s">
        <v>1643</v>
      </c>
      <c r="HM17" s="3" t="s">
        <v>1643</v>
      </c>
      <c r="HN17" s="3" t="s">
        <v>1643</v>
      </c>
      <c r="HO17" s="5" t="s">
        <v>1643</v>
      </c>
      <c r="HP17" s="8" t="s">
        <v>1643</v>
      </c>
      <c r="HQ17" s="8" t="s">
        <v>1643</v>
      </c>
      <c r="HR17" s="3" t="s">
        <v>1643</v>
      </c>
      <c r="HS17" s="3" t="s">
        <v>1643</v>
      </c>
      <c r="HT17" s="3" t="s">
        <v>1643</v>
      </c>
      <c r="HU17" s="3" t="s">
        <v>1643</v>
      </c>
      <c r="HV17" s="5" t="s">
        <v>1643</v>
      </c>
      <c r="HW17" s="13" t="s">
        <v>1643</v>
      </c>
      <c r="HX17" s="8" t="s">
        <v>1643</v>
      </c>
      <c r="HY17" s="3" t="s">
        <v>1643</v>
      </c>
      <c r="HZ17" s="3" t="s">
        <v>1643</v>
      </c>
      <c r="IA17" s="3" t="s">
        <v>1643</v>
      </c>
      <c r="IB17" s="3" t="s">
        <v>1643</v>
      </c>
      <c r="IC17" s="5" t="s">
        <v>1643</v>
      </c>
      <c r="ID17" s="13" t="s">
        <v>1643</v>
      </c>
      <c r="IE17" s="8" t="s">
        <v>1643</v>
      </c>
      <c r="IF17" s="3" t="s">
        <v>1643</v>
      </c>
      <c r="IG17" s="3" t="s">
        <v>1643</v>
      </c>
      <c r="IH17" s="3" t="s">
        <v>1643</v>
      </c>
      <c r="II17" s="3" t="s">
        <v>1643</v>
      </c>
      <c r="IJ17" s="20" t="s">
        <v>1643</v>
      </c>
      <c r="IK17" s="13" t="s">
        <v>1643</v>
      </c>
      <c r="IL17" s="3" t="s">
        <v>1643</v>
      </c>
      <c r="IM17" s="3" t="s">
        <v>1643</v>
      </c>
      <c r="IN17" s="3" t="s">
        <v>1643</v>
      </c>
      <c r="IO17" s="3" t="s">
        <v>1643</v>
      </c>
      <c r="IP17" s="3" t="s">
        <v>1643</v>
      </c>
      <c r="IQ17" s="3" t="s">
        <v>1643</v>
      </c>
      <c r="IR17" s="3" t="s">
        <v>1643</v>
      </c>
      <c r="IS17" s="20" t="s">
        <v>1643</v>
      </c>
      <c r="IT17" s="13" t="s">
        <v>1643</v>
      </c>
      <c r="IU17" s="3"/>
      <c r="IV17" s="3" t="s">
        <v>1643</v>
      </c>
      <c r="IW17" s="3" t="s">
        <v>1643</v>
      </c>
      <c r="IX17" s="3" t="s">
        <v>1643</v>
      </c>
      <c r="IY17" s="5" t="s">
        <v>1643</v>
      </c>
      <c r="IZ17" s="8" t="s">
        <v>1643</v>
      </c>
      <c r="JA17" s="8" t="s">
        <v>1643</v>
      </c>
      <c r="JB17" s="3" t="s">
        <v>1643</v>
      </c>
      <c r="JC17" s="3" t="s">
        <v>1643</v>
      </c>
      <c r="JD17" s="5" t="s">
        <v>1643</v>
      </c>
      <c r="JE17" s="13" t="s">
        <v>1643</v>
      </c>
      <c r="JF17" s="3" t="s">
        <v>1643</v>
      </c>
      <c r="JG17" s="3" t="s">
        <v>1643</v>
      </c>
      <c r="JH17" s="3" t="s">
        <v>1643</v>
      </c>
      <c r="JI17" s="3" t="s">
        <v>1643</v>
      </c>
      <c r="JJ17" s="3" t="s">
        <v>1643</v>
      </c>
      <c r="JK17" s="3" t="s">
        <v>1643</v>
      </c>
      <c r="JL17" s="3" t="s">
        <v>1643</v>
      </c>
      <c r="JM17" s="20" t="s">
        <v>1643</v>
      </c>
      <c r="JN17" s="13" t="s">
        <v>1643</v>
      </c>
      <c r="JO17" s="3" t="s">
        <v>1643</v>
      </c>
      <c r="JP17" s="3" t="s">
        <v>1643</v>
      </c>
      <c r="JQ17" s="3" t="s">
        <v>1643</v>
      </c>
      <c r="JR17" s="3" t="s">
        <v>1643</v>
      </c>
      <c r="JS17" s="5" t="s">
        <v>1643</v>
      </c>
      <c r="JT17" s="13" t="s">
        <v>1643</v>
      </c>
      <c r="JU17" s="3" t="s">
        <v>1643</v>
      </c>
      <c r="JV17" s="3" t="s">
        <v>1643</v>
      </c>
      <c r="JW17" s="3" t="s">
        <v>1643</v>
      </c>
      <c r="JX17" s="5" t="s">
        <v>1643</v>
      </c>
      <c r="JY17" s="13" t="s">
        <v>1643</v>
      </c>
      <c r="JZ17" s="3" t="s">
        <v>1643</v>
      </c>
      <c r="KA17" s="3" t="s">
        <v>1643</v>
      </c>
      <c r="KB17" s="3" t="s">
        <v>1643</v>
      </c>
      <c r="KC17" s="3" t="s">
        <v>1643</v>
      </c>
      <c r="KD17" s="3" t="s">
        <v>1643</v>
      </c>
      <c r="KE17" s="3" t="s">
        <v>1643</v>
      </c>
      <c r="KF17" s="3" t="s">
        <v>1643</v>
      </c>
      <c r="KG17" s="5" t="s">
        <v>1643</v>
      </c>
      <c r="KH17" s="13" t="s">
        <v>1643</v>
      </c>
      <c r="KI17" s="3" t="s">
        <v>1643</v>
      </c>
      <c r="KJ17" s="3" t="s">
        <v>1643</v>
      </c>
      <c r="KK17" s="3" t="s">
        <v>1643</v>
      </c>
      <c r="KL17" s="3" t="s">
        <v>1643</v>
      </c>
      <c r="KM17" s="3" t="s">
        <v>1643</v>
      </c>
      <c r="KN17" s="20" t="s">
        <v>1643</v>
      </c>
      <c r="KO17" s="13" t="s">
        <v>1643</v>
      </c>
      <c r="KP17" s="3" t="s">
        <v>1643</v>
      </c>
      <c r="KQ17" s="3" t="s">
        <v>1643</v>
      </c>
      <c r="KR17" s="3" t="s">
        <v>1643</v>
      </c>
      <c r="KS17" s="20" t="s">
        <v>1643</v>
      </c>
      <c r="KT17" s="16" t="s">
        <v>1643</v>
      </c>
      <c r="KU17" s="13" t="s">
        <v>1643</v>
      </c>
      <c r="KV17" s="3" t="s">
        <v>1643</v>
      </c>
      <c r="KW17" s="3" t="s">
        <v>1643</v>
      </c>
      <c r="KX17" s="3" t="s">
        <v>1643</v>
      </c>
      <c r="KY17" s="3" t="s">
        <v>1643</v>
      </c>
      <c r="KZ17" s="3" t="s">
        <v>1643</v>
      </c>
      <c r="LA17" s="3" t="s">
        <v>1643</v>
      </c>
      <c r="LB17" s="3" t="s">
        <v>1643</v>
      </c>
      <c r="LC17" s="3" t="s">
        <v>1643</v>
      </c>
      <c r="LD17" s="3" t="s">
        <v>1643</v>
      </c>
      <c r="LE17" s="3" t="s">
        <v>1643</v>
      </c>
      <c r="LF17" s="3" t="s">
        <v>1643</v>
      </c>
      <c r="LG17" s="3" t="s">
        <v>1643</v>
      </c>
      <c r="LH17" s="3" t="s">
        <v>1643</v>
      </c>
      <c r="LI17" s="3" t="s">
        <v>1643</v>
      </c>
      <c r="LJ17" s="3" t="s">
        <v>1643</v>
      </c>
      <c r="LK17" s="3" t="s">
        <v>1643</v>
      </c>
      <c r="LL17" s="3" t="s">
        <v>1643</v>
      </c>
      <c r="LM17" s="3" t="s">
        <v>1643</v>
      </c>
      <c r="LN17" s="3" t="s">
        <v>1643</v>
      </c>
      <c r="LO17" s="3" t="s">
        <v>1643</v>
      </c>
      <c r="LP17" s="3" t="s">
        <v>1643</v>
      </c>
      <c r="LQ17" s="3" t="s">
        <v>1643</v>
      </c>
      <c r="LR17" s="3" t="s">
        <v>1643</v>
      </c>
      <c r="LS17" s="3" t="s">
        <v>1643</v>
      </c>
      <c r="LT17" s="3" t="s">
        <v>1643</v>
      </c>
      <c r="LU17" s="3" t="s">
        <v>1643</v>
      </c>
      <c r="LV17" s="3" t="s">
        <v>1643</v>
      </c>
      <c r="LW17" s="3" t="s">
        <v>1643</v>
      </c>
      <c r="LX17" s="3" t="s">
        <v>1643</v>
      </c>
      <c r="LY17" s="3" t="s">
        <v>1643</v>
      </c>
      <c r="LZ17" s="3" t="s">
        <v>1643</v>
      </c>
      <c r="MA17" s="3" t="s">
        <v>1643</v>
      </c>
      <c r="MB17" s="3" t="s">
        <v>1643</v>
      </c>
      <c r="MC17" s="3" t="s">
        <v>1643</v>
      </c>
      <c r="MD17" s="3" t="s">
        <v>1643</v>
      </c>
      <c r="ME17" s="3" t="s">
        <v>1643</v>
      </c>
      <c r="MF17" s="3" t="s">
        <v>1643</v>
      </c>
      <c r="MG17" s="3" t="s">
        <v>1643</v>
      </c>
      <c r="MH17" s="3" t="s">
        <v>1643</v>
      </c>
      <c r="MI17" s="3" t="s">
        <v>1643</v>
      </c>
      <c r="MJ17" s="3" t="s">
        <v>1643</v>
      </c>
      <c r="MK17" s="3" t="s">
        <v>1643</v>
      </c>
      <c r="ML17" s="3" t="s">
        <v>1643</v>
      </c>
      <c r="MM17" s="3" t="s">
        <v>1643</v>
      </c>
      <c r="MN17" s="20" t="s">
        <v>1643</v>
      </c>
      <c r="MO17" s="13" t="s">
        <v>1643</v>
      </c>
      <c r="MP17" s="3" t="s">
        <v>1643</v>
      </c>
      <c r="MQ17" s="3" t="s">
        <v>1643</v>
      </c>
      <c r="MR17" s="3" t="s">
        <v>1643</v>
      </c>
      <c r="MS17" s="3" t="s">
        <v>1643</v>
      </c>
      <c r="MT17" s="3" t="s">
        <v>1643</v>
      </c>
      <c r="MU17" s="3" t="s">
        <v>1643</v>
      </c>
      <c r="MV17" s="20" t="s">
        <v>1643</v>
      </c>
      <c r="MW17" s="13" t="s">
        <v>1643</v>
      </c>
      <c r="MX17" s="3" t="s">
        <v>1643</v>
      </c>
      <c r="MY17" s="3" t="s">
        <v>1643</v>
      </c>
      <c r="MZ17" s="3" t="s">
        <v>1643</v>
      </c>
      <c r="NA17" s="3" t="s">
        <v>1643</v>
      </c>
      <c r="NB17" s="3" t="s">
        <v>1643</v>
      </c>
      <c r="NC17" s="20" t="s">
        <v>1643</v>
      </c>
      <c r="ND17" s="13" t="s">
        <v>1643</v>
      </c>
      <c r="NE17" s="3" t="s">
        <v>1643</v>
      </c>
      <c r="NF17" s="3" t="s">
        <v>1643</v>
      </c>
      <c r="NG17" s="3" t="s">
        <v>1643</v>
      </c>
      <c r="NH17" s="3" t="s">
        <v>1643</v>
      </c>
      <c r="NI17" s="3" t="s">
        <v>1643</v>
      </c>
      <c r="NJ17" s="3" t="s">
        <v>1643</v>
      </c>
      <c r="NK17" s="3" t="s">
        <v>1643</v>
      </c>
      <c r="NL17" s="3" t="s">
        <v>1643</v>
      </c>
      <c r="NM17" s="3" t="s">
        <v>1643</v>
      </c>
      <c r="NN17" s="3" t="s">
        <v>1643</v>
      </c>
      <c r="NO17" s="20" t="s">
        <v>1643</v>
      </c>
      <c r="NP17" s="13" t="s">
        <v>1643</v>
      </c>
      <c r="NQ17" s="3" t="s">
        <v>1643</v>
      </c>
      <c r="NR17" s="3" t="s">
        <v>1643</v>
      </c>
      <c r="NS17" s="3" t="s">
        <v>1643</v>
      </c>
      <c r="NT17" s="3" t="s">
        <v>1643</v>
      </c>
      <c r="NU17" s="3" t="s">
        <v>1643</v>
      </c>
      <c r="NV17" s="3" t="s">
        <v>1643</v>
      </c>
      <c r="NW17" s="3" t="s">
        <v>1643</v>
      </c>
      <c r="NX17" s="3" t="s">
        <v>1643</v>
      </c>
      <c r="NY17" s="3" t="s">
        <v>1643</v>
      </c>
      <c r="NZ17" s="3" t="s">
        <v>1643</v>
      </c>
      <c r="OA17" s="3" t="s">
        <v>1643</v>
      </c>
      <c r="OB17" s="3" t="s">
        <v>1643</v>
      </c>
      <c r="OC17" s="3" t="s">
        <v>1643</v>
      </c>
      <c r="OD17" s="3" t="s">
        <v>1643</v>
      </c>
      <c r="OE17" s="5" t="s">
        <v>1643</v>
      </c>
      <c r="OF17" s="13" t="s">
        <v>1643</v>
      </c>
      <c r="OG17" s="3" t="s">
        <v>1643</v>
      </c>
      <c r="OH17" s="3" t="s">
        <v>1643</v>
      </c>
      <c r="OI17" s="3" t="s">
        <v>1643</v>
      </c>
      <c r="OJ17" s="3" t="s">
        <v>1643</v>
      </c>
      <c r="OK17" s="3" t="s">
        <v>1643</v>
      </c>
      <c r="OL17" s="3" t="s">
        <v>1643</v>
      </c>
      <c r="OM17" s="5" t="s">
        <v>1643</v>
      </c>
      <c r="ON17" s="13" t="s">
        <v>1643</v>
      </c>
      <c r="OO17" s="3" t="s">
        <v>1643</v>
      </c>
      <c r="OP17" s="3" t="s">
        <v>1643</v>
      </c>
      <c r="OQ17" s="3" t="s">
        <v>1643</v>
      </c>
      <c r="OR17" s="3" t="s">
        <v>1643</v>
      </c>
      <c r="OS17" s="3" t="s">
        <v>1643</v>
      </c>
      <c r="OT17" s="3" t="s">
        <v>1643</v>
      </c>
      <c r="OU17" s="3" t="s">
        <v>1643</v>
      </c>
      <c r="OV17" s="3" t="s">
        <v>1643</v>
      </c>
      <c r="OW17" s="3" t="s">
        <v>1643</v>
      </c>
      <c r="OX17" s="5" t="s">
        <v>1643</v>
      </c>
      <c r="OY17" s="13" t="s">
        <v>1643</v>
      </c>
      <c r="OZ17" s="3" t="s">
        <v>1643</v>
      </c>
      <c r="PA17" s="3" t="s">
        <v>1643</v>
      </c>
      <c r="PB17" s="3" t="s">
        <v>1643</v>
      </c>
      <c r="PC17" s="3" t="s">
        <v>1643</v>
      </c>
      <c r="PD17" s="3" t="s">
        <v>1643</v>
      </c>
      <c r="PE17" s="3" t="s">
        <v>1643</v>
      </c>
      <c r="PF17" s="3" t="s">
        <v>1643</v>
      </c>
      <c r="PG17" s="3" t="s">
        <v>1643</v>
      </c>
      <c r="PH17" s="3" t="s">
        <v>1643</v>
      </c>
      <c r="PI17" s="3" t="s">
        <v>1643</v>
      </c>
      <c r="PJ17" s="3" t="s">
        <v>1643</v>
      </c>
      <c r="PK17" s="3" t="s">
        <v>1643</v>
      </c>
      <c r="PL17" s="3" t="s">
        <v>1643</v>
      </c>
      <c r="PM17" s="3" t="s">
        <v>1643</v>
      </c>
      <c r="PN17" s="3" t="s">
        <v>1643</v>
      </c>
      <c r="PO17" s="3" t="s">
        <v>1643</v>
      </c>
      <c r="PP17" s="3" t="s">
        <v>1643</v>
      </c>
      <c r="PQ17" s="3" t="s">
        <v>1643</v>
      </c>
      <c r="PR17" s="3" t="s">
        <v>1643</v>
      </c>
      <c r="PS17" s="3" t="s">
        <v>1643</v>
      </c>
      <c r="PT17" s="3" t="s">
        <v>1643</v>
      </c>
      <c r="PU17" s="3" t="s">
        <v>1643</v>
      </c>
      <c r="PV17" s="3" t="s">
        <v>1643</v>
      </c>
      <c r="PW17" s="3" t="s">
        <v>1643</v>
      </c>
      <c r="PX17" s="3" t="s">
        <v>1643</v>
      </c>
      <c r="PY17" s="3" t="s">
        <v>1643</v>
      </c>
      <c r="PZ17" s="3" t="s">
        <v>1643</v>
      </c>
      <c r="QA17" s="3" t="s">
        <v>1643</v>
      </c>
      <c r="QB17" s="3" t="s">
        <v>1643</v>
      </c>
      <c r="QC17" s="3" t="s">
        <v>1643</v>
      </c>
      <c r="QD17" s="3" t="s">
        <v>1643</v>
      </c>
      <c r="QE17" s="3" t="s">
        <v>1643</v>
      </c>
      <c r="QF17" s="3" t="s">
        <v>1643</v>
      </c>
      <c r="QG17" s="3" t="s">
        <v>1643</v>
      </c>
      <c r="QH17" s="3" t="s">
        <v>1643</v>
      </c>
      <c r="QI17" s="3" t="s">
        <v>1643</v>
      </c>
      <c r="QJ17" s="3" t="s">
        <v>1643</v>
      </c>
      <c r="QK17" s="3" t="s">
        <v>1643</v>
      </c>
      <c r="QL17" s="3" t="s">
        <v>1643</v>
      </c>
      <c r="QM17" s="3" t="s">
        <v>1643</v>
      </c>
      <c r="QN17" s="3" t="s">
        <v>1643</v>
      </c>
      <c r="QO17" s="3" t="s">
        <v>1643</v>
      </c>
      <c r="QP17" s="3" t="s">
        <v>1643</v>
      </c>
      <c r="QQ17" s="3" t="s">
        <v>1643</v>
      </c>
      <c r="QR17" s="3" t="s">
        <v>1643</v>
      </c>
      <c r="QS17" s="3" t="s">
        <v>1643</v>
      </c>
      <c r="QT17" s="3" t="s">
        <v>1643</v>
      </c>
      <c r="QU17" s="3" t="s">
        <v>1643</v>
      </c>
      <c r="QV17" s="3" t="s">
        <v>1643</v>
      </c>
      <c r="QW17" s="3" t="s">
        <v>1643</v>
      </c>
      <c r="QX17" s="3" t="s">
        <v>1643</v>
      </c>
      <c r="QY17" s="3" t="s">
        <v>1643</v>
      </c>
      <c r="QZ17" s="3" t="s">
        <v>1643</v>
      </c>
      <c r="RA17" s="3" t="s">
        <v>1643</v>
      </c>
      <c r="RB17" s="3" t="s">
        <v>1643</v>
      </c>
      <c r="RC17" s="3" t="s">
        <v>1643</v>
      </c>
      <c r="RD17" s="3" t="s">
        <v>1643</v>
      </c>
      <c r="RE17" s="3" t="s">
        <v>1643</v>
      </c>
      <c r="RF17" s="3" t="s">
        <v>1643</v>
      </c>
      <c r="RG17" s="3" t="s">
        <v>1643</v>
      </c>
      <c r="RH17" s="3" t="s">
        <v>1643</v>
      </c>
      <c r="RI17" s="3" t="s">
        <v>1643</v>
      </c>
      <c r="RJ17" s="3" t="s">
        <v>1643</v>
      </c>
      <c r="RK17" s="5" t="s">
        <v>1643</v>
      </c>
      <c r="RL17" s="8" t="s">
        <v>1643</v>
      </c>
      <c r="RM17" s="3" t="s">
        <v>1643</v>
      </c>
      <c r="RN17" s="3" t="s">
        <v>1643</v>
      </c>
      <c r="RO17" s="3" t="s">
        <v>1643</v>
      </c>
      <c r="RP17" s="3" t="s">
        <v>1643</v>
      </c>
      <c r="RQ17" s="3" t="s">
        <v>1643</v>
      </c>
      <c r="RR17" s="20" t="s">
        <v>1643</v>
      </c>
      <c r="RS17" s="13" t="s">
        <v>1643</v>
      </c>
      <c r="RT17" s="3" t="s">
        <v>1643</v>
      </c>
      <c r="RU17" s="3" t="s">
        <v>1643</v>
      </c>
      <c r="RV17" s="3" t="s">
        <v>1643</v>
      </c>
      <c r="RW17" s="3" t="s">
        <v>1643</v>
      </c>
      <c r="RX17" s="3" t="s">
        <v>1643</v>
      </c>
      <c r="RY17" s="3" t="s">
        <v>1643</v>
      </c>
      <c r="RZ17" s="3" t="s">
        <v>1643</v>
      </c>
      <c r="SA17" s="3" t="s">
        <v>1643</v>
      </c>
      <c r="SB17" s="3" t="s">
        <v>1643</v>
      </c>
      <c r="SC17" s="3" t="s">
        <v>1643</v>
      </c>
      <c r="SD17" s="3" t="s">
        <v>1643</v>
      </c>
      <c r="SE17" s="3" t="s">
        <v>1643</v>
      </c>
      <c r="SF17" s="3" t="s">
        <v>1643</v>
      </c>
      <c r="SG17" s="3" t="s">
        <v>1643</v>
      </c>
      <c r="SH17" s="3" t="s">
        <v>1643</v>
      </c>
      <c r="SI17" s="3" t="s">
        <v>1643</v>
      </c>
      <c r="SJ17" s="3" t="s">
        <v>1643</v>
      </c>
      <c r="SK17" s="3" t="s">
        <v>1643</v>
      </c>
      <c r="SL17" s="3" t="s">
        <v>1643</v>
      </c>
      <c r="SM17" s="3" t="s">
        <v>1643</v>
      </c>
      <c r="SN17" s="3" t="s">
        <v>1643</v>
      </c>
      <c r="SO17" s="3" t="s">
        <v>1643</v>
      </c>
      <c r="SP17" s="3" t="s">
        <v>1643</v>
      </c>
      <c r="SQ17" s="3" t="s">
        <v>1643</v>
      </c>
      <c r="SR17" s="3" t="s">
        <v>1643</v>
      </c>
      <c r="SS17" s="3" t="s">
        <v>1643</v>
      </c>
      <c r="ST17" s="3" t="s">
        <v>1643</v>
      </c>
      <c r="SU17" s="3" t="s">
        <v>1643</v>
      </c>
      <c r="SV17" s="3" t="s">
        <v>1643</v>
      </c>
      <c r="SW17" s="3" t="s">
        <v>1643</v>
      </c>
      <c r="SX17" s="3" t="s">
        <v>1643</v>
      </c>
      <c r="SY17" s="3" t="s">
        <v>1643</v>
      </c>
      <c r="SZ17" s="3" t="s">
        <v>1643</v>
      </c>
      <c r="TA17" s="3" t="s">
        <v>1643</v>
      </c>
      <c r="TB17" s="20" t="s">
        <v>1643</v>
      </c>
      <c r="TC17" s="13"/>
      <c r="TD17" s="3"/>
      <c r="TE17" s="5"/>
      <c r="TF17" s="18" t="s">
        <v>1643</v>
      </c>
      <c r="TG17" s="13" t="s">
        <v>1643</v>
      </c>
      <c r="TH17" s="3" t="s">
        <v>1643</v>
      </c>
      <c r="TI17" s="3" t="s">
        <v>1643</v>
      </c>
      <c r="TJ17" s="3" t="s">
        <v>1643</v>
      </c>
      <c r="TK17" s="3" t="s">
        <v>1643</v>
      </c>
      <c r="TL17" s="3" t="s">
        <v>1643</v>
      </c>
      <c r="TM17" s="3" t="s">
        <v>1643</v>
      </c>
      <c r="TN17" s="3" t="s">
        <v>1643</v>
      </c>
      <c r="TO17" s="3" t="s">
        <v>1643</v>
      </c>
      <c r="TP17" s="5" t="s">
        <v>1643</v>
      </c>
      <c r="TQ17" s="8" t="s">
        <v>1643</v>
      </c>
      <c r="TR17" s="3" t="s">
        <v>1643</v>
      </c>
      <c r="TS17" s="3" t="s">
        <v>1643</v>
      </c>
      <c r="TT17" s="3" t="s">
        <v>1643</v>
      </c>
      <c r="TU17" s="20" t="s">
        <v>1643</v>
      </c>
      <c r="TV17" s="13" t="s">
        <v>1643</v>
      </c>
      <c r="TW17" s="5" t="s">
        <v>1643</v>
      </c>
      <c r="TX17" s="13" t="s">
        <v>1643</v>
      </c>
      <c r="TY17" s="5" t="s">
        <v>1643</v>
      </c>
      <c r="TZ17" s="13" t="s">
        <v>1643</v>
      </c>
      <c r="UA17" s="3" t="s">
        <v>1643</v>
      </c>
      <c r="UB17" s="3" t="s">
        <v>1643</v>
      </c>
      <c r="UC17" s="3" t="s">
        <v>1643</v>
      </c>
      <c r="UD17" s="3" t="s">
        <v>1643</v>
      </c>
      <c r="UE17" s="5" t="s">
        <v>1643</v>
      </c>
      <c r="UF17" s="13" t="s">
        <v>1643</v>
      </c>
      <c r="UG17" s="3" t="s">
        <v>1643</v>
      </c>
      <c r="UH17" s="5" t="s">
        <v>1643</v>
      </c>
      <c r="UI17" s="13" t="s">
        <v>1643</v>
      </c>
      <c r="UJ17" s="3" t="s">
        <v>1643</v>
      </c>
      <c r="UK17" s="3" t="s">
        <v>1643</v>
      </c>
      <c r="UL17" s="3" t="s">
        <v>1643</v>
      </c>
      <c r="UM17" s="3" t="s">
        <v>1643</v>
      </c>
      <c r="UN17" s="3" t="s">
        <v>1643</v>
      </c>
      <c r="UO17" s="3" t="s">
        <v>1643</v>
      </c>
      <c r="UP17" s="3" t="s">
        <v>1643</v>
      </c>
      <c r="UQ17" s="3" t="s">
        <v>1643</v>
      </c>
      <c r="UR17" s="3" t="s">
        <v>1643</v>
      </c>
      <c r="US17" s="3" t="s">
        <v>1643</v>
      </c>
      <c r="UT17" s="3" t="s">
        <v>1643</v>
      </c>
      <c r="UU17" s="3" t="s">
        <v>1643</v>
      </c>
      <c r="UV17" s="3" t="s">
        <v>1643</v>
      </c>
      <c r="UW17" s="3" t="s">
        <v>1643</v>
      </c>
      <c r="UX17" s="5" t="s">
        <v>1643</v>
      </c>
      <c r="UY17" s="13" t="s">
        <v>1643</v>
      </c>
      <c r="UZ17" s="3" t="s">
        <v>1643</v>
      </c>
      <c r="VA17" s="3" t="s">
        <v>1643</v>
      </c>
      <c r="VB17" s="3" t="s">
        <v>1643</v>
      </c>
      <c r="VC17" s="3" t="s">
        <v>1643</v>
      </c>
      <c r="VD17" s="3" t="s">
        <v>1643</v>
      </c>
      <c r="VE17" s="3" t="s">
        <v>1643</v>
      </c>
      <c r="VF17" s="5" t="s">
        <v>1643</v>
      </c>
      <c r="VG17" s="13" t="s">
        <v>1643</v>
      </c>
      <c r="VH17" s="3" t="s">
        <v>1643</v>
      </c>
      <c r="VI17" s="3" t="s">
        <v>1643</v>
      </c>
      <c r="VJ17" s="3" t="s">
        <v>1643</v>
      </c>
      <c r="VK17" s="3" t="s">
        <v>1643</v>
      </c>
      <c r="VL17" s="3" t="s">
        <v>1643</v>
      </c>
      <c r="VM17" s="3" t="s">
        <v>1643</v>
      </c>
      <c r="VN17" s="5" t="s">
        <v>1643</v>
      </c>
      <c r="VO17" s="13" t="s">
        <v>1643</v>
      </c>
      <c r="VP17" s="3" t="s">
        <v>1643</v>
      </c>
      <c r="VQ17" s="3" t="s">
        <v>1643</v>
      </c>
      <c r="VR17" s="3" t="s">
        <v>1643</v>
      </c>
      <c r="VS17" s="3" t="s">
        <v>1643</v>
      </c>
      <c r="VT17" s="3" t="s">
        <v>1643</v>
      </c>
      <c r="VU17" s="3" t="s">
        <v>1643</v>
      </c>
      <c r="VV17" s="3" t="s">
        <v>1643</v>
      </c>
      <c r="VW17" s="3" t="s">
        <v>1643</v>
      </c>
      <c r="VX17" s="3" t="s">
        <v>1643</v>
      </c>
      <c r="VY17" s="3" t="s">
        <v>1643</v>
      </c>
      <c r="VZ17" s="3" t="s">
        <v>1643</v>
      </c>
      <c r="WA17" s="3" t="s">
        <v>1643</v>
      </c>
      <c r="WB17" s="3" t="s">
        <v>1643</v>
      </c>
      <c r="WC17" s="3" t="s">
        <v>1643</v>
      </c>
      <c r="WD17" s="3" t="s">
        <v>1643</v>
      </c>
      <c r="WE17" s="3" t="s">
        <v>1643</v>
      </c>
      <c r="WF17" s="3" t="s">
        <v>1643</v>
      </c>
      <c r="WG17" s="3" t="s">
        <v>1643</v>
      </c>
      <c r="WH17" s="3" t="s">
        <v>1643</v>
      </c>
      <c r="WI17" s="3" t="s">
        <v>1643</v>
      </c>
      <c r="WJ17" s="3" t="s">
        <v>1643</v>
      </c>
      <c r="WK17" s="3" t="s">
        <v>1643</v>
      </c>
      <c r="WL17" s="3" t="s">
        <v>1643</v>
      </c>
      <c r="WM17" s="3" t="s">
        <v>1643</v>
      </c>
      <c r="WN17" s="3" t="s">
        <v>1643</v>
      </c>
      <c r="WO17" s="3" t="s">
        <v>1643</v>
      </c>
      <c r="WP17" s="3" t="s">
        <v>1643</v>
      </c>
      <c r="WQ17" s="3" t="s">
        <v>1643</v>
      </c>
      <c r="WR17" s="3" t="s">
        <v>1643</v>
      </c>
      <c r="WS17" s="3" t="s">
        <v>1643</v>
      </c>
      <c r="WT17" s="3" t="s">
        <v>1643</v>
      </c>
      <c r="WU17" s="3" t="s">
        <v>1643</v>
      </c>
      <c r="WV17" s="3" t="s">
        <v>1643</v>
      </c>
      <c r="WW17" s="3" t="s">
        <v>1643</v>
      </c>
      <c r="WX17" s="3" t="s">
        <v>1643</v>
      </c>
      <c r="WY17" s="3" t="s">
        <v>1643</v>
      </c>
      <c r="WZ17" s="3" t="s">
        <v>1643</v>
      </c>
      <c r="XA17" s="3" t="s">
        <v>1643</v>
      </c>
      <c r="XB17" s="3" t="s">
        <v>1643</v>
      </c>
      <c r="XC17" s="3" t="s">
        <v>1643</v>
      </c>
      <c r="XD17" s="3" t="s">
        <v>1643</v>
      </c>
      <c r="XE17" s="3" t="s">
        <v>1643</v>
      </c>
      <c r="XF17" s="3" t="s">
        <v>1643</v>
      </c>
      <c r="XG17" s="3" t="s">
        <v>1643</v>
      </c>
      <c r="XH17" s="3" t="s">
        <v>1643</v>
      </c>
      <c r="XI17" s="3" t="s">
        <v>1643</v>
      </c>
      <c r="XJ17" s="3" t="s">
        <v>1643</v>
      </c>
      <c r="XK17" s="3" t="s">
        <v>1643</v>
      </c>
      <c r="XL17" s="3" t="s">
        <v>1643</v>
      </c>
      <c r="XM17" s="3" t="s">
        <v>1643</v>
      </c>
      <c r="XN17" s="3" t="s">
        <v>1643</v>
      </c>
      <c r="XO17" s="3" t="s">
        <v>1643</v>
      </c>
      <c r="XP17" s="3" t="s">
        <v>1643</v>
      </c>
      <c r="XQ17" s="3" t="s">
        <v>1643</v>
      </c>
      <c r="XR17" s="3" t="s">
        <v>1643</v>
      </c>
      <c r="XS17" s="3" t="s">
        <v>1643</v>
      </c>
      <c r="XT17" s="3" t="s">
        <v>1643</v>
      </c>
      <c r="XU17" s="3" t="s">
        <v>1643</v>
      </c>
      <c r="XV17" s="3" t="s">
        <v>1643</v>
      </c>
      <c r="XW17" s="3" t="s">
        <v>1643</v>
      </c>
      <c r="XX17" s="3" t="s">
        <v>1643</v>
      </c>
      <c r="XY17" s="3" t="s">
        <v>1643</v>
      </c>
      <c r="XZ17" s="3" t="s">
        <v>1643</v>
      </c>
      <c r="YA17" s="5" t="s">
        <v>1643</v>
      </c>
      <c r="YB17" s="13" t="s">
        <v>1643</v>
      </c>
      <c r="YC17" s="3" t="s">
        <v>1643</v>
      </c>
      <c r="YD17" s="3" t="s">
        <v>1643</v>
      </c>
      <c r="YE17" s="3" t="s">
        <v>1643</v>
      </c>
      <c r="YF17" s="3" t="s">
        <v>1643</v>
      </c>
      <c r="YG17" s="3" t="s">
        <v>1643</v>
      </c>
      <c r="YH17" s="5" t="s">
        <v>1643</v>
      </c>
      <c r="YI17" s="13" t="s">
        <v>1643</v>
      </c>
      <c r="YJ17" s="3" t="s">
        <v>1643</v>
      </c>
      <c r="YK17" s="3" t="s">
        <v>1643</v>
      </c>
      <c r="YL17" s="3" t="s">
        <v>1643</v>
      </c>
      <c r="YM17" s="3" t="s">
        <v>1643</v>
      </c>
      <c r="YN17" s="3" t="s">
        <v>1643</v>
      </c>
      <c r="YO17" s="3" t="s">
        <v>1643</v>
      </c>
      <c r="YP17" s="3" t="s">
        <v>1643</v>
      </c>
      <c r="YQ17" s="3" t="s">
        <v>1643</v>
      </c>
      <c r="YR17" s="3" t="s">
        <v>1643</v>
      </c>
      <c r="YS17" s="3" t="s">
        <v>1643</v>
      </c>
      <c r="YT17" s="3" t="s">
        <v>1643</v>
      </c>
      <c r="YU17" s="3" t="s">
        <v>1643</v>
      </c>
      <c r="YV17" s="3" t="s">
        <v>1643</v>
      </c>
      <c r="YW17" s="3" t="s">
        <v>1643</v>
      </c>
      <c r="YX17" s="3" t="s">
        <v>1643</v>
      </c>
      <c r="YY17" s="3" t="s">
        <v>1643</v>
      </c>
      <c r="YZ17" s="3" t="s">
        <v>1643</v>
      </c>
      <c r="ZA17" s="3" t="s">
        <v>1643</v>
      </c>
      <c r="ZB17" s="3" t="s">
        <v>1643</v>
      </c>
      <c r="ZC17" s="3" t="s">
        <v>1643</v>
      </c>
      <c r="ZD17" s="3" t="s">
        <v>1643</v>
      </c>
      <c r="ZE17" s="3" t="s">
        <v>1643</v>
      </c>
      <c r="ZF17" s="3" t="s">
        <v>1643</v>
      </c>
      <c r="ZG17" s="3" t="s">
        <v>1643</v>
      </c>
      <c r="ZH17" s="3" t="s">
        <v>1643</v>
      </c>
      <c r="ZI17" s="3" t="s">
        <v>1643</v>
      </c>
      <c r="ZJ17" s="3" t="s">
        <v>1643</v>
      </c>
      <c r="ZK17" s="3" t="s">
        <v>1643</v>
      </c>
      <c r="ZL17" s="3" t="s">
        <v>1643</v>
      </c>
      <c r="ZM17" s="3" t="s">
        <v>1643</v>
      </c>
      <c r="ZN17" s="3" t="s">
        <v>1643</v>
      </c>
      <c r="ZO17" s="3" t="s">
        <v>1643</v>
      </c>
      <c r="ZP17" s="3" t="s">
        <v>1643</v>
      </c>
      <c r="ZQ17" s="3" t="s">
        <v>1643</v>
      </c>
      <c r="ZR17" s="5" t="s">
        <v>1643</v>
      </c>
      <c r="ZS17" s="13"/>
      <c r="ZT17" s="3"/>
      <c r="ZU17" s="5"/>
      <c r="ZV17" s="18" t="s">
        <v>1643</v>
      </c>
      <c r="ZW17" s="13" t="s">
        <v>1643</v>
      </c>
      <c r="ZX17" s="3" t="s">
        <v>1643</v>
      </c>
      <c r="ZY17" s="3" t="s">
        <v>1643</v>
      </c>
      <c r="ZZ17" s="3" t="s">
        <v>1643</v>
      </c>
      <c r="AAA17" s="3" t="s">
        <v>1643</v>
      </c>
      <c r="AAB17" s="3" t="s">
        <v>1643</v>
      </c>
      <c r="AAC17" s="3" t="s">
        <v>1643</v>
      </c>
      <c r="AAD17" s="3" t="s">
        <v>1643</v>
      </c>
      <c r="AAE17" s="3" t="s">
        <v>1643</v>
      </c>
      <c r="AAF17" s="5" t="s">
        <v>1643</v>
      </c>
      <c r="AAG17" s="13" t="s">
        <v>1643</v>
      </c>
      <c r="AAH17" s="3" t="s">
        <v>1643</v>
      </c>
      <c r="AAI17" s="3" t="s">
        <v>1643</v>
      </c>
      <c r="AAJ17" s="3" t="s">
        <v>1643</v>
      </c>
      <c r="AAK17" s="3" t="s">
        <v>1643</v>
      </c>
      <c r="AAL17" s="3" t="s">
        <v>1643</v>
      </c>
      <c r="AAM17" s="3" t="s">
        <v>1643</v>
      </c>
      <c r="AAN17" s="3" t="s">
        <v>1643</v>
      </c>
      <c r="AAO17" s="5" t="s">
        <v>1643</v>
      </c>
      <c r="AAP17" s="13" t="s">
        <v>1643</v>
      </c>
      <c r="AAQ17" s="5" t="s">
        <v>1643</v>
      </c>
      <c r="AAR17" s="13" t="s">
        <v>1643</v>
      </c>
      <c r="AAS17" s="3" t="s">
        <v>1643</v>
      </c>
      <c r="AAT17" s="3" t="s">
        <v>1643</v>
      </c>
      <c r="AAU17" s="3" t="s">
        <v>1643</v>
      </c>
      <c r="AAV17" s="3" t="s">
        <v>1643</v>
      </c>
      <c r="AAW17" s="3" t="s">
        <v>1643</v>
      </c>
      <c r="AAX17" s="5" t="s">
        <v>1643</v>
      </c>
      <c r="AAY17" s="13" t="s">
        <v>1643</v>
      </c>
      <c r="AAZ17" s="13" t="s">
        <v>1643</v>
      </c>
      <c r="ABA17" s="3" t="s">
        <v>1643</v>
      </c>
      <c r="ABB17" s="3" t="s">
        <v>1643</v>
      </c>
      <c r="ABC17" s="3" t="s">
        <v>1643</v>
      </c>
      <c r="ABD17" s="3" t="s">
        <v>1643</v>
      </c>
      <c r="ABE17" s="20"/>
      <c r="ABF17" s="5" t="s">
        <v>1643</v>
      </c>
      <c r="ABG17" s="13" t="s">
        <v>1643</v>
      </c>
      <c r="ABH17" s="3" t="s">
        <v>1643</v>
      </c>
      <c r="ABI17" s="3" t="s">
        <v>1643</v>
      </c>
      <c r="ABJ17" s="3" t="s">
        <v>1643</v>
      </c>
      <c r="ABK17" s="3" t="s">
        <v>1643</v>
      </c>
      <c r="ABL17" s="3" t="s">
        <v>1643</v>
      </c>
      <c r="ABM17" s="5" t="s">
        <v>1643</v>
      </c>
      <c r="ABN17" s="13" t="s">
        <v>1643</v>
      </c>
      <c r="ABO17" s="3" t="s">
        <v>1643</v>
      </c>
      <c r="ABP17" s="3" t="s">
        <v>1643</v>
      </c>
      <c r="ABQ17" s="3" t="s">
        <v>1643</v>
      </c>
      <c r="ABR17" s="3" t="s">
        <v>1643</v>
      </c>
      <c r="ABS17" s="3" t="s">
        <v>1643</v>
      </c>
      <c r="ABT17" s="5" t="s">
        <v>1643</v>
      </c>
      <c r="ABU17" s="13" t="s">
        <v>1643</v>
      </c>
      <c r="ABV17" s="3" t="s">
        <v>1643</v>
      </c>
      <c r="ABW17" s="3" t="s">
        <v>1643</v>
      </c>
      <c r="ABX17" s="3" t="s">
        <v>1643</v>
      </c>
      <c r="ABY17" s="3" t="s">
        <v>1643</v>
      </c>
      <c r="ABZ17" s="3" t="s">
        <v>1643</v>
      </c>
      <c r="ACA17" s="5" t="s">
        <v>1643</v>
      </c>
      <c r="ACB17" s="13" t="s">
        <v>1643</v>
      </c>
      <c r="ACC17" s="3" t="s">
        <v>1643</v>
      </c>
      <c r="ACD17" s="3" t="s">
        <v>1643</v>
      </c>
      <c r="ACE17" s="3" t="s">
        <v>1643</v>
      </c>
      <c r="ACF17" s="3" t="s">
        <v>1643</v>
      </c>
      <c r="ACG17" s="3" t="s">
        <v>1643</v>
      </c>
      <c r="ACH17" s="3" t="s">
        <v>1643</v>
      </c>
      <c r="ACI17" s="3" t="s">
        <v>1643</v>
      </c>
      <c r="ACJ17" s="5" t="s">
        <v>1643</v>
      </c>
      <c r="ACK17" s="13" t="s">
        <v>1643</v>
      </c>
      <c r="ACL17" s="3" t="s">
        <v>1643</v>
      </c>
      <c r="ACM17" s="3" t="s">
        <v>1643</v>
      </c>
      <c r="ACN17" s="3" t="s">
        <v>1643</v>
      </c>
      <c r="ACO17" s="3" t="s">
        <v>1643</v>
      </c>
      <c r="ACP17" s="5" t="s">
        <v>1643</v>
      </c>
      <c r="ACQ17" s="13" t="s">
        <v>1643</v>
      </c>
      <c r="ACR17" s="3" t="s">
        <v>1643</v>
      </c>
      <c r="ACS17" s="3" t="s">
        <v>1643</v>
      </c>
      <c r="ACT17" s="3" t="s">
        <v>1643</v>
      </c>
      <c r="ACU17" s="5"/>
      <c r="ACV17" s="13" t="s">
        <v>1643</v>
      </c>
      <c r="ACW17" s="3" t="s">
        <v>1643</v>
      </c>
      <c r="ACX17" s="3" t="s">
        <v>1643</v>
      </c>
      <c r="ACY17" s="3" t="s">
        <v>1643</v>
      </c>
      <c r="ACZ17" s="5" t="s">
        <v>1643</v>
      </c>
      <c r="ADA17" s="13" t="s">
        <v>1643</v>
      </c>
      <c r="ADB17" s="3" t="s">
        <v>1643</v>
      </c>
      <c r="ADC17" s="3" t="s">
        <v>1643</v>
      </c>
      <c r="ADD17" s="3" t="s">
        <v>1643</v>
      </c>
      <c r="ADE17" s="3" t="s">
        <v>1643</v>
      </c>
      <c r="ADF17" s="3" t="s">
        <v>1643</v>
      </c>
      <c r="ADG17" s="3" t="s">
        <v>1643</v>
      </c>
      <c r="ADH17" s="3" t="s">
        <v>1643</v>
      </c>
      <c r="ADI17" s="20" t="s">
        <v>1643</v>
      </c>
      <c r="ADJ17" s="13" t="s">
        <v>1643</v>
      </c>
      <c r="ADK17" s="3" t="s">
        <v>1643</v>
      </c>
      <c r="ADL17" s="3" t="s">
        <v>1643</v>
      </c>
      <c r="ADM17" s="3" t="s">
        <v>1643</v>
      </c>
      <c r="ADN17" s="3" t="s">
        <v>1643</v>
      </c>
      <c r="ADO17" s="5" t="s">
        <v>1643</v>
      </c>
      <c r="ADP17" s="13" t="s">
        <v>1643</v>
      </c>
      <c r="ADQ17" s="8" t="s">
        <v>1643</v>
      </c>
      <c r="ADR17" s="3" t="s">
        <v>1643</v>
      </c>
      <c r="ADS17" s="3" t="s">
        <v>1643</v>
      </c>
      <c r="ADT17" s="5" t="s">
        <v>1643</v>
      </c>
      <c r="ADU17" s="13" t="s">
        <v>1643</v>
      </c>
      <c r="ADV17" s="8" t="s">
        <v>1643</v>
      </c>
      <c r="ADW17" s="3" t="s">
        <v>1643</v>
      </c>
      <c r="ADX17" s="3" t="s">
        <v>1643</v>
      </c>
      <c r="ADY17" s="5" t="s">
        <v>1643</v>
      </c>
      <c r="ADZ17" s="13" t="s">
        <v>1643</v>
      </c>
      <c r="AEA17" s="8" t="s">
        <v>1643</v>
      </c>
      <c r="AEB17" s="3" t="s">
        <v>1643</v>
      </c>
      <c r="AEC17" s="3" t="s">
        <v>1643</v>
      </c>
      <c r="AED17" s="5" t="s">
        <v>1643</v>
      </c>
      <c r="AEE17" s="13" t="s">
        <v>1643</v>
      </c>
      <c r="AEF17" s="3" t="s">
        <v>1643</v>
      </c>
      <c r="AEG17" s="3" t="s">
        <v>1643</v>
      </c>
      <c r="AEH17" s="3" t="s">
        <v>1643</v>
      </c>
      <c r="AEI17" s="3" t="s">
        <v>1643</v>
      </c>
      <c r="AEJ17" s="3" t="s">
        <v>1643</v>
      </c>
      <c r="AEK17" s="3" t="s">
        <v>1643</v>
      </c>
      <c r="AEL17" s="3" t="s">
        <v>1643</v>
      </c>
      <c r="AEM17" s="5" t="s">
        <v>1643</v>
      </c>
      <c r="AEN17" s="13" t="s">
        <v>1643</v>
      </c>
      <c r="AEO17" s="3" t="s">
        <v>1643</v>
      </c>
      <c r="AEP17" s="3" t="s">
        <v>1643</v>
      </c>
      <c r="AEQ17" s="3" t="s">
        <v>1643</v>
      </c>
      <c r="AER17" s="3" t="s">
        <v>1643</v>
      </c>
      <c r="AES17" s="3" t="s">
        <v>1643</v>
      </c>
      <c r="AET17" s="5" t="s">
        <v>1643</v>
      </c>
      <c r="AEU17" s="13" t="s">
        <v>1643</v>
      </c>
      <c r="AEV17" s="3" t="s">
        <v>1643</v>
      </c>
      <c r="AEW17" s="3" t="s">
        <v>1643</v>
      </c>
      <c r="AEX17" s="3" t="s">
        <v>1643</v>
      </c>
      <c r="AEY17" s="5" t="s">
        <v>1643</v>
      </c>
    </row>
    <row r="18" spans="1:831" ht="87" x14ac:dyDescent="0.35">
      <c r="A18" s="1">
        <v>45609.441701388889</v>
      </c>
      <c r="B18" s="2">
        <v>45609.491956018515</v>
      </c>
      <c r="C18" s="4">
        <v>96</v>
      </c>
      <c r="D18" s="4">
        <v>4341</v>
      </c>
      <c r="E18" s="3" t="s">
        <v>1677</v>
      </c>
      <c r="F18" s="2">
        <v>45616.491969710645</v>
      </c>
      <c r="G18" s="3" t="s">
        <v>1681</v>
      </c>
      <c r="H18" s="4">
        <v>1</v>
      </c>
      <c r="I18" s="3" t="s">
        <v>1642</v>
      </c>
      <c r="J18" s="3" t="s">
        <v>1642</v>
      </c>
      <c r="K18" s="3" t="s">
        <v>1642</v>
      </c>
      <c r="L18" s="3" t="s">
        <v>1642</v>
      </c>
      <c r="M18" s="3" t="s">
        <v>1642</v>
      </c>
      <c r="N18" s="3" t="s">
        <v>1642</v>
      </c>
      <c r="O18" s="3" t="s">
        <v>110</v>
      </c>
      <c r="P18" s="3" t="s">
        <v>1643</v>
      </c>
      <c r="Q18" s="3" t="s">
        <v>1643</v>
      </c>
      <c r="R18" s="20" t="s">
        <v>110</v>
      </c>
      <c r="S18" s="127">
        <v>58</v>
      </c>
      <c r="T18" s="124"/>
      <c r="U18" s="3"/>
      <c r="V18" s="3" t="s">
        <v>24</v>
      </c>
      <c r="W18" s="3" t="s">
        <v>111</v>
      </c>
      <c r="X18" s="3" t="s">
        <v>37</v>
      </c>
      <c r="Y18" s="3" t="s">
        <v>106</v>
      </c>
      <c r="Z18" s="3" t="s">
        <v>14</v>
      </c>
      <c r="AA18" s="4">
        <v>200</v>
      </c>
      <c r="AB18" s="3" t="s">
        <v>25</v>
      </c>
      <c r="AC18" s="3" t="s">
        <v>110</v>
      </c>
      <c r="AD18" s="3" t="s">
        <v>1643</v>
      </c>
      <c r="AE18" s="5" t="s">
        <v>1643</v>
      </c>
      <c r="AF18" s="8" t="s">
        <v>1643</v>
      </c>
      <c r="AG18" s="3" t="s">
        <v>1643</v>
      </c>
      <c r="AH18" s="3" t="s">
        <v>1643</v>
      </c>
      <c r="AI18" s="3" t="s">
        <v>1643</v>
      </c>
      <c r="AJ18" s="3" t="s">
        <v>1643</v>
      </c>
      <c r="AK18" s="3" t="s">
        <v>1643</v>
      </c>
      <c r="AL18" s="3" t="s">
        <v>1643</v>
      </c>
      <c r="AM18" s="3" t="s">
        <v>1643</v>
      </c>
      <c r="AN18" s="3" t="s">
        <v>1643</v>
      </c>
      <c r="AO18" s="3" t="s">
        <v>1643</v>
      </c>
      <c r="AP18" s="3" t="s">
        <v>1643</v>
      </c>
      <c r="AQ18" s="3" t="s">
        <v>1643</v>
      </c>
      <c r="AR18" s="3" t="s">
        <v>1643</v>
      </c>
      <c r="AS18" s="3" t="s">
        <v>1643</v>
      </c>
      <c r="AT18" s="3" t="s">
        <v>1643</v>
      </c>
      <c r="AU18" s="5" t="s">
        <v>1643</v>
      </c>
      <c r="AV18" s="13" t="s">
        <v>1643</v>
      </c>
      <c r="AW18" s="3" t="s">
        <v>1643</v>
      </c>
      <c r="AX18" s="3" t="s">
        <v>1643</v>
      </c>
      <c r="AY18" s="3" t="s">
        <v>1643</v>
      </c>
      <c r="AZ18" s="3" t="s">
        <v>1643</v>
      </c>
      <c r="BA18" s="3" t="s">
        <v>1643</v>
      </c>
      <c r="BB18" s="3" t="s">
        <v>1643</v>
      </c>
      <c r="BC18" s="5" t="s">
        <v>1643</v>
      </c>
      <c r="BD18" s="13" t="s">
        <v>1643</v>
      </c>
      <c r="BE18" s="3" t="s">
        <v>1643</v>
      </c>
      <c r="BF18" s="3" t="s">
        <v>1643</v>
      </c>
      <c r="BG18" s="3" t="s">
        <v>1643</v>
      </c>
      <c r="BH18" s="3" t="s">
        <v>1643</v>
      </c>
      <c r="BI18" s="3" t="s">
        <v>1643</v>
      </c>
      <c r="BJ18" s="3" t="s">
        <v>1643</v>
      </c>
      <c r="BK18" s="5" t="s">
        <v>1643</v>
      </c>
      <c r="BL18" s="13" t="s">
        <v>1643</v>
      </c>
      <c r="BM18" s="3" t="s">
        <v>1643</v>
      </c>
      <c r="BN18" s="3" t="s">
        <v>1643</v>
      </c>
      <c r="BO18" s="5" t="s">
        <v>1643</v>
      </c>
      <c r="BP18" s="13" t="s">
        <v>1643</v>
      </c>
      <c r="BQ18" s="3" t="s">
        <v>1643</v>
      </c>
      <c r="BR18" s="3" t="s">
        <v>1643</v>
      </c>
      <c r="BS18" s="5" t="s">
        <v>1643</v>
      </c>
      <c r="BT18" s="13" t="s">
        <v>1643</v>
      </c>
      <c r="BU18" s="5" t="s">
        <v>1643</v>
      </c>
      <c r="BV18" s="13" t="s">
        <v>1643</v>
      </c>
      <c r="BW18" s="3" t="s">
        <v>1643</v>
      </c>
      <c r="BX18" s="3" t="s">
        <v>1643</v>
      </c>
      <c r="BY18" s="5" t="s">
        <v>1643</v>
      </c>
      <c r="BZ18" s="13" t="s">
        <v>1643</v>
      </c>
      <c r="CA18" s="3" t="s">
        <v>1643</v>
      </c>
      <c r="CB18" s="3" t="s">
        <v>1643</v>
      </c>
      <c r="CC18" s="3" t="s">
        <v>1643</v>
      </c>
      <c r="CD18" s="5" t="s">
        <v>1643</v>
      </c>
      <c r="CE18" s="13" t="s">
        <v>1643</v>
      </c>
      <c r="CF18" s="3" t="s">
        <v>1643</v>
      </c>
      <c r="CG18" s="3" t="s">
        <v>1643</v>
      </c>
      <c r="CH18" s="3" t="s">
        <v>1643</v>
      </c>
      <c r="CI18" s="3" t="s">
        <v>1643</v>
      </c>
      <c r="CJ18" s="3" t="s">
        <v>1643</v>
      </c>
      <c r="CK18" s="5" t="s">
        <v>1643</v>
      </c>
      <c r="CL18" s="13" t="s">
        <v>1643</v>
      </c>
      <c r="CM18" s="3" t="s">
        <v>1643</v>
      </c>
      <c r="CN18" s="3" t="s">
        <v>1643</v>
      </c>
      <c r="CO18" s="3" t="s">
        <v>1643</v>
      </c>
      <c r="CP18" s="3" t="s">
        <v>1643</v>
      </c>
      <c r="CQ18" s="20" t="s">
        <v>1643</v>
      </c>
      <c r="CR18" s="13" t="s">
        <v>1643</v>
      </c>
      <c r="CS18" s="3" t="s">
        <v>1643</v>
      </c>
      <c r="CT18" s="3" t="s">
        <v>1643</v>
      </c>
      <c r="CU18" s="3" t="s">
        <v>1643</v>
      </c>
      <c r="CV18" s="3" t="s">
        <v>1643</v>
      </c>
      <c r="CW18" s="3" t="s">
        <v>1643</v>
      </c>
      <c r="CX18" s="3" t="s">
        <v>1643</v>
      </c>
      <c r="CY18" s="3" t="s">
        <v>1643</v>
      </c>
      <c r="CZ18" s="3" t="s">
        <v>1643</v>
      </c>
      <c r="DA18" s="3" t="s">
        <v>1643</v>
      </c>
      <c r="DB18" s="3" t="s">
        <v>1643</v>
      </c>
      <c r="DC18" s="3" t="s">
        <v>1643</v>
      </c>
      <c r="DD18" s="3" t="s">
        <v>1643</v>
      </c>
      <c r="DE18" s="5" t="s">
        <v>1643</v>
      </c>
      <c r="DF18" s="8" t="s">
        <v>1643</v>
      </c>
      <c r="DG18" s="3" t="s">
        <v>1643</v>
      </c>
      <c r="DH18" s="3" t="s">
        <v>1643</v>
      </c>
      <c r="DI18" s="3" t="s">
        <v>1643</v>
      </c>
      <c r="DJ18" s="3" t="s">
        <v>1643</v>
      </c>
      <c r="DK18" s="3" t="s">
        <v>1643</v>
      </c>
      <c r="DL18" s="3" t="s">
        <v>1643</v>
      </c>
      <c r="DM18" s="3" t="s">
        <v>1643</v>
      </c>
      <c r="DN18" s="5" t="s">
        <v>1643</v>
      </c>
      <c r="DO18" s="8" t="s">
        <v>1643</v>
      </c>
      <c r="DP18" s="3" t="s">
        <v>1643</v>
      </c>
      <c r="DQ18" s="3" t="s">
        <v>1643</v>
      </c>
      <c r="DR18" s="5" t="s">
        <v>1643</v>
      </c>
      <c r="DS18" s="8" t="s">
        <v>1643</v>
      </c>
      <c r="DT18" s="3" t="s">
        <v>1643</v>
      </c>
      <c r="DU18" s="3" t="s">
        <v>1643</v>
      </c>
      <c r="DV18" s="5" t="s">
        <v>1643</v>
      </c>
      <c r="DW18" s="16" t="s">
        <v>1643</v>
      </c>
      <c r="DX18" s="13" t="s">
        <v>1643</v>
      </c>
      <c r="DY18" s="3" t="s">
        <v>1643</v>
      </c>
      <c r="DZ18" s="3" t="s">
        <v>1643</v>
      </c>
      <c r="EA18" s="3" t="s">
        <v>1643</v>
      </c>
      <c r="EB18" s="20" t="s">
        <v>1643</v>
      </c>
      <c r="EC18" s="13" t="s">
        <v>1643</v>
      </c>
      <c r="ED18" s="3" t="s">
        <v>1643</v>
      </c>
      <c r="EE18" s="3" t="s">
        <v>1643</v>
      </c>
      <c r="EF18" s="3" t="s">
        <v>1643</v>
      </c>
      <c r="EG18" s="3" t="s">
        <v>1643</v>
      </c>
      <c r="EH18" s="3" t="s">
        <v>1643</v>
      </c>
      <c r="EI18" s="3" t="s">
        <v>1643</v>
      </c>
      <c r="EJ18" s="3" t="s">
        <v>1643</v>
      </c>
      <c r="EK18" s="3" t="s">
        <v>1643</v>
      </c>
      <c r="EL18" s="3" t="s">
        <v>1643</v>
      </c>
      <c r="EM18" s="20" t="s">
        <v>1643</v>
      </c>
      <c r="EN18" s="18" t="s">
        <v>1643</v>
      </c>
      <c r="EO18" s="8" t="s">
        <v>1643</v>
      </c>
      <c r="EP18" s="3" t="s">
        <v>1643</v>
      </c>
      <c r="EQ18" s="3" t="s">
        <v>1643</v>
      </c>
      <c r="ER18" s="3" t="s">
        <v>1643</v>
      </c>
      <c r="ES18" s="3" t="s">
        <v>1643</v>
      </c>
      <c r="ET18" s="3" t="s">
        <v>1643</v>
      </c>
      <c r="EU18" s="3" t="s">
        <v>1643</v>
      </c>
      <c r="EV18" s="3" t="s">
        <v>1643</v>
      </c>
      <c r="EW18" s="3" t="s">
        <v>1643</v>
      </c>
      <c r="EX18" s="20" t="s">
        <v>1643</v>
      </c>
      <c r="EY18" s="16" t="s">
        <v>1643</v>
      </c>
      <c r="EZ18" s="13" t="s">
        <v>1643</v>
      </c>
      <c r="FA18" s="3" t="s">
        <v>1643</v>
      </c>
      <c r="FB18" s="3" t="s">
        <v>1643</v>
      </c>
      <c r="FC18" s="3" t="s">
        <v>1643</v>
      </c>
      <c r="FD18" s="3" t="s">
        <v>1643</v>
      </c>
      <c r="FE18" s="3" t="s">
        <v>1643</v>
      </c>
      <c r="FF18" s="3" t="s">
        <v>1643</v>
      </c>
      <c r="FG18" s="3" t="s">
        <v>1643</v>
      </c>
      <c r="FH18" s="3" t="s">
        <v>1643</v>
      </c>
      <c r="FI18" s="3" t="s">
        <v>1643</v>
      </c>
      <c r="FJ18" s="3" t="s">
        <v>1643</v>
      </c>
      <c r="FK18" s="3" t="s">
        <v>1643</v>
      </c>
      <c r="FL18" s="3" t="s">
        <v>1643</v>
      </c>
      <c r="FM18" s="3" t="s">
        <v>1643</v>
      </c>
      <c r="FN18" s="3" t="s">
        <v>1643</v>
      </c>
      <c r="FO18" s="3" t="s">
        <v>1643</v>
      </c>
      <c r="FP18" s="3" t="s">
        <v>1643</v>
      </c>
      <c r="FQ18" s="3" t="s">
        <v>1643</v>
      </c>
      <c r="FR18" s="3" t="s">
        <v>1643</v>
      </c>
      <c r="FS18" s="3" t="s">
        <v>1643</v>
      </c>
      <c r="FT18" s="3" t="s">
        <v>1643</v>
      </c>
      <c r="FU18" s="3" t="s">
        <v>1643</v>
      </c>
      <c r="FV18" s="3" t="s">
        <v>1643</v>
      </c>
      <c r="FW18" s="3" t="s">
        <v>1643</v>
      </c>
      <c r="FX18" s="3" t="s">
        <v>1643</v>
      </c>
      <c r="FY18" s="3" t="s">
        <v>1643</v>
      </c>
      <c r="FZ18" s="3" t="s">
        <v>1643</v>
      </c>
      <c r="GA18" s="3" t="s">
        <v>1643</v>
      </c>
      <c r="GB18" s="3" t="s">
        <v>1643</v>
      </c>
      <c r="GC18" s="3" t="s">
        <v>1643</v>
      </c>
      <c r="GD18" s="3" t="s">
        <v>1643</v>
      </c>
      <c r="GE18" s="3" t="s">
        <v>1643</v>
      </c>
      <c r="GF18" s="3" t="s">
        <v>1643</v>
      </c>
      <c r="GG18" s="3" t="s">
        <v>1643</v>
      </c>
      <c r="GH18" s="3" t="s">
        <v>1643</v>
      </c>
      <c r="GI18" s="3" t="s">
        <v>1643</v>
      </c>
      <c r="GJ18" s="3" t="s">
        <v>1643</v>
      </c>
      <c r="GK18" s="3" t="s">
        <v>1643</v>
      </c>
      <c r="GL18" s="3" t="s">
        <v>1643</v>
      </c>
      <c r="GM18" s="3" t="s">
        <v>1643</v>
      </c>
      <c r="GN18" s="3" t="s">
        <v>1643</v>
      </c>
      <c r="GO18" s="3" t="s">
        <v>1643</v>
      </c>
      <c r="GP18" s="20" t="s">
        <v>1643</v>
      </c>
      <c r="GQ18" s="13" t="s">
        <v>1643</v>
      </c>
      <c r="GR18" s="20" t="s">
        <v>1643</v>
      </c>
      <c r="GS18" s="13" t="s">
        <v>1643</v>
      </c>
      <c r="GT18" s="3" t="s">
        <v>1643</v>
      </c>
      <c r="GU18" s="3" t="s">
        <v>1643</v>
      </c>
      <c r="GV18" s="20" t="s">
        <v>1643</v>
      </c>
      <c r="GW18" s="31"/>
      <c r="GX18" s="13" t="s">
        <v>1643</v>
      </c>
      <c r="GY18" s="5" t="s">
        <v>1643</v>
      </c>
      <c r="GZ18" s="13" t="s">
        <v>1643</v>
      </c>
      <c r="HA18" s="5" t="s">
        <v>1643</v>
      </c>
      <c r="HB18" s="13" t="s">
        <v>1643</v>
      </c>
      <c r="HC18" s="3" t="s">
        <v>1643</v>
      </c>
      <c r="HD18" s="3" t="s">
        <v>1643</v>
      </c>
      <c r="HE18" s="3" t="s">
        <v>1643</v>
      </c>
      <c r="HF18" s="3" t="s">
        <v>1643</v>
      </c>
      <c r="HG18" s="20" t="s">
        <v>1643</v>
      </c>
      <c r="HH18" s="13" t="s">
        <v>1643</v>
      </c>
      <c r="HI18" s="3"/>
      <c r="HJ18" s="3" t="s">
        <v>1643</v>
      </c>
      <c r="HK18" s="3" t="s">
        <v>1643</v>
      </c>
      <c r="HL18" s="3" t="s">
        <v>1643</v>
      </c>
      <c r="HM18" s="3" t="s">
        <v>1643</v>
      </c>
      <c r="HN18" s="3" t="s">
        <v>1643</v>
      </c>
      <c r="HO18" s="5" t="s">
        <v>1643</v>
      </c>
      <c r="HP18" s="8" t="s">
        <v>1643</v>
      </c>
      <c r="HQ18" s="8" t="s">
        <v>1643</v>
      </c>
      <c r="HR18" s="3" t="s">
        <v>1643</v>
      </c>
      <c r="HS18" s="3" t="s">
        <v>1643</v>
      </c>
      <c r="HT18" s="3" t="s">
        <v>1643</v>
      </c>
      <c r="HU18" s="3" t="s">
        <v>1643</v>
      </c>
      <c r="HV18" s="5" t="s">
        <v>1643</v>
      </c>
      <c r="HW18" s="13" t="s">
        <v>1643</v>
      </c>
      <c r="HX18" s="8" t="s">
        <v>1643</v>
      </c>
      <c r="HY18" s="3" t="s">
        <v>1643</v>
      </c>
      <c r="HZ18" s="3" t="s">
        <v>1643</v>
      </c>
      <c r="IA18" s="3" t="s">
        <v>1643</v>
      </c>
      <c r="IB18" s="3" t="s">
        <v>1643</v>
      </c>
      <c r="IC18" s="5" t="s">
        <v>1643</v>
      </c>
      <c r="ID18" s="13" t="s">
        <v>1643</v>
      </c>
      <c r="IE18" s="8" t="s">
        <v>1643</v>
      </c>
      <c r="IF18" s="3" t="s">
        <v>1643</v>
      </c>
      <c r="IG18" s="3" t="s">
        <v>1643</v>
      </c>
      <c r="IH18" s="3" t="s">
        <v>1643</v>
      </c>
      <c r="II18" s="3" t="s">
        <v>1643</v>
      </c>
      <c r="IJ18" s="20" t="s">
        <v>1643</v>
      </c>
      <c r="IK18" s="13" t="s">
        <v>1643</v>
      </c>
      <c r="IL18" s="3" t="s">
        <v>1643</v>
      </c>
      <c r="IM18" s="3" t="s">
        <v>1643</v>
      </c>
      <c r="IN18" s="3" t="s">
        <v>1643</v>
      </c>
      <c r="IO18" s="3" t="s">
        <v>1643</v>
      </c>
      <c r="IP18" s="3" t="s">
        <v>1643</v>
      </c>
      <c r="IQ18" s="3" t="s">
        <v>1643</v>
      </c>
      <c r="IR18" s="3" t="s">
        <v>1643</v>
      </c>
      <c r="IS18" s="20" t="s">
        <v>1643</v>
      </c>
      <c r="IT18" s="13" t="s">
        <v>1643</v>
      </c>
      <c r="IU18" s="3"/>
      <c r="IV18" s="3" t="s">
        <v>1643</v>
      </c>
      <c r="IW18" s="3" t="s">
        <v>1643</v>
      </c>
      <c r="IX18" s="3" t="s">
        <v>1643</v>
      </c>
      <c r="IY18" s="5" t="s">
        <v>1643</v>
      </c>
      <c r="IZ18" s="8" t="s">
        <v>1643</v>
      </c>
      <c r="JA18" s="8" t="s">
        <v>1643</v>
      </c>
      <c r="JB18" s="3" t="s">
        <v>1643</v>
      </c>
      <c r="JC18" s="3" t="s">
        <v>1643</v>
      </c>
      <c r="JD18" s="5" t="s">
        <v>1643</v>
      </c>
      <c r="JE18" s="13" t="s">
        <v>1643</v>
      </c>
      <c r="JF18" s="3" t="s">
        <v>1643</v>
      </c>
      <c r="JG18" s="3" t="s">
        <v>1643</v>
      </c>
      <c r="JH18" s="3" t="s">
        <v>1643</v>
      </c>
      <c r="JI18" s="3" t="s">
        <v>1643</v>
      </c>
      <c r="JJ18" s="3" t="s">
        <v>1643</v>
      </c>
      <c r="JK18" s="3" t="s">
        <v>1643</v>
      </c>
      <c r="JL18" s="3" t="s">
        <v>1643</v>
      </c>
      <c r="JM18" s="20" t="s">
        <v>1643</v>
      </c>
      <c r="JN18" s="13" t="s">
        <v>1643</v>
      </c>
      <c r="JO18" s="3" t="s">
        <v>1643</v>
      </c>
      <c r="JP18" s="3" t="s">
        <v>1643</v>
      </c>
      <c r="JQ18" s="3" t="s">
        <v>1643</v>
      </c>
      <c r="JR18" s="3" t="s">
        <v>1643</v>
      </c>
      <c r="JS18" s="5" t="s">
        <v>1643</v>
      </c>
      <c r="JT18" s="13" t="s">
        <v>1643</v>
      </c>
      <c r="JU18" s="3" t="s">
        <v>1643</v>
      </c>
      <c r="JV18" s="3" t="s">
        <v>1643</v>
      </c>
      <c r="JW18" s="3" t="s">
        <v>1643</v>
      </c>
      <c r="JX18" s="5" t="s">
        <v>1643</v>
      </c>
      <c r="JY18" s="13" t="s">
        <v>1643</v>
      </c>
      <c r="JZ18" s="3" t="s">
        <v>1643</v>
      </c>
      <c r="KA18" s="3" t="s">
        <v>1643</v>
      </c>
      <c r="KB18" s="3" t="s">
        <v>1643</v>
      </c>
      <c r="KC18" s="3" t="s">
        <v>1643</v>
      </c>
      <c r="KD18" s="3" t="s">
        <v>1643</v>
      </c>
      <c r="KE18" s="3" t="s">
        <v>1643</v>
      </c>
      <c r="KF18" s="3" t="s">
        <v>1643</v>
      </c>
      <c r="KG18" s="5" t="s">
        <v>1643</v>
      </c>
      <c r="KH18" s="13" t="s">
        <v>1643</v>
      </c>
      <c r="KI18" s="3" t="s">
        <v>1643</v>
      </c>
      <c r="KJ18" s="3" t="s">
        <v>1643</v>
      </c>
      <c r="KK18" s="3" t="s">
        <v>1643</v>
      </c>
      <c r="KL18" s="3" t="s">
        <v>1643</v>
      </c>
      <c r="KM18" s="3" t="s">
        <v>1643</v>
      </c>
      <c r="KN18" s="20" t="s">
        <v>1643</v>
      </c>
      <c r="KO18" s="13" t="s">
        <v>1643</v>
      </c>
      <c r="KP18" s="3" t="s">
        <v>1643</v>
      </c>
      <c r="KQ18" s="3" t="s">
        <v>1643</v>
      </c>
      <c r="KR18" s="3" t="s">
        <v>1643</v>
      </c>
      <c r="KS18" s="20" t="s">
        <v>1643</v>
      </c>
      <c r="KT18" s="16" t="s">
        <v>1643</v>
      </c>
      <c r="KU18" s="13" t="s">
        <v>1643</v>
      </c>
      <c r="KV18" s="3" t="s">
        <v>1643</v>
      </c>
      <c r="KW18" s="3" t="s">
        <v>1643</v>
      </c>
      <c r="KX18" s="3" t="s">
        <v>1643</v>
      </c>
      <c r="KY18" s="3" t="s">
        <v>1643</v>
      </c>
      <c r="KZ18" s="3" t="s">
        <v>1643</v>
      </c>
      <c r="LA18" s="3" t="s">
        <v>1643</v>
      </c>
      <c r="LB18" s="3" t="s">
        <v>1643</v>
      </c>
      <c r="LC18" s="3" t="s">
        <v>1643</v>
      </c>
      <c r="LD18" s="3" t="s">
        <v>1643</v>
      </c>
      <c r="LE18" s="3" t="s">
        <v>1643</v>
      </c>
      <c r="LF18" s="3" t="s">
        <v>1643</v>
      </c>
      <c r="LG18" s="3" t="s">
        <v>1643</v>
      </c>
      <c r="LH18" s="3" t="s">
        <v>1643</v>
      </c>
      <c r="LI18" s="3" t="s">
        <v>1643</v>
      </c>
      <c r="LJ18" s="3" t="s">
        <v>1643</v>
      </c>
      <c r="LK18" s="3" t="s">
        <v>1643</v>
      </c>
      <c r="LL18" s="3" t="s">
        <v>1643</v>
      </c>
      <c r="LM18" s="3" t="s">
        <v>1643</v>
      </c>
      <c r="LN18" s="3" t="s">
        <v>1643</v>
      </c>
      <c r="LO18" s="3" t="s">
        <v>1643</v>
      </c>
      <c r="LP18" s="3" t="s">
        <v>1643</v>
      </c>
      <c r="LQ18" s="3" t="s">
        <v>1643</v>
      </c>
      <c r="LR18" s="3" t="s">
        <v>1643</v>
      </c>
      <c r="LS18" s="3" t="s">
        <v>1643</v>
      </c>
      <c r="LT18" s="3" t="s">
        <v>1643</v>
      </c>
      <c r="LU18" s="3" t="s">
        <v>1643</v>
      </c>
      <c r="LV18" s="3" t="s">
        <v>1643</v>
      </c>
      <c r="LW18" s="3" t="s">
        <v>1643</v>
      </c>
      <c r="LX18" s="3" t="s">
        <v>1643</v>
      </c>
      <c r="LY18" s="3" t="s">
        <v>1643</v>
      </c>
      <c r="LZ18" s="3" t="s">
        <v>1643</v>
      </c>
      <c r="MA18" s="3" t="s">
        <v>1643</v>
      </c>
      <c r="MB18" s="3" t="s">
        <v>1643</v>
      </c>
      <c r="MC18" s="3" t="s">
        <v>1643</v>
      </c>
      <c r="MD18" s="3" t="s">
        <v>1643</v>
      </c>
      <c r="ME18" s="3" t="s">
        <v>1643</v>
      </c>
      <c r="MF18" s="3" t="s">
        <v>1643</v>
      </c>
      <c r="MG18" s="3" t="s">
        <v>1643</v>
      </c>
      <c r="MH18" s="3" t="s">
        <v>1643</v>
      </c>
      <c r="MI18" s="3" t="s">
        <v>1643</v>
      </c>
      <c r="MJ18" s="3" t="s">
        <v>1643</v>
      </c>
      <c r="MK18" s="3" t="s">
        <v>1643</v>
      </c>
      <c r="ML18" s="3" t="s">
        <v>1643</v>
      </c>
      <c r="MM18" s="3" t="s">
        <v>1643</v>
      </c>
      <c r="MN18" s="20" t="s">
        <v>1643</v>
      </c>
      <c r="MO18" s="13" t="s">
        <v>1643</v>
      </c>
      <c r="MP18" s="3" t="s">
        <v>1643</v>
      </c>
      <c r="MQ18" s="3" t="s">
        <v>1643</v>
      </c>
      <c r="MR18" s="3" t="s">
        <v>1643</v>
      </c>
      <c r="MS18" s="3" t="s">
        <v>1643</v>
      </c>
      <c r="MT18" s="3" t="s">
        <v>1643</v>
      </c>
      <c r="MU18" s="3" t="s">
        <v>1643</v>
      </c>
      <c r="MV18" s="20" t="s">
        <v>1643</v>
      </c>
      <c r="MW18" s="13" t="s">
        <v>1643</v>
      </c>
      <c r="MX18" s="3" t="s">
        <v>1643</v>
      </c>
      <c r="MY18" s="3" t="s">
        <v>1643</v>
      </c>
      <c r="MZ18" s="3" t="s">
        <v>1643</v>
      </c>
      <c r="NA18" s="3" t="s">
        <v>1643</v>
      </c>
      <c r="NB18" s="3" t="s">
        <v>1643</v>
      </c>
      <c r="NC18" s="20" t="s">
        <v>1643</v>
      </c>
      <c r="ND18" s="13" t="s">
        <v>1643</v>
      </c>
      <c r="NE18" s="3" t="s">
        <v>1643</v>
      </c>
      <c r="NF18" s="3" t="s">
        <v>1643</v>
      </c>
      <c r="NG18" s="3" t="s">
        <v>1643</v>
      </c>
      <c r="NH18" s="3" t="s">
        <v>1643</v>
      </c>
      <c r="NI18" s="3" t="s">
        <v>1643</v>
      </c>
      <c r="NJ18" s="3" t="s">
        <v>1643</v>
      </c>
      <c r="NK18" s="3" t="s">
        <v>1643</v>
      </c>
      <c r="NL18" s="3" t="s">
        <v>1643</v>
      </c>
      <c r="NM18" s="3" t="s">
        <v>1643</v>
      </c>
      <c r="NN18" s="3" t="s">
        <v>1643</v>
      </c>
      <c r="NO18" s="20" t="s">
        <v>1643</v>
      </c>
      <c r="NP18" s="13" t="s">
        <v>1643</v>
      </c>
      <c r="NQ18" s="3" t="s">
        <v>1643</v>
      </c>
      <c r="NR18" s="3" t="s">
        <v>1643</v>
      </c>
      <c r="NS18" s="3" t="s">
        <v>1643</v>
      </c>
      <c r="NT18" s="3" t="s">
        <v>1643</v>
      </c>
      <c r="NU18" s="3" t="s">
        <v>1643</v>
      </c>
      <c r="NV18" s="3" t="s">
        <v>1643</v>
      </c>
      <c r="NW18" s="3" t="s">
        <v>1643</v>
      </c>
      <c r="NX18" s="3" t="s">
        <v>1643</v>
      </c>
      <c r="NY18" s="3" t="s">
        <v>1643</v>
      </c>
      <c r="NZ18" s="3" t="s">
        <v>1643</v>
      </c>
      <c r="OA18" s="3" t="s">
        <v>1643</v>
      </c>
      <c r="OB18" s="3" t="s">
        <v>1643</v>
      </c>
      <c r="OC18" s="3" t="s">
        <v>1643</v>
      </c>
      <c r="OD18" s="3" t="s">
        <v>1643</v>
      </c>
      <c r="OE18" s="5" t="s">
        <v>1643</v>
      </c>
      <c r="OF18" s="13" t="s">
        <v>1643</v>
      </c>
      <c r="OG18" s="3" t="s">
        <v>1643</v>
      </c>
      <c r="OH18" s="3" t="s">
        <v>1643</v>
      </c>
      <c r="OI18" s="3" t="s">
        <v>1643</v>
      </c>
      <c r="OJ18" s="3" t="s">
        <v>1643</v>
      </c>
      <c r="OK18" s="3" t="s">
        <v>1643</v>
      </c>
      <c r="OL18" s="3" t="s">
        <v>1643</v>
      </c>
      <c r="OM18" s="5" t="s">
        <v>1643</v>
      </c>
      <c r="ON18" s="13" t="s">
        <v>1643</v>
      </c>
      <c r="OO18" s="3" t="s">
        <v>1643</v>
      </c>
      <c r="OP18" s="3" t="s">
        <v>1643</v>
      </c>
      <c r="OQ18" s="3" t="s">
        <v>1643</v>
      </c>
      <c r="OR18" s="3" t="s">
        <v>1643</v>
      </c>
      <c r="OS18" s="3" t="s">
        <v>1643</v>
      </c>
      <c r="OT18" s="3" t="s">
        <v>1643</v>
      </c>
      <c r="OU18" s="3" t="s">
        <v>1643</v>
      </c>
      <c r="OV18" s="3" t="s">
        <v>1643</v>
      </c>
      <c r="OW18" s="3" t="s">
        <v>1643</v>
      </c>
      <c r="OX18" s="5" t="s">
        <v>1643</v>
      </c>
      <c r="OY18" s="13" t="s">
        <v>1643</v>
      </c>
      <c r="OZ18" s="3" t="s">
        <v>1643</v>
      </c>
      <c r="PA18" s="3" t="s">
        <v>1643</v>
      </c>
      <c r="PB18" s="3" t="s">
        <v>1643</v>
      </c>
      <c r="PC18" s="3" t="s">
        <v>1643</v>
      </c>
      <c r="PD18" s="3" t="s">
        <v>1643</v>
      </c>
      <c r="PE18" s="3" t="s">
        <v>1643</v>
      </c>
      <c r="PF18" s="3" t="s">
        <v>1643</v>
      </c>
      <c r="PG18" s="3" t="s">
        <v>1643</v>
      </c>
      <c r="PH18" s="3" t="s">
        <v>1643</v>
      </c>
      <c r="PI18" s="3" t="s">
        <v>1643</v>
      </c>
      <c r="PJ18" s="3" t="s">
        <v>1643</v>
      </c>
      <c r="PK18" s="3" t="s">
        <v>1643</v>
      </c>
      <c r="PL18" s="3" t="s">
        <v>1643</v>
      </c>
      <c r="PM18" s="3" t="s">
        <v>1643</v>
      </c>
      <c r="PN18" s="3" t="s">
        <v>1643</v>
      </c>
      <c r="PO18" s="3" t="s">
        <v>1643</v>
      </c>
      <c r="PP18" s="3" t="s">
        <v>1643</v>
      </c>
      <c r="PQ18" s="3" t="s">
        <v>1643</v>
      </c>
      <c r="PR18" s="3" t="s">
        <v>1643</v>
      </c>
      <c r="PS18" s="3" t="s">
        <v>1643</v>
      </c>
      <c r="PT18" s="3" t="s">
        <v>1643</v>
      </c>
      <c r="PU18" s="3" t="s">
        <v>1643</v>
      </c>
      <c r="PV18" s="3" t="s">
        <v>1643</v>
      </c>
      <c r="PW18" s="3" t="s">
        <v>1643</v>
      </c>
      <c r="PX18" s="3" t="s">
        <v>1643</v>
      </c>
      <c r="PY18" s="3" t="s">
        <v>1643</v>
      </c>
      <c r="PZ18" s="3" t="s">
        <v>1643</v>
      </c>
      <c r="QA18" s="3" t="s">
        <v>1643</v>
      </c>
      <c r="QB18" s="3" t="s">
        <v>1643</v>
      </c>
      <c r="QC18" s="3" t="s">
        <v>1643</v>
      </c>
      <c r="QD18" s="3" t="s">
        <v>1643</v>
      </c>
      <c r="QE18" s="3" t="s">
        <v>1643</v>
      </c>
      <c r="QF18" s="3" t="s">
        <v>1643</v>
      </c>
      <c r="QG18" s="3" t="s">
        <v>1643</v>
      </c>
      <c r="QH18" s="3" t="s">
        <v>1643</v>
      </c>
      <c r="QI18" s="3" t="s">
        <v>1643</v>
      </c>
      <c r="QJ18" s="3" t="s">
        <v>1643</v>
      </c>
      <c r="QK18" s="3" t="s">
        <v>1643</v>
      </c>
      <c r="QL18" s="3" t="s">
        <v>1643</v>
      </c>
      <c r="QM18" s="3" t="s">
        <v>1643</v>
      </c>
      <c r="QN18" s="3" t="s">
        <v>1643</v>
      </c>
      <c r="QO18" s="3" t="s">
        <v>1643</v>
      </c>
      <c r="QP18" s="3" t="s">
        <v>1643</v>
      </c>
      <c r="QQ18" s="3" t="s">
        <v>1643</v>
      </c>
      <c r="QR18" s="3" t="s">
        <v>1643</v>
      </c>
      <c r="QS18" s="3" t="s">
        <v>1643</v>
      </c>
      <c r="QT18" s="3" t="s">
        <v>1643</v>
      </c>
      <c r="QU18" s="3" t="s">
        <v>1643</v>
      </c>
      <c r="QV18" s="3" t="s">
        <v>1643</v>
      </c>
      <c r="QW18" s="3" t="s">
        <v>1643</v>
      </c>
      <c r="QX18" s="3" t="s">
        <v>1643</v>
      </c>
      <c r="QY18" s="3" t="s">
        <v>1643</v>
      </c>
      <c r="QZ18" s="3" t="s">
        <v>1643</v>
      </c>
      <c r="RA18" s="3" t="s">
        <v>1643</v>
      </c>
      <c r="RB18" s="3" t="s">
        <v>1643</v>
      </c>
      <c r="RC18" s="3" t="s">
        <v>1643</v>
      </c>
      <c r="RD18" s="3" t="s">
        <v>1643</v>
      </c>
      <c r="RE18" s="3" t="s">
        <v>1643</v>
      </c>
      <c r="RF18" s="3" t="s">
        <v>1643</v>
      </c>
      <c r="RG18" s="3" t="s">
        <v>1643</v>
      </c>
      <c r="RH18" s="3" t="s">
        <v>1643</v>
      </c>
      <c r="RI18" s="3" t="s">
        <v>1643</v>
      </c>
      <c r="RJ18" s="3" t="s">
        <v>1643</v>
      </c>
      <c r="RK18" s="5" t="s">
        <v>1643</v>
      </c>
      <c r="RL18" s="8" t="s">
        <v>1643</v>
      </c>
      <c r="RM18" s="3" t="s">
        <v>1643</v>
      </c>
      <c r="RN18" s="3" t="s">
        <v>1643</v>
      </c>
      <c r="RO18" s="3" t="s">
        <v>1643</v>
      </c>
      <c r="RP18" s="3" t="s">
        <v>1643</v>
      </c>
      <c r="RQ18" s="3" t="s">
        <v>1643</v>
      </c>
      <c r="RR18" s="20" t="s">
        <v>1643</v>
      </c>
      <c r="RS18" s="13" t="s">
        <v>1643</v>
      </c>
      <c r="RT18" s="3" t="s">
        <v>1643</v>
      </c>
      <c r="RU18" s="3" t="s">
        <v>1643</v>
      </c>
      <c r="RV18" s="3" t="s">
        <v>1643</v>
      </c>
      <c r="RW18" s="3" t="s">
        <v>1643</v>
      </c>
      <c r="RX18" s="3" t="s">
        <v>1643</v>
      </c>
      <c r="RY18" s="3" t="s">
        <v>1643</v>
      </c>
      <c r="RZ18" s="3" t="s">
        <v>1643</v>
      </c>
      <c r="SA18" s="3" t="s">
        <v>1643</v>
      </c>
      <c r="SB18" s="3" t="s">
        <v>1643</v>
      </c>
      <c r="SC18" s="3" t="s">
        <v>1643</v>
      </c>
      <c r="SD18" s="3" t="s">
        <v>1643</v>
      </c>
      <c r="SE18" s="3" t="s">
        <v>1643</v>
      </c>
      <c r="SF18" s="3" t="s">
        <v>1643</v>
      </c>
      <c r="SG18" s="3" t="s">
        <v>1643</v>
      </c>
      <c r="SH18" s="3" t="s">
        <v>1643</v>
      </c>
      <c r="SI18" s="3" t="s">
        <v>1643</v>
      </c>
      <c r="SJ18" s="3" t="s">
        <v>1643</v>
      </c>
      <c r="SK18" s="3" t="s">
        <v>1643</v>
      </c>
      <c r="SL18" s="3" t="s">
        <v>1643</v>
      </c>
      <c r="SM18" s="3" t="s">
        <v>1643</v>
      </c>
      <c r="SN18" s="3" t="s">
        <v>1643</v>
      </c>
      <c r="SO18" s="3" t="s">
        <v>1643</v>
      </c>
      <c r="SP18" s="3" t="s">
        <v>1643</v>
      </c>
      <c r="SQ18" s="3" t="s">
        <v>1643</v>
      </c>
      <c r="SR18" s="3" t="s">
        <v>1643</v>
      </c>
      <c r="SS18" s="3" t="s">
        <v>1643</v>
      </c>
      <c r="ST18" s="3" t="s">
        <v>1643</v>
      </c>
      <c r="SU18" s="3" t="s">
        <v>1643</v>
      </c>
      <c r="SV18" s="3" t="s">
        <v>1643</v>
      </c>
      <c r="SW18" s="3" t="s">
        <v>1643</v>
      </c>
      <c r="SX18" s="3" t="s">
        <v>1643</v>
      </c>
      <c r="SY18" s="3" t="s">
        <v>1643</v>
      </c>
      <c r="SZ18" s="3" t="s">
        <v>1643</v>
      </c>
      <c r="TA18" s="3" t="s">
        <v>1643</v>
      </c>
      <c r="TB18" s="20" t="s">
        <v>1643</v>
      </c>
      <c r="TC18" s="13"/>
      <c r="TD18" s="3"/>
      <c r="TE18" s="5"/>
      <c r="TF18" s="18" t="s">
        <v>1643</v>
      </c>
      <c r="TG18" s="13" t="s">
        <v>1643</v>
      </c>
      <c r="TH18" s="3" t="s">
        <v>1643</v>
      </c>
      <c r="TI18" s="3" t="s">
        <v>1643</v>
      </c>
      <c r="TJ18" s="3" t="s">
        <v>1643</v>
      </c>
      <c r="TK18" s="3" t="s">
        <v>1643</v>
      </c>
      <c r="TL18" s="3" t="s">
        <v>1643</v>
      </c>
      <c r="TM18" s="3" t="s">
        <v>1643</v>
      </c>
      <c r="TN18" s="3" t="s">
        <v>1643</v>
      </c>
      <c r="TO18" s="3" t="s">
        <v>1643</v>
      </c>
      <c r="TP18" s="5" t="s">
        <v>1643</v>
      </c>
      <c r="TQ18" s="8" t="s">
        <v>1643</v>
      </c>
      <c r="TR18" s="3" t="s">
        <v>1643</v>
      </c>
      <c r="TS18" s="3" t="s">
        <v>1643</v>
      </c>
      <c r="TT18" s="3" t="s">
        <v>1643</v>
      </c>
      <c r="TU18" s="20" t="s">
        <v>1643</v>
      </c>
      <c r="TV18" s="13" t="s">
        <v>1643</v>
      </c>
      <c r="TW18" s="5" t="s">
        <v>1643</v>
      </c>
      <c r="TX18" s="13" t="s">
        <v>1643</v>
      </c>
      <c r="TY18" s="5" t="s">
        <v>1643</v>
      </c>
      <c r="TZ18" s="13" t="s">
        <v>1643</v>
      </c>
      <c r="UA18" s="3" t="s">
        <v>1643</v>
      </c>
      <c r="UB18" s="3" t="s">
        <v>1643</v>
      </c>
      <c r="UC18" s="3" t="s">
        <v>1643</v>
      </c>
      <c r="UD18" s="3" t="s">
        <v>1643</v>
      </c>
      <c r="UE18" s="5" t="s">
        <v>1643</v>
      </c>
      <c r="UF18" s="13" t="s">
        <v>110</v>
      </c>
      <c r="UG18" s="3" t="s">
        <v>1643</v>
      </c>
      <c r="UH18" s="5" t="s">
        <v>110</v>
      </c>
      <c r="UI18" s="13" t="s">
        <v>131</v>
      </c>
      <c r="UJ18" s="3" t="s">
        <v>131</v>
      </c>
      <c r="UK18" s="3" t="s">
        <v>129</v>
      </c>
      <c r="UL18" s="3" t="s">
        <v>128</v>
      </c>
      <c r="UM18" s="3" t="s">
        <v>131</v>
      </c>
      <c r="UN18" s="3" t="s">
        <v>131</v>
      </c>
      <c r="UO18" s="3" t="s">
        <v>127</v>
      </c>
      <c r="UP18" s="3" t="s">
        <v>130</v>
      </c>
      <c r="UQ18" s="3" t="s">
        <v>131</v>
      </c>
      <c r="UR18" s="3" t="s">
        <v>130</v>
      </c>
      <c r="US18" s="3" t="s">
        <v>131</v>
      </c>
      <c r="UT18" s="3" t="s">
        <v>131</v>
      </c>
      <c r="UU18" s="3" t="s">
        <v>131</v>
      </c>
      <c r="UV18" s="3" t="s">
        <v>128</v>
      </c>
      <c r="UW18" s="3" t="s">
        <v>131</v>
      </c>
      <c r="UX18" s="5" t="s">
        <v>1643</v>
      </c>
      <c r="UY18" s="13" t="s">
        <v>196</v>
      </c>
      <c r="UZ18" s="3" t="s">
        <v>198</v>
      </c>
      <c r="VA18" s="3" t="s">
        <v>200</v>
      </c>
      <c r="VB18" s="3" t="s">
        <v>201</v>
      </c>
      <c r="VC18" s="3" t="s">
        <v>1643</v>
      </c>
      <c r="VD18" s="3" t="s">
        <v>207</v>
      </c>
      <c r="VE18" s="3" t="s">
        <v>1643</v>
      </c>
      <c r="VF18" s="5" t="s">
        <v>1643</v>
      </c>
      <c r="VG18" s="13" t="s">
        <v>231</v>
      </c>
      <c r="VH18" s="3" t="s">
        <v>232</v>
      </c>
      <c r="VI18" s="3" t="s">
        <v>233</v>
      </c>
      <c r="VJ18" s="3" t="s">
        <v>234</v>
      </c>
      <c r="VK18" s="3" t="s">
        <v>235</v>
      </c>
      <c r="VL18" s="3" t="s">
        <v>1643</v>
      </c>
      <c r="VM18" s="3" t="s">
        <v>1643</v>
      </c>
      <c r="VN18" s="5" t="s">
        <v>1643</v>
      </c>
      <c r="VO18" s="13" t="s">
        <v>132</v>
      </c>
      <c r="VP18" s="3" t="s">
        <v>127</v>
      </c>
      <c r="VQ18" s="3" t="s">
        <v>132</v>
      </c>
      <c r="VR18" s="3" t="s">
        <v>127</v>
      </c>
      <c r="VS18" s="3" t="s">
        <v>130</v>
      </c>
      <c r="VT18" s="3" t="s">
        <v>130</v>
      </c>
      <c r="VU18" s="3" t="s">
        <v>132</v>
      </c>
      <c r="VV18" s="3" t="s">
        <v>128</v>
      </c>
      <c r="VW18" s="3" t="s">
        <v>129</v>
      </c>
      <c r="VX18" s="3" t="s">
        <v>131</v>
      </c>
      <c r="VY18" s="3" t="s">
        <v>131</v>
      </c>
      <c r="VZ18" s="3" t="s">
        <v>132</v>
      </c>
      <c r="WA18" s="3" t="s">
        <v>131</v>
      </c>
      <c r="WB18" s="3" t="s">
        <v>127</v>
      </c>
      <c r="WC18" s="3" t="s">
        <v>132</v>
      </c>
      <c r="WD18" s="3" t="s">
        <v>128</v>
      </c>
      <c r="WE18" s="3" t="s">
        <v>128</v>
      </c>
      <c r="WF18" s="3" t="s">
        <v>130</v>
      </c>
      <c r="WG18" s="3" t="s">
        <v>130</v>
      </c>
      <c r="WH18" s="3" t="s">
        <v>129</v>
      </c>
      <c r="WI18" s="3" t="s">
        <v>132</v>
      </c>
      <c r="WJ18" s="3" t="s">
        <v>132</v>
      </c>
      <c r="WK18" s="3" t="s">
        <v>132</v>
      </c>
      <c r="WL18" s="3" t="s">
        <v>132</v>
      </c>
      <c r="WM18" s="3" t="s">
        <v>131</v>
      </c>
      <c r="WN18" s="3" t="s">
        <v>132</v>
      </c>
      <c r="WO18" s="3" t="s">
        <v>132</v>
      </c>
      <c r="WP18" s="3" t="s">
        <v>128</v>
      </c>
      <c r="WQ18" s="3" t="s">
        <v>128</v>
      </c>
      <c r="WR18" s="3" t="s">
        <v>128</v>
      </c>
      <c r="WS18" s="3" t="s">
        <v>129</v>
      </c>
      <c r="WT18" s="3" t="s">
        <v>129</v>
      </c>
      <c r="WU18" s="3" t="s">
        <v>128</v>
      </c>
      <c r="WV18" s="3" t="s">
        <v>131</v>
      </c>
      <c r="WW18" s="3" t="s">
        <v>131</v>
      </c>
      <c r="WX18" s="3" t="s">
        <v>131</v>
      </c>
      <c r="WY18" s="3" t="s">
        <v>131</v>
      </c>
      <c r="WZ18" s="3" t="s">
        <v>132</v>
      </c>
      <c r="XA18" s="3" t="s">
        <v>129</v>
      </c>
      <c r="XB18" s="3" t="s">
        <v>131</v>
      </c>
      <c r="XC18" s="3" t="s">
        <v>131</v>
      </c>
      <c r="XD18" s="3" t="s">
        <v>131</v>
      </c>
      <c r="XE18" s="3" t="s">
        <v>131</v>
      </c>
      <c r="XF18" s="3" t="s">
        <v>130</v>
      </c>
      <c r="XG18" s="3" t="s">
        <v>130</v>
      </c>
      <c r="XH18" s="3" t="s">
        <v>128</v>
      </c>
      <c r="XI18" s="3" t="s">
        <v>128</v>
      </c>
      <c r="XJ18" s="3" t="s">
        <v>129</v>
      </c>
      <c r="XK18" s="3" t="s">
        <v>127</v>
      </c>
      <c r="XL18" s="3" t="s">
        <v>127</v>
      </c>
      <c r="XM18" s="3" t="s">
        <v>127</v>
      </c>
      <c r="XN18" s="3" t="s">
        <v>128</v>
      </c>
      <c r="XO18" s="3" t="s">
        <v>131</v>
      </c>
      <c r="XP18" s="3" t="s">
        <v>127</v>
      </c>
      <c r="XQ18" s="3" t="s">
        <v>129</v>
      </c>
      <c r="XR18" s="3" t="s">
        <v>129</v>
      </c>
      <c r="XS18" s="3" t="s">
        <v>131</v>
      </c>
      <c r="XT18" s="3" t="s">
        <v>127</v>
      </c>
      <c r="XU18" s="3" t="s">
        <v>127</v>
      </c>
      <c r="XV18" s="3" t="s">
        <v>127</v>
      </c>
      <c r="XW18" s="3" t="s">
        <v>129</v>
      </c>
      <c r="XX18" s="3" t="s">
        <v>127</v>
      </c>
      <c r="XY18" s="3" t="s">
        <v>127</v>
      </c>
      <c r="XZ18" s="3" t="s">
        <v>127</v>
      </c>
      <c r="YA18" s="5" t="s">
        <v>1643</v>
      </c>
      <c r="YB18" s="13" t="s">
        <v>353</v>
      </c>
      <c r="YC18" s="3" t="s">
        <v>1643</v>
      </c>
      <c r="YD18" s="3" t="s">
        <v>1643</v>
      </c>
      <c r="YE18" s="3" t="s">
        <v>1643</v>
      </c>
      <c r="YF18" s="3" t="s">
        <v>1643</v>
      </c>
      <c r="YG18" s="3" t="s">
        <v>111</v>
      </c>
      <c r="YH18" s="5" t="s">
        <v>1643</v>
      </c>
      <c r="YI18" s="13" t="s">
        <v>111</v>
      </c>
      <c r="YJ18" s="3" t="s">
        <v>1643</v>
      </c>
      <c r="YK18" s="3" t="s">
        <v>1643</v>
      </c>
      <c r="YL18" s="3" t="s">
        <v>110</v>
      </c>
      <c r="YM18" s="3" t="s">
        <v>111</v>
      </c>
      <c r="YN18" s="3" t="s">
        <v>1643</v>
      </c>
      <c r="YO18" s="3" t="s">
        <v>110</v>
      </c>
      <c r="YP18" s="3" t="s">
        <v>111</v>
      </c>
      <c r="YQ18" s="3" t="s">
        <v>1643</v>
      </c>
      <c r="YR18" s="3" t="s">
        <v>111</v>
      </c>
      <c r="YS18" s="3" t="s">
        <v>1643</v>
      </c>
      <c r="YT18" s="3" t="s">
        <v>1643</v>
      </c>
      <c r="YU18" s="3" t="s">
        <v>1643</v>
      </c>
      <c r="YV18" s="3" t="s">
        <v>111</v>
      </c>
      <c r="YW18" s="3" t="s">
        <v>1643</v>
      </c>
      <c r="YX18" s="3" t="s">
        <v>1643</v>
      </c>
      <c r="YY18" s="3" t="s">
        <v>111</v>
      </c>
      <c r="YZ18" s="3" t="s">
        <v>1643</v>
      </c>
      <c r="ZA18" s="3" t="s">
        <v>1643</v>
      </c>
      <c r="ZB18" s="3" t="s">
        <v>111</v>
      </c>
      <c r="ZC18" s="3" t="s">
        <v>1643</v>
      </c>
      <c r="ZD18" s="3" t="s">
        <v>1643</v>
      </c>
      <c r="ZE18" s="3" t="s">
        <v>111</v>
      </c>
      <c r="ZF18" s="3" t="s">
        <v>1643</v>
      </c>
      <c r="ZG18" s="3" t="s">
        <v>1643</v>
      </c>
      <c r="ZH18" s="3" t="s">
        <v>110</v>
      </c>
      <c r="ZI18" s="3" t="s">
        <v>111</v>
      </c>
      <c r="ZJ18" s="3" t="s">
        <v>1643</v>
      </c>
      <c r="ZK18" s="3" t="s">
        <v>111</v>
      </c>
      <c r="ZL18" s="3" t="s">
        <v>1643</v>
      </c>
      <c r="ZM18" s="3" t="s">
        <v>1643</v>
      </c>
      <c r="ZN18" s="3" t="s">
        <v>1643</v>
      </c>
      <c r="ZO18" s="3" t="s">
        <v>111</v>
      </c>
      <c r="ZP18" s="3" t="s">
        <v>1643</v>
      </c>
      <c r="ZQ18" s="3" t="s">
        <v>1643</v>
      </c>
      <c r="ZR18" s="5" t="s">
        <v>1643</v>
      </c>
      <c r="ZS18" s="3" t="s">
        <v>462</v>
      </c>
      <c r="ZT18" s="3" t="s">
        <v>452</v>
      </c>
      <c r="ZU18" s="3" t="s">
        <v>450</v>
      </c>
      <c r="ZV18" s="18" t="s">
        <v>110</v>
      </c>
      <c r="ZW18" s="13" t="s">
        <v>1643</v>
      </c>
      <c r="ZX18" s="3" t="s">
        <v>484</v>
      </c>
      <c r="ZY18" s="3" t="s">
        <v>1643</v>
      </c>
      <c r="ZZ18" s="3" t="s">
        <v>1643</v>
      </c>
      <c r="AAA18" s="3" t="s">
        <v>1643</v>
      </c>
      <c r="AAB18" s="3" t="s">
        <v>1643</v>
      </c>
      <c r="AAC18" s="3" t="s">
        <v>496</v>
      </c>
      <c r="AAD18" s="3" t="s">
        <v>497</v>
      </c>
      <c r="AAE18" s="3" t="s">
        <v>498</v>
      </c>
      <c r="AAF18" s="5" t="s">
        <v>1643</v>
      </c>
      <c r="AAG18" s="13" t="s">
        <v>111</v>
      </c>
      <c r="AAH18" s="3" t="s">
        <v>111</v>
      </c>
      <c r="AAI18" s="3" t="s">
        <v>111</v>
      </c>
      <c r="AAJ18" s="3" t="s">
        <v>111</v>
      </c>
      <c r="AAK18" s="3" t="s">
        <v>1643</v>
      </c>
      <c r="AAL18" s="3" t="s">
        <v>1643</v>
      </c>
      <c r="AAM18" s="3" t="s">
        <v>1643</v>
      </c>
      <c r="AAN18" s="3" t="s">
        <v>1643</v>
      </c>
      <c r="AAO18" s="5" t="s">
        <v>1643</v>
      </c>
      <c r="AAP18" s="13" t="s">
        <v>111</v>
      </c>
      <c r="AAQ18" s="5" t="s">
        <v>1643</v>
      </c>
      <c r="AAR18" s="13" t="s">
        <v>526</v>
      </c>
      <c r="AAS18" s="3" t="s">
        <v>110</v>
      </c>
      <c r="AAT18" s="3" t="s">
        <v>110</v>
      </c>
      <c r="AAU18" s="3" t="s">
        <v>110</v>
      </c>
      <c r="AAV18" s="3" t="s">
        <v>111</v>
      </c>
      <c r="AAW18" s="3" t="s">
        <v>111</v>
      </c>
      <c r="AAX18" s="5" t="s">
        <v>110</v>
      </c>
      <c r="AAY18" s="13" t="s">
        <v>110</v>
      </c>
      <c r="AAZ18" s="13" t="s">
        <v>1643</v>
      </c>
      <c r="ABA18" s="3" t="s">
        <v>1643</v>
      </c>
      <c r="ABB18" s="3" t="s">
        <v>1643</v>
      </c>
      <c r="ABC18" s="3" t="s">
        <v>1643</v>
      </c>
      <c r="ABD18" s="3" t="s">
        <v>1643</v>
      </c>
      <c r="ABE18" s="20"/>
      <c r="ABF18" s="5" t="s">
        <v>1643</v>
      </c>
      <c r="ABG18" s="13" t="s">
        <v>1643</v>
      </c>
      <c r="ABH18" s="3" t="s">
        <v>1643</v>
      </c>
      <c r="ABI18" s="3" t="s">
        <v>1643</v>
      </c>
      <c r="ABJ18" s="3" t="s">
        <v>1643</v>
      </c>
      <c r="ABK18" s="3" t="s">
        <v>1643</v>
      </c>
      <c r="ABL18" s="3" t="s">
        <v>1643</v>
      </c>
      <c r="ABM18" s="5" t="s">
        <v>1643</v>
      </c>
      <c r="ABN18" s="13" t="s">
        <v>1643</v>
      </c>
      <c r="ABO18" s="3" t="s">
        <v>1643</v>
      </c>
      <c r="ABP18" s="3" t="s">
        <v>1643</v>
      </c>
      <c r="ABQ18" s="3" t="s">
        <v>1643</v>
      </c>
      <c r="ABR18" s="3" t="s">
        <v>1643</v>
      </c>
      <c r="ABS18" s="3" t="s">
        <v>1643</v>
      </c>
      <c r="ABT18" s="5" t="s">
        <v>1643</v>
      </c>
      <c r="ABU18" s="13" t="s">
        <v>1643</v>
      </c>
      <c r="ABV18" s="3" t="s">
        <v>1643</v>
      </c>
      <c r="ABW18" s="3" t="s">
        <v>1643</v>
      </c>
      <c r="ABX18" s="3" t="s">
        <v>1643</v>
      </c>
      <c r="ABY18" s="3" t="s">
        <v>1643</v>
      </c>
      <c r="ABZ18" s="3" t="s">
        <v>1643</v>
      </c>
      <c r="ACA18" s="5" t="s">
        <v>1643</v>
      </c>
      <c r="ACB18" s="13" t="s">
        <v>1643</v>
      </c>
      <c r="ACC18" s="3" t="s">
        <v>1643</v>
      </c>
      <c r="ACD18" s="3" t="s">
        <v>1643</v>
      </c>
      <c r="ACE18" s="3" t="s">
        <v>1643</v>
      </c>
      <c r="ACF18" s="3" t="s">
        <v>1643</v>
      </c>
      <c r="ACG18" s="3" t="s">
        <v>1643</v>
      </c>
      <c r="ACH18" s="3" t="s">
        <v>1643</v>
      </c>
      <c r="ACI18" s="3" t="s">
        <v>1643</v>
      </c>
      <c r="ACJ18" s="5" t="s">
        <v>1643</v>
      </c>
      <c r="ACK18" s="13" t="s">
        <v>1643</v>
      </c>
      <c r="ACL18" s="3" t="s">
        <v>1643</v>
      </c>
      <c r="ACM18" s="3" t="s">
        <v>1643</v>
      </c>
      <c r="ACN18" s="3" t="s">
        <v>1643</v>
      </c>
      <c r="ACO18" s="3" t="s">
        <v>1643</v>
      </c>
      <c r="ACP18" s="5" t="s">
        <v>1643</v>
      </c>
      <c r="ACQ18" s="13" t="s">
        <v>1643</v>
      </c>
      <c r="ACR18" s="3" t="s">
        <v>1643</v>
      </c>
      <c r="ACS18" s="3" t="s">
        <v>1643</v>
      </c>
      <c r="ACT18" s="3" t="s">
        <v>1643</v>
      </c>
      <c r="ACU18" s="5"/>
      <c r="ACV18" s="13" t="s">
        <v>1643</v>
      </c>
      <c r="ACW18" s="3" t="s">
        <v>1643</v>
      </c>
      <c r="ACX18" s="3" t="s">
        <v>1643</v>
      </c>
      <c r="ACY18" s="3" t="s">
        <v>1643</v>
      </c>
      <c r="ACZ18" s="5" t="s">
        <v>1643</v>
      </c>
      <c r="ADA18" s="13" t="s">
        <v>1643</v>
      </c>
      <c r="ADB18" s="3" t="s">
        <v>1643</v>
      </c>
      <c r="ADC18" s="3" t="s">
        <v>1643</v>
      </c>
      <c r="ADD18" s="3" t="s">
        <v>1643</v>
      </c>
      <c r="ADE18" s="3" t="s">
        <v>1643</v>
      </c>
      <c r="ADF18" s="3" t="s">
        <v>1643</v>
      </c>
      <c r="ADG18" s="3" t="s">
        <v>1643</v>
      </c>
      <c r="ADH18" s="3" t="s">
        <v>1643</v>
      </c>
      <c r="ADI18" s="20" t="s">
        <v>1643</v>
      </c>
      <c r="ADJ18" s="13" t="s">
        <v>1643</v>
      </c>
      <c r="ADK18" s="3" t="s">
        <v>1643</v>
      </c>
      <c r="ADL18" s="3" t="s">
        <v>1643</v>
      </c>
      <c r="ADM18" s="3" t="s">
        <v>1643</v>
      </c>
      <c r="ADN18" s="3" t="s">
        <v>1643</v>
      </c>
      <c r="ADO18" s="5" t="s">
        <v>1643</v>
      </c>
      <c r="ADP18" s="13" t="s">
        <v>1643</v>
      </c>
      <c r="ADQ18" s="8" t="s">
        <v>1643</v>
      </c>
      <c r="ADR18" s="3" t="s">
        <v>1643</v>
      </c>
      <c r="ADS18" s="3" t="s">
        <v>1643</v>
      </c>
      <c r="ADT18" s="5" t="s">
        <v>1643</v>
      </c>
      <c r="ADU18" s="13" t="s">
        <v>1643</v>
      </c>
      <c r="ADV18" s="8" t="s">
        <v>1643</v>
      </c>
      <c r="ADW18" s="3" t="s">
        <v>1643</v>
      </c>
      <c r="ADX18" s="3" t="s">
        <v>1643</v>
      </c>
      <c r="ADY18" s="5" t="s">
        <v>1643</v>
      </c>
      <c r="ADZ18" s="13" t="s">
        <v>1643</v>
      </c>
      <c r="AEA18" s="8" t="s">
        <v>1643</v>
      </c>
      <c r="AEB18" s="3" t="s">
        <v>1643</v>
      </c>
      <c r="AEC18" s="3" t="s">
        <v>1643</v>
      </c>
      <c r="AED18" s="5" t="s">
        <v>1643</v>
      </c>
      <c r="AEE18" s="13" t="s">
        <v>1643</v>
      </c>
      <c r="AEF18" s="3" t="s">
        <v>1643</v>
      </c>
      <c r="AEG18" s="3" t="s">
        <v>1643</v>
      </c>
      <c r="AEH18" s="3" t="s">
        <v>1643</v>
      </c>
      <c r="AEI18" s="3" t="s">
        <v>1643</v>
      </c>
      <c r="AEJ18" s="3" t="s">
        <v>1643</v>
      </c>
      <c r="AEK18" s="3" t="s">
        <v>1643</v>
      </c>
      <c r="AEL18" s="3" t="s">
        <v>1643</v>
      </c>
      <c r="AEM18" s="5" t="s">
        <v>1643</v>
      </c>
      <c r="AEN18" s="13" t="s">
        <v>1643</v>
      </c>
      <c r="AEO18" s="3" t="s">
        <v>1643</v>
      </c>
      <c r="AEP18" s="3" t="s">
        <v>1643</v>
      </c>
      <c r="AEQ18" s="3" t="s">
        <v>1643</v>
      </c>
      <c r="AER18" s="3" t="s">
        <v>1643</v>
      </c>
      <c r="AES18" s="3" t="s">
        <v>1643</v>
      </c>
      <c r="AET18" s="5" t="s">
        <v>1643</v>
      </c>
      <c r="AEU18" s="13" t="s">
        <v>1643</v>
      </c>
      <c r="AEV18" s="3" t="s">
        <v>1643</v>
      </c>
      <c r="AEW18" s="3" t="s">
        <v>1643</v>
      </c>
      <c r="AEX18" s="3" t="s">
        <v>1643</v>
      </c>
      <c r="AEY18" s="5" t="s">
        <v>1643</v>
      </c>
    </row>
    <row r="19" spans="1:831" ht="58" x14ac:dyDescent="0.35">
      <c r="A19" s="1">
        <v>45618.4528125</v>
      </c>
      <c r="B19" s="2">
        <v>45618.457291666666</v>
      </c>
      <c r="C19" s="4">
        <v>100</v>
      </c>
      <c r="D19" s="4">
        <v>387</v>
      </c>
      <c r="E19" s="3" t="s">
        <v>1640</v>
      </c>
      <c r="F19" s="2">
        <v>45618.457310289348</v>
      </c>
      <c r="G19" s="3" t="s">
        <v>1682</v>
      </c>
      <c r="H19" s="4">
        <v>1</v>
      </c>
      <c r="I19" s="3" t="s">
        <v>1642</v>
      </c>
      <c r="J19" s="3" t="s">
        <v>1642</v>
      </c>
      <c r="K19" s="3" t="s">
        <v>1642</v>
      </c>
      <c r="L19" s="3" t="s">
        <v>1642</v>
      </c>
      <c r="M19" s="3" t="s">
        <v>1642</v>
      </c>
      <c r="N19" s="3" t="s">
        <v>1642</v>
      </c>
      <c r="O19" s="3" t="s">
        <v>110</v>
      </c>
      <c r="P19" s="3" t="s">
        <v>1643</v>
      </c>
      <c r="Q19" s="3" t="s">
        <v>1643</v>
      </c>
      <c r="R19" s="20" t="s">
        <v>110</v>
      </c>
      <c r="S19" s="127">
        <v>57</v>
      </c>
      <c r="T19" s="124"/>
      <c r="U19" s="3"/>
      <c r="V19" s="3" t="s">
        <v>20</v>
      </c>
      <c r="W19" s="3" t="s">
        <v>110</v>
      </c>
      <c r="X19" s="3" t="s">
        <v>47</v>
      </c>
      <c r="Y19" s="3" t="s">
        <v>105</v>
      </c>
      <c r="Z19" s="3" t="s">
        <v>16</v>
      </c>
      <c r="AA19" s="4">
        <v>399</v>
      </c>
      <c r="AB19" s="3" t="s">
        <v>25</v>
      </c>
      <c r="AC19" s="3" t="s">
        <v>111</v>
      </c>
      <c r="AD19" s="3" t="s">
        <v>111</v>
      </c>
      <c r="AE19" s="5" t="s">
        <v>1822</v>
      </c>
      <c r="AF19" s="8" t="s">
        <v>1818</v>
      </c>
      <c r="AG19" s="3" t="s">
        <v>1818</v>
      </c>
      <c r="AH19" s="3" t="s">
        <v>130</v>
      </c>
      <c r="AI19" s="3" t="s">
        <v>1818</v>
      </c>
      <c r="AJ19" s="3" t="s">
        <v>130</v>
      </c>
      <c r="AK19" s="3" t="s">
        <v>1818</v>
      </c>
      <c r="AL19" s="3" t="s">
        <v>1818</v>
      </c>
      <c r="AM19" s="3" t="s">
        <v>1818</v>
      </c>
      <c r="AN19" s="3" t="s">
        <v>1818</v>
      </c>
      <c r="AO19" s="3" t="s">
        <v>1818</v>
      </c>
      <c r="AP19" s="3" t="s">
        <v>1818</v>
      </c>
      <c r="AQ19" s="3" t="s">
        <v>1818</v>
      </c>
      <c r="AR19" s="3" t="s">
        <v>130</v>
      </c>
      <c r="AS19" s="3" t="s">
        <v>128</v>
      </c>
      <c r="AT19" s="3" t="s">
        <v>1818</v>
      </c>
      <c r="AU19" s="5" t="s">
        <v>1643</v>
      </c>
      <c r="AV19" s="13" t="s">
        <v>196</v>
      </c>
      <c r="AW19" s="3" t="s">
        <v>198</v>
      </c>
      <c r="AX19" s="3" t="s">
        <v>1643</v>
      </c>
      <c r="AY19" s="3" t="s">
        <v>1643</v>
      </c>
      <c r="AZ19" s="3" t="s">
        <v>1643</v>
      </c>
      <c r="BA19" s="3" t="s">
        <v>1643</v>
      </c>
      <c r="BB19" s="3" t="s">
        <v>1643</v>
      </c>
      <c r="BC19" s="5" t="s">
        <v>1643</v>
      </c>
      <c r="BD19" s="13" t="s">
        <v>1643</v>
      </c>
      <c r="BE19" s="3" t="s">
        <v>232</v>
      </c>
      <c r="BF19" s="3" t="s">
        <v>1643</v>
      </c>
      <c r="BG19" s="3" t="s">
        <v>1643</v>
      </c>
      <c r="BH19" s="3" t="s">
        <v>1643</v>
      </c>
      <c r="BI19" s="3" t="s">
        <v>1643</v>
      </c>
      <c r="BJ19" s="3" t="s">
        <v>1643</v>
      </c>
      <c r="BK19" s="5" t="s">
        <v>1643</v>
      </c>
      <c r="BL19" s="13" t="s">
        <v>1665</v>
      </c>
      <c r="BM19" s="3" t="s">
        <v>132</v>
      </c>
      <c r="BN19" s="3" t="s">
        <v>132</v>
      </c>
      <c r="BO19" s="5" t="s">
        <v>132</v>
      </c>
      <c r="BP19" s="13" t="s">
        <v>130</v>
      </c>
      <c r="BQ19" s="3" t="s">
        <v>130</v>
      </c>
      <c r="BR19" s="3" t="s">
        <v>129</v>
      </c>
      <c r="BS19" s="5" t="s">
        <v>128</v>
      </c>
      <c r="BT19" s="13" t="s">
        <v>132</v>
      </c>
      <c r="BU19" s="5" t="s">
        <v>132</v>
      </c>
      <c r="BV19" s="13" t="s">
        <v>132</v>
      </c>
      <c r="BW19" s="3" t="s">
        <v>132</v>
      </c>
      <c r="BX19" s="3" t="s">
        <v>132</v>
      </c>
      <c r="BY19" s="5" t="s">
        <v>132</v>
      </c>
      <c r="BZ19" s="13" t="s">
        <v>132</v>
      </c>
      <c r="CA19" s="3" t="s">
        <v>129</v>
      </c>
      <c r="CB19" s="3" t="s">
        <v>132</v>
      </c>
      <c r="CC19" s="3" t="s">
        <v>132</v>
      </c>
      <c r="CD19" s="5" t="s">
        <v>132</v>
      </c>
      <c r="CE19" s="13" t="s">
        <v>132</v>
      </c>
      <c r="CF19" s="3" t="s">
        <v>132</v>
      </c>
      <c r="CG19" s="3" t="s">
        <v>132</v>
      </c>
      <c r="CH19" s="3" t="s">
        <v>132</v>
      </c>
      <c r="CI19" s="3" t="s">
        <v>132</v>
      </c>
      <c r="CJ19" s="3" t="s">
        <v>132</v>
      </c>
      <c r="CK19" s="5" t="s">
        <v>132</v>
      </c>
      <c r="CL19" s="13" t="s">
        <v>132</v>
      </c>
      <c r="CM19" s="3" t="s">
        <v>132</v>
      </c>
      <c r="CN19" s="3" t="s">
        <v>132</v>
      </c>
      <c r="CO19" s="3" t="s">
        <v>132</v>
      </c>
      <c r="CP19" s="3" t="s">
        <v>132</v>
      </c>
      <c r="CQ19" s="20" t="s">
        <v>132</v>
      </c>
      <c r="CR19" s="13" t="s">
        <v>132</v>
      </c>
      <c r="CS19" s="3" t="s">
        <v>132</v>
      </c>
      <c r="CT19" s="3" t="s">
        <v>132</v>
      </c>
      <c r="CU19" s="3" t="s">
        <v>132</v>
      </c>
      <c r="CV19" s="3" t="s">
        <v>131</v>
      </c>
      <c r="CW19" s="3" t="s">
        <v>132</v>
      </c>
      <c r="CX19" s="3" t="s">
        <v>132</v>
      </c>
      <c r="CY19" s="3" t="s">
        <v>132</v>
      </c>
      <c r="CZ19" s="3" t="s">
        <v>132</v>
      </c>
      <c r="DA19" s="3" t="s">
        <v>132</v>
      </c>
      <c r="DB19" s="3" t="s">
        <v>132</v>
      </c>
      <c r="DC19" s="3" t="s">
        <v>132</v>
      </c>
      <c r="DD19" s="3" t="s">
        <v>132</v>
      </c>
      <c r="DE19" s="5" t="s">
        <v>132</v>
      </c>
      <c r="DF19" s="8" t="s">
        <v>132</v>
      </c>
      <c r="DG19" s="3" t="s">
        <v>131</v>
      </c>
      <c r="DH19" s="3" t="s">
        <v>132</v>
      </c>
      <c r="DI19" s="3" t="s">
        <v>245</v>
      </c>
      <c r="DJ19" s="3" t="s">
        <v>131</v>
      </c>
      <c r="DK19" s="3" t="s">
        <v>132</v>
      </c>
      <c r="DL19" s="3" t="s">
        <v>132</v>
      </c>
      <c r="DM19" s="3" t="s">
        <v>132</v>
      </c>
      <c r="DN19" s="5" t="s">
        <v>132</v>
      </c>
      <c r="DO19" s="8" t="s">
        <v>132</v>
      </c>
      <c r="DP19" s="3" t="s">
        <v>132</v>
      </c>
      <c r="DQ19" s="3" t="s">
        <v>132</v>
      </c>
      <c r="DR19" s="5" t="s">
        <v>132</v>
      </c>
      <c r="DS19" s="8" t="s">
        <v>132</v>
      </c>
      <c r="DT19" s="3" t="s">
        <v>132</v>
      </c>
      <c r="DU19" s="3" t="s">
        <v>131</v>
      </c>
      <c r="DV19" s="5" t="s">
        <v>132</v>
      </c>
      <c r="DW19" s="16" t="s">
        <v>1643</v>
      </c>
      <c r="DX19" s="13" t="s">
        <v>353</v>
      </c>
      <c r="DY19" s="3" t="s">
        <v>1643</v>
      </c>
      <c r="DZ19" s="3" t="s">
        <v>1643</v>
      </c>
      <c r="EA19" s="3" t="s">
        <v>1643</v>
      </c>
      <c r="EB19" s="20" t="s">
        <v>1643</v>
      </c>
      <c r="EC19" s="13" t="s">
        <v>110</v>
      </c>
      <c r="ED19" s="3" t="s">
        <v>110</v>
      </c>
      <c r="EE19" s="3" t="s">
        <v>110</v>
      </c>
      <c r="EF19" s="3" t="s">
        <v>1643</v>
      </c>
      <c r="EG19" s="3" t="s">
        <v>111</v>
      </c>
      <c r="EH19" s="3" t="s">
        <v>110</v>
      </c>
      <c r="EI19" s="3" t="s">
        <v>111</v>
      </c>
      <c r="EJ19" s="3" t="s">
        <v>111</v>
      </c>
      <c r="EK19" s="3" t="s">
        <v>111</v>
      </c>
      <c r="EL19" s="3" t="s">
        <v>111</v>
      </c>
      <c r="EM19" s="20" t="s">
        <v>1643</v>
      </c>
      <c r="EN19" s="18" t="s">
        <v>110</v>
      </c>
      <c r="EO19" s="8" t="s">
        <v>1643</v>
      </c>
      <c r="EP19" s="3" t="s">
        <v>1643</v>
      </c>
      <c r="EQ19" s="3" t="s">
        <v>1643</v>
      </c>
      <c r="ER19" s="3" t="s">
        <v>1643</v>
      </c>
      <c r="ES19" s="3" t="s">
        <v>1643</v>
      </c>
      <c r="ET19" s="3" t="s">
        <v>495</v>
      </c>
      <c r="EU19" s="3" t="s">
        <v>496</v>
      </c>
      <c r="EV19" s="3" t="s">
        <v>497</v>
      </c>
      <c r="EW19" s="3" t="s">
        <v>498</v>
      </c>
      <c r="EX19" s="20" t="s">
        <v>1643</v>
      </c>
      <c r="EY19" s="16" t="s">
        <v>1643</v>
      </c>
      <c r="EZ19" s="13" t="s">
        <v>1643</v>
      </c>
      <c r="FA19" s="3" t="s">
        <v>1643</v>
      </c>
      <c r="FB19" s="3" t="s">
        <v>1643</v>
      </c>
      <c r="FC19" s="3" t="s">
        <v>1643</v>
      </c>
      <c r="FD19" s="3" t="s">
        <v>1643</v>
      </c>
      <c r="FE19" s="3" t="s">
        <v>1643</v>
      </c>
      <c r="FF19" s="3" t="s">
        <v>1643</v>
      </c>
      <c r="FG19" s="3" t="s">
        <v>1643</v>
      </c>
      <c r="FH19" s="3" t="s">
        <v>1643</v>
      </c>
      <c r="FI19" s="3" t="s">
        <v>1643</v>
      </c>
      <c r="FJ19" s="3" t="s">
        <v>1643</v>
      </c>
      <c r="FK19" s="3" t="s">
        <v>1643</v>
      </c>
      <c r="FL19" s="3" t="s">
        <v>1643</v>
      </c>
      <c r="FM19" s="3" t="s">
        <v>1643</v>
      </c>
      <c r="FN19" s="3" t="s">
        <v>1643</v>
      </c>
      <c r="FO19" s="3" t="s">
        <v>1643</v>
      </c>
      <c r="FP19" s="3" t="s">
        <v>1643</v>
      </c>
      <c r="FQ19" s="3" t="s">
        <v>1643</v>
      </c>
      <c r="FR19" s="3" t="s">
        <v>1643</v>
      </c>
      <c r="FS19" s="3" t="s">
        <v>1643</v>
      </c>
      <c r="FT19" s="3" t="s">
        <v>1643</v>
      </c>
      <c r="FU19" s="3" t="s">
        <v>1643</v>
      </c>
      <c r="FV19" s="3" t="s">
        <v>1643</v>
      </c>
      <c r="FW19" s="3" t="s">
        <v>1643</v>
      </c>
      <c r="FX19" s="3" t="s">
        <v>1643</v>
      </c>
      <c r="FY19" s="3" t="s">
        <v>1643</v>
      </c>
      <c r="FZ19" s="3" t="s">
        <v>1643</v>
      </c>
      <c r="GA19" s="3" t="s">
        <v>1643</v>
      </c>
      <c r="GB19" s="3" t="s">
        <v>1643</v>
      </c>
      <c r="GC19" s="3" t="s">
        <v>1643</v>
      </c>
      <c r="GD19" s="3" t="s">
        <v>1643</v>
      </c>
      <c r="GE19" s="3" t="s">
        <v>1643</v>
      </c>
      <c r="GF19" s="3" t="s">
        <v>1643</v>
      </c>
      <c r="GG19" s="3" t="s">
        <v>1643</v>
      </c>
      <c r="GH19" s="3" t="s">
        <v>1643</v>
      </c>
      <c r="GI19" s="3" t="s">
        <v>1643</v>
      </c>
      <c r="GJ19" s="3" t="s">
        <v>1643</v>
      </c>
      <c r="GK19" s="3" t="s">
        <v>1643</v>
      </c>
      <c r="GL19" s="3" t="s">
        <v>1643</v>
      </c>
      <c r="GM19" s="3" t="s">
        <v>1643</v>
      </c>
      <c r="GN19" s="3" t="s">
        <v>1643</v>
      </c>
      <c r="GO19" s="3" t="s">
        <v>1643</v>
      </c>
      <c r="GP19" s="20" t="s">
        <v>1643</v>
      </c>
      <c r="GQ19" s="13" t="s">
        <v>1643</v>
      </c>
      <c r="GR19" s="20" t="s">
        <v>1643</v>
      </c>
      <c r="GS19" s="13" t="s">
        <v>1643</v>
      </c>
      <c r="GT19" s="3" t="s">
        <v>1643</v>
      </c>
      <c r="GU19" s="3" t="s">
        <v>1643</v>
      </c>
      <c r="GV19" s="20" t="s">
        <v>1643</v>
      </c>
      <c r="GW19" s="31"/>
      <c r="GX19" s="13" t="s">
        <v>1643</v>
      </c>
      <c r="GY19" s="5" t="s">
        <v>1643</v>
      </c>
      <c r="GZ19" s="13" t="s">
        <v>1643</v>
      </c>
      <c r="HA19" s="5" t="s">
        <v>1643</v>
      </c>
      <c r="HB19" s="13" t="s">
        <v>1643</v>
      </c>
      <c r="HC19" s="3" t="s">
        <v>1643</v>
      </c>
      <c r="HD19" s="3" t="s">
        <v>1643</v>
      </c>
      <c r="HE19" s="3" t="s">
        <v>1643</v>
      </c>
      <c r="HF19" s="3" t="s">
        <v>1643</v>
      </c>
      <c r="HG19" s="20" t="s">
        <v>1643</v>
      </c>
      <c r="HH19" s="13" t="s">
        <v>1643</v>
      </c>
      <c r="HI19" s="3"/>
      <c r="HJ19" s="3" t="s">
        <v>1643</v>
      </c>
      <c r="HK19" s="3" t="s">
        <v>1643</v>
      </c>
      <c r="HL19" s="3" t="s">
        <v>1643</v>
      </c>
      <c r="HM19" s="3" t="s">
        <v>1643</v>
      </c>
      <c r="HN19" s="3" t="s">
        <v>1643</v>
      </c>
      <c r="HO19" s="5" t="s">
        <v>1643</v>
      </c>
      <c r="HP19" s="8" t="s">
        <v>1643</v>
      </c>
      <c r="HQ19" s="8" t="s">
        <v>1643</v>
      </c>
      <c r="HR19" s="3" t="s">
        <v>1643</v>
      </c>
      <c r="HS19" s="3" t="s">
        <v>1643</v>
      </c>
      <c r="HT19" s="3" t="s">
        <v>1643</v>
      </c>
      <c r="HU19" s="3" t="s">
        <v>1643</v>
      </c>
      <c r="HV19" s="5" t="s">
        <v>1643</v>
      </c>
      <c r="HW19" s="13" t="s">
        <v>1643</v>
      </c>
      <c r="HX19" s="8" t="s">
        <v>1643</v>
      </c>
      <c r="HY19" s="3" t="s">
        <v>1643</v>
      </c>
      <c r="HZ19" s="3" t="s">
        <v>1643</v>
      </c>
      <c r="IA19" s="3" t="s">
        <v>1643</v>
      </c>
      <c r="IB19" s="3" t="s">
        <v>1643</v>
      </c>
      <c r="IC19" s="5" t="s">
        <v>1643</v>
      </c>
      <c r="ID19" s="13" t="s">
        <v>1643</v>
      </c>
      <c r="IE19" s="8" t="s">
        <v>1643</v>
      </c>
      <c r="IF19" s="3" t="s">
        <v>1643</v>
      </c>
      <c r="IG19" s="3" t="s">
        <v>1643</v>
      </c>
      <c r="IH19" s="3" t="s">
        <v>1643</v>
      </c>
      <c r="II19" s="3" t="s">
        <v>1643</v>
      </c>
      <c r="IJ19" s="20" t="s">
        <v>1643</v>
      </c>
      <c r="IK19" s="13" t="s">
        <v>1643</v>
      </c>
      <c r="IL19" s="3" t="s">
        <v>1643</v>
      </c>
      <c r="IM19" s="3" t="s">
        <v>1643</v>
      </c>
      <c r="IN19" s="3" t="s">
        <v>1643</v>
      </c>
      <c r="IO19" s="3" t="s">
        <v>1643</v>
      </c>
      <c r="IP19" s="3" t="s">
        <v>1643</v>
      </c>
      <c r="IQ19" s="3" t="s">
        <v>1643</v>
      </c>
      <c r="IR19" s="3" t="s">
        <v>1643</v>
      </c>
      <c r="IS19" s="20" t="s">
        <v>1643</v>
      </c>
      <c r="IT19" s="13" t="s">
        <v>1643</v>
      </c>
      <c r="IU19" s="3"/>
      <c r="IV19" s="3" t="s">
        <v>1643</v>
      </c>
      <c r="IW19" s="3" t="s">
        <v>1643</v>
      </c>
      <c r="IX19" s="3" t="s">
        <v>1643</v>
      </c>
      <c r="IY19" s="5" t="s">
        <v>1643</v>
      </c>
      <c r="IZ19" s="8" t="s">
        <v>1643</v>
      </c>
      <c r="JA19" s="8" t="s">
        <v>1643</v>
      </c>
      <c r="JB19" s="3" t="s">
        <v>1643</v>
      </c>
      <c r="JC19" s="3" t="s">
        <v>1643</v>
      </c>
      <c r="JD19" s="5" t="s">
        <v>1643</v>
      </c>
      <c r="JE19" s="13" t="s">
        <v>1643</v>
      </c>
      <c r="JF19" s="3" t="s">
        <v>1643</v>
      </c>
      <c r="JG19" s="3" t="s">
        <v>1643</v>
      </c>
      <c r="JH19" s="3" t="s">
        <v>1643</v>
      </c>
      <c r="JI19" s="3" t="s">
        <v>1643</v>
      </c>
      <c r="JJ19" s="3" t="s">
        <v>1643</v>
      </c>
      <c r="JK19" s="3" t="s">
        <v>1643</v>
      </c>
      <c r="JL19" s="3" t="s">
        <v>1643</v>
      </c>
      <c r="JM19" s="20" t="s">
        <v>1643</v>
      </c>
      <c r="JN19" s="13" t="s">
        <v>1643</v>
      </c>
      <c r="JO19" s="3" t="s">
        <v>1643</v>
      </c>
      <c r="JP19" s="3" t="s">
        <v>1643</v>
      </c>
      <c r="JQ19" s="3" t="s">
        <v>1643</v>
      </c>
      <c r="JR19" s="3" t="s">
        <v>1643</v>
      </c>
      <c r="JS19" s="5" t="s">
        <v>1643</v>
      </c>
      <c r="JT19" s="13" t="s">
        <v>1643</v>
      </c>
      <c r="JU19" s="3" t="s">
        <v>1643</v>
      </c>
      <c r="JV19" s="3" t="s">
        <v>1643</v>
      </c>
      <c r="JW19" s="3" t="s">
        <v>1643</v>
      </c>
      <c r="JX19" s="5" t="s">
        <v>1643</v>
      </c>
      <c r="JY19" s="13" t="s">
        <v>1643</v>
      </c>
      <c r="JZ19" s="3" t="s">
        <v>1643</v>
      </c>
      <c r="KA19" s="3" t="s">
        <v>1643</v>
      </c>
      <c r="KB19" s="3" t="s">
        <v>1643</v>
      </c>
      <c r="KC19" s="3" t="s">
        <v>1643</v>
      </c>
      <c r="KD19" s="3" t="s">
        <v>1643</v>
      </c>
      <c r="KE19" s="3" t="s">
        <v>1643</v>
      </c>
      <c r="KF19" s="3" t="s">
        <v>1643</v>
      </c>
      <c r="KG19" s="5" t="s">
        <v>1643</v>
      </c>
      <c r="KH19" s="13" t="s">
        <v>1643</v>
      </c>
      <c r="KI19" s="3" t="s">
        <v>1643</v>
      </c>
      <c r="KJ19" s="3" t="s">
        <v>1643</v>
      </c>
      <c r="KK19" s="3" t="s">
        <v>1643</v>
      </c>
      <c r="KL19" s="3" t="s">
        <v>1643</v>
      </c>
      <c r="KM19" s="3" t="s">
        <v>1643</v>
      </c>
      <c r="KN19" s="20" t="s">
        <v>1643</v>
      </c>
      <c r="KO19" s="13" t="s">
        <v>1643</v>
      </c>
      <c r="KP19" s="3" t="s">
        <v>1643</v>
      </c>
      <c r="KQ19" s="3" t="s">
        <v>1643</v>
      </c>
      <c r="KR19" s="3" t="s">
        <v>1643</v>
      </c>
      <c r="KS19" s="20" t="s">
        <v>1643</v>
      </c>
      <c r="KT19" s="16" t="s">
        <v>1643</v>
      </c>
      <c r="KU19" s="13" t="s">
        <v>1643</v>
      </c>
      <c r="KV19" s="3" t="s">
        <v>1643</v>
      </c>
      <c r="KW19" s="3" t="s">
        <v>1643</v>
      </c>
      <c r="KX19" s="3" t="s">
        <v>1643</v>
      </c>
      <c r="KY19" s="3" t="s">
        <v>1643</v>
      </c>
      <c r="KZ19" s="3" t="s">
        <v>1643</v>
      </c>
      <c r="LA19" s="3" t="s">
        <v>1643</v>
      </c>
      <c r="LB19" s="3" t="s">
        <v>1643</v>
      </c>
      <c r="LC19" s="3" t="s">
        <v>1643</v>
      </c>
      <c r="LD19" s="3" t="s">
        <v>1643</v>
      </c>
      <c r="LE19" s="3" t="s">
        <v>1643</v>
      </c>
      <c r="LF19" s="3" t="s">
        <v>1643</v>
      </c>
      <c r="LG19" s="3" t="s">
        <v>1643</v>
      </c>
      <c r="LH19" s="3" t="s">
        <v>1643</v>
      </c>
      <c r="LI19" s="3" t="s">
        <v>1643</v>
      </c>
      <c r="LJ19" s="3" t="s">
        <v>1643</v>
      </c>
      <c r="LK19" s="3" t="s">
        <v>1643</v>
      </c>
      <c r="LL19" s="3" t="s">
        <v>1643</v>
      </c>
      <c r="LM19" s="3" t="s">
        <v>1643</v>
      </c>
      <c r="LN19" s="3" t="s">
        <v>1643</v>
      </c>
      <c r="LO19" s="3" t="s">
        <v>1643</v>
      </c>
      <c r="LP19" s="3" t="s">
        <v>1643</v>
      </c>
      <c r="LQ19" s="3" t="s">
        <v>1643</v>
      </c>
      <c r="LR19" s="3" t="s">
        <v>1643</v>
      </c>
      <c r="LS19" s="3" t="s">
        <v>1643</v>
      </c>
      <c r="LT19" s="3" t="s">
        <v>1643</v>
      </c>
      <c r="LU19" s="3" t="s">
        <v>1643</v>
      </c>
      <c r="LV19" s="3" t="s">
        <v>1643</v>
      </c>
      <c r="LW19" s="3" t="s">
        <v>1643</v>
      </c>
      <c r="LX19" s="3" t="s">
        <v>1643</v>
      </c>
      <c r="LY19" s="3" t="s">
        <v>1643</v>
      </c>
      <c r="LZ19" s="3" t="s">
        <v>1643</v>
      </c>
      <c r="MA19" s="3" t="s">
        <v>1643</v>
      </c>
      <c r="MB19" s="3" t="s">
        <v>1643</v>
      </c>
      <c r="MC19" s="3" t="s">
        <v>1643</v>
      </c>
      <c r="MD19" s="3" t="s">
        <v>1643</v>
      </c>
      <c r="ME19" s="3" t="s">
        <v>1643</v>
      </c>
      <c r="MF19" s="3" t="s">
        <v>1643</v>
      </c>
      <c r="MG19" s="3" t="s">
        <v>1643</v>
      </c>
      <c r="MH19" s="3" t="s">
        <v>1643</v>
      </c>
      <c r="MI19" s="3" t="s">
        <v>1643</v>
      </c>
      <c r="MJ19" s="3" t="s">
        <v>1643</v>
      </c>
      <c r="MK19" s="3" t="s">
        <v>1643</v>
      </c>
      <c r="ML19" s="3" t="s">
        <v>1643</v>
      </c>
      <c r="MM19" s="3" t="s">
        <v>1643</v>
      </c>
      <c r="MN19" s="20" t="s">
        <v>1643</v>
      </c>
      <c r="MO19" s="13" t="s">
        <v>1643</v>
      </c>
      <c r="MP19" s="3" t="s">
        <v>1643</v>
      </c>
      <c r="MQ19" s="3" t="s">
        <v>1643</v>
      </c>
      <c r="MR19" s="3" t="s">
        <v>1643</v>
      </c>
      <c r="MS19" s="3" t="s">
        <v>1643</v>
      </c>
      <c r="MT19" s="3" t="s">
        <v>1643</v>
      </c>
      <c r="MU19" s="3" t="s">
        <v>1643</v>
      </c>
      <c r="MV19" s="20" t="s">
        <v>1643</v>
      </c>
      <c r="MW19" s="13" t="s">
        <v>1643</v>
      </c>
      <c r="MX19" s="3" t="s">
        <v>1643</v>
      </c>
      <c r="MY19" s="3" t="s">
        <v>1643</v>
      </c>
      <c r="MZ19" s="3" t="s">
        <v>1643</v>
      </c>
      <c r="NA19" s="3" t="s">
        <v>1643</v>
      </c>
      <c r="NB19" s="3" t="s">
        <v>1643</v>
      </c>
      <c r="NC19" s="20" t="s">
        <v>1643</v>
      </c>
      <c r="ND19" s="13" t="s">
        <v>1643</v>
      </c>
      <c r="NE19" s="3" t="s">
        <v>1643</v>
      </c>
      <c r="NF19" s="3" t="s">
        <v>1643</v>
      </c>
      <c r="NG19" s="3" t="s">
        <v>1643</v>
      </c>
      <c r="NH19" s="3" t="s">
        <v>1643</v>
      </c>
      <c r="NI19" s="3" t="s">
        <v>1643</v>
      </c>
      <c r="NJ19" s="3" t="s">
        <v>1643</v>
      </c>
      <c r="NK19" s="3" t="s">
        <v>1643</v>
      </c>
      <c r="NL19" s="3" t="s">
        <v>1643</v>
      </c>
      <c r="NM19" s="3" t="s">
        <v>1643</v>
      </c>
      <c r="NN19" s="3" t="s">
        <v>1643</v>
      </c>
      <c r="NO19" s="20" t="s">
        <v>1643</v>
      </c>
      <c r="NP19" s="13" t="s">
        <v>1643</v>
      </c>
      <c r="NQ19" s="3" t="s">
        <v>1643</v>
      </c>
      <c r="NR19" s="3" t="s">
        <v>1643</v>
      </c>
      <c r="NS19" s="3" t="s">
        <v>1643</v>
      </c>
      <c r="NT19" s="3" t="s">
        <v>1643</v>
      </c>
      <c r="NU19" s="3" t="s">
        <v>1643</v>
      </c>
      <c r="NV19" s="3" t="s">
        <v>1643</v>
      </c>
      <c r="NW19" s="3" t="s">
        <v>1643</v>
      </c>
      <c r="NX19" s="3" t="s">
        <v>1643</v>
      </c>
      <c r="NY19" s="3" t="s">
        <v>1643</v>
      </c>
      <c r="NZ19" s="3" t="s">
        <v>1643</v>
      </c>
      <c r="OA19" s="3" t="s">
        <v>1643</v>
      </c>
      <c r="OB19" s="3" t="s">
        <v>1643</v>
      </c>
      <c r="OC19" s="3" t="s">
        <v>1643</v>
      </c>
      <c r="OD19" s="3" t="s">
        <v>1643</v>
      </c>
      <c r="OE19" s="5" t="s">
        <v>1643</v>
      </c>
      <c r="OF19" s="13" t="s">
        <v>1643</v>
      </c>
      <c r="OG19" s="3" t="s">
        <v>1643</v>
      </c>
      <c r="OH19" s="3" t="s">
        <v>1643</v>
      </c>
      <c r="OI19" s="3" t="s">
        <v>1643</v>
      </c>
      <c r="OJ19" s="3" t="s">
        <v>1643</v>
      </c>
      <c r="OK19" s="3" t="s">
        <v>1643</v>
      </c>
      <c r="OL19" s="3" t="s">
        <v>1643</v>
      </c>
      <c r="OM19" s="5" t="s">
        <v>1643</v>
      </c>
      <c r="ON19" s="13" t="s">
        <v>1643</v>
      </c>
      <c r="OO19" s="3" t="s">
        <v>1643</v>
      </c>
      <c r="OP19" s="3" t="s">
        <v>1643</v>
      </c>
      <c r="OQ19" s="3" t="s">
        <v>1643</v>
      </c>
      <c r="OR19" s="3" t="s">
        <v>1643</v>
      </c>
      <c r="OS19" s="3" t="s">
        <v>1643</v>
      </c>
      <c r="OT19" s="3" t="s">
        <v>1643</v>
      </c>
      <c r="OU19" s="3" t="s">
        <v>1643</v>
      </c>
      <c r="OV19" s="3" t="s">
        <v>1643</v>
      </c>
      <c r="OW19" s="3" t="s">
        <v>1643</v>
      </c>
      <c r="OX19" s="5" t="s">
        <v>1643</v>
      </c>
      <c r="OY19" s="13" t="s">
        <v>1643</v>
      </c>
      <c r="OZ19" s="3" t="s">
        <v>1643</v>
      </c>
      <c r="PA19" s="3" t="s">
        <v>1643</v>
      </c>
      <c r="PB19" s="3" t="s">
        <v>1643</v>
      </c>
      <c r="PC19" s="3" t="s">
        <v>1643</v>
      </c>
      <c r="PD19" s="3" t="s">
        <v>1643</v>
      </c>
      <c r="PE19" s="3" t="s">
        <v>1643</v>
      </c>
      <c r="PF19" s="3" t="s">
        <v>1643</v>
      </c>
      <c r="PG19" s="3" t="s">
        <v>1643</v>
      </c>
      <c r="PH19" s="3" t="s">
        <v>1643</v>
      </c>
      <c r="PI19" s="3" t="s">
        <v>1643</v>
      </c>
      <c r="PJ19" s="3" t="s">
        <v>1643</v>
      </c>
      <c r="PK19" s="3" t="s">
        <v>1643</v>
      </c>
      <c r="PL19" s="3" t="s">
        <v>1643</v>
      </c>
      <c r="PM19" s="3" t="s">
        <v>1643</v>
      </c>
      <c r="PN19" s="3" t="s">
        <v>1643</v>
      </c>
      <c r="PO19" s="3" t="s">
        <v>1643</v>
      </c>
      <c r="PP19" s="3" t="s">
        <v>1643</v>
      </c>
      <c r="PQ19" s="3" t="s">
        <v>1643</v>
      </c>
      <c r="PR19" s="3" t="s">
        <v>1643</v>
      </c>
      <c r="PS19" s="3" t="s">
        <v>1643</v>
      </c>
      <c r="PT19" s="3" t="s">
        <v>1643</v>
      </c>
      <c r="PU19" s="3" t="s">
        <v>1643</v>
      </c>
      <c r="PV19" s="3" t="s">
        <v>1643</v>
      </c>
      <c r="PW19" s="3" t="s">
        <v>1643</v>
      </c>
      <c r="PX19" s="3" t="s">
        <v>1643</v>
      </c>
      <c r="PY19" s="3" t="s">
        <v>1643</v>
      </c>
      <c r="PZ19" s="3" t="s">
        <v>1643</v>
      </c>
      <c r="QA19" s="3" t="s">
        <v>1643</v>
      </c>
      <c r="QB19" s="3" t="s">
        <v>1643</v>
      </c>
      <c r="QC19" s="3" t="s">
        <v>1643</v>
      </c>
      <c r="QD19" s="3" t="s">
        <v>1643</v>
      </c>
      <c r="QE19" s="3" t="s">
        <v>1643</v>
      </c>
      <c r="QF19" s="3" t="s">
        <v>1643</v>
      </c>
      <c r="QG19" s="3" t="s">
        <v>1643</v>
      </c>
      <c r="QH19" s="3" t="s">
        <v>1643</v>
      </c>
      <c r="QI19" s="3" t="s">
        <v>1643</v>
      </c>
      <c r="QJ19" s="3" t="s">
        <v>1643</v>
      </c>
      <c r="QK19" s="3" t="s">
        <v>1643</v>
      </c>
      <c r="QL19" s="3" t="s">
        <v>1643</v>
      </c>
      <c r="QM19" s="3" t="s">
        <v>1643</v>
      </c>
      <c r="QN19" s="3" t="s">
        <v>1643</v>
      </c>
      <c r="QO19" s="3" t="s">
        <v>1643</v>
      </c>
      <c r="QP19" s="3" t="s">
        <v>1643</v>
      </c>
      <c r="QQ19" s="3" t="s">
        <v>1643</v>
      </c>
      <c r="QR19" s="3" t="s">
        <v>1643</v>
      </c>
      <c r="QS19" s="3" t="s">
        <v>1643</v>
      </c>
      <c r="QT19" s="3" t="s">
        <v>1643</v>
      </c>
      <c r="QU19" s="3" t="s">
        <v>1643</v>
      </c>
      <c r="QV19" s="3" t="s">
        <v>1643</v>
      </c>
      <c r="QW19" s="3" t="s">
        <v>1643</v>
      </c>
      <c r="QX19" s="3" t="s">
        <v>1643</v>
      </c>
      <c r="QY19" s="3" t="s">
        <v>1643</v>
      </c>
      <c r="QZ19" s="3" t="s">
        <v>1643</v>
      </c>
      <c r="RA19" s="3" t="s">
        <v>1643</v>
      </c>
      <c r="RB19" s="3" t="s">
        <v>1643</v>
      </c>
      <c r="RC19" s="3" t="s">
        <v>1643</v>
      </c>
      <c r="RD19" s="3" t="s">
        <v>1643</v>
      </c>
      <c r="RE19" s="3" t="s">
        <v>1643</v>
      </c>
      <c r="RF19" s="3" t="s">
        <v>1643</v>
      </c>
      <c r="RG19" s="3" t="s">
        <v>1643</v>
      </c>
      <c r="RH19" s="3" t="s">
        <v>1643</v>
      </c>
      <c r="RI19" s="3" t="s">
        <v>1643</v>
      </c>
      <c r="RJ19" s="3" t="s">
        <v>1643</v>
      </c>
      <c r="RK19" s="5" t="s">
        <v>1643</v>
      </c>
      <c r="RL19" s="8" t="s">
        <v>1643</v>
      </c>
      <c r="RM19" s="3" t="s">
        <v>1643</v>
      </c>
      <c r="RN19" s="3" t="s">
        <v>1643</v>
      </c>
      <c r="RO19" s="3" t="s">
        <v>1643</v>
      </c>
      <c r="RP19" s="3" t="s">
        <v>1643</v>
      </c>
      <c r="RQ19" s="3" t="s">
        <v>1643</v>
      </c>
      <c r="RR19" s="20" t="s">
        <v>1643</v>
      </c>
      <c r="RS19" s="13" t="s">
        <v>1643</v>
      </c>
      <c r="RT19" s="3" t="s">
        <v>1643</v>
      </c>
      <c r="RU19" s="3" t="s">
        <v>1643</v>
      </c>
      <c r="RV19" s="3" t="s">
        <v>1643</v>
      </c>
      <c r="RW19" s="3" t="s">
        <v>1643</v>
      </c>
      <c r="RX19" s="3" t="s">
        <v>1643</v>
      </c>
      <c r="RY19" s="3" t="s">
        <v>1643</v>
      </c>
      <c r="RZ19" s="3" t="s">
        <v>1643</v>
      </c>
      <c r="SA19" s="3" t="s">
        <v>1643</v>
      </c>
      <c r="SB19" s="3" t="s">
        <v>1643</v>
      </c>
      <c r="SC19" s="3" t="s">
        <v>1643</v>
      </c>
      <c r="SD19" s="3" t="s">
        <v>1643</v>
      </c>
      <c r="SE19" s="3" t="s">
        <v>1643</v>
      </c>
      <c r="SF19" s="3" t="s">
        <v>1643</v>
      </c>
      <c r="SG19" s="3" t="s">
        <v>1643</v>
      </c>
      <c r="SH19" s="3" t="s">
        <v>1643</v>
      </c>
      <c r="SI19" s="3" t="s">
        <v>1643</v>
      </c>
      <c r="SJ19" s="3" t="s">
        <v>1643</v>
      </c>
      <c r="SK19" s="3" t="s">
        <v>1643</v>
      </c>
      <c r="SL19" s="3" t="s">
        <v>1643</v>
      </c>
      <c r="SM19" s="3" t="s">
        <v>1643</v>
      </c>
      <c r="SN19" s="3" t="s">
        <v>1643</v>
      </c>
      <c r="SO19" s="3" t="s">
        <v>1643</v>
      </c>
      <c r="SP19" s="3" t="s">
        <v>1643</v>
      </c>
      <c r="SQ19" s="3" t="s">
        <v>1643</v>
      </c>
      <c r="SR19" s="3" t="s">
        <v>1643</v>
      </c>
      <c r="SS19" s="3" t="s">
        <v>1643</v>
      </c>
      <c r="ST19" s="3" t="s">
        <v>1643</v>
      </c>
      <c r="SU19" s="3" t="s">
        <v>1643</v>
      </c>
      <c r="SV19" s="3" t="s">
        <v>1643</v>
      </c>
      <c r="SW19" s="3" t="s">
        <v>1643</v>
      </c>
      <c r="SX19" s="3" t="s">
        <v>1643</v>
      </c>
      <c r="SY19" s="3" t="s">
        <v>1643</v>
      </c>
      <c r="SZ19" s="3" t="s">
        <v>1643</v>
      </c>
      <c r="TA19" s="3" t="s">
        <v>1643</v>
      </c>
      <c r="TB19" s="20" t="s">
        <v>1643</v>
      </c>
      <c r="TC19" s="13"/>
      <c r="TD19" s="3"/>
      <c r="TE19" s="5"/>
      <c r="TF19" s="18" t="s">
        <v>1643</v>
      </c>
      <c r="TG19" s="13" t="s">
        <v>1643</v>
      </c>
      <c r="TH19" s="3" t="s">
        <v>1643</v>
      </c>
      <c r="TI19" s="3" t="s">
        <v>1643</v>
      </c>
      <c r="TJ19" s="3" t="s">
        <v>1643</v>
      </c>
      <c r="TK19" s="3" t="s">
        <v>1643</v>
      </c>
      <c r="TL19" s="3" t="s">
        <v>1643</v>
      </c>
      <c r="TM19" s="3" t="s">
        <v>1643</v>
      </c>
      <c r="TN19" s="3" t="s">
        <v>1643</v>
      </c>
      <c r="TO19" s="3" t="s">
        <v>1643</v>
      </c>
      <c r="TP19" s="5" t="s">
        <v>1643</v>
      </c>
      <c r="TQ19" s="8" t="s">
        <v>1643</v>
      </c>
      <c r="TR19" s="3" t="s">
        <v>1643</v>
      </c>
      <c r="TS19" s="3" t="s">
        <v>1643</v>
      </c>
      <c r="TT19" s="3" t="s">
        <v>1643</v>
      </c>
      <c r="TU19" s="20" t="s">
        <v>1643</v>
      </c>
      <c r="TV19" s="13" t="s">
        <v>1643</v>
      </c>
      <c r="TW19" s="5" t="s">
        <v>1643</v>
      </c>
      <c r="TX19" s="13" t="s">
        <v>1643</v>
      </c>
      <c r="TY19" s="5" t="s">
        <v>1643</v>
      </c>
      <c r="TZ19" s="13" t="s">
        <v>1643</v>
      </c>
      <c r="UA19" s="3" t="s">
        <v>1643</v>
      </c>
      <c r="UB19" s="3" t="s">
        <v>1643</v>
      </c>
      <c r="UC19" s="3" t="s">
        <v>1643</v>
      </c>
      <c r="UD19" s="3" t="s">
        <v>1643</v>
      </c>
      <c r="UE19" s="5" t="s">
        <v>1643</v>
      </c>
      <c r="UF19" s="13" t="s">
        <v>1643</v>
      </c>
      <c r="UG19" s="3" t="s">
        <v>1643</v>
      </c>
      <c r="UH19" s="5" t="s">
        <v>1643</v>
      </c>
      <c r="UI19" s="13" t="s">
        <v>1643</v>
      </c>
      <c r="UJ19" s="3" t="s">
        <v>1643</v>
      </c>
      <c r="UK19" s="3" t="s">
        <v>1643</v>
      </c>
      <c r="UL19" s="3" t="s">
        <v>1643</v>
      </c>
      <c r="UM19" s="3" t="s">
        <v>1643</v>
      </c>
      <c r="UN19" s="3" t="s">
        <v>1643</v>
      </c>
      <c r="UO19" s="3" t="s">
        <v>1643</v>
      </c>
      <c r="UP19" s="3" t="s">
        <v>1643</v>
      </c>
      <c r="UQ19" s="3" t="s">
        <v>1643</v>
      </c>
      <c r="UR19" s="3" t="s">
        <v>1643</v>
      </c>
      <c r="US19" s="3" t="s">
        <v>1643</v>
      </c>
      <c r="UT19" s="3" t="s">
        <v>1643</v>
      </c>
      <c r="UU19" s="3" t="s">
        <v>1643</v>
      </c>
      <c r="UV19" s="3" t="s">
        <v>1643</v>
      </c>
      <c r="UW19" s="3" t="s">
        <v>1643</v>
      </c>
      <c r="UX19" s="5" t="s">
        <v>1643</v>
      </c>
      <c r="UY19" s="13" t="s">
        <v>1643</v>
      </c>
      <c r="UZ19" s="3" t="s">
        <v>1643</v>
      </c>
      <c r="VA19" s="3" t="s">
        <v>1643</v>
      </c>
      <c r="VB19" s="3" t="s">
        <v>1643</v>
      </c>
      <c r="VC19" s="3" t="s">
        <v>1643</v>
      </c>
      <c r="VD19" s="3" t="s">
        <v>1643</v>
      </c>
      <c r="VE19" s="3" t="s">
        <v>1643</v>
      </c>
      <c r="VF19" s="5" t="s">
        <v>1643</v>
      </c>
      <c r="VG19" s="13" t="s">
        <v>1643</v>
      </c>
      <c r="VH19" s="3" t="s">
        <v>1643</v>
      </c>
      <c r="VI19" s="3" t="s">
        <v>1643</v>
      </c>
      <c r="VJ19" s="3" t="s">
        <v>1643</v>
      </c>
      <c r="VK19" s="3" t="s">
        <v>1643</v>
      </c>
      <c r="VL19" s="3" t="s">
        <v>1643</v>
      </c>
      <c r="VM19" s="3" t="s">
        <v>1643</v>
      </c>
      <c r="VN19" s="5" t="s">
        <v>1643</v>
      </c>
      <c r="VO19" s="13" t="s">
        <v>1643</v>
      </c>
      <c r="VP19" s="3" t="s">
        <v>1643</v>
      </c>
      <c r="VQ19" s="3" t="s">
        <v>1643</v>
      </c>
      <c r="VR19" s="3" t="s">
        <v>1643</v>
      </c>
      <c r="VS19" s="3" t="s">
        <v>1643</v>
      </c>
      <c r="VT19" s="3" t="s">
        <v>1643</v>
      </c>
      <c r="VU19" s="3" t="s">
        <v>1643</v>
      </c>
      <c r="VV19" s="3" t="s">
        <v>1643</v>
      </c>
      <c r="VW19" s="3" t="s">
        <v>1643</v>
      </c>
      <c r="VX19" s="3" t="s">
        <v>1643</v>
      </c>
      <c r="VY19" s="3" t="s">
        <v>1643</v>
      </c>
      <c r="VZ19" s="3" t="s">
        <v>1643</v>
      </c>
      <c r="WA19" s="3" t="s">
        <v>1643</v>
      </c>
      <c r="WB19" s="3" t="s">
        <v>1643</v>
      </c>
      <c r="WC19" s="3" t="s">
        <v>1643</v>
      </c>
      <c r="WD19" s="3" t="s">
        <v>1643</v>
      </c>
      <c r="WE19" s="3" t="s">
        <v>1643</v>
      </c>
      <c r="WF19" s="3" t="s">
        <v>1643</v>
      </c>
      <c r="WG19" s="3" t="s">
        <v>1643</v>
      </c>
      <c r="WH19" s="3" t="s">
        <v>1643</v>
      </c>
      <c r="WI19" s="3" t="s">
        <v>1643</v>
      </c>
      <c r="WJ19" s="3" t="s">
        <v>1643</v>
      </c>
      <c r="WK19" s="3" t="s">
        <v>1643</v>
      </c>
      <c r="WL19" s="3" t="s">
        <v>1643</v>
      </c>
      <c r="WM19" s="3" t="s">
        <v>1643</v>
      </c>
      <c r="WN19" s="3" t="s">
        <v>1643</v>
      </c>
      <c r="WO19" s="3" t="s">
        <v>1643</v>
      </c>
      <c r="WP19" s="3" t="s">
        <v>1643</v>
      </c>
      <c r="WQ19" s="3" t="s">
        <v>1643</v>
      </c>
      <c r="WR19" s="3" t="s">
        <v>1643</v>
      </c>
      <c r="WS19" s="3" t="s">
        <v>1643</v>
      </c>
      <c r="WT19" s="3" t="s">
        <v>1643</v>
      </c>
      <c r="WU19" s="3" t="s">
        <v>1643</v>
      </c>
      <c r="WV19" s="3" t="s">
        <v>1643</v>
      </c>
      <c r="WW19" s="3" t="s">
        <v>1643</v>
      </c>
      <c r="WX19" s="3" t="s">
        <v>1643</v>
      </c>
      <c r="WY19" s="3" t="s">
        <v>1643</v>
      </c>
      <c r="WZ19" s="3" t="s">
        <v>1643</v>
      </c>
      <c r="XA19" s="3" t="s">
        <v>1643</v>
      </c>
      <c r="XB19" s="3" t="s">
        <v>1643</v>
      </c>
      <c r="XC19" s="3" t="s">
        <v>1643</v>
      </c>
      <c r="XD19" s="3" t="s">
        <v>1643</v>
      </c>
      <c r="XE19" s="3" t="s">
        <v>1643</v>
      </c>
      <c r="XF19" s="3" t="s">
        <v>1643</v>
      </c>
      <c r="XG19" s="3" t="s">
        <v>1643</v>
      </c>
      <c r="XH19" s="3" t="s">
        <v>1643</v>
      </c>
      <c r="XI19" s="3" t="s">
        <v>1643</v>
      </c>
      <c r="XJ19" s="3" t="s">
        <v>1643</v>
      </c>
      <c r="XK19" s="3" t="s">
        <v>1643</v>
      </c>
      <c r="XL19" s="3" t="s">
        <v>1643</v>
      </c>
      <c r="XM19" s="3" t="s">
        <v>1643</v>
      </c>
      <c r="XN19" s="3" t="s">
        <v>1643</v>
      </c>
      <c r="XO19" s="3" t="s">
        <v>1643</v>
      </c>
      <c r="XP19" s="3" t="s">
        <v>1643</v>
      </c>
      <c r="XQ19" s="3" t="s">
        <v>1643</v>
      </c>
      <c r="XR19" s="3" t="s">
        <v>1643</v>
      </c>
      <c r="XS19" s="3" t="s">
        <v>1643</v>
      </c>
      <c r="XT19" s="3" t="s">
        <v>1643</v>
      </c>
      <c r="XU19" s="3" t="s">
        <v>1643</v>
      </c>
      <c r="XV19" s="3" t="s">
        <v>1643</v>
      </c>
      <c r="XW19" s="3" t="s">
        <v>1643</v>
      </c>
      <c r="XX19" s="3" t="s">
        <v>1643</v>
      </c>
      <c r="XY19" s="3" t="s">
        <v>1643</v>
      </c>
      <c r="XZ19" s="3" t="s">
        <v>1643</v>
      </c>
      <c r="YA19" s="5" t="s">
        <v>1643</v>
      </c>
      <c r="YB19" s="13" t="s">
        <v>1643</v>
      </c>
      <c r="YC19" s="3" t="s">
        <v>1643</v>
      </c>
      <c r="YD19" s="3" t="s">
        <v>1643</v>
      </c>
      <c r="YE19" s="3" t="s">
        <v>1643</v>
      </c>
      <c r="YF19" s="3" t="s">
        <v>1643</v>
      </c>
      <c r="YG19" s="3" t="s">
        <v>1643</v>
      </c>
      <c r="YH19" s="5" t="s">
        <v>1643</v>
      </c>
      <c r="YI19" s="13" t="s">
        <v>1643</v>
      </c>
      <c r="YJ19" s="3" t="s">
        <v>1643</v>
      </c>
      <c r="YK19" s="3" t="s">
        <v>1643</v>
      </c>
      <c r="YL19" s="3" t="s">
        <v>1643</v>
      </c>
      <c r="YM19" s="3" t="s">
        <v>1643</v>
      </c>
      <c r="YN19" s="3" t="s">
        <v>1643</v>
      </c>
      <c r="YO19" s="3" t="s">
        <v>1643</v>
      </c>
      <c r="YP19" s="3" t="s">
        <v>1643</v>
      </c>
      <c r="YQ19" s="3" t="s">
        <v>1643</v>
      </c>
      <c r="YR19" s="3" t="s">
        <v>1643</v>
      </c>
      <c r="YS19" s="3" t="s">
        <v>1643</v>
      </c>
      <c r="YT19" s="3" t="s">
        <v>1643</v>
      </c>
      <c r="YU19" s="3" t="s">
        <v>1643</v>
      </c>
      <c r="YV19" s="3" t="s">
        <v>1643</v>
      </c>
      <c r="YW19" s="3" t="s">
        <v>1643</v>
      </c>
      <c r="YX19" s="3" t="s">
        <v>1643</v>
      </c>
      <c r="YY19" s="3" t="s">
        <v>1643</v>
      </c>
      <c r="YZ19" s="3" t="s">
        <v>1643</v>
      </c>
      <c r="ZA19" s="3" t="s">
        <v>1643</v>
      </c>
      <c r="ZB19" s="3" t="s">
        <v>1643</v>
      </c>
      <c r="ZC19" s="3" t="s">
        <v>1643</v>
      </c>
      <c r="ZD19" s="3" t="s">
        <v>1643</v>
      </c>
      <c r="ZE19" s="3" t="s">
        <v>1643</v>
      </c>
      <c r="ZF19" s="3" t="s">
        <v>1643</v>
      </c>
      <c r="ZG19" s="3" t="s">
        <v>1643</v>
      </c>
      <c r="ZH19" s="3" t="s">
        <v>1643</v>
      </c>
      <c r="ZI19" s="3" t="s">
        <v>1643</v>
      </c>
      <c r="ZJ19" s="3" t="s">
        <v>1643</v>
      </c>
      <c r="ZK19" s="3" t="s">
        <v>1643</v>
      </c>
      <c r="ZL19" s="3" t="s">
        <v>1643</v>
      </c>
      <c r="ZM19" s="3" t="s">
        <v>1643</v>
      </c>
      <c r="ZN19" s="3" t="s">
        <v>1643</v>
      </c>
      <c r="ZO19" s="3" t="s">
        <v>1643</v>
      </c>
      <c r="ZP19" s="3" t="s">
        <v>1643</v>
      </c>
      <c r="ZQ19" s="3" t="s">
        <v>1643</v>
      </c>
      <c r="ZR19" s="5" t="s">
        <v>1643</v>
      </c>
      <c r="ZS19" s="13"/>
      <c r="ZT19" s="3"/>
      <c r="ZU19" s="5"/>
      <c r="ZV19" s="18" t="s">
        <v>1643</v>
      </c>
      <c r="ZW19" s="13" t="s">
        <v>1643</v>
      </c>
      <c r="ZX19" s="3" t="s">
        <v>1643</v>
      </c>
      <c r="ZY19" s="3" t="s">
        <v>1643</v>
      </c>
      <c r="ZZ19" s="3" t="s">
        <v>1643</v>
      </c>
      <c r="AAA19" s="3" t="s">
        <v>1643</v>
      </c>
      <c r="AAB19" s="3" t="s">
        <v>1643</v>
      </c>
      <c r="AAC19" s="3" t="s">
        <v>1643</v>
      </c>
      <c r="AAD19" s="3" t="s">
        <v>1643</v>
      </c>
      <c r="AAE19" s="3" t="s">
        <v>1643</v>
      </c>
      <c r="AAF19" s="5" t="s">
        <v>1643</v>
      </c>
      <c r="AAG19" s="13" t="s">
        <v>1643</v>
      </c>
      <c r="AAH19" s="3" t="s">
        <v>1643</v>
      </c>
      <c r="AAI19" s="3" t="s">
        <v>1643</v>
      </c>
      <c r="AAJ19" s="3" t="s">
        <v>1643</v>
      </c>
      <c r="AAK19" s="3" t="s">
        <v>1643</v>
      </c>
      <c r="AAL19" s="3" t="s">
        <v>1643</v>
      </c>
      <c r="AAM19" s="3" t="s">
        <v>1643</v>
      </c>
      <c r="AAN19" s="3" t="s">
        <v>1643</v>
      </c>
      <c r="AAO19" s="5" t="s">
        <v>1643</v>
      </c>
      <c r="AAP19" s="13" t="s">
        <v>1643</v>
      </c>
      <c r="AAQ19" s="5" t="s">
        <v>1643</v>
      </c>
      <c r="AAR19" s="13" t="s">
        <v>1643</v>
      </c>
      <c r="AAS19" s="3" t="s">
        <v>1643</v>
      </c>
      <c r="AAT19" s="3" t="s">
        <v>1643</v>
      </c>
      <c r="AAU19" s="3" t="s">
        <v>1643</v>
      </c>
      <c r="AAV19" s="3" t="s">
        <v>1643</v>
      </c>
      <c r="AAW19" s="3" t="s">
        <v>1643</v>
      </c>
      <c r="AAX19" s="5" t="s">
        <v>1643</v>
      </c>
      <c r="AAY19" s="13" t="s">
        <v>1643</v>
      </c>
      <c r="AAZ19" s="13" t="s">
        <v>1643</v>
      </c>
      <c r="ABA19" s="3" t="s">
        <v>1643</v>
      </c>
      <c r="ABB19" s="3" t="s">
        <v>1643</v>
      </c>
      <c r="ABC19" s="3" t="s">
        <v>1643</v>
      </c>
      <c r="ABD19" s="3" t="s">
        <v>1643</v>
      </c>
      <c r="ABE19" s="20"/>
      <c r="ABF19" s="5" t="s">
        <v>1643</v>
      </c>
      <c r="ABG19" s="13" t="s">
        <v>1643</v>
      </c>
      <c r="ABH19" s="3" t="s">
        <v>1643</v>
      </c>
      <c r="ABI19" s="3" t="s">
        <v>1643</v>
      </c>
      <c r="ABJ19" s="3" t="s">
        <v>1643</v>
      </c>
      <c r="ABK19" s="3" t="s">
        <v>1643</v>
      </c>
      <c r="ABL19" s="3" t="s">
        <v>1643</v>
      </c>
      <c r="ABM19" s="5" t="s">
        <v>1643</v>
      </c>
      <c r="ABN19" s="13" t="s">
        <v>1643</v>
      </c>
      <c r="ABO19" s="3" t="s">
        <v>1643</v>
      </c>
      <c r="ABP19" s="3" t="s">
        <v>1643</v>
      </c>
      <c r="ABQ19" s="3" t="s">
        <v>1643</v>
      </c>
      <c r="ABR19" s="3" t="s">
        <v>1643</v>
      </c>
      <c r="ABS19" s="3" t="s">
        <v>1643</v>
      </c>
      <c r="ABT19" s="5" t="s">
        <v>1643</v>
      </c>
      <c r="ABU19" s="13" t="s">
        <v>1643</v>
      </c>
      <c r="ABV19" s="3" t="s">
        <v>1643</v>
      </c>
      <c r="ABW19" s="3" t="s">
        <v>1643</v>
      </c>
      <c r="ABX19" s="3" t="s">
        <v>1643</v>
      </c>
      <c r="ABY19" s="3" t="s">
        <v>1643</v>
      </c>
      <c r="ABZ19" s="3" t="s">
        <v>1643</v>
      </c>
      <c r="ACA19" s="5" t="s">
        <v>1643</v>
      </c>
      <c r="ACB19" s="13" t="s">
        <v>1643</v>
      </c>
      <c r="ACC19" s="3" t="s">
        <v>1643</v>
      </c>
      <c r="ACD19" s="3" t="s">
        <v>1643</v>
      </c>
      <c r="ACE19" s="3" t="s">
        <v>1643</v>
      </c>
      <c r="ACF19" s="3" t="s">
        <v>1643</v>
      </c>
      <c r="ACG19" s="3" t="s">
        <v>1643</v>
      </c>
      <c r="ACH19" s="3" t="s">
        <v>1643</v>
      </c>
      <c r="ACI19" s="3" t="s">
        <v>1643</v>
      </c>
      <c r="ACJ19" s="5" t="s">
        <v>1643</v>
      </c>
      <c r="ACK19" s="13" t="s">
        <v>1643</v>
      </c>
      <c r="ACL19" s="3" t="s">
        <v>1643</v>
      </c>
      <c r="ACM19" s="3" t="s">
        <v>1643</v>
      </c>
      <c r="ACN19" s="3" t="s">
        <v>1643</v>
      </c>
      <c r="ACO19" s="3" t="s">
        <v>1643</v>
      </c>
      <c r="ACP19" s="5" t="s">
        <v>1643</v>
      </c>
      <c r="ACQ19" s="13" t="s">
        <v>1643</v>
      </c>
      <c r="ACR19" s="3" t="s">
        <v>1643</v>
      </c>
      <c r="ACS19" s="3" t="s">
        <v>1643</v>
      </c>
      <c r="ACT19" s="3" t="s">
        <v>1643</v>
      </c>
      <c r="ACU19" s="5"/>
      <c r="ACV19" s="13" t="s">
        <v>1643</v>
      </c>
      <c r="ACW19" s="3" t="s">
        <v>1643</v>
      </c>
      <c r="ACX19" s="3" t="s">
        <v>1643</v>
      </c>
      <c r="ACY19" s="3" t="s">
        <v>1643</v>
      </c>
      <c r="ACZ19" s="5" t="s">
        <v>1643</v>
      </c>
      <c r="ADA19" s="13" t="s">
        <v>1643</v>
      </c>
      <c r="ADB19" s="3" t="s">
        <v>1643</v>
      </c>
      <c r="ADC19" s="3" t="s">
        <v>1643</v>
      </c>
      <c r="ADD19" s="3" t="s">
        <v>1643</v>
      </c>
      <c r="ADE19" s="3" t="s">
        <v>1643</v>
      </c>
      <c r="ADF19" s="3" t="s">
        <v>1643</v>
      </c>
      <c r="ADG19" s="3" t="s">
        <v>1643</v>
      </c>
      <c r="ADH19" s="3" t="s">
        <v>1643</v>
      </c>
      <c r="ADI19" s="20" t="s">
        <v>1643</v>
      </c>
      <c r="ADJ19" s="13" t="s">
        <v>1643</v>
      </c>
      <c r="ADK19" s="3" t="s">
        <v>1643</v>
      </c>
      <c r="ADL19" s="3" t="s">
        <v>1643</v>
      </c>
      <c r="ADM19" s="3" t="s">
        <v>1643</v>
      </c>
      <c r="ADN19" s="3" t="s">
        <v>1643</v>
      </c>
      <c r="ADO19" s="5" t="s">
        <v>1643</v>
      </c>
      <c r="ADP19" s="13" t="s">
        <v>1643</v>
      </c>
      <c r="ADQ19" s="8" t="s">
        <v>1643</v>
      </c>
      <c r="ADR19" s="3" t="s">
        <v>1643</v>
      </c>
      <c r="ADS19" s="3" t="s">
        <v>1643</v>
      </c>
      <c r="ADT19" s="5" t="s">
        <v>1643</v>
      </c>
      <c r="ADU19" s="13" t="s">
        <v>1643</v>
      </c>
      <c r="ADV19" s="8" t="s">
        <v>1643</v>
      </c>
      <c r="ADW19" s="3" t="s">
        <v>1643</v>
      </c>
      <c r="ADX19" s="3" t="s">
        <v>1643</v>
      </c>
      <c r="ADY19" s="5" t="s">
        <v>1643</v>
      </c>
      <c r="ADZ19" s="13" t="s">
        <v>1643</v>
      </c>
      <c r="AEA19" s="8" t="s">
        <v>1643</v>
      </c>
      <c r="AEB19" s="3" t="s">
        <v>1643</v>
      </c>
      <c r="AEC19" s="3" t="s">
        <v>1643</v>
      </c>
      <c r="AED19" s="5" t="s">
        <v>1643</v>
      </c>
      <c r="AEE19" s="13" t="s">
        <v>1643</v>
      </c>
      <c r="AEF19" s="3" t="s">
        <v>1643</v>
      </c>
      <c r="AEG19" s="3" t="s">
        <v>1643</v>
      </c>
      <c r="AEH19" s="3" t="s">
        <v>1643</v>
      </c>
      <c r="AEI19" s="3" t="s">
        <v>1643</v>
      </c>
      <c r="AEJ19" s="3" t="s">
        <v>1643</v>
      </c>
      <c r="AEK19" s="3" t="s">
        <v>1643</v>
      </c>
      <c r="AEL19" s="3" t="s">
        <v>1643</v>
      </c>
      <c r="AEM19" s="5" t="s">
        <v>1643</v>
      </c>
      <c r="AEN19" s="13" t="s">
        <v>1643</v>
      </c>
      <c r="AEO19" s="3" t="s">
        <v>1643</v>
      </c>
      <c r="AEP19" s="3" t="s">
        <v>1643</v>
      </c>
      <c r="AEQ19" s="3" t="s">
        <v>1643</v>
      </c>
      <c r="AER19" s="3" t="s">
        <v>1643</v>
      </c>
      <c r="AES19" s="3" t="s">
        <v>1643</v>
      </c>
      <c r="AET19" s="5" t="s">
        <v>1643</v>
      </c>
      <c r="AEU19" s="13" t="s">
        <v>1643</v>
      </c>
      <c r="AEV19" s="3" t="s">
        <v>1643</v>
      </c>
      <c r="AEW19" s="3" t="s">
        <v>1643</v>
      </c>
      <c r="AEX19" s="3" t="s">
        <v>1643</v>
      </c>
      <c r="AEY19" s="5" t="s">
        <v>1643</v>
      </c>
    </row>
    <row r="20" spans="1:831" ht="145" x14ac:dyDescent="0.35">
      <c r="A20" s="1">
        <v>45618.497881944444</v>
      </c>
      <c r="B20" s="2">
        <v>45618.507569444446</v>
      </c>
      <c r="C20" s="4">
        <v>100</v>
      </c>
      <c r="D20" s="4">
        <v>836</v>
      </c>
      <c r="E20" s="3" t="s">
        <v>1640</v>
      </c>
      <c r="F20" s="2">
        <v>45618.507585960651</v>
      </c>
      <c r="G20" s="3" t="s">
        <v>1683</v>
      </c>
      <c r="H20" s="4">
        <v>1</v>
      </c>
      <c r="I20" s="3" t="s">
        <v>1642</v>
      </c>
      <c r="J20" s="3" t="s">
        <v>1642</v>
      </c>
      <c r="K20" s="3" t="s">
        <v>1642</v>
      </c>
      <c r="L20" s="3" t="s">
        <v>1642</v>
      </c>
      <c r="M20" s="3" t="s">
        <v>1642</v>
      </c>
      <c r="N20" s="3" t="s">
        <v>1642</v>
      </c>
      <c r="O20" s="3" t="s">
        <v>111</v>
      </c>
      <c r="P20" s="3" t="s">
        <v>110</v>
      </c>
      <c r="Q20" s="3" t="s">
        <v>9</v>
      </c>
      <c r="R20" s="20" t="s">
        <v>110</v>
      </c>
      <c r="S20" s="127">
        <v>56</v>
      </c>
      <c r="T20" s="124"/>
      <c r="U20" s="3"/>
      <c r="V20" s="3" t="s">
        <v>20</v>
      </c>
      <c r="W20" s="3" t="s">
        <v>111</v>
      </c>
      <c r="X20" s="3" t="s">
        <v>45</v>
      </c>
      <c r="Y20" s="3" t="s">
        <v>76</v>
      </c>
      <c r="Z20" s="3" t="s">
        <v>12</v>
      </c>
      <c r="AA20" s="4">
        <v>420</v>
      </c>
      <c r="AB20" s="3" t="s">
        <v>25</v>
      </c>
      <c r="AC20" s="3" t="s">
        <v>110</v>
      </c>
      <c r="AD20" s="3" t="s">
        <v>1643</v>
      </c>
      <c r="AE20" s="5" t="s">
        <v>1643</v>
      </c>
      <c r="AF20" s="8" t="s">
        <v>1643</v>
      </c>
      <c r="AG20" s="3" t="s">
        <v>1643</v>
      </c>
      <c r="AH20" s="3" t="s">
        <v>1643</v>
      </c>
      <c r="AI20" s="3" t="s">
        <v>1643</v>
      </c>
      <c r="AJ20" s="3" t="s">
        <v>1643</v>
      </c>
      <c r="AK20" s="3" t="s">
        <v>1643</v>
      </c>
      <c r="AL20" s="3" t="s">
        <v>1643</v>
      </c>
      <c r="AM20" s="3" t="s">
        <v>1643</v>
      </c>
      <c r="AN20" s="3" t="s">
        <v>1643</v>
      </c>
      <c r="AO20" s="3" t="s">
        <v>1643</v>
      </c>
      <c r="AP20" s="3" t="s">
        <v>1643</v>
      </c>
      <c r="AQ20" s="3" t="s">
        <v>1643</v>
      </c>
      <c r="AR20" s="3" t="s">
        <v>1643</v>
      </c>
      <c r="AS20" s="3" t="s">
        <v>1643</v>
      </c>
      <c r="AT20" s="3" t="s">
        <v>1643</v>
      </c>
      <c r="AU20" s="5" t="s">
        <v>1643</v>
      </c>
      <c r="AV20" s="13" t="s">
        <v>1643</v>
      </c>
      <c r="AW20" s="3" t="s">
        <v>1643</v>
      </c>
      <c r="AX20" s="3" t="s">
        <v>1643</v>
      </c>
      <c r="AY20" s="3" t="s">
        <v>1643</v>
      </c>
      <c r="AZ20" s="3" t="s">
        <v>1643</v>
      </c>
      <c r="BA20" s="3" t="s">
        <v>1643</v>
      </c>
      <c r="BB20" s="3" t="s">
        <v>1643</v>
      </c>
      <c r="BC20" s="5" t="s">
        <v>1643</v>
      </c>
      <c r="BD20" s="13" t="s">
        <v>1643</v>
      </c>
      <c r="BE20" s="3" t="s">
        <v>1643</v>
      </c>
      <c r="BF20" s="3" t="s">
        <v>1643</v>
      </c>
      <c r="BG20" s="3" t="s">
        <v>1643</v>
      </c>
      <c r="BH20" s="3" t="s">
        <v>1643</v>
      </c>
      <c r="BI20" s="3" t="s">
        <v>1643</v>
      </c>
      <c r="BJ20" s="3" t="s">
        <v>1643</v>
      </c>
      <c r="BK20" s="5" t="s">
        <v>1643</v>
      </c>
      <c r="BL20" s="13" t="s">
        <v>1643</v>
      </c>
      <c r="BM20" s="3" t="s">
        <v>1643</v>
      </c>
      <c r="BN20" s="3" t="s">
        <v>1643</v>
      </c>
      <c r="BO20" s="5" t="s">
        <v>1643</v>
      </c>
      <c r="BP20" s="13" t="s">
        <v>1643</v>
      </c>
      <c r="BQ20" s="3" t="s">
        <v>1643</v>
      </c>
      <c r="BR20" s="3" t="s">
        <v>1643</v>
      </c>
      <c r="BS20" s="5" t="s">
        <v>1643</v>
      </c>
      <c r="BT20" s="13" t="s">
        <v>1643</v>
      </c>
      <c r="BU20" s="5" t="s">
        <v>1643</v>
      </c>
      <c r="BV20" s="13" t="s">
        <v>1643</v>
      </c>
      <c r="BW20" s="3" t="s">
        <v>1643</v>
      </c>
      <c r="BX20" s="3" t="s">
        <v>1643</v>
      </c>
      <c r="BY20" s="5" t="s">
        <v>1643</v>
      </c>
      <c r="BZ20" s="13" t="s">
        <v>1643</v>
      </c>
      <c r="CA20" s="3" t="s">
        <v>1643</v>
      </c>
      <c r="CB20" s="3" t="s">
        <v>1643</v>
      </c>
      <c r="CC20" s="3" t="s">
        <v>1643</v>
      </c>
      <c r="CD20" s="5" t="s">
        <v>1643</v>
      </c>
      <c r="CE20" s="13" t="s">
        <v>1643</v>
      </c>
      <c r="CF20" s="3" t="s">
        <v>1643</v>
      </c>
      <c r="CG20" s="3" t="s">
        <v>1643</v>
      </c>
      <c r="CH20" s="3" t="s">
        <v>1643</v>
      </c>
      <c r="CI20" s="3" t="s">
        <v>1643</v>
      </c>
      <c r="CJ20" s="3" t="s">
        <v>1643</v>
      </c>
      <c r="CK20" s="5" t="s">
        <v>1643</v>
      </c>
      <c r="CL20" s="13" t="s">
        <v>1643</v>
      </c>
      <c r="CM20" s="3" t="s">
        <v>1643</v>
      </c>
      <c r="CN20" s="3" t="s">
        <v>1643</v>
      </c>
      <c r="CO20" s="3" t="s">
        <v>1643</v>
      </c>
      <c r="CP20" s="3" t="s">
        <v>1643</v>
      </c>
      <c r="CQ20" s="20" t="s">
        <v>1643</v>
      </c>
      <c r="CR20" s="13" t="s">
        <v>1643</v>
      </c>
      <c r="CS20" s="3" t="s">
        <v>1643</v>
      </c>
      <c r="CT20" s="3" t="s">
        <v>1643</v>
      </c>
      <c r="CU20" s="3" t="s">
        <v>1643</v>
      </c>
      <c r="CV20" s="3" t="s">
        <v>1643</v>
      </c>
      <c r="CW20" s="3" t="s">
        <v>1643</v>
      </c>
      <c r="CX20" s="3" t="s">
        <v>1643</v>
      </c>
      <c r="CY20" s="3" t="s">
        <v>1643</v>
      </c>
      <c r="CZ20" s="3" t="s">
        <v>1643</v>
      </c>
      <c r="DA20" s="3" t="s">
        <v>1643</v>
      </c>
      <c r="DB20" s="3" t="s">
        <v>1643</v>
      </c>
      <c r="DC20" s="3" t="s">
        <v>1643</v>
      </c>
      <c r="DD20" s="3" t="s">
        <v>1643</v>
      </c>
      <c r="DE20" s="5" t="s">
        <v>1643</v>
      </c>
      <c r="DF20" s="8" t="s">
        <v>1643</v>
      </c>
      <c r="DG20" s="3" t="s">
        <v>1643</v>
      </c>
      <c r="DH20" s="3" t="s">
        <v>1643</v>
      </c>
      <c r="DI20" s="3" t="s">
        <v>1643</v>
      </c>
      <c r="DJ20" s="3" t="s">
        <v>1643</v>
      </c>
      <c r="DK20" s="3" t="s">
        <v>1643</v>
      </c>
      <c r="DL20" s="3" t="s">
        <v>1643</v>
      </c>
      <c r="DM20" s="3" t="s">
        <v>1643</v>
      </c>
      <c r="DN20" s="5" t="s">
        <v>1643</v>
      </c>
      <c r="DO20" s="8" t="s">
        <v>1643</v>
      </c>
      <c r="DP20" s="3" t="s">
        <v>1643</v>
      </c>
      <c r="DQ20" s="3" t="s">
        <v>1643</v>
      </c>
      <c r="DR20" s="5" t="s">
        <v>1643</v>
      </c>
      <c r="DS20" s="8" t="s">
        <v>1643</v>
      </c>
      <c r="DT20" s="3" t="s">
        <v>1643</v>
      </c>
      <c r="DU20" s="3" t="s">
        <v>1643</v>
      </c>
      <c r="DV20" s="5" t="s">
        <v>1643</v>
      </c>
      <c r="DW20" s="16" t="s">
        <v>1643</v>
      </c>
      <c r="DX20" s="13" t="s">
        <v>1643</v>
      </c>
      <c r="DY20" s="3" t="s">
        <v>1643</v>
      </c>
      <c r="DZ20" s="3" t="s">
        <v>1643</v>
      </c>
      <c r="EA20" s="3" t="s">
        <v>1643</v>
      </c>
      <c r="EB20" s="20" t="s">
        <v>1643</v>
      </c>
      <c r="EC20" s="13" t="s">
        <v>1643</v>
      </c>
      <c r="ED20" s="3" t="s">
        <v>1643</v>
      </c>
      <c r="EE20" s="3" t="s">
        <v>1643</v>
      </c>
      <c r="EF20" s="3" t="s">
        <v>1643</v>
      </c>
      <c r="EG20" s="3" t="s">
        <v>1643</v>
      </c>
      <c r="EH20" s="3" t="s">
        <v>1643</v>
      </c>
      <c r="EI20" s="3" t="s">
        <v>1643</v>
      </c>
      <c r="EJ20" s="3" t="s">
        <v>1643</v>
      </c>
      <c r="EK20" s="3" t="s">
        <v>1643</v>
      </c>
      <c r="EL20" s="3" t="s">
        <v>1643</v>
      </c>
      <c r="EM20" s="20" t="s">
        <v>1643</v>
      </c>
      <c r="EN20" s="18" t="s">
        <v>1643</v>
      </c>
      <c r="EO20" s="8" t="s">
        <v>1643</v>
      </c>
      <c r="EP20" s="3" t="s">
        <v>1643</v>
      </c>
      <c r="EQ20" s="3" t="s">
        <v>1643</v>
      </c>
      <c r="ER20" s="3" t="s">
        <v>1643</v>
      </c>
      <c r="ES20" s="3" t="s">
        <v>1643</v>
      </c>
      <c r="ET20" s="3" t="s">
        <v>1643</v>
      </c>
      <c r="EU20" s="3" t="s">
        <v>1643</v>
      </c>
      <c r="EV20" s="3" t="s">
        <v>1643</v>
      </c>
      <c r="EW20" s="3" t="s">
        <v>1643</v>
      </c>
      <c r="EX20" s="20" t="s">
        <v>1643</v>
      </c>
      <c r="EY20" s="16" t="s">
        <v>111</v>
      </c>
      <c r="EZ20" s="13" t="s">
        <v>1643</v>
      </c>
      <c r="FA20" s="3" t="s">
        <v>1643</v>
      </c>
      <c r="FB20" s="3" t="s">
        <v>1643</v>
      </c>
      <c r="FC20" s="3" t="s">
        <v>1643</v>
      </c>
      <c r="FD20" s="3" t="s">
        <v>1643</v>
      </c>
      <c r="FE20" s="3" t="s">
        <v>1643</v>
      </c>
      <c r="FF20" s="3" t="s">
        <v>1643</v>
      </c>
      <c r="FG20" s="3" t="s">
        <v>1643</v>
      </c>
      <c r="FH20" s="3" t="s">
        <v>1643</v>
      </c>
      <c r="FI20" s="3" t="s">
        <v>1643</v>
      </c>
      <c r="FJ20" s="3" t="s">
        <v>1643</v>
      </c>
      <c r="FK20" s="3" t="s">
        <v>1643</v>
      </c>
      <c r="FL20" s="3" t="s">
        <v>1643</v>
      </c>
      <c r="FM20" s="3" t="s">
        <v>1643</v>
      </c>
      <c r="FN20" s="3" t="s">
        <v>1643</v>
      </c>
      <c r="FO20" s="3" t="s">
        <v>1643</v>
      </c>
      <c r="FP20" s="3" t="s">
        <v>1643</v>
      </c>
      <c r="FQ20" s="3" t="s">
        <v>1643</v>
      </c>
      <c r="FR20" s="3" t="s">
        <v>1643</v>
      </c>
      <c r="FS20" s="3" t="s">
        <v>1643</v>
      </c>
      <c r="FT20" s="3" t="s">
        <v>1643</v>
      </c>
      <c r="FU20" s="3" t="s">
        <v>1643</v>
      </c>
      <c r="FV20" s="3" t="s">
        <v>1643</v>
      </c>
      <c r="FW20" s="3" t="s">
        <v>1643</v>
      </c>
      <c r="FX20" s="3" t="s">
        <v>1643</v>
      </c>
      <c r="FY20" s="3" t="s">
        <v>1643</v>
      </c>
      <c r="FZ20" s="3" t="s">
        <v>1643</v>
      </c>
      <c r="GA20" s="3" t="s">
        <v>1643</v>
      </c>
      <c r="GB20" s="3" t="s">
        <v>1643</v>
      </c>
      <c r="GC20" s="3" t="s">
        <v>1643</v>
      </c>
      <c r="GD20" s="3" t="s">
        <v>1643</v>
      </c>
      <c r="GE20" s="3" t="s">
        <v>1643</v>
      </c>
      <c r="GF20" s="3" t="s">
        <v>1643</v>
      </c>
      <c r="GG20" s="3" t="s">
        <v>1643</v>
      </c>
      <c r="GH20" s="3" t="s">
        <v>1643</v>
      </c>
      <c r="GI20" s="3" t="s">
        <v>1643</v>
      </c>
      <c r="GJ20" s="3" t="s">
        <v>1643</v>
      </c>
      <c r="GK20" s="3" t="s">
        <v>1643</v>
      </c>
      <c r="GL20" s="3" t="s">
        <v>1643</v>
      </c>
      <c r="GM20" s="3" t="s">
        <v>1643</v>
      </c>
      <c r="GN20" s="3" t="s">
        <v>1643</v>
      </c>
      <c r="GO20" s="3" t="s">
        <v>1643</v>
      </c>
      <c r="GP20" s="20" t="s">
        <v>1643</v>
      </c>
      <c r="GQ20" s="13" t="s">
        <v>1643</v>
      </c>
      <c r="GR20" s="20" t="s">
        <v>1643</v>
      </c>
      <c r="GS20" s="13" t="s">
        <v>1643</v>
      </c>
      <c r="GT20" s="3" t="s">
        <v>1643</v>
      </c>
      <c r="GU20" s="3" t="s">
        <v>1643</v>
      </c>
      <c r="GV20" s="20" t="s">
        <v>1643</v>
      </c>
      <c r="GW20" s="31"/>
      <c r="GX20" s="13" t="s">
        <v>1643</v>
      </c>
      <c r="GY20" s="5" t="s">
        <v>1643</v>
      </c>
      <c r="GZ20" s="13" t="s">
        <v>1643</v>
      </c>
      <c r="HA20" s="5" t="s">
        <v>1643</v>
      </c>
      <c r="HB20" s="13" t="s">
        <v>1643</v>
      </c>
      <c r="HC20" s="3" t="s">
        <v>1643</v>
      </c>
      <c r="HD20" s="3" t="s">
        <v>1643</v>
      </c>
      <c r="HE20" s="3" t="s">
        <v>1643</v>
      </c>
      <c r="HF20" s="3" t="s">
        <v>1643</v>
      </c>
      <c r="HG20" s="20" t="s">
        <v>1643</v>
      </c>
      <c r="HH20" s="13" t="s">
        <v>1643</v>
      </c>
      <c r="HI20" s="3"/>
      <c r="HJ20" s="3" t="s">
        <v>1643</v>
      </c>
      <c r="HK20" s="3" t="s">
        <v>1643</v>
      </c>
      <c r="HL20" s="3" t="s">
        <v>1643</v>
      </c>
      <c r="HM20" s="3" t="s">
        <v>1643</v>
      </c>
      <c r="HN20" s="3" t="s">
        <v>1643</v>
      </c>
      <c r="HO20" s="5" t="s">
        <v>1643</v>
      </c>
      <c r="HP20" s="8" t="s">
        <v>1643</v>
      </c>
      <c r="HQ20" s="8" t="s">
        <v>1643</v>
      </c>
      <c r="HR20" s="3" t="s">
        <v>1643</v>
      </c>
      <c r="HS20" s="3" t="s">
        <v>1643</v>
      </c>
      <c r="HT20" s="3" t="s">
        <v>1643</v>
      </c>
      <c r="HU20" s="3" t="s">
        <v>1643</v>
      </c>
      <c r="HV20" s="5" t="s">
        <v>1643</v>
      </c>
      <c r="HW20" s="13" t="s">
        <v>1643</v>
      </c>
      <c r="HX20" s="8" t="s">
        <v>1643</v>
      </c>
      <c r="HY20" s="3" t="s">
        <v>1643</v>
      </c>
      <c r="HZ20" s="3" t="s">
        <v>1643</v>
      </c>
      <c r="IA20" s="3" t="s">
        <v>1643</v>
      </c>
      <c r="IB20" s="3" t="s">
        <v>1643</v>
      </c>
      <c r="IC20" s="5" t="s">
        <v>1643</v>
      </c>
      <c r="ID20" s="13" t="s">
        <v>1643</v>
      </c>
      <c r="IE20" s="8" t="s">
        <v>1643</v>
      </c>
      <c r="IF20" s="3" t="s">
        <v>1643</v>
      </c>
      <c r="IG20" s="3" t="s">
        <v>1643</v>
      </c>
      <c r="IH20" s="3" t="s">
        <v>1643</v>
      </c>
      <c r="II20" s="3" t="s">
        <v>1643</v>
      </c>
      <c r="IJ20" s="20" t="s">
        <v>1643</v>
      </c>
      <c r="IK20" s="13" t="s">
        <v>1643</v>
      </c>
      <c r="IL20" s="3" t="s">
        <v>1643</v>
      </c>
      <c r="IM20" s="3" t="s">
        <v>1643</v>
      </c>
      <c r="IN20" s="3" t="s">
        <v>1643</v>
      </c>
      <c r="IO20" s="3" t="s">
        <v>1643</v>
      </c>
      <c r="IP20" s="3" t="s">
        <v>1643</v>
      </c>
      <c r="IQ20" s="3" t="s">
        <v>1643</v>
      </c>
      <c r="IR20" s="3" t="s">
        <v>1643</v>
      </c>
      <c r="IS20" s="20" t="s">
        <v>1643</v>
      </c>
      <c r="IT20" s="13" t="s">
        <v>1643</v>
      </c>
      <c r="IU20" s="3"/>
      <c r="IV20" s="3" t="s">
        <v>1643</v>
      </c>
      <c r="IW20" s="3" t="s">
        <v>1643</v>
      </c>
      <c r="IX20" s="3" t="s">
        <v>1643</v>
      </c>
      <c r="IY20" s="5" t="s">
        <v>1643</v>
      </c>
      <c r="IZ20" s="8" t="s">
        <v>1643</v>
      </c>
      <c r="JA20" s="8" t="s">
        <v>1643</v>
      </c>
      <c r="JB20" s="3" t="s">
        <v>1643</v>
      </c>
      <c r="JC20" s="3" t="s">
        <v>1643</v>
      </c>
      <c r="JD20" s="5" t="s">
        <v>1643</v>
      </c>
      <c r="JE20" s="13" t="s">
        <v>1643</v>
      </c>
      <c r="JF20" s="3" t="s">
        <v>1643</v>
      </c>
      <c r="JG20" s="3" t="s">
        <v>1643</v>
      </c>
      <c r="JH20" s="3" t="s">
        <v>1643</v>
      </c>
      <c r="JI20" s="3" t="s">
        <v>1643</v>
      </c>
      <c r="JJ20" s="3" t="s">
        <v>1643</v>
      </c>
      <c r="JK20" s="3" t="s">
        <v>1643</v>
      </c>
      <c r="JL20" s="3" t="s">
        <v>1643</v>
      </c>
      <c r="JM20" s="20" t="s">
        <v>1643</v>
      </c>
      <c r="JN20" s="13" t="s">
        <v>1643</v>
      </c>
      <c r="JO20" s="3" t="s">
        <v>1643</v>
      </c>
      <c r="JP20" s="3" t="s">
        <v>1643</v>
      </c>
      <c r="JQ20" s="3" t="s">
        <v>1643</v>
      </c>
      <c r="JR20" s="3" t="s">
        <v>1643</v>
      </c>
      <c r="JS20" s="5" t="s">
        <v>1643</v>
      </c>
      <c r="JT20" s="13" t="s">
        <v>1643</v>
      </c>
      <c r="JU20" s="3" t="s">
        <v>1643</v>
      </c>
      <c r="JV20" s="3" t="s">
        <v>1643</v>
      </c>
      <c r="JW20" s="3" t="s">
        <v>1643</v>
      </c>
      <c r="JX20" s="5" t="s">
        <v>1643</v>
      </c>
      <c r="JY20" s="13" t="s">
        <v>1643</v>
      </c>
      <c r="JZ20" s="3" t="s">
        <v>1643</v>
      </c>
      <c r="KA20" s="3" t="s">
        <v>1643</v>
      </c>
      <c r="KB20" s="3" t="s">
        <v>1643</v>
      </c>
      <c r="KC20" s="3" t="s">
        <v>1643</v>
      </c>
      <c r="KD20" s="3" t="s">
        <v>1643</v>
      </c>
      <c r="KE20" s="3" t="s">
        <v>1643</v>
      </c>
      <c r="KF20" s="3" t="s">
        <v>1643</v>
      </c>
      <c r="KG20" s="5" t="s">
        <v>1643</v>
      </c>
      <c r="KH20" s="13" t="s">
        <v>1643</v>
      </c>
      <c r="KI20" s="3" t="s">
        <v>1643</v>
      </c>
      <c r="KJ20" s="3" t="s">
        <v>1643</v>
      </c>
      <c r="KK20" s="3" t="s">
        <v>1643</v>
      </c>
      <c r="KL20" s="3" t="s">
        <v>1643</v>
      </c>
      <c r="KM20" s="3" t="s">
        <v>1643</v>
      </c>
      <c r="KN20" s="20" t="s">
        <v>1643</v>
      </c>
      <c r="KO20" s="13" t="s">
        <v>1643</v>
      </c>
      <c r="KP20" s="3" t="s">
        <v>1643</v>
      </c>
      <c r="KQ20" s="3" t="s">
        <v>1643</v>
      </c>
      <c r="KR20" s="3" t="s">
        <v>1643</v>
      </c>
      <c r="KS20" s="20" t="s">
        <v>1643</v>
      </c>
      <c r="KT20" s="16" t="s">
        <v>1643</v>
      </c>
      <c r="KU20" s="13" t="s">
        <v>1643</v>
      </c>
      <c r="KV20" s="3" t="s">
        <v>1643</v>
      </c>
      <c r="KW20" s="3" t="s">
        <v>1643</v>
      </c>
      <c r="KX20" s="3" t="s">
        <v>1643</v>
      </c>
      <c r="KY20" s="3" t="s">
        <v>1643</v>
      </c>
      <c r="KZ20" s="3" t="s">
        <v>1643</v>
      </c>
      <c r="LA20" s="3" t="s">
        <v>1643</v>
      </c>
      <c r="LB20" s="3" t="s">
        <v>1643</v>
      </c>
      <c r="LC20" s="3" t="s">
        <v>1643</v>
      </c>
      <c r="LD20" s="3" t="s">
        <v>1643</v>
      </c>
      <c r="LE20" s="3" t="s">
        <v>1643</v>
      </c>
      <c r="LF20" s="3" t="s">
        <v>1643</v>
      </c>
      <c r="LG20" s="3" t="s">
        <v>1643</v>
      </c>
      <c r="LH20" s="3" t="s">
        <v>1643</v>
      </c>
      <c r="LI20" s="3" t="s">
        <v>1643</v>
      </c>
      <c r="LJ20" s="3" t="s">
        <v>1643</v>
      </c>
      <c r="LK20" s="3" t="s">
        <v>1643</v>
      </c>
      <c r="LL20" s="3" t="s">
        <v>1643</v>
      </c>
      <c r="LM20" s="3" t="s">
        <v>1643</v>
      </c>
      <c r="LN20" s="3" t="s">
        <v>1643</v>
      </c>
      <c r="LO20" s="3" t="s">
        <v>1643</v>
      </c>
      <c r="LP20" s="3" t="s">
        <v>1643</v>
      </c>
      <c r="LQ20" s="3" t="s">
        <v>1643</v>
      </c>
      <c r="LR20" s="3" t="s">
        <v>1643</v>
      </c>
      <c r="LS20" s="3" t="s">
        <v>1643</v>
      </c>
      <c r="LT20" s="3" t="s">
        <v>1643</v>
      </c>
      <c r="LU20" s="3" t="s">
        <v>1643</v>
      </c>
      <c r="LV20" s="3" t="s">
        <v>1643</v>
      </c>
      <c r="LW20" s="3" t="s">
        <v>1643</v>
      </c>
      <c r="LX20" s="3" t="s">
        <v>1643</v>
      </c>
      <c r="LY20" s="3" t="s">
        <v>1643</v>
      </c>
      <c r="LZ20" s="3" t="s">
        <v>1643</v>
      </c>
      <c r="MA20" s="3" t="s">
        <v>1643</v>
      </c>
      <c r="MB20" s="3" t="s">
        <v>1643</v>
      </c>
      <c r="MC20" s="3" t="s">
        <v>1643</v>
      </c>
      <c r="MD20" s="3" t="s">
        <v>1643</v>
      </c>
      <c r="ME20" s="3" t="s">
        <v>1643</v>
      </c>
      <c r="MF20" s="3" t="s">
        <v>1643</v>
      </c>
      <c r="MG20" s="3" t="s">
        <v>1643</v>
      </c>
      <c r="MH20" s="3" t="s">
        <v>1643</v>
      </c>
      <c r="MI20" s="3" t="s">
        <v>1643</v>
      </c>
      <c r="MJ20" s="3" t="s">
        <v>1643</v>
      </c>
      <c r="MK20" s="3" t="s">
        <v>1643</v>
      </c>
      <c r="ML20" s="3" t="s">
        <v>1643</v>
      </c>
      <c r="MM20" s="3" t="s">
        <v>1643</v>
      </c>
      <c r="MN20" s="20" t="s">
        <v>1643</v>
      </c>
      <c r="MO20" s="13" t="s">
        <v>1643</v>
      </c>
      <c r="MP20" s="3" t="s">
        <v>1643</v>
      </c>
      <c r="MQ20" s="3" t="s">
        <v>1643</v>
      </c>
      <c r="MR20" s="3" t="s">
        <v>1643</v>
      </c>
      <c r="MS20" s="3" t="s">
        <v>1643</v>
      </c>
      <c r="MT20" s="3" t="s">
        <v>1643</v>
      </c>
      <c r="MU20" s="3" t="s">
        <v>1643</v>
      </c>
      <c r="MV20" s="20" t="s">
        <v>1643</v>
      </c>
      <c r="MW20" s="13" t="s">
        <v>1643</v>
      </c>
      <c r="MX20" s="3" t="s">
        <v>1643</v>
      </c>
      <c r="MY20" s="3" t="s">
        <v>1643</v>
      </c>
      <c r="MZ20" s="3" t="s">
        <v>1643</v>
      </c>
      <c r="NA20" s="3" t="s">
        <v>1643</v>
      </c>
      <c r="NB20" s="3" t="s">
        <v>1643</v>
      </c>
      <c r="NC20" s="20" t="s">
        <v>1643</v>
      </c>
      <c r="ND20" s="13" t="s">
        <v>1643</v>
      </c>
      <c r="NE20" s="3" t="s">
        <v>1643</v>
      </c>
      <c r="NF20" s="3" t="s">
        <v>1643</v>
      </c>
      <c r="NG20" s="3" t="s">
        <v>1643</v>
      </c>
      <c r="NH20" s="3" t="s">
        <v>1643</v>
      </c>
      <c r="NI20" s="3" t="s">
        <v>1643</v>
      </c>
      <c r="NJ20" s="3" t="s">
        <v>1643</v>
      </c>
      <c r="NK20" s="3" t="s">
        <v>1643</v>
      </c>
      <c r="NL20" s="3" t="s">
        <v>1643</v>
      </c>
      <c r="NM20" s="3" t="s">
        <v>1643</v>
      </c>
      <c r="NN20" s="3" t="s">
        <v>1643</v>
      </c>
      <c r="NO20" s="20" t="s">
        <v>1643</v>
      </c>
      <c r="NP20" s="13" t="s">
        <v>1643</v>
      </c>
      <c r="NQ20" s="3" t="s">
        <v>1643</v>
      </c>
      <c r="NR20" s="3" t="s">
        <v>1643</v>
      </c>
      <c r="NS20" s="3" t="s">
        <v>1643</v>
      </c>
      <c r="NT20" s="3" t="s">
        <v>1643</v>
      </c>
      <c r="NU20" s="3" t="s">
        <v>1643</v>
      </c>
      <c r="NV20" s="3" t="s">
        <v>1643</v>
      </c>
      <c r="NW20" s="3" t="s">
        <v>1643</v>
      </c>
      <c r="NX20" s="3" t="s">
        <v>1643</v>
      </c>
      <c r="NY20" s="3" t="s">
        <v>1643</v>
      </c>
      <c r="NZ20" s="3" t="s">
        <v>1643</v>
      </c>
      <c r="OA20" s="3" t="s">
        <v>1643</v>
      </c>
      <c r="OB20" s="3" t="s">
        <v>1643</v>
      </c>
      <c r="OC20" s="3" t="s">
        <v>1643</v>
      </c>
      <c r="OD20" s="3" t="s">
        <v>1643</v>
      </c>
      <c r="OE20" s="5" t="s">
        <v>1643</v>
      </c>
      <c r="OF20" s="13" t="s">
        <v>1643</v>
      </c>
      <c r="OG20" s="3" t="s">
        <v>1643</v>
      </c>
      <c r="OH20" s="3" t="s">
        <v>1643</v>
      </c>
      <c r="OI20" s="3" t="s">
        <v>1643</v>
      </c>
      <c r="OJ20" s="3" t="s">
        <v>1643</v>
      </c>
      <c r="OK20" s="3" t="s">
        <v>1643</v>
      </c>
      <c r="OL20" s="3" t="s">
        <v>1643</v>
      </c>
      <c r="OM20" s="5" t="s">
        <v>1643</v>
      </c>
      <c r="ON20" s="13" t="s">
        <v>1643</v>
      </c>
      <c r="OO20" s="3" t="s">
        <v>1643</v>
      </c>
      <c r="OP20" s="3" t="s">
        <v>1643</v>
      </c>
      <c r="OQ20" s="3" t="s">
        <v>1643</v>
      </c>
      <c r="OR20" s="3" t="s">
        <v>1643</v>
      </c>
      <c r="OS20" s="3" t="s">
        <v>1643</v>
      </c>
      <c r="OT20" s="3" t="s">
        <v>1643</v>
      </c>
      <c r="OU20" s="3" t="s">
        <v>1643</v>
      </c>
      <c r="OV20" s="3" t="s">
        <v>1643</v>
      </c>
      <c r="OW20" s="3" t="s">
        <v>1643</v>
      </c>
      <c r="OX20" s="5" t="s">
        <v>1643</v>
      </c>
      <c r="OY20" s="13" t="s">
        <v>1643</v>
      </c>
      <c r="OZ20" s="3" t="s">
        <v>1643</v>
      </c>
      <c r="PA20" s="3" t="s">
        <v>1643</v>
      </c>
      <c r="PB20" s="3" t="s">
        <v>1643</v>
      </c>
      <c r="PC20" s="3" t="s">
        <v>1643</v>
      </c>
      <c r="PD20" s="3" t="s">
        <v>1643</v>
      </c>
      <c r="PE20" s="3" t="s">
        <v>1643</v>
      </c>
      <c r="PF20" s="3" t="s">
        <v>1643</v>
      </c>
      <c r="PG20" s="3" t="s">
        <v>1643</v>
      </c>
      <c r="PH20" s="3" t="s">
        <v>1643</v>
      </c>
      <c r="PI20" s="3" t="s">
        <v>1643</v>
      </c>
      <c r="PJ20" s="3" t="s">
        <v>1643</v>
      </c>
      <c r="PK20" s="3" t="s">
        <v>1643</v>
      </c>
      <c r="PL20" s="3" t="s">
        <v>1643</v>
      </c>
      <c r="PM20" s="3" t="s">
        <v>1643</v>
      </c>
      <c r="PN20" s="3" t="s">
        <v>1643</v>
      </c>
      <c r="PO20" s="3" t="s">
        <v>1643</v>
      </c>
      <c r="PP20" s="3" t="s">
        <v>1643</v>
      </c>
      <c r="PQ20" s="3" t="s">
        <v>1643</v>
      </c>
      <c r="PR20" s="3" t="s">
        <v>1643</v>
      </c>
      <c r="PS20" s="3" t="s">
        <v>1643</v>
      </c>
      <c r="PT20" s="3" t="s">
        <v>1643</v>
      </c>
      <c r="PU20" s="3" t="s">
        <v>1643</v>
      </c>
      <c r="PV20" s="3" t="s">
        <v>1643</v>
      </c>
      <c r="PW20" s="3" t="s">
        <v>1643</v>
      </c>
      <c r="PX20" s="3" t="s">
        <v>1643</v>
      </c>
      <c r="PY20" s="3" t="s">
        <v>1643</v>
      </c>
      <c r="PZ20" s="3" t="s">
        <v>1643</v>
      </c>
      <c r="QA20" s="3" t="s">
        <v>1643</v>
      </c>
      <c r="QB20" s="3" t="s">
        <v>1643</v>
      </c>
      <c r="QC20" s="3" t="s">
        <v>1643</v>
      </c>
      <c r="QD20" s="3" t="s">
        <v>1643</v>
      </c>
      <c r="QE20" s="3" t="s">
        <v>1643</v>
      </c>
      <c r="QF20" s="3" t="s">
        <v>1643</v>
      </c>
      <c r="QG20" s="3" t="s">
        <v>1643</v>
      </c>
      <c r="QH20" s="3" t="s">
        <v>1643</v>
      </c>
      <c r="QI20" s="3" t="s">
        <v>1643</v>
      </c>
      <c r="QJ20" s="3" t="s">
        <v>1643</v>
      </c>
      <c r="QK20" s="3" t="s">
        <v>1643</v>
      </c>
      <c r="QL20" s="3" t="s">
        <v>1643</v>
      </c>
      <c r="QM20" s="3" t="s">
        <v>1643</v>
      </c>
      <c r="QN20" s="3" t="s">
        <v>1643</v>
      </c>
      <c r="QO20" s="3" t="s">
        <v>1643</v>
      </c>
      <c r="QP20" s="3" t="s">
        <v>1643</v>
      </c>
      <c r="QQ20" s="3" t="s">
        <v>1643</v>
      </c>
      <c r="QR20" s="3" t="s">
        <v>1643</v>
      </c>
      <c r="QS20" s="3" t="s">
        <v>1643</v>
      </c>
      <c r="QT20" s="3" t="s">
        <v>1643</v>
      </c>
      <c r="QU20" s="3" t="s">
        <v>1643</v>
      </c>
      <c r="QV20" s="3" t="s">
        <v>1643</v>
      </c>
      <c r="QW20" s="3" t="s">
        <v>1643</v>
      </c>
      <c r="QX20" s="3" t="s">
        <v>1643</v>
      </c>
      <c r="QY20" s="3" t="s">
        <v>1643</v>
      </c>
      <c r="QZ20" s="3" t="s">
        <v>1643</v>
      </c>
      <c r="RA20" s="3" t="s">
        <v>1643</v>
      </c>
      <c r="RB20" s="3" t="s">
        <v>1643</v>
      </c>
      <c r="RC20" s="3" t="s">
        <v>1643</v>
      </c>
      <c r="RD20" s="3" t="s">
        <v>1643</v>
      </c>
      <c r="RE20" s="3" t="s">
        <v>1643</v>
      </c>
      <c r="RF20" s="3" t="s">
        <v>1643</v>
      </c>
      <c r="RG20" s="3" t="s">
        <v>1643</v>
      </c>
      <c r="RH20" s="3" t="s">
        <v>1643</v>
      </c>
      <c r="RI20" s="3" t="s">
        <v>1643</v>
      </c>
      <c r="RJ20" s="3" t="s">
        <v>1643</v>
      </c>
      <c r="RK20" s="5" t="s">
        <v>1643</v>
      </c>
      <c r="RL20" s="8" t="s">
        <v>1643</v>
      </c>
      <c r="RM20" s="3" t="s">
        <v>1643</v>
      </c>
      <c r="RN20" s="3" t="s">
        <v>1643</v>
      </c>
      <c r="RO20" s="3" t="s">
        <v>1643</v>
      </c>
      <c r="RP20" s="3" t="s">
        <v>1643</v>
      </c>
      <c r="RQ20" s="3" t="s">
        <v>1643</v>
      </c>
      <c r="RR20" s="20" t="s">
        <v>1643</v>
      </c>
      <c r="RS20" s="13" t="s">
        <v>1643</v>
      </c>
      <c r="RT20" s="3" t="s">
        <v>1643</v>
      </c>
      <c r="RU20" s="3" t="s">
        <v>1643</v>
      </c>
      <c r="RV20" s="3" t="s">
        <v>1643</v>
      </c>
      <c r="RW20" s="3" t="s">
        <v>1643</v>
      </c>
      <c r="RX20" s="3" t="s">
        <v>1643</v>
      </c>
      <c r="RY20" s="3" t="s">
        <v>1643</v>
      </c>
      <c r="RZ20" s="3" t="s">
        <v>1643</v>
      </c>
      <c r="SA20" s="3" t="s">
        <v>1643</v>
      </c>
      <c r="SB20" s="3" t="s">
        <v>1643</v>
      </c>
      <c r="SC20" s="3" t="s">
        <v>1643</v>
      </c>
      <c r="SD20" s="3" t="s">
        <v>1643</v>
      </c>
      <c r="SE20" s="3" t="s">
        <v>1643</v>
      </c>
      <c r="SF20" s="3" t="s">
        <v>1643</v>
      </c>
      <c r="SG20" s="3" t="s">
        <v>1643</v>
      </c>
      <c r="SH20" s="3" t="s">
        <v>1643</v>
      </c>
      <c r="SI20" s="3" t="s">
        <v>1643</v>
      </c>
      <c r="SJ20" s="3" t="s">
        <v>1643</v>
      </c>
      <c r="SK20" s="3" t="s">
        <v>1643</v>
      </c>
      <c r="SL20" s="3" t="s">
        <v>1643</v>
      </c>
      <c r="SM20" s="3" t="s">
        <v>1643</v>
      </c>
      <c r="SN20" s="3" t="s">
        <v>1643</v>
      </c>
      <c r="SO20" s="3" t="s">
        <v>1643</v>
      </c>
      <c r="SP20" s="3" t="s">
        <v>1643</v>
      </c>
      <c r="SQ20" s="3" t="s">
        <v>1643</v>
      </c>
      <c r="SR20" s="3" t="s">
        <v>1643</v>
      </c>
      <c r="SS20" s="3" t="s">
        <v>1643</v>
      </c>
      <c r="ST20" s="3" t="s">
        <v>1643</v>
      </c>
      <c r="SU20" s="3" t="s">
        <v>1643</v>
      </c>
      <c r="SV20" s="3" t="s">
        <v>1643</v>
      </c>
      <c r="SW20" s="3" t="s">
        <v>1643</v>
      </c>
      <c r="SX20" s="3" t="s">
        <v>1643</v>
      </c>
      <c r="SY20" s="3" t="s">
        <v>1643</v>
      </c>
      <c r="SZ20" s="3" t="s">
        <v>1643</v>
      </c>
      <c r="TA20" s="3" t="s">
        <v>1643</v>
      </c>
      <c r="TB20" s="20" t="s">
        <v>1643</v>
      </c>
      <c r="TC20" s="13"/>
      <c r="TD20" s="3"/>
      <c r="TE20" s="5"/>
      <c r="TF20" s="18" t="s">
        <v>1643</v>
      </c>
      <c r="TG20" s="13" t="s">
        <v>1643</v>
      </c>
      <c r="TH20" s="3" t="s">
        <v>1643</v>
      </c>
      <c r="TI20" s="3" t="s">
        <v>1643</v>
      </c>
      <c r="TJ20" s="3" t="s">
        <v>1643</v>
      </c>
      <c r="TK20" s="3" t="s">
        <v>1643</v>
      </c>
      <c r="TL20" s="3" t="s">
        <v>1643</v>
      </c>
      <c r="TM20" s="3" t="s">
        <v>1643</v>
      </c>
      <c r="TN20" s="3" t="s">
        <v>1643</v>
      </c>
      <c r="TO20" s="3" t="s">
        <v>1643</v>
      </c>
      <c r="TP20" s="5" t="s">
        <v>1643</v>
      </c>
      <c r="TQ20" s="8" t="s">
        <v>1643</v>
      </c>
      <c r="TR20" s="3" t="s">
        <v>1643</v>
      </c>
      <c r="TS20" s="3" t="s">
        <v>1643</v>
      </c>
      <c r="TT20" s="3" t="s">
        <v>1643</v>
      </c>
      <c r="TU20" s="20" t="s">
        <v>1643</v>
      </c>
      <c r="TV20" s="13" t="s">
        <v>1643</v>
      </c>
      <c r="TW20" s="5" t="s">
        <v>1643</v>
      </c>
      <c r="TX20" s="13" t="s">
        <v>1643</v>
      </c>
      <c r="TY20" s="5" t="s">
        <v>1643</v>
      </c>
      <c r="TZ20" s="13" t="s">
        <v>1643</v>
      </c>
      <c r="UA20" s="3" t="s">
        <v>1643</v>
      </c>
      <c r="UB20" s="3" t="s">
        <v>1643</v>
      </c>
      <c r="UC20" s="3" t="s">
        <v>1643</v>
      </c>
      <c r="UD20" s="3" t="s">
        <v>1643</v>
      </c>
      <c r="UE20" s="5" t="s">
        <v>1643</v>
      </c>
      <c r="UF20" s="13" t="s">
        <v>110</v>
      </c>
      <c r="UG20" s="3" t="s">
        <v>1643</v>
      </c>
      <c r="UH20" s="5" t="s">
        <v>110</v>
      </c>
      <c r="UI20" s="13" t="s">
        <v>1643</v>
      </c>
      <c r="UJ20" s="3" t="s">
        <v>1643</v>
      </c>
      <c r="UK20" s="3" t="s">
        <v>129</v>
      </c>
      <c r="UL20" s="3" t="s">
        <v>129</v>
      </c>
      <c r="UM20" s="3" t="s">
        <v>132</v>
      </c>
      <c r="UN20" s="3" t="s">
        <v>129</v>
      </c>
      <c r="UO20" s="3" t="s">
        <v>127</v>
      </c>
      <c r="UP20" s="3" t="s">
        <v>127</v>
      </c>
      <c r="UQ20" s="3" t="s">
        <v>127</v>
      </c>
      <c r="UR20" s="3" t="s">
        <v>128</v>
      </c>
      <c r="US20" s="3" t="s">
        <v>132</v>
      </c>
      <c r="UT20" s="3" t="s">
        <v>132</v>
      </c>
      <c r="UU20" s="3" t="s">
        <v>132</v>
      </c>
      <c r="UV20" s="3" t="s">
        <v>1643</v>
      </c>
      <c r="UW20" s="3" t="s">
        <v>127</v>
      </c>
      <c r="UX20" s="5" t="s">
        <v>1643</v>
      </c>
      <c r="UY20" s="13" t="s">
        <v>196</v>
      </c>
      <c r="UZ20" s="3" t="s">
        <v>1643</v>
      </c>
      <c r="VA20" s="3" t="s">
        <v>1643</v>
      </c>
      <c r="VB20" s="3" t="s">
        <v>1643</v>
      </c>
      <c r="VC20" s="3" t="s">
        <v>1643</v>
      </c>
      <c r="VD20" s="3" t="s">
        <v>1643</v>
      </c>
      <c r="VE20" s="3" t="s">
        <v>1643</v>
      </c>
      <c r="VF20" s="5" t="s">
        <v>1643</v>
      </c>
      <c r="VG20" s="13" t="s">
        <v>231</v>
      </c>
      <c r="VH20" s="3" t="s">
        <v>232</v>
      </c>
      <c r="VI20" s="3" t="s">
        <v>233</v>
      </c>
      <c r="VJ20" s="3" t="s">
        <v>1643</v>
      </c>
      <c r="VK20" s="3" t="s">
        <v>235</v>
      </c>
      <c r="VL20" s="3" t="s">
        <v>1643</v>
      </c>
      <c r="VM20" s="3" t="s">
        <v>1643</v>
      </c>
      <c r="VN20" s="5" t="s">
        <v>1643</v>
      </c>
      <c r="VO20" s="13" t="s">
        <v>127</v>
      </c>
      <c r="VP20" s="3" t="s">
        <v>127</v>
      </c>
      <c r="VQ20" s="3" t="s">
        <v>127</v>
      </c>
      <c r="VR20" s="3" t="s">
        <v>127</v>
      </c>
      <c r="VS20" s="3" t="s">
        <v>132</v>
      </c>
      <c r="VT20" s="3" t="s">
        <v>132</v>
      </c>
      <c r="VU20" s="3" t="s">
        <v>132</v>
      </c>
      <c r="VV20" s="3" t="s">
        <v>128</v>
      </c>
      <c r="VW20" s="3" t="s">
        <v>132</v>
      </c>
      <c r="VX20" s="3" t="s">
        <v>132</v>
      </c>
      <c r="VY20" s="3" t="s">
        <v>132</v>
      </c>
      <c r="VZ20" s="3" t="s">
        <v>127</v>
      </c>
      <c r="WA20" s="3" t="s">
        <v>127</v>
      </c>
      <c r="WB20" s="3" t="s">
        <v>127</v>
      </c>
      <c r="WC20" s="3" t="s">
        <v>127</v>
      </c>
      <c r="WD20" s="3" t="s">
        <v>130</v>
      </c>
      <c r="WE20" s="3" t="s">
        <v>132</v>
      </c>
      <c r="WF20" s="3" t="s">
        <v>127</v>
      </c>
      <c r="WG20" s="3" t="s">
        <v>127</v>
      </c>
      <c r="WH20" s="3" t="s">
        <v>127</v>
      </c>
      <c r="WI20" s="3" t="s">
        <v>132</v>
      </c>
      <c r="WJ20" s="3" t="s">
        <v>132</v>
      </c>
      <c r="WK20" s="3" t="s">
        <v>132</v>
      </c>
      <c r="WL20" s="3" t="s">
        <v>127</v>
      </c>
      <c r="WM20" s="3" t="s">
        <v>132</v>
      </c>
      <c r="WN20" s="3" t="s">
        <v>132</v>
      </c>
      <c r="WO20" s="3" t="s">
        <v>132</v>
      </c>
      <c r="WP20" s="3" t="s">
        <v>129</v>
      </c>
      <c r="WQ20" s="3" t="s">
        <v>129</v>
      </c>
      <c r="WR20" s="3" t="s">
        <v>129</v>
      </c>
      <c r="WS20" s="3" t="s">
        <v>132</v>
      </c>
      <c r="WT20" s="3" t="s">
        <v>127</v>
      </c>
      <c r="WU20" s="3" t="s">
        <v>127</v>
      </c>
      <c r="WV20" s="3" t="s">
        <v>131</v>
      </c>
      <c r="WW20" s="3" t="s">
        <v>127</v>
      </c>
      <c r="WX20" s="3" t="s">
        <v>131</v>
      </c>
      <c r="WY20" s="3" t="s">
        <v>132</v>
      </c>
      <c r="WZ20" s="3" t="s">
        <v>131</v>
      </c>
      <c r="XA20" s="3" t="s">
        <v>132</v>
      </c>
      <c r="XB20" s="3" t="s">
        <v>132</v>
      </c>
      <c r="XC20" s="3" t="s">
        <v>132</v>
      </c>
      <c r="XD20" s="3" t="s">
        <v>132</v>
      </c>
      <c r="XE20" s="3" t="s">
        <v>132</v>
      </c>
      <c r="XF20" s="3" t="s">
        <v>127</v>
      </c>
      <c r="XG20" s="3" t="s">
        <v>127</v>
      </c>
      <c r="XH20" s="3" t="s">
        <v>127</v>
      </c>
      <c r="XI20" s="3" t="s">
        <v>127</v>
      </c>
      <c r="XJ20" s="3" t="s">
        <v>127</v>
      </c>
      <c r="XK20" s="3" t="s">
        <v>127</v>
      </c>
      <c r="XL20" s="3" t="s">
        <v>127</v>
      </c>
      <c r="XM20" s="3" t="s">
        <v>127</v>
      </c>
      <c r="XN20" s="3" t="s">
        <v>127</v>
      </c>
      <c r="XO20" s="3" t="s">
        <v>132</v>
      </c>
      <c r="XP20" s="3" t="s">
        <v>127</v>
      </c>
      <c r="XQ20" s="3" t="s">
        <v>128</v>
      </c>
      <c r="XR20" s="3" t="s">
        <v>129</v>
      </c>
      <c r="XS20" s="3" t="s">
        <v>127</v>
      </c>
      <c r="XT20" s="3" t="s">
        <v>127</v>
      </c>
      <c r="XU20" s="3" t="s">
        <v>127</v>
      </c>
      <c r="XV20" s="3" t="s">
        <v>127</v>
      </c>
      <c r="XW20" s="3" t="s">
        <v>127</v>
      </c>
      <c r="XX20" s="3" t="s">
        <v>127</v>
      </c>
      <c r="XY20" s="3" t="s">
        <v>127</v>
      </c>
      <c r="XZ20" s="3" t="s">
        <v>127</v>
      </c>
      <c r="YA20" s="5" t="s">
        <v>1643</v>
      </c>
      <c r="YB20" s="13" t="s">
        <v>353</v>
      </c>
      <c r="YC20" s="3" t="s">
        <v>354</v>
      </c>
      <c r="YD20" s="3" t="s">
        <v>355</v>
      </c>
      <c r="YE20" s="3" t="s">
        <v>1643</v>
      </c>
      <c r="YF20" s="3" t="s">
        <v>1643</v>
      </c>
      <c r="YG20" s="3" t="s">
        <v>110</v>
      </c>
      <c r="YH20" s="5" t="s">
        <v>367</v>
      </c>
      <c r="YI20" s="13" t="s">
        <v>111</v>
      </c>
      <c r="YJ20" s="3" t="s">
        <v>1643</v>
      </c>
      <c r="YK20" s="3" t="s">
        <v>1643</v>
      </c>
      <c r="YL20" s="3" t="s">
        <v>111</v>
      </c>
      <c r="YM20" s="3" t="s">
        <v>1643</v>
      </c>
      <c r="YN20" s="3" t="s">
        <v>1643</v>
      </c>
      <c r="YO20" s="3" t="s">
        <v>111</v>
      </c>
      <c r="YP20" s="3" t="s">
        <v>1643</v>
      </c>
      <c r="YQ20" s="3" t="s">
        <v>1643</v>
      </c>
      <c r="YR20" s="3" t="s">
        <v>111</v>
      </c>
      <c r="YS20" s="3" t="s">
        <v>1643</v>
      </c>
      <c r="YT20" s="3" t="s">
        <v>1643</v>
      </c>
      <c r="YU20" s="3" t="s">
        <v>1643</v>
      </c>
      <c r="YV20" s="3" t="s">
        <v>111</v>
      </c>
      <c r="YW20" s="3" t="s">
        <v>1643</v>
      </c>
      <c r="YX20" s="3" t="s">
        <v>1643</v>
      </c>
      <c r="YY20" s="3" t="s">
        <v>111</v>
      </c>
      <c r="YZ20" s="3" t="s">
        <v>1643</v>
      </c>
      <c r="ZA20" s="3" t="s">
        <v>1643</v>
      </c>
      <c r="ZB20" s="3" t="s">
        <v>111</v>
      </c>
      <c r="ZC20" s="3" t="s">
        <v>1643</v>
      </c>
      <c r="ZD20" s="3" t="s">
        <v>1643</v>
      </c>
      <c r="ZE20" s="3" t="s">
        <v>111</v>
      </c>
      <c r="ZF20" s="3" t="s">
        <v>1643</v>
      </c>
      <c r="ZG20" s="3" t="s">
        <v>1643</v>
      </c>
      <c r="ZH20" s="3" t="s">
        <v>111</v>
      </c>
      <c r="ZI20" s="3" t="s">
        <v>1643</v>
      </c>
      <c r="ZJ20" s="3" t="s">
        <v>1643</v>
      </c>
      <c r="ZK20" s="3" t="s">
        <v>111</v>
      </c>
      <c r="ZL20" s="3" t="s">
        <v>1643</v>
      </c>
      <c r="ZM20" s="3" t="s">
        <v>1643</v>
      </c>
      <c r="ZN20" s="3" t="s">
        <v>1643</v>
      </c>
      <c r="ZO20" s="3" t="s">
        <v>111</v>
      </c>
      <c r="ZP20" s="3" t="s">
        <v>1643</v>
      </c>
      <c r="ZQ20" s="3" t="s">
        <v>1643</v>
      </c>
      <c r="ZR20" s="5" t="s">
        <v>1643</v>
      </c>
      <c r="ZS20" s="13" t="s">
        <v>447</v>
      </c>
      <c r="ZT20" s="3"/>
      <c r="ZU20" s="5"/>
      <c r="ZV20" s="18" t="s">
        <v>500</v>
      </c>
      <c r="ZW20" s="13" t="s">
        <v>1643</v>
      </c>
      <c r="ZX20" s="3" t="s">
        <v>1643</v>
      </c>
      <c r="ZY20" s="3" t="s">
        <v>1643</v>
      </c>
      <c r="ZZ20" s="3" t="s">
        <v>1643</v>
      </c>
      <c r="AAA20" s="3" t="s">
        <v>1643</v>
      </c>
      <c r="AAB20" s="3" t="s">
        <v>1643</v>
      </c>
      <c r="AAC20" s="3" t="s">
        <v>496</v>
      </c>
      <c r="AAD20" s="3" t="s">
        <v>497</v>
      </c>
      <c r="AAE20" s="3" t="s">
        <v>498</v>
      </c>
      <c r="AAF20" s="5" t="s">
        <v>1643</v>
      </c>
      <c r="AAG20" s="13" t="s">
        <v>111</v>
      </c>
      <c r="AAH20" s="3" t="s">
        <v>110</v>
      </c>
      <c r="AAI20" s="3" t="s">
        <v>110</v>
      </c>
      <c r="AAJ20" s="3" t="s">
        <v>110</v>
      </c>
      <c r="AAK20" s="3" t="s">
        <v>111</v>
      </c>
      <c r="AAL20" s="3" t="s">
        <v>1643</v>
      </c>
      <c r="AAM20" s="3" t="s">
        <v>1643</v>
      </c>
      <c r="AAN20" s="3" t="s">
        <v>1643</v>
      </c>
      <c r="AAO20" s="5" t="s">
        <v>1643</v>
      </c>
      <c r="AAP20" s="13" t="s">
        <v>111</v>
      </c>
      <c r="AAQ20" s="5" t="s">
        <v>1643</v>
      </c>
      <c r="AAR20" s="13" t="s">
        <v>518</v>
      </c>
      <c r="AAS20" s="3" t="s">
        <v>110</v>
      </c>
      <c r="AAT20" s="3" t="s">
        <v>1643</v>
      </c>
      <c r="AAU20" s="3" t="s">
        <v>110</v>
      </c>
      <c r="AAV20" s="3" t="s">
        <v>1643</v>
      </c>
      <c r="AAW20" s="3" t="s">
        <v>1643</v>
      </c>
      <c r="AAX20" s="5" t="s">
        <v>110</v>
      </c>
      <c r="AAY20" s="13" t="s">
        <v>110</v>
      </c>
      <c r="AAZ20" s="13" t="s">
        <v>546</v>
      </c>
      <c r="ABA20" s="3" t="s">
        <v>540</v>
      </c>
      <c r="ABB20" s="3" t="s">
        <v>1643</v>
      </c>
      <c r="ABC20" s="3" t="s">
        <v>1643</v>
      </c>
      <c r="ABD20" s="3" t="s">
        <v>1643</v>
      </c>
      <c r="ABE20" s="20"/>
      <c r="ABF20" s="5" t="s">
        <v>545</v>
      </c>
      <c r="ABG20" s="13" t="s">
        <v>1643</v>
      </c>
      <c r="ABH20" s="3" t="s">
        <v>1643</v>
      </c>
      <c r="ABI20" s="3" t="s">
        <v>1643</v>
      </c>
      <c r="ABJ20" s="3" t="s">
        <v>1643</v>
      </c>
      <c r="ABK20" s="3" t="s">
        <v>1643</v>
      </c>
      <c r="ABL20" s="3" t="s">
        <v>1643</v>
      </c>
      <c r="ABM20" s="5" t="s">
        <v>1643</v>
      </c>
      <c r="ABN20" s="13" t="s">
        <v>1643</v>
      </c>
      <c r="ABO20" s="3" t="s">
        <v>1643</v>
      </c>
      <c r="ABP20" s="3" t="s">
        <v>1643</v>
      </c>
      <c r="ABQ20" s="3" t="s">
        <v>1643</v>
      </c>
      <c r="ABR20" s="3" t="s">
        <v>1643</v>
      </c>
      <c r="ABS20" s="3" t="s">
        <v>1643</v>
      </c>
      <c r="ABT20" s="5" t="s">
        <v>1643</v>
      </c>
      <c r="ABU20" s="13" t="s">
        <v>1643</v>
      </c>
      <c r="ABV20" s="3" t="s">
        <v>1643</v>
      </c>
      <c r="ABW20" s="3" t="s">
        <v>1643</v>
      </c>
      <c r="ABX20" s="3" t="s">
        <v>1643</v>
      </c>
      <c r="ABY20" s="3" t="s">
        <v>1643</v>
      </c>
      <c r="ABZ20" s="3" t="s">
        <v>1643</v>
      </c>
      <c r="ACA20" s="5" t="s">
        <v>1643</v>
      </c>
      <c r="ACB20" s="13" t="s">
        <v>1643</v>
      </c>
      <c r="ACC20" s="3" t="s">
        <v>1643</v>
      </c>
      <c r="ACD20" s="3" t="s">
        <v>140</v>
      </c>
      <c r="ACE20" s="3" t="s">
        <v>144</v>
      </c>
      <c r="ACF20" s="3" t="s">
        <v>156</v>
      </c>
      <c r="ACG20" s="3" t="s">
        <v>558</v>
      </c>
      <c r="ACH20" s="3" t="s">
        <v>1643</v>
      </c>
      <c r="ACI20" s="3" t="s">
        <v>1643</v>
      </c>
      <c r="ACJ20" s="5" t="s">
        <v>1643</v>
      </c>
      <c r="ACK20" s="13" t="s">
        <v>110</v>
      </c>
      <c r="ACL20" s="3" t="s">
        <v>546</v>
      </c>
      <c r="ACM20" s="3" t="s">
        <v>1643</v>
      </c>
      <c r="ACN20" s="3" t="s">
        <v>1643</v>
      </c>
      <c r="ACO20" s="3" t="s">
        <v>1643</v>
      </c>
      <c r="ACP20" s="5" t="s">
        <v>545</v>
      </c>
      <c r="ACQ20" s="13" t="s">
        <v>1643</v>
      </c>
      <c r="ACR20" s="3" t="s">
        <v>1643</v>
      </c>
      <c r="ACS20" s="3" t="s">
        <v>1643</v>
      </c>
      <c r="ACT20" s="3" t="s">
        <v>1643</v>
      </c>
      <c r="ACU20" s="5"/>
      <c r="ACV20" s="13" t="s">
        <v>1643</v>
      </c>
      <c r="ACW20" s="3" t="s">
        <v>1643</v>
      </c>
      <c r="ACX20" s="3" t="s">
        <v>1643</v>
      </c>
      <c r="ACY20" s="3" t="s">
        <v>1643</v>
      </c>
      <c r="ACZ20" s="5" t="s">
        <v>1643</v>
      </c>
      <c r="ADA20" s="13" t="s">
        <v>1643</v>
      </c>
      <c r="ADB20" s="3" t="s">
        <v>1643</v>
      </c>
      <c r="ADC20" s="3" t="s">
        <v>140</v>
      </c>
      <c r="ADD20" s="3" t="s">
        <v>144</v>
      </c>
      <c r="ADE20" s="3" t="s">
        <v>156</v>
      </c>
      <c r="ADF20" s="3" t="s">
        <v>558</v>
      </c>
      <c r="ADG20" s="3" t="s">
        <v>1643</v>
      </c>
      <c r="ADH20" s="3" t="s">
        <v>1643</v>
      </c>
      <c r="ADI20" s="20" t="s">
        <v>1643</v>
      </c>
      <c r="ADJ20" s="13" t="s">
        <v>111</v>
      </c>
      <c r="ADK20" s="3" t="s">
        <v>1643</v>
      </c>
      <c r="ADL20" s="3" t="s">
        <v>1643</v>
      </c>
      <c r="ADM20" s="3" t="s">
        <v>1643</v>
      </c>
      <c r="ADN20" s="3" t="s">
        <v>1643</v>
      </c>
      <c r="ADO20" s="5" t="s">
        <v>1643</v>
      </c>
      <c r="ADP20" s="13" t="s">
        <v>1643</v>
      </c>
      <c r="ADQ20" s="8" t="s">
        <v>1643</v>
      </c>
      <c r="ADR20" s="3" t="s">
        <v>1643</v>
      </c>
      <c r="ADS20" s="3" t="s">
        <v>1643</v>
      </c>
      <c r="ADT20" s="5" t="s">
        <v>1643</v>
      </c>
      <c r="ADU20" s="13" t="s">
        <v>1643</v>
      </c>
      <c r="ADV20" s="8" t="s">
        <v>1643</v>
      </c>
      <c r="ADW20" s="3" t="s">
        <v>1643</v>
      </c>
      <c r="ADX20" s="3" t="s">
        <v>1643</v>
      </c>
      <c r="ADY20" s="5" t="s">
        <v>1643</v>
      </c>
      <c r="ADZ20" s="13" t="s">
        <v>1643</v>
      </c>
      <c r="AEA20" s="8" t="s">
        <v>1643</v>
      </c>
      <c r="AEB20" s="3" t="s">
        <v>1643</v>
      </c>
      <c r="AEC20" s="3" t="s">
        <v>1643</v>
      </c>
      <c r="AED20" s="5" t="s">
        <v>1643</v>
      </c>
      <c r="AEE20" s="13" t="s">
        <v>1643</v>
      </c>
      <c r="AEF20" s="3" t="s">
        <v>1643</v>
      </c>
      <c r="AEG20" s="3" t="s">
        <v>1643</v>
      </c>
      <c r="AEH20" s="3" t="s">
        <v>1643</v>
      </c>
      <c r="AEI20" s="3" t="s">
        <v>1643</v>
      </c>
      <c r="AEJ20" s="3" t="s">
        <v>1643</v>
      </c>
      <c r="AEK20" s="3" t="s">
        <v>1643</v>
      </c>
      <c r="AEL20" s="3" t="s">
        <v>1643</v>
      </c>
      <c r="AEM20" s="5" t="s">
        <v>1643</v>
      </c>
      <c r="AEN20" s="13" t="s">
        <v>1643</v>
      </c>
      <c r="AEO20" s="3" t="s">
        <v>1643</v>
      </c>
      <c r="AEP20" s="3" t="s">
        <v>1643</v>
      </c>
      <c r="AEQ20" s="3" t="s">
        <v>1643</v>
      </c>
      <c r="AER20" s="3" t="s">
        <v>1643</v>
      </c>
      <c r="AES20" s="3" t="s">
        <v>1643</v>
      </c>
      <c r="AET20" s="5" t="s">
        <v>1643</v>
      </c>
      <c r="AEU20" s="13" t="s">
        <v>1643</v>
      </c>
      <c r="AEV20" s="3" t="s">
        <v>1643</v>
      </c>
      <c r="AEW20" s="3" t="s">
        <v>1643</v>
      </c>
      <c r="AEX20" s="3" t="s">
        <v>1643</v>
      </c>
      <c r="AEY20" s="5" t="s">
        <v>1643</v>
      </c>
    </row>
    <row r="21" spans="1:831" ht="101.5" x14ac:dyDescent="0.35">
      <c r="A21" s="1">
        <v>45618.511874999997</v>
      </c>
      <c r="B21" s="2">
        <v>45618.522986111115</v>
      </c>
      <c r="C21" s="4">
        <v>100</v>
      </c>
      <c r="D21" s="4">
        <v>959</v>
      </c>
      <c r="E21" s="3" t="s">
        <v>1640</v>
      </c>
      <c r="F21" s="2">
        <v>45618.522997858796</v>
      </c>
      <c r="G21" s="3" t="s">
        <v>1684</v>
      </c>
      <c r="H21" s="4">
        <v>1</v>
      </c>
      <c r="I21" s="3" t="s">
        <v>1642</v>
      </c>
      <c r="J21" s="3" t="s">
        <v>1642</v>
      </c>
      <c r="K21" s="3" t="s">
        <v>1642</v>
      </c>
      <c r="L21" s="3" t="s">
        <v>1642</v>
      </c>
      <c r="M21" s="3" t="s">
        <v>1642</v>
      </c>
      <c r="N21" s="3" t="s">
        <v>1642</v>
      </c>
      <c r="O21" s="3" t="s">
        <v>110</v>
      </c>
      <c r="P21" s="3" t="s">
        <v>1643</v>
      </c>
      <c r="Q21" s="3" t="s">
        <v>1643</v>
      </c>
      <c r="R21" s="20" t="s">
        <v>110</v>
      </c>
      <c r="S21" s="127">
        <v>55</v>
      </c>
      <c r="T21" s="124"/>
      <c r="U21" s="3"/>
      <c r="V21" s="3" t="s">
        <v>20</v>
      </c>
      <c r="W21" s="3" t="s">
        <v>111</v>
      </c>
      <c r="X21" s="3" t="s">
        <v>45</v>
      </c>
      <c r="Y21" s="3" t="s">
        <v>74</v>
      </c>
      <c r="Z21" s="3" t="s">
        <v>16</v>
      </c>
      <c r="AA21" s="4">
        <v>105</v>
      </c>
      <c r="AB21" s="3" t="s">
        <v>25</v>
      </c>
      <c r="AC21" s="3" t="s">
        <v>110</v>
      </c>
      <c r="AD21" s="3" t="s">
        <v>1643</v>
      </c>
      <c r="AE21" s="5" t="s">
        <v>1643</v>
      </c>
      <c r="AF21" s="8" t="s">
        <v>1643</v>
      </c>
      <c r="AG21" s="3" t="s">
        <v>1643</v>
      </c>
      <c r="AH21" s="3" t="s">
        <v>1643</v>
      </c>
      <c r="AI21" s="3" t="s">
        <v>1643</v>
      </c>
      <c r="AJ21" s="3" t="s">
        <v>1643</v>
      </c>
      <c r="AK21" s="3" t="s">
        <v>1643</v>
      </c>
      <c r="AL21" s="3" t="s">
        <v>1643</v>
      </c>
      <c r="AM21" s="3" t="s">
        <v>1643</v>
      </c>
      <c r="AN21" s="3" t="s">
        <v>1643</v>
      </c>
      <c r="AO21" s="3" t="s">
        <v>1643</v>
      </c>
      <c r="AP21" s="3" t="s">
        <v>1643</v>
      </c>
      <c r="AQ21" s="3" t="s">
        <v>1643</v>
      </c>
      <c r="AR21" s="3" t="s">
        <v>1643</v>
      </c>
      <c r="AS21" s="3" t="s">
        <v>1643</v>
      </c>
      <c r="AT21" s="3" t="s">
        <v>1643</v>
      </c>
      <c r="AU21" s="5" t="s">
        <v>1643</v>
      </c>
      <c r="AV21" s="13" t="s">
        <v>1643</v>
      </c>
      <c r="AW21" s="3" t="s">
        <v>1643</v>
      </c>
      <c r="AX21" s="3" t="s">
        <v>1643</v>
      </c>
      <c r="AY21" s="3" t="s">
        <v>1643</v>
      </c>
      <c r="AZ21" s="3" t="s">
        <v>1643</v>
      </c>
      <c r="BA21" s="3" t="s">
        <v>1643</v>
      </c>
      <c r="BB21" s="3" t="s">
        <v>1643</v>
      </c>
      <c r="BC21" s="5" t="s">
        <v>1643</v>
      </c>
      <c r="BD21" s="13" t="s">
        <v>1643</v>
      </c>
      <c r="BE21" s="3" t="s">
        <v>1643</v>
      </c>
      <c r="BF21" s="3" t="s">
        <v>1643</v>
      </c>
      <c r="BG21" s="3" t="s">
        <v>1643</v>
      </c>
      <c r="BH21" s="3" t="s">
        <v>1643</v>
      </c>
      <c r="BI21" s="3" t="s">
        <v>1643</v>
      </c>
      <c r="BJ21" s="3" t="s">
        <v>1643</v>
      </c>
      <c r="BK21" s="5" t="s">
        <v>1643</v>
      </c>
      <c r="BL21" s="13" t="s">
        <v>1643</v>
      </c>
      <c r="BM21" s="3" t="s">
        <v>1643</v>
      </c>
      <c r="BN21" s="3" t="s">
        <v>1643</v>
      </c>
      <c r="BO21" s="5" t="s">
        <v>1643</v>
      </c>
      <c r="BP21" s="13" t="s">
        <v>1643</v>
      </c>
      <c r="BQ21" s="3" t="s">
        <v>1643</v>
      </c>
      <c r="BR21" s="3" t="s">
        <v>1643</v>
      </c>
      <c r="BS21" s="5" t="s">
        <v>1643</v>
      </c>
      <c r="BT21" s="13" t="s">
        <v>1643</v>
      </c>
      <c r="BU21" s="5" t="s">
        <v>1643</v>
      </c>
      <c r="BV21" s="13" t="s">
        <v>1643</v>
      </c>
      <c r="BW21" s="3" t="s">
        <v>1643</v>
      </c>
      <c r="BX21" s="3" t="s">
        <v>1643</v>
      </c>
      <c r="BY21" s="5" t="s">
        <v>1643</v>
      </c>
      <c r="BZ21" s="13" t="s">
        <v>1643</v>
      </c>
      <c r="CA21" s="3" t="s">
        <v>1643</v>
      </c>
      <c r="CB21" s="3" t="s">
        <v>1643</v>
      </c>
      <c r="CC21" s="3" t="s">
        <v>1643</v>
      </c>
      <c r="CD21" s="5" t="s">
        <v>1643</v>
      </c>
      <c r="CE21" s="13" t="s">
        <v>1643</v>
      </c>
      <c r="CF21" s="3" t="s">
        <v>1643</v>
      </c>
      <c r="CG21" s="3" t="s">
        <v>1643</v>
      </c>
      <c r="CH21" s="3" t="s">
        <v>1643</v>
      </c>
      <c r="CI21" s="3" t="s">
        <v>1643</v>
      </c>
      <c r="CJ21" s="3" t="s">
        <v>1643</v>
      </c>
      <c r="CK21" s="5" t="s">
        <v>1643</v>
      </c>
      <c r="CL21" s="13" t="s">
        <v>1643</v>
      </c>
      <c r="CM21" s="3" t="s">
        <v>1643</v>
      </c>
      <c r="CN21" s="3" t="s">
        <v>1643</v>
      </c>
      <c r="CO21" s="3" t="s">
        <v>1643</v>
      </c>
      <c r="CP21" s="3" t="s">
        <v>1643</v>
      </c>
      <c r="CQ21" s="20" t="s">
        <v>1643</v>
      </c>
      <c r="CR21" s="13" t="s">
        <v>1643</v>
      </c>
      <c r="CS21" s="3" t="s">
        <v>1643</v>
      </c>
      <c r="CT21" s="3" t="s">
        <v>1643</v>
      </c>
      <c r="CU21" s="3" t="s">
        <v>1643</v>
      </c>
      <c r="CV21" s="3" t="s">
        <v>1643</v>
      </c>
      <c r="CW21" s="3" t="s">
        <v>1643</v>
      </c>
      <c r="CX21" s="3" t="s">
        <v>1643</v>
      </c>
      <c r="CY21" s="3" t="s">
        <v>1643</v>
      </c>
      <c r="CZ21" s="3" t="s">
        <v>1643</v>
      </c>
      <c r="DA21" s="3" t="s">
        <v>1643</v>
      </c>
      <c r="DB21" s="3" t="s">
        <v>1643</v>
      </c>
      <c r="DC21" s="3" t="s">
        <v>1643</v>
      </c>
      <c r="DD21" s="3" t="s">
        <v>1643</v>
      </c>
      <c r="DE21" s="5" t="s">
        <v>1643</v>
      </c>
      <c r="DF21" s="8" t="s">
        <v>1643</v>
      </c>
      <c r="DG21" s="3" t="s">
        <v>1643</v>
      </c>
      <c r="DH21" s="3" t="s">
        <v>1643</v>
      </c>
      <c r="DI21" s="3" t="s">
        <v>1643</v>
      </c>
      <c r="DJ21" s="3" t="s">
        <v>1643</v>
      </c>
      <c r="DK21" s="3" t="s">
        <v>1643</v>
      </c>
      <c r="DL21" s="3" t="s">
        <v>1643</v>
      </c>
      <c r="DM21" s="3" t="s">
        <v>1643</v>
      </c>
      <c r="DN21" s="5" t="s">
        <v>1643</v>
      </c>
      <c r="DO21" s="8" t="s">
        <v>1643</v>
      </c>
      <c r="DP21" s="3" t="s">
        <v>1643</v>
      </c>
      <c r="DQ21" s="3" t="s">
        <v>1643</v>
      </c>
      <c r="DR21" s="5" t="s">
        <v>1643</v>
      </c>
      <c r="DS21" s="8" t="s">
        <v>1643</v>
      </c>
      <c r="DT21" s="3" t="s">
        <v>1643</v>
      </c>
      <c r="DU21" s="3" t="s">
        <v>1643</v>
      </c>
      <c r="DV21" s="5" t="s">
        <v>1643</v>
      </c>
      <c r="DW21" s="16" t="s">
        <v>1643</v>
      </c>
      <c r="DX21" s="13" t="s">
        <v>1643</v>
      </c>
      <c r="DY21" s="3" t="s">
        <v>1643</v>
      </c>
      <c r="DZ21" s="3" t="s">
        <v>1643</v>
      </c>
      <c r="EA21" s="3" t="s">
        <v>1643</v>
      </c>
      <c r="EB21" s="20" t="s">
        <v>1643</v>
      </c>
      <c r="EC21" s="13" t="s">
        <v>1643</v>
      </c>
      <c r="ED21" s="3" t="s">
        <v>1643</v>
      </c>
      <c r="EE21" s="3" t="s">
        <v>1643</v>
      </c>
      <c r="EF21" s="3" t="s">
        <v>1643</v>
      </c>
      <c r="EG21" s="3" t="s">
        <v>1643</v>
      </c>
      <c r="EH21" s="3" t="s">
        <v>1643</v>
      </c>
      <c r="EI21" s="3" t="s">
        <v>1643</v>
      </c>
      <c r="EJ21" s="3" t="s">
        <v>1643</v>
      </c>
      <c r="EK21" s="3" t="s">
        <v>1643</v>
      </c>
      <c r="EL21" s="3" t="s">
        <v>1643</v>
      </c>
      <c r="EM21" s="20" t="s">
        <v>1643</v>
      </c>
      <c r="EN21" s="18" t="s">
        <v>1643</v>
      </c>
      <c r="EO21" s="8" t="s">
        <v>1643</v>
      </c>
      <c r="EP21" s="3" t="s">
        <v>1643</v>
      </c>
      <c r="EQ21" s="3" t="s">
        <v>1643</v>
      </c>
      <c r="ER21" s="3" t="s">
        <v>1643</v>
      </c>
      <c r="ES21" s="3" t="s">
        <v>1643</v>
      </c>
      <c r="ET21" s="3" t="s">
        <v>1643</v>
      </c>
      <c r="EU21" s="3" t="s">
        <v>1643</v>
      </c>
      <c r="EV21" s="3" t="s">
        <v>1643</v>
      </c>
      <c r="EW21" s="3" t="s">
        <v>1643</v>
      </c>
      <c r="EX21" s="20" t="s">
        <v>1643</v>
      </c>
      <c r="EY21" s="16" t="s">
        <v>1643</v>
      </c>
      <c r="EZ21" s="13" t="s">
        <v>1643</v>
      </c>
      <c r="FA21" s="3" t="s">
        <v>1643</v>
      </c>
      <c r="FB21" s="3" t="s">
        <v>1643</v>
      </c>
      <c r="FC21" s="3" t="s">
        <v>1643</v>
      </c>
      <c r="FD21" s="3" t="s">
        <v>1643</v>
      </c>
      <c r="FE21" s="3" t="s">
        <v>1643</v>
      </c>
      <c r="FF21" s="3" t="s">
        <v>1643</v>
      </c>
      <c r="FG21" s="3" t="s">
        <v>1643</v>
      </c>
      <c r="FH21" s="3" t="s">
        <v>1643</v>
      </c>
      <c r="FI21" s="3" t="s">
        <v>1643</v>
      </c>
      <c r="FJ21" s="3" t="s">
        <v>1643</v>
      </c>
      <c r="FK21" s="3" t="s">
        <v>1643</v>
      </c>
      <c r="FL21" s="3" t="s">
        <v>1643</v>
      </c>
      <c r="FM21" s="3" t="s">
        <v>1643</v>
      </c>
      <c r="FN21" s="3" t="s">
        <v>1643</v>
      </c>
      <c r="FO21" s="3" t="s">
        <v>1643</v>
      </c>
      <c r="FP21" s="3" t="s">
        <v>1643</v>
      </c>
      <c r="FQ21" s="3" t="s">
        <v>1643</v>
      </c>
      <c r="FR21" s="3" t="s">
        <v>1643</v>
      </c>
      <c r="FS21" s="3" t="s">
        <v>1643</v>
      </c>
      <c r="FT21" s="3" t="s">
        <v>1643</v>
      </c>
      <c r="FU21" s="3" t="s">
        <v>1643</v>
      </c>
      <c r="FV21" s="3" t="s">
        <v>1643</v>
      </c>
      <c r="FW21" s="3" t="s">
        <v>1643</v>
      </c>
      <c r="FX21" s="3" t="s">
        <v>1643</v>
      </c>
      <c r="FY21" s="3" t="s">
        <v>1643</v>
      </c>
      <c r="FZ21" s="3" t="s">
        <v>1643</v>
      </c>
      <c r="GA21" s="3" t="s">
        <v>1643</v>
      </c>
      <c r="GB21" s="3" t="s">
        <v>1643</v>
      </c>
      <c r="GC21" s="3" t="s">
        <v>1643</v>
      </c>
      <c r="GD21" s="3" t="s">
        <v>1643</v>
      </c>
      <c r="GE21" s="3" t="s">
        <v>1643</v>
      </c>
      <c r="GF21" s="3" t="s">
        <v>1643</v>
      </c>
      <c r="GG21" s="3" t="s">
        <v>1643</v>
      </c>
      <c r="GH21" s="3" t="s">
        <v>1643</v>
      </c>
      <c r="GI21" s="3" t="s">
        <v>1643</v>
      </c>
      <c r="GJ21" s="3" t="s">
        <v>1643</v>
      </c>
      <c r="GK21" s="3" t="s">
        <v>1643</v>
      </c>
      <c r="GL21" s="3" t="s">
        <v>1643</v>
      </c>
      <c r="GM21" s="3" t="s">
        <v>1643</v>
      </c>
      <c r="GN21" s="3" t="s">
        <v>1643</v>
      </c>
      <c r="GO21" s="3" t="s">
        <v>1643</v>
      </c>
      <c r="GP21" s="20" t="s">
        <v>1643</v>
      </c>
      <c r="GQ21" s="13" t="s">
        <v>1643</v>
      </c>
      <c r="GR21" s="20" t="s">
        <v>1643</v>
      </c>
      <c r="GS21" s="13" t="s">
        <v>1643</v>
      </c>
      <c r="GT21" s="3" t="s">
        <v>1643</v>
      </c>
      <c r="GU21" s="3" t="s">
        <v>1643</v>
      </c>
      <c r="GV21" s="20" t="s">
        <v>1643</v>
      </c>
      <c r="GW21" s="31"/>
      <c r="GX21" s="13" t="s">
        <v>1643</v>
      </c>
      <c r="GY21" s="5" t="s">
        <v>1643</v>
      </c>
      <c r="GZ21" s="13" t="s">
        <v>1643</v>
      </c>
      <c r="HA21" s="5" t="s">
        <v>1643</v>
      </c>
      <c r="HB21" s="13" t="s">
        <v>1643</v>
      </c>
      <c r="HC21" s="3" t="s">
        <v>1643</v>
      </c>
      <c r="HD21" s="3" t="s">
        <v>1643</v>
      </c>
      <c r="HE21" s="3" t="s">
        <v>1643</v>
      </c>
      <c r="HF21" s="3" t="s">
        <v>1643</v>
      </c>
      <c r="HG21" s="20" t="s">
        <v>1643</v>
      </c>
      <c r="HH21" s="13" t="s">
        <v>1643</v>
      </c>
      <c r="HI21" s="3"/>
      <c r="HJ21" s="3" t="s">
        <v>1643</v>
      </c>
      <c r="HK21" s="3" t="s">
        <v>1643</v>
      </c>
      <c r="HL21" s="3" t="s">
        <v>1643</v>
      </c>
      <c r="HM21" s="3" t="s">
        <v>1643</v>
      </c>
      <c r="HN21" s="3" t="s">
        <v>1643</v>
      </c>
      <c r="HO21" s="5" t="s">
        <v>1643</v>
      </c>
      <c r="HP21" s="8" t="s">
        <v>1643</v>
      </c>
      <c r="HQ21" s="8" t="s">
        <v>1643</v>
      </c>
      <c r="HR21" s="3" t="s">
        <v>1643</v>
      </c>
      <c r="HS21" s="3" t="s">
        <v>1643</v>
      </c>
      <c r="HT21" s="3" t="s">
        <v>1643</v>
      </c>
      <c r="HU21" s="3" t="s">
        <v>1643</v>
      </c>
      <c r="HV21" s="5" t="s">
        <v>1643</v>
      </c>
      <c r="HW21" s="13" t="s">
        <v>1643</v>
      </c>
      <c r="HX21" s="8" t="s">
        <v>1643</v>
      </c>
      <c r="HY21" s="3" t="s">
        <v>1643</v>
      </c>
      <c r="HZ21" s="3" t="s">
        <v>1643</v>
      </c>
      <c r="IA21" s="3" t="s">
        <v>1643</v>
      </c>
      <c r="IB21" s="3" t="s">
        <v>1643</v>
      </c>
      <c r="IC21" s="5" t="s">
        <v>1643</v>
      </c>
      <c r="ID21" s="13" t="s">
        <v>1643</v>
      </c>
      <c r="IE21" s="8" t="s">
        <v>1643</v>
      </c>
      <c r="IF21" s="3" t="s">
        <v>1643</v>
      </c>
      <c r="IG21" s="3" t="s">
        <v>1643</v>
      </c>
      <c r="IH21" s="3" t="s">
        <v>1643</v>
      </c>
      <c r="II21" s="3" t="s">
        <v>1643</v>
      </c>
      <c r="IJ21" s="20" t="s">
        <v>1643</v>
      </c>
      <c r="IK21" s="13" t="s">
        <v>1643</v>
      </c>
      <c r="IL21" s="3" t="s">
        <v>1643</v>
      </c>
      <c r="IM21" s="3" t="s">
        <v>1643</v>
      </c>
      <c r="IN21" s="3" t="s">
        <v>1643</v>
      </c>
      <c r="IO21" s="3" t="s">
        <v>1643</v>
      </c>
      <c r="IP21" s="3" t="s">
        <v>1643</v>
      </c>
      <c r="IQ21" s="3" t="s">
        <v>1643</v>
      </c>
      <c r="IR21" s="3" t="s">
        <v>1643</v>
      </c>
      <c r="IS21" s="20" t="s">
        <v>1643</v>
      </c>
      <c r="IT21" s="13" t="s">
        <v>1643</v>
      </c>
      <c r="IU21" s="3"/>
      <c r="IV21" s="3" t="s">
        <v>1643</v>
      </c>
      <c r="IW21" s="3" t="s">
        <v>1643</v>
      </c>
      <c r="IX21" s="3" t="s">
        <v>1643</v>
      </c>
      <c r="IY21" s="5" t="s">
        <v>1643</v>
      </c>
      <c r="IZ21" s="8" t="s">
        <v>1643</v>
      </c>
      <c r="JA21" s="8" t="s">
        <v>1643</v>
      </c>
      <c r="JB21" s="3" t="s">
        <v>1643</v>
      </c>
      <c r="JC21" s="3" t="s">
        <v>1643</v>
      </c>
      <c r="JD21" s="5" t="s">
        <v>1643</v>
      </c>
      <c r="JE21" s="13" t="s">
        <v>1643</v>
      </c>
      <c r="JF21" s="3" t="s">
        <v>1643</v>
      </c>
      <c r="JG21" s="3" t="s">
        <v>1643</v>
      </c>
      <c r="JH21" s="3" t="s">
        <v>1643</v>
      </c>
      <c r="JI21" s="3" t="s">
        <v>1643</v>
      </c>
      <c r="JJ21" s="3" t="s">
        <v>1643</v>
      </c>
      <c r="JK21" s="3" t="s">
        <v>1643</v>
      </c>
      <c r="JL21" s="3" t="s">
        <v>1643</v>
      </c>
      <c r="JM21" s="20" t="s">
        <v>1643</v>
      </c>
      <c r="JN21" s="13" t="s">
        <v>1643</v>
      </c>
      <c r="JO21" s="3" t="s">
        <v>1643</v>
      </c>
      <c r="JP21" s="3" t="s">
        <v>1643</v>
      </c>
      <c r="JQ21" s="3" t="s">
        <v>1643</v>
      </c>
      <c r="JR21" s="3" t="s">
        <v>1643</v>
      </c>
      <c r="JS21" s="5" t="s">
        <v>1643</v>
      </c>
      <c r="JT21" s="13" t="s">
        <v>1643</v>
      </c>
      <c r="JU21" s="3" t="s">
        <v>1643</v>
      </c>
      <c r="JV21" s="3" t="s">
        <v>1643</v>
      </c>
      <c r="JW21" s="3" t="s">
        <v>1643</v>
      </c>
      <c r="JX21" s="5" t="s">
        <v>1643</v>
      </c>
      <c r="JY21" s="13" t="s">
        <v>1643</v>
      </c>
      <c r="JZ21" s="3" t="s">
        <v>1643</v>
      </c>
      <c r="KA21" s="3" t="s">
        <v>1643</v>
      </c>
      <c r="KB21" s="3" t="s">
        <v>1643</v>
      </c>
      <c r="KC21" s="3" t="s">
        <v>1643</v>
      </c>
      <c r="KD21" s="3" t="s">
        <v>1643</v>
      </c>
      <c r="KE21" s="3" t="s">
        <v>1643</v>
      </c>
      <c r="KF21" s="3" t="s">
        <v>1643</v>
      </c>
      <c r="KG21" s="5" t="s">
        <v>1643</v>
      </c>
      <c r="KH21" s="13" t="s">
        <v>1643</v>
      </c>
      <c r="KI21" s="3" t="s">
        <v>1643</v>
      </c>
      <c r="KJ21" s="3" t="s">
        <v>1643</v>
      </c>
      <c r="KK21" s="3" t="s">
        <v>1643</v>
      </c>
      <c r="KL21" s="3" t="s">
        <v>1643</v>
      </c>
      <c r="KM21" s="3" t="s">
        <v>1643</v>
      </c>
      <c r="KN21" s="20" t="s">
        <v>1643</v>
      </c>
      <c r="KO21" s="13" t="s">
        <v>1643</v>
      </c>
      <c r="KP21" s="3" t="s">
        <v>1643</v>
      </c>
      <c r="KQ21" s="3" t="s">
        <v>1643</v>
      </c>
      <c r="KR21" s="3" t="s">
        <v>1643</v>
      </c>
      <c r="KS21" s="20" t="s">
        <v>1643</v>
      </c>
      <c r="KT21" s="16" t="s">
        <v>1643</v>
      </c>
      <c r="KU21" s="13" t="s">
        <v>1643</v>
      </c>
      <c r="KV21" s="3" t="s">
        <v>1643</v>
      </c>
      <c r="KW21" s="3" t="s">
        <v>1643</v>
      </c>
      <c r="KX21" s="3" t="s">
        <v>1643</v>
      </c>
      <c r="KY21" s="3" t="s">
        <v>1643</v>
      </c>
      <c r="KZ21" s="3" t="s">
        <v>1643</v>
      </c>
      <c r="LA21" s="3" t="s">
        <v>1643</v>
      </c>
      <c r="LB21" s="3" t="s">
        <v>1643</v>
      </c>
      <c r="LC21" s="3" t="s">
        <v>1643</v>
      </c>
      <c r="LD21" s="3" t="s">
        <v>1643</v>
      </c>
      <c r="LE21" s="3" t="s">
        <v>1643</v>
      </c>
      <c r="LF21" s="3" t="s">
        <v>1643</v>
      </c>
      <c r="LG21" s="3" t="s">
        <v>1643</v>
      </c>
      <c r="LH21" s="3" t="s">
        <v>1643</v>
      </c>
      <c r="LI21" s="3" t="s">
        <v>1643</v>
      </c>
      <c r="LJ21" s="3" t="s">
        <v>1643</v>
      </c>
      <c r="LK21" s="3" t="s">
        <v>1643</v>
      </c>
      <c r="LL21" s="3" t="s">
        <v>1643</v>
      </c>
      <c r="LM21" s="3" t="s">
        <v>1643</v>
      </c>
      <c r="LN21" s="3" t="s">
        <v>1643</v>
      </c>
      <c r="LO21" s="3" t="s">
        <v>1643</v>
      </c>
      <c r="LP21" s="3" t="s">
        <v>1643</v>
      </c>
      <c r="LQ21" s="3" t="s">
        <v>1643</v>
      </c>
      <c r="LR21" s="3" t="s">
        <v>1643</v>
      </c>
      <c r="LS21" s="3" t="s">
        <v>1643</v>
      </c>
      <c r="LT21" s="3" t="s">
        <v>1643</v>
      </c>
      <c r="LU21" s="3" t="s">
        <v>1643</v>
      </c>
      <c r="LV21" s="3" t="s">
        <v>1643</v>
      </c>
      <c r="LW21" s="3" t="s">
        <v>1643</v>
      </c>
      <c r="LX21" s="3" t="s">
        <v>1643</v>
      </c>
      <c r="LY21" s="3" t="s">
        <v>1643</v>
      </c>
      <c r="LZ21" s="3" t="s">
        <v>1643</v>
      </c>
      <c r="MA21" s="3" t="s">
        <v>1643</v>
      </c>
      <c r="MB21" s="3" t="s">
        <v>1643</v>
      </c>
      <c r="MC21" s="3" t="s">
        <v>1643</v>
      </c>
      <c r="MD21" s="3" t="s">
        <v>1643</v>
      </c>
      <c r="ME21" s="3" t="s">
        <v>1643</v>
      </c>
      <c r="MF21" s="3" t="s">
        <v>1643</v>
      </c>
      <c r="MG21" s="3" t="s">
        <v>1643</v>
      </c>
      <c r="MH21" s="3" t="s">
        <v>1643</v>
      </c>
      <c r="MI21" s="3" t="s">
        <v>1643</v>
      </c>
      <c r="MJ21" s="3" t="s">
        <v>1643</v>
      </c>
      <c r="MK21" s="3" t="s">
        <v>1643</v>
      </c>
      <c r="ML21" s="3" t="s">
        <v>1643</v>
      </c>
      <c r="MM21" s="3" t="s">
        <v>1643</v>
      </c>
      <c r="MN21" s="20" t="s">
        <v>1643</v>
      </c>
      <c r="MO21" s="13" t="s">
        <v>1643</v>
      </c>
      <c r="MP21" s="3" t="s">
        <v>1643</v>
      </c>
      <c r="MQ21" s="3" t="s">
        <v>1643</v>
      </c>
      <c r="MR21" s="3" t="s">
        <v>1643</v>
      </c>
      <c r="MS21" s="3" t="s">
        <v>1643</v>
      </c>
      <c r="MT21" s="3" t="s">
        <v>1643</v>
      </c>
      <c r="MU21" s="3" t="s">
        <v>1643</v>
      </c>
      <c r="MV21" s="20" t="s">
        <v>1643</v>
      </c>
      <c r="MW21" s="13" t="s">
        <v>1643</v>
      </c>
      <c r="MX21" s="3" t="s">
        <v>1643</v>
      </c>
      <c r="MY21" s="3" t="s">
        <v>1643</v>
      </c>
      <c r="MZ21" s="3" t="s">
        <v>1643</v>
      </c>
      <c r="NA21" s="3" t="s">
        <v>1643</v>
      </c>
      <c r="NB21" s="3" t="s">
        <v>1643</v>
      </c>
      <c r="NC21" s="20" t="s">
        <v>1643</v>
      </c>
      <c r="ND21" s="13" t="s">
        <v>1643</v>
      </c>
      <c r="NE21" s="3" t="s">
        <v>1643</v>
      </c>
      <c r="NF21" s="3" t="s">
        <v>1643</v>
      </c>
      <c r="NG21" s="3" t="s">
        <v>1643</v>
      </c>
      <c r="NH21" s="3" t="s">
        <v>1643</v>
      </c>
      <c r="NI21" s="3" t="s">
        <v>1643</v>
      </c>
      <c r="NJ21" s="3" t="s">
        <v>1643</v>
      </c>
      <c r="NK21" s="3" t="s">
        <v>1643</v>
      </c>
      <c r="NL21" s="3" t="s">
        <v>1643</v>
      </c>
      <c r="NM21" s="3" t="s">
        <v>1643</v>
      </c>
      <c r="NN21" s="3" t="s">
        <v>1643</v>
      </c>
      <c r="NO21" s="20" t="s">
        <v>1643</v>
      </c>
      <c r="NP21" s="13" t="s">
        <v>1643</v>
      </c>
      <c r="NQ21" s="3" t="s">
        <v>1643</v>
      </c>
      <c r="NR21" s="3" t="s">
        <v>1643</v>
      </c>
      <c r="NS21" s="3" t="s">
        <v>1643</v>
      </c>
      <c r="NT21" s="3" t="s">
        <v>1643</v>
      </c>
      <c r="NU21" s="3" t="s">
        <v>1643</v>
      </c>
      <c r="NV21" s="3" t="s">
        <v>1643</v>
      </c>
      <c r="NW21" s="3" t="s">
        <v>1643</v>
      </c>
      <c r="NX21" s="3" t="s">
        <v>1643</v>
      </c>
      <c r="NY21" s="3" t="s">
        <v>1643</v>
      </c>
      <c r="NZ21" s="3" t="s">
        <v>1643</v>
      </c>
      <c r="OA21" s="3" t="s">
        <v>1643</v>
      </c>
      <c r="OB21" s="3" t="s">
        <v>1643</v>
      </c>
      <c r="OC21" s="3" t="s">
        <v>1643</v>
      </c>
      <c r="OD21" s="3" t="s">
        <v>1643</v>
      </c>
      <c r="OE21" s="5" t="s">
        <v>1643</v>
      </c>
      <c r="OF21" s="13" t="s">
        <v>1643</v>
      </c>
      <c r="OG21" s="3" t="s">
        <v>1643</v>
      </c>
      <c r="OH21" s="3" t="s">
        <v>1643</v>
      </c>
      <c r="OI21" s="3" t="s">
        <v>1643</v>
      </c>
      <c r="OJ21" s="3" t="s">
        <v>1643</v>
      </c>
      <c r="OK21" s="3" t="s">
        <v>1643</v>
      </c>
      <c r="OL21" s="3" t="s">
        <v>1643</v>
      </c>
      <c r="OM21" s="5" t="s">
        <v>1643</v>
      </c>
      <c r="ON21" s="13" t="s">
        <v>1643</v>
      </c>
      <c r="OO21" s="3" t="s">
        <v>1643</v>
      </c>
      <c r="OP21" s="3" t="s">
        <v>1643</v>
      </c>
      <c r="OQ21" s="3" t="s">
        <v>1643</v>
      </c>
      <c r="OR21" s="3" t="s">
        <v>1643</v>
      </c>
      <c r="OS21" s="3" t="s">
        <v>1643</v>
      </c>
      <c r="OT21" s="3" t="s">
        <v>1643</v>
      </c>
      <c r="OU21" s="3" t="s">
        <v>1643</v>
      </c>
      <c r="OV21" s="3" t="s">
        <v>1643</v>
      </c>
      <c r="OW21" s="3" t="s">
        <v>1643</v>
      </c>
      <c r="OX21" s="5" t="s">
        <v>1643</v>
      </c>
      <c r="OY21" s="13" t="s">
        <v>1643</v>
      </c>
      <c r="OZ21" s="3" t="s">
        <v>1643</v>
      </c>
      <c r="PA21" s="3" t="s">
        <v>1643</v>
      </c>
      <c r="PB21" s="3" t="s">
        <v>1643</v>
      </c>
      <c r="PC21" s="3" t="s">
        <v>1643</v>
      </c>
      <c r="PD21" s="3" t="s">
        <v>1643</v>
      </c>
      <c r="PE21" s="3" t="s">
        <v>1643</v>
      </c>
      <c r="PF21" s="3" t="s">
        <v>1643</v>
      </c>
      <c r="PG21" s="3" t="s">
        <v>1643</v>
      </c>
      <c r="PH21" s="3" t="s">
        <v>1643</v>
      </c>
      <c r="PI21" s="3" t="s">
        <v>1643</v>
      </c>
      <c r="PJ21" s="3" t="s">
        <v>1643</v>
      </c>
      <c r="PK21" s="3" t="s">
        <v>1643</v>
      </c>
      <c r="PL21" s="3" t="s">
        <v>1643</v>
      </c>
      <c r="PM21" s="3" t="s">
        <v>1643</v>
      </c>
      <c r="PN21" s="3" t="s">
        <v>1643</v>
      </c>
      <c r="PO21" s="3" t="s">
        <v>1643</v>
      </c>
      <c r="PP21" s="3" t="s">
        <v>1643</v>
      </c>
      <c r="PQ21" s="3" t="s">
        <v>1643</v>
      </c>
      <c r="PR21" s="3" t="s">
        <v>1643</v>
      </c>
      <c r="PS21" s="3" t="s">
        <v>1643</v>
      </c>
      <c r="PT21" s="3" t="s">
        <v>1643</v>
      </c>
      <c r="PU21" s="3" t="s">
        <v>1643</v>
      </c>
      <c r="PV21" s="3" t="s">
        <v>1643</v>
      </c>
      <c r="PW21" s="3" t="s">
        <v>1643</v>
      </c>
      <c r="PX21" s="3" t="s">
        <v>1643</v>
      </c>
      <c r="PY21" s="3" t="s">
        <v>1643</v>
      </c>
      <c r="PZ21" s="3" t="s">
        <v>1643</v>
      </c>
      <c r="QA21" s="3" t="s">
        <v>1643</v>
      </c>
      <c r="QB21" s="3" t="s">
        <v>1643</v>
      </c>
      <c r="QC21" s="3" t="s">
        <v>1643</v>
      </c>
      <c r="QD21" s="3" t="s">
        <v>1643</v>
      </c>
      <c r="QE21" s="3" t="s">
        <v>1643</v>
      </c>
      <c r="QF21" s="3" t="s">
        <v>1643</v>
      </c>
      <c r="QG21" s="3" t="s">
        <v>1643</v>
      </c>
      <c r="QH21" s="3" t="s">
        <v>1643</v>
      </c>
      <c r="QI21" s="3" t="s">
        <v>1643</v>
      </c>
      <c r="QJ21" s="3" t="s">
        <v>1643</v>
      </c>
      <c r="QK21" s="3" t="s">
        <v>1643</v>
      </c>
      <c r="QL21" s="3" t="s">
        <v>1643</v>
      </c>
      <c r="QM21" s="3" t="s">
        <v>1643</v>
      </c>
      <c r="QN21" s="3" t="s">
        <v>1643</v>
      </c>
      <c r="QO21" s="3" t="s">
        <v>1643</v>
      </c>
      <c r="QP21" s="3" t="s">
        <v>1643</v>
      </c>
      <c r="QQ21" s="3" t="s">
        <v>1643</v>
      </c>
      <c r="QR21" s="3" t="s">
        <v>1643</v>
      </c>
      <c r="QS21" s="3" t="s">
        <v>1643</v>
      </c>
      <c r="QT21" s="3" t="s">
        <v>1643</v>
      </c>
      <c r="QU21" s="3" t="s">
        <v>1643</v>
      </c>
      <c r="QV21" s="3" t="s">
        <v>1643</v>
      </c>
      <c r="QW21" s="3" t="s">
        <v>1643</v>
      </c>
      <c r="QX21" s="3" t="s">
        <v>1643</v>
      </c>
      <c r="QY21" s="3" t="s">
        <v>1643</v>
      </c>
      <c r="QZ21" s="3" t="s">
        <v>1643</v>
      </c>
      <c r="RA21" s="3" t="s">
        <v>1643</v>
      </c>
      <c r="RB21" s="3" t="s">
        <v>1643</v>
      </c>
      <c r="RC21" s="3" t="s">
        <v>1643</v>
      </c>
      <c r="RD21" s="3" t="s">
        <v>1643</v>
      </c>
      <c r="RE21" s="3" t="s">
        <v>1643</v>
      </c>
      <c r="RF21" s="3" t="s">
        <v>1643</v>
      </c>
      <c r="RG21" s="3" t="s">
        <v>1643</v>
      </c>
      <c r="RH21" s="3" t="s">
        <v>1643</v>
      </c>
      <c r="RI21" s="3" t="s">
        <v>1643</v>
      </c>
      <c r="RJ21" s="3" t="s">
        <v>1643</v>
      </c>
      <c r="RK21" s="5" t="s">
        <v>1643</v>
      </c>
      <c r="RL21" s="8" t="s">
        <v>1643</v>
      </c>
      <c r="RM21" s="3" t="s">
        <v>1643</v>
      </c>
      <c r="RN21" s="3" t="s">
        <v>1643</v>
      </c>
      <c r="RO21" s="3" t="s">
        <v>1643</v>
      </c>
      <c r="RP21" s="3" t="s">
        <v>1643</v>
      </c>
      <c r="RQ21" s="3" t="s">
        <v>1643</v>
      </c>
      <c r="RR21" s="20" t="s">
        <v>1643</v>
      </c>
      <c r="RS21" s="13" t="s">
        <v>1643</v>
      </c>
      <c r="RT21" s="3" t="s">
        <v>1643</v>
      </c>
      <c r="RU21" s="3" t="s">
        <v>1643</v>
      </c>
      <c r="RV21" s="3" t="s">
        <v>1643</v>
      </c>
      <c r="RW21" s="3" t="s">
        <v>1643</v>
      </c>
      <c r="RX21" s="3" t="s">
        <v>1643</v>
      </c>
      <c r="RY21" s="3" t="s">
        <v>1643</v>
      </c>
      <c r="RZ21" s="3" t="s">
        <v>1643</v>
      </c>
      <c r="SA21" s="3" t="s">
        <v>1643</v>
      </c>
      <c r="SB21" s="3" t="s">
        <v>1643</v>
      </c>
      <c r="SC21" s="3" t="s">
        <v>1643</v>
      </c>
      <c r="SD21" s="3" t="s">
        <v>1643</v>
      </c>
      <c r="SE21" s="3" t="s">
        <v>1643</v>
      </c>
      <c r="SF21" s="3" t="s">
        <v>1643</v>
      </c>
      <c r="SG21" s="3" t="s">
        <v>1643</v>
      </c>
      <c r="SH21" s="3" t="s">
        <v>1643</v>
      </c>
      <c r="SI21" s="3" t="s">
        <v>1643</v>
      </c>
      <c r="SJ21" s="3" t="s">
        <v>1643</v>
      </c>
      <c r="SK21" s="3" t="s">
        <v>1643</v>
      </c>
      <c r="SL21" s="3" t="s">
        <v>1643</v>
      </c>
      <c r="SM21" s="3" t="s">
        <v>1643</v>
      </c>
      <c r="SN21" s="3" t="s">
        <v>1643</v>
      </c>
      <c r="SO21" s="3" t="s">
        <v>1643</v>
      </c>
      <c r="SP21" s="3" t="s">
        <v>1643</v>
      </c>
      <c r="SQ21" s="3" t="s">
        <v>1643</v>
      </c>
      <c r="SR21" s="3" t="s">
        <v>1643</v>
      </c>
      <c r="SS21" s="3" t="s">
        <v>1643</v>
      </c>
      <c r="ST21" s="3" t="s">
        <v>1643</v>
      </c>
      <c r="SU21" s="3" t="s">
        <v>1643</v>
      </c>
      <c r="SV21" s="3" t="s">
        <v>1643</v>
      </c>
      <c r="SW21" s="3" t="s">
        <v>1643</v>
      </c>
      <c r="SX21" s="3" t="s">
        <v>1643</v>
      </c>
      <c r="SY21" s="3" t="s">
        <v>1643</v>
      </c>
      <c r="SZ21" s="3" t="s">
        <v>1643</v>
      </c>
      <c r="TA21" s="3" t="s">
        <v>1643</v>
      </c>
      <c r="TB21" s="20" t="s">
        <v>1643</v>
      </c>
      <c r="TC21" s="13"/>
      <c r="TD21" s="3"/>
      <c r="TE21" s="5"/>
      <c r="TF21" s="18" t="s">
        <v>1643</v>
      </c>
      <c r="TG21" s="13" t="s">
        <v>1643</v>
      </c>
      <c r="TH21" s="3" t="s">
        <v>1643</v>
      </c>
      <c r="TI21" s="3" t="s">
        <v>1643</v>
      </c>
      <c r="TJ21" s="3" t="s">
        <v>1643</v>
      </c>
      <c r="TK21" s="3" t="s">
        <v>1643</v>
      </c>
      <c r="TL21" s="3" t="s">
        <v>1643</v>
      </c>
      <c r="TM21" s="3" t="s">
        <v>1643</v>
      </c>
      <c r="TN21" s="3" t="s">
        <v>1643</v>
      </c>
      <c r="TO21" s="3" t="s">
        <v>1643</v>
      </c>
      <c r="TP21" s="5" t="s">
        <v>1643</v>
      </c>
      <c r="TQ21" s="8" t="s">
        <v>1643</v>
      </c>
      <c r="TR21" s="3" t="s">
        <v>1643</v>
      </c>
      <c r="TS21" s="3" t="s">
        <v>1643</v>
      </c>
      <c r="TT21" s="3" t="s">
        <v>1643</v>
      </c>
      <c r="TU21" s="20" t="s">
        <v>1643</v>
      </c>
      <c r="TV21" s="13" t="s">
        <v>1643</v>
      </c>
      <c r="TW21" s="5" t="s">
        <v>1643</v>
      </c>
      <c r="TX21" s="13" t="s">
        <v>1643</v>
      </c>
      <c r="TY21" s="5" t="s">
        <v>1643</v>
      </c>
      <c r="TZ21" s="13" t="s">
        <v>1643</v>
      </c>
      <c r="UA21" s="3" t="s">
        <v>1643</v>
      </c>
      <c r="UB21" s="3" t="s">
        <v>1643</v>
      </c>
      <c r="UC21" s="3" t="s">
        <v>1643</v>
      </c>
      <c r="UD21" s="3" t="s">
        <v>1643</v>
      </c>
      <c r="UE21" s="5" t="s">
        <v>1643</v>
      </c>
      <c r="UF21" s="13" t="s">
        <v>110</v>
      </c>
      <c r="UG21" s="3" t="s">
        <v>1643</v>
      </c>
      <c r="UH21" s="5" t="s">
        <v>110</v>
      </c>
      <c r="UI21" s="13" t="s">
        <v>129</v>
      </c>
      <c r="UJ21" s="3" t="s">
        <v>131</v>
      </c>
      <c r="UK21" s="3" t="s">
        <v>131</v>
      </c>
      <c r="UL21" s="3" t="s">
        <v>131</v>
      </c>
      <c r="UM21" s="3" t="s">
        <v>132</v>
      </c>
      <c r="UN21" s="3" t="s">
        <v>132</v>
      </c>
      <c r="UO21" s="3" t="s">
        <v>132</v>
      </c>
      <c r="UP21" s="3" t="s">
        <v>132</v>
      </c>
      <c r="UQ21" s="3" t="s">
        <v>130</v>
      </c>
      <c r="UR21" s="3" t="s">
        <v>130</v>
      </c>
      <c r="US21" s="3" t="s">
        <v>132</v>
      </c>
      <c r="UT21" s="3" t="s">
        <v>132</v>
      </c>
      <c r="UU21" s="3" t="s">
        <v>132</v>
      </c>
      <c r="UV21" s="3" t="s">
        <v>132</v>
      </c>
      <c r="UW21" s="3" t="s">
        <v>132</v>
      </c>
      <c r="UX21" s="5" t="s">
        <v>1643</v>
      </c>
      <c r="UY21" s="13" t="s">
        <v>196</v>
      </c>
      <c r="UZ21" s="3" t="s">
        <v>198</v>
      </c>
      <c r="VA21" s="3" t="s">
        <v>1643</v>
      </c>
      <c r="VB21" s="3" t="s">
        <v>1643</v>
      </c>
      <c r="VC21" s="3" t="s">
        <v>203</v>
      </c>
      <c r="VD21" s="3" t="s">
        <v>1643</v>
      </c>
      <c r="VE21" s="3" t="s">
        <v>1643</v>
      </c>
      <c r="VF21" s="5" t="s">
        <v>1643</v>
      </c>
      <c r="VG21" s="13" t="s">
        <v>231</v>
      </c>
      <c r="VH21" s="3" t="s">
        <v>232</v>
      </c>
      <c r="VI21" s="3" t="s">
        <v>233</v>
      </c>
      <c r="VJ21" s="3" t="s">
        <v>1643</v>
      </c>
      <c r="VK21" s="3" t="s">
        <v>1643</v>
      </c>
      <c r="VL21" s="3" t="s">
        <v>1643</v>
      </c>
      <c r="VM21" s="3" t="s">
        <v>1643</v>
      </c>
      <c r="VN21" s="5" t="s">
        <v>1643</v>
      </c>
      <c r="VO21" s="13" t="s">
        <v>127</v>
      </c>
      <c r="VP21" s="3" t="s">
        <v>127</v>
      </c>
      <c r="VQ21" s="3" t="s">
        <v>132</v>
      </c>
      <c r="VR21" s="3" t="s">
        <v>127</v>
      </c>
      <c r="VS21" s="3" t="s">
        <v>132</v>
      </c>
      <c r="VT21" s="3" t="s">
        <v>132</v>
      </c>
      <c r="VU21" s="3" t="s">
        <v>132</v>
      </c>
      <c r="VV21" s="3" t="s">
        <v>132</v>
      </c>
      <c r="VW21" s="3" t="s">
        <v>132</v>
      </c>
      <c r="VX21" s="3" t="s">
        <v>132</v>
      </c>
      <c r="VY21" s="3" t="s">
        <v>132</v>
      </c>
      <c r="VZ21" s="3" t="s">
        <v>127</v>
      </c>
      <c r="WA21" s="3" t="s">
        <v>127</v>
      </c>
      <c r="WB21" s="3" t="s">
        <v>127</v>
      </c>
      <c r="WC21" s="3" t="s">
        <v>127</v>
      </c>
      <c r="WD21" s="3" t="s">
        <v>132</v>
      </c>
      <c r="WE21" s="3" t="s">
        <v>132</v>
      </c>
      <c r="WF21" s="3" t="s">
        <v>127</v>
      </c>
      <c r="WG21" s="3" t="s">
        <v>127</v>
      </c>
      <c r="WH21" s="3" t="s">
        <v>127</v>
      </c>
      <c r="WI21" s="3" t="s">
        <v>131</v>
      </c>
      <c r="WJ21" s="3" t="s">
        <v>131</v>
      </c>
      <c r="WK21" s="3" t="s">
        <v>131</v>
      </c>
      <c r="WL21" s="3" t="s">
        <v>129</v>
      </c>
      <c r="WM21" s="3" t="s">
        <v>132</v>
      </c>
      <c r="WN21" s="3" t="s">
        <v>132</v>
      </c>
      <c r="WO21" s="3" t="s">
        <v>132</v>
      </c>
      <c r="WP21" s="3" t="s">
        <v>131</v>
      </c>
      <c r="WQ21" s="3" t="s">
        <v>131</v>
      </c>
      <c r="WR21" s="3" t="s">
        <v>131</v>
      </c>
      <c r="WS21" s="3" t="s">
        <v>131</v>
      </c>
      <c r="WT21" s="3" t="s">
        <v>131</v>
      </c>
      <c r="WU21" s="3" t="s">
        <v>131</v>
      </c>
      <c r="WV21" s="3" t="s">
        <v>132</v>
      </c>
      <c r="WW21" s="3" t="s">
        <v>127</v>
      </c>
      <c r="WX21" s="3" t="s">
        <v>132</v>
      </c>
      <c r="WY21" s="3" t="s">
        <v>132</v>
      </c>
      <c r="WZ21" s="3" t="s">
        <v>132</v>
      </c>
      <c r="XA21" s="3" t="s">
        <v>132</v>
      </c>
      <c r="XB21" s="3" t="s">
        <v>132</v>
      </c>
      <c r="XC21" s="3" t="s">
        <v>132</v>
      </c>
      <c r="XD21" s="3" t="s">
        <v>132</v>
      </c>
      <c r="XE21" s="3" t="s">
        <v>132</v>
      </c>
      <c r="XF21" s="3" t="s">
        <v>129</v>
      </c>
      <c r="XG21" s="3" t="s">
        <v>129</v>
      </c>
      <c r="XH21" s="3" t="s">
        <v>129</v>
      </c>
      <c r="XI21" s="3" t="s">
        <v>129</v>
      </c>
      <c r="XJ21" s="3" t="s">
        <v>128</v>
      </c>
      <c r="XK21" s="3" t="s">
        <v>128</v>
      </c>
      <c r="XL21" s="3" t="s">
        <v>128</v>
      </c>
      <c r="XM21" s="3" t="s">
        <v>128</v>
      </c>
      <c r="XN21" s="3" t="s">
        <v>132</v>
      </c>
      <c r="XO21" s="3" t="s">
        <v>127</v>
      </c>
      <c r="XP21" s="3" t="s">
        <v>127</v>
      </c>
      <c r="XQ21" s="3" t="s">
        <v>131</v>
      </c>
      <c r="XR21" s="3" t="s">
        <v>131</v>
      </c>
      <c r="XS21" s="3" t="s">
        <v>132</v>
      </c>
      <c r="XT21" s="3" t="s">
        <v>127</v>
      </c>
      <c r="XU21" s="3" t="s">
        <v>132</v>
      </c>
      <c r="XV21" s="3" t="s">
        <v>132</v>
      </c>
      <c r="XW21" s="3" t="s">
        <v>131</v>
      </c>
      <c r="XX21" s="3" t="s">
        <v>127</v>
      </c>
      <c r="XY21" s="3" t="s">
        <v>127</v>
      </c>
      <c r="XZ21" s="3" t="s">
        <v>127</v>
      </c>
      <c r="YA21" s="5" t="s">
        <v>1643</v>
      </c>
      <c r="YB21" s="13" t="s">
        <v>353</v>
      </c>
      <c r="YC21" s="3" t="s">
        <v>1643</v>
      </c>
      <c r="YD21" s="3" t="s">
        <v>1643</v>
      </c>
      <c r="YE21" s="3" t="s">
        <v>1643</v>
      </c>
      <c r="YF21" s="3" t="s">
        <v>1643</v>
      </c>
      <c r="YG21" s="3" t="s">
        <v>111</v>
      </c>
      <c r="YH21" s="5" t="s">
        <v>1643</v>
      </c>
      <c r="YI21" s="13" t="s">
        <v>111</v>
      </c>
      <c r="YJ21" s="3" t="s">
        <v>1643</v>
      </c>
      <c r="YK21" s="3" t="s">
        <v>1643</v>
      </c>
      <c r="YL21" s="3" t="s">
        <v>111</v>
      </c>
      <c r="YM21" s="3" t="s">
        <v>1643</v>
      </c>
      <c r="YN21" s="3" t="s">
        <v>1643</v>
      </c>
      <c r="YO21" s="3" t="s">
        <v>110</v>
      </c>
      <c r="YP21" s="3" t="s">
        <v>111</v>
      </c>
      <c r="YQ21" s="3" t="s">
        <v>1643</v>
      </c>
      <c r="YR21" s="3" t="s">
        <v>110</v>
      </c>
      <c r="YS21" s="3" t="s">
        <v>1643</v>
      </c>
      <c r="YT21" s="3" t="s">
        <v>111</v>
      </c>
      <c r="YU21" s="3" t="s">
        <v>1643</v>
      </c>
      <c r="YV21" s="3" t="s">
        <v>111</v>
      </c>
      <c r="YW21" s="3" t="s">
        <v>1643</v>
      </c>
      <c r="YX21" s="3" t="s">
        <v>1643</v>
      </c>
      <c r="YY21" s="3" t="s">
        <v>111</v>
      </c>
      <c r="YZ21" s="3" t="s">
        <v>1643</v>
      </c>
      <c r="ZA21" s="3" t="s">
        <v>1643</v>
      </c>
      <c r="ZB21" s="3" t="s">
        <v>111</v>
      </c>
      <c r="ZC21" s="3" t="s">
        <v>1643</v>
      </c>
      <c r="ZD21" s="3" t="s">
        <v>1643</v>
      </c>
      <c r="ZE21" s="3" t="s">
        <v>111</v>
      </c>
      <c r="ZF21" s="3" t="s">
        <v>1643</v>
      </c>
      <c r="ZG21" s="3" t="s">
        <v>1643</v>
      </c>
      <c r="ZH21" s="3" t="s">
        <v>110</v>
      </c>
      <c r="ZI21" s="3" t="s">
        <v>111</v>
      </c>
      <c r="ZJ21" s="3" t="s">
        <v>1643</v>
      </c>
      <c r="ZK21" s="3" t="s">
        <v>111</v>
      </c>
      <c r="ZL21" s="3" t="s">
        <v>1643</v>
      </c>
      <c r="ZM21" s="3" t="s">
        <v>1643</v>
      </c>
      <c r="ZN21" s="3" t="s">
        <v>1643</v>
      </c>
      <c r="ZO21" s="3" t="s">
        <v>110</v>
      </c>
      <c r="ZP21" s="3" t="s">
        <v>1685</v>
      </c>
      <c r="ZQ21" s="3" t="s">
        <v>111</v>
      </c>
      <c r="ZR21" s="5" t="s">
        <v>1643</v>
      </c>
      <c r="ZS21" s="3" t="s">
        <v>1686</v>
      </c>
      <c r="ZT21" s="3" t="s">
        <v>462</v>
      </c>
      <c r="ZU21" s="3" t="s">
        <v>452</v>
      </c>
      <c r="ZV21" s="18" t="s">
        <v>110</v>
      </c>
      <c r="ZW21" s="13" t="s">
        <v>1643</v>
      </c>
      <c r="ZX21" s="3" t="s">
        <v>1643</v>
      </c>
      <c r="ZY21" s="3" t="s">
        <v>486</v>
      </c>
      <c r="ZZ21" s="3" t="s">
        <v>489</v>
      </c>
      <c r="AAA21" s="3" t="s">
        <v>1643</v>
      </c>
      <c r="AAB21" s="3" t="s">
        <v>1643</v>
      </c>
      <c r="AAC21" s="3" t="s">
        <v>496</v>
      </c>
      <c r="AAD21" s="3" t="s">
        <v>497</v>
      </c>
      <c r="AAE21" s="3" t="s">
        <v>498</v>
      </c>
      <c r="AAF21" s="5" t="s">
        <v>1643</v>
      </c>
      <c r="AAG21" s="13" t="s">
        <v>110</v>
      </c>
      <c r="AAH21" s="3" t="s">
        <v>110</v>
      </c>
      <c r="AAI21" s="3" t="s">
        <v>110</v>
      </c>
      <c r="AAJ21" s="3" t="s">
        <v>110</v>
      </c>
      <c r="AAK21" s="3" t="s">
        <v>111</v>
      </c>
      <c r="AAL21" s="3" t="s">
        <v>1643</v>
      </c>
      <c r="AAM21" s="3" t="s">
        <v>1643</v>
      </c>
      <c r="AAN21" s="3" t="s">
        <v>1643</v>
      </c>
      <c r="AAO21" s="5" t="s">
        <v>1643</v>
      </c>
      <c r="AAP21" s="13" t="s">
        <v>111</v>
      </c>
      <c r="AAQ21" s="5" t="s">
        <v>1643</v>
      </c>
      <c r="AAR21" s="13" t="s">
        <v>518</v>
      </c>
      <c r="AAS21" s="3" t="s">
        <v>110</v>
      </c>
      <c r="AAT21" s="3" t="s">
        <v>110</v>
      </c>
      <c r="AAU21" s="3" t="s">
        <v>1643</v>
      </c>
      <c r="AAV21" s="3" t="s">
        <v>1643</v>
      </c>
      <c r="AAW21" s="3" t="s">
        <v>1643</v>
      </c>
      <c r="AAX21" s="5" t="s">
        <v>110</v>
      </c>
      <c r="AAY21" s="13" t="s">
        <v>111</v>
      </c>
      <c r="AAZ21" s="13" t="s">
        <v>1643</v>
      </c>
      <c r="ABA21" s="3" t="s">
        <v>1643</v>
      </c>
      <c r="ABB21" s="3" t="s">
        <v>1643</v>
      </c>
      <c r="ABC21" s="3" t="s">
        <v>1643</v>
      </c>
      <c r="ABD21" s="3" t="s">
        <v>1643</v>
      </c>
      <c r="ABE21" s="20"/>
      <c r="ABF21" s="5" t="s">
        <v>1643</v>
      </c>
      <c r="ABG21" s="13" t="s">
        <v>1643</v>
      </c>
      <c r="ABH21" s="3" t="s">
        <v>1643</v>
      </c>
      <c r="ABI21" s="3" t="s">
        <v>1643</v>
      </c>
      <c r="ABJ21" s="3" t="s">
        <v>1643</v>
      </c>
      <c r="ABK21" s="3" t="s">
        <v>1643</v>
      </c>
      <c r="ABL21" s="3" t="s">
        <v>1643</v>
      </c>
      <c r="ABM21" s="5" t="s">
        <v>1643</v>
      </c>
      <c r="ABN21" s="13" t="s">
        <v>1643</v>
      </c>
      <c r="ABO21" s="3" t="s">
        <v>1643</v>
      </c>
      <c r="ABP21" s="3" t="s">
        <v>1643</v>
      </c>
      <c r="ABQ21" s="3" t="s">
        <v>1643</v>
      </c>
      <c r="ABR21" s="3" t="s">
        <v>1643</v>
      </c>
      <c r="ABS21" s="3" t="s">
        <v>1643</v>
      </c>
      <c r="ABT21" s="5" t="s">
        <v>1643</v>
      </c>
      <c r="ABU21" s="13" t="s">
        <v>1643</v>
      </c>
      <c r="ABV21" s="3" t="s">
        <v>1643</v>
      </c>
      <c r="ABW21" s="3" t="s">
        <v>1643</v>
      </c>
      <c r="ABX21" s="3" t="s">
        <v>1643</v>
      </c>
      <c r="ABY21" s="3" t="s">
        <v>1643</v>
      </c>
      <c r="ABZ21" s="3" t="s">
        <v>1643</v>
      </c>
      <c r="ACA21" s="5" t="s">
        <v>1643</v>
      </c>
      <c r="ACB21" s="13" t="s">
        <v>1643</v>
      </c>
      <c r="ACC21" s="3" t="s">
        <v>1643</v>
      </c>
      <c r="ACD21" s="3" t="s">
        <v>1643</v>
      </c>
      <c r="ACE21" s="3" t="s">
        <v>1643</v>
      </c>
      <c r="ACF21" s="3" t="s">
        <v>1643</v>
      </c>
      <c r="ACG21" s="3" t="s">
        <v>1643</v>
      </c>
      <c r="ACH21" s="3" t="s">
        <v>1643</v>
      </c>
      <c r="ACI21" s="3" t="s">
        <v>1643</v>
      </c>
      <c r="ACJ21" s="5" t="s">
        <v>1643</v>
      </c>
      <c r="ACK21" s="13" t="s">
        <v>110</v>
      </c>
      <c r="ACL21" s="3" t="s">
        <v>546</v>
      </c>
      <c r="ACM21" s="3" t="s">
        <v>1643</v>
      </c>
      <c r="ACN21" s="3" t="s">
        <v>543</v>
      </c>
      <c r="ACO21" s="3" t="s">
        <v>544</v>
      </c>
      <c r="ACP21" s="5" t="s">
        <v>545</v>
      </c>
      <c r="ACQ21" s="13" t="s">
        <v>1643</v>
      </c>
      <c r="ACR21" s="3" t="s">
        <v>1643</v>
      </c>
      <c r="ACS21" s="3" t="s">
        <v>1643</v>
      </c>
      <c r="ACT21" s="3" t="s">
        <v>1643</v>
      </c>
      <c r="ACU21" s="5"/>
      <c r="ACV21" s="13" t="s">
        <v>1643</v>
      </c>
      <c r="ACW21" s="3" t="s">
        <v>1643</v>
      </c>
      <c r="ACX21" s="3" t="s">
        <v>1643</v>
      </c>
      <c r="ACY21" s="3" t="s">
        <v>1643</v>
      </c>
      <c r="ACZ21" s="5" t="s">
        <v>1643</v>
      </c>
      <c r="ADA21" s="13" t="s">
        <v>1643</v>
      </c>
      <c r="ADB21" s="3" t="s">
        <v>557</v>
      </c>
      <c r="ADC21" s="3" t="s">
        <v>140</v>
      </c>
      <c r="ADD21" s="3" t="s">
        <v>144</v>
      </c>
      <c r="ADE21" s="3" t="s">
        <v>156</v>
      </c>
      <c r="ADF21" s="3" t="s">
        <v>558</v>
      </c>
      <c r="ADG21" s="3" t="s">
        <v>1643</v>
      </c>
      <c r="ADH21" s="3" t="s">
        <v>1643</v>
      </c>
      <c r="ADI21" s="20" t="s">
        <v>1643</v>
      </c>
      <c r="ADJ21" s="13" t="s">
        <v>111</v>
      </c>
      <c r="ADK21" s="3" t="s">
        <v>1643</v>
      </c>
      <c r="ADL21" s="3" t="s">
        <v>1643</v>
      </c>
      <c r="ADM21" s="3" t="s">
        <v>1643</v>
      </c>
      <c r="ADN21" s="3" t="s">
        <v>1643</v>
      </c>
      <c r="ADO21" s="5" t="s">
        <v>1643</v>
      </c>
      <c r="ADP21" s="13" t="s">
        <v>1643</v>
      </c>
      <c r="ADQ21" s="8" t="s">
        <v>1643</v>
      </c>
      <c r="ADR21" s="3" t="s">
        <v>1643</v>
      </c>
      <c r="ADS21" s="3" t="s">
        <v>1643</v>
      </c>
      <c r="ADT21" s="5" t="s">
        <v>1643</v>
      </c>
      <c r="ADU21" s="13" t="s">
        <v>1643</v>
      </c>
      <c r="ADV21" s="8" t="s">
        <v>1643</v>
      </c>
      <c r="ADW21" s="3" t="s">
        <v>1643</v>
      </c>
      <c r="ADX21" s="3" t="s">
        <v>1643</v>
      </c>
      <c r="ADY21" s="5" t="s">
        <v>1643</v>
      </c>
      <c r="ADZ21" s="13" t="s">
        <v>1643</v>
      </c>
      <c r="AEA21" s="8" t="s">
        <v>1643</v>
      </c>
      <c r="AEB21" s="3" t="s">
        <v>1643</v>
      </c>
      <c r="AEC21" s="3" t="s">
        <v>1643</v>
      </c>
      <c r="AED21" s="5" t="s">
        <v>1643</v>
      </c>
      <c r="AEE21" s="13" t="s">
        <v>1643</v>
      </c>
      <c r="AEF21" s="3" t="s">
        <v>1643</v>
      </c>
      <c r="AEG21" s="3" t="s">
        <v>1643</v>
      </c>
      <c r="AEH21" s="3" t="s">
        <v>1643</v>
      </c>
      <c r="AEI21" s="3" t="s">
        <v>1643</v>
      </c>
      <c r="AEJ21" s="3" t="s">
        <v>1643</v>
      </c>
      <c r="AEK21" s="3" t="s">
        <v>1643</v>
      </c>
      <c r="AEL21" s="3" t="s">
        <v>1643</v>
      </c>
      <c r="AEM21" s="5" t="s">
        <v>1643</v>
      </c>
      <c r="AEN21" s="13" t="s">
        <v>1643</v>
      </c>
      <c r="AEO21" s="3" t="s">
        <v>1643</v>
      </c>
      <c r="AEP21" s="3" t="s">
        <v>1643</v>
      </c>
      <c r="AEQ21" s="3" t="s">
        <v>1643</v>
      </c>
      <c r="AER21" s="3" t="s">
        <v>1643</v>
      </c>
      <c r="AES21" s="3" t="s">
        <v>1643</v>
      </c>
      <c r="AET21" s="5" t="s">
        <v>1643</v>
      </c>
      <c r="AEU21" s="13" t="s">
        <v>1643</v>
      </c>
      <c r="AEV21" s="3" t="s">
        <v>1643</v>
      </c>
      <c r="AEW21" s="3" t="s">
        <v>1643</v>
      </c>
      <c r="AEX21" s="3" t="s">
        <v>1643</v>
      </c>
      <c r="AEY21" s="5" t="s">
        <v>1643</v>
      </c>
    </row>
    <row r="22" spans="1:831" ht="87" x14ac:dyDescent="0.35">
      <c r="A22" s="1">
        <v>45618.994942129626</v>
      </c>
      <c r="B22" s="2">
        <v>45619.008773148147</v>
      </c>
      <c r="C22" s="4">
        <v>100</v>
      </c>
      <c r="D22" s="4">
        <v>1194</v>
      </c>
      <c r="E22" s="3" t="s">
        <v>1640</v>
      </c>
      <c r="F22" s="2">
        <v>45619.008787673614</v>
      </c>
      <c r="G22" s="3" t="s">
        <v>1687</v>
      </c>
      <c r="H22" s="4">
        <v>1</v>
      </c>
      <c r="I22" s="3" t="s">
        <v>1642</v>
      </c>
      <c r="J22" s="3" t="s">
        <v>1642</v>
      </c>
      <c r="K22" s="3" t="s">
        <v>1642</v>
      </c>
      <c r="L22" s="3" t="s">
        <v>1642</v>
      </c>
      <c r="M22" s="3" t="s">
        <v>1642</v>
      </c>
      <c r="N22" s="3" t="s">
        <v>1642</v>
      </c>
      <c r="O22" s="3" t="s">
        <v>110</v>
      </c>
      <c r="P22" s="3" t="s">
        <v>1643</v>
      </c>
      <c r="Q22" s="3" t="s">
        <v>1643</v>
      </c>
      <c r="R22" s="20" t="s">
        <v>110</v>
      </c>
      <c r="S22" s="127">
        <v>54</v>
      </c>
      <c r="T22" s="124"/>
      <c r="U22" s="3"/>
      <c r="V22" s="3" t="s">
        <v>24</v>
      </c>
      <c r="W22" s="3" t="s">
        <v>110</v>
      </c>
      <c r="X22" s="3" t="s">
        <v>37</v>
      </c>
      <c r="Y22" s="3" t="s">
        <v>104</v>
      </c>
      <c r="Z22" s="3" t="s">
        <v>10</v>
      </c>
      <c r="AA22" s="4">
        <v>180</v>
      </c>
      <c r="AB22" s="3" t="s">
        <v>25</v>
      </c>
      <c r="AC22" s="3" t="s">
        <v>110</v>
      </c>
      <c r="AD22" s="3" t="s">
        <v>1643</v>
      </c>
      <c r="AE22" s="5" t="s">
        <v>1643</v>
      </c>
      <c r="AF22" s="8" t="s">
        <v>1643</v>
      </c>
      <c r="AG22" s="3" t="s">
        <v>1643</v>
      </c>
      <c r="AH22" s="3" t="s">
        <v>1643</v>
      </c>
      <c r="AI22" s="3" t="s">
        <v>1643</v>
      </c>
      <c r="AJ22" s="3" t="s">
        <v>1643</v>
      </c>
      <c r="AK22" s="3" t="s">
        <v>1643</v>
      </c>
      <c r="AL22" s="3" t="s">
        <v>1643</v>
      </c>
      <c r="AM22" s="3" t="s">
        <v>1643</v>
      </c>
      <c r="AN22" s="3" t="s">
        <v>1643</v>
      </c>
      <c r="AO22" s="3" t="s">
        <v>1643</v>
      </c>
      <c r="AP22" s="3" t="s">
        <v>1643</v>
      </c>
      <c r="AQ22" s="3" t="s">
        <v>1643</v>
      </c>
      <c r="AR22" s="3" t="s">
        <v>1643</v>
      </c>
      <c r="AS22" s="3" t="s">
        <v>1643</v>
      </c>
      <c r="AT22" s="3" t="s">
        <v>1643</v>
      </c>
      <c r="AU22" s="5" t="s">
        <v>1643</v>
      </c>
      <c r="AV22" s="13" t="s">
        <v>1643</v>
      </c>
      <c r="AW22" s="3" t="s">
        <v>1643</v>
      </c>
      <c r="AX22" s="3" t="s">
        <v>1643</v>
      </c>
      <c r="AY22" s="3" t="s">
        <v>1643</v>
      </c>
      <c r="AZ22" s="3" t="s">
        <v>1643</v>
      </c>
      <c r="BA22" s="3" t="s">
        <v>1643</v>
      </c>
      <c r="BB22" s="3" t="s">
        <v>1643</v>
      </c>
      <c r="BC22" s="5" t="s">
        <v>1643</v>
      </c>
      <c r="BD22" s="13" t="s">
        <v>1643</v>
      </c>
      <c r="BE22" s="3" t="s">
        <v>1643</v>
      </c>
      <c r="BF22" s="3" t="s">
        <v>1643</v>
      </c>
      <c r="BG22" s="3" t="s">
        <v>1643</v>
      </c>
      <c r="BH22" s="3" t="s">
        <v>1643</v>
      </c>
      <c r="BI22" s="3" t="s">
        <v>1643</v>
      </c>
      <c r="BJ22" s="3" t="s">
        <v>1643</v>
      </c>
      <c r="BK22" s="5" t="s">
        <v>1643</v>
      </c>
      <c r="BL22" s="13" t="s">
        <v>1643</v>
      </c>
      <c r="BM22" s="3" t="s">
        <v>1643</v>
      </c>
      <c r="BN22" s="3" t="s">
        <v>1643</v>
      </c>
      <c r="BO22" s="5" t="s">
        <v>1643</v>
      </c>
      <c r="BP22" s="13" t="s">
        <v>1643</v>
      </c>
      <c r="BQ22" s="3" t="s">
        <v>1643</v>
      </c>
      <c r="BR22" s="3" t="s">
        <v>1643</v>
      </c>
      <c r="BS22" s="5" t="s">
        <v>1643</v>
      </c>
      <c r="BT22" s="13" t="s">
        <v>1643</v>
      </c>
      <c r="BU22" s="5" t="s">
        <v>1643</v>
      </c>
      <c r="BV22" s="13" t="s">
        <v>1643</v>
      </c>
      <c r="BW22" s="3" t="s">
        <v>1643</v>
      </c>
      <c r="BX22" s="3" t="s">
        <v>1643</v>
      </c>
      <c r="BY22" s="5" t="s">
        <v>1643</v>
      </c>
      <c r="BZ22" s="13" t="s">
        <v>1643</v>
      </c>
      <c r="CA22" s="3" t="s">
        <v>1643</v>
      </c>
      <c r="CB22" s="3" t="s">
        <v>1643</v>
      </c>
      <c r="CC22" s="3" t="s">
        <v>1643</v>
      </c>
      <c r="CD22" s="5" t="s">
        <v>1643</v>
      </c>
      <c r="CE22" s="13" t="s">
        <v>1643</v>
      </c>
      <c r="CF22" s="3" t="s">
        <v>1643</v>
      </c>
      <c r="CG22" s="3" t="s">
        <v>1643</v>
      </c>
      <c r="CH22" s="3" t="s">
        <v>1643</v>
      </c>
      <c r="CI22" s="3" t="s">
        <v>1643</v>
      </c>
      <c r="CJ22" s="3" t="s">
        <v>1643</v>
      </c>
      <c r="CK22" s="5" t="s">
        <v>1643</v>
      </c>
      <c r="CL22" s="13" t="s">
        <v>1643</v>
      </c>
      <c r="CM22" s="3" t="s">
        <v>1643</v>
      </c>
      <c r="CN22" s="3" t="s">
        <v>1643</v>
      </c>
      <c r="CO22" s="3" t="s">
        <v>1643</v>
      </c>
      <c r="CP22" s="3" t="s">
        <v>1643</v>
      </c>
      <c r="CQ22" s="20" t="s">
        <v>1643</v>
      </c>
      <c r="CR22" s="13" t="s">
        <v>1643</v>
      </c>
      <c r="CS22" s="3" t="s">
        <v>1643</v>
      </c>
      <c r="CT22" s="3" t="s">
        <v>1643</v>
      </c>
      <c r="CU22" s="3" t="s">
        <v>1643</v>
      </c>
      <c r="CV22" s="3" t="s">
        <v>1643</v>
      </c>
      <c r="CW22" s="3" t="s">
        <v>1643</v>
      </c>
      <c r="CX22" s="3" t="s">
        <v>1643</v>
      </c>
      <c r="CY22" s="3" t="s">
        <v>1643</v>
      </c>
      <c r="CZ22" s="3" t="s">
        <v>1643</v>
      </c>
      <c r="DA22" s="3" t="s">
        <v>1643</v>
      </c>
      <c r="DB22" s="3" t="s">
        <v>1643</v>
      </c>
      <c r="DC22" s="3" t="s">
        <v>1643</v>
      </c>
      <c r="DD22" s="3" t="s">
        <v>1643</v>
      </c>
      <c r="DE22" s="5" t="s">
        <v>1643</v>
      </c>
      <c r="DF22" s="8" t="s">
        <v>1643</v>
      </c>
      <c r="DG22" s="3" t="s">
        <v>1643</v>
      </c>
      <c r="DH22" s="3" t="s">
        <v>1643</v>
      </c>
      <c r="DI22" s="3" t="s">
        <v>1643</v>
      </c>
      <c r="DJ22" s="3" t="s">
        <v>1643</v>
      </c>
      <c r="DK22" s="3" t="s">
        <v>1643</v>
      </c>
      <c r="DL22" s="3" t="s">
        <v>1643</v>
      </c>
      <c r="DM22" s="3" t="s">
        <v>1643</v>
      </c>
      <c r="DN22" s="5" t="s">
        <v>1643</v>
      </c>
      <c r="DO22" s="8" t="s">
        <v>1643</v>
      </c>
      <c r="DP22" s="3" t="s">
        <v>1643</v>
      </c>
      <c r="DQ22" s="3" t="s">
        <v>1643</v>
      </c>
      <c r="DR22" s="5" t="s">
        <v>1643</v>
      </c>
      <c r="DS22" s="8" t="s">
        <v>1643</v>
      </c>
      <c r="DT22" s="3" t="s">
        <v>1643</v>
      </c>
      <c r="DU22" s="3" t="s">
        <v>1643</v>
      </c>
      <c r="DV22" s="5" t="s">
        <v>1643</v>
      </c>
      <c r="DW22" s="16" t="s">
        <v>1643</v>
      </c>
      <c r="DX22" s="13" t="s">
        <v>1643</v>
      </c>
      <c r="DY22" s="3" t="s">
        <v>1643</v>
      </c>
      <c r="DZ22" s="3" t="s">
        <v>1643</v>
      </c>
      <c r="EA22" s="3" t="s">
        <v>1643</v>
      </c>
      <c r="EB22" s="20" t="s">
        <v>1643</v>
      </c>
      <c r="EC22" s="13" t="s">
        <v>1643</v>
      </c>
      <c r="ED22" s="3" t="s">
        <v>1643</v>
      </c>
      <c r="EE22" s="3" t="s">
        <v>1643</v>
      </c>
      <c r="EF22" s="3" t="s">
        <v>1643</v>
      </c>
      <c r="EG22" s="3" t="s">
        <v>1643</v>
      </c>
      <c r="EH22" s="3" t="s">
        <v>1643</v>
      </c>
      <c r="EI22" s="3" t="s">
        <v>1643</v>
      </c>
      <c r="EJ22" s="3" t="s">
        <v>1643</v>
      </c>
      <c r="EK22" s="3" t="s">
        <v>1643</v>
      </c>
      <c r="EL22" s="3" t="s">
        <v>1643</v>
      </c>
      <c r="EM22" s="20" t="s">
        <v>1643</v>
      </c>
      <c r="EN22" s="18" t="s">
        <v>1643</v>
      </c>
      <c r="EO22" s="8" t="s">
        <v>1643</v>
      </c>
      <c r="EP22" s="3" t="s">
        <v>1643</v>
      </c>
      <c r="EQ22" s="3" t="s">
        <v>1643</v>
      </c>
      <c r="ER22" s="3" t="s">
        <v>1643</v>
      </c>
      <c r="ES22" s="3" t="s">
        <v>1643</v>
      </c>
      <c r="ET22" s="3" t="s">
        <v>1643</v>
      </c>
      <c r="EU22" s="3" t="s">
        <v>1643</v>
      </c>
      <c r="EV22" s="3" t="s">
        <v>1643</v>
      </c>
      <c r="EW22" s="3" t="s">
        <v>1643</v>
      </c>
      <c r="EX22" s="20" t="s">
        <v>1643</v>
      </c>
      <c r="EY22" s="16" t="s">
        <v>615</v>
      </c>
      <c r="EZ22" s="13" t="s">
        <v>1643</v>
      </c>
      <c r="FA22" s="3" t="s">
        <v>1643</v>
      </c>
      <c r="FB22" s="3" t="s">
        <v>1643</v>
      </c>
      <c r="FC22" s="3" t="s">
        <v>1643</v>
      </c>
      <c r="FD22" s="3" t="s">
        <v>1643</v>
      </c>
      <c r="FE22" s="3" t="s">
        <v>1643</v>
      </c>
      <c r="FF22" s="3" t="s">
        <v>1643</v>
      </c>
      <c r="FG22" s="3" t="s">
        <v>1643</v>
      </c>
      <c r="FH22" s="3" t="s">
        <v>1643</v>
      </c>
      <c r="FI22" s="3" t="s">
        <v>1643</v>
      </c>
      <c r="FJ22" s="3" t="s">
        <v>1643</v>
      </c>
      <c r="FK22" s="3" t="s">
        <v>1643</v>
      </c>
      <c r="FL22" s="3" t="s">
        <v>1643</v>
      </c>
      <c r="FM22" s="3" t="s">
        <v>1643</v>
      </c>
      <c r="FN22" s="3" t="s">
        <v>1643</v>
      </c>
      <c r="FO22" s="3" t="s">
        <v>1643</v>
      </c>
      <c r="FP22" s="3" t="s">
        <v>1643</v>
      </c>
      <c r="FQ22" s="3" t="s">
        <v>1643</v>
      </c>
      <c r="FR22" s="3" t="s">
        <v>1643</v>
      </c>
      <c r="FS22" s="3" t="s">
        <v>1643</v>
      </c>
      <c r="FT22" s="3" t="s">
        <v>1643</v>
      </c>
      <c r="FU22" s="3" t="s">
        <v>1643</v>
      </c>
      <c r="FV22" s="3" t="s">
        <v>1643</v>
      </c>
      <c r="FW22" s="3" t="s">
        <v>1643</v>
      </c>
      <c r="FX22" s="3" t="s">
        <v>1643</v>
      </c>
      <c r="FY22" s="3" t="s">
        <v>1643</v>
      </c>
      <c r="FZ22" s="3" t="s">
        <v>1643</v>
      </c>
      <c r="GA22" s="3" t="s">
        <v>1643</v>
      </c>
      <c r="GB22" s="3" t="s">
        <v>1643</v>
      </c>
      <c r="GC22" s="3" t="s">
        <v>1643</v>
      </c>
      <c r="GD22" s="3" t="s">
        <v>1643</v>
      </c>
      <c r="GE22" s="3" t="s">
        <v>1643</v>
      </c>
      <c r="GF22" s="3" t="s">
        <v>1643</v>
      </c>
      <c r="GG22" s="3" t="s">
        <v>1643</v>
      </c>
      <c r="GH22" s="3" t="s">
        <v>1643</v>
      </c>
      <c r="GI22" s="3" t="s">
        <v>1643</v>
      </c>
      <c r="GJ22" s="3" t="s">
        <v>1643</v>
      </c>
      <c r="GK22" s="3" t="s">
        <v>1643</v>
      </c>
      <c r="GL22" s="3" t="s">
        <v>1643</v>
      </c>
      <c r="GM22" s="3" t="s">
        <v>1643</v>
      </c>
      <c r="GN22" s="3" t="s">
        <v>1643</v>
      </c>
      <c r="GO22" s="3" t="s">
        <v>1643</v>
      </c>
      <c r="GP22" s="20" t="s">
        <v>1643</v>
      </c>
      <c r="GQ22" s="13" t="s">
        <v>1643</v>
      </c>
      <c r="GR22" s="20" t="s">
        <v>1643</v>
      </c>
      <c r="GS22" s="13" t="s">
        <v>1643</v>
      </c>
      <c r="GT22" s="3" t="s">
        <v>1643</v>
      </c>
      <c r="GU22" s="3" t="s">
        <v>1643</v>
      </c>
      <c r="GV22" s="20" t="s">
        <v>1643</v>
      </c>
      <c r="GW22" s="31"/>
      <c r="GX22" s="13" t="s">
        <v>1643</v>
      </c>
      <c r="GY22" s="5" t="s">
        <v>1643</v>
      </c>
      <c r="GZ22" s="13" t="s">
        <v>1643</v>
      </c>
      <c r="HA22" s="5" t="s">
        <v>1643</v>
      </c>
      <c r="HB22" s="13" t="s">
        <v>1643</v>
      </c>
      <c r="HC22" s="3" t="s">
        <v>1643</v>
      </c>
      <c r="HD22" s="3" t="s">
        <v>1643</v>
      </c>
      <c r="HE22" s="3" t="s">
        <v>1643</v>
      </c>
      <c r="HF22" s="3" t="s">
        <v>1643</v>
      </c>
      <c r="HG22" s="20" t="s">
        <v>1643</v>
      </c>
      <c r="HH22" s="13" t="s">
        <v>1643</v>
      </c>
      <c r="HI22" s="3"/>
      <c r="HJ22" s="3" t="s">
        <v>1643</v>
      </c>
      <c r="HK22" s="3" t="s">
        <v>1643</v>
      </c>
      <c r="HL22" s="3" t="s">
        <v>1643</v>
      </c>
      <c r="HM22" s="3" t="s">
        <v>1643</v>
      </c>
      <c r="HN22" s="3" t="s">
        <v>1643</v>
      </c>
      <c r="HO22" s="5" t="s">
        <v>1643</v>
      </c>
      <c r="HP22" s="8" t="s">
        <v>1643</v>
      </c>
      <c r="HQ22" s="8" t="s">
        <v>1643</v>
      </c>
      <c r="HR22" s="3" t="s">
        <v>1643</v>
      </c>
      <c r="HS22" s="3" t="s">
        <v>1643</v>
      </c>
      <c r="HT22" s="3" t="s">
        <v>1643</v>
      </c>
      <c r="HU22" s="3" t="s">
        <v>1643</v>
      </c>
      <c r="HV22" s="5" t="s">
        <v>1643</v>
      </c>
      <c r="HW22" s="13" t="s">
        <v>1643</v>
      </c>
      <c r="HX22" s="8" t="s">
        <v>1643</v>
      </c>
      <c r="HY22" s="3" t="s">
        <v>1643</v>
      </c>
      <c r="HZ22" s="3" t="s">
        <v>1643</v>
      </c>
      <c r="IA22" s="3" t="s">
        <v>1643</v>
      </c>
      <c r="IB22" s="3" t="s">
        <v>1643</v>
      </c>
      <c r="IC22" s="5" t="s">
        <v>1643</v>
      </c>
      <c r="ID22" s="13" t="s">
        <v>1643</v>
      </c>
      <c r="IE22" s="8" t="s">
        <v>1643</v>
      </c>
      <c r="IF22" s="3" t="s">
        <v>1643</v>
      </c>
      <c r="IG22" s="3" t="s">
        <v>1643</v>
      </c>
      <c r="IH22" s="3" t="s">
        <v>1643</v>
      </c>
      <c r="II22" s="3" t="s">
        <v>1643</v>
      </c>
      <c r="IJ22" s="20" t="s">
        <v>1643</v>
      </c>
      <c r="IK22" s="13" t="s">
        <v>1643</v>
      </c>
      <c r="IL22" s="3" t="s">
        <v>1643</v>
      </c>
      <c r="IM22" s="3" t="s">
        <v>1643</v>
      </c>
      <c r="IN22" s="3" t="s">
        <v>1643</v>
      </c>
      <c r="IO22" s="3" t="s">
        <v>1643</v>
      </c>
      <c r="IP22" s="3" t="s">
        <v>1643</v>
      </c>
      <c r="IQ22" s="3" t="s">
        <v>1643</v>
      </c>
      <c r="IR22" s="3" t="s">
        <v>1643</v>
      </c>
      <c r="IS22" s="20" t="s">
        <v>1643</v>
      </c>
      <c r="IT22" s="13" t="s">
        <v>1643</v>
      </c>
      <c r="IU22" s="3"/>
      <c r="IV22" s="3" t="s">
        <v>1643</v>
      </c>
      <c r="IW22" s="3" t="s">
        <v>1643</v>
      </c>
      <c r="IX22" s="3" t="s">
        <v>1643</v>
      </c>
      <c r="IY22" s="5" t="s">
        <v>1643</v>
      </c>
      <c r="IZ22" s="8" t="s">
        <v>1643</v>
      </c>
      <c r="JA22" s="8" t="s">
        <v>1643</v>
      </c>
      <c r="JB22" s="3" t="s">
        <v>1643</v>
      </c>
      <c r="JC22" s="3" t="s">
        <v>1643</v>
      </c>
      <c r="JD22" s="5" t="s">
        <v>1643</v>
      </c>
      <c r="JE22" s="13" t="s">
        <v>1643</v>
      </c>
      <c r="JF22" s="3" t="s">
        <v>1643</v>
      </c>
      <c r="JG22" s="3" t="s">
        <v>1643</v>
      </c>
      <c r="JH22" s="3" t="s">
        <v>1643</v>
      </c>
      <c r="JI22" s="3" t="s">
        <v>1643</v>
      </c>
      <c r="JJ22" s="3" t="s">
        <v>1643</v>
      </c>
      <c r="JK22" s="3" t="s">
        <v>1643</v>
      </c>
      <c r="JL22" s="3" t="s">
        <v>1643</v>
      </c>
      <c r="JM22" s="20" t="s">
        <v>1643</v>
      </c>
      <c r="JN22" s="13" t="s">
        <v>1643</v>
      </c>
      <c r="JO22" s="3" t="s">
        <v>1643</v>
      </c>
      <c r="JP22" s="3" t="s">
        <v>1643</v>
      </c>
      <c r="JQ22" s="3" t="s">
        <v>1643</v>
      </c>
      <c r="JR22" s="3" t="s">
        <v>1643</v>
      </c>
      <c r="JS22" s="5" t="s">
        <v>1643</v>
      </c>
      <c r="JT22" s="13" t="s">
        <v>1643</v>
      </c>
      <c r="JU22" s="3" t="s">
        <v>1643</v>
      </c>
      <c r="JV22" s="3" t="s">
        <v>1643</v>
      </c>
      <c r="JW22" s="3" t="s">
        <v>1643</v>
      </c>
      <c r="JX22" s="5" t="s">
        <v>1643</v>
      </c>
      <c r="JY22" s="13" t="s">
        <v>1643</v>
      </c>
      <c r="JZ22" s="3" t="s">
        <v>1643</v>
      </c>
      <c r="KA22" s="3" t="s">
        <v>1643</v>
      </c>
      <c r="KB22" s="3" t="s">
        <v>1643</v>
      </c>
      <c r="KC22" s="3" t="s">
        <v>1643</v>
      </c>
      <c r="KD22" s="3" t="s">
        <v>1643</v>
      </c>
      <c r="KE22" s="3" t="s">
        <v>1643</v>
      </c>
      <c r="KF22" s="3" t="s">
        <v>1643</v>
      </c>
      <c r="KG22" s="5" t="s">
        <v>1643</v>
      </c>
      <c r="KH22" s="13" t="s">
        <v>1643</v>
      </c>
      <c r="KI22" s="3" t="s">
        <v>1643</v>
      </c>
      <c r="KJ22" s="3" t="s">
        <v>1643</v>
      </c>
      <c r="KK22" s="3" t="s">
        <v>1643</v>
      </c>
      <c r="KL22" s="3" t="s">
        <v>1643</v>
      </c>
      <c r="KM22" s="3" t="s">
        <v>1643</v>
      </c>
      <c r="KN22" s="20" t="s">
        <v>1643</v>
      </c>
      <c r="KO22" s="13" t="s">
        <v>1643</v>
      </c>
      <c r="KP22" s="3" t="s">
        <v>1643</v>
      </c>
      <c r="KQ22" s="3" t="s">
        <v>1643</v>
      </c>
      <c r="KR22" s="3" t="s">
        <v>1643</v>
      </c>
      <c r="KS22" s="20" t="s">
        <v>1643</v>
      </c>
      <c r="KT22" s="16" t="s">
        <v>1643</v>
      </c>
      <c r="KU22" s="13" t="s">
        <v>1643</v>
      </c>
      <c r="KV22" s="3" t="s">
        <v>1643</v>
      </c>
      <c r="KW22" s="3" t="s">
        <v>1643</v>
      </c>
      <c r="KX22" s="3" t="s">
        <v>1643</v>
      </c>
      <c r="KY22" s="3" t="s">
        <v>1643</v>
      </c>
      <c r="KZ22" s="3" t="s">
        <v>1643</v>
      </c>
      <c r="LA22" s="3" t="s">
        <v>1643</v>
      </c>
      <c r="LB22" s="3" t="s">
        <v>1643</v>
      </c>
      <c r="LC22" s="3" t="s">
        <v>1643</v>
      </c>
      <c r="LD22" s="3" t="s">
        <v>1643</v>
      </c>
      <c r="LE22" s="3" t="s">
        <v>1643</v>
      </c>
      <c r="LF22" s="3" t="s">
        <v>1643</v>
      </c>
      <c r="LG22" s="3" t="s">
        <v>1643</v>
      </c>
      <c r="LH22" s="3" t="s">
        <v>1643</v>
      </c>
      <c r="LI22" s="3" t="s">
        <v>1643</v>
      </c>
      <c r="LJ22" s="3" t="s">
        <v>1643</v>
      </c>
      <c r="LK22" s="3" t="s">
        <v>1643</v>
      </c>
      <c r="LL22" s="3" t="s">
        <v>1643</v>
      </c>
      <c r="LM22" s="3" t="s">
        <v>1643</v>
      </c>
      <c r="LN22" s="3" t="s">
        <v>1643</v>
      </c>
      <c r="LO22" s="3" t="s">
        <v>1643</v>
      </c>
      <c r="LP22" s="3" t="s">
        <v>1643</v>
      </c>
      <c r="LQ22" s="3" t="s">
        <v>1643</v>
      </c>
      <c r="LR22" s="3" t="s">
        <v>1643</v>
      </c>
      <c r="LS22" s="3" t="s">
        <v>1643</v>
      </c>
      <c r="LT22" s="3" t="s">
        <v>1643</v>
      </c>
      <c r="LU22" s="3" t="s">
        <v>1643</v>
      </c>
      <c r="LV22" s="3" t="s">
        <v>1643</v>
      </c>
      <c r="LW22" s="3" t="s">
        <v>1643</v>
      </c>
      <c r="LX22" s="3" t="s">
        <v>1643</v>
      </c>
      <c r="LY22" s="3" t="s">
        <v>1643</v>
      </c>
      <c r="LZ22" s="3" t="s">
        <v>1643</v>
      </c>
      <c r="MA22" s="3" t="s">
        <v>1643</v>
      </c>
      <c r="MB22" s="3" t="s">
        <v>1643</v>
      </c>
      <c r="MC22" s="3" t="s">
        <v>1643</v>
      </c>
      <c r="MD22" s="3" t="s">
        <v>1643</v>
      </c>
      <c r="ME22" s="3" t="s">
        <v>1643</v>
      </c>
      <c r="MF22" s="3" t="s">
        <v>1643</v>
      </c>
      <c r="MG22" s="3" t="s">
        <v>1643</v>
      </c>
      <c r="MH22" s="3" t="s">
        <v>1643</v>
      </c>
      <c r="MI22" s="3" t="s">
        <v>1643</v>
      </c>
      <c r="MJ22" s="3" t="s">
        <v>1643</v>
      </c>
      <c r="MK22" s="3" t="s">
        <v>1643</v>
      </c>
      <c r="ML22" s="3" t="s">
        <v>1643</v>
      </c>
      <c r="MM22" s="3" t="s">
        <v>1643</v>
      </c>
      <c r="MN22" s="20" t="s">
        <v>1643</v>
      </c>
      <c r="MO22" s="13" t="s">
        <v>1643</v>
      </c>
      <c r="MP22" s="3" t="s">
        <v>1643</v>
      </c>
      <c r="MQ22" s="3" t="s">
        <v>1643</v>
      </c>
      <c r="MR22" s="3" t="s">
        <v>1643</v>
      </c>
      <c r="MS22" s="3" t="s">
        <v>1643</v>
      </c>
      <c r="MT22" s="3" t="s">
        <v>1643</v>
      </c>
      <c r="MU22" s="3" t="s">
        <v>1643</v>
      </c>
      <c r="MV22" s="20" t="s">
        <v>1643</v>
      </c>
      <c r="MW22" s="13" t="s">
        <v>1643</v>
      </c>
      <c r="MX22" s="3" t="s">
        <v>1643</v>
      </c>
      <c r="MY22" s="3" t="s">
        <v>1643</v>
      </c>
      <c r="MZ22" s="3" t="s">
        <v>1643</v>
      </c>
      <c r="NA22" s="3" t="s">
        <v>1643</v>
      </c>
      <c r="NB22" s="3" t="s">
        <v>1643</v>
      </c>
      <c r="NC22" s="20" t="s">
        <v>1643</v>
      </c>
      <c r="ND22" s="13" t="s">
        <v>1643</v>
      </c>
      <c r="NE22" s="3" t="s">
        <v>1643</v>
      </c>
      <c r="NF22" s="3" t="s">
        <v>1643</v>
      </c>
      <c r="NG22" s="3" t="s">
        <v>1643</v>
      </c>
      <c r="NH22" s="3" t="s">
        <v>1643</v>
      </c>
      <c r="NI22" s="3" t="s">
        <v>1643</v>
      </c>
      <c r="NJ22" s="3" t="s">
        <v>1643</v>
      </c>
      <c r="NK22" s="3" t="s">
        <v>1643</v>
      </c>
      <c r="NL22" s="3" t="s">
        <v>1643</v>
      </c>
      <c r="NM22" s="3" t="s">
        <v>1643</v>
      </c>
      <c r="NN22" s="3" t="s">
        <v>1643</v>
      </c>
      <c r="NO22" s="20" t="s">
        <v>1643</v>
      </c>
      <c r="NP22" s="13" t="s">
        <v>1643</v>
      </c>
      <c r="NQ22" s="3" t="s">
        <v>1643</v>
      </c>
      <c r="NR22" s="3" t="s">
        <v>1643</v>
      </c>
      <c r="NS22" s="3" t="s">
        <v>1643</v>
      </c>
      <c r="NT22" s="3" t="s">
        <v>1643</v>
      </c>
      <c r="NU22" s="3" t="s">
        <v>1643</v>
      </c>
      <c r="NV22" s="3" t="s">
        <v>1643</v>
      </c>
      <c r="NW22" s="3" t="s">
        <v>1643</v>
      </c>
      <c r="NX22" s="3" t="s">
        <v>1643</v>
      </c>
      <c r="NY22" s="3" t="s">
        <v>1643</v>
      </c>
      <c r="NZ22" s="3" t="s">
        <v>1643</v>
      </c>
      <c r="OA22" s="3" t="s">
        <v>1643</v>
      </c>
      <c r="OB22" s="3" t="s">
        <v>1643</v>
      </c>
      <c r="OC22" s="3" t="s">
        <v>1643</v>
      </c>
      <c r="OD22" s="3" t="s">
        <v>1643</v>
      </c>
      <c r="OE22" s="5" t="s">
        <v>1643</v>
      </c>
      <c r="OF22" s="13" t="s">
        <v>1643</v>
      </c>
      <c r="OG22" s="3" t="s">
        <v>1643</v>
      </c>
      <c r="OH22" s="3" t="s">
        <v>1643</v>
      </c>
      <c r="OI22" s="3" t="s">
        <v>1643</v>
      </c>
      <c r="OJ22" s="3" t="s">
        <v>1643</v>
      </c>
      <c r="OK22" s="3" t="s">
        <v>1643</v>
      </c>
      <c r="OL22" s="3" t="s">
        <v>1643</v>
      </c>
      <c r="OM22" s="5" t="s">
        <v>1643</v>
      </c>
      <c r="ON22" s="13" t="s">
        <v>1643</v>
      </c>
      <c r="OO22" s="3" t="s">
        <v>1643</v>
      </c>
      <c r="OP22" s="3" t="s">
        <v>1643</v>
      </c>
      <c r="OQ22" s="3" t="s">
        <v>1643</v>
      </c>
      <c r="OR22" s="3" t="s">
        <v>1643</v>
      </c>
      <c r="OS22" s="3" t="s">
        <v>1643</v>
      </c>
      <c r="OT22" s="3" t="s">
        <v>1643</v>
      </c>
      <c r="OU22" s="3" t="s">
        <v>1643</v>
      </c>
      <c r="OV22" s="3" t="s">
        <v>1643</v>
      </c>
      <c r="OW22" s="3" t="s">
        <v>1643</v>
      </c>
      <c r="OX22" s="5" t="s">
        <v>1643</v>
      </c>
      <c r="OY22" s="13" t="s">
        <v>1643</v>
      </c>
      <c r="OZ22" s="3" t="s">
        <v>1643</v>
      </c>
      <c r="PA22" s="3" t="s">
        <v>1643</v>
      </c>
      <c r="PB22" s="3" t="s">
        <v>1643</v>
      </c>
      <c r="PC22" s="3" t="s">
        <v>1643</v>
      </c>
      <c r="PD22" s="3" t="s">
        <v>1643</v>
      </c>
      <c r="PE22" s="3" t="s">
        <v>1643</v>
      </c>
      <c r="PF22" s="3" t="s">
        <v>1643</v>
      </c>
      <c r="PG22" s="3" t="s">
        <v>1643</v>
      </c>
      <c r="PH22" s="3" t="s">
        <v>1643</v>
      </c>
      <c r="PI22" s="3" t="s">
        <v>1643</v>
      </c>
      <c r="PJ22" s="3" t="s">
        <v>1643</v>
      </c>
      <c r="PK22" s="3" t="s">
        <v>1643</v>
      </c>
      <c r="PL22" s="3" t="s">
        <v>1643</v>
      </c>
      <c r="PM22" s="3" t="s">
        <v>1643</v>
      </c>
      <c r="PN22" s="3" t="s">
        <v>1643</v>
      </c>
      <c r="PO22" s="3" t="s">
        <v>1643</v>
      </c>
      <c r="PP22" s="3" t="s">
        <v>1643</v>
      </c>
      <c r="PQ22" s="3" t="s">
        <v>1643</v>
      </c>
      <c r="PR22" s="3" t="s">
        <v>1643</v>
      </c>
      <c r="PS22" s="3" t="s">
        <v>1643</v>
      </c>
      <c r="PT22" s="3" t="s">
        <v>1643</v>
      </c>
      <c r="PU22" s="3" t="s">
        <v>1643</v>
      </c>
      <c r="PV22" s="3" t="s">
        <v>1643</v>
      </c>
      <c r="PW22" s="3" t="s">
        <v>1643</v>
      </c>
      <c r="PX22" s="3" t="s">
        <v>1643</v>
      </c>
      <c r="PY22" s="3" t="s">
        <v>1643</v>
      </c>
      <c r="PZ22" s="3" t="s">
        <v>1643</v>
      </c>
      <c r="QA22" s="3" t="s">
        <v>1643</v>
      </c>
      <c r="QB22" s="3" t="s">
        <v>1643</v>
      </c>
      <c r="QC22" s="3" t="s">
        <v>1643</v>
      </c>
      <c r="QD22" s="3" t="s">
        <v>1643</v>
      </c>
      <c r="QE22" s="3" t="s">
        <v>1643</v>
      </c>
      <c r="QF22" s="3" t="s">
        <v>1643</v>
      </c>
      <c r="QG22" s="3" t="s">
        <v>1643</v>
      </c>
      <c r="QH22" s="3" t="s">
        <v>1643</v>
      </c>
      <c r="QI22" s="3" t="s">
        <v>1643</v>
      </c>
      <c r="QJ22" s="3" t="s">
        <v>1643</v>
      </c>
      <c r="QK22" s="3" t="s">
        <v>1643</v>
      </c>
      <c r="QL22" s="3" t="s">
        <v>1643</v>
      </c>
      <c r="QM22" s="3" t="s">
        <v>1643</v>
      </c>
      <c r="QN22" s="3" t="s">
        <v>1643</v>
      </c>
      <c r="QO22" s="3" t="s">
        <v>1643</v>
      </c>
      <c r="QP22" s="3" t="s">
        <v>1643</v>
      </c>
      <c r="QQ22" s="3" t="s">
        <v>1643</v>
      </c>
      <c r="QR22" s="3" t="s">
        <v>1643</v>
      </c>
      <c r="QS22" s="3" t="s">
        <v>1643</v>
      </c>
      <c r="QT22" s="3" t="s">
        <v>1643</v>
      </c>
      <c r="QU22" s="3" t="s">
        <v>1643</v>
      </c>
      <c r="QV22" s="3" t="s">
        <v>1643</v>
      </c>
      <c r="QW22" s="3" t="s">
        <v>1643</v>
      </c>
      <c r="QX22" s="3" t="s">
        <v>1643</v>
      </c>
      <c r="QY22" s="3" t="s">
        <v>1643</v>
      </c>
      <c r="QZ22" s="3" t="s">
        <v>1643</v>
      </c>
      <c r="RA22" s="3" t="s">
        <v>1643</v>
      </c>
      <c r="RB22" s="3" t="s">
        <v>1643</v>
      </c>
      <c r="RC22" s="3" t="s">
        <v>1643</v>
      </c>
      <c r="RD22" s="3" t="s">
        <v>1643</v>
      </c>
      <c r="RE22" s="3" t="s">
        <v>1643</v>
      </c>
      <c r="RF22" s="3" t="s">
        <v>1643</v>
      </c>
      <c r="RG22" s="3" t="s">
        <v>1643</v>
      </c>
      <c r="RH22" s="3" t="s">
        <v>1643</v>
      </c>
      <c r="RI22" s="3" t="s">
        <v>1643</v>
      </c>
      <c r="RJ22" s="3" t="s">
        <v>1643</v>
      </c>
      <c r="RK22" s="5" t="s">
        <v>1643</v>
      </c>
      <c r="RL22" s="8" t="s">
        <v>1643</v>
      </c>
      <c r="RM22" s="3" t="s">
        <v>1643</v>
      </c>
      <c r="RN22" s="3" t="s">
        <v>1643</v>
      </c>
      <c r="RO22" s="3" t="s">
        <v>1643</v>
      </c>
      <c r="RP22" s="3" t="s">
        <v>1643</v>
      </c>
      <c r="RQ22" s="3" t="s">
        <v>1643</v>
      </c>
      <c r="RR22" s="20" t="s">
        <v>1643</v>
      </c>
      <c r="RS22" s="13" t="s">
        <v>1643</v>
      </c>
      <c r="RT22" s="3" t="s">
        <v>1643</v>
      </c>
      <c r="RU22" s="3" t="s">
        <v>1643</v>
      </c>
      <c r="RV22" s="3" t="s">
        <v>1643</v>
      </c>
      <c r="RW22" s="3" t="s">
        <v>1643</v>
      </c>
      <c r="RX22" s="3" t="s">
        <v>1643</v>
      </c>
      <c r="RY22" s="3" t="s">
        <v>1643</v>
      </c>
      <c r="RZ22" s="3" t="s">
        <v>1643</v>
      </c>
      <c r="SA22" s="3" t="s">
        <v>1643</v>
      </c>
      <c r="SB22" s="3" t="s">
        <v>1643</v>
      </c>
      <c r="SC22" s="3" t="s">
        <v>1643</v>
      </c>
      <c r="SD22" s="3" t="s">
        <v>1643</v>
      </c>
      <c r="SE22" s="3" t="s">
        <v>1643</v>
      </c>
      <c r="SF22" s="3" t="s">
        <v>1643</v>
      </c>
      <c r="SG22" s="3" t="s">
        <v>1643</v>
      </c>
      <c r="SH22" s="3" t="s">
        <v>1643</v>
      </c>
      <c r="SI22" s="3" t="s">
        <v>1643</v>
      </c>
      <c r="SJ22" s="3" t="s">
        <v>1643</v>
      </c>
      <c r="SK22" s="3" t="s">
        <v>1643</v>
      </c>
      <c r="SL22" s="3" t="s">
        <v>1643</v>
      </c>
      <c r="SM22" s="3" t="s">
        <v>1643</v>
      </c>
      <c r="SN22" s="3" t="s">
        <v>1643</v>
      </c>
      <c r="SO22" s="3" t="s">
        <v>1643</v>
      </c>
      <c r="SP22" s="3" t="s">
        <v>1643</v>
      </c>
      <c r="SQ22" s="3" t="s">
        <v>1643</v>
      </c>
      <c r="SR22" s="3" t="s">
        <v>1643</v>
      </c>
      <c r="SS22" s="3" t="s">
        <v>1643</v>
      </c>
      <c r="ST22" s="3" t="s">
        <v>1643</v>
      </c>
      <c r="SU22" s="3" t="s">
        <v>1643</v>
      </c>
      <c r="SV22" s="3" t="s">
        <v>1643</v>
      </c>
      <c r="SW22" s="3" t="s">
        <v>1643</v>
      </c>
      <c r="SX22" s="3" t="s">
        <v>1643</v>
      </c>
      <c r="SY22" s="3" t="s">
        <v>1643</v>
      </c>
      <c r="SZ22" s="3" t="s">
        <v>1643</v>
      </c>
      <c r="TA22" s="3" t="s">
        <v>1643</v>
      </c>
      <c r="TB22" s="20" t="s">
        <v>1643</v>
      </c>
      <c r="TC22" s="13"/>
      <c r="TD22" s="3"/>
      <c r="TE22" s="5"/>
      <c r="TF22" s="18" t="s">
        <v>1643</v>
      </c>
      <c r="TG22" s="13" t="s">
        <v>1643</v>
      </c>
      <c r="TH22" s="3" t="s">
        <v>1643</v>
      </c>
      <c r="TI22" s="3" t="s">
        <v>1643</v>
      </c>
      <c r="TJ22" s="3" t="s">
        <v>1643</v>
      </c>
      <c r="TK22" s="3" t="s">
        <v>1643</v>
      </c>
      <c r="TL22" s="3" t="s">
        <v>1643</v>
      </c>
      <c r="TM22" s="3" t="s">
        <v>1643</v>
      </c>
      <c r="TN22" s="3" t="s">
        <v>1643</v>
      </c>
      <c r="TO22" s="3" t="s">
        <v>1643</v>
      </c>
      <c r="TP22" s="5" t="s">
        <v>1643</v>
      </c>
      <c r="TQ22" s="8" t="s">
        <v>1643</v>
      </c>
      <c r="TR22" s="3" t="s">
        <v>1643</v>
      </c>
      <c r="TS22" s="3" t="s">
        <v>1643</v>
      </c>
      <c r="TT22" s="3" t="s">
        <v>1643</v>
      </c>
      <c r="TU22" s="20" t="s">
        <v>1643</v>
      </c>
      <c r="TV22" s="13" t="s">
        <v>1643</v>
      </c>
      <c r="TW22" s="5" t="s">
        <v>1643</v>
      </c>
      <c r="TX22" s="13" t="s">
        <v>1643</v>
      </c>
      <c r="TY22" s="5" t="s">
        <v>1643</v>
      </c>
      <c r="TZ22" s="13" t="s">
        <v>1643</v>
      </c>
      <c r="UA22" s="3" t="s">
        <v>1643</v>
      </c>
      <c r="UB22" s="3" t="s">
        <v>1643</v>
      </c>
      <c r="UC22" s="3" t="s">
        <v>1643</v>
      </c>
      <c r="UD22" s="3" t="s">
        <v>1643</v>
      </c>
      <c r="UE22" s="5" t="s">
        <v>1643</v>
      </c>
      <c r="UF22" s="13" t="s">
        <v>110</v>
      </c>
      <c r="UG22" s="3" t="s">
        <v>1643</v>
      </c>
      <c r="UH22" s="5" t="s">
        <v>110</v>
      </c>
      <c r="UI22" s="13" t="s">
        <v>128</v>
      </c>
      <c r="UJ22" s="3" t="s">
        <v>130</v>
      </c>
      <c r="UK22" s="3" t="s">
        <v>130</v>
      </c>
      <c r="UL22" s="3" t="s">
        <v>129</v>
      </c>
      <c r="UM22" s="3" t="s">
        <v>131</v>
      </c>
      <c r="UN22" s="3" t="s">
        <v>129</v>
      </c>
      <c r="UO22" s="3" t="s">
        <v>127</v>
      </c>
      <c r="UP22" s="3" t="s">
        <v>130</v>
      </c>
      <c r="UQ22" s="3" t="s">
        <v>127</v>
      </c>
      <c r="UR22" s="3" t="s">
        <v>130</v>
      </c>
      <c r="US22" s="3" t="s">
        <v>132</v>
      </c>
      <c r="UT22" s="3" t="s">
        <v>132</v>
      </c>
      <c r="UU22" s="3" t="s">
        <v>132</v>
      </c>
      <c r="UV22" s="3" t="s">
        <v>129</v>
      </c>
      <c r="UW22" s="3" t="s">
        <v>127</v>
      </c>
      <c r="UX22" s="5" t="s">
        <v>1643</v>
      </c>
      <c r="UY22" s="13" t="s">
        <v>196</v>
      </c>
      <c r="UZ22" s="3" t="s">
        <v>198</v>
      </c>
      <c r="VA22" s="3" t="s">
        <v>200</v>
      </c>
      <c r="VB22" s="3" t="s">
        <v>1643</v>
      </c>
      <c r="VC22" s="3" t="s">
        <v>203</v>
      </c>
      <c r="VD22" s="3" t="s">
        <v>207</v>
      </c>
      <c r="VE22" s="3" t="s">
        <v>210</v>
      </c>
      <c r="VF22" s="5" t="s">
        <v>1643</v>
      </c>
      <c r="VG22" s="13" t="s">
        <v>1643</v>
      </c>
      <c r="VH22" s="3" t="s">
        <v>232</v>
      </c>
      <c r="VI22" s="3" t="s">
        <v>1643</v>
      </c>
      <c r="VJ22" s="3" t="s">
        <v>1643</v>
      </c>
      <c r="VK22" s="3" t="s">
        <v>235</v>
      </c>
      <c r="VL22" s="3" t="s">
        <v>1643</v>
      </c>
      <c r="VM22" s="3" t="s">
        <v>1643</v>
      </c>
      <c r="VN22" s="5" t="s">
        <v>1643</v>
      </c>
      <c r="VO22" s="13" t="s">
        <v>127</v>
      </c>
      <c r="VP22" s="3" t="s">
        <v>127</v>
      </c>
      <c r="VQ22" s="3" t="s">
        <v>127</v>
      </c>
      <c r="VR22" s="3" t="s">
        <v>127</v>
      </c>
      <c r="VS22" s="3" t="s">
        <v>131</v>
      </c>
      <c r="VT22" s="3" t="s">
        <v>130</v>
      </c>
      <c r="VU22" s="3" t="s">
        <v>132</v>
      </c>
      <c r="VV22" s="3" t="s">
        <v>130</v>
      </c>
      <c r="VW22" s="3" t="s">
        <v>127</v>
      </c>
      <c r="VX22" s="3" t="s">
        <v>132</v>
      </c>
      <c r="VY22" s="3" t="s">
        <v>132</v>
      </c>
      <c r="VZ22" s="3" t="s">
        <v>127</v>
      </c>
      <c r="WA22" s="3" t="s">
        <v>127</v>
      </c>
      <c r="WB22" s="3" t="s">
        <v>127</v>
      </c>
      <c r="WC22" s="3" t="s">
        <v>127</v>
      </c>
      <c r="WD22" s="3" t="s">
        <v>129</v>
      </c>
      <c r="WE22" s="3" t="s">
        <v>127</v>
      </c>
      <c r="WF22" s="3" t="s">
        <v>129</v>
      </c>
      <c r="WG22" s="3" t="s">
        <v>129</v>
      </c>
      <c r="WH22" s="3" t="s">
        <v>127</v>
      </c>
      <c r="WI22" s="3" t="s">
        <v>129</v>
      </c>
      <c r="WJ22" s="3" t="s">
        <v>131</v>
      </c>
      <c r="WK22" s="3" t="s">
        <v>130</v>
      </c>
      <c r="WL22" s="3" t="s">
        <v>130</v>
      </c>
      <c r="WM22" s="3" t="s">
        <v>132</v>
      </c>
      <c r="WN22" s="3" t="s">
        <v>132</v>
      </c>
      <c r="WO22" s="3" t="s">
        <v>132</v>
      </c>
      <c r="WP22" s="3" t="s">
        <v>130</v>
      </c>
      <c r="WQ22" s="3" t="s">
        <v>130</v>
      </c>
      <c r="WR22" s="3" t="s">
        <v>129</v>
      </c>
      <c r="WS22" s="3" t="s">
        <v>130</v>
      </c>
      <c r="WT22" s="3" t="s">
        <v>127</v>
      </c>
      <c r="WU22" s="3" t="s">
        <v>127</v>
      </c>
      <c r="WV22" s="3" t="s">
        <v>132</v>
      </c>
      <c r="WW22" s="3" t="s">
        <v>132</v>
      </c>
      <c r="WX22" s="3" t="s">
        <v>128</v>
      </c>
      <c r="WY22" s="3" t="s">
        <v>132</v>
      </c>
      <c r="WZ22" s="3" t="s">
        <v>132</v>
      </c>
      <c r="XA22" s="3" t="s">
        <v>131</v>
      </c>
      <c r="XB22" s="3" t="s">
        <v>132</v>
      </c>
      <c r="XC22" s="3" t="s">
        <v>129</v>
      </c>
      <c r="XD22" s="3" t="s">
        <v>131</v>
      </c>
      <c r="XE22" s="3" t="s">
        <v>132</v>
      </c>
      <c r="XF22" s="3" t="s">
        <v>127</v>
      </c>
      <c r="XG22" s="3" t="s">
        <v>129</v>
      </c>
      <c r="XH22" s="3" t="s">
        <v>127</v>
      </c>
      <c r="XI22" s="3" t="s">
        <v>127</v>
      </c>
      <c r="XJ22" s="3" t="s">
        <v>127</v>
      </c>
      <c r="XK22" s="3" t="s">
        <v>127</v>
      </c>
      <c r="XL22" s="3" t="s">
        <v>127</v>
      </c>
      <c r="XM22" s="3" t="s">
        <v>127</v>
      </c>
      <c r="XN22" s="3" t="s">
        <v>132</v>
      </c>
      <c r="XO22" s="3" t="s">
        <v>127</v>
      </c>
      <c r="XP22" s="3" t="s">
        <v>1643</v>
      </c>
      <c r="XQ22" s="3" t="s">
        <v>129</v>
      </c>
      <c r="XR22" s="3" t="s">
        <v>127</v>
      </c>
      <c r="XS22" s="3" t="s">
        <v>127</v>
      </c>
      <c r="XT22" s="3" t="s">
        <v>127</v>
      </c>
      <c r="XU22" s="3" t="s">
        <v>127</v>
      </c>
      <c r="XV22" s="3" t="s">
        <v>127</v>
      </c>
      <c r="XW22" s="3" t="s">
        <v>127</v>
      </c>
      <c r="XX22" s="3" t="s">
        <v>127</v>
      </c>
      <c r="XY22" s="3" t="s">
        <v>127</v>
      </c>
      <c r="XZ22" s="3" t="s">
        <v>127</v>
      </c>
      <c r="YA22" s="5" t="s">
        <v>1643</v>
      </c>
      <c r="YB22" s="13" t="s">
        <v>353</v>
      </c>
      <c r="YC22" s="3" t="s">
        <v>354</v>
      </c>
      <c r="YD22" s="3" t="s">
        <v>355</v>
      </c>
      <c r="YE22" s="3" t="s">
        <v>1643</v>
      </c>
      <c r="YF22" s="3" t="s">
        <v>1643</v>
      </c>
      <c r="YG22" s="3" t="s">
        <v>111</v>
      </c>
      <c r="YH22" s="5" t="s">
        <v>1643</v>
      </c>
      <c r="YI22" s="13" t="s">
        <v>111</v>
      </c>
      <c r="YJ22" s="3" t="s">
        <v>1643</v>
      </c>
      <c r="YK22" s="3" t="s">
        <v>1643</v>
      </c>
      <c r="YL22" s="3" t="s">
        <v>111</v>
      </c>
      <c r="YM22" s="3" t="s">
        <v>1643</v>
      </c>
      <c r="YN22" s="3" t="s">
        <v>1643</v>
      </c>
      <c r="YO22" s="3" t="s">
        <v>1643</v>
      </c>
      <c r="YP22" s="3" t="s">
        <v>1643</v>
      </c>
      <c r="YQ22" s="3" t="s">
        <v>1643</v>
      </c>
      <c r="YR22" s="3" t="s">
        <v>111</v>
      </c>
      <c r="YS22" s="3" t="s">
        <v>1643</v>
      </c>
      <c r="YT22" s="3" t="s">
        <v>1643</v>
      </c>
      <c r="YU22" s="3" t="s">
        <v>1643</v>
      </c>
      <c r="YV22" s="3" t="s">
        <v>111</v>
      </c>
      <c r="YW22" s="3" t="s">
        <v>1643</v>
      </c>
      <c r="YX22" s="3" t="s">
        <v>1643</v>
      </c>
      <c r="YY22" s="3" t="s">
        <v>110</v>
      </c>
      <c r="YZ22" s="3" t="s">
        <v>111</v>
      </c>
      <c r="ZA22" s="3" t="s">
        <v>1643</v>
      </c>
      <c r="ZB22" s="3" t="s">
        <v>110</v>
      </c>
      <c r="ZC22" s="3" t="s">
        <v>111</v>
      </c>
      <c r="ZD22" s="3" t="s">
        <v>1643</v>
      </c>
      <c r="ZE22" s="3" t="s">
        <v>110</v>
      </c>
      <c r="ZF22" s="3" t="s">
        <v>111</v>
      </c>
      <c r="ZG22" s="3" t="s">
        <v>1643</v>
      </c>
      <c r="ZH22" s="3" t="s">
        <v>110</v>
      </c>
      <c r="ZI22" s="3" t="s">
        <v>111</v>
      </c>
      <c r="ZJ22" s="3" t="s">
        <v>1643</v>
      </c>
      <c r="ZK22" s="3" t="s">
        <v>111</v>
      </c>
      <c r="ZL22" s="3" t="s">
        <v>1643</v>
      </c>
      <c r="ZM22" s="3" t="s">
        <v>1643</v>
      </c>
      <c r="ZN22" s="3" t="s">
        <v>1643</v>
      </c>
      <c r="ZO22" s="3" t="s">
        <v>111</v>
      </c>
      <c r="ZP22" s="3" t="s">
        <v>1643</v>
      </c>
      <c r="ZQ22" s="3" t="s">
        <v>1643</v>
      </c>
      <c r="ZR22" s="5" t="s">
        <v>1643</v>
      </c>
      <c r="ZS22" s="3" t="s">
        <v>462</v>
      </c>
      <c r="ZT22" s="3" t="s">
        <v>461</v>
      </c>
      <c r="ZU22" s="3" t="s">
        <v>459</v>
      </c>
      <c r="ZV22" s="18" t="s">
        <v>110</v>
      </c>
      <c r="ZW22" s="13" t="s">
        <v>1643</v>
      </c>
      <c r="ZX22" s="3" t="s">
        <v>484</v>
      </c>
      <c r="ZY22" s="3" t="s">
        <v>1643</v>
      </c>
      <c r="ZZ22" s="3" t="s">
        <v>1643</v>
      </c>
      <c r="AAA22" s="3" t="s">
        <v>1643</v>
      </c>
      <c r="AAB22" s="3" t="s">
        <v>495</v>
      </c>
      <c r="AAC22" s="3" t="s">
        <v>496</v>
      </c>
      <c r="AAD22" s="3" t="s">
        <v>497</v>
      </c>
      <c r="AAE22" s="3" t="s">
        <v>498</v>
      </c>
      <c r="AAF22" s="5" t="s">
        <v>1643</v>
      </c>
      <c r="AAG22" s="13" t="s">
        <v>110</v>
      </c>
      <c r="AAH22" s="3" t="s">
        <v>110</v>
      </c>
      <c r="AAI22" s="3" t="s">
        <v>110</v>
      </c>
      <c r="AAJ22" s="3" t="s">
        <v>110</v>
      </c>
      <c r="AAK22" s="3" t="s">
        <v>111</v>
      </c>
      <c r="AAL22" s="3" t="s">
        <v>1643</v>
      </c>
      <c r="AAM22" s="3" t="s">
        <v>1643</v>
      </c>
      <c r="AAN22" s="3" t="s">
        <v>1643</v>
      </c>
      <c r="AAO22" s="5" t="s">
        <v>1643</v>
      </c>
      <c r="AAP22" s="13" t="s">
        <v>111</v>
      </c>
      <c r="AAQ22" s="5" t="s">
        <v>1643</v>
      </c>
      <c r="AAR22" s="13" t="s">
        <v>520</v>
      </c>
      <c r="AAS22" s="3" t="s">
        <v>110</v>
      </c>
      <c r="AAT22" s="3" t="s">
        <v>110</v>
      </c>
      <c r="AAU22" s="3" t="s">
        <v>110</v>
      </c>
      <c r="AAV22" s="3" t="s">
        <v>1643</v>
      </c>
      <c r="AAW22" s="3" t="s">
        <v>1643</v>
      </c>
      <c r="AAX22" s="5" t="s">
        <v>110</v>
      </c>
      <c r="AAY22" s="13" t="s">
        <v>111</v>
      </c>
      <c r="AAZ22" s="13" t="s">
        <v>1643</v>
      </c>
      <c r="ABA22" s="3" t="s">
        <v>1643</v>
      </c>
      <c r="ABB22" s="3" t="s">
        <v>1643</v>
      </c>
      <c r="ABC22" s="3" t="s">
        <v>1643</v>
      </c>
      <c r="ABD22" s="3" t="s">
        <v>1643</v>
      </c>
      <c r="ABE22" s="20"/>
      <c r="ABF22" s="5" t="s">
        <v>1643</v>
      </c>
      <c r="ABG22" s="13" t="s">
        <v>1643</v>
      </c>
      <c r="ABH22" s="3" t="s">
        <v>1643</v>
      </c>
      <c r="ABI22" s="3" t="s">
        <v>1643</v>
      </c>
      <c r="ABJ22" s="3" t="s">
        <v>1643</v>
      </c>
      <c r="ABK22" s="3" t="s">
        <v>1643</v>
      </c>
      <c r="ABL22" s="3" t="s">
        <v>1643</v>
      </c>
      <c r="ABM22" s="5" t="s">
        <v>1643</v>
      </c>
      <c r="ABN22" s="13" t="s">
        <v>1643</v>
      </c>
      <c r="ABO22" s="3" t="s">
        <v>1643</v>
      </c>
      <c r="ABP22" s="3" t="s">
        <v>1643</v>
      </c>
      <c r="ABQ22" s="3" t="s">
        <v>1643</v>
      </c>
      <c r="ABR22" s="3" t="s">
        <v>1643</v>
      </c>
      <c r="ABS22" s="3" t="s">
        <v>1643</v>
      </c>
      <c r="ABT22" s="5" t="s">
        <v>1643</v>
      </c>
      <c r="ABU22" s="13" t="s">
        <v>1643</v>
      </c>
      <c r="ABV22" s="3" t="s">
        <v>1643</v>
      </c>
      <c r="ABW22" s="3" t="s">
        <v>1643</v>
      </c>
      <c r="ABX22" s="3" t="s">
        <v>1643</v>
      </c>
      <c r="ABY22" s="3" t="s">
        <v>1643</v>
      </c>
      <c r="ABZ22" s="3" t="s">
        <v>1643</v>
      </c>
      <c r="ACA22" s="5" t="s">
        <v>1643</v>
      </c>
      <c r="ACB22" s="13" t="s">
        <v>1643</v>
      </c>
      <c r="ACC22" s="3" t="s">
        <v>1643</v>
      </c>
      <c r="ACD22" s="3" t="s">
        <v>1643</v>
      </c>
      <c r="ACE22" s="3" t="s">
        <v>1643</v>
      </c>
      <c r="ACF22" s="3" t="s">
        <v>1643</v>
      </c>
      <c r="ACG22" s="3" t="s">
        <v>1643</v>
      </c>
      <c r="ACH22" s="3" t="s">
        <v>1643</v>
      </c>
      <c r="ACI22" s="3" t="s">
        <v>1643</v>
      </c>
      <c r="ACJ22" s="5" t="s">
        <v>1643</v>
      </c>
      <c r="ACK22" s="13" t="s">
        <v>110</v>
      </c>
      <c r="ACL22" s="3" t="s">
        <v>546</v>
      </c>
      <c r="ACM22" s="3" t="s">
        <v>1643</v>
      </c>
      <c r="ACN22" s="3" t="s">
        <v>1643</v>
      </c>
      <c r="ACO22" s="3" t="s">
        <v>1643</v>
      </c>
      <c r="ACP22" s="5" t="s">
        <v>545</v>
      </c>
      <c r="ACQ22" s="13" t="s">
        <v>546</v>
      </c>
      <c r="ACR22" s="3" t="s">
        <v>1643</v>
      </c>
      <c r="ACS22" s="3" t="s">
        <v>1643</v>
      </c>
      <c r="ACT22" s="3" t="s">
        <v>545</v>
      </c>
      <c r="ACU22" s="5"/>
      <c r="ACV22" s="13" t="s">
        <v>546</v>
      </c>
      <c r="ACW22" s="3" t="s">
        <v>1643</v>
      </c>
      <c r="ACX22" s="3" t="s">
        <v>1643</v>
      </c>
      <c r="ACY22" s="3"/>
      <c r="ACZ22" s="5" t="s">
        <v>545</v>
      </c>
      <c r="ADA22" s="13" t="s">
        <v>1643</v>
      </c>
      <c r="ADB22" s="3" t="s">
        <v>1643</v>
      </c>
      <c r="ADC22" s="3" t="s">
        <v>140</v>
      </c>
      <c r="ADD22" s="3" t="s">
        <v>144</v>
      </c>
      <c r="ADE22" s="3" t="s">
        <v>156</v>
      </c>
      <c r="ADF22" s="3" t="s">
        <v>1643</v>
      </c>
      <c r="ADG22" s="3" t="s">
        <v>1643</v>
      </c>
      <c r="ADH22" s="3" t="s">
        <v>1643</v>
      </c>
      <c r="ADI22" s="20" t="s">
        <v>1643</v>
      </c>
      <c r="ADJ22" s="13" t="s">
        <v>111</v>
      </c>
      <c r="ADK22" s="3" t="s">
        <v>1643</v>
      </c>
      <c r="ADL22" s="3" t="s">
        <v>1643</v>
      </c>
      <c r="ADM22" s="3" t="s">
        <v>1643</v>
      </c>
      <c r="ADN22" s="3" t="s">
        <v>1643</v>
      </c>
      <c r="ADO22" s="5" t="s">
        <v>1643</v>
      </c>
      <c r="ADP22" s="13" t="s">
        <v>1643</v>
      </c>
      <c r="ADQ22" s="8" t="s">
        <v>1643</v>
      </c>
      <c r="ADR22" s="3" t="s">
        <v>1643</v>
      </c>
      <c r="ADS22" s="3" t="s">
        <v>1643</v>
      </c>
      <c r="ADT22" s="5" t="s">
        <v>1643</v>
      </c>
      <c r="ADU22" s="13" t="s">
        <v>1643</v>
      </c>
      <c r="ADV22" s="8" t="s">
        <v>1643</v>
      </c>
      <c r="ADW22" s="3" t="s">
        <v>1643</v>
      </c>
      <c r="ADX22" s="3" t="s">
        <v>1643</v>
      </c>
      <c r="ADY22" s="5" t="s">
        <v>1643</v>
      </c>
      <c r="ADZ22" s="13" t="s">
        <v>1643</v>
      </c>
      <c r="AEA22" s="8" t="s">
        <v>1643</v>
      </c>
      <c r="AEB22" s="3" t="s">
        <v>1643</v>
      </c>
      <c r="AEC22" s="3" t="s">
        <v>1643</v>
      </c>
      <c r="AED22" s="5" t="s">
        <v>1643</v>
      </c>
      <c r="AEE22" s="13" t="s">
        <v>1643</v>
      </c>
      <c r="AEF22" s="3" t="s">
        <v>1643</v>
      </c>
      <c r="AEG22" s="3" t="s">
        <v>1643</v>
      </c>
      <c r="AEH22" s="3" t="s">
        <v>1643</v>
      </c>
      <c r="AEI22" s="3" t="s">
        <v>1643</v>
      </c>
      <c r="AEJ22" s="3" t="s">
        <v>1643</v>
      </c>
      <c r="AEK22" s="3" t="s">
        <v>1643</v>
      </c>
      <c r="AEL22" s="3" t="s">
        <v>1643</v>
      </c>
      <c r="AEM22" s="5" t="s">
        <v>1643</v>
      </c>
      <c r="AEN22" s="13" t="s">
        <v>1643</v>
      </c>
      <c r="AEO22" s="3" t="s">
        <v>1643</v>
      </c>
      <c r="AEP22" s="3" t="s">
        <v>1643</v>
      </c>
      <c r="AEQ22" s="3" t="s">
        <v>1643</v>
      </c>
      <c r="AER22" s="3" t="s">
        <v>1643</v>
      </c>
      <c r="AES22" s="3" t="s">
        <v>1643</v>
      </c>
      <c r="AET22" s="5" t="s">
        <v>1643</v>
      </c>
      <c r="AEU22" s="13" t="s">
        <v>1643</v>
      </c>
      <c r="AEV22" s="3" t="s">
        <v>1643</v>
      </c>
      <c r="AEW22" s="3" t="s">
        <v>1643</v>
      </c>
      <c r="AEX22" s="3" t="s">
        <v>1643</v>
      </c>
      <c r="AEY22" s="5" t="s">
        <v>1643</v>
      </c>
    </row>
    <row r="23" spans="1:831" ht="101.5" x14ac:dyDescent="0.35">
      <c r="A23" s="1">
        <v>45619.648796296293</v>
      </c>
      <c r="B23" s="2">
        <v>45619.657048611109</v>
      </c>
      <c r="C23" s="4">
        <v>100</v>
      </c>
      <c r="D23" s="4">
        <v>712</v>
      </c>
      <c r="E23" s="3" t="s">
        <v>1640</v>
      </c>
      <c r="F23" s="2">
        <v>45619.657062928243</v>
      </c>
      <c r="G23" s="3" t="s">
        <v>1688</v>
      </c>
      <c r="H23" s="4">
        <v>0.89999997615814209</v>
      </c>
      <c r="I23" s="3" t="s">
        <v>1642</v>
      </c>
      <c r="J23" s="3" t="s">
        <v>1642</v>
      </c>
      <c r="K23" s="3" t="s">
        <v>1642</v>
      </c>
      <c r="L23" s="3" t="s">
        <v>1642</v>
      </c>
      <c r="M23" s="3" t="s">
        <v>1642</v>
      </c>
      <c r="N23" s="3" t="s">
        <v>1642</v>
      </c>
      <c r="O23" s="3" t="s">
        <v>110</v>
      </c>
      <c r="P23" s="3" t="s">
        <v>1643</v>
      </c>
      <c r="Q23" s="3" t="s">
        <v>1643</v>
      </c>
      <c r="R23" s="20" t="s">
        <v>110</v>
      </c>
      <c r="S23" s="127">
        <v>53</v>
      </c>
      <c r="T23" s="124"/>
      <c r="U23" s="3"/>
      <c r="V23" s="3" t="s">
        <v>20</v>
      </c>
      <c r="W23" s="3" t="s">
        <v>111</v>
      </c>
      <c r="X23" s="3" t="s">
        <v>45</v>
      </c>
      <c r="Y23" s="3" t="s">
        <v>104</v>
      </c>
      <c r="Z23" s="3" t="s">
        <v>16</v>
      </c>
      <c r="AA23" s="4">
        <v>101</v>
      </c>
      <c r="AB23" s="3" t="s">
        <v>25</v>
      </c>
      <c r="AC23" s="3" t="s">
        <v>110</v>
      </c>
      <c r="AD23" s="3" t="s">
        <v>1643</v>
      </c>
      <c r="AE23" s="5" t="s">
        <v>1643</v>
      </c>
      <c r="AF23" s="8" t="s">
        <v>1643</v>
      </c>
      <c r="AG23" s="3" t="s">
        <v>1643</v>
      </c>
      <c r="AH23" s="3" t="s">
        <v>1643</v>
      </c>
      <c r="AI23" s="3" t="s">
        <v>1643</v>
      </c>
      <c r="AJ23" s="3" t="s">
        <v>1643</v>
      </c>
      <c r="AK23" s="3" t="s">
        <v>1643</v>
      </c>
      <c r="AL23" s="3" t="s">
        <v>1643</v>
      </c>
      <c r="AM23" s="3" t="s">
        <v>1643</v>
      </c>
      <c r="AN23" s="3" t="s">
        <v>1643</v>
      </c>
      <c r="AO23" s="3" t="s">
        <v>1643</v>
      </c>
      <c r="AP23" s="3" t="s">
        <v>1643</v>
      </c>
      <c r="AQ23" s="3" t="s">
        <v>1643</v>
      </c>
      <c r="AR23" s="3" t="s">
        <v>1643</v>
      </c>
      <c r="AS23" s="3" t="s">
        <v>1643</v>
      </c>
      <c r="AT23" s="3" t="s">
        <v>1643</v>
      </c>
      <c r="AU23" s="5" t="s">
        <v>1643</v>
      </c>
      <c r="AV23" s="13" t="s">
        <v>1643</v>
      </c>
      <c r="AW23" s="3" t="s">
        <v>1643</v>
      </c>
      <c r="AX23" s="3" t="s">
        <v>1643</v>
      </c>
      <c r="AY23" s="3" t="s">
        <v>1643</v>
      </c>
      <c r="AZ23" s="3" t="s">
        <v>1643</v>
      </c>
      <c r="BA23" s="3" t="s">
        <v>1643</v>
      </c>
      <c r="BB23" s="3" t="s">
        <v>1643</v>
      </c>
      <c r="BC23" s="5" t="s">
        <v>1643</v>
      </c>
      <c r="BD23" s="13" t="s">
        <v>1643</v>
      </c>
      <c r="BE23" s="3" t="s">
        <v>1643</v>
      </c>
      <c r="BF23" s="3" t="s">
        <v>1643</v>
      </c>
      <c r="BG23" s="3" t="s">
        <v>1643</v>
      </c>
      <c r="BH23" s="3" t="s">
        <v>1643</v>
      </c>
      <c r="BI23" s="3" t="s">
        <v>1643</v>
      </c>
      <c r="BJ23" s="3" t="s">
        <v>1643</v>
      </c>
      <c r="BK23" s="5" t="s">
        <v>1643</v>
      </c>
      <c r="BL23" s="13" t="s">
        <v>1643</v>
      </c>
      <c r="BM23" s="3" t="s">
        <v>1643</v>
      </c>
      <c r="BN23" s="3" t="s">
        <v>1643</v>
      </c>
      <c r="BO23" s="5" t="s">
        <v>1643</v>
      </c>
      <c r="BP23" s="13" t="s">
        <v>1643</v>
      </c>
      <c r="BQ23" s="3" t="s">
        <v>1643</v>
      </c>
      <c r="BR23" s="3" t="s">
        <v>1643</v>
      </c>
      <c r="BS23" s="5" t="s">
        <v>1643</v>
      </c>
      <c r="BT23" s="13" t="s">
        <v>1643</v>
      </c>
      <c r="BU23" s="5" t="s">
        <v>1643</v>
      </c>
      <c r="BV23" s="13" t="s">
        <v>1643</v>
      </c>
      <c r="BW23" s="3" t="s">
        <v>1643</v>
      </c>
      <c r="BX23" s="3" t="s">
        <v>1643</v>
      </c>
      <c r="BY23" s="5" t="s">
        <v>1643</v>
      </c>
      <c r="BZ23" s="13" t="s">
        <v>1643</v>
      </c>
      <c r="CA23" s="3" t="s">
        <v>1643</v>
      </c>
      <c r="CB23" s="3" t="s">
        <v>1643</v>
      </c>
      <c r="CC23" s="3" t="s">
        <v>1643</v>
      </c>
      <c r="CD23" s="5" t="s">
        <v>1643</v>
      </c>
      <c r="CE23" s="13" t="s">
        <v>1643</v>
      </c>
      <c r="CF23" s="3" t="s">
        <v>1643</v>
      </c>
      <c r="CG23" s="3" t="s">
        <v>1643</v>
      </c>
      <c r="CH23" s="3" t="s">
        <v>1643</v>
      </c>
      <c r="CI23" s="3" t="s">
        <v>1643</v>
      </c>
      <c r="CJ23" s="3" t="s">
        <v>1643</v>
      </c>
      <c r="CK23" s="5" t="s">
        <v>1643</v>
      </c>
      <c r="CL23" s="13" t="s">
        <v>1643</v>
      </c>
      <c r="CM23" s="3" t="s">
        <v>1643</v>
      </c>
      <c r="CN23" s="3" t="s">
        <v>1643</v>
      </c>
      <c r="CO23" s="3" t="s">
        <v>1643</v>
      </c>
      <c r="CP23" s="3" t="s">
        <v>1643</v>
      </c>
      <c r="CQ23" s="20" t="s">
        <v>1643</v>
      </c>
      <c r="CR23" s="13" t="s">
        <v>1643</v>
      </c>
      <c r="CS23" s="3" t="s">
        <v>1643</v>
      </c>
      <c r="CT23" s="3" t="s">
        <v>1643</v>
      </c>
      <c r="CU23" s="3" t="s">
        <v>1643</v>
      </c>
      <c r="CV23" s="3" t="s">
        <v>1643</v>
      </c>
      <c r="CW23" s="3" t="s">
        <v>1643</v>
      </c>
      <c r="CX23" s="3" t="s">
        <v>1643</v>
      </c>
      <c r="CY23" s="3" t="s">
        <v>1643</v>
      </c>
      <c r="CZ23" s="3" t="s">
        <v>1643</v>
      </c>
      <c r="DA23" s="3" t="s">
        <v>1643</v>
      </c>
      <c r="DB23" s="3" t="s">
        <v>1643</v>
      </c>
      <c r="DC23" s="3" t="s">
        <v>1643</v>
      </c>
      <c r="DD23" s="3" t="s">
        <v>1643</v>
      </c>
      <c r="DE23" s="5" t="s">
        <v>1643</v>
      </c>
      <c r="DF23" s="8" t="s">
        <v>1643</v>
      </c>
      <c r="DG23" s="3" t="s">
        <v>1643</v>
      </c>
      <c r="DH23" s="3" t="s">
        <v>1643</v>
      </c>
      <c r="DI23" s="3" t="s">
        <v>1643</v>
      </c>
      <c r="DJ23" s="3" t="s">
        <v>1643</v>
      </c>
      <c r="DK23" s="3" t="s">
        <v>1643</v>
      </c>
      <c r="DL23" s="3" t="s">
        <v>1643</v>
      </c>
      <c r="DM23" s="3" t="s">
        <v>1643</v>
      </c>
      <c r="DN23" s="5" t="s">
        <v>1643</v>
      </c>
      <c r="DO23" s="8" t="s">
        <v>1643</v>
      </c>
      <c r="DP23" s="3" t="s">
        <v>1643</v>
      </c>
      <c r="DQ23" s="3" t="s">
        <v>1643</v>
      </c>
      <c r="DR23" s="5" t="s">
        <v>1643</v>
      </c>
      <c r="DS23" s="8" t="s">
        <v>1643</v>
      </c>
      <c r="DT23" s="3" t="s">
        <v>1643</v>
      </c>
      <c r="DU23" s="3" t="s">
        <v>1643</v>
      </c>
      <c r="DV23" s="5" t="s">
        <v>1643</v>
      </c>
      <c r="DW23" s="16" t="s">
        <v>1643</v>
      </c>
      <c r="DX23" s="13" t="s">
        <v>1643</v>
      </c>
      <c r="DY23" s="3" t="s">
        <v>1643</v>
      </c>
      <c r="DZ23" s="3" t="s">
        <v>1643</v>
      </c>
      <c r="EA23" s="3" t="s">
        <v>1643</v>
      </c>
      <c r="EB23" s="20" t="s">
        <v>1643</v>
      </c>
      <c r="EC23" s="13" t="s">
        <v>1643</v>
      </c>
      <c r="ED23" s="3" t="s">
        <v>1643</v>
      </c>
      <c r="EE23" s="3" t="s">
        <v>1643</v>
      </c>
      <c r="EF23" s="3" t="s">
        <v>1643</v>
      </c>
      <c r="EG23" s="3" t="s">
        <v>1643</v>
      </c>
      <c r="EH23" s="3" t="s">
        <v>1643</v>
      </c>
      <c r="EI23" s="3" t="s">
        <v>1643</v>
      </c>
      <c r="EJ23" s="3" t="s">
        <v>1643</v>
      </c>
      <c r="EK23" s="3" t="s">
        <v>1643</v>
      </c>
      <c r="EL23" s="3" t="s">
        <v>1643</v>
      </c>
      <c r="EM23" s="20" t="s">
        <v>1643</v>
      </c>
      <c r="EN23" s="18" t="s">
        <v>1643</v>
      </c>
      <c r="EO23" s="8" t="s">
        <v>1643</v>
      </c>
      <c r="EP23" s="3" t="s">
        <v>1643</v>
      </c>
      <c r="EQ23" s="3" t="s">
        <v>1643</v>
      </c>
      <c r="ER23" s="3" t="s">
        <v>1643</v>
      </c>
      <c r="ES23" s="3" t="s">
        <v>1643</v>
      </c>
      <c r="ET23" s="3" t="s">
        <v>1643</v>
      </c>
      <c r="EU23" s="3" t="s">
        <v>1643</v>
      </c>
      <c r="EV23" s="3" t="s">
        <v>1643</v>
      </c>
      <c r="EW23" s="3" t="s">
        <v>1643</v>
      </c>
      <c r="EX23" s="20" t="s">
        <v>1643</v>
      </c>
      <c r="EY23" s="16" t="s">
        <v>1643</v>
      </c>
      <c r="EZ23" s="13" t="s">
        <v>1643</v>
      </c>
      <c r="FA23" s="3" t="s">
        <v>1643</v>
      </c>
      <c r="FB23" s="3" t="s">
        <v>1643</v>
      </c>
      <c r="FC23" s="3" t="s">
        <v>1643</v>
      </c>
      <c r="FD23" s="3" t="s">
        <v>1643</v>
      </c>
      <c r="FE23" s="3" t="s">
        <v>1643</v>
      </c>
      <c r="FF23" s="3" t="s">
        <v>1643</v>
      </c>
      <c r="FG23" s="3" t="s">
        <v>1643</v>
      </c>
      <c r="FH23" s="3" t="s">
        <v>1643</v>
      </c>
      <c r="FI23" s="3" t="s">
        <v>1643</v>
      </c>
      <c r="FJ23" s="3" t="s">
        <v>1643</v>
      </c>
      <c r="FK23" s="3" t="s">
        <v>1643</v>
      </c>
      <c r="FL23" s="3" t="s">
        <v>1643</v>
      </c>
      <c r="FM23" s="3" t="s">
        <v>1643</v>
      </c>
      <c r="FN23" s="3" t="s">
        <v>1643</v>
      </c>
      <c r="FO23" s="3" t="s">
        <v>1643</v>
      </c>
      <c r="FP23" s="3" t="s">
        <v>1643</v>
      </c>
      <c r="FQ23" s="3" t="s">
        <v>1643</v>
      </c>
      <c r="FR23" s="3" t="s">
        <v>1643</v>
      </c>
      <c r="FS23" s="3" t="s">
        <v>1643</v>
      </c>
      <c r="FT23" s="3" t="s">
        <v>1643</v>
      </c>
      <c r="FU23" s="3" t="s">
        <v>1643</v>
      </c>
      <c r="FV23" s="3" t="s">
        <v>1643</v>
      </c>
      <c r="FW23" s="3" t="s">
        <v>1643</v>
      </c>
      <c r="FX23" s="3" t="s">
        <v>1643</v>
      </c>
      <c r="FY23" s="3" t="s">
        <v>1643</v>
      </c>
      <c r="FZ23" s="3" t="s">
        <v>1643</v>
      </c>
      <c r="GA23" s="3" t="s">
        <v>1643</v>
      </c>
      <c r="GB23" s="3" t="s">
        <v>1643</v>
      </c>
      <c r="GC23" s="3" t="s">
        <v>1643</v>
      </c>
      <c r="GD23" s="3" t="s">
        <v>1643</v>
      </c>
      <c r="GE23" s="3" t="s">
        <v>1643</v>
      </c>
      <c r="GF23" s="3" t="s">
        <v>1643</v>
      </c>
      <c r="GG23" s="3" t="s">
        <v>1643</v>
      </c>
      <c r="GH23" s="3" t="s">
        <v>1643</v>
      </c>
      <c r="GI23" s="3" t="s">
        <v>1643</v>
      </c>
      <c r="GJ23" s="3" t="s">
        <v>1643</v>
      </c>
      <c r="GK23" s="3" t="s">
        <v>1643</v>
      </c>
      <c r="GL23" s="3" t="s">
        <v>1643</v>
      </c>
      <c r="GM23" s="3" t="s">
        <v>1643</v>
      </c>
      <c r="GN23" s="3" t="s">
        <v>1643</v>
      </c>
      <c r="GO23" s="3" t="s">
        <v>1643</v>
      </c>
      <c r="GP23" s="20" t="s">
        <v>1643</v>
      </c>
      <c r="GQ23" s="13" t="s">
        <v>1643</v>
      </c>
      <c r="GR23" s="20" t="s">
        <v>1643</v>
      </c>
      <c r="GS23" s="13" t="s">
        <v>1643</v>
      </c>
      <c r="GT23" s="3" t="s">
        <v>1643</v>
      </c>
      <c r="GU23" s="3" t="s">
        <v>1643</v>
      </c>
      <c r="GV23" s="20" t="s">
        <v>1643</v>
      </c>
      <c r="GW23" s="31"/>
      <c r="GX23" s="13" t="s">
        <v>1643</v>
      </c>
      <c r="GY23" s="5" t="s">
        <v>1643</v>
      </c>
      <c r="GZ23" s="13" t="s">
        <v>1643</v>
      </c>
      <c r="HA23" s="5" t="s">
        <v>1643</v>
      </c>
      <c r="HB23" s="13" t="s">
        <v>1643</v>
      </c>
      <c r="HC23" s="3" t="s">
        <v>1643</v>
      </c>
      <c r="HD23" s="3" t="s">
        <v>1643</v>
      </c>
      <c r="HE23" s="3" t="s">
        <v>1643</v>
      </c>
      <c r="HF23" s="3" t="s">
        <v>1643</v>
      </c>
      <c r="HG23" s="20" t="s">
        <v>1643</v>
      </c>
      <c r="HH23" s="13" t="s">
        <v>1643</v>
      </c>
      <c r="HI23" s="3"/>
      <c r="HJ23" s="3" t="s">
        <v>1643</v>
      </c>
      <c r="HK23" s="3" t="s">
        <v>1643</v>
      </c>
      <c r="HL23" s="3" t="s">
        <v>1643</v>
      </c>
      <c r="HM23" s="3" t="s">
        <v>1643</v>
      </c>
      <c r="HN23" s="3" t="s">
        <v>1643</v>
      </c>
      <c r="HO23" s="5" t="s">
        <v>1643</v>
      </c>
      <c r="HP23" s="8" t="s">
        <v>1643</v>
      </c>
      <c r="HQ23" s="8" t="s">
        <v>1643</v>
      </c>
      <c r="HR23" s="3" t="s">
        <v>1643</v>
      </c>
      <c r="HS23" s="3" t="s">
        <v>1643</v>
      </c>
      <c r="HT23" s="3" t="s">
        <v>1643</v>
      </c>
      <c r="HU23" s="3" t="s">
        <v>1643</v>
      </c>
      <c r="HV23" s="5" t="s">
        <v>1643</v>
      </c>
      <c r="HW23" s="13" t="s">
        <v>1643</v>
      </c>
      <c r="HX23" s="8" t="s">
        <v>1643</v>
      </c>
      <c r="HY23" s="3" t="s">
        <v>1643</v>
      </c>
      <c r="HZ23" s="3" t="s">
        <v>1643</v>
      </c>
      <c r="IA23" s="3" t="s">
        <v>1643</v>
      </c>
      <c r="IB23" s="3" t="s">
        <v>1643</v>
      </c>
      <c r="IC23" s="5" t="s">
        <v>1643</v>
      </c>
      <c r="ID23" s="13" t="s">
        <v>1643</v>
      </c>
      <c r="IE23" s="8" t="s">
        <v>1643</v>
      </c>
      <c r="IF23" s="3" t="s">
        <v>1643</v>
      </c>
      <c r="IG23" s="3" t="s">
        <v>1643</v>
      </c>
      <c r="IH23" s="3" t="s">
        <v>1643</v>
      </c>
      <c r="II23" s="3" t="s">
        <v>1643</v>
      </c>
      <c r="IJ23" s="20" t="s">
        <v>1643</v>
      </c>
      <c r="IK23" s="13" t="s">
        <v>1643</v>
      </c>
      <c r="IL23" s="3" t="s">
        <v>1643</v>
      </c>
      <c r="IM23" s="3" t="s">
        <v>1643</v>
      </c>
      <c r="IN23" s="3" t="s">
        <v>1643</v>
      </c>
      <c r="IO23" s="3" t="s">
        <v>1643</v>
      </c>
      <c r="IP23" s="3" t="s">
        <v>1643</v>
      </c>
      <c r="IQ23" s="3" t="s">
        <v>1643</v>
      </c>
      <c r="IR23" s="3" t="s">
        <v>1643</v>
      </c>
      <c r="IS23" s="20" t="s">
        <v>1643</v>
      </c>
      <c r="IT23" s="13" t="s">
        <v>1643</v>
      </c>
      <c r="IU23" s="3"/>
      <c r="IV23" s="3" t="s">
        <v>1643</v>
      </c>
      <c r="IW23" s="3" t="s">
        <v>1643</v>
      </c>
      <c r="IX23" s="3" t="s">
        <v>1643</v>
      </c>
      <c r="IY23" s="5" t="s">
        <v>1643</v>
      </c>
      <c r="IZ23" s="8" t="s">
        <v>1643</v>
      </c>
      <c r="JA23" s="8" t="s">
        <v>1643</v>
      </c>
      <c r="JB23" s="3" t="s">
        <v>1643</v>
      </c>
      <c r="JC23" s="3" t="s">
        <v>1643</v>
      </c>
      <c r="JD23" s="5" t="s">
        <v>1643</v>
      </c>
      <c r="JE23" s="13" t="s">
        <v>1643</v>
      </c>
      <c r="JF23" s="3" t="s">
        <v>1643</v>
      </c>
      <c r="JG23" s="3" t="s">
        <v>1643</v>
      </c>
      <c r="JH23" s="3" t="s">
        <v>1643</v>
      </c>
      <c r="JI23" s="3" t="s">
        <v>1643</v>
      </c>
      <c r="JJ23" s="3" t="s">
        <v>1643</v>
      </c>
      <c r="JK23" s="3" t="s">
        <v>1643</v>
      </c>
      <c r="JL23" s="3" t="s">
        <v>1643</v>
      </c>
      <c r="JM23" s="20" t="s">
        <v>1643</v>
      </c>
      <c r="JN23" s="13" t="s">
        <v>1643</v>
      </c>
      <c r="JO23" s="3" t="s">
        <v>1643</v>
      </c>
      <c r="JP23" s="3" t="s">
        <v>1643</v>
      </c>
      <c r="JQ23" s="3" t="s">
        <v>1643</v>
      </c>
      <c r="JR23" s="3" t="s">
        <v>1643</v>
      </c>
      <c r="JS23" s="5" t="s">
        <v>1643</v>
      </c>
      <c r="JT23" s="13" t="s">
        <v>1643</v>
      </c>
      <c r="JU23" s="3" t="s">
        <v>1643</v>
      </c>
      <c r="JV23" s="3" t="s">
        <v>1643</v>
      </c>
      <c r="JW23" s="3" t="s">
        <v>1643</v>
      </c>
      <c r="JX23" s="5" t="s">
        <v>1643</v>
      </c>
      <c r="JY23" s="13" t="s">
        <v>1643</v>
      </c>
      <c r="JZ23" s="3" t="s">
        <v>1643</v>
      </c>
      <c r="KA23" s="3" t="s">
        <v>1643</v>
      </c>
      <c r="KB23" s="3" t="s">
        <v>1643</v>
      </c>
      <c r="KC23" s="3" t="s">
        <v>1643</v>
      </c>
      <c r="KD23" s="3" t="s">
        <v>1643</v>
      </c>
      <c r="KE23" s="3" t="s">
        <v>1643</v>
      </c>
      <c r="KF23" s="3" t="s">
        <v>1643</v>
      </c>
      <c r="KG23" s="5" t="s">
        <v>1643</v>
      </c>
      <c r="KH23" s="13" t="s">
        <v>1643</v>
      </c>
      <c r="KI23" s="3" t="s">
        <v>1643</v>
      </c>
      <c r="KJ23" s="3" t="s">
        <v>1643</v>
      </c>
      <c r="KK23" s="3" t="s">
        <v>1643</v>
      </c>
      <c r="KL23" s="3" t="s">
        <v>1643</v>
      </c>
      <c r="KM23" s="3" t="s">
        <v>1643</v>
      </c>
      <c r="KN23" s="20" t="s">
        <v>1643</v>
      </c>
      <c r="KO23" s="13" t="s">
        <v>1643</v>
      </c>
      <c r="KP23" s="3" t="s">
        <v>1643</v>
      </c>
      <c r="KQ23" s="3" t="s">
        <v>1643</v>
      </c>
      <c r="KR23" s="3" t="s">
        <v>1643</v>
      </c>
      <c r="KS23" s="20" t="s">
        <v>1643</v>
      </c>
      <c r="KT23" s="16" t="s">
        <v>1643</v>
      </c>
      <c r="KU23" s="13" t="s">
        <v>1643</v>
      </c>
      <c r="KV23" s="3" t="s">
        <v>1643</v>
      </c>
      <c r="KW23" s="3" t="s">
        <v>1643</v>
      </c>
      <c r="KX23" s="3" t="s">
        <v>1643</v>
      </c>
      <c r="KY23" s="3" t="s">
        <v>1643</v>
      </c>
      <c r="KZ23" s="3" t="s">
        <v>1643</v>
      </c>
      <c r="LA23" s="3" t="s">
        <v>1643</v>
      </c>
      <c r="LB23" s="3" t="s">
        <v>1643</v>
      </c>
      <c r="LC23" s="3" t="s">
        <v>1643</v>
      </c>
      <c r="LD23" s="3" t="s">
        <v>1643</v>
      </c>
      <c r="LE23" s="3" t="s">
        <v>1643</v>
      </c>
      <c r="LF23" s="3" t="s">
        <v>1643</v>
      </c>
      <c r="LG23" s="3" t="s">
        <v>1643</v>
      </c>
      <c r="LH23" s="3" t="s">
        <v>1643</v>
      </c>
      <c r="LI23" s="3" t="s">
        <v>1643</v>
      </c>
      <c r="LJ23" s="3" t="s">
        <v>1643</v>
      </c>
      <c r="LK23" s="3" t="s">
        <v>1643</v>
      </c>
      <c r="LL23" s="3" t="s">
        <v>1643</v>
      </c>
      <c r="LM23" s="3" t="s">
        <v>1643</v>
      </c>
      <c r="LN23" s="3" t="s">
        <v>1643</v>
      </c>
      <c r="LO23" s="3" t="s">
        <v>1643</v>
      </c>
      <c r="LP23" s="3" t="s">
        <v>1643</v>
      </c>
      <c r="LQ23" s="3" t="s">
        <v>1643</v>
      </c>
      <c r="LR23" s="3" t="s">
        <v>1643</v>
      </c>
      <c r="LS23" s="3" t="s">
        <v>1643</v>
      </c>
      <c r="LT23" s="3" t="s">
        <v>1643</v>
      </c>
      <c r="LU23" s="3" t="s">
        <v>1643</v>
      </c>
      <c r="LV23" s="3" t="s">
        <v>1643</v>
      </c>
      <c r="LW23" s="3" t="s">
        <v>1643</v>
      </c>
      <c r="LX23" s="3" t="s">
        <v>1643</v>
      </c>
      <c r="LY23" s="3" t="s">
        <v>1643</v>
      </c>
      <c r="LZ23" s="3" t="s">
        <v>1643</v>
      </c>
      <c r="MA23" s="3" t="s">
        <v>1643</v>
      </c>
      <c r="MB23" s="3" t="s">
        <v>1643</v>
      </c>
      <c r="MC23" s="3" t="s">
        <v>1643</v>
      </c>
      <c r="MD23" s="3" t="s">
        <v>1643</v>
      </c>
      <c r="ME23" s="3" t="s">
        <v>1643</v>
      </c>
      <c r="MF23" s="3" t="s">
        <v>1643</v>
      </c>
      <c r="MG23" s="3" t="s">
        <v>1643</v>
      </c>
      <c r="MH23" s="3" t="s">
        <v>1643</v>
      </c>
      <c r="MI23" s="3" t="s">
        <v>1643</v>
      </c>
      <c r="MJ23" s="3" t="s">
        <v>1643</v>
      </c>
      <c r="MK23" s="3" t="s">
        <v>1643</v>
      </c>
      <c r="ML23" s="3" t="s">
        <v>1643</v>
      </c>
      <c r="MM23" s="3" t="s">
        <v>1643</v>
      </c>
      <c r="MN23" s="20" t="s">
        <v>1643</v>
      </c>
      <c r="MO23" s="13" t="s">
        <v>1643</v>
      </c>
      <c r="MP23" s="3" t="s">
        <v>1643</v>
      </c>
      <c r="MQ23" s="3" t="s">
        <v>1643</v>
      </c>
      <c r="MR23" s="3" t="s">
        <v>1643</v>
      </c>
      <c r="MS23" s="3" t="s">
        <v>1643</v>
      </c>
      <c r="MT23" s="3" t="s">
        <v>1643</v>
      </c>
      <c r="MU23" s="3" t="s">
        <v>1643</v>
      </c>
      <c r="MV23" s="20" t="s">
        <v>1643</v>
      </c>
      <c r="MW23" s="13" t="s">
        <v>1643</v>
      </c>
      <c r="MX23" s="3" t="s">
        <v>1643</v>
      </c>
      <c r="MY23" s="3" t="s">
        <v>1643</v>
      </c>
      <c r="MZ23" s="3" t="s">
        <v>1643</v>
      </c>
      <c r="NA23" s="3" t="s">
        <v>1643</v>
      </c>
      <c r="NB23" s="3" t="s">
        <v>1643</v>
      </c>
      <c r="NC23" s="20" t="s">
        <v>1643</v>
      </c>
      <c r="ND23" s="13" t="s">
        <v>1643</v>
      </c>
      <c r="NE23" s="3" t="s">
        <v>1643</v>
      </c>
      <c r="NF23" s="3" t="s">
        <v>1643</v>
      </c>
      <c r="NG23" s="3" t="s">
        <v>1643</v>
      </c>
      <c r="NH23" s="3" t="s">
        <v>1643</v>
      </c>
      <c r="NI23" s="3" t="s">
        <v>1643</v>
      </c>
      <c r="NJ23" s="3" t="s">
        <v>1643</v>
      </c>
      <c r="NK23" s="3" t="s">
        <v>1643</v>
      </c>
      <c r="NL23" s="3" t="s">
        <v>1643</v>
      </c>
      <c r="NM23" s="3" t="s">
        <v>1643</v>
      </c>
      <c r="NN23" s="3" t="s">
        <v>1643</v>
      </c>
      <c r="NO23" s="20" t="s">
        <v>1643</v>
      </c>
      <c r="NP23" s="13" t="s">
        <v>1643</v>
      </c>
      <c r="NQ23" s="3" t="s">
        <v>1643</v>
      </c>
      <c r="NR23" s="3" t="s">
        <v>1643</v>
      </c>
      <c r="NS23" s="3" t="s">
        <v>1643</v>
      </c>
      <c r="NT23" s="3" t="s">
        <v>1643</v>
      </c>
      <c r="NU23" s="3" t="s">
        <v>1643</v>
      </c>
      <c r="NV23" s="3" t="s">
        <v>1643</v>
      </c>
      <c r="NW23" s="3" t="s">
        <v>1643</v>
      </c>
      <c r="NX23" s="3" t="s">
        <v>1643</v>
      </c>
      <c r="NY23" s="3" t="s">
        <v>1643</v>
      </c>
      <c r="NZ23" s="3" t="s">
        <v>1643</v>
      </c>
      <c r="OA23" s="3" t="s">
        <v>1643</v>
      </c>
      <c r="OB23" s="3" t="s">
        <v>1643</v>
      </c>
      <c r="OC23" s="3" t="s">
        <v>1643</v>
      </c>
      <c r="OD23" s="3" t="s">
        <v>1643</v>
      </c>
      <c r="OE23" s="5" t="s">
        <v>1643</v>
      </c>
      <c r="OF23" s="13" t="s">
        <v>1643</v>
      </c>
      <c r="OG23" s="3" t="s">
        <v>1643</v>
      </c>
      <c r="OH23" s="3" t="s">
        <v>1643</v>
      </c>
      <c r="OI23" s="3" t="s">
        <v>1643</v>
      </c>
      <c r="OJ23" s="3" t="s">
        <v>1643</v>
      </c>
      <c r="OK23" s="3" t="s">
        <v>1643</v>
      </c>
      <c r="OL23" s="3" t="s">
        <v>1643</v>
      </c>
      <c r="OM23" s="5" t="s">
        <v>1643</v>
      </c>
      <c r="ON23" s="13" t="s">
        <v>1643</v>
      </c>
      <c r="OO23" s="3" t="s">
        <v>1643</v>
      </c>
      <c r="OP23" s="3" t="s">
        <v>1643</v>
      </c>
      <c r="OQ23" s="3" t="s">
        <v>1643</v>
      </c>
      <c r="OR23" s="3" t="s">
        <v>1643</v>
      </c>
      <c r="OS23" s="3" t="s">
        <v>1643</v>
      </c>
      <c r="OT23" s="3" t="s">
        <v>1643</v>
      </c>
      <c r="OU23" s="3" t="s">
        <v>1643</v>
      </c>
      <c r="OV23" s="3" t="s">
        <v>1643</v>
      </c>
      <c r="OW23" s="3" t="s">
        <v>1643</v>
      </c>
      <c r="OX23" s="5" t="s">
        <v>1643</v>
      </c>
      <c r="OY23" s="13" t="s">
        <v>1643</v>
      </c>
      <c r="OZ23" s="3" t="s">
        <v>1643</v>
      </c>
      <c r="PA23" s="3" t="s">
        <v>1643</v>
      </c>
      <c r="PB23" s="3" t="s">
        <v>1643</v>
      </c>
      <c r="PC23" s="3" t="s">
        <v>1643</v>
      </c>
      <c r="PD23" s="3" t="s">
        <v>1643</v>
      </c>
      <c r="PE23" s="3" t="s">
        <v>1643</v>
      </c>
      <c r="PF23" s="3" t="s">
        <v>1643</v>
      </c>
      <c r="PG23" s="3" t="s">
        <v>1643</v>
      </c>
      <c r="PH23" s="3" t="s">
        <v>1643</v>
      </c>
      <c r="PI23" s="3" t="s">
        <v>1643</v>
      </c>
      <c r="PJ23" s="3" t="s">
        <v>1643</v>
      </c>
      <c r="PK23" s="3" t="s">
        <v>1643</v>
      </c>
      <c r="PL23" s="3" t="s">
        <v>1643</v>
      </c>
      <c r="PM23" s="3" t="s">
        <v>1643</v>
      </c>
      <c r="PN23" s="3" t="s">
        <v>1643</v>
      </c>
      <c r="PO23" s="3" t="s">
        <v>1643</v>
      </c>
      <c r="PP23" s="3" t="s">
        <v>1643</v>
      </c>
      <c r="PQ23" s="3" t="s">
        <v>1643</v>
      </c>
      <c r="PR23" s="3" t="s">
        <v>1643</v>
      </c>
      <c r="PS23" s="3" t="s">
        <v>1643</v>
      </c>
      <c r="PT23" s="3" t="s">
        <v>1643</v>
      </c>
      <c r="PU23" s="3" t="s">
        <v>1643</v>
      </c>
      <c r="PV23" s="3" t="s">
        <v>1643</v>
      </c>
      <c r="PW23" s="3" t="s">
        <v>1643</v>
      </c>
      <c r="PX23" s="3" t="s">
        <v>1643</v>
      </c>
      <c r="PY23" s="3" t="s">
        <v>1643</v>
      </c>
      <c r="PZ23" s="3" t="s">
        <v>1643</v>
      </c>
      <c r="QA23" s="3" t="s">
        <v>1643</v>
      </c>
      <c r="QB23" s="3" t="s">
        <v>1643</v>
      </c>
      <c r="QC23" s="3" t="s">
        <v>1643</v>
      </c>
      <c r="QD23" s="3" t="s">
        <v>1643</v>
      </c>
      <c r="QE23" s="3" t="s">
        <v>1643</v>
      </c>
      <c r="QF23" s="3" t="s">
        <v>1643</v>
      </c>
      <c r="QG23" s="3" t="s">
        <v>1643</v>
      </c>
      <c r="QH23" s="3" t="s">
        <v>1643</v>
      </c>
      <c r="QI23" s="3" t="s">
        <v>1643</v>
      </c>
      <c r="QJ23" s="3" t="s">
        <v>1643</v>
      </c>
      <c r="QK23" s="3" t="s">
        <v>1643</v>
      </c>
      <c r="QL23" s="3" t="s">
        <v>1643</v>
      </c>
      <c r="QM23" s="3" t="s">
        <v>1643</v>
      </c>
      <c r="QN23" s="3" t="s">
        <v>1643</v>
      </c>
      <c r="QO23" s="3" t="s">
        <v>1643</v>
      </c>
      <c r="QP23" s="3" t="s">
        <v>1643</v>
      </c>
      <c r="QQ23" s="3" t="s">
        <v>1643</v>
      </c>
      <c r="QR23" s="3" t="s">
        <v>1643</v>
      </c>
      <c r="QS23" s="3" t="s">
        <v>1643</v>
      </c>
      <c r="QT23" s="3" t="s">
        <v>1643</v>
      </c>
      <c r="QU23" s="3" t="s">
        <v>1643</v>
      </c>
      <c r="QV23" s="3" t="s">
        <v>1643</v>
      </c>
      <c r="QW23" s="3" t="s">
        <v>1643</v>
      </c>
      <c r="QX23" s="3" t="s">
        <v>1643</v>
      </c>
      <c r="QY23" s="3" t="s">
        <v>1643</v>
      </c>
      <c r="QZ23" s="3" t="s">
        <v>1643</v>
      </c>
      <c r="RA23" s="3" t="s">
        <v>1643</v>
      </c>
      <c r="RB23" s="3" t="s">
        <v>1643</v>
      </c>
      <c r="RC23" s="3" t="s">
        <v>1643</v>
      </c>
      <c r="RD23" s="3" t="s">
        <v>1643</v>
      </c>
      <c r="RE23" s="3" t="s">
        <v>1643</v>
      </c>
      <c r="RF23" s="3" t="s">
        <v>1643</v>
      </c>
      <c r="RG23" s="3" t="s">
        <v>1643</v>
      </c>
      <c r="RH23" s="3" t="s">
        <v>1643</v>
      </c>
      <c r="RI23" s="3" t="s">
        <v>1643</v>
      </c>
      <c r="RJ23" s="3" t="s">
        <v>1643</v>
      </c>
      <c r="RK23" s="5" t="s">
        <v>1643</v>
      </c>
      <c r="RL23" s="8" t="s">
        <v>1643</v>
      </c>
      <c r="RM23" s="3" t="s">
        <v>1643</v>
      </c>
      <c r="RN23" s="3" t="s">
        <v>1643</v>
      </c>
      <c r="RO23" s="3" t="s">
        <v>1643</v>
      </c>
      <c r="RP23" s="3" t="s">
        <v>1643</v>
      </c>
      <c r="RQ23" s="3" t="s">
        <v>1643</v>
      </c>
      <c r="RR23" s="20" t="s">
        <v>1643</v>
      </c>
      <c r="RS23" s="13" t="s">
        <v>1643</v>
      </c>
      <c r="RT23" s="3" t="s">
        <v>1643</v>
      </c>
      <c r="RU23" s="3" t="s">
        <v>1643</v>
      </c>
      <c r="RV23" s="3" t="s">
        <v>1643</v>
      </c>
      <c r="RW23" s="3" t="s">
        <v>1643</v>
      </c>
      <c r="RX23" s="3" t="s">
        <v>1643</v>
      </c>
      <c r="RY23" s="3" t="s">
        <v>1643</v>
      </c>
      <c r="RZ23" s="3" t="s">
        <v>1643</v>
      </c>
      <c r="SA23" s="3" t="s">
        <v>1643</v>
      </c>
      <c r="SB23" s="3" t="s">
        <v>1643</v>
      </c>
      <c r="SC23" s="3" t="s">
        <v>1643</v>
      </c>
      <c r="SD23" s="3" t="s">
        <v>1643</v>
      </c>
      <c r="SE23" s="3" t="s">
        <v>1643</v>
      </c>
      <c r="SF23" s="3" t="s">
        <v>1643</v>
      </c>
      <c r="SG23" s="3" t="s">
        <v>1643</v>
      </c>
      <c r="SH23" s="3" t="s">
        <v>1643</v>
      </c>
      <c r="SI23" s="3" t="s">
        <v>1643</v>
      </c>
      <c r="SJ23" s="3" t="s">
        <v>1643</v>
      </c>
      <c r="SK23" s="3" t="s">
        <v>1643</v>
      </c>
      <c r="SL23" s="3" t="s">
        <v>1643</v>
      </c>
      <c r="SM23" s="3" t="s">
        <v>1643</v>
      </c>
      <c r="SN23" s="3" t="s">
        <v>1643</v>
      </c>
      <c r="SO23" s="3" t="s">
        <v>1643</v>
      </c>
      <c r="SP23" s="3" t="s">
        <v>1643</v>
      </c>
      <c r="SQ23" s="3" t="s">
        <v>1643</v>
      </c>
      <c r="SR23" s="3" t="s">
        <v>1643</v>
      </c>
      <c r="SS23" s="3" t="s">
        <v>1643</v>
      </c>
      <c r="ST23" s="3" t="s">
        <v>1643</v>
      </c>
      <c r="SU23" s="3" t="s">
        <v>1643</v>
      </c>
      <c r="SV23" s="3" t="s">
        <v>1643</v>
      </c>
      <c r="SW23" s="3" t="s">
        <v>1643</v>
      </c>
      <c r="SX23" s="3" t="s">
        <v>1643</v>
      </c>
      <c r="SY23" s="3" t="s">
        <v>1643</v>
      </c>
      <c r="SZ23" s="3" t="s">
        <v>1643</v>
      </c>
      <c r="TA23" s="3" t="s">
        <v>1643</v>
      </c>
      <c r="TB23" s="20" t="s">
        <v>1643</v>
      </c>
      <c r="TC23" s="13"/>
      <c r="TD23" s="3"/>
      <c r="TE23" s="5"/>
      <c r="TF23" s="18" t="s">
        <v>1643</v>
      </c>
      <c r="TG23" s="13" t="s">
        <v>1643</v>
      </c>
      <c r="TH23" s="3" t="s">
        <v>1643</v>
      </c>
      <c r="TI23" s="3" t="s">
        <v>1643</v>
      </c>
      <c r="TJ23" s="3" t="s">
        <v>1643</v>
      </c>
      <c r="TK23" s="3" t="s">
        <v>1643</v>
      </c>
      <c r="TL23" s="3" t="s">
        <v>1643</v>
      </c>
      <c r="TM23" s="3" t="s">
        <v>1643</v>
      </c>
      <c r="TN23" s="3" t="s">
        <v>1643</v>
      </c>
      <c r="TO23" s="3" t="s">
        <v>1643</v>
      </c>
      <c r="TP23" s="5" t="s">
        <v>1643</v>
      </c>
      <c r="TQ23" s="8" t="s">
        <v>1643</v>
      </c>
      <c r="TR23" s="3" t="s">
        <v>1643</v>
      </c>
      <c r="TS23" s="3" t="s">
        <v>1643</v>
      </c>
      <c r="TT23" s="3" t="s">
        <v>1643</v>
      </c>
      <c r="TU23" s="20" t="s">
        <v>1643</v>
      </c>
      <c r="TV23" s="13" t="s">
        <v>1643</v>
      </c>
      <c r="TW23" s="5" t="s">
        <v>1643</v>
      </c>
      <c r="TX23" s="13" t="s">
        <v>1643</v>
      </c>
      <c r="TY23" s="5" t="s">
        <v>1643</v>
      </c>
      <c r="TZ23" s="13" t="s">
        <v>1643</v>
      </c>
      <c r="UA23" s="3" t="s">
        <v>1643</v>
      </c>
      <c r="UB23" s="3" t="s">
        <v>1643</v>
      </c>
      <c r="UC23" s="3" t="s">
        <v>1643</v>
      </c>
      <c r="UD23" s="3" t="s">
        <v>1643</v>
      </c>
      <c r="UE23" s="5" t="s">
        <v>1643</v>
      </c>
      <c r="UF23" s="13" t="s">
        <v>110</v>
      </c>
      <c r="UG23" s="3" t="s">
        <v>1643</v>
      </c>
      <c r="UH23" s="5" t="s">
        <v>110</v>
      </c>
      <c r="UI23" s="13" t="s">
        <v>130</v>
      </c>
      <c r="UJ23" s="3" t="s">
        <v>129</v>
      </c>
      <c r="UK23" s="3" t="s">
        <v>130</v>
      </c>
      <c r="UL23" s="3" t="s">
        <v>131</v>
      </c>
      <c r="UM23" s="3" t="s">
        <v>131</v>
      </c>
      <c r="UN23" s="3" t="s">
        <v>131</v>
      </c>
      <c r="UO23" s="3" t="s">
        <v>127</v>
      </c>
      <c r="UP23" s="3" t="s">
        <v>127</v>
      </c>
      <c r="UQ23" s="3" t="s">
        <v>127</v>
      </c>
      <c r="UR23" s="3" t="s">
        <v>127</v>
      </c>
      <c r="US23" s="3" t="s">
        <v>132</v>
      </c>
      <c r="UT23" s="3" t="s">
        <v>132</v>
      </c>
      <c r="UU23" s="3" t="s">
        <v>132</v>
      </c>
      <c r="UV23" s="3" t="s">
        <v>131</v>
      </c>
      <c r="UW23" s="3" t="s">
        <v>130</v>
      </c>
      <c r="UX23" s="5" t="s">
        <v>1643</v>
      </c>
      <c r="UY23" s="13" t="s">
        <v>196</v>
      </c>
      <c r="UZ23" s="3" t="s">
        <v>1643</v>
      </c>
      <c r="VA23" s="3" t="s">
        <v>1643</v>
      </c>
      <c r="VB23" s="3" t="s">
        <v>1643</v>
      </c>
      <c r="VC23" s="3" t="s">
        <v>1643</v>
      </c>
      <c r="VD23" s="3" t="s">
        <v>1643</v>
      </c>
      <c r="VE23" s="3" t="s">
        <v>210</v>
      </c>
      <c r="VF23" s="5" t="s">
        <v>1643</v>
      </c>
      <c r="VG23" s="13" t="s">
        <v>231</v>
      </c>
      <c r="VH23" s="3" t="s">
        <v>232</v>
      </c>
      <c r="VI23" s="3" t="s">
        <v>233</v>
      </c>
      <c r="VJ23" s="3" t="s">
        <v>1643</v>
      </c>
      <c r="VK23" s="3" t="s">
        <v>1643</v>
      </c>
      <c r="VL23" s="3" t="s">
        <v>1643</v>
      </c>
      <c r="VM23" s="3" t="s">
        <v>1643</v>
      </c>
      <c r="VN23" s="5" t="s">
        <v>1643</v>
      </c>
      <c r="VO23" s="13" t="s">
        <v>132</v>
      </c>
      <c r="VP23" s="3" t="s">
        <v>132</v>
      </c>
      <c r="VQ23" s="3" t="s">
        <v>132</v>
      </c>
      <c r="VR23" s="3" t="s">
        <v>127</v>
      </c>
      <c r="VS23" s="3" t="s">
        <v>127</v>
      </c>
      <c r="VT23" s="3" t="s">
        <v>127</v>
      </c>
      <c r="VU23" s="3" t="s">
        <v>127</v>
      </c>
      <c r="VV23" s="3" t="s">
        <v>127</v>
      </c>
      <c r="VW23" s="3" t="s">
        <v>127</v>
      </c>
      <c r="VX23" s="3" t="s">
        <v>127</v>
      </c>
      <c r="VY23" s="3" t="s">
        <v>127</v>
      </c>
      <c r="VZ23" s="3" t="s">
        <v>127</v>
      </c>
      <c r="WA23" s="3" t="s">
        <v>127</v>
      </c>
      <c r="WB23" s="3" t="s">
        <v>127</v>
      </c>
      <c r="WC23" s="3" t="s">
        <v>127</v>
      </c>
      <c r="WD23" s="3" t="s">
        <v>130</v>
      </c>
      <c r="WE23" s="3" t="s">
        <v>130</v>
      </c>
      <c r="WF23" s="3" t="s">
        <v>131</v>
      </c>
      <c r="WG23" s="3" t="s">
        <v>129</v>
      </c>
      <c r="WH23" s="3" t="s">
        <v>131</v>
      </c>
      <c r="WI23" s="3" t="s">
        <v>131</v>
      </c>
      <c r="WJ23" s="3" t="s">
        <v>131</v>
      </c>
      <c r="WK23" s="3" t="s">
        <v>131</v>
      </c>
      <c r="WL23" s="3" t="s">
        <v>129</v>
      </c>
      <c r="WM23" s="3" t="s">
        <v>132</v>
      </c>
      <c r="WN23" s="3" t="s">
        <v>132</v>
      </c>
      <c r="WO23" s="3" t="s">
        <v>132</v>
      </c>
      <c r="WP23" s="3" t="s">
        <v>130</v>
      </c>
      <c r="WQ23" s="3" t="s">
        <v>130</v>
      </c>
      <c r="WR23" s="3" t="s">
        <v>130</v>
      </c>
      <c r="WS23" s="3" t="s">
        <v>130</v>
      </c>
      <c r="WT23" s="3" t="s">
        <v>128</v>
      </c>
      <c r="WU23" s="3" t="s">
        <v>128</v>
      </c>
      <c r="WV23" s="3" t="s">
        <v>131</v>
      </c>
      <c r="WW23" s="3" t="s">
        <v>131</v>
      </c>
      <c r="WX23" s="3" t="s">
        <v>129</v>
      </c>
      <c r="WY23" s="3" t="s">
        <v>132</v>
      </c>
      <c r="WZ23" s="3" t="s">
        <v>132</v>
      </c>
      <c r="XA23" s="3" t="s">
        <v>132</v>
      </c>
      <c r="XB23" s="3" t="s">
        <v>132</v>
      </c>
      <c r="XC23" s="3" t="s">
        <v>129</v>
      </c>
      <c r="XD23" s="3" t="s">
        <v>129</v>
      </c>
      <c r="XE23" s="3" t="s">
        <v>131</v>
      </c>
      <c r="XF23" s="3" t="s">
        <v>129</v>
      </c>
      <c r="XG23" s="3" t="s">
        <v>129</v>
      </c>
      <c r="XH23" s="3" t="s">
        <v>129</v>
      </c>
      <c r="XI23" s="3" t="s">
        <v>130</v>
      </c>
      <c r="XJ23" s="3" t="s">
        <v>127</v>
      </c>
      <c r="XK23" s="3" t="s">
        <v>127</v>
      </c>
      <c r="XL23" s="3" t="s">
        <v>127</v>
      </c>
      <c r="XM23" s="3" t="s">
        <v>127</v>
      </c>
      <c r="XN23" s="3" t="s">
        <v>129</v>
      </c>
      <c r="XO23" s="3" t="s">
        <v>129</v>
      </c>
      <c r="XP23" s="3" t="s">
        <v>127</v>
      </c>
      <c r="XQ23" s="3" t="s">
        <v>129</v>
      </c>
      <c r="XR23" s="3" t="s">
        <v>129</v>
      </c>
      <c r="XS23" s="3" t="s">
        <v>129</v>
      </c>
      <c r="XT23" s="3" t="s">
        <v>130</v>
      </c>
      <c r="XU23" s="3" t="s">
        <v>130</v>
      </c>
      <c r="XV23" s="3" t="s">
        <v>129</v>
      </c>
      <c r="XW23" s="3" t="s">
        <v>129</v>
      </c>
      <c r="XX23" s="3" t="s">
        <v>129</v>
      </c>
      <c r="XY23" s="3" t="s">
        <v>130</v>
      </c>
      <c r="XZ23" s="3" t="s">
        <v>129</v>
      </c>
      <c r="YA23" s="5" t="s">
        <v>1643</v>
      </c>
      <c r="YB23" s="13" t="s">
        <v>353</v>
      </c>
      <c r="YC23" s="3" t="s">
        <v>354</v>
      </c>
      <c r="YD23" s="3" t="s">
        <v>355</v>
      </c>
      <c r="YE23" s="3" t="s">
        <v>1643</v>
      </c>
      <c r="YF23" s="3" t="s">
        <v>1643</v>
      </c>
      <c r="YG23" s="3" t="s">
        <v>111</v>
      </c>
      <c r="YH23" s="5" t="s">
        <v>1643</v>
      </c>
      <c r="YI23" s="13" t="s">
        <v>111</v>
      </c>
      <c r="YJ23" s="3" t="s">
        <v>1643</v>
      </c>
      <c r="YK23" s="3" t="s">
        <v>1643</v>
      </c>
      <c r="YL23" s="3" t="s">
        <v>111</v>
      </c>
      <c r="YM23" s="3" t="s">
        <v>1643</v>
      </c>
      <c r="YN23" s="3" t="s">
        <v>1643</v>
      </c>
      <c r="YO23" s="3" t="s">
        <v>110</v>
      </c>
      <c r="YP23" s="3" t="s">
        <v>111</v>
      </c>
      <c r="YQ23" s="3" t="s">
        <v>1643</v>
      </c>
      <c r="YR23" s="3" t="s">
        <v>110</v>
      </c>
      <c r="YS23" s="3" t="s">
        <v>406</v>
      </c>
      <c r="YT23" s="3" t="s">
        <v>111</v>
      </c>
      <c r="YU23" s="3" t="s">
        <v>1643</v>
      </c>
      <c r="YV23" s="3" t="s">
        <v>111</v>
      </c>
      <c r="YW23" s="3" t="s">
        <v>1643</v>
      </c>
      <c r="YX23" s="3" t="s">
        <v>1643</v>
      </c>
      <c r="YY23" s="3" t="s">
        <v>111</v>
      </c>
      <c r="YZ23" s="3" t="s">
        <v>1643</v>
      </c>
      <c r="ZA23" s="3" t="s">
        <v>1643</v>
      </c>
      <c r="ZB23" s="3" t="s">
        <v>110</v>
      </c>
      <c r="ZC23" s="3" t="s">
        <v>111</v>
      </c>
      <c r="ZD23" s="3" t="s">
        <v>1643</v>
      </c>
      <c r="ZE23" s="3" t="s">
        <v>111</v>
      </c>
      <c r="ZF23" s="3" t="s">
        <v>1643</v>
      </c>
      <c r="ZG23" s="3" t="s">
        <v>1643</v>
      </c>
      <c r="ZH23" s="3" t="s">
        <v>110</v>
      </c>
      <c r="ZI23" s="3" t="s">
        <v>111</v>
      </c>
      <c r="ZJ23" s="3" t="s">
        <v>1643</v>
      </c>
      <c r="ZK23" s="3" t="s">
        <v>111</v>
      </c>
      <c r="ZL23" s="3" t="s">
        <v>1643</v>
      </c>
      <c r="ZM23" s="3" t="s">
        <v>1643</v>
      </c>
      <c r="ZN23" s="3" t="s">
        <v>1643</v>
      </c>
      <c r="ZO23" s="3" t="s">
        <v>110</v>
      </c>
      <c r="ZP23" s="3" t="s">
        <v>472</v>
      </c>
      <c r="ZQ23" s="3" t="s">
        <v>111</v>
      </c>
      <c r="ZR23" s="5" t="s">
        <v>1643</v>
      </c>
      <c r="ZS23" s="3" t="s">
        <v>1689</v>
      </c>
      <c r="ZT23" s="3" t="s">
        <v>447</v>
      </c>
      <c r="ZU23" s="3" t="s">
        <v>459</v>
      </c>
      <c r="ZV23" s="18" t="s">
        <v>500</v>
      </c>
      <c r="ZW23" s="13" t="s">
        <v>1643</v>
      </c>
      <c r="ZX23" s="3" t="s">
        <v>484</v>
      </c>
      <c r="ZY23" s="3" t="s">
        <v>1643</v>
      </c>
      <c r="ZZ23" s="3" t="s">
        <v>1643</v>
      </c>
      <c r="AAA23" s="3" t="s">
        <v>492</v>
      </c>
      <c r="AAB23" s="3" t="s">
        <v>1643</v>
      </c>
      <c r="AAC23" s="3" t="s">
        <v>1643</v>
      </c>
      <c r="AAD23" s="3" t="s">
        <v>1643</v>
      </c>
      <c r="AAE23" s="3" t="s">
        <v>498</v>
      </c>
      <c r="AAF23" s="5" t="s">
        <v>1643</v>
      </c>
      <c r="AAG23" s="13" t="s">
        <v>110</v>
      </c>
      <c r="AAH23" s="3" t="s">
        <v>110</v>
      </c>
      <c r="AAI23" s="3" t="s">
        <v>110</v>
      </c>
      <c r="AAJ23" s="3" t="s">
        <v>111</v>
      </c>
      <c r="AAK23" s="3" t="s">
        <v>111</v>
      </c>
      <c r="AAL23" s="3" t="s">
        <v>1643</v>
      </c>
      <c r="AAM23" s="3" t="s">
        <v>1643</v>
      </c>
      <c r="AAN23" s="3" t="s">
        <v>1643</v>
      </c>
      <c r="AAO23" s="5" t="s">
        <v>1643</v>
      </c>
      <c r="AAP23" s="13" t="s">
        <v>111</v>
      </c>
      <c r="AAQ23" s="5" t="s">
        <v>1643</v>
      </c>
      <c r="AAR23" s="13" t="s">
        <v>526</v>
      </c>
      <c r="AAS23" s="3" t="s">
        <v>110</v>
      </c>
      <c r="AAT23" s="3" t="s">
        <v>110</v>
      </c>
      <c r="AAU23" s="3" t="s">
        <v>110</v>
      </c>
      <c r="AAV23" s="3" t="s">
        <v>111</v>
      </c>
      <c r="AAW23" s="3" t="s">
        <v>111</v>
      </c>
      <c r="AAX23" s="5" t="s">
        <v>110</v>
      </c>
      <c r="AAY23" s="13" t="s">
        <v>110</v>
      </c>
      <c r="AAZ23" s="13" t="s">
        <v>546</v>
      </c>
      <c r="ABA23" s="3" t="s">
        <v>1643</v>
      </c>
      <c r="ABB23" s="3" t="s">
        <v>1643</v>
      </c>
      <c r="ABC23" s="3" t="s">
        <v>1643</v>
      </c>
      <c r="ABD23" s="3" t="s">
        <v>1643</v>
      </c>
      <c r="ABE23" s="20"/>
      <c r="ABF23" s="5" t="s">
        <v>1643</v>
      </c>
      <c r="ABG23" s="13" t="s">
        <v>1643</v>
      </c>
      <c r="ABH23" s="3" t="s">
        <v>1643</v>
      </c>
      <c r="ABI23" s="3" t="s">
        <v>1643</v>
      </c>
      <c r="ABJ23" s="3" t="s">
        <v>1643</v>
      </c>
      <c r="ABK23" s="3" t="s">
        <v>1643</v>
      </c>
      <c r="ABL23" s="3" t="s">
        <v>1643</v>
      </c>
      <c r="ABM23" s="5" t="s">
        <v>1643</v>
      </c>
      <c r="ABN23" s="13" t="s">
        <v>1643</v>
      </c>
      <c r="ABO23" s="3" t="s">
        <v>1643</v>
      </c>
      <c r="ABP23" s="3" t="s">
        <v>1643</v>
      </c>
      <c r="ABQ23" s="3" t="s">
        <v>1643</v>
      </c>
      <c r="ABR23" s="3" t="s">
        <v>1643</v>
      </c>
      <c r="ABS23" s="3" t="s">
        <v>1643</v>
      </c>
      <c r="ABT23" s="5" t="s">
        <v>1643</v>
      </c>
      <c r="ABU23" s="13" t="s">
        <v>1643</v>
      </c>
      <c r="ABV23" s="3" t="s">
        <v>1643</v>
      </c>
      <c r="ABW23" s="3" t="s">
        <v>1643</v>
      </c>
      <c r="ABX23" s="3" t="s">
        <v>1643</v>
      </c>
      <c r="ABY23" s="3" t="s">
        <v>1643</v>
      </c>
      <c r="ABZ23" s="3" t="s">
        <v>1643</v>
      </c>
      <c r="ACA23" s="5" t="s">
        <v>1643</v>
      </c>
      <c r="ACB23" s="13" t="s">
        <v>1643</v>
      </c>
      <c r="ACC23" s="3" t="s">
        <v>557</v>
      </c>
      <c r="ACD23" s="3" t="s">
        <v>1643</v>
      </c>
      <c r="ACE23" s="3" t="s">
        <v>144</v>
      </c>
      <c r="ACF23" s="3" t="s">
        <v>156</v>
      </c>
      <c r="ACG23" s="3" t="s">
        <v>1643</v>
      </c>
      <c r="ACH23" s="3" t="s">
        <v>1643</v>
      </c>
      <c r="ACI23" s="3" t="s">
        <v>1643</v>
      </c>
      <c r="ACJ23" s="5" t="s">
        <v>1643</v>
      </c>
      <c r="ACK23" s="13" t="s">
        <v>110</v>
      </c>
      <c r="ACL23" s="3" t="s">
        <v>546</v>
      </c>
      <c r="ACM23" s="3" t="s">
        <v>1643</v>
      </c>
      <c r="ACN23" s="3" t="s">
        <v>1643</v>
      </c>
      <c r="ACO23" s="3" t="s">
        <v>1643</v>
      </c>
      <c r="ACP23" s="5" t="s">
        <v>1643</v>
      </c>
      <c r="ACQ23" s="13" t="s">
        <v>1643</v>
      </c>
      <c r="ACR23" s="3" t="s">
        <v>1643</v>
      </c>
      <c r="ACS23" s="3" t="s">
        <v>1643</v>
      </c>
      <c r="ACT23" s="3" t="s">
        <v>1643</v>
      </c>
      <c r="ACU23" s="5"/>
      <c r="ACV23" s="13" t="s">
        <v>1643</v>
      </c>
      <c r="ACW23" s="3" t="s">
        <v>1643</v>
      </c>
      <c r="ACX23" s="3" t="s">
        <v>1643</v>
      </c>
      <c r="ACY23" s="3" t="s">
        <v>1643</v>
      </c>
      <c r="ACZ23" s="5" t="s">
        <v>1643</v>
      </c>
      <c r="ADA23" s="13" t="s">
        <v>1643</v>
      </c>
      <c r="ADB23" s="3" t="s">
        <v>1643</v>
      </c>
      <c r="ADC23" s="3" t="s">
        <v>1643</v>
      </c>
      <c r="ADD23" s="3" t="s">
        <v>1643</v>
      </c>
      <c r="ADE23" s="3" t="s">
        <v>1643</v>
      </c>
      <c r="ADF23" s="3" t="s">
        <v>1643</v>
      </c>
      <c r="ADG23" s="3" t="s">
        <v>1643</v>
      </c>
      <c r="ADH23" s="3" t="s">
        <v>1643</v>
      </c>
      <c r="ADI23" s="20" t="s">
        <v>1643</v>
      </c>
      <c r="ADJ23" s="13" t="s">
        <v>111</v>
      </c>
      <c r="ADK23" s="3" t="s">
        <v>1643</v>
      </c>
      <c r="ADL23" s="3" t="s">
        <v>1643</v>
      </c>
      <c r="ADM23" s="3" t="s">
        <v>1643</v>
      </c>
      <c r="ADN23" s="3" t="s">
        <v>1643</v>
      </c>
      <c r="ADO23" s="5" t="s">
        <v>1643</v>
      </c>
      <c r="ADP23" s="13" t="s">
        <v>1643</v>
      </c>
      <c r="ADQ23" s="8" t="s">
        <v>1643</v>
      </c>
      <c r="ADR23" s="3" t="s">
        <v>1643</v>
      </c>
      <c r="ADS23" s="3" t="s">
        <v>1643</v>
      </c>
      <c r="ADT23" s="5" t="s">
        <v>1643</v>
      </c>
      <c r="ADU23" s="13" t="s">
        <v>1643</v>
      </c>
      <c r="ADV23" s="8" t="s">
        <v>1643</v>
      </c>
      <c r="ADW23" s="3" t="s">
        <v>1643</v>
      </c>
      <c r="ADX23" s="3" t="s">
        <v>1643</v>
      </c>
      <c r="ADY23" s="5" t="s">
        <v>1643</v>
      </c>
      <c r="ADZ23" s="13" t="s">
        <v>1643</v>
      </c>
      <c r="AEA23" s="8" t="s">
        <v>1643</v>
      </c>
      <c r="AEB23" s="3" t="s">
        <v>1643</v>
      </c>
      <c r="AEC23" s="3" t="s">
        <v>1643</v>
      </c>
      <c r="AED23" s="5" t="s">
        <v>1643</v>
      </c>
      <c r="AEE23" s="13" t="s">
        <v>1643</v>
      </c>
      <c r="AEF23" s="3" t="s">
        <v>1643</v>
      </c>
      <c r="AEG23" s="3" t="s">
        <v>1643</v>
      </c>
      <c r="AEH23" s="3" t="s">
        <v>1643</v>
      </c>
      <c r="AEI23" s="3" t="s">
        <v>1643</v>
      </c>
      <c r="AEJ23" s="3" t="s">
        <v>1643</v>
      </c>
      <c r="AEK23" s="3" t="s">
        <v>1643</v>
      </c>
      <c r="AEL23" s="3" t="s">
        <v>1643</v>
      </c>
      <c r="AEM23" s="5" t="s">
        <v>1643</v>
      </c>
      <c r="AEN23" s="13" t="s">
        <v>1643</v>
      </c>
      <c r="AEO23" s="3" t="s">
        <v>1643</v>
      </c>
      <c r="AEP23" s="3" t="s">
        <v>1643</v>
      </c>
      <c r="AEQ23" s="3" t="s">
        <v>1643</v>
      </c>
      <c r="AER23" s="3" t="s">
        <v>1643</v>
      </c>
      <c r="AES23" s="3" t="s">
        <v>1643</v>
      </c>
      <c r="AET23" s="5" t="s">
        <v>1643</v>
      </c>
      <c r="AEU23" s="13" t="s">
        <v>1643</v>
      </c>
      <c r="AEV23" s="3" t="s">
        <v>1643</v>
      </c>
      <c r="AEW23" s="3" t="s">
        <v>1643</v>
      </c>
      <c r="AEX23" s="3" t="s">
        <v>1643</v>
      </c>
      <c r="AEY23" s="5" t="s">
        <v>1643</v>
      </c>
    </row>
    <row r="24" spans="1:831" ht="409.5" x14ac:dyDescent="0.35">
      <c r="A24" s="1">
        <v>45619.659548611111</v>
      </c>
      <c r="B24" s="2">
        <v>45619.685520833336</v>
      </c>
      <c r="C24" s="4">
        <v>100</v>
      </c>
      <c r="D24" s="4">
        <v>2244</v>
      </c>
      <c r="E24" s="3" t="s">
        <v>1640</v>
      </c>
      <c r="F24" s="2">
        <v>45619.685534131946</v>
      </c>
      <c r="G24" s="3" t="s">
        <v>1690</v>
      </c>
      <c r="H24" s="4">
        <v>1</v>
      </c>
      <c r="I24" s="3" t="s">
        <v>1642</v>
      </c>
      <c r="J24" s="3" t="s">
        <v>1642</v>
      </c>
      <c r="K24" s="3" t="s">
        <v>1642</v>
      </c>
      <c r="L24" s="3" t="s">
        <v>1642</v>
      </c>
      <c r="M24" s="3" t="s">
        <v>1642</v>
      </c>
      <c r="N24" s="3" t="s">
        <v>1642</v>
      </c>
      <c r="O24" s="3" t="s">
        <v>110</v>
      </c>
      <c r="P24" s="3" t="s">
        <v>1643</v>
      </c>
      <c r="Q24" s="3" t="s">
        <v>1643</v>
      </c>
      <c r="R24" s="20" t="s">
        <v>110</v>
      </c>
      <c r="S24" s="127">
        <v>52</v>
      </c>
      <c r="T24" s="124"/>
      <c r="U24" s="3"/>
      <c r="V24" s="3" t="s">
        <v>20</v>
      </c>
      <c r="W24" s="3" t="s">
        <v>110</v>
      </c>
      <c r="X24" s="3" t="s">
        <v>47</v>
      </c>
      <c r="Y24" s="3" t="s">
        <v>92</v>
      </c>
      <c r="Z24" s="3" t="s">
        <v>16</v>
      </c>
      <c r="AA24" s="4">
        <v>250</v>
      </c>
      <c r="AB24" s="3" t="s">
        <v>25</v>
      </c>
      <c r="AC24" s="3" t="s">
        <v>111</v>
      </c>
      <c r="AD24" s="3" t="s">
        <v>110</v>
      </c>
      <c r="AE24" s="5" t="s">
        <v>1643</v>
      </c>
      <c r="AF24" s="8" t="s">
        <v>1643</v>
      </c>
      <c r="AG24" s="3" t="s">
        <v>1643</v>
      </c>
      <c r="AH24" s="3" t="s">
        <v>1643</v>
      </c>
      <c r="AI24" s="3" t="s">
        <v>1643</v>
      </c>
      <c r="AJ24" s="3" t="s">
        <v>1643</v>
      </c>
      <c r="AK24" s="3" t="s">
        <v>1643</v>
      </c>
      <c r="AL24" s="3" t="s">
        <v>1643</v>
      </c>
      <c r="AM24" s="3" t="s">
        <v>1643</v>
      </c>
      <c r="AN24" s="3" t="s">
        <v>1643</v>
      </c>
      <c r="AO24" s="3" t="s">
        <v>1643</v>
      </c>
      <c r="AP24" s="3" t="s">
        <v>1643</v>
      </c>
      <c r="AQ24" s="3" t="s">
        <v>1643</v>
      </c>
      <c r="AR24" s="3" t="s">
        <v>1643</v>
      </c>
      <c r="AS24" s="3" t="s">
        <v>1643</v>
      </c>
      <c r="AT24" s="3" t="s">
        <v>1643</v>
      </c>
      <c r="AU24" s="5" t="s">
        <v>1643</v>
      </c>
      <c r="AV24" s="13" t="s">
        <v>1643</v>
      </c>
      <c r="AW24" s="3" t="s">
        <v>1643</v>
      </c>
      <c r="AX24" s="3" t="s">
        <v>1643</v>
      </c>
      <c r="AY24" s="3" t="s">
        <v>1643</v>
      </c>
      <c r="AZ24" s="3" t="s">
        <v>1643</v>
      </c>
      <c r="BA24" s="3" t="s">
        <v>1643</v>
      </c>
      <c r="BB24" s="3" t="s">
        <v>1643</v>
      </c>
      <c r="BC24" s="5" t="s">
        <v>1643</v>
      </c>
      <c r="BD24" s="13" t="s">
        <v>1643</v>
      </c>
      <c r="BE24" s="3" t="s">
        <v>1643</v>
      </c>
      <c r="BF24" s="3" t="s">
        <v>1643</v>
      </c>
      <c r="BG24" s="3" t="s">
        <v>1643</v>
      </c>
      <c r="BH24" s="3" t="s">
        <v>1643</v>
      </c>
      <c r="BI24" s="3" t="s">
        <v>1643</v>
      </c>
      <c r="BJ24" s="3" t="s">
        <v>1643</v>
      </c>
      <c r="BK24" s="5" t="s">
        <v>1643</v>
      </c>
      <c r="BL24" s="13" t="s">
        <v>1643</v>
      </c>
      <c r="BM24" s="3" t="s">
        <v>1643</v>
      </c>
      <c r="BN24" s="3" t="s">
        <v>1643</v>
      </c>
      <c r="BO24" s="5" t="s">
        <v>1643</v>
      </c>
      <c r="BP24" s="13" t="s">
        <v>1643</v>
      </c>
      <c r="BQ24" s="3" t="s">
        <v>1643</v>
      </c>
      <c r="BR24" s="3" t="s">
        <v>1643</v>
      </c>
      <c r="BS24" s="5" t="s">
        <v>1643</v>
      </c>
      <c r="BT24" s="13" t="s">
        <v>1643</v>
      </c>
      <c r="BU24" s="5" t="s">
        <v>1643</v>
      </c>
      <c r="BV24" s="13" t="s">
        <v>1643</v>
      </c>
      <c r="BW24" s="3" t="s">
        <v>1643</v>
      </c>
      <c r="BX24" s="3" t="s">
        <v>1643</v>
      </c>
      <c r="BY24" s="5" t="s">
        <v>1643</v>
      </c>
      <c r="BZ24" s="13" t="s">
        <v>1643</v>
      </c>
      <c r="CA24" s="3" t="s">
        <v>1643</v>
      </c>
      <c r="CB24" s="3" t="s">
        <v>1643</v>
      </c>
      <c r="CC24" s="3" t="s">
        <v>1643</v>
      </c>
      <c r="CD24" s="5" t="s">
        <v>1643</v>
      </c>
      <c r="CE24" s="13" t="s">
        <v>1643</v>
      </c>
      <c r="CF24" s="3" t="s">
        <v>1643</v>
      </c>
      <c r="CG24" s="3" t="s">
        <v>1643</v>
      </c>
      <c r="CH24" s="3" t="s">
        <v>1643</v>
      </c>
      <c r="CI24" s="3" t="s">
        <v>1643</v>
      </c>
      <c r="CJ24" s="3" t="s">
        <v>1643</v>
      </c>
      <c r="CK24" s="5" t="s">
        <v>1643</v>
      </c>
      <c r="CL24" s="13" t="s">
        <v>1643</v>
      </c>
      <c r="CM24" s="3" t="s">
        <v>1643</v>
      </c>
      <c r="CN24" s="3" t="s">
        <v>1643</v>
      </c>
      <c r="CO24" s="3" t="s">
        <v>1643</v>
      </c>
      <c r="CP24" s="3" t="s">
        <v>1643</v>
      </c>
      <c r="CQ24" s="20" t="s">
        <v>1643</v>
      </c>
      <c r="CR24" s="13" t="s">
        <v>1643</v>
      </c>
      <c r="CS24" s="3" t="s">
        <v>1643</v>
      </c>
      <c r="CT24" s="3" t="s">
        <v>1643</v>
      </c>
      <c r="CU24" s="3" t="s">
        <v>1643</v>
      </c>
      <c r="CV24" s="3" t="s">
        <v>1643</v>
      </c>
      <c r="CW24" s="3" t="s">
        <v>1643</v>
      </c>
      <c r="CX24" s="3" t="s">
        <v>1643</v>
      </c>
      <c r="CY24" s="3" t="s">
        <v>1643</v>
      </c>
      <c r="CZ24" s="3" t="s">
        <v>1643</v>
      </c>
      <c r="DA24" s="3" t="s">
        <v>1643</v>
      </c>
      <c r="DB24" s="3" t="s">
        <v>1643</v>
      </c>
      <c r="DC24" s="3" t="s">
        <v>1643</v>
      </c>
      <c r="DD24" s="3" t="s">
        <v>1643</v>
      </c>
      <c r="DE24" s="5" t="s">
        <v>1643</v>
      </c>
      <c r="DF24" s="8" t="s">
        <v>1643</v>
      </c>
      <c r="DG24" s="3" t="s">
        <v>1643</v>
      </c>
      <c r="DH24" s="3" t="s">
        <v>1643</v>
      </c>
      <c r="DI24" s="3" t="s">
        <v>1643</v>
      </c>
      <c r="DJ24" s="3" t="s">
        <v>1643</v>
      </c>
      <c r="DK24" s="3" t="s">
        <v>1643</v>
      </c>
      <c r="DL24" s="3" t="s">
        <v>1643</v>
      </c>
      <c r="DM24" s="3" t="s">
        <v>1643</v>
      </c>
      <c r="DN24" s="5" t="s">
        <v>1643</v>
      </c>
      <c r="DO24" s="8" t="s">
        <v>1643</v>
      </c>
      <c r="DP24" s="3" t="s">
        <v>1643</v>
      </c>
      <c r="DQ24" s="3" t="s">
        <v>1643</v>
      </c>
      <c r="DR24" s="5" t="s">
        <v>1643</v>
      </c>
      <c r="DS24" s="8" t="s">
        <v>1643</v>
      </c>
      <c r="DT24" s="3" t="s">
        <v>1643</v>
      </c>
      <c r="DU24" s="3" t="s">
        <v>1643</v>
      </c>
      <c r="DV24" s="5" t="s">
        <v>1643</v>
      </c>
      <c r="DW24" s="16" t="s">
        <v>1643</v>
      </c>
      <c r="DX24" s="13" t="s">
        <v>1643</v>
      </c>
      <c r="DY24" s="3" t="s">
        <v>1643</v>
      </c>
      <c r="DZ24" s="3" t="s">
        <v>1643</v>
      </c>
      <c r="EA24" s="3" t="s">
        <v>1643</v>
      </c>
      <c r="EB24" s="20" t="s">
        <v>1643</v>
      </c>
      <c r="EC24" s="13" t="s">
        <v>1643</v>
      </c>
      <c r="ED24" s="3" t="s">
        <v>1643</v>
      </c>
      <c r="EE24" s="3" t="s">
        <v>1643</v>
      </c>
      <c r="EF24" s="3" t="s">
        <v>1643</v>
      </c>
      <c r="EG24" s="3" t="s">
        <v>1643</v>
      </c>
      <c r="EH24" s="3" t="s">
        <v>1643</v>
      </c>
      <c r="EI24" s="3" t="s">
        <v>1643</v>
      </c>
      <c r="EJ24" s="3" t="s">
        <v>1643</v>
      </c>
      <c r="EK24" s="3" t="s">
        <v>1643</v>
      </c>
      <c r="EL24" s="3" t="s">
        <v>1643</v>
      </c>
      <c r="EM24" s="20" t="s">
        <v>1643</v>
      </c>
      <c r="EN24" s="18" t="s">
        <v>1643</v>
      </c>
      <c r="EO24" s="8" t="s">
        <v>1643</v>
      </c>
      <c r="EP24" s="3" t="s">
        <v>1643</v>
      </c>
      <c r="EQ24" s="3" t="s">
        <v>1643</v>
      </c>
      <c r="ER24" s="3" t="s">
        <v>1643</v>
      </c>
      <c r="ES24" s="3" t="s">
        <v>1643</v>
      </c>
      <c r="ET24" s="3" t="s">
        <v>1643</v>
      </c>
      <c r="EU24" s="3" t="s">
        <v>1643</v>
      </c>
      <c r="EV24" s="3" t="s">
        <v>1643</v>
      </c>
      <c r="EW24" s="3" t="s">
        <v>1643</v>
      </c>
      <c r="EX24" s="20" t="s">
        <v>1643</v>
      </c>
      <c r="EY24" s="16" t="s">
        <v>1700</v>
      </c>
      <c r="EZ24" s="13" t="s">
        <v>1643</v>
      </c>
      <c r="FA24" s="3" t="s">
        <v>1643</v>
      </c>
      <c r="FB24" s="3" t="s">
        <v>1643</v>
      </c>
      <c r="FC24" s="3" t="s">
        <v>1643</v>
      </c>
      <c r="FD24" s="3" t="s">
        <v>1643</v>
      </c>
      <c r="FE24" s="3" t="s">
        <v>1643</v>
      </c>
      <c r="FF24" s="3" t="s">
        <v>1643</v>
      </c>
      <c r="FG24" s="3" t="s">
        <v>1643</v>
      </c>
      <c r="FH24" s="3" t="s">
        <v>1643</v>
      </c>
      <c r="FI24" s="3" t="s">
        <v>1643</v>
      </c>
      <c r="FJ24" s="3" t="s">
        <v>1643</v>
      </c>
      <c r="FK24" s="3" t="s">
        <v>1643</v>
      </c>
      <c r="FL24" s="3" t="s">
        <v>1643</v>
      </c>
      <c r="FM24" s="3" t="s">
        <v>1643</v>
      </c>
      <c r="FN24" s="3" t="s">
        <v>1643</v>
      </c>
      <c r="FO24" s="3" t="s">
        <v>1643</v>
      </c>
      <c r="FP24" s="3" t="s">
        <v>1643</v>
      </c>
      <c r="FQ24" s="3" t="s">
        <v>1643</v>
      </c>
      <c r="FR24" s="3" t="s">
        <v>1643</v>
      </c>
      <c r="FS24" s="3" t="s">
        <v>1643</v>
      </c>
      <c r="FT24" s="3" t="s">
        <v>1643</v>
      </c>
      <c r="FU24" s="3" t="s">
        <v>1643</v>
      </c>
      <c r="FV24" s="3" t="s">
        <v>1643</v>
      </c>
      <c r="FW24" s="3" t="s">
        <v>1643</v>
      </c>
      <c r="FX24" s="3" t="s">
        <v>1643</v>
      </c>
      <c r="FY24" s="3" t="s">
        <v>1643</v>
      </c>
      <c r="FZ24" s="3" t="s">
        <v>1643</v>
      </c>
      <c r="GA24" s="3" t="s">
        <v>1643</v>
      </c>
      <c r="GB24" s="3" t="s">
        <v>1643</v>
      </c>
      <c r="GC24" s="3" t="s">
        <v>1643</v>
      </c>
      <c r="GD24" s="3" t="s">
        <v>1643</v>
      </c>
      <c r="GE24" s="3" t="s">
        <v>1643</v>
      </c>
      <c r="GF24" s="3" t="s">
        <v>1643</v>
      </c>
      <c r="GG24" s="3" t="s">
        <v>1643</v>
      </c>
      <c r="GH24" s="3" t="s">
        <v>1643</v>
      </c>
      <c r="GI24" s="3" t="s">
        <v>1643</v>
      </c>
      <c r="GJ24" s="3" t="s">
        <v>1643</v>
      </c>
      <c r="GK24" s="3" t="s">
        <v>1643</v>
      </c>
      <c r="GL24" s="3" t="s">
        <v>1643</v>
      </c>
      <c r="GM24" s="3" t="s">
        <v>1643</v>
      </c>
      <c r="GN24" s="3" t="s">
        <v>1643</v>
      </c>
      <c r="GO24" s="3" t="s">
        <v>1643</v>
      </c>
      <c r="GP24" s="20" t="s">
        <v>1643</v>
      </c>
      <c r="GQ24" s="13" t="s">
        <v>110</v>
      </c>
      <c r="GR24" s="20" t="s">
        <v>110</v>
      </c>
      <c r="GS24" s="13" t="s">
        <v>1643</v>
      </c>
      <c r="GT24" s="3" t="s">
        <v>1643</v>
      </c>
      <c r="GU24" s="3" t="s">
        <v>1643</v>
      </c>
      <c r="GV24" s="20" t="s">
        <v>1643</v>
      </c>
      <c r="GW24" s="31"/>
      <c r="GX24" s="13" t="s">
        <v>1643</v>
      </c>
      <c r="GY24" s="5" t="s">
        <v>1643</v>
      </c>
      <c r="GZ24" s="13" t="s">
        <v>1643</v>
      </c>
      <c r="HA24" s="5" t="s">
        <v>1643</v>
      </c>
      <c r="HB24" s="13" t="s">
        <v>1643</v>
      </c>
      <c r="HC24" s="3" t="s">
        <v>1643</v>
      </c>
      <c r="HD24" s="3" t="s">
        <v>1643</v>
      </c>
      <c r="HE24" s="3" t="s">
        <v>1643</v>
      </c>
      <c r="HF24" s="3" t="s">
        <v>1643</v>
      </c>
      <c r="HG24" s="20" t="s">
        <v>1643</v>
      </c>
      <c r="HH24" s="16" t="s">
        <v>110</v>
      </c>
      <c r="HI24" s="3" t="s">
        <v>1693</v>
      </c>
      <c r="HJ24" s="3" t="s">
        <v>1643</v>
      </c>
      <c r="HK24" s="3" t="s">
        <v>1613</v>
      </c>
      <c r="HL24" s="3" t="s">
        <v>1643</v>
      </c>
      <c r="HM24" s="3" t="s">
        <v>1643</v>
      </c>
      <c r="HN24" s="3" t="s">
        <v>1643</v>
      </c>
      <c r="HO24" s="5" t="s">
        <v>545</v>
      </c>
      <c r="HP24" s="8" t="s">
        <v>1643</v>
      </c>
      <c r="HQ24" s="8" t="s">
        <v>1643</v>
      </c>
      <c r="HR24" s="3" t="s">
        <v>1643</v>
      </c>
      <c r="HS24" s="3" t="s">
        <v>1643</v>
      </c>
      <c r="HT24" s="3" t="s">
        <v>1643</v>
      </c>
      <c r="HU24" s="3" t="s">
        <v>1643</v>
      </c>
      <c r="HV24" s="5" t="s">
        <v>1643</v>
      </c>
      <c r="HW24" s="13" t="s">
        <v>1643</v>
      </c>
      <c r="HX24" s="8" t="s">
        <v>1643</v>
      </c>
      <c r="HY24" s="3" t="s">
        <v>1643</v>
      </c>
      <c r="HZ24" s="3" t="s">
        <v>1643</v>
      </c>
      <c r="IA24" s="3" t="s">
        <v>1643</v>
      </c>
      <c r="IB24" s="3" t="s">
        <v>1643</v>
      </c>
      <c r="IC24" s="5" t="s">
        <v>1643</v>
      </c>
      <c r="ID24" s="13" t="s">
        <v>1643</v>
      </c>
      <c r="IE24" s="8" t="s">
        <v>1643</v>
      </c>
      <c r="IF24" s="3" t="s">
        <v>1643</v>
      </c>
      <c r="IG24" s="3" t="s">
        <v>1643</v>
      </c>
      <c r="IH24" s="3" t="s">
        <v>1643</v>
      </c>
      <c r="II24" s="3" t="s">
        <v>1643</v>
      </c>
      <c r="IJ24" s="20" t="s">
        <v>1643</v>
      </c>
      <c r="IK24" s="13" t="s">
        <v>1643</v>
      </c>
      <c r="IL24" s="3" t="s">
        <v>557</v>
      </c>
      <c r="IM24" s="3" t="s">
        <v>140</v>
      </c>
      <c r="IN24" s="3" t="s">
        <v>144</v>
      </c>
      <c r="IO24" s="3" t="s">
        <v>156</v>
      </c>
      <c r="IP24" s="3" t="s">
        <v>1643</v>
      </c>
      <c r="IQ24" s="3" t="s">
        <v>1643</v>
      </c>
      <c r="IR24" s="3" t="s">
        <v>1643</v>
      </c>
      <c r="IS24" s="20" t="s">
        <v>1643</v>
      </c>
      <c r="IT24" s="13" t="s">
        <v>110</v>
      </c>
      <c r="IU24" s="3" t="s">
        <v>1693</v>
      </c>
      <c r="IV24" s="3" t="s">
        <v>1643</v>
      </c>
      <c r="IW24" s="3" t="s">
        <v>1643</v>
      </c>
      <c r="IX24" s="3" t="s">
        <v>1643</v>
      </c>
      <c r="IY24" s="5" t="s">
        <v>545</v>
      </c>
      <c r="IZ24" s="8" t="s">
        <v>1643</v>
      </c>
      <c r="JA24" s="8" t="s">
        <v>1643</v>
      </c>
      <c r="JB24" s="3" t="s">
        <v>1643</v>
      </c>
      <c r="JC24" s="3" t="s">
        <v>1643</v>
      </c>
      <c r="JD24" s="5" t="s">
        <v>1643</v>
      </c>
      <c r="JE24" s="13" t="s">
        <v>1643</v>
      </c>
      <c r="JF24" s="3" t="s">
        <v>557</v>
      </c>
      <c r="JG24" s="3" t="s">
        <v>140</v>
      </c>
      <c r="JH24" s="3" t="s">
        <v>144</v>
      </c>
      <c r="JI24" s="3" t="s">
        <v>156</v>
      </c>
      <c r="JJ24" s="3" t="s">
        <v>1643</v>
      </c>
      <c r="JK24" s="3" t="s">
        <v>1643</v>
      </c>
      <c r="JL24" s="3" t="s">
        <v>1643</v>
      </c>
      <c r="JM24" s="20" t="s">
        <v>1643</v>
      </c>
      <c r="JN24" s="13" t="s">
        <v>110</v>
      </c>
      <c r="JO24" s="3" t="s">
        <v>1694</v>
      </c>
      <c r="JP24" s="3" t="s">
        <v>1643</v>
      </c>
      <c r="JQ24" s="3" t="s">
        <v>1643</v>
      </c>
      <c r="JR24" s="3" t="s">
        <v>1643</v>
      </c>
      <c r="JS24" s="5" t="s">
        <v>545</v>
      </c>
      <c r="JT24" s="13" t="s">
        <v>1695</v>
      </c>
      <c r="JU24" s="3" t="s">
        <v>1643</v>
      </c>
      <c r="JV24" s="3" t="s">
        <v>1643</v>
      </c>
      <c r="JW24" s="3"/>
      <c r="JX24" s="5" t="s">
        <v>545</v>
      </c>
      <c r="JY24" s="13" t="s">
        <v>136</v>
      </c>
      <c r="JZ24" s="3" t="s">
        <v>1643</v>
      </c>
      <c r="KA24" s="3" t="s">
        <v>1643</v>
      </c>
      <c r="KB24" s="3" t="s">
        <v>1643</v>
      </c>
      <c r="KC24" s="3" t="s">
        <v>1643</v>
      </c>
      <c r="KD24" s="3" t="s">
        <v>1643</v>
      </c>
      <c r="KE24" s="3" t="s">
        <v>1643</v>
      </c>
      <c r="KF24" s="3" t="s">
        <v>1643</v>
      </c>
      <c r="KG24" s="5" t="s">
        <v>1643</v>
      </c>
      <c r="KH24" s="13" t="s">
        <v>1643</v>
      </c>
      <c r="KI24" s="3" t="s">
        <v>1643</v>
      </c>
      <c r="KJ24" s="3" t="s">
        <v>1643</v>
      </c>
      <c r="KK24" s="3" t="s">
        <v>1643</v>
      </c>
      <c r="KL24" s="3" t="s">
        <v>1643</v>
      </c>
      <c r="KM24" s="3" t="s">
        <v>1643</v>
      </c>
      <c r="KN24" s="20" t="s">
        <v>1696</v>
      </c>
      <c r="KO24" s="13" t="s">
        <v>111</v>
      </c>
      <c r="KP24" s="3" t="s">
        <v>1643</v>
      </c>
      <c r="KQ24" s="3" t="s">
        <v>111</v>
      </c>
      <c r="KR24" s="3" t="s">
        <v>1643</v>
      </c>
      <c r="KS24" s="20" t="s">
        <v>111</v>
      </c>
      <c r="KT24" s="16" t="s">
        <v>110</v>
      </c>
      <c r="KU24" s="13" t="s">
        <v>127</v>
      </c>
      <c r="KV24" s="3" t="s">
        <v>127</v>
      </c>
      <c r="KW24" s="3" t="s">
        <v>127</v>
      </c>
      <c r="KX24" s="3" t="s">
        <v>127</v>
      </c>
      <c r="KY24" s="3" t="s">
        <v>131</v>
      </c>
      <c r="KZ24" s="3" t="s">
        <v>127</v>
      </c>
      <c r="LA24" s="3" t="s">
        <v>127</v>
      </c>
      <c r="LB24" s="3" t="s">
        <v>127</v>
      </c>
      <c r="LC24" s="3" t="s">
        <v>127</v>
      </c>
      <c r="LD24" s="3" t="s">
        <v>127</v>
      </c>
      <c r="LE24" s="3" t="s">
        <v>127</v>
      </c>
      <c r="LF24" s="3" t="s">
        <v>127</v>
      </c>
      <c r="LG24" s="3" t="s">
        <v>127</v>
      </c>
      <c r="LH24" s="3" t="s">
        <v>132</v>
      </c>
      <c r="LI24" s="3" t="s">
        <v>127</v>
      </c>
      <c r="LJ24" s="3" t="s">
        <v>127</v>
      </c>
      <c r="LK24" s="3" t="s">
        <v>127</v>
      </c>
      <c r="LL24" s="3" t="s">
        <v>127</v>
      </c>
      <c r="LM24" s="3" t="s">
        <v>1643</v>
      </c>
      <c r="LN24" s="3" t="s">
        <v>127</v>
      </c>
      <c r="LO24" s="3" t="s">
        <v>127</v>
      </c>
      <c r="LP24" s="3" t="s">
        <v>127</v>
      </c>
      <c r="LQ24" s="3" t="s">
        <v>127</v>
      </c>
      <c r="LR24" s="3" t="s">
        <v>127</v>
      </c>
      <c r="LS24" s="3" t="s">
        <v>127</v>
      </c>
      <c r="LT24" s="3" t="s">
        <v>127</v>
      </c>
      <c r="LU24" s="3" t="s">
        <v>132</v>
      </c>
      <c r="LV24" s="3" t="s">
        <v>245</v>
      </c>
      <c r="LW24" s="3" t="s">
        <v>127</v>
      </c>
      <c r="LX24" s="3" t="s">
        <v>127</v>
      </c>
      <c r="LY24" s="3" t="s">
        <v>132</v>
      </c>
      <c r="LZ24" s="3" t="s">
        <v>131</v>
      </c>
      <c r="MA24" s="3" t="s">
        <v>132</v>
      </c>
      <c r="MB24" s="3" t="s">
        <v>131</v>
      </c>
      <c r="MC24" s="3" t="s">
        <v>131</v>
      </c>
      <c r="MD24" s="3" t="s">
        <v>128</v>
      </c>
      <c r="ME24" s="3" t="s">
        <v>131</v>
      </c>
      <c r="MF24" s="3" t="s">
        <v>132</v>
      </c>
      <c r="MG24" s="3" t="s">
        <v>127</v>
      </c>
      <c r="MH24" s="3" t="s">
        <v>127</v>
      </c>
      <c r="MI24" s="3" t="s">
        <v>127</v>
      </c>
      <c r="MJ24" s="3" t="s">
        <v>127</v>
      </c>
      <c r="MK24" s="3" t="s">
        <v>127</v>
      </c>
      <c r="ML24" s="3" t="s">
        <v>127</v>
      </c>
      <c r="MM24" s="3" t="s">
        <v>127</v>
      </c>
      <c r="MN24" s="20" t="s">
        <v>1697</v>
      </c>
      <c r="MO24" s="13" t="s">
        <v>196</v>
      </c>
      <c r="MP24" s="3" t="s">
        <v>1643</v>
      </c>
      <c r="MQ24" s="3" t="s">
        <v>1643</v>
      </c>
      <c r="MR24" s="3" t="s">
        <v>1643</v>
      </c>
      <c r="MS24" s="3" t="s">
        <v>1643</v>
      </c>
      <c r="MT24" s="3" t="s">
        <v>1643</v>
      </c>
      <c r="MU24" s="3" t="s">
        <v>1643</v>
      </c>
      <c r="MV24" s="20" t="s">
        <v>1643</v>
      </c>
      <c r="MW24" s="13" t="s">
        <v>353</v>
      </c>
      <c r="MX24" s="3" t="s">
        <v>1643</v>
      </c>
      <c r="MY24" s="3" t="s">
        <v>1643</v>
      </c>
      <c r="MZ24" s="3" t="s">
        <v>1643</v>
      </c>
      <c r="NA24" s="3" t="s">
        <v>1643</v>
      </c>
      <c r="NB24" s="3" t="s">
        <v>111</v>
      </c>
      <c r="NC24" s="20" t="s">
        <v>1643</v>
      </c>
      <c r="ND24" s="13" t="s">
        <v>111</v>
      </c>
      <c r="NE24" s="3" t="s">
        <v>111</v>
      </c>
      <c r="NF24" s="3" t="s">
        <v>110</v>
      </c>
      <c r="NG24" s="3" t="s">
        <v>110</v>
      </c>
      <c r="NH24" s="3" t="s">
        <v>1698</v>
      </c>
      <c r="NI24" s="3" t="s">
        <v>111</v>
      </c>
      <c r="NJ24" s="3" t="s">
        <v>110</v>
      </c>
      <c r="NK24" s="3" t="s">
        <v>111</v>
      </c>
      <c r="NL24" s="3" t="s">
        <v>111</v>
      </c>
      <c r="NM24" s="3" t="s">
        <v>110</v>
      </c>
      <c r="NN24" s="3" t="s">
        <v>111</v>
      </c>
      <c r="NO24" s="20" t="s">
        <v>1699</v>
      </c>
      <c r="NP24" s="13" t="s">
        <v>130</v>
      </c>
      <c r="NQ24" s="3" t="s">
        <v>131</v>
      </c>
      <c r="NR24" s="3" t="s">
        <v>130</v>
      </c>
      <c r="NS24" s="3" t="s">
        <v>129</v>
      </c>
      <c r="NT24" s="3" t="s">
        <v>132</v>
      </c>
      <c r="NU24" s="3" t="s">
        <v>131</v>
      </c>
      <c r="NV24" s="3" t="s">
        <v>128</v>
      </c>
      <c r="NW24" s="3" t="s">
        <v>131</v>
      </c>
      <c r="NX24" s="3" t="s">
        <v>130</v>
      </c>
      <c r="NY24" s="3" t="s">
        <v>127</v>
      </c>
      <c r="NZ24" s="3" t="s">
        <v>131</v>
      </c>
      <c r="OA24" s="3" t="s">
        <v>131</v>
      </c>
      <c r="OB24" s="3" t="s">
        <v>131</v>
      </c>
      <c r="OC24" s="3" t="s">
        <v>130</v>
      </c>
      <c r="OD24" s="3" t="s">
        <v>127</v>
      </c>
      <c r="OE24" s="5" t="s">
        <v>1643</v>
      </c>
      <c r="OF24" s="13" t="s">
        <v>196</v>
      </c>
      <c r="OG24" s="3" t="s">
        <v>1643</v>
      </c>
      <c r="OH24" s="3" t="s">
        <v>1643</v>
      </c>
      <c r="OI24" s="3" t="s">
        <v>1643</v>
      </c>
      <c r="OJ24" s="3" t="s">
        <v>1643</v>
      </c>
      <c r="OK24" s="3" t="s">
        <v>1643</v>
      </c>
      <c r="OL24" s="3" t="s">
        <v>1643</v>
      </c>
      <c r="OM24" s="5" t="s">
        <v>1643</v>
      </c>
      <c r="ON24" s="13" t="s">
        <v>1643</v>
      </c>
      <c r="OO24" s="3" t="s">
        <v>232</v>
      </c>
      <c r="OP24" s="3" t="s">
        <v>1643</v>
      </c>
      <c r="OQ24" s="3" t="s">
        <v>1643</v>
      </c>
      <c r="OR24" s="3" t="s">
        <v>1643</v>
      </c>
      <c r="OS24" s="3" t="s">
        <v>1643</v>
      </c>
      <c r="OT24" s="3" t="s">
        <v>1643</v>
      </c>
      <c r="OU24" s="3" t="s">
        <v>1643</v>
      </c>
      <c r="OV24" s="3" t="s">
        <v>1643</v>
      </c>
      <c r="OW24" s="3" t="s">
        <v>1643</v>
      </c>
      <c r="OX24" s="5" t="s">
        <v>1643</v>
      </c>
      <c r="OY24" s="13" t="s">
        <v>132</v>
      </c>
      <c r="OZ24" s="3" t="s">
        <v>127</v>
      </c>
      <c r="PA24" s="3" t="s">
        <v>132</v>
      </c>
      <c r="PB24" s="3" t="s">
        <v>127</v>
      </c>
      <c r="PC24" s="3" t="s">
        <v>131</v>
      </c>
      <c r="PD24" s="3" t="s">
        <v>130</v>
      </c>
      <c r="PE24" s="3" t="s">
        <v>131</v>
      </c>
      <c r="PF24" s="3" t="s">
        <v>245</v>
      </c>
      <c r="PG24" s="3" t="s">
        <v>131</v>
      </c>
      <c r="PH24" s="3" t="s">
        <v>1691</v>
      </c>
      <c r="PI24" s="3" t="s">
        <v>131</v>
      </c>
      <c r="PJ24" s="3" t="s">
        <v>132</v>
      </c>
      <c r="PK24" s="3" t="s">
        <v>132</v>
      </c>
      <c r="PL24" s="3" t="s">
        <v>131</v>
      </c>
      <c r="PM24" s="3" t="s">
        <v>131</v>
      </c>
      <c r="PN24" s="3" t="s">
        <v>131</v>
      </c>
      <c r="PO24" s="3" t="s">
        <v>129</v>
      </c>
      <c r="PP24" s="3" t="s">
        <v>245</v>
      </c>
      <c r="PQ24" s="3" t="s">
        <v>245</v>
      </c>
      <c r="PR24" s="3" t="s">
        <v>127</v>
      </c>
      <c r="PS24" s="3" t="s">
        <v>132</v>
      </c>
      <c r="PT24" s="3" t="s">
        <v>132</v>
      </c>
      <c r="PU24" s="3" t="s">
        <v>131</v>
      </c>
      <c r="PV24" s="3" t="s">
        <v>132</v>
      </c>
      <c r="PW24" s="3" t="s">
        <v>131</v>
      </c>
      <c r="PX24" s="3" t="s">
        <v>132</v>
      </c>
      <c r="PY24" s="3" t="s">
        <v>132</v>
      </c>
      <c r="PZ24" s="3" t="s">
        <v>245</v>
      </c>
      <c r="QA24" s="3" t="s">
        <v>245</v>
      </c>
      <c r="QB24" s="3" t="s">
        <v>130</v>
      </c>
      <c r="QC24" s="3" t="s">
        <v>129</v>
      </c>
      <c r="QD24" s="3" t="s">
        <v>245</v>
      </c>
      <c r="QE24" s="3" t="s">
        <v>127</v>
      </c>
      <c r="QF24" s="3" t="s">
        <v>132</v>
      </c>
      <c r="QG24" s="3" t="s">
        <v>132</v>
      </c>
      <c r="QH24" s="3" t="s">
        <v>131</v>
      </c>
      <c r="QI24" s="3" t="s">
        <v>131</v>
      </c>
      <c r="QJ24" s="3" t="s">
        <v>131</v>
      </c>
      <c r="QK24" s="3" t="s">
        <v>131</v>
      </c>
      <c r="QL24" s="3" t="s">
        <v>131</v>
      </c>
      <c r="QM24" s="3" t="s">
        <v>131</v>
      </c>
      <c r="QN24" s="3" t="s">
        <v>131</v>
      </c>
      <c r="QO24" s="3" t="s">
        <v>131</v>
      </c>
      <c r="QP24" s="3" t="s">
        <v>245</v>
      </c>
      <c r="QQ24" s="3" t="s">
        <v>130</v>
      </c>
      <c r="QR24" s="3" t="s">
        <v>245</v>
      </c>
      <c r="QS24" s="3" t="s">
        <v>129</v>
      </c>
      <c r="QT24" s="3" t="s">
        <v>129</v>
      </c>
      <c r="QU24" s="3" t="s">
        <v>129</v>
      </c>
      <c r="QV24" s="3" t="s">
        <v>127</v>
      </c>
      <c r="QW24" s="3" t="s">
        <v>127</v>
      </c>
      <c r="QX24" s="3" t="s">
        <v>127</v>
      </c>
      <c r="QY24" s="3" t="s">
        <v>131</v>
      </c>
      <c r="QZ24" s="3" t="s">
        <v>127</v>
      </c>
      <c r="RA24" s="3" t="s">
        <v>130</v>
      </c>
      <c r="RB24" s="3" t="s">
        <v>245</v>
      </c>
      <c r="RC24" s="3" t="s">
        <v>131</v>
      </c>
      <c r="RD24" s="3" t="s">
        <v>245</v>
      </c>
      <c r="RE24" s="3" t="s">
        <v>245</v>
      </c>
      <c r="RF24" s="3" t="s">
        <v>127</v>
      </c>
      <c r="RG24" s="3" t="s">
        <v>130</v>
      </c>
      <c r="RH24" s="3" t="s">
        <v>245</v>
      </c>
      <c r="RI24" s="3" t="s">
        <v>245</v>
      </c>
      <c r="RJ24" s="3" t="s">
        <v>131</v>
      </c>
      <c r="RK24" s="5" t="s">
        <v>325</v>
      </c>
      <c r="RL24" s="8" t="s">
        <v>353</v>
      </c>
      <c r="RM24" s="3" t="s">
        <v>354</v>
      </c>
      <c r="RN24" s="3" t="s">
        <v>355</v>
      </c>
      <c r="RO24" s="3" t="s">
        <v>1643</v>
      </c>
      <c r="RP24" s="3" t="s">
        <v>1643</v>
      </c>
      <c r="RQ24" s="3" t="s">
        <v>111</v>
      </c>
      <c r="RR24" s="20" t="s">
        <v>1643</v>
      </c>
      <c r="RS24" s="13" t="s">
        <v>111</v>
      </c>
      <c r="RT24" s="3" t="s">
        <v>1643</v>
      </c>
      <c r="RU24" s="3" t="s">
        <v>1643</v>
      </c>
      <c r="RV24" s="3" t="s">
        <v>111</v>
      </c>
      <c r="RW24" s="3" t="s">
        <v>1643</v>
      </c>
      <c r="RX24" s="3" t="s">
        <v>1643</v>
      </c>
      <c r="RY24" s="3" t="s">
        <v>110</v>
      </c>
      <c r="RZ24" s="3" t="s">
        <v>111</v>
      </c>
      <c r="SA24" s="3" t="s">
        <v>1643</v>
      </c>
      <c r="SB24" s="3" t="s">
        <v>110</v>
      </c>
      <c r="SC24" s="3" t="s">
        <v>401</v>
      </c>
      <c r="SD24" s="3" t="s">
        <v>111</v>
      </c>
      <c r="SE24" s="3" t="s">
        <v>1643</v>
      </c>
      <c r="SF24" s="3" t="s">
        <v>245</v>
      </c>
      <c r="SG24" s="3" t="s">
        <v>1643</v>
      </c>
      <c r="SH24" s="3" t="s">
        <v>1643</v>
      </c>
      <c r="SI24" s="3" t="s">
        <v>110</v>
      </c>
      <c r="SJ24" s="3" t="s">
        <v>111</v>
      </c>
      <c r="SK24" s="3" t="s">
        <v>1643</v>
      </c>
      <c r="SL24" s="3" t="s">
        <v>245</v>
      </c>
      <c r="SM24" s="3" t="s">
        <v>1643</v>
      </c>
      <c r="SN24" s="3" t="s">
        <v>1643</v>
      </c>
      <c r="SO24" s="3" t="s">
        <v>111</v>
      </c>
      <c r="SP24" s="3" t="s">
        <v>1643</v>
      </c>
      <c r="SQ24" s="3" t="s">
        <v>1643</v>
      </c>
      <c r="SR24" s="3" t="s">
        <v>110</v>
      </c>
      <c r="SS24" s="3" t="s">
        <v>111</v>
      </c>
      <c r="ST24" s="3" t="s">
        <v>1643</v>
      </c>
      <c r="SU24" s="3" t="s">
        <v>245</v>
      </c>
      <c r="SV24" s="3" t="s">
        <v>1643</v>
      </c>
      <c r="SW24" s="3" t="s">
        <v>1643</v>
      </c>
      <c r="SX24" s="3" t="s">
        <v>1643</v>
      </c>
      <c r="SY24" s="3" t="s">
        <v>245</v>
      </c>
      <c r="SZ24" s="3" t="s">
        <v>1643</v>
      </c>
      <c r="TA24" s="3" t="s">
        <v>1643</v>
      </c>
      <c r="TB24" s="20" t="s">
        <v>1643</v>
      </c>
      <c r="TC24" s="13" t="s">
        <v>452</v>
      </c>
      <c r="TD24" s="3" t="s">
        <v>485</v>
      </c>
      <c r="TE24" s="5" t="s">
        <v>459</v>
      </c>
      <c r="TF24" s="18" t="s">
        <v>110</v>
      </c>
      <c r="TG24" s="13" t="s">
        <v>1643</v>
      </c>
      <c r="TH24" s="3" t="s">
        <v>1643</v>
      </c>
      <c r="TI24" s="3" t="s">
        <v>1643</v>
      </c>
      <c r="TJ24" s="3" t="s">
        <v>489</v>
      </c>
      <c r="TK24" s="3" t="s">
        <v>1643</v>
      </c>
      <c r="TL24" s="3" t="s">
        <v>495</v>
      </c>
      <c r="TM24" s="3" t="s">
        <v>496</v>
      </c>
      <c r="TN24" s="3" t="s">
        <v>497</v>
      </c>
      <c r="TO24" s="3" t="s">
        <v>498</v>
      </c>
      <c r="TP24" s="5" t="s">
        <v>1643</v>
      </c>
      <c r="TQ24" s="8" t="s">
        <v>110</v>
      </c>
      <c r="TR24" s="3" t="s">
        <v>110</v>
      </c>
      <c r="TS24" s="3" t="s">
        <v>110</v>
      </c>
      <c r="TT24" s="3" t="s">
        <v>110</v>
      </c>
      <c r="TU24" s="20" t="s">
        <v>111</v>
      </c>
      <c r="TV24" s="13" t="s">
        <v>1819</v>
      </c>
      <c r="TW24" s="5" t="s">
        <v>516</v>
      </c>
      <c r="TX24" s="13" t="s">
        <v>520</v>
      </c>
      <c r="TY24" s="5" t="s">
        <v>1692</v>
      </c>
      <c r="TZ24" s="13" t="s">
        <v>110</v>
      </c>
      <c r="UA24" s="3" t="s">
        <v>110</v>
      </c>
      <c r="UB24" s="3" t="s">
        <v>111</v>
      </c>
      <c r="UC24" s="3" t="s">
        <v>111</v>
      </c>
      <c r="UD24" s="3" t="s">
        <v>111</v>
      </c>
      <c r="UE24" s="5" t="s">
        <v>111</v>
      </c>
      <c r="UF24" s="13" t="s">
        <v>1643</v>
      </c>
      <c r="UG24" s="3" t="s">
        <v>1643</v>
      </c>
      <c r="UH24" s="5" t="s">
        <v>1643</v>
      </c>
      <c r="UI24" s="13" t="s">
        <v>1643</v>
      </c>
      <c r="UJ24" s="3" t="s">
        <v>1643</v>
      </c>
      <c r="UK24" s="3" t="s">
        <v>1643</v>
      </c>
      <c r="UL24" s="3" t="s">
        <v>1643</v>
      </c>
      <c r="UM24" s="3" t="s">
        <v>1643</v>
      </c>
      <c r="UN24" s="3" t="s">
        <v>1643</v>
      </c>
      <c r="UO24" s="3" t="s">
        <v>1643</v>
      </c>
      <c r="UP24" s="3" t="s">
        <v>1643</v>
      </c>
      <c r="UQ24" s="3" t="s">
        <v>1643</v>
      </c>
      <c r="UR24" s="3" t="s">
        <v>1643</v>
      </c>
      <c r="US24" s="3" t="s">
        <v>1643</v>
      </c>
      <c r="UT24" s="3" t="s">
        <v>1643</v>
      </c>
      <c r="UU24" s="3" t="s">
        <v>1643</v>
      </c>
      <c r="UV24" s="3" t="s">
        <v>1643</v>
      </c>
      <c r="UW24" s="3" t="s">
        <v>1643</v>
      </c>
      <c r="UX24" s="5" t="s">
        <v>1643</v>
      </c>
      <c r="UY24" s="13" t="s">
        <v>1643</v>
      </c>
      <c r="UZ24" s="3" t="s">
        <v>1643</v>
      </c>
      <c r="VA24" s="3" t="s">
        <v>1643</v>
      </c>
      <c r="VB24" s="3" t="s">
        <v>1643</v>
      </c>
      <c r="VC24" s="3" t="s">
        <v>1643</v>
      </c>
      <c r="VD24" s="3" t="s">
        <v>1643</v>
      </c>
      <c r="VE24" s="3" t="s">
        <v>1643</v>
      </c>
      <c r="VF24" s="5" t="s">
        <v>1643</v>
      </c>
      <c r="VG24" s="13" t="s">
        <v>1643</v>
      </c>
      <c r="VH24" s="3" t="s">
        <v>1643</v>
      </c>
      <c r="VI24" s="3" t="s">
        <v>1643</v>
      </c>
      <c r="VJ24" s="3" t="s">
        <v>1643</v>
      </c>
      <c r="VK24" s="3" t="s">
        <v>1643</v>
      </c>
      <c r="VL24" s="3" t="s">
        <v>1643</v>
      </c>
      <c r="VM24" s="3" t="s">
        <v>1643</v>
      </c>
      <c r="VN24" s="5" t="s">
        <v>1643</v>
      </c>
      <c r="VO24" s="13" t="s">
        <v>1643</v>
      </c>
      <c r="VP24" s="3" t="s">
        <v>1643</v>
      </c>
      <c r="VQ24" s="3" t="s">
        <v>1643</v>
      </c>
      <c r="VR24" s="3" t="s">
        <v>1643</v>
      </c>
      <c r="VS24" s="3" t="s">
        <v>1643</v>
      </c>
      <c r="VT24" s="3" t="s">
        <v>1643</v>
      </c>
      <c r="VU24" s="3" t="s">
        <v>1643</v>
      </c>
      <c r="VV24" s="3" t="s">
        <v>1643</v>
      </c>
      <c r="VW24" s="3" t="s">
        <v>1643</v>
      </c>
      <c r="VX24" s="3" t="s">
        <v>1643</v>
      </c>
      <c r="VY24" s="3" t="s">
        <v>1643</v>
      </c>
      <c r="VZ24" s="3" t="s">
        <v>1643</v>
      </c>
      <c r="WA24" s="3" t="s">
        <v>1643</v>
      </c>
      <c r="WB24" s="3" t="s">
        <v>1643</v>
      </c>
      <c r="WC24" s="3" t="s">
        <v>1643</v>
      </c>
      <c r="WD24" s="3" t="s">
        <v>1643</v>
      </c>
      <c r="WE24" s="3" t="s">
        <v>1643</v>
      </c>
      <c r="WF24" s="3" t="s">
        <v>1643</v>
      </c>
      <c r="WG24" s="3" t="s">
        <v>1643</v>
      </c>
      <c r="WH24" s="3" t="s">
        <v>1643</v>
      </c>
      <c r="WI24" s="3" t="s">
        <v>1643</v>
      </c>
      <c r="WJ24" s="3" t="s">
        <v>1643</v>
      </c>
      <c r="WK24" s="3" t="s">
        <v>1643</v>
      </c>
      <c r="WL24" s="3" t="s">
        <v>1643</v>
      </c>
      <c r="WM24" s="3" t="s">
        <v>1643</v>
      </c>
      <c r="WN24" s="3" t="s">
        <v>1643</v>
      </c>
      <c r="WO24" s="3" t="s">
        <v>1643</v>
      </c>
      <c r="WP24" s="3" t="s">
        <v>1643</v>
      </c>
      <c r="WQ24" s="3" t="s">
        <v>1643</v>
      </c>
      <c r="WR24" s="3" t="s">
        <v>1643</v>
      </c>
      <c r="WS24" s="3" t="s">
        <v>1643</v>
      </c>
      <c r="WT24" s="3" t="s">
        <v>1643</v>
      </c>
      <c r="WU24" s="3" t="s">
        <v>1643</v>
      </c>
      <c r="WV24" s="3" t="s">
        <v>1643</v>
      </c>
      <c r="WW24" s="3" t="s">
        <v>1643</v>
      </c>
      <c r="WX24" s="3" t="s">
        <v>1643</v>
      </c>
      <c r="WY24" s="3" t="s">
        <v>1643</v>
      </c>
      <c r="WZ24" s="3" t="s">
        <v>1643</v>
      </c>
      <c r="XA24" s="3" t="s">
        <v>1643</v>
      </c>
      <c r="XB24" s="3" t="s">
        <v>1643</v>
      </c>
      <c r="XC24" s="3" t="s">
        <v>1643</v>
      </c>
      <c r="XD24" s="3" t="s">
        <v>1643</v>
      </c>
      <c r="XE24" s="3" t="s">
        <v>1643</v>
      </c>
      <c r="XF24" s="3" t="s">
        <v>1643</v>
      </c>
      <c r="XG24" s="3" t="s">
        <v>1643</v>
      </c>
      <c r="XH24" s="3" t="s">
        <v>1643</v>
      </c>
      <c r="XI24" s="3" t="s">
        <v>1643</v>
      </c>
      <c r="XJ24" s="3" t="s">
        <v>1643</v>
      </c>
      <c r="XK24" s="3" t="s">
        <v>1643</v>
      </c>
      <c r="XL24" s="3" t="s">
        <v>1643</v>
      </c>
      <c r="XM24" s="3" t="s">
        <v>1643</v>
      </c>
      <c r="XN24" s="3" t="s">
        <v>1643</v>
      </c>
      <c r="XO24" s="3" t="s">
        <v>1643</v>
      </c>
      <c r="XP24" s="3" t="s">
        <v>1643</v>
      </c>
      <c r="XQ24" s="3" t="s">
        <v>1643</v>
      </c>
      <c r="XR24" s="3" t="s">
        <v>1643</v>
      </c>
      <c r="XS24" s="3" t="s">
        <v>1643</v>
      </c>
      <c r="XT24" s="3" t="s">
        <v>1643</v>
      </c>
      <c r="XU24" s="3" t="s">
        <v>1643</v>
      </c>
      <c r="XV24" s="3" t="s">
        <v>1643</v>
      </c>
      <c r="XW24" s="3" t="s">
        <v>1643</v>
      </c>
      <c r="XX24" s="3" t="s">
        <v>1643</v>
      </c>
      <c r="XY24" s="3" t="s">
        <v>1643</v>
      </c>
      <c r="XZ24" s="3" t="s">
        <v>1643</v>
      </c>
      <c r="YA24" s="5" t="s">
        <v>1643</v>
      </c>
      <c r="YB24" s="13" t="s">
        <v>1643</v>
      </c>
      <c r="YC24" s="3" t="s">
        <v>1643</v>
      </c>
      <c r="YD24" s="3" t="s">
        <v>1643</v>
      </c>
      <c r="YE24" s="3" t="s">
        <v>1643</v>
      </c>
      <c r="YF24" s="3" t="s">
        <v>1643</v>
      </c>
      <c r="YG24" s="3" t="s">
        <v>1643</v>
      </c>
      <c r="YH24" s="5" t="s">
        <v>1643</v>
      </c>
      <c r="YI24" s="13" t="s">
        <v>1643</v>
      </c>
      <c r="YJ24" s="3" t="s">
        <v>1643</v>
      </c>
      <c r="YK24" s="3" t="s">
        <v>1643</v>
      </c>
      <c r="YL24" s="3" t="s">
        <v>1643</v>
      </c>
      <c r="YM24" s="3" t="s">
        <v>1643</v>
      </c>
      <c r="YN24" s="3" t="s">
        <v>1643</v>
      </c>
      <c r="YO24" s="3" t="s">
        <v>1643</v>
      </c>
      <c r="YP24" s="3" t="s">
        <v>1643</v>
      </c>
      <c r="YQ24" s="3" t="s">
        <v>1643</v>
      </c>
      <c r="YR24" s="3" t="s">
        <v>1643</v>
      </c>
      <c r="YS24" s="3" t="s">
        <v>1643</v>
      </c>
      <c r="YT24" s="3" t="s">
        <v>1643</v>
      </c>
      <c r="YU24" s="3" t="s">
        <v>1643</v>
      </c>
      <c r="YV24" s="3" t="s">
        <v>1643</v>
      </c>
      <c r="YW24" s="3" t="s">
        <v>1643</v>
      </c>
      <c r="YX24" s="3" t="s">
        <v>1643</v>
      </c>
      <c r="YY24" s="3" t="s">
        <v>1643</v>
      </c>
      <c r="YZ24" s="3" t="s">
        <v>1643</v>
      </c>
      <c r="ZA24" s="3" t="s">
        <v>1643</v>
      </c>
      <c r="ZB24" s="3" t="s">
        <v>1643</v>
      </c>
      <c r="ZC24" s="3" t="s">
        <v>1643</v>
      </c>
      <c r="ZD24" s="3" t="s">
        <v>1643</v>
      </c>
      <c r="ZE24" s="3" t="s">
        <v>1643</v>
      </c>
      <c r="ZF24" s="3" t="s">
        <v>1643</v>
      </c>
      <c r="ZG24" s="3" t="s">
        <v>1643</v>
      </c>
      <c r="ZH24" s="3" t="s">
        <v>1643</v>
      </c>
      <c r="ZI24" s="3" t="s">
        <v>1643</v>
      </c>
      <c r="ZJ24" s="3" t="s">
        <v>1643</v>
      </c>
      <c r="ZK24" s="3" t="s">
        <v>1643</v>
      </c>
      <c r="ZL24" s="3" t="s">
        <v>1643</v>
      </c>
      <c r="ZM24" s="3" t="s">
        <v>1643</v>
      </c>
      <c r="ZN24" s="3" t="s">
        <v>1643</v>
      </c>
      <c r="ZO24" s="3" t="s">
        <v>1643</v>
      </c>
      <c r="ZP24" s="3" t="s">
        <v>1643</v>
      </c>
      <c r="ZQ24" s="3" t="s">
        <v>1643</v>
      </c>
      <c r="ZR24" s="5" t="s">
        <v>1643</v>
      </c>
      <c r="ZS24" s="13"/>
      <c r="ZT24" s="3"/>
      <c r="ZU24" s="5"/>
      <c r="ZV24" s="18" t="s">
        <v>1643</v>
      </c>
      <c r="ZW24" s="13" t="s">
        <v>1643</v>
      </c>
      <c r="ZX24" s="3" t="s">
        <v>1643</v>
      </c>
      <c r="ZY24" s="3" t="s">
        <v>1643</v>
      </c>
      <c r="ZZ24" s="3" t="s">
        <v>1643</v>
      </c>
      <c r="AAA24" s="3" t="s">
        <v>1643</v>
      </c>
      <c r="AAB24" s="3" t="s">
        <v>1643</v>
      </c>
      <c r="AAC24" s="3" t="s">
        <v>1643</v>
      </c>
      <c r="AAD24" s="3" t="s">
        <v>1643</v>
      </c>
      <c r="AAE24" s="3" t="s">
        <v>1643</v>
      </c>
      <c r="AAF24" s="5" t="s">
        <v>1643</v>
      </c>
      <c r="AAG24" s="13" t="s">
        <v>1643</v>
      </c>
      <c r="AAH24" s="3" t="s">
        <v>1643</v>
      </c>
      <c r="AAI24" s="3" t="s">
        <v>1643</v>
      </c>
      <c r="AAJ24" s="3" t="s">
        <v>1643</v>
      </c>
      <c r="AAK24" s="3" t="s">
        <v>1643</v>
      </c>
      <c r="AAL24" s="3" t="s">
        <v>1643</v>
      </c>
      <c r="AAM24" s="3" t="s">
        <v>1643</v>
      </c>
      <c r="AAN24" s="3" t="s">
        <v>1643</v>
      </c>
      <c r="AAO24" s="5" t="s">
        <v>1643</v>
      </c>
      <c r="AAP24" s="13" t="s">
        <v>1643</v>
      </c>
      <c r="AAQ24" s="5" t="s">
        <v>1643</v>
      </c>
      <c r="AAR24" s="13" t="s">
        <v>1643</v>
      </c>
      <c r="AAS24" s="3" t="s">
        <v>1643</v>
      </c>
      <c r="AAT24" s="3" t="s">
        <v>1643</v>
      </c>
      <c r="AAU24" s="3" t="s">
        <v>1643</v>
      </c>
      <c r="AAV24" s="3" t="s">
        <v>1643</v>
      </c>
      <c r="AAW24" s="3" t="s">
        <v>1643</v>
      </c>
      <c r="AAX24" s="5" t="s">
        <v>1643</v>
      </c>
      <c r="AAY24" s="13" t="s">
        <v>1643</v>
      </c>
      <c r="AAZ24" s="13" t="s">
        <v>1643</v>
      </c>
      <c r="ABA24" s="3" t="s">
        <v>1643</v>
      </c>
      <c r="ABB24" s="3" t="s">
        <v>1643</v>
      </c>
      <c r="ABC24" s="3" t="s">
        <v>1643</v>
      </c>
      <c r="ABD24" s="3" t="s">
        <v>1643</v>
      </c>
      <c r="ABE24" s="20"/>
      <c r="ABF24" s="5" t="s">
        <v>1643</v>
      </c>
      <c r="ABG24" s="13" t="s">
        <v>1643</v>
      </c>
      <c r="ABH24" s="3" t="s">
        <v>1643</v>
      </c>
      <c r="ABI24" s="3" t="s">
        <v>1643</v>
      </c>
      <c r="ABJ24" s="3" t="s">
        <v>1643</v>
      </c>
      <c r="ABK24" s="3" t="s">
        <v>1643</v>
      </c>
      <c r="ABL24" s="3" t="s">
        <v>1643</v>
      </c>
      <c r="ABM24" s="5" t="s">
        <v>1643</v>
      </c>
      <c r="ABN24" s="13" t="s">
        <v>1643</v>
      </c>
      <c r="ABO24" s="3" t="s">
        <v>1643</v>
      </c>
      <c r="ABP24" s="3" t="s">
        <v>1643</v>
      </c>
      <c r="ABQ24" s="3" t="s">
        <v>1643</v>
      </c>
      <c r="ABR24" s="3" t="s">
        <v>1643</v>
      </c>
      <c r="ABS24" s="3" t="s">
        <v>1643</v>
      </c>
      <c r="ABT24" s="5" t="s">
        <v>1643</v>
      </c>
      <c r="ABU24" s="13" t="s">
        <v>1643</v>
      </c>
      <c r="ABV24" s="3" t="s">
        <v>1643</v>
      </c>
      <c r="ABW24" s="3" t="s">
        <v>1643</v>
      </c>
      <c r="ABX24" s="3" t="s">
        <v>1643</v>
      </c>
      <c r="ABY24" s="3" t="s">
        <v>1643</v>
      </c>
      <c r="ABZ24" s="3" t="s">
        <v>1643</v>
      </c>
      <c r="ACA24" s="5" t="s">
        <v>1643</v>
      </c>
      <c r="ACB24" s="13" t="s">
        <v>1643</v>
      </c>
      <c r="ACC24" s="3" t="s">
        <v>1643</v>
      </c>
      <c r="ACD24" s="3" t="s">
        <v>1643</v>
      </c>
      <c r="ACE24" s="3" t="s">
        <v>1643</v>
      </c>
      <c r="ACF24" s="3" t="s">
        <v>1643</v>
      </c>
      <c r="ACG24" s="3" t="s">
        <v>1643</v>
      </c>
      <c r="ACH24" s="3" t="s">
        <v>1643</v>
      </c>
      <c r="ACI24" s="3" t="s">
        <v>1643</v>
      </c>
      <c r="ACJ24" s="5" t="s">
        <v>1643</v>
      </c>
      <c r="ACK24" s="13" t="s">
        <v>1643</v>
      </c>
      <c r="ACL24" s="3" t="s">
        <v>1643</v>
      </c>
      <c r="ACM24" s="3" t="s">
        <v>1643</v>
      </c>
      <c r="ACN24" s="3" t="s">
        <v>1643</v>
      </c>
      <c r="ACO24" s="3" t="s">
        <v>1643</v>
      </c>
      <c r="ACP24" s="5" t="s">
        <v>1643</v>
      </c>
      <c r="ACQ24" s="13" t="s">
        <v>1643</v>
      </c>
      <c r="ACR24" s="3" t="s">
        <v>1643</v>
      </c>
      <c r="ACS24" s="3" t="s">
        <v>1643</v>
      </c>
      <c r="ACT24" s="3" t="s">
        <v>1643</v>
      </c>
      <c r="ACU24" s="5"/>
      <c r="ACV24" s="13" t="s">
        <v>1643</v>
      </c>
      <c r="ACW24" s="3" t="s">
        <v>1643</v>
      </c>
      <c r="ACX24" s="3" t="s">
        <v>1643</v>
      </c>
      <c r="ACY24" s="3" t="s">
        <v>1643</v>
      </c>
      <c r="ACZ24" s="5" t="s">
        <v>1643</v>
      </c>
      <c r="ADA24" s="13" t="s">
        <v>1643</v>
      </c>
      <c r="ADB24" s="3" t="s">
        <v>1643</v>
      </c>
      <c r="ADC24" s="3" t="s">
        <v>1643</v>
      </c>
      <c r="ADD24" s="3" t="s">
        <v>1643</v>
      </c>
      <c r="ADE24" s="3" t="s">
        <v>1643</v>
      </c>
      <c r="ADF24" s="3" t="s">
        <v>1643</v>
      </c>
      <c r="ADG24" s="3" t="s">
        <v>1643</v>
      </c>
      <c r="ADH24" s="3" t="s">
        <v>1643</v>
      </c>
      <c r="ADI24" s="20" t="s">
        <v>1643</v>
      </c>
      <c r="ADJ24" s="13" t="s">
        <v>1643</v>
      </c>
      <c r="ADK24" s="3" t="s">
        <v>1643</v>
      </c>
      <c r="ADL24" s="3" t="s">
        <v>1643</v>
      </c>
      <c r="ADM24" s="3" t="s">
        <v>1643</v>
      </c>
      <c r="ADN24" s="3" t="s">
        <v>1643</v>
      </c>
      <c r="ADO24" s="5" t="s">
        <v>1643</v>
      </c>
      <c r="ADP24" s="13" t="s">
        <v>1643</v>
      </c>
      <c r="ADQ24" s="8" t="s">
        <v>1643</v>
      </c>
      <c r="ADR24" s="3" t="s">
        <v>1643</v>
      </c>
      <c r="ADS24" s="3" t="s">
        <v>1643</v>
      </c>
      <c r="ADT24" s="5" t="s">
        <v>1643</v>
      </c>
      <c r="ADU24" s="13" t="s">
        <v>1643</v>
      </c>
      <c r="ADV24" s="8" t="s">
        <v>1643</v>
      </c>
      <c r="ADW24" s="3" t="s">
        <v>1643</v>
      </c>
      <c r="ADX24" s="3" t="s">
        <v>1643</v>
      </c>
      <c r="ADY24" s="5" t="s">
        <v>1643</v>
      </c>
      <c r="ADZ24" s="13" t="s">
        <v>1643</v>
      </c>
      <c r="AEA24" s="8" t="s">
        <v>1643</v>
      </c>
      <c r="AEB24" s="3" t="s">
        <v>1643</v>
      </c>
      <c r="AEC24" s="3" t="s">
        <v>1643</v>
      </c>
      <c r="AED24" s="5" t="s">
        <v>1643</v>
      </c>
      <c r="AEE24" s="13" t="s">
        <v>1643</v>
      </c>
      <c r="AEF24" s="3" t="s">
        <v>1643</v>
      </c>
      <c r="AEG24" s="3" t="s">
        <v>1643</v>
      </c>
      <c r="AEH24" s="3" t="s">
        <v>1643</v>
      </c>
      <c r="AEI24" s="3" t="s">
        <v>1643</v>
      </c>
      <c r="AEJ24" s="3" t="s">
        <v>1643</v>
      </c>
      <c r="AEK24" s="3" t="s">
        <v>1643</v>
      </c>
      <c r="AEL24" s="3" t="s">
        <v>1643</v>
      </c>
      <c r="AEM24" s="5" t="s">
        <v>1643</v>
      </c>
      <c r="AEN24" s="13" t="s">
        <v>1643</v>
      </c>
      <c r="AEO24" s="3" t="s">
        <v>1643</v>
      </c>
      <c r="AEP24" s="3" t="s">
        <v>1643</v>
      </c>
      <c r="AEQ24" s="3" t="s">
        <v>1643</v>
      </c>
      <c r="AER24" s="3" t="s">
        <v>1643</v>
      </c>
      <c r="AES24" s="3" t="s">
        <v>1643</v>
      </c>
      <c r="AET24" s="5" t="s">
        <v>1643</v>
      </c>
      <c r="AEU24" s="13" t="s">
        <v>1643</v>
      </c>
      <c r="AEV24" s="3" t="s">
        <v>1643</v>
      </c>
      <c r="AEW24" s="3" t="s">
        <v>1643</v>
      </c>
      <c r="AEX24" s="3" t="s">
        <v>1643</v>
      </c>
      <c r="AEY24" s="5" t="s">
        <v>1643</v>
      </c>
    </row>
    <row r="25" spans="1:831" ht="101.5" x14ac:dyDescent="0.35">
      <c r="A25" s="1">
        <v>45619.691157407404</v>
      </c>
      <c r="B25" s="2">
        <v>45619.699340277781</v>
      </c>
      <c r="C25" s="4">
        <v>100</v>
      </c>
      <c r="D25" s="4">
        <v>706</v>
      </c>
      <c r="E25" s="3" t="s">
        <v>1640</v>
      </c>
      <c r="F25" s="2">
        <v>45619.69935072917</v>
      </c>
      <c r="G25" s="3" t="s">
        <v>1701</v>
      </c>
      <c r="H25" s="4">
        <v>1</v>
      </c>
      <c r="I25" s="3" t="s">
        <v>1642</v>
      </c>
      <c r="J25" s="3" t="s">
        <v>1642</v>
      </c>
      <c r="K25" s="3" t="s">
        <v>1642</v>
      </c>
      <c r="L25" s="3" t="s">
        <v>1642</v>
      </c>
      <c r="M25" s="3" t="s">
        <v>1642</v>
      </c>
      <c r="N25" s="3" t="s">
        <v>1642</v>
      </c>
      <c r="O25" s="3" t="s">
        <v>110</v>
      </c>
      <c r="P25" s="3" t="s">
        <v>1643</v>
      </c>
      <c r="Q25" s="3" t="s">
        <v>1643</v>
      </c>
      <c r="R25" s="20" t="s">
        <v>110</v>
      </c>
      <c r="S25" s="127">
        <v>51</v>
      </c>
      <c r="T25" s="124"/>
      <c r="U25" s="3"/>
      <c r="V25" s="3" t="s">
        <v>20</v>
      </c>
      <c r="W25" s="3" t="s">
        <v>110</v>
      </c>
      <c r="X25" s="3" t="s">
        <v>37</v>
      </c>
      <c r="Y25" s="3" t="s">
        <v>89</v>
      </c>
      <c r="Z25" s="3" t="s">
        <v>14</v>
      </c>
      <c r="AA25" s="4">
        <v>246</v>
      </c>
      <c r="AB25" s="3" t="s">
        <v>25</v>
      </c>
      <c r="AC25" s="3" t="s">
        <v>110</v>
      </c>
      <c r="AD25" s="3" t="s">
        <v>1643</v>
      </c>
      <c r="AE25" s="5" t="s">
        <v>1643</v>
      </c>
      <c r="AF25" s="8" t="s">
        <v>129</v>
      </c>
      <c r="AG25" s="3" t="s">
        <v>131</v>
      </c>
      <c r="AH25" s="3" t="s">
        <v>129</v>
      </c>
      <c r="AI25" s="3" t="s">
        <v>129</v>
      </c>
      <c r="AJ25" s="3" t="s">
        <v>131</v>
      </c>
      <c r="AK25" s="3" t="s">
        <v>130</v>
      </c>
      <c r="AL25" s="3" t="s">
        <v>130</v>
      </c>
      <c r="AM25" s="3" t="s">
        <v>129</v>
      </c>
      <c r="AN25" s="3" t="s">
        <v>130</v>
      </c>
      <c r="AO25" s="3" t="s">
        <v>130</v>
      </c>
      <c r="AP25" s="3" t="s">
        <v>131</v>
      </c>
      <c r="AQ25" s="3" t="s">
        <v>129</v>
      </c>
      <c r="AR25" s="3" t="s">
        <v>131</v>
      </c>
      <c r="AS25" s="3" t="s">
        <v>130</v>
      </c>
      <c r="AT25" s="3" t="s">
        <v>129</v>
      </c>
      <c r="AU25" s="5" t="s">
        <v>1643</v>
      </c>
      <c r="AV25" s="13" t="s">
        <v>196</v>
      </c>
      <c r="AW25" s="3" t="s">
        <v>1643</v>
      </c>
      <c r="AX25" s="3" t="s">
        <v>1643</v>
      </c>
      <c r="AY25" s="3" t="s">
        <v>201</v>
      </c>
      <c r="AZ25" s="3" t="s">
        <v>1643</v>
      </c>
      <c r="BA25" s="3" t="s">
        <v>1643</v>
      </c>
      <c r="BB25" s="3" t="s">
        <v>210</v>
      </c>
      <c r="BC25" s="5" t="s">
        <v>1643</v>
      </c>
      <c r="BD25" s="13" t="s">
        <v>231</v>
      </c>
      <c r="BE25" s="3" t="s">
        <v>232</v>
      </c>
      <c r="BF25" s="3" t="s">
        <v>233</v>
      </c>
      <c r="BG25" s="3" t="s">
        <v>234</v>
      </c>
      <c r="BH25" s="3" t="s">
        <v>235</v>
      </c>
      <c r="BI25" s="3" t="s">
        <v>1643</v>
      </c>
      <c r="BJ25" s="3" t="s">
        <v>1643</v>
      </c>
      <c r="BK25" s="5" t="s">
        <v>1643</v>
      </c>
      <c r="BL25" s="13" t="s">
        <v>131</v>
      </c>
      <c r="BM25" s="3" t="s">
        <v>131</v>
      </c>
      <c r="BN25" s="3" t="s">
        <v>131</v>
      </c>
      <c r="BO25" s="5" t="s">
        <v>131</v>
      </c>
      <c r="BP25" s="13" t="s">
        <v>132</v>
      </c>
      <c r="BQ25" s="3" t="s">
        <v>132</v>
      </c>
      <c r="BR25" s="3" t="s">
        <v>132</v>
      </c>
      <c r="BS25" s="5" t="s">
        <v>132</v>
      </c>
      <c r="BT25" s="13" t="s">
        <v>132</v>
      </c>
      <c r="BU25" s="5" t="s">
        <v>132</v>
      </c>
      <c r="BV25" s="13" t="s">
        <v>132</v>
      </c>
      <c r="BW25" s="3" t="s">
        <v>132</v>
      </c>
      <c r="BX25" s="3" t="s">
        <v>132</v>
      </c>
      <c r="BY25" s="5" t="s">
        <v>132</v>
      </c>
      <c r="BZ25" s="13" t="s">
        <v>129</v>
      </c>
      <c r="CA25" s="3" t="s">
        <v>129</v>
      </c>
      <c r="CB25" s="3" t="s">
        <v>131</v>
      </c>
      <c r="CC25" s="3" t="s">
        <v>131</v>
      </c>
      <c r="CD25" s="5" t="s">
        <v>131</v>
      </c>
      <c r="CE25" s="13" t="s">
        <v>132</v>
      </c>
      <c r="CF25" s="3" t="s">
        <v>132</v>
      </c>
      <c r="CG25" s="3" t="s">
        <v>132</v>
      </c>
      <c r="CH25" s="3" t="s">
        <v>132</v>
      </c>
      <c r="CI25" s="3" t="s">
        <v>131</v>
      </c>
      <c r="CJ25" s="3" t="s">
        <v>131</v>
      </c>
      <c r="CK25" s="5" t="s">
        <v>132</v>
      </c>
      <c r="CL25" s="13" t="s">
        <v>131</v>
      </c>
      <c r="CM25" s="3" t="s">
        <v>131</v>
      </c>
      <c r="CN25" s="3" t="s">
        <v>132</v>
      </c>
      <c r="CO25" s="3" t="s">
        <v>132</v>
      </c>
      <c r="CP25" s="3" t="s">
        <v>131</v>
      </c>
      <c r="CQ25" s="20" t="s">
        <v>131</v>
      </c>
      <c r="CR25" s="13" t="s">
        <v>132</v>
      </c>
      <c r="CS25" s="3" t="s">
        <v>132</v>
      </c>
      <c r="CT25" s="3" t="s">
        <v>132</v>
      </c>
      <c r="CU25" s="3" t="s">
        <v>132</v>
      </c>
      <c r="CV25" s="3" t="s">
        <v>132</v>
      </c>
      <c r="CW25" s="3" t="s">
        <v>132</v>
      </c>
      <c r="CX25" s="3" t="s">
        <v>132</v>
      </c>
      <c r="CY25" s="3" t="s">
        <v>132</v>
      </c>
      <c r="CZ25" s="3" t="s">
        <v>132</v>
      </c>
      <c r="DA25" s="3" t="s">
        <v>132</v>
      </c>
      <c r="DB25" s="3" t="s">
        <v>132</v>
      </c>
      <c r="DC25" s="3" t="s">
        <v>132</v>
      </c>
      <c r="DD25" s="3" t="s">
        <v>132</v>
      </c>
      <c r="DE25" s="5" t="s">
        <v>132</v>
      </c>
      <c r="DF25" s="8" t="s">
        <v>131</v>
      </c>
      <c r="DG25" s="3" t="s">
        <v>132</v>
      </c>
      <c r="DH25" s="3" t="s">
        <v>132</v>
      </c>
      <c r="DI25" s="3" t="s">
        <v>132</v>
      </c>
      <c r="DJ25" s="3" t="s">
        <v>132</v>
      </c>
      <c r="DK25" s="3" t="s">
        <v>132</v>
      </c>
      <c r="DL25" s="3" t="s">
        <v>132</v>
      </c>
      <c r="DM25" s="3" t="s">
        <v>132</v>
      </c>
      <c r="DN25" s="5" t="s">
        <v>132</v>
      </c>
      <c r="DO25" s="8" t="s">
        <v>131</v>
      </c>
      <c r="DP25" s="3" t="s">
        <v>132</v>
      </c>
      <c r="DQ25" s="3" t="s">
        <v>132</v>
      </c>
      <c r="DR25" s="5" t="s">
        <v>131</v>
      </c>
      <c r="DS25" s="8" t="s">
        <v>132</v>
      </c>
      <c r="DT25" s="3" t="s">
        <v>132</v>
      </c>
      <c r="DU25" s="3" t="s">
        <v>132</v>
      </c>
      <c r="DV25" s="5" t="s">
        <v>132</v>
      </c>
      <c r="DW25" s="16" t="s">
        <v>1643</v>
      </c>
      <c r="DX25" s="13" t="s">
        <v>353</v>
      </c>
      <c r="DY25" s="3" t="s">
        <v>354</v>
      </c>
      <c r="DZ25" s="3" t="s">
        <v>355</v>
      </c>
      <c r="EA25" s="3" t="s">
        <v>356</v>
      </c>
      <c r="EB25" s="20" t="s">
        <v>357</v>
      </c>
      <c r="EC25" s="13" t="s">
        <v>110</v>
      </c>
      <c r="ED25" s="3" t="s">
        <v>110</v>
      </c>
      <c r="EE25" s="3" t="s">
        <v>110</v>
      </c>
      <c r="EF25" s="3" t="s">
        <v>1643</v>
      </c>
      <c r="EG25" s="3" t="s">
        <v>110</v>
      </c>
      <c r="EH25" s="3" t="s">
        <v>110</v>
      </c>
      <c r="EI25" s="3" t="s">
        <v>110</v>
      </c>
      <c r="EJ25" s="3" t="s">
        <v>110</v>
      </c>
      <c r="EK25" s="3" t="s">
        <v>110</v>
      </c>
      <c r="EL25" s="3" t="s">
        <v>110</v>
      </c>
      <c r="EM25" s="20" t="s">
        <v>1643</v>
      </c>
      <c r="EN25" s="18" t="s">
        <v>110</v>
      </c>
      <c r="EO25" s="8" t="s">
        <v>1643</v>
      </c>
      <c r="EP25" s="3" t="s">
        <v>1643</v>
      </c>
      <c r="EQ25" s="3" t="s">
        <v>1643</v>
      </c>
      <c r="ER25" s="3" t="s">
        <v>489</v>
      </c>
      <c r="ES25" s="3" t="s">
        <v>492</v>
      </c>
      <c r="ET25" s="3" t="s">
        <v>495</v>
      </c>
      <c r="EU25" s="3" t="s">
        <v>496</v>
      </c>
      <c r="EV25" s="3" t="s">
        <v>497</v>
      </c>
      <c r="EW25" s="3" t="s">
        <v>498</v>
      </c>
      <c r="EX25" s="20" t="s">
        <v>1643</v>
      </c>
      <c r="EY25" s="16" t="s">
        <v>1643</v>
      </c>
      <c r="EZ25" s="13" t="s">
        <v>1643</v>
      </c>
      <c r="FA25" s="3" t="s">
        <v>1643</v>
      </c>
      <c r="FB25" s="3" t="s">
        <v>1643</v>
      </c>
      <c r="FC25" s="3" t="s">
        <v>1643</v>
      </c>
      <c r="FD25" s="3" t="s">
        <v>1643</v>
      </c>
      <c r="FE25" s="3" t="s">
        <v>1643</v>
      </c>
      <c r="FF25" s="3" t="s">
        <v>1643</v>
      </c>
      <c r="FG25" s="3" t="s">
        <v>1643</v>
      </c>
      <c r="FH25" s="3" t="s">
        <v>1643</v>
      </c>
      <c r="FI25" s="3" t="s">
        <v>1643</v>
      </c>
      <c r="FJ25" s="3" t="s">
        <v>1643</v>
      </c>
      <c r="FK25" s="3" t="s">
        <v>1643</v>
      </c>
      <c r="FL25" s="3" t="s">
        <v>1643</v>
      </c>
      <c r="FM25" s="3" t="s">
        <v>1643</v>
      </c>
      <c r="FN25" s="3" t="s">
        <v>1643</v>
      </c>
      <c r="FO25" s="3" t="s">
        <v>1643</v>
      </c>
      <c r="FP25" s="3" t="s">
        <v>1643</v>
      </c>
      <c r="FQ25" s="3" t="s">
        <v>1643</v>
      </c>
      <c r="FR25" s="3" t="s">
        <v>1643</v>
      </c>
      <c r="FS25" s="3" t="s">
        <v>1643</v>
      </c>
      <c r="FT25" s="3" t="s">
        <v>1643</v>
      </c>
      <c r="FU25" s="3" t="s">
        <v>1643</v>
      </c>
      <c r="FV25" s="3" t="s">
        <v>1643</v>
      </c>
      <c r="FW25" s="3" t="s">
        <v>1643</v>
      </c>
      <c r="FX25" s="3" t="s">
        <v>1643</v>
      </c>
      <c r="FY25" s="3" t="s">
        <v>1643</v>
      </c>
      <c r="FZ25" s="3" t="s">
        <v>1643</v>
      </c>
      <c r="GA25" s="3" t="s">
        <v>1643</v>
      </c>
      <c r="GB25" s="3" t="s">
        <v>1643</v>
      </c>
      <c r="GC25" s="3" t="s">
        <v>1643</v>
      </c>
      <c r="GD25" s="3" t="s">
        <v>1643</v>
      </c>
      <c r="GE25" s="3" t="s">
        <v>1643</v>
      </c>
      <c r="GF25" s="3" t="s">
        <v>1643</v>
      </c>
      <c r="GG25" s="3" t="s">
        <v>1643</v>
      </c>
      <c r="GH25" s="3" t="s">
        <v>1643</v>
      </c>
      <c r="GI25" s="3" t="s">
        <v>1643</v>
      </c>
      <c r="GJ25" s="3" t="s">
        <v>1643</v>
      </c>
      <c r="GK25" s="3" t="s">
        <v>1643</v>
      </c>
      <c r="GL25" s="3" t="s">
        <v>1643</v>
      </c>
      <c r="GM25" s="3" t="s">
        <v>1643</v>
      </c>
      <c r="GN25" s="3" t="s">
        <v>1643</v>
      </c>
      <c r="GO25" s="3" t="s">
        <v>1643</v>
      </c>
      <c r="GP25" s="20" t="s">
        <v>1643</v>
      </c>
      <c r="GQ25" s="13" t="s">
        <v>1643</v>
      </c>
      <c r="GR25" s="20" t="s">
        <v>1643</v>
      </c>
      <c r="GS25" s="13" t="s">
        <v>1643</v>
      </c>
      <c r="GT25" s="3" t="s">
        <v>1643</v>
      </c>
      <c r="GU25" s="3" t="s">
        <v>1643</v>
      </c>
      <c r="GV25" s="20" t="s">
        <v>1643</v>
      </c>
      <c r="GW25" s="31"/>
      <c r="GX25" s="13" t="s">
        <v>1643</v>
      </c>
      <c r="GY25" s="5" t="s">
        <v>1643</v>
      </c>
      <c r="GZ25" s="13" t="s">
        <v>1643</v>
      </c>
      <c r="HA25" s="5" t="s">
        <v>1643</v>
      </c>
      <c r="HB25" s="13" t="s">
        <v>1643</v>
      </c>
      <c r="HC25" s="3" t="s">
        <v>1643</v>
      </c>
      <c r="HD25" s="3" t="s">
        <v>1643</v>
      </c>
      <c r="HE25" s="3" t="s">
        <v>1643</v>
      </c>
      <c r="HF25" s="3" t="s">
        <v>1643</v>
      </c>
      <c r="HG25" s="20" t="s">
        <v>1643</v>
      </c>
      <c r="HH25" s="13" t="s">
        <v>1643</v>
      </c>
      <c r="HI25" s="3"/>
      <c r="HJ25" s="3" t="s">
        <v>1643</v>
      </c>
      <c r="HK25" s="3" t="s">
        <v>1643</v>
      </c>
      <c r="HL25" s="3" t="s">
        <v>1643</v>
      </c>
      <c r="HM25" s="3" t="s">
        <v>1643</v>
      </c>
      <c r="HN25" s="3" t="s">
        <v>1643</v>
      </c>
      <c r="HO25" s="5" t="s">
        <v>1643</v>
      </c>
      <c r="HP25" s="8" t="s">
        <v>1643</v>
      </c>
      <c r="HQ25" s="8" t="s">
        <v>1643</v>
      </c>
      <c r="HR25" s="3" t="s">
        <v>1643</v>
      </c>
      <c r="HS25" s="3" t="s">
        <v>1643</v>
      </c>
      <c r="HT25" s="3" t="s">
        <v>1643</v>
      </c>
      <c r="HU25" s="3" t="s">
        <v>1643</v>
      </c>
      <c r="HV25" s="5" t="s">
        <v>1643</v>
      </c>
      <c r="HW25" s="13" t="s">
        <v>1643</v>
      </c>
      <c r="HX25" s="8" t="s">
        <v>1643</v>
      </c>
      <c r="HY25" s="3" t="s">
        <v>1643</v>
      </c>
      <c r="HZ25" s="3" t="s">
        <v>1643</v>
      </c>
      <c r="IA25" s="3" t="s">
        <v>1643</v>
      </c>
      <c r="IB25" s="3" t="s">
        <v>1643</v>
      </c>
      <c r="IC25" s="5" t="s">
        <v>1643</v>
      </c>
      <c r="ID25" s="13" t="s">
        <v>1643</v>
      </c>
      <c r="IE25" s="8" t="s">
        <v>1643</v>
      </c>
      <c r="IF25" s="3" t="s">
        <v>1643</v>
      </c>
      <c r="IG25" s="3" t="s">
        <v>1643</v>
      </c>
      <c r="IH25" s="3" t="s">
        <v>1643</v>
      </c>
      <c r="II25" s="3" t="s">
        <v>1643</v>
      </c>
      <c r="IJ25" s="20" t="s">
        <v>1643</v>
      </c>
      <c r="IK25" s="13" t="s">
        <v>1643</v>
      </c>
      <c r="IL25" s="3" t="s">
        <v>1643</v>
      </c>
      <c r="IM25" s="3" t="s">
        <v>1643</v>
      </c>
      <c r="IN25" s="3" t="s">
        <v>1643</v>
      </c>
      <c r="IO25" s="3" t="s">
        <v>1643</v>
      </c>
      <c r="IP25" s="3" t="s">
        <v>1643</v>
      </c>
      <c r="IQ25" s="3" t="s">
        <v>1643</v>
      </c>
      <c r="IR25" s="3" t="s">
        <v>1643</v>
      </c>
      <c r="IS25" s="20" t="s">
        <v>1643</v>
      </c>
      <c r="IT25" s="13" t="s">
        <v>1643</v>
      </c>
      <c r="IU25" s="3"/>
      <c r="IV25" s="3" t="s">
        <v>1643</v>
      </c>
      <c r="IW25" s="3" t="s">
        <v>1643</v>
      </c>
      <c r="IX25" s="3" t="s">
        <v>1643</v>
      </c>
      <c r="IY25" s="5" t="s">
        <v>1643</v>
      </c>
      <c r="IZ25" s="8" t="s">
        <v>1643</v>
      </c>
      <c r="JA25" s="8" t="s">
        <v>1643</v>
      </c>
      <c r="JB25" s="3" t="s">
        <v>1643</v>
      </c>
      <c r="JC25" s="3" t="s">
        <v>1643</v>
      </c>
      <c r="JD25" s="5" t="s">
        <v>1643</v>
      </c>
      <c r="JE25" s="13" t="s">
        <v>1643</v>
      </c>
      <c r="JF25" s="3" t="s">
        <v>1643</v>
      </c>
      <c r="JG25" s="3" t="s">
        <v>1643</v>
      </c>
      <c r="JH25" s="3" t="s">
        <v>1643</v>
      </c>
      <c r="JI25" s="3" t="s">
        <v>1643</v>
      </c>
      <c r="JJ25" s="3" t="s">
        <v>1643</v>
      </c>
      <c r="JK25" s="3" t="s">
        <v>1643</v>
      </c>
      <c r="JL25" s="3" t="s">
        <v>1643</v>
      </c>
      <c r="JM25" s="20" t="s">
        <v>1643</v>
      </c>
      <c r="JN25" s="13" t="s">
        <v>1643</v>
      </c>
      <c r="JO25" s="3" t="s">
        <v>1643</v>
      </c>
      <c r="JP25" s="3" t="s">
        <v>1643</v>
      </c>
      <c r="JQ25" s="3" t="s">
        <v>1643</v>
      </c>
      <c r="JR25" s="3" t="s">
        <v>1643</v>
      </c>
      <c r="JS25" s="5" t="s">
        <v>1643</v>
      </c>
      <c r="JT25" s="13" t="s">
        <v>1643</v>
      </c>
      <c r="JU25" s="3" t="s">
        <v>1643</v>
      </c>
      <c r="JV25" s="3" t="s">
        <v>1643</v>
      </c>
      <c r="JW25" s="3" t="s">
        <v>1643</v>
      </c>
      <c r="JX25" s="5" t="s">
        <v>1643</v>
      </c>
      <c r="JY25" s="13" t="s">
        <v>1643</v>
      </c>
      <c r="JZ25" s="3" t="s">
        <v>1643</v>
      </c>
      <c r="KA25" s="3" t="s">
        <v>1643</v>
      </c>
      <c r="KB25" s="3" t="s">
        <v>1643</v>
      </c>
      <c r="KC25" s="3" t="s">
        <v>1643</v>
      </c>
      <c r="KD25" s="3" t="s">
        <v>1643</v>
      </c>
      <c r="KE25" s="3" t="s">
        <v>1643</v>
      </c>
      <c r="KF25" s="3" t="s">
        <v>1643</v>
      </c>
      <c r="KG25" s="5" t="s">
        <v>1643</v>
      </c>
      <c r="KH25" s="13" t="s">
        <v>1643</v>
      </c>
      <c r="KI25" s="3" t="s">
        <v>1643</v>
      </c>
      <c r="KJ25" s="3" t="s">
        <v>1643</v>
      </c>
      <c r="KK25" s="3" t="s">
        <v>1643</v>
      </c>
      <c r="KL25" s="3" t="s">
        <v>1643</v>
      </c>
      <c r="KM25" s="3" t="s">
        <v>1643</v>
      </c>
      <c r="KN25" s="20" t="s">
        <v>1643</v>
      </c>
      <c r="KO25" s="13" t="s">
        <v>1643</v>
      </c>
      <c r="KP25" s="3" t="s">
        <v>1643</v>
      </c>
      <c r="KQ25" s="3" t="s">
        <v>1643</v>
      </c>
      <c r="KR25" s="3" t="s">
        <v>1643</v>
      </c>
      <c r="KS25" s="20" t="s">
        <v>1643</v>
      </c>
      <c r="KT25" s="16" t="s">
        <v>1643</v>
      </c>
      <c r="KU25" s="13" t="s">
        <v>1643</v>
      </c>
      <c r="KV25" s="3" t="s">
        <v>1643</v>
      </c>
      <c r="KW25" s="3" t="s">
        <v>1643</v>
      </c>
      <c r="KX25" s="3" t="s">
        <v>1643</v>
      </c>
      <c r="KY25" s="3" t="s">
        <v>1643</v>
      </c>
      <c r="KZ25" s="3" t="s">
        <v>1643</v>
      </c>
      <c r="LA25" s="3" t="s">
        <v>1643</v>
      </c>
      <c r="LB25" s="3" t="s">
        <v>1643</v>
      </c>
      <c r="LC25" s="3" t="s">
        <v>1643</v>
      </c>
      <c r="LD25" s="3" t="s">
        <v>1643</v>
      </c>
      <c r="LE25" s="3" t="s">
        <v>1643</v>
      </c>
      <c r="LF25" s="3" t="s">
        <v>1643</v>
      </c>
      <c r="LG25" s="3" t="s">
        <v>1643</v>
      </c>
      <c r="LH25" s="3" t="s">
        <v>1643</v>
      </c>
      <c r="LI25" s="3" t="s">
        <v>1643</v>
      </c>
      <c r="LJ25" s="3" t="s">
        <v>1643</v>
      </c>
      <c r="LK25" s="3" t="s">
        <v>1643</v>
      </c>
      <c r="LL25" s="3" t="s">
        <v>1643</v>
      </c>
      <c r="LM25" s="3" t="s">
        <v>1643</v>
      </c>
      <c r="LN25" s="3" t="s">
        <v>1643</v>
      </c>
      <c r="LO25" s="3" t="s">
        <v>1643</v>
      </c>
      <c r="LP25" s="3" t="s">
        <v>1643</v>
      </c>
      <c r="LQ25" s="3" t="s">
        <v>1643</v>
      </c>
      <c r="LR25" s="3" t="s">
        <v>1643</v>
      </c>
      <c r="LS25" s="3" t="s">
        <v>1643</v>
      </c>
      <c r="LT25" s="3" t="s">
        <v>1643</v>
      </c>
      <c r="LU25" s="3" t="s">
        <v>1643</v>
      </c>
      <c r="LV25" s="3" t="s">
        <v>1643</v>
      </c>
      <c r="LW25" s="3" t="s">
        <v>1643</v>
      </c>
      <c r="LX25" s="3" t="s">
        <v>1643</v>
      </c>
      <c r="LY25" s="3" t="s">
        <v>1643</v>
      </c>
      <c r="LZ25" s="3" t="s">
        <v>1643</v>
      </c>
      <c r="MA25" s="3" t="s">
        <v>1643</v>
      </c>
      <c r="MB25" s="3" t="s">
        <v>1643</v>
      </c>
      <c r="MC25" s="3" t="s">
        <v>1643</v>
      </c>
      <c r="MD25" s="3" t="s">
        <v>1643</v>
      </c>
      <c r="ME25" s="3" t="s">
        <v>1643</v>
      </c>
      <c r="MF25" s="3" t="s">
        <v>1643</v>
      </c>
      <c r="MG25" s="3" t="s">
        <v>1643</v>
      </c>
      <c r="MH25" s="3" t="s">
        <v>1643</v>
      </c>
      <c r="MI25" s="3" t="s">
        <v>1643</v>
      </c>
      <c r="MJ25" s="3" t="s">
        <v>1643</v>
      </c>
      <c r="MK25" s="3" t="s">
        <v>1643</v>
      </c>
      <c r="ML25" s="3" t="s">
        <v>1643</v>
      </c>
      <c r="MM25" s="3" t="s">
        <v>1643</v>
      </c>
      <c r="MN25" s="20" t="s">
        <v>1643</v>
      </c>
      <c r="MO25" s="13" t="s">
        <v>1643</v>
      </c>
      <c r="MP25" s="3" t="s">
        <v>1643</v>
      </c>
      <c r="MQ25" s="3" t="s">
        <v>1643</v>
      </c>
      <c r="MR25" s="3" t="s">
        <v>1643</v>
      </c>
      <c r="MS25" s="3" t="s">
        <v>1643</v>
      </c>
      <c r="MT25" s="3" t="s">
        <v>1643</v>
      </c>
      <c r="MU25" s="3" t="s">
        <v>1643</v>
      </c>
      <c r="MV25" s="20" t="s">
        <v>1643</v>
      </c>
      <c r="MW25" s="13" t="s">
        <v>1643</v>
      </c>
      <c r="MX25" s="3" t="s">
        <v>1643</v>
      </c>
      <c r="MY25" s="3" t="s">
        <v>1643</v>
      </c>
      <c r="MZ25" s="3" t="s">
        <v>1643</v>
      </c>
      <c r="NA25" s="3" t="s">
        <v>1643</v>
      </c>
      <c r="NB25" s="3" t="s">
        <v>1643</v>
      </c>
      <c r="NC25" s="20" t="s">
        <v>1643</v>
      </c>
      <c r="ND25" s="13" t="s">
        <v>1643</v>
      </c>
      <c r="NE25" s="3" t="s">
        <v>1643</v>
      </c>
      <c r="NF25" s="3" t="s">
        <v>1643</v>
      </c>
      <c r="NG25" s="3" t="s">
        <v>1643</v>
      </c>
      <c r="NH25" s="3" t="s">
        <v>1643</v>
      </c>
      <c r="NI25" s="3" t="s">
        <v>1643</v>
      </c>
      <c r="NJ25" s="3" t="s">
        <v>1643</v>
      </c>
      <c r="NK25" s="3" t="s">
        <v>1643</v>
      </c>
      <c r="NL25" s="3" t="s">
        <v>1643</v>
      </c>
      <c r="NM25" s="3" t="s">
        <v>1643</v>
      </c>
      <c r="NN25" s="3" t="s">
        <v>1643</v>
      </c>
      <c r="NO25" s="20" t="s">
        <v>1643</v>
      </c>
      <c r="NP25" s="13" t="s">
        <v>1643</v>
      </c>
      <c r="NQ25" s="3" t="s">
        <v>1643</v>
      </c>
      <c r="NR25" s="3" t="s">
        <v>1643</v>
      </c>
      <c r="NS25" s="3" t="s">
        <v>1643</v>
      </c>
      <c r="NT25" s="3" t="s">
        <v>1643</v>
      </c>
      <c r="NU25" s="3" t="s">
        <v>1643</v>
      </c>
      <c r="NV25" s="3" t="s">
        <v>1643</v>
      </c>
      <c r="NW25" s="3" t="s">
        <v>1643</v>
      </c>
      <c r="NX25" s="3" t="s">
        <v>1643</v>
      </c>
      <c r="NY25" s="3" t="s">
        <v>1643</v>
      </c>
      <c r="NZ25" s="3" t="s">
        <v>1643</v>
      </c>
      <c r="OA25" s="3" t="s">
        <v>1643</v>
      </c>
      <c r="OB25" s="3" t="s">
        <v>1643</v>
      </c>
      <c r="OC25" s="3" t="s">
        <v>1643</v>
      </c>
      <c r="OD25" s="3" t="s">
        <v>1643</v>
      </c>
      <c r="OE25" s="5" t="s">
        <v>1643</v>
      </c>
      <c r="OF25" s="13" t="s">
        <v>1643</v>
      </c>
      <c r="OG25" s="3" t="s">
        <v>1643</v>
      </c>
      <c r="OH25" s="3" t="s">
        <v>1643</v>
      </c>
      <c r="OI25" s="3" t="s">
        <v>1643</v>
      </c>
      <c r="OJ25" s="3" t="s">
        <v>1643</v>
      </c>
      <c r="OK25" s="3" t="s">
        <v>1643</v>
      </c>
      <c r="OL25" s="3" t="s">
        <v>1643</v>
      </c>
      <c r="OM25" s="5" t="s">
        <v>1643</v>
      </c>
      <c r="ON25" s="13" t="s">
        <v>1643</v>
      </c>
      <c r="OO25" s="3" t="s">
        <v>1643</v>
      </c>
      <c r="OP25" s="3" t="s">
        <v>1643</v>
      </c>
      <c r="OQ25" s="3" t="s">
        <v>1643</v>
      </c>
      <c r="OR25" s="3" t="s">
        <v>1643</v>
      </c>
      <c r="OS25" s="3" t="s">
        <v>1643</v>
      </c>
      <c r="OT25" s="3" t="s">
        <v>1643</v>
      </c>
      <c r="OU25" s="3" t="s">
        <v>1643</v>
      </c>
      <c r="OV25" s="3" t="s">
        <v>1643</v>
      </c>
      <c r="OW25" s="3" t="s">
        <v>1643</v>
      </c>
      <c r="OX25" s="5" t="s">
        <v>1643</v>
      </c>
      <c r="OY25" s="13" t="s">
        <v>1643</v>
      </c>
      <c r="OZ25" s="3" t="s">
        <v>1643</v>
      </c>
      <c r="PA25" s="3" t="s">
        <v>1643</v>
      </c>
      <c r="PB25" s="3" t="s">
        <v>1643</v>
      </c>
      <c r="PC25" s="3" t="s">
        <v>1643</v>
      </c>
      <c r="PD25" s="3" t="s">
        <v>1643</v>
      </c>
      <c r="PE25" s="3" t="s">
        <v>1643</v>
      </c>
      <c r="PF25" s="3" t="s">
        <v>1643</v>
      </c>
      <c r="PG25" s="3" t="s">
        <v>1643</v>
      </c>
      <c r="PH25" s="3" t="s">
        <v>1643</v>
      </c>
      <c r="PI25" s="3" t="s">
        <v>1643</v>
      </c>
      <c r="PJ25" s="3" t="s">
        <v>1643</v>
      </c>
      <c r="PK25" s="3" t="s">
        <v>1643</v>
      </c>
      <c r="PL25" s="3" t="s">
        <v>1643</v>
      </c>
      <c r="PM25" s="3" t="s">
        <v>1643</v>
      </c>
      <c r="PN25" s="3" t="s">
        <v>1643</v>
      </c>
      <c r="PO25" s="3" t="s">
        <v>1643</v>
      </c>
      <c r="PP25" s="3" t="s">
        <v>1643</v>
      </c>
      <c r="PQ25" s="3" t="s">
        <v>1643</v>
      </c>
      <c r="PR25" s="3" t="s">
        <v>1643</v>
      </c>
      <c r="PS25" s="3" t="s">
        <v>1643</v>
      </c>
      <c r="PT25" s="3" t="s">
        <v>1643</v>
      </c>
      <c r="PU25" s="3" t="s">
        <v>1643</v>
      </c>
      <c r="PV25" s="3" t="s">
        <v>1643</v>
      </c>
      <c r="PW25" s="3" t="s">
        <v>1643</v>
      </c>
      <c r="PX25" s="3" t="s">
        <v>1643</v>
      </c>
      <c r="PY25" s="3" t="s">
        <v>1643</v>
      </c>
      <c r="PZ25" s="3" t="s">
        <v>1643</v>
      </c>
      <c r="QA25" s="3" t="s">
        <v>1643</v>
      </c>
      <c r="QB25" s="3" t="s">
        <v>1643</v>
      </c>
      <c r="QC25" s="3" t="s">
        <v>1643</v>
      </c>
      <c r="QD25" s="3" t="s">
        <v>1643</v>
      </c>
      <c r="QE25" s="3" t="s">
        <v>1643</v>
      </c>
      <c r="QF25" s="3" t="s">
        <v>1643</v>
      </c>
      <c r="QG25" s="3" t="s">
        <v>1643</v>
      </c>
      <c r="QH25" s="3" t="s">
        <v>1643</v>
      </c>
      <c r="QI25" s="3" t="s">
        <v>1643</v>
      </c>
      <c r="QJ25" s="3" t="s">
        <v>1643</v>
      </c>
      <c r="QK25" s="3" t="s">
        <v>1643</v>
      </c>
      <c r="QL25" s="3" t="s">
        <v>1643</v>
      </c>
      <c r="QM25" s="3" t="s">
        <v>1643</v>
      </c>
      <c r="QN25" s="3" t="s">
        <v>1643</v>
      </c>
      <c r="QO25" s="3" t="s">
        <v>1643</v>
      </c>
      <c r="QP25" s="3" t="s">
        <v>1643</v>
      </c>
      <c r="QQ25" s="3" t="s">
        <v>1643</v>
      </c>
      <c r="QR25" s="3" t="s">
        <v>1643</v>
      </c>
      <c r="QS25" s="3" t="s">
        <v>1643</v>
      </c>
      <c r="QT25" s="3" t="s">
        <v>1643</v>
      </c>
      <c r="QU25" s="3" t="s">
        <v>1643</v>
      </c>
      <c r="QV25" s="3" t="s">
        <v>1643</v>
      </c>
      <c r="QW25" s="3" t="s">
        <v>1643</v>
      </c>
      <c r="QX25" s="3" t="s">
        <v>1643</v>
      </c>
      <c r="QY25" s="3" t="s">
        <v>1643</v>
      </c>
      <c r="QZ25" s="3" t="s">
        <v>1643</v>
      </c>
      <c r="RA25" s="3" t="s">
        <v>1643</v>
      </c>
      <c r="RB25" s="3" t="s">
        <v>1643</v>
      </c>
      <c r="RC25" s="3" t="s">
        <v>1643</v>
      </c>
      <c r="RD25" s="3" t="s">
        <v>1643</v>
      </c>
      <c r="RE25" s="3" t="s">
        <v>1643</v>
      </c>
      <c r="RF25" s="3" t="s">
        <v>1643</v>
      </c>
      <c r="RG25" s="3" t="s">
        <v>1643</v>
      </c>
      <c r="RH25" s="3" t="s">
        <v>1643</v>
      </c>
      <c r="RI25" s="3" t="s">
        <v>1643</v>
      </c>
      <c r="RJ25" s="3" t="s">
        <v>1643</v>
      </c>
      <c r="RK25" s="5" t="s">
        <v>1643</v>
      </c>
      <c r="RL25" s="8" t="s">
        <v>1643</v>
      </c>
      <c r="RM25" s="3" t="s">
        <v>1643</v>
      </c>
      <c r="RN25" s="3" t="s">
        <v>1643</v>
      </c>
      <c r="RO25" s="3" t="s">
        <v>1643</v>
      </c>
      <c r="RP25" s="3" t="s">
        <v>1643</v>
      </c>
      <c r="RQ25" s="3" t="s">
        <v>1643</v>
      </c>
      <c r="RR25" s="20" t="s">
        <v>1643</v>
      </c>
      <c r="RS25" s="13" t="s">
        <v>1643</v>
      </c>
      <c r="RT25" s="3" t="s">
        <v>1643</v>
      </c>
      <c r="RU25" s="3" t="s">
        <v>1643</v>
      </c>
      <c r="RV25" s="3" t="s">
        <v>1643</v>
      </c>
      <c r="RW25" s="3" t="s">
        <v>1643</v>
      </c>
      <c r="RX25" s="3" t="s">
        <v>1643</v>
      </c>
      <c r="RY25" s="3" t="s">
        <v>1643</v>
      </c>
      <c r="RZ25" s="3" t="s">
        <v>1643</v>
      </c>
      <c r="SA25" s="3" t="s">
        <v>1643</v>
      </c>
      <c r="SB25" s="3" t="s">
        <v>1643</v>
      </c>
      <c r="SC25" s="3" t="s">
        <v>1643</v>
      </c>
      <c r="SD25" s="3" t="s">
        <v>1643</v>
      </c>
      <c r="SE25" s="3" t="s">
        <v>1643</v>
      </c>
      <c r="SF25" s="3" t="s">
        <v>1643</v>
      </c>
      <c r="SG25" s="3" t="s">
        <v>1643</v>
      </c>
      <c r="SH25" s="3" t="s">
        <v>1643</v>
      </c>
      <c r="SI25" s="3" t="s">
        <v>1643</v>
      </c>
      <c r="SJ25" s="3" t="s">
        <v>1643</v>
      </c>
      <c r="SK25" s="3" t="s">
        <v>1643</v>
      </c>
      <c r="SL25" s="3" t="s">
        <v>1643</v>
      </c>
      <c r="SM25" s="3" t="s">
        <v>1643</v>
      </c>
      <c r="SN25" s="3" t="s">
        <v>1643</v>
      </c>
      <c r="SO25" s="3" t="s">
        <v>1643</v>
      </c>
      <c r="SP25" s="3" t="s">
        <v>1643</v>
      </c>
      <c r="SQ25" s="3" t="s">
        <v>1643</v>
      </c>
      <c r="SR25" s="3" t="s">
        <v>1643</v>
      </c>
      <c r="SS25" s="3" t="s">
        <v>1643</v>
      </c>
      <c r="ST25" s="3" t="s">
        <v>1643</v>
      </c>
      <c r="SU25" s="3" t="s">
        <v>1643</v>
      </c>
      <c r="SV25" s="3" t="s">
        <v>1643</v>
      </c>
      <c r="SW25" s="3" t="s">
        <v>1643</v>
      </c>
      <c r="SX25" s="3" t="s">
        <v>1643</v>
      </c>
      <c r="SY25" s="3" t="s">
        <v>1643</v>
      </c>
      <c r="SZ25" s="3" t="s">
        <v>1643</v>
      </c>
      <c r="TA25" s="3" t="s">
        <v>1643</v>
      </c>
      <c r="TB25" s="20" t="s">
        <v>1643</v>
      </c>
      <c r="TC25" s="13"/>
      <c r="TD25" s="3"/>
      <c r="TE25" s="5"/>
      <c r="TF25" s="18" t="s">
        <v>1643</v>
      </c>
      <c r="TG25" s="13" t="s">
        <v>1643</v>
      </c>
      <c r="TH25" s="3" t="s">
        <v>1643</v>
      </c>
      <c r="TI25" s="3" t="s">
        <v>1643</v>
      </c>
      <c r="TJ25" s="3" t="s">
        <v>1643</v>
      </c>
      <c r="TK25" s="3" t="s">
        <v>1643</v>
      </c>
      <c r="TL25" s="3" t="s">
        <v>1643</v>
      </c>
      <c r="TM25" s="3" t="s">
        <v>1643</v>
      </c>
      <c r="TN25" s="3" t="s">
        <v>1643</v>
      </c>
      <c r="TO25" s="3" t="s">
        <v>1643</v>
      </c>
      <c r="TP25" s="5" t="s">
        <v>1643</v>
      </c>
      <c r="TQ25" s="8" t="s">
        <v>1643</v>
      </c>
      <c r="TR25" s="3" t="s">
        <v>1643</v>
      </c>
      <c r="TS25" s="3" t="s">
        <v>1643</v>
      </c>
      <c r="TT25" s="3" t="s">
        <v>1643</v>
      </c>
      <c r="TU25" s="20" t="s">
        <v>1643</v>
      </c>
      <c r="TV25" s="13" t="s">
        <v>1643</v>
      </c>
      <c r="TW25" s="5" t="s">
        <v>1643</v>
      </c>
      <c r="TX25" s="13" t="s">
        <v>1643</v>
      </c>
      <c r="TY25" s="5" t="s">
        <v>1643</v>
      </c>
      <c r="TZ25" s="13" t="s">
        <v>1643</v>
      </c>
      <c r="UA25" s="3" t="s">
        <v>1643</v>
      </c>
      <c r="UB25" s="3" t="s">
        <v>1643</v>
      </c>
      <c r="UC25" s="3" t="s">
        <v>1643</v>
      </c>
      <c r="UD25" s="3" t="s">
        <v>1643</v>
      </c>
      <c r="UE25" s="5" t="s">
        <v>1643</v>
      </c>
      <c r="UF25" s="13" t="s">
        <v>110</v>
      </c>
      <c r="UG25" s="3" t="s">
        <v>1643</v>
      </c>
      <c r="UH25" s="5" t="s">
        <v>111</v>
      </c>
      <c r="UI25" s="13" t="s">
        <v>1643</v>
      </c>
      <c r="UJ25" s="3" t="s">
        <v>1643</v>
      </c>
      <c r="UK25" s="3" t="s">
        <v>1643</v>
      </c>
      <c r="UL25" s="3" t="s">
        <v>1643</v>
      </c>
      <c r="UM25" s="3" t="s">
        <v>1643</v>
      </c>
      <c r="UN25" s="3" t="s">
        <v>1643</v>
      </c>
      <c r="UO25" s="3" t="s">
        <v>1643</v>
      </c>
      <c r="UP25" s="3" t="s">
        <v>1643</v>
      </c>
      <c r="UQ25" s="3" t="s">
        <v>1643</v>
      </c>
      <c r="UR25" s="3" t="s">
        <v>1643</v>
      </c>
      <c r="US25" s="3" t="s">
        <v>1643</v>
      </c>
      <c r="UT25" s="3" t="s">
        <v>1643</v>
      </c>
      <c r="UU25" s="3" t="s">
        <v>1643</v>
      </c>
      <c r="UV25" s="3" t="s">
        <v>1643</v>
      </c>
      <c r="UW25" s="3" t="s">
        <v>1643</v>
      </c>
      <c r="UX25" s="5" t="s">
        <v>1643</v>
      </c>
      <c r="UY25" s="13" t="s">
        <v>1643</v>
      </c>
      <c r="UZ25" s="3" t="s">
        <v>1643</v>
      </c>
      <c r="VA25" s="3" t="s">
        <v>1643</v>
      </c>
      <c r="VB25" s="3" t="s">
        <v>1643</v>
      </c>
      <c r="VC25" s="3" t="s">
        <v>1643</v>
      </c>
      <c r="VD25" s="3" t="s">
        <v>1643</v>
      </c>
      <c r="VE25" s="3" t="s">
        <v>1643</v>
      </c>
      <c r="VF25" s="5" t="s">
        <v>1643</v>
      </c>
      <c r="VG25" s="13" t="s">
        <v>1643</v>
      </c>
      <c r="VH25" s="3" t="s">
        <v>1643</v>
      </c>
      <c r="VI25" s="3" t="s">
        <v>1643</v>
      </c>
      <c r="VJ25" s="3" t="s">
        <v>1643</v>
      </c>
      <c r="VK25" s="3" t="s">
        <v>1643</v>
      </c>
      <c r="VL25" s="3" t="s">
        <v>1643</v>
      </c>
      <c r="VM25" s="3" t="s">
        <v>1643</v>
      </c>
      <c r="VN25" s="5" t="s">
        <v>1643</v>
      </c>
      <c r="VO25" s="13" t="s">
        <v>1643</v>
      </c>
      <c r="VP25" s="3" t="s">
        <v>1643</v>
      </c>
      <c r="VQ25" s="3" t="s">
        <v>1643</v>
      </c>
      <c r="VR25" s="3" t="s">
        <v>1643</v>
      </c>
      <c r="VS25" s="3" t="s">
        <v>1643</v>
      </c>
      <c r="VT25" s="3" t="s">
        <v>1643</v>
      </c>
      <c r="VU25" s="3" t="s">
        <v>1643</v>
      </c>
      <c r="VV25" s="3" t="s">
        <v>1643</v>
      </c>
      <c r="VW25" s="3" t="s">
        <v>1643</v>
      </c>
      <c r="VX25" s="3" t="s">
        <v>1643</v>
      </c>
      <c r="VY25" s="3" t="s">
        <v>1643</v>
      </c>
      <c r="VZ25" s="3" t="s">
        <v>1643</v>
      </c>
      <c r="WA25" s="3" t="s">
        <v>1643</v>
      </c>
      <c r="WB25" s="3" t="s">
        <v>1643</v>
      </c>
      <c r="WC25" s="3" t="s">
        <v>1643</v>
      </c>
      <c r="WD25" s="3" t="s">
        <v>1643</v>
      </c>
      <c r="WE25" s="3" t="s">
        <v>1643</v>
      </c>
      <c r="WF25" s="3" t="s">
        <v>1643</v>
      </c>
      <c r="WG25" s="3" t="s">
        <v>1643</v>
      </c>
      <c r="WH25" s="3" t="s">
        <v>1643</v>
      </c>
      <c r="WI25" s="3" t="s">
        <v>1643</v>
      </c>
      <c r="WJ25" s="3" t="s">
        <v>1643</v>
      </c>
      <c r="WK25" s="3" t="s">
        <v>1643</v>
      </c>
      <c r="WL25" s="3" t="s">
        <v>1643</v>
      </c>
      <c r="WM25" s="3" t="s">
        <v>1643</v>
      </c>
      <c r="WN25" s="3" t="s">
        <v>1643</v>
      </c>
      <c r="WO25" s="3" t="s">
        <v>1643</v>
      </c>
      <c r="WP25" s="3" t="s">
        <v>1643</v>
      </c>
      <c r="WQ25" s="3" t="s">
        <v>1643</v>
      </c>
      <c r="WR25" s="3" t="s">
        <v>1643</v>
      </c>
      <c r="WS25" s="3" t="s">
        <v>1643</v>
      </c>
      <c r="WT25" s="3" t="s">
        <v>1643</v>
      </c>
      <c r="WU25" s="3" t="s">
        <v>1643</v>
      </c>
      <c r="WV25" s="3" t="s">
        <v>1643</v>
      </c>
      <c r="WW25" s="3" t="s">
        <v>1643</v>
      </c>
      <c r="WX25" s="3" t="s">
        <v>1643</v>
      </c>
      <c r="WY25" s="3" t="s">
        <v>1643</v>
      </c>
      <c r="WZ25" s="3" t="s">
        <v>1643</v>
      </c>
      <c r="XA25" s="3" t="s">
        <v>1643</v>
      </c>
      <c r="XB25" s="3" t="s">
        <v>1643</v>
      </c>
      <c r="XC25" s="3" t="s">
        <v>1643</v>
      </c>
      <c r="XD25" s="3" t="s">
        <v>1643</v>
      </c>
      <c r="XE25" s="3" t="s">
        <v>1643</v>
      </c>
      <c r="XF25" s="3" t="s">
        <v>1643</v>
      </c>
      <c r="XG25" s="3" t="s">
        <v>1643</v>
      </c>
      <c r="XH25" s="3" t="s">
        <v>1643</v>
      </c>
      <c r="XI25" s="3" t="s">
        <v>1643</v>
      </c>
      <c r="XJ25" s="3" t="s">
        <v>1643</v>
      </c>
      <c r="XK25" s="3" t="s">
        <v>1643</v>
      </c>
      <c r="XL25" s="3" t="s">
        <v>1643</v>
      </c>
      <c r="XM25" s="3" t="s">
        <v>1643</v>
      </c>
      <c r="XN25" s="3" t="s">
        <v>1643</v>
      </c>
      <c r="XO25" s="3" t="s">
        <v>1643</v>
      </c>
      <c r="XP25" s="3" t="s">
        <v>1643</v>
      </c>
      <c r="XQ25" s="3" t="s">
        <v>1643</v>
      </c>
      <c r="XR25" s="3" t="s">
        <v>1643</v>
      </c>
      <c r="XS25" s="3" t="s">
        <v>1643</v>
      </c>
      <c r="XT25" s="3" t="s">
        <v>1643</v>
      </c>
      <c r="XU25" s="3" t="s">
        <v>1643</v>
      </c>
      <c r="XV25" s="3" t="s">
        <v>1643</v>
      </c>
      <c r="XW25" s="3" t="s">
        <v>1643</v>
      </c>
      <c r="XX25" s="3" t="s">
        <v>1643</v>
      </c>
      <c r="XY25" s="3" t="s">
        <v>1643</v>
      </c>
      <c r="XZ25" s="3" t="s">
        <v>1643</v>
      </c>
      <c r="YA25" s="5" t="s">
        <v>1643</v>
      </c>
      <c r="YB25" s="13" t="s">
        <v>1643</v>
      </c>
      <c r="YC25" s="3" t="s">
        <v>1643</v>
      </c>
      <c r="YD25" s="3" t="s">
        <v>1643</v>
      </c>
      <c r="YE25" s="3" t="s">
        <v>1643</v>
      </c>
      <c r="YF25" s="3" t="s">
        <v>1643</v>
      </c>
      <c r="YG25" s="3" t="s">
        <v>1643</v>
      </c>
      <c r="YH25" s="5" t="s">
        <v>1643</v>
      </c>
      <c r="YI25" s="13" t="s">
        <v>1643</v>
      </c>
      <c r="YJ25" s="3" t="s">
        <v>1643</v>
      </c>
      <c r="YK25" s="3" t="s">
        <v>1643</v>
      </c>
      <c r="YL25" s="3" t="s">
        <v>1643</v>
      </c>
      <c r="YM25" s="3" t="s">
        <v>1643</v>
      </c>
      <c r="YN25" s="3" t="s">
        <v>1643</v>
      </c>
      <c r="YO25" s="3" t="s">
        <v>1643</v>
      </c>
      <c r="YP25" s="3" t="s">
        <v>1643</v>
      </c>
      <c r="YQ25" s="3" t="s">
        <v>1643</v>
      </c>
      <c r="YR25" s="3" t="s">
        <v>1643</v>
      </c>
      <c r="YS25" s="3" t="s">
        <v>1643</v>
      </c>
      <c r="YT25" s="3" t="s">
        <v>1643</v>
      </c>
      <c r="YU25" s="3" t="s">
        <v>1643</v>
      </c>
      <c r="YV25" s="3" t="s">
        <v>1643</v>
      </c>
      <c r="YW25" s="3" t="s">
        <v>1643</v>
      </c>
      <c r="YX25" s="3" t="s">
        <v>1643</v>
      </c>
      <c r="YY25" s="3" t="s">
        <v>1643</v>
      </c>
      <c r="YZ25" s="3" t="s">
        <v>1643</v>
      </c>
      <c r="ZA25" s="3" t="s">
        <v>1643</v>
      </c>
      <c r="ZB25" s="3" t="s">
        <v>1643</v>
      </c>
      <c r="ZC25" s="3" t="s">
        <v>1643</v>
      </c>
      <c r="ZD25" s="3" t="s">
        <v>1643</v>
      </c>
      <c r="ZE25" s="3" t="s">
        <v>1643</v>
      </c>
      <c r="ZF25" s="3" t="s">
        <v>1643</v>
      </c>
      <c r="ZG25" s="3" t="s">
        <v>1643</v>
      </c>
      <c r="ZH25" s="3" t="s">
        <v>1643</v>
      </c>
      <c r="ZI25" s="3" t="s">
        <v>1643</v>
      </c>
      <c r="ZJ25" s="3" t="s">
        <v>1643</v>
      </c>
      <c r="ZK25" s="3" t="s">
        <v>1643</v>
      </c>
      <c r="ZL25" s="3" t="s">
        <v>1643</v>
      </c>
      <c r="ZM25" s="3" t="s">
        <v>1643</v>
      </c>
      <c r="ZN25" s="3" t="s">
        <v>1643</v>
      </c>
      <c r="ZO25" s="3" t="s">
        <v>1643</v>
      </c>
      <c r="ZP25" s="3" t="s">
        <v>1643</v>
      </c>
      <c r="ZQ25" s="3" t="s">
        <v>1643</v>
      </c>
      <c r="ZR25" s="5" t="s">
        <v>1643</v>
      </c>
      <c r="ZS25" s="13"/>
      <c r="ZT25" s="3"/>
      <c r="ZU25" s="5"/>
      <c r="ZV25" s="18" t="s">
        <v>1643</v>
      </c>
      <c r="ZW25" s="13" t="s">
        <v>1643</v>
      </c>
      <c r="ZX25" s="3" t="s">
        <v>1643</v>
      </c>
      <c r="ZY25" s="3" t="s">
        <v>1643</v>
      </c>
      <c r="ZZ25" s="3" t="s">
        <v>1643</v>
      </c>
      <c r="AAA25" s="3" t="s">
        <v>1643</v>
      </c>
      <c r="AAB25" s="3" t="s">
        <v>1643</v>
      </c>
      <c r="AAC25" s="3" t="s">
        <v>1643</v>
      </c>
      <c r="AAD25" s="3" t="s">
        <v>1643</v>
      </c>
      <c r="AAE25" s="3" t="s">
        <v>1643</v>
      </c>
      <c r="AAF25" s="5" t="s">
        <v>1643</v>
      </c>
      <c r="AAG25" s="13" t="s">
        <v>110</v>
      </c>
      <c r="AAH25" s="3" t="s">
        <v>110</v>
      </c>
      <c r="AAI25" s="3" t="s">
        <v>110</v>
      </c>
      <c r="AAJ25" s="3" t="s">
        <v>110</v>
      </c>
      <c r="AAK25" s="3" t="s">
        <v>110</v>
      </c>
      <c r="AAL25" s="3" t="s">
        <v>1643</v>
      </c>
      <c r="AAM25" s="3" t="s">
        <v>1643</v>
      </c>
      <c r="AAN25" s="3" t="s">
        <v>1643</v>
      </c>
      <c r="AAO25" s="5" t="s">
        <v>1643</v>
      </c>
      <c r="AAP25" s="13" t="s">
        <v>110</v>
      </c>
      <c r="AAQ25" s="5" t="s">
        <v>515</v>
      </c>
      <c r="AAR25" s="13" t="s">
        <v>524</v>
      </c>
      <c r="AAS25" s="3" t="s">
        <v>111</v>
      </c>
      <c r="AAT25" s="3" t="s">
        <v>111</v>
      </c>
      <c r="AAU25" s="3" t="s">
        <v>110</v>
      </c>
      <c r="AAV25" s="3" t="s">
        <v>110</v>
      </c>
      <c r="AAW25" s="3" t="s">
        <v>110</v>
      </c>
      <c r="AAX25" s="5" t="s">
        <v>111</v>
      </c>
      <c r="AAY25" s="13" t="s">
        <v>110</v>
      </c>
      <c r="AAZ25" s="13" t="s">
        <v>1644</v>
      </c>
      <c r="ABA25" s="3" t="s">
        <v>1643</v>
      </c>
      <c r="ABB25" s="3" t="s">
        <v>541</v>
      </c>
      <c r="ABC25" s="3" t="s">
        <v>1643</v>
      </c>
      <c r="ABD25" s="3" t="s">
        <v>1643</v>
      </c>
      <c r="ABE25" s="20"/>
      <c r="ABF25" s="5" t="s">
        <v>545</v>
      </c>
      <c r="ABG25" s="13" t="s">
        <v>547</v>
      </c>
      <c r="ABH25" s="3" t="s">
        <v>1643</v>
      </c>
      <c r="ABI25" s="3" t="s">
        <v>541</v>
      </c>
      <c r="ABJ25" s="3" t="s">
        <v>542</v>
      </c>
      <c r="ABK25" s="3" t="s">
        <v>1643</v>
      </c>
      <c r="ABL25" s="3" t="s">
        <v>1643</v>
      </c>
      <c r="ABM25" s="5" t="s">
        <v>1643</v>
      </c>
      <c r="ABN25" s="13" t="s">
        <v>1643</v>
      </c>
      <c r="ABO25" s="3" t="s">
        <v>1643</v>
      </c>
      <c r="ABP25" s="3" t="s">
        <v>1643</v>
      </c>
      <c r="ABQ25" s="3" t="s">
        <v>1643</v>
      </c>
      <c r="ABR25" s="3" t="s">
        <v>1643</v>
      </c>
      <c r="ABS25" s="3" t="s">
        <v>1643</v>
      </c>
      <c r="ABT25" s="5" t="s">
        <v>1643</v>
      </c>
      <c r="ABU25" s="13" t="s">
        <v>1643</v>
      </c>
      <c r="ABV25" s="3" t="s">
        <v>1643</v>
      </c>
      <c r="ABW25" s="3" t="s">
        <v>1643</v>
      </c>
      <c r="ABX25" s="3" t="s">
        <v>1643</v>
      </c>
      <c r="ABY25" s="3" t="s">
        <v>1643</v>
      </c>
      <c r="ABZ25" s="3" t="s">
        <v>1643</v>
      </c>
      <c r="ACA25" s="5" t="s">
        <v>1643</v>
      </c>
      <c r="ACB25" s="13" t="s">
        <v>136</v>
      </c>
      <c r="ACC25" s="3" t="s">
        <v>557</v>
      </c>
      <c r="ACD25" s="3" t="s">
        <v>1643</v>
      </c>
      <c r="ACE25" s="3" t="s">
        <v>144</v>
      </c>
      <c r="ACF25" s="3" t="s">
        <v>1643</v>
      </c>
      <c r="ACG25" s="3" t="s">
        <v>558</v>
      </c>
      <c r="ACH25" s="3" t="s">
        <v>148</v>
      </c>
      <c r="ACI25" s="3" t="s">
        <v>1643</v>
      </c>
      <c r="ACJ25" s="5" t="s">
        <v>1643</v>
      </c>
      <c r="ACK25" s="13" t="s">
        <v>111</v>
      </c>
      <c r="ACL25" s="3" t="s">
        <v>1643</v>
      </c>
      <c r="ACM25" s="3" t="s">
        <v>1643</v>
      </c>
      <c r="ACN25" s="3" t="s">
        <v>1643</v>
      </c>
      <c r="ACO25" s="3" t="s">
        <v>1643</v>
      </c>
      <c r="ACP25" s="5" t="s">
        <v>1643</v>
      </c>
      <c r="ACQ25" s="13" t="s">
        <v>1643</v>
      </c>
      <c r="ACR25" s="3" t="s">
        <v>1643</v>
      </c>
      <c r="ACS25" s="3" t="s">
        <v>1643</v>
      </c>
      <c r="ACT25" s="3" t="s">
        <v>1643</v>
      </c>
      <c r="ACU25" s="5"/>
      <c r="ACV25" s="13" t="s">
        <v>1643</v>
      </c>
      <c r="ACW25" s="3" t="s">
        <v>1643</v>
      </c>
      <c r="ACX25" s="3" t="s">
        <v>1643</v>
      </c>
      <c r="ACY25" s="3" t="s">
        <v>1643</v>
      </c>
      <c r="ACZ25" s="5" t="s">
        <v>1643</v>
      </c>
      <c r="ADA25" s="13" t="s">
        <v>1643</v>
      </c>
      <c r="ADB25" s="3" t="s">
        <v>1643</v>
      </c>
      <c r="ADC25" s="3" t="s">
        <v>1643</v>
      </c>
      <c r="ADD25" s="3" t="s">
        <v>1643</v>
      </c>
      <c r="ADE25" s="3" t="s">
        <v>1643</v>
      </c>
      <c r="ADF25" s="3" t="s">
        <v>1643</v>
      </c>
      <c r="ADG25" s="3" t="s">
        <v>1643</v>
      </c>
      <c r="ADH25" s="3" t="s">
        <v>1643</v>
      </c>
      <c r="ADI25" s="20" t="s">
        <v>1643</v>
      </c>
      <c r="ADJ25" s="13" t="s">
        <v>111</v>
      </c>
      <c r="ADK25" s="3" t="s">
        <v>1643</v>
      </c>
      <c r="ADL25" s="3" t="s">
        <v>1643</v>
      </c>
      <c r="ADM25" s="3" t="s">
        <v>1643</v>
      </c>
      <c r="ADN25" s="3" t="s">
        <v>1643</v>
      </c>
      <c r="ADO25" s="5" t="s">
        <v>1643</v>
      </c>
      <c r="ADP25" s="13" t="s">
        <v>1643</v>
      </c>
      <c r="ADQ25" s="8" t="s">
        <v>1643</v>
      </c>
      <c r="ADR25" s="3" t="s">
        <v>1643</v>
      </c>
      <c r="ADS25" s="3" t="s">
        <v>1643</v>
      </c>
      <c r="ADT25" s="5" t="s">
        <v>1643</v>
      </c>
      <c r="ADU25" s="13" t="s">
        <v>1643</v>
      </c>
      <c r="ADV25" s="8" t="s">
        <v>1643</v>
      </c>
      <c r="ADW25" s="3" t="s">
        <v>1643</v>
      </c>
      <c r="ADX25" s="3" t="s">
        <v>1643</v>
      </c>
      <c r="ADY25" s="5" t="s">
        <v>1643</v>
      </c>
      <c r="ADZ25" s="13" t="s">
        <v>1643</v>
      </c>
      <c r="AEA25" s="8" t="s">
        <v>1643</v>
      </c>
      <c r="AEB25" s="3" t="s">
        <v>1643</v>
      </c>
      <c r="AEC25" s="3" t="s">
        <v>1643</v>
      </c>
      <c r="AED25" s="5" t="s">
        <v>1643</v>
      </c>
      <c r="AEE25" s="13" t="s">
        <v>1643</v>
      </c>
      <c r="AEF25" s="3" t="s">
        <v>1643</v>
      </c>
      <c r="AEG25" s="3" t="s">
        <v>1643</v>
      </c>
      <c r="AEH25" s="3" t="s">
        <v>1643</v>
      </c>
      <c r="AEI25" s="3" t="s">
        <v>1643</v>
      </c>
      <c r="AEJ25" s="3" t="s">
        <v>1643</v>
      </c>
      <c r="AEK25" s="3" t="s">
        <v>1643</v>
      </c>
      <c r="AEL25" s="3" t="s">
        <v>1643</v>
      </c>
      <c r="AEM25" s="5" t="s">
        <v>1643</v>
      </c>
      <c r="AEN25" s="13" t="s">
        <v>1643</v>
      </c>
      <c r="AEO25" s="3" t="s">
        <v>1643</v>
      </c>
      <c r="AEP25" s="3" t="s">
        <v>1643</v>
      </c>
      <c r="AEQ25" s="3" t="s">
        <v>1643</v>
      </c>
      <c r="AER25" s="3" t="s">
        <v>1643</v>
      </c>
      <c r="AES25" s="3" t="s">
        <v>1643</v>
      </c>
      <c r="AET25" s="5" t="s">
        <v>1643</v>
      </c>
      <c r="AEU25" s="13" t="s">
        <v>1643</v>
      </c>
      <c r="AEV25" s="3" t="s">
        <v>1643</v>
      </c>
      <c r="AEW25" s="3" t="s">
        <v>1643</v>
      </c>
      <c r="AEX25" s="3" t="s">
        <v>1643</v>
      </c>
      <c r="AEY25" s="5" t="s">
        <v>1643</v>
      </c>
    </row>
    <row r="26" spans="1:831" ht="87" x14ac:dyDescent="0.35">
      <c r="A26" s="1">
        <v>45619.728622685187</v>
      </c>
      <c r="B26" s="2">
        <v>45619.739525462966</v>
      </c>
      <c r="C26" s="4">
        <v>100</v>
      </c>
      <c r="D26" s="4">
        <v>941</v>
      </c>
      <c r="E26" s="3" t="s">
        <v>1640</v>
      </c>
      <c r="F26" s="2">
        <v>45619.739535983797</v>
      </c>
      <c r="G26" s="3" t="s">
        <v>1704</v>
      </c>
      <c r="H26" s="4">
        <v>1</v>
      </c>
      <c r="I26" s="3" t="s">
        <v>1642</v>
      </c>
      <c r="J26" s="3" t="s">
        <v>1642</v>
      </c>
      <c r="K26" s="3" t="s">
        <v>1642</v>
      </c>
      <c r="L26" s="3" t="s">
        <v>1642</v>
      </c>
      <c r="M26" s="3" t="s">
        <v>1642</v>
      </c>
      <c r="N26" s="3" t="s">
        <v>1642</v>
      </c>
      <c r="O26" s="3" t="s">
        <v>111</v>
      </c>
      <c r="P26" s="3" t="s">
        <v>110</v>
      </c>
      <c r="Q26" s="3" t="s">
        <v>9</v>
      </c>
      <c r="R26" s="20" t="s">
        <v>110</v>
      </c>
      <c r="S26" s="127">
        <v>50</v>
      </c>
      <c r="T26" s="124"/>
      <c r="U26" s="3"/>
      <c r="V26" s="3" t="s">
        <v>20</v>
      </c>
      <c r="W26" s="3" t="s">
        <v>110</v>
      </c>
      <c r="X26" s="3" t="s">
        <v>47</v>
      </c>
      <c r="Y26" s="3" t="s">
        <v>103</v>
      </c>
      <c r="Z26" s="3" t="s">
        <v>8</v>
      </c>
      <c r="AA26" s="4">
        <v>453</v>
      </c>
      <c r="AB26" s="3" t="s">
        <v>25</v>
      </c>
      <c r="AC26" s="3" t="s">
        <v>111</v>
      </c>
      <c r="AD26" s="3" t="s">
        <v>111</v>
      </c>
      <c r="AE26" s="5" t="s">
        <v>1820</v>
      </c>
      <c r="AF26" s="8" t="s">
        <v>130</v>
      </c>
      <c r="AG26" s="3" t="s">
        <v>129</v>
      </c>
      <c r="AH26" s="3" t="s">
        <v>128</v>
      </c>
      <c r="AI26" s="3" t="s">
        <v>130</v>
      </c>
      <c r="AJ26" s="3" t="s">
        <v>131</v>
      </c>
      <c r="AK26" s="3" t="s">
        <v>131</v>
      </c>
      <c r="AL26" s="3" t="s">
        <v>1818</v>
      </c>
      <c r="AM26" s="3" t="s">
        <v>132</v>
      </c>
      <c r="AN26" s="3" t="s">
        <v>130</v>
      </c>
      <c r="AO26" s="3" t="s">
        <v>128</v>
      </c>
      <c r="AP26" s="3" t="s">
        <v>132</v>
      </c>
      <c r="AQ26" s="3" t="s">
        <v>132</v>
      </c>
      <c r="AR26" s="3" t="s">
        <v>132</v>
      </c>
      <c r="AS26" s="3" t="s">
        <v>130</v>
      </c>
      <c r="AT26" s="3" t="s">
        <v>128</v>
      </c>
      <c r="AU26" s="5" t="s">
        <v>1643</v>
      </c>
      <c r="AV26" s="13" t="s">
        <v>196</v>
      </c>
      <c r="AW26" s="3" t="s">
        <v>1643</v>
      </c>
      <c r="AX26" s="3" t="s">
        <v>1643</v>
      </c>
      <c r="AY26" s="3" t="s">
        <v>1643</v>
      </c>
      <c r="AZ26" s="3" t="s">
        <v>1643</v>
      </c>
      <c r="BA26" s="3" t="s">
        <v>1643</v>
      </c>
      <c r="BB26" s="3" t="s">
        <v>1643</v>
      </c>
      <c r="BC26" s="5" t="s">
        <v>1643</v>
      </c>
      <c r="BD26" s="13" t="s">
        <v>231</v>
      </c>
      <c r="BE26" s="3" t="s">
        <v>232</v>
      </c>
      <c r="BF26" s="3" t="s">
        <v>233</v>
      </c>
      <c r="BG26" s="3" t="s">
        <v>1643</v>
      </c>
      <c r="BH26" s="3" t="s">
        <v>1643</v>
      </c>
      <c r="BI26" s="3" t="s">
        <v>1643</v>
      </c>
      <c r="BJ26" s="3" t="s">
        <v>1643</v>
      </c>
      <c r="BK26" s="5" t="s">
        <v>1643</v>
      </c>
      <c r="BL26" s="13" t="s">
        <v>1665</v>
      </c>
      <c r="BM26" s="3" t="s">
        <v>1665</v>
      </c>
      <c r="BN26" s="3" t="s">
        <v>1665</v>
      </c>
      <c r="BO26" s="5" t="s">
        <v>132</v>
      </c>
      <c r="BP26" s="13" t="s">
        <v>132</v>
      </c>
      <c r="BQ26" s="3" t="s">
        <v>132</v>
      </c>
      <c r="BR26" s="3" t="s">
        <v>132</v>
      </c>
      <c r="BS26" s="5" t="s">
        <v>132</v>
      </c>
      <c r="BT26" s="13" t="s">
        <v>1665</v>
      </c>
      <c r="BU26" s="5" t="s">
        <v>1665</v>
      </c>
      <c r="BV26" s="13" t="s">
        <v>1665</v>
      </c>
      <c r="BW26" s="3" t="s">
        <v>1665</v>
      </c>
      <c r="BX26" s="3" t="s">
        <v>1665</v>
      </c>
      <c r="BY26" s="5" t="s">
        <v>1665</v>
      </c>
      <c r="BZ26" s="13" t="s">
        <v>130</v>
      </c>
      <c r="CA26" s="3" t="s">
        <v>129</v>
      </c>
      <c r="CB26" s="3" t="s">
        <v>131</v>
      </c>
      <c r="CC26" s="3" t="s">
        <v>131</v>
      </c>
      <c r="CD26" s="5" t="s">
        <v>131</v>
      </c>
      <c r="CE26" s="13" t="s">
        <v>131</v>
      </c>
      <c r="CF26" s="3" t="s">
        <v>131</v>
      </c>
      <c r="CG26" s="3" t="s">
        <v>131</v>
      </c>
      <c r="CH26" s="3" t="s">
        <v>131</v>
      </c>
      <c r="CI26" s="3" t="s">
        <v>132</v>
      </c>
      <c r="CJ26" s="3" t="s">
        <v>132</v>
      </c>
      <c r="CK26" s="5" t="s">
        <v>132</v>
      </c>
      <c r="CL26" s="13" t="s">
        <v>131</v>
      </c>
      <c r="CM26" s="3" t="s">
        <v>132</v>
      </c>
      <c r="CN26" s="3" t="s">
        <v>131</v>
      </c>
      <c r="CO26" s="3" t="s">
        <v>132</v>
      </c>
      <c r="CP26" s="3" t="s">
        <v>128</v>
      </c>
      <c r="CQ26" s="20" t="s">
        <v>128</v>
      </c>
      <c r="CR26" s="13" t="s">
        <v>131</v>
      </c>
      <c r="CS26" s="3" t="s">
        <v>131</v>
      </c>
      <c r="CT26" s="3" t="s">
        <v>131</v>
      </c>
      <c r="CU26" s="3" t="s">
        <v>131</v>
      </c>
      <c r="CV26" s="3" t="s">
        <v>131</v>
      </c>
      <c r="CW26" s="3" t="s">
        <v>131</v>
      </c>
      <c r="CX26" s="3" t="s">
        <v>131</v>
      </c>
      <c r="CY26" s="3" t="s">
        <v>131</v>
      </c>
      <c r="CZ26" s="3" t="s">
        <v>132</v>
      </c>
      <c r="DA26" s="3" t="s">
        <v>132</v>
      </c>
      <c r="DB26" s="3" t="s">
        <v>131</v>
      </c>
      <c r="DC26" s="3" t="s">
        <v>132</v>
      </c>
      <c r="DD26" s="3" t="s">
        <v>132</v>
      </c>
      <c r="DE26" s="5" t="s">
        <v>132</v>
      </c>
      <c r="DF26" s="8" t="s">
        <v>132</v>
      </c>
      <c r="DG26" s="3" t="s">
        <v>132</v>
      </c>
      <c r="DH26" s="3" t="s">
        <v>132</v>
      </c>
      <c r="DI26" s="3" t="s">
        <v>132</v>
      </c>
      <c r="DJ26" s="3" t="s">
        <v>132</v>
      </c>
      <c r="DK26" s="3" t="s">
        <v>131</v>
      </c>
      <c r="DL26" s="3" t="s">
        <v>131</v>
      </c>
      <c r="DM26" s="3" t="s">
        <v>132</v>
      </c>
      <c r="DN26" s="5" t="s">
        <v>132</v>
      </c>
      <c r="DO26" s="8" t="s">
        <v>132</v>
      </c>
      <c r="DP26" s="3" t="s">
        <v>132</v>
      </c>
      <c r="DQ26" s="3" t="s">
        <v>132</v>
      </c>
      <c r="DR26" s="5" t="s">
        <v>132</v>
      </c>
      <c r="DS26" s="8" t="s">
        <v>132</v>
      </c>
      <c r="DT26" s="3" t="s">
        <v>132</v>
      </c>
      <c r="DU26" s="3" t="s">
        <v>132</v>
      </c>
      <c r="DV26" s="5" t="s">
        <v>132</v>
      </c>
      <c r="DW26" s="16" t="s">
        <v>1705</v>
      </c>
      <c r="DX26" s="13" t="s">
        <v>353</v>
      </c>
      <c r="DY26" s="3" t="s">
        <v>354</v>
      </c>
      <c r="DZ26" s="3" t="s">
        <v>355</v>
      </c>
      <c r="EA26" s="3" t="s">
        <v>1643</v>
      </c>
      <c r="EB26" s="20" t="s">
        <v>1643</v>
      </c>
      <c r="EC26" s="13" t="s">
        <v>111</v>
      </c>
      <c r="ED26" s="3" t="s">
        <v>111</v>
      </c>
      <c r="EE26" s="3" t="s">
        <v>111</v>
      </c>
      <c r="EF26" s="3" t="s">
        <v>1643</v>
      </c>
      <c r="EG26" s="3" t="s">
        <v>111</v>
      </c>
      <c r="EH26" s="3" t="s">
        <v>111</v>
      </c>
      <c r="EI26" s="3" t="s">
        <v>111</v>
      </c>
      <c r="EJ26" s="3" t="s">
        <v>111</v>
      </c>
      <c r="EK26" s="3" t="s">
        <v>111</v>
      </c>
      <c r="EL26" s="3" t="s">
        <v>111</v>
      </c>
      <c r="EM26" s="20" t="s">
        <v>1643</v>
      </c>
      <c r="EN26" s="18" t="s">
        <v>110</v>
      </c>
      <c r="EO26" s="8" t="s">
        <v>1643</v>
      </c>
      <c r="EP26" s="3" t="s">
        <v>1643</v>
      </c>
      <c r="EQ26" s="3" t="s">
        <v>486</v>
      </c>
      <c r="ER26" s="3" t="s">
        <v>489</v>
      </c>
      <c r="ES26" s="3" t="s">
        <v>492</v>
      </c>
      <c r="ET26" s="3" t="s">
        <v>495</v>
      </c>
      <c r="EU26" s="3" t="s">
        <v>1643</v>
      </c>
      <c r="EV26" s="3" t="s">
        <v>1643</v>
      </c>
      <c r="EW26" s="3" t="s">
        <v>1643</v>
      </c>
      <c r="EX26" s="20" t="s">
        <v>1643</v>
      </c>
      <c r="EY26" s="16" t="s">
        <v>1643</v>
      </c>
      <c r="EZ26" s="13" t="s">
        <v>130</v>
      </c>
      <c r="FA26" s="3" t="s">
        <v>130</v>
      </c>
      <c r="FB26" s="3" t="s">
        <v>130</v>
      </c>
      <c r="FC26" s="3" t="s">
        <v>130</v>
      </c>
      <c r="FD26" s="3" t="s">
        <v>132</v>
      </c>
      <c r="FE26" s="3" t="s">
        <v>132</v>
      </c>
      <c r="FF26" s="3" t="s">
        <v>128</v>
      </c>
      <c r="FG26" s="3" t="s">
        <v>128</v>
      </c>
      <c r="FH26" s="3" t="s">
        <v>128</v>
      </c>
      <c r="FI26" s="3" t="s">
        <v>128</v>
      </c>
      <c r="FJ26" s="3" t="s">
        <v>128</v>
      </c>
      <c r="FK26" s="3" t="s">
        <v>131</v>
      </c>
      <c r="FL26" s="3" t="s">
        <v>130</v>
      </c>
      <c r="FM26" s="3" t="s">
        <v>129</v>
      </c>
      <c r="FN26" s="3" t="s">
        <v>128</v>
      </c>
      <c r="FO26" s="3" t="s">
        <v>209</v>
      </c>
      <c r="FP26" s="3" t="s">
        <v>130</v>
      </c>
      <c r="FQ26" s="3" t="s">
        <v>130</v>
      </c>
      <c r="FR26" s="3" t="s">
        <v>130</v>
      </c>
      <c r="FS26" s="3" t="s">
        <v>130</v>
      </c>
      <c r="FT26" s="3" t="s">
        <v>128</v>
      </c>
      <c r="FU26" s="3" t="s">
        <v>128</v>
      </c>
      <c r="FV26" s="3" t="s">
        <v>128</v>
      </c>
      <c r="FW26" s="3" t="s">
        <v>128</v>
      </c>
      <c r="FX26" s="3" t="s">
        <v>130</v>
      </c>
      <c r="FY26" s="3" t="s">
        <v>130</v>
      </c>
      <c r="FZ26" s="3" t="s">
        <v>130</v>
      </c>
      <c r="GA26" s="3" t="s">
        <v>130</v>
      </c>
      <c r="GB26" s="3" t="s">
        <v>128</v>
      </c>
      <c r="GC26" s="3" t="s">
        <v>132</v>
      </c>
      <c r="GD26" s="3" t="s">
        <v>132</v>
      </c>
      <c r="GE26" s="3" t="s">
        <v>132</v>
      </c>
      <c r="GF26" s="3" t="s">
        <v>132</v>
      </c>
      <c r="GG26" s="3" t="s">
        <v>132</v>
      </c>
      <c r="GH26" s="3" t="s">
        <v>132</v>
      </c>
      <c r="GI26" s="3" t="s">
        <v>1821</v>
      </c>
      <c r="GJ26" s="3" t="s">
        <v>1821</v>
      </c>
      <c r="GK26" s="3" t="s">
        <v>1821</v>
      </c>
      <c r="GL26" s="3" t="s">
        <v>1821</v>
      </c>
      <c r="GM26" s="3" t="s">
        <v>1821</v>
      </c>
      <c r="GN26" s="3" t="s">
        <v>1821</v>
      </c>
      <c r="GO26" s="3" t="s">
        <v>1821</v>
      </c>
      <c r="GP26" s="20" t="s">
        <v>229</v>
      </c>
      <c r="GQ26" s="13" t="s">
        <v>1643</v>
      </c>
      <c r="GR26" s="20" t="s">
        <v>1643</v>
      </c>
      <c r="GS26" s="13" t="s">
        <v>1643</v>
      </c>
      <c r="GT26" s="3" t="s">
        <v>1643</v>
      </c>
      <c r="GU26" s="3" t="s">
        <v>1643</v>
      </c>
      <c r="GV26" s="20" t="s">
        <v>1643</v>
      </c>
      <c r="GW26" s="31"/>
      <c r="GX26" s="13" t="s">
        <v>1643</v>
      </c>
      <c r="GY26" s="5" t="s">
        <v>1643</v>
      </c>
      <c r="GZ26" s="13" t="s">
        <v>1643</v>
      </c>
      <c r="HA26" s="5" t="s">
        <v>1643</v>
      </c>
      <c r="HB26" s="13" t="s">
        <v>1643</v>
      </c>
      <c r="HC26" s="3" t="s">
        <v>1643</v>
      </c>
      <c r="HD26" s="3" t="s">
        <v>1643</v>
      </c>
      <c r="HE26" s="3" t="s">
        <v>1643</v>
      </c>
      <c r="HF26" s="3" t="s">
        <v>1643</v>
      </c>
      <c r="HG26" s="20" t="s">
        <v>1643</v>
      </c>
      <c r="HH26" s="13" t="s">
        <v>1643</v>
      </c>
      <c r="HI26" s="3"/>
      <c r="HJ26" s="3" t="s">
        <v>1643</v>
      </c>
      <c r="HK26" s="3" t="s">
        <v>1643</v>
      </c>
      <c r="HL26" s="3" t="s">
        <v>1643</v>
      </c>
      <c r="HM26" s="3" t="s">
        <v>1643</v>
      </c>
      <c r="HN26" s="3" t="s">
        <v>1643</v>
      </c>
      <c r="HO26" s="5" t="s">
        <v>1643</v>
      </c>
      <c r="HP26" s="8" t="s">
        <v>1643</v>
      </c>
      <c r="HQ26" s="8" t="s">
        <v>1643</v>
      </c>
      <c r="HR26" s="3" t="s">
        <v>1643</v>
      </c>
      <c r="HS26" s="3" t="s">
        <v>1643</v>
      </c>
      <c r="HT26" s="3" t="s">
        <v>1643</v>
      </c>
      <c r="HU26" s="3" t="s">
        <v>1643</v>
      </c>
      <c r="HV26" s="5" t="s">
        <v>1643</v>
      </c>
      <c r="HW26" s="13" t="s">
        <v>1643</v>
      </c>
      <c r="HX26" s="8" t="s">
        <v>1643</v>
      </c>
      <c r="HY26" s="3" t="s">
        <v>1643</v>
      </c>
      <c r="HZ26" s="3" t="s">
        <v>1643</v>
      </c>
      <c r="IA26" s="3" t="s">
        <v>1643</v>
      </c>
      <c r="IB26" s="3" t="s">
        <v>1643</v>
      </c>
      <c r="IC26" s="5" t="s">
        <v>1643</v>
      </c>
      <c r="ID26" s="13" t="s">
        <v>1643</v>
      </c>
      <c r="IE26" s="8" t="s">
        <v>1643</v>
      </c>
      <c r="IF26" s="3" t="s">
        <v>1643</v>
      </c>
      <c r="IG26" s="3" t="s">
        <v>1643</v>
      </c>
      <c r="IH26" s="3" t="s">
        <v>1643</v>
      </c>
      <c r="II26" s="3" t="s">
        <v>1643</v>
      </c>
      <c r="IJ26" s="20" t="s">
        <v>1643</v>
      </c>
      <c r="IK26" s="13" t="s">
        <v>1643</v>
      </c>
      <c r="IL26" s="3" t="s">
        <v>1643</v>
      </c>
      <c r="IM26" s="3" t="s">
        <v>1643</v>
      </c>
      <c r="IN26" s="3" t="s">
        <v>1643</v>
      </c>
      <c r="IO26" s="3" t="s">
        <v>1643</v>
      </c>
      <c r="IP26" s="3" t="s">
        <v>1643</v>
      </c>
      <c r="IQ26" s="3" t="s">
        <v>1643</v>
      </c>
      <c r="IR26" s="3" t="s">
        <v>1643</v>
      </c>
      <c r="IS26" s="20" t="s">
        <v>1643</v>
      </c>
      <c r="IT26" s="13" t="s">
        <v>1643</v>
      </c>
      <c r="IU26" s="3"/>
      <c r="IV26" s="3" t="s">
        <v>1643</v>
      </c>
      <c r="IW26" s="3" t="s">
        <v>1643</v>
      </c>
      <c r="IX26" s="3" t="s">
        <v>1643</v>
      </c>
      <c r="IY26" s="5" t="s">
        <v>1643</v>
      </c>
      <c r="IZ26" s="8" t="s">
        <v>1643</v>
      </c>
      <c r="JA26" s="8" t="s">
        <v>1643</v>
      </c>
      <c r="JB26" s="3" t="s">
        <v>1643</v>
      </c>
      <c r="JC26" s="3" t="s">
        <v>1643</v>
      </c>
      <c r="JD26" s="5" t="s">
        <v>1643</v>
      </c>
      <c r="JE26" s="13" t="s">
        <v>1643</v>
      </c>
      <c r="JF26" s="3" t="s">
        <v>1643</v>
      </c>
      <c r="JG26" s="3" t="s">
        <v>1643</v>
      </c>
      <c r="JH26" s="3" t="s">
        <v>1643</v>
      </c>
      <c r="JI26" s="3" t="s">
        <v>1643</v>
      </c>
      <c r="JJ26" s="3" t="s">
        <v>1643</v>
      </c>
      <c r="JK26" s="3" t="s">
        <v>1643</v>
      </c>
      <c r="JL26" s="3" t="s">
        <v>1643</v>
      </c>
      <c r="JM26" s="20" t="s">
        <v>1643</v>
      </c>
      <c r="JN26" s="13" t="s">
        <v>1643</v>
      </c>
      <c r="JO26" s="3" t="s">
        <v>1643</v>
      </c>
      <c r="JP26" s="3" t="s">
        <v>1643</v>
      </c>
      <c r="JQ26" s="3" t="s">
        <v>1643</v>
      </c>
      <c r="JR26" s="3" t="s">
        <v>1643</v>
      </c>
      <c r="JS26" s="5" t="s">
        <v>1643</v>
      </c>
      <c r="JT26" s="13" t="s">
        <v>1643</v>
      </c>
      <c r="JU26" s="3" t="s">
        <v>1643</v>
      </c>
      <c r="JV26" s="3" t="s">
        <v>1643</v>
      </c>
      <c r="JW26" s="3" t="s">
        <v>1643</v>
      </c>
      <c r="JX26" s="5" t="s">
        <v>1643</v>
      </c>
      <c r="JY26" s="13" t="s">
        <v>1643</v>
      </c>
      <c r="JZ26" s="3" t="s">
        <v>1643</v>
      </c>
      <c r="KA26" s="3" t="s">
        <v>1643</v>
      </c>
      <c r="KB26" s="3" t="s">
        <v>1643</v>
      </c>
      <c r="KC26" s="3" t="s">
        <v>1643</v>
      </c>
      <c r="KD26" s="3" t="s">
        <v>1643</v>
      </c>
      <c r="KE26" s="3" t="s">
        <v>1643</v>
      </c>
      <c r="KF26" s="3" t="s">
        <v>1643</v>
      </c>
      <c r="KG26" s="5" t="s">
        <v>1643</v>
      </c>
      <c r="KH26" s="13" t="s">
        <v>1643</v>
      </c>
      <c r="KI26" s="3" t="s">
        <v>1643</v>
      </c>
      <c r="KJ26" s="3" t="s">
        <v>1643</v>
      </c>
      <c r="KK26" s="3" t="s">
        <v>1643</v>
      </c>
      <c r="KL26" s="3" t="s">
        <v>1643</v>
      </c>
      <c r="KM26" s="3" t="s">
        <v>1643</v>
      </c>
      <c r="KN26" s="20" t="s">
        <v>1643</v>
      </c>
      <c r="KO26" s="13" t="s">
        <v>1643</v>
      </c>
      <c r="KP26" s="3" t="s">
        <v>1643</v>
      </c>
      <c r="KQ26" s="3" t="s">
        <v>1643</v>
      </c>
      <c r="KR26" s="3" t="s">
        <v>1643</v>
      </c>
      <c r="KS26" s="20" t="s">
        <v>1643</v>
      </c>
      <c r="KT26" s="16" t="s">
        <v>1643</v>
      </c>
      <c r="KU26" s="13" t="s">
        <v>1643</v>
      </c>
      <c r="KV26" s="3" t="s">
        <v>1643</v>
      </c>
      <c r="KW26" s="3" t="s">
        <v>1643</v>
      </c>
      <c r="KX26" s="3" t="s">
        <v>1643</v>
      </c>
      <c r="KY26" s="3" t="s">
        <v>1643</v>
      </c>
      <c r="KZ26" s="3" t="s">
        <v>1643</v>
      </c>
      <c r="LA26" s="3" t="s">
        <v>1643</v>
      </c>
      <c r="LB26" s="3" t="s">
        <v>1643</v>
      </c>
      <c r="LC26" s="3" t="s">
        <v>1643</v>
      </c>
      <c r="LD26" s="3" t="s">
        <v>1643</v>
      </c>
      <c r="LE26" s="3" t="s">
        <v>1643</v>
      </c>
      <c r="LF26" s="3" t="s">
        <v>1643</v>
      </c>
      <c r="LG26" s="3" t="s">
        <v>1643</v>
      </c>
      <c r="LH26" s="3" t="s">
        <v>1643</v>
      </c>
      <c r="LI26" s="3" t="s">
        <v>1643</v>
      </c>
      <c r="LJ26" s="3" t="s">
        <v>1643</v>
      </c>
      <c r="LK26" s="3" t="s">
        <v>1643</v>
      </c>
      <c r="LL26" s="3" t="s">
        <v>1643</v>
      </c>
      <c r="LM26" s="3" t="s">
        <v>1643</v>
      </c>
      <c r="LN26" s="3" t="s">
        <v>1643</v>
      </c>
      <c r="LO26" s="3" t="s">
        <v>1643</v>
      </c>
      <c r="LP26" s="3" t="s">
        <v>1643</v>
      </c>
      <c r="LQ26" s="3" t="s">
        <v>1643</v>
      </c>
      <c r="LR26" s="3" t="s">
        <v>1643</v>
      </c>
      <c r="LS26" s="3" t="s">
        <v>1643</v>
      </c>
      <c r="LT26" s="3" t="s">
        <v>1643</v>
      </c>
      <c r="LU26" s="3" t="s">
        <v>1643</v>
      </c>
      <c r="LV26" s="3" t="s">
        <v>1643</v>
      </c>
      <c r="LW26" s="3" t="s">
        <v>1643</v>
      </c>
      <c r="LX26" s="3" t="s">
        <v>1643</v>
      </c>
      <c r="LY26" s="3" t="s">
        <v>1643</v>
      </c>
      <c r="LZ26" s="3" t="s">
        <v>1643</v>
      </c>
      <c r="MA26" s="3" t="s">
        <v>1643</v>
      </c>
      <c r="MB26" s="3" t="s">
        <v>1643</v>
      </c>
      <c r="MC26" s="3" t="s">
        <v>1643</v>
      </c>
      <c r="MD26" s="3" t="s">
        <v>1643</v>
      </c>
      <c r="ME26" s="3" t="s">
        <v>1643</v>
      </c>
      <c r="MF26" s="3" t="s">
        <v>1643</v>
      </c>
      <c r="MG26" s="3" t="s">
        <v>1643</v>
      </c>
      <c r="MH26" s="3" t="s">
        <v>1643</v>
      </c>
      <c r="MI26" s="3" t="s">
        <v>1643</v>
      </c>
      <c r="MJ26" s="3" t="s">
        <v>1643</v>
      </c>
      <c r="MK26" s="3" t="s">
        <v>1643</v>
      </c>
      <c r="ML26" s="3" t="s">
        <v>1643</v>
      </c>
      <c r="MM26" s="3" t="s">
        <v>1643</v>
      </c>
      <c r="MN26" s="20" t="s">
        <v>1643</v>
      </c>
      <c r="MO26" s="13" t="s">
        <v>1643</v>
      </c>
      <c r="MP26" s="3" t="s">
        <v>1643</v>
      </c>
      <c r="MQ26" s="3" t="s">
        <v>1643</v>
      </c>
      <c r="MR26" s="3" t="s">
        <v>1643</v>
      </c>
      <c r="MS26" s="3" t="s">
        <v>1643</v>
      </c>
      <c r="MT26" s="3" t="s">
        <v>1643</v>
      </c>
      <c r="MU26" s="3" t="s">
        <v>1643</v>
      </c>
      <c r="MV26" s="20" t="s">
        <v>1643</v>
      </c>
      <c r="MW26" s="13" t="s">
        <v>1643</v>
      </c>
      <c r="MX26" s="3" t="s">
        <v>1643</v>
      </c>
      <c r="MY26" s="3" t="s">
        <v>1643</v>
      </c>
      <c r="MZ26" s="3" t="s">
        <v>1643</v>
      </c>
      <c r="NA26" s="3" t="s">
        <v>1643</v>
      </c>
      <c r="NB26" s="3" t="s">
        <v>1643</v>
      </c>
      <c r="NC26" s="20" t="s">
        <v>1643</v>
      </c>
      <c r="ND26" s="13" t="s">
        <v>1643</v>
      </c>
      <c r="NE26" s="3" t="s">
        <v>1643</v>
      </c>
      <c r="NF26" s="3" t="s">
        <v>1643</v>
      </c>
      <c r="NG26" s="3" t="s">
        <v>1643</v>
      </c>
      <c r="NH26" s="3" t="s">
        <v>1643</v>
      </c>
      <c r="NI26" s="3" t="s">
        <v>1643</v>
      </c>
      <c r="NJ26" s="3" t="s">
        <v>1643</v>
      </c>
      <c r="NK26" s="3" t="s">
        <v>1643</v>
      </c>
      <c r="NL26" s="3" t="s">
        <v>1643</v>
      </c>
      <c r="NM26" s="3" t="s">
        <v>1643</v>
      </c>
      <c r="NN26" s="3" t="s">
        <v>1643</v>
      </c>
      <c r="NO26" s="20" t="s">
        <v>1643</v>
      </c>
      <c r="NP26" s="13" t="s">
        <v>1643</v>
      </c>
      <c r="NQ26" s="3" t="s">
        <v>1643</v>
      </c>
      <c r="NR26" s="3" t="s">
        <v>1643</v>
      </c>
      <c r="NS26" s="3" t="s">
        <v>1643</v>
      </c>
      <c r="NT26" s="3" t="s">
        <v>1643</v>
      </c>
      <c r="NU26" s="3" t="s">
        <v>1643</v>
      </c>
      <c r="NV26" s="3" t="s">
        <v>1643</v>
      </c>
      <c r="NW26" s="3" t="s">
        <v>1643</v>
      </c>
      <c r="NX26" s="3" t="s">
        <v>1643</v>
      </c>
      <c r="NY26" s="3" t="s">
        <v>1643</v>
      </c>
      <c r="NZ26" s="3" t="s">
        <v>1643</v>
      </c>
      <c r="OA26" s="3" t="s">
        <v>1643</v>
      </c>
      <c r="OB26" s="3" t="s">
        <v>1643</v>
      </c>
      <c r="OC26" s="3" t="s">
        <v>1643</v>
      </c>
      <c r="OD26" s="3" t="s">
        <v>1643</v>
      </c>
      <c r="OE26" s="5" t="s">
        <v>1643</v>
      </c>
      <c r="OF26" s="13" t="s">
        <v>1643</v>
      </c>
      <c r="OG26" s="3" t="s">
        <v>1643</v>
      </c>
      <c r="OH26" s="3" t="s">
        <v>1643</v>
      </c>
      <c r="OI26" s="3" t="s">
        <v>1643</v>
      </c>
      <c r="OJ26" s="3" t="s">
        <v>1643</v>
      </c>
      <c r="OK26" s="3" t="s">
        <v>1643</v>
      </c>
      <c r="OL26" s="3" t="s">
        <v>1643</v>
      </c>
      <c r="OM26" s="5" t="s">
        <v>1643</v>
      </c>
      <c r="ON26" s="13" t="s">
        <v>1643</v>
      </c>
      <c r="OO26" s="3" t="s">
        <v>1643</v>
      </c>
      <c r="OP26" s="3" t="s">
        <v>1643</v>
      </c>
      <c r="OQ26" s="3" t="s">
        <v>1643</v>
      </c>
      <c r="OR26" s="3" t="s">
        <v>1643</v>
      </c>
      <c r="OS26" s="3" t="s">
        <v>1643</v>
      </c>
      <c r="OT26" s="3" t="s">
        <v>1643</v>
      </c>
      <c r="OU26" s="3" t="s">
        <v>1643</v>
      </c>
      <c r="OV26" s="3" t="s">
        <v>1643</v>
      </c>
      <c r="OW26" s="3" t="s">
        <v>1643</v>
      </c>
      <c r="OX26" s="5" t="s">
        <v>1643</v>
      </c>
      <c r="OY26" s="13" t="s">
        <v>1643</v>
      </c>
      <c r="OZ26" s="3" t="s">
        <v>1643</v>
      </c>
      <c r="PA26" s="3" t="s">
        <v>1643</v>
      </c>
      <c r="PB26" s="3" t="s">
        <v>1643</v>
      </c>
      <c r="PC26" s="3" t="s">
        <v>1643</v>
      </c>
      <c r="PD26" s="3" t="s">
        <v>1643</v>
      </c>
      <c r="PE26" s="3" t="s">
        <v>1643</v>
      </c>
      <c r="PF26" s="3" t="s">
        <v>1643</v>
      </c>
      <c r="PG26" s="3" t="s">
        <v>1643</v>
      </c>
      <c r="PH26" s="3" t="s">
        <v>1643</v>
      </c>
      <c r="PI26" s="3" t="s">
        <v>1643</v>
      </c>
      <c r="PJ26" s="3" t="s">
        <v>1643</v>
      </c>
      <c r="PK26" s="3" t="s">
        <v>1643</v>
      </c>
      <c r="PL26" s="3" t="s">
        <v>1643</v>
      </c>
      <c r="PM26" s="3" t="s">
        <v>1643</v>
      </c>
      <c r="PN26" s="3" t="s">
        <v>1643</v>
      </c>
      <c r="PO26" s="3" t="s">
        <v>1643</v>
      </c>
      <c r="PP26" s="3" t="s">
        <v>1643</v>
      </c>
      <c r="PQ26" s="3" t="s">
        <v>1643</v>
      </c>
      <c r="PR26" s="3" t="s">
        <v>1643</v>
      </c>
      <c r="PS26" s="3" t="s">
        <v>1643</v>
      </c>
      <c r="PT26" s="3" t="s">
        <v>1643</v>
      </c>
      <c r="PU26" s="3" t="s">
        <v>1643</v>
      </c>
      <c r="PV26" s="3" t="s">
        <v>1643</v>
      </c>
      <c r="PW26" s="3" t="s">
        <v>1643</v>
      </c>
      <c r="PX26" s="3" t="s">
        <v>1643</v>
      </c>
      <c r="PY26" s="3" t="s">
        <v>1643</v>
      </c>
      <c r="PZ26" s="3" t="s">
        <v>1643</v>
      </c>
      <c r="QA26" s="3" t="s">
        <v>1643</v>
      </c>
      <c r="QB26" s="3" t="s">
        <v>1643</v>
      </c>
      <c r="QC26" s="3" t="s">
        <v>1643</v>
      </c>
      <c r="QD26" s="3" t="s">
        <v>1643</v>
      </c>
      <c r="QE26" s="3" t="s">
        <v>1643</v>
      </c>
      <c r="QF26" s="3" t="s">
        <v>1643</v>
      </c>
      <c r="QG26" s="3" t="s">
        <v>1643</v>
      </c>
      <c r="QH26" s="3" t="s">
        <v>1643</v>
      </c>
      <c r="QI26" s="3" t="s">
        <v>1643</v>
      </c>
      <c r="QJ26" s="3" t="s">
        <v>1643</v>
      </c>
      <c r="QK26" s="3" t="s">
        <v>1643</v>
      </c>
      <c r="QL26" s="3" t="s">
        <v>1643</v>
      </c>
      <c r="QM26" s="3" t="s">
        <v>1643</v>
      </c>
      <c r="QN26" s="3" t="s">
        <v>1643</v>
      </c>
      <c r="QO26" s="3" t="s">
        <v>1643</v>
      </c>
      <c r="QP26" s="3" t="s">
        <v>1643</v>
      </c>
      <c r="QQ26" s="3" t="s">
        <v>1643</v>
      </c>
      <c r="QR26" s="3" t="s">
        <v>1643</v>
      </c>
      <c r="QS26" s="3" t="s">
        <v>1643</v>
      </c>
      <c r="QT26" s="3" t="s">
        <v>1643</v>
      </c>
      <c r="QU26" s="3" t="s">
        <v>1643</v>
      </c>
      <c r="QV26" s="3" t="s">
        <v>1643</v>
      </c>
      <c r="QW26" s="3" t="s">
        <v>1643</v>
      </c>
      <c r="QX26" s="3" t="s">
        <v>1643</v>
      </c>
      <c r="QY26" s="3" t="s">
        <v>1643</v>
      </c>
      <c r="QZ26" s="3" t="s">
        <v>1643</v>
      </c>
      <c r="RA26" s="3" t="s">
        <v>1643</v>
      </c>
      <c r="RB26" s="3" t="s">
        <v>1643</v>
      </c>
      <c r="RC26" s="3" t="s">
        <v>1643</v>
      </c>
      <c r="RD26" s="3" t="s">
        <v>1643</v>
      </c>
      <c r="RE26" s="3" t="s">
        <v>1643</v>
      </c>
      <c r="RF26" s="3" t="s">
        <v>1643</v>
      </c>
      <c r="RG26" s="3" t="s">
        <v>1643</v>
      </c>
      <c r="RH26" s="3" t="s">
        <v>1643</v>
      </c>
      <c r="RI26" s="3" t="s">
        <v>1643</v>
      </c>
      <c r="RJ26" s="3" t="s">
        <v>1643</v>
      </c>
      <c r="RK26" s="5" t="s">
        <v>1643</v>
      </c>
      <c r="RL26" s="8" t="s">
        <v>1643</v>
      </c>
      <c r="RM26" s="3" t="s">
        <v>1643</v>
      </c>
      <c r="RN26" s="3" t="s">
        <v>1643</v>
      </c>
      <c r="RO26" s="3" t="s">
        <v>1643</v>
      </c>
      <c r="RP26" s="3" t="s">
        <v>1643</v>
      </c>
      <c r="RQ26" s="3" t="s">
        <v>1643</v>
      </c>
      <c r="RR26" s="20" t="s">
        <v>1643</v>
      </c>
      <c r="RS26" s="13" t="s">
        <v>1643</v>
      </c>
      <c r="RT26" s="3" t="s">
        <v>1643</v>
      </c>
      <c r="RU26" s="3" t="s">
        <v>1643</v>
      </c>
      <c r="RV26" s="3" t="s">
        <v>1643</v>
      </c>
      <c r="RW26" s="3" t="s">
        <v>1643</v>
      </c>
      <c r="RX26" s="3" t="s">
        <v>1643</v>
      </c>
      <c r="RY26" s="3" t="s">
        <v>1643</v>
      </c>
      <c r="RZ26" s="3" t="s">
        <v>1643</v>
      </c>
      <c r="SA26" s="3" t="s">
        <v>1643</v>
      </c>
      <c r="SB26" s="3" t="s">
        <v>1643</v>
      </c>
      <c r="SC26" s="3" t="s">
        <v>1643</v>
      </c>
      <c r="SD26" s="3" t="s">
        <v>1643</v>
      </c>
      <c r="SE26" s="3" t="s">
        <v>1643</v>
      </c>
      <c r="SF26" s="3" t="s">
        <v>1643</v>
      </c>
      <c r="SG26" s="3" t="s">
        <v>1643</v>
      </c>
      <c r="SH26" s="3" t="s">
        <v>1643</v>
      </c>
      <c r="SI26" s="3" t="s">
        <v>1643</v>
      </c>
      <c r="SJ26" s="3" t="s">
        <v>1643</v>
      </c>
      <c r="SK26" s="3" t="s">
        <v>1643</v>
      </c>
      <c r="SL26" s="3" t="s">
        <v>1643</v>
      </c>
      <c r="SM26" s="3" t="s">
        <v>1643</v>
      </c>
      <c r="SN26" s="3" t="s">
        <v>1643</v>
      </c>
      <c r="SO26" s="3" t="s">
        <v>1643</v>
      </c>
      <c r="SP26" s="3" t="s">
        <v>1643</v>
      </c>
      <c r="SQ26" s="3" t="s">
        <v>1643</v>
      </c>
      <c r="SR26" s="3" t="s">
        <v>1643</v>
      </c>
      <c r="SS26" s="3" t="s">
        <v>1643</v>
      </c>
      <c r="ST26" s="3" t="s">
        <v>1643</v>
      </c>
      <c r="SU26" s="3" t="s">
        <v>1643</v>
      </c>
      <c r="SV26" s="3" t="s">
        <v>1643</v>
      </c>
      <c r="SW26" s="3" t="s">
        <v>1643</v>
      </c>
      <c r="SX26" s="3" t="s">
        <v>1643</v>
      </c>
      <c r="SY26" s="3" t="s">
        <v>1643</v>
      </c>
      <c r="SZ26" s="3" t="s">
        <v>1643</v>
      </c>
      <c r="TA26" s="3" t="s">
        <v>1643</v>
      </c>
      <c r="TB26" s="20" t="s">
        <v>1643</v>
      </c>
      <c r="TC26" s="13"/>
      <c r="TD26" s="3"/>
      <c r="TE26" s="5"/>
      <c r="TF26" s="18" t="s">
        <v>1643</v>
      </c>
      <c r="TG26" s="13" t="s">
        <v>1643</v>
      </c>
      <c r="TH26" s="3" t="s">
        <v>1643</v>
      </c>
      <c r="TI26" s="3" t="s">
        <v>1643</v>
      </c>
      <c r="TJ26" s="3" t="s">
        <v>1643</v>
      </c>
      <c r="TK26" s="3" t="s">
        <v>1643</v>
      </c>
      <c r="TL26" s="3" t="s">
        <v>1643</v>
      </c>
      <c r="TM26" s="3" t="s">
        <v>1643</v>
      </c>
      <c r="TN26" s="3" t="s">
        <v>1643</v>
      </c>
      <c r="TO26" s="3" t="s">
        <v>1643</v>
      </c>
      <c r="TP26" s="5" t="s">
        <v>1643</v>
      </c>
      <c r="TQ26" s="8" t="s">
        <v>1643</v>
      </c>
      <c r="TR26" s="3" t="s">
        <v>1643</v>
      </c>
      <c r="TS26" s="3" t="s">
        <v>1643</v>
      </c>
      <c r="TT26" s="3" t="s">
        <v>1643</v>
      </c>
      <c r="TU26" s="20" t="s">
        <v>1643</v>
      </c>
      <c r="TV26" s="13" t="s">
        <v>1643</v>
      </c>
      <c r="TW26" s="5" t="s">
        <v>1643</v>
      </c>
      <c r="TX26" s="13" t="s">
        <v>1643</v>
      </c>
      <c r="TY26" s="5" t="s">
        <v>1643</v>
      </c>
      <c r="TZ26" s="13" t="s">
        <v>1643</v>
      </c>
      <c r="UA26" s="3" t="s">
        <v>1643</v>
      </c>
      <c r="UB26" s="3" t="s">
        <v>1643</v>
      </c>
      <c r="UC26" s="3" t="s">
        <v>1643</v>
      </c>
      <c r="UD26" s="3" t="s">
        <v>1643</v>
      </c>
      <c r="UE26" s="5" t="s">
        <v>1643</v>
      </c>
      <c r="UF26" s="13" t="s">
        <v>1643</v>
      </c>
      <c r="UG26" s="3" t="s">
        <v>1643</v>
      </c>
      <c r="UH26" s="5" t="s">
        <v>1643</v>
      </c>
      <c r="UI26" s="13" t="s">
        <v>1643</v>
      </c>
      <c r="UJ26" s="3" t="s">
        <v>1643</v>
      </c>
      <c r="UK26" s="3" t="s">
        <v>1643</v>
      </c>
      <c r="UL26" s="3" t="s">
        <v>1643</v>
      </c>
      <c r="UM26" s="3" t="s">
        <v>1643</v>
      </c>
      <c r="UN26" s="3" t="s">
        <v>1643</v>
      </c>
      <c r="UO26" s="3" t="s">
        <v>1643</v>
      </c>
      <c r="UP26" s="3" t="s">
        <v>1643</v>
      </c>
      <c r="UQ26" s="3" t="s">
        <v>1643</v>
      </c>
      <c r="UR26" s="3" t="s">
        <v>1643</v>
      </c>
      <c r="US26" s="3" t="s">
        <v>1643</v>
      </c>
      <c r="UT26" s="3" t="s">
        <v>1643</v>
      </c>
      <c r="UU26" s="3" t="s">
        <v>1643</v>
      </c>
      <c r="UV26" s="3" t="s">
        <v>1643</v>
      </c>
      <c r="UW26" s="3" t="s">
        <v>1643</v>
      </c>
      <c r="UX26" s="5" t="s">
        <v>1643</v>
      </c>
      <c r="UY26" s="13" t="s">
        <v>1643</v>
      </c>
      <c r="UZ26" s="3" t="s">
        <v>1643</v>
      </c>
      <c r="VA26" s="3" t="s">
        <v>1643</v>
      </c>
      <c r="VB26" s="3" t="s">
        <v>1643</v>
      </c>
      <c r="VC26" s="3" t="s">
        <v>1643</v>
      </c>
      <c r="VD26" s="3" t="s">
        <v>1643</v>
      </c>
      <c r="VE26" s="3" t="s">
        <v>1643</v>
      </c>
      <c r="VF26" s="5" t="s">
        <v>1643</v>
      </c>
      <c r="VG26" s="13" t="s">
        <v>1643</v>
      </c>
      <c r="VH26" s="3" t="s">
        <v>1643</v>
      </c>
      <c r="VI26" s="3" t="s">
        <v>1643</v>
      </c>
      <c r="VJ26" s="3" t="s">
        <v>1643</v>
      </c>
      <c r="VK26" s="3" t="s">
        <v>1643</v>
      </c>
      <c r="VL26" s="3" t="s">
        <v>1643</v>
      </c>
      <c r="VM26" s="3" t="s">
        <v>1643</v>
      </c>
      <c r="VN26" s="5" t="s">
        <v>1643</v>
      </c>
      <c r="VO26" s="13" t="s">
        <v>1643</v>
      </c>
      <c r="VP26" s="3" t="s">
        <v>1643</v>
      </c>
      <c r="VQ26" s="3" t="s">
        <v>1643</v>
      </c>
      <c r="VR26" s="3" t="s">
        <v>1643</v>
      </c>
      <c r="VS26" s="3" t="s">
        <v>1643</v>
      </c>
      <c r="VT26" s="3" t="s">
        <v>1643</v>
      </c>
      <c r="VU26" s="3" t="s">
        <v>1643</v>
      </c>
      <c r="VV26" s="3" t="s">
        <v>1643</v>
      </c>
      <c r="VW26" s="3" t="s">
        <v>1643</v>
      </c>
      <c r="VX26" s="3" t="s">
        <v>1643</v>
      </c>
      <c r="VY26" s="3" t="s">
        <v>1643</v>
      </c>
      <c r="VZ26" s="3" t="s">
        <v>1643</v>
      </c>
      <c r="WA26" s="3" t="s">
        <v>1643</v>
      </c>
      <c r="WB26" s="3" t="s">
        <v>1643</v>
      </c>
      <c r="WC26" s="3" t="s">
        <v>1643</v>
      </c>
      <c r="WD26" s="3" t="s">
        <v>1643</v>
      </c>
      <c r="WE26" s="3" t="s">
        <v>1643</v>
      </c>
      <c r="WF26" s="3" t="s">
        <v>1643</v>
      </c>
      <c r="WG26" s="3" t="s">
        <v>1643</v>
      </c>
      <c r="WH26" s="3" t="s">
        <v>1643</v>
      </c>
      <c r="WI26" s="3" t="s">
        <v>1643</v>
      </c>
      <c r="WJ26" s="3" t="s">
        <v>1643</v>
      </c>
      <c r="WK26" s="3" t="s">
        <v>1643</v>
      </c>
      <c r="WL26" s="3" t="s">
        <v>1643</v>
      </c>
      <c r="WM26" s="3" t="s">
        <v>1643</v>
      </c>
      <c r="WN26" s="3" t="s">
        <v>1643</v>
      </c>
      <c r="WO26" s="3" t="s">
        <v>1643</v>
      </c>
      <c r="WP26" s="3" t="s">
        <v>1643</v>
      </c>
      <c r="WQ26" s="3" t="s">
        <v>1643</v>
      </c>
      <c r="WR26" s="3" t="s">
        <v>1643</v>
      </c>
      <c r="WS26" s="3" t="s">
        <v>1643</v>
      </c>
      <c r="WT26" s="3" t="s">
        <v>1643</v>
      </c>
      <c r="WU26" s="3" t="s">
        <v>1643</v>
      </c>
      <c r="WV26" s="3" t="s">
        <v>1643</v>
      </c>
      <c r="WW26" s="3" t="s">
        <v>1643</v>
      </c>
      <c r="WX26" s="3" t="s">
        <v>1643</v>
      </c>
      <c r="WY26" s="3" t="s">
        <v>1643</v>
      </c>
      <c r="WZ26" s="3" t="s">
        <v>1643</v>
      </c>
      <c r="XA26" s="3" t="s">
        <v>1643</v>
      </c>
      <c r="XB26" s="3" t="s">
        <v>1643</v>
      </c>
      <c r="XC26" s="3" t="s">
        <v>1643</v>
      </c>
      <c r="XD26" s="3" t="s">
        <v>1643</v>
      </c>
      <c r="XE26" s="3" t="s">
        <v>1643</v>
      </c>
      <c r="XF26" s="3" t="s">
        <v>1643</v>
      </c>
      <c r="XG26" s="3" t="s">
        <v>1643</v>
      </c>
      <c r="XH26" s="3" t="s">
        <v>1643</v>
      </c>
      <c r="XI26" s="3" t="s">
        <v>1643</v>
      </c>
      <c r="XJ26" s="3" t="s">
        <v>1643</v>
      </c>
      <c r="XK26" s="3" t="s">
        <v>1643</v>
      </c>
      <c r="XL26" s="3" t="s">
        <v>1643</v>
      </c>
      <c r="XM26" s="3" t="s">
        <v>1643</v>
      </c>
      <c r="XN26" s="3" t="s">
        <v>1643</v>
      </c>
      <c r="XO26" s="3" t="s">
        <v>1643</v>
      </c>
      <c r="XP26" s="3" t="s">
        <v>1643</v>
      </c>
      <c r="XQ26" s="3" t="s">
        <v>1643</v>
      </c>
      <c r="XR26" s="3" t="s">
        <v>1643</v>
      </c>
      <c r="XS26" s="3" t="s">
        <v>1643</v>
      </c>
      <c r="XT26" s="3" t="s">
        <v>1643</v>
      </c>
      <c r="XU26" s="3" t="s">
        <v>1643</v>
      </c>
      <c r="XV26" s="3" t="s">
        <v>1643</v>
      </c>
      <c r="XW26" s="3" t="s">
        <v>1643</v>
      </c>
      <c r="XX26" s="3" t="s">
        <v>1643</v>
      </c>
      <c r="XY26" s="3" t="s">
        <v>1643</v>
      </c>
      <c r="XZ26" s="3" t="s">
        <v>1643</v>
      </c>
      <c r="YA26" s="5" t="s">
        <v>1643</v>
      </c>
      <c r="YB26" s="13" t="s">
        <v>1643</v>
      </c>
      <c r="YC26" s="3" t="s">
        <v>1643</v>
      </c>
      <c r="YD26" s="3" t="s">
        <v>1643</v>
      </c>
      <c r="YE26" s="3" t="s">
        <v>1643</v>
      </c>
      <c r="YF26" s="3" t="s">
        <v>1643</v>
      </c>
      <c r="YG26" s="3" t="s">
        <v>1643</v>
      </c>
      <c r="YH26" s="5" t="s">
        <v>1643</v>
      </c>
      <c r="YI26" s="13" t="s">
        <v>1643</v>
      </c>
      <c r="YJ26" s="3" t="s">
        <v>1643</v>
      </c>
      <c r="YK26" s="3" t="s">
        <v>1643</v>
      </c>
      <c r="YL26" s="3" t="s">
        <v>1643</v>
      </c>
      <c r="YM26" s="3" t="s">
        <v>1643</v>
      </c>
      <c r="YN26" s="3" t="s">
        <v>1643</v>
      </c>
      <c r="YO26" s="3" t="s">
        <v>1643</v>
      </c>
      <c r="YP26" s="3" t="s">
        <v>1643</v>
      </c>
      <c r="YQ26" s="3" t="s">
        <v>1643</v>
      </c>
      <c r="YR26" s="3" t="s">
        <v>1643</v>
      </c>
      <c r="YS26" s="3" t="s">
        <v>1643</v>
      </c>
      <c r="YT26" s="3" t="s">
        <v>1643</v>
      </c>
      <c r="YU26" s="3" t="s">
        <v>1643</v>
      </c>
      <c r="YV26" s="3" t="s">
        <v>1643</v>
      </c>
      <c r="YW26" s="3" t="s">
        <v>1643</v>
      </c>
      <c r="YX26" s="3" t="s">
        <v>1643</v>
      </c>
      <c r="YY26" s="3" t="s">
        <v>1643</v>
      </c>
      <c r="YZ26" s="3" t="s">
        <v>1643</v>
      </c>
      <c r="ZA26" s="3" t="s">
        <v>1643</v>
      </c>
      <c r="ZB26" s="3" t="s">
        <v>1643</v>
      </c>
      <c r="ZC26" s="3" t="s">
        <v>1643</v>
      </c>
      <c r="ZD26" s="3" t="s">
        <v>1643</v>
      </c>
      <c r="ZE26" s="3" t="s">
        <v>1643</v>
      </c>
      <c r="ZF26" s="3" t="s">
        <v>1643</v>
      </c>
      <c r="ZG26" s="3" t="s">
        <v>1643</v>
      </c>
      <c r="ZH26" s="3" t="s">
        <v>1643</v>
      </c>
      <c r="ZI26" s="3" t="s">
        <v>1643</v>
      </c>
      <c r="ZJ26" s="3" t="s">
        <v>1643</v>
      </c>
      <c r="ZK26" s="3" t="s">
        <v>1643</v>
      </c>
      <c r="ZL26" s="3" t="s">
        <v>1643</v>
      </c>
      <c r="ZM26" s="3" t="s">
        <v>1643</v>
      </c>
      <c r="ZN26" s="3" t="s">
        <v>1643</v>
      </c>
      <c r="ZO26" s="3" t="s">
        <v>1643</v>
      </c>
      <c r="ZP26" s="3" t="s">
        <v>1643</v>
      </c>
      <c r="ZQ26" s="3" t="s">
        <v>1643</v>
      </c>
      <c r="ZR26" s="5" t="s">
        <v>1643</v>
      </c>
      <c r="ZS26" s="13"/>
      <c r="ZT26" s="3"/>
      <c r="ZU26" s="5"/>
      <c r="ZV26" s="18" t="s">
        <v>1643</v>
      </c>
      <c r="ZW26" s="13" t="s">
        <v>1643</v>
      </c>
      <c r="ZX26" s="3" t="s">
        <v>1643</v>
      </c>
      <c r="ZY26" s="3" t="s">
        <v>1643</v>
      </c>
      <c r="ZZ26" s="3" t="s">
        <v>1643</v>
      </c>
      <c r="AAA26" s="3" t="s">
        <v>1643</v>
      </c>
      <c r="AAB26" s="3" t="s">
        <v>1643</v>
      </c>
      <c r="AAC26" s="3" t="s">
        <v>1643</v>
      </c>
      <c r="AAD26" s="3" t="s">
        <v>1643</v>
      </c>
      <c r="AAE26" s="3" t="s">
        <v>1643</v>
      </c>
      <c r="AAF26" s="5" t="s">
        <v>1643</v>
      </c>
      <c r="AAG26" s="13" t="s">
        <v>1643</v>
      </c>
      <c r="AAH26" s="3" t="s">
        <v>1643</v>
      </c>
      <c r="AAI26" s="3" t="s">
        <v>1643</v>
      </c>
      <c r="AAJ26" s="3" t="s">
        <v>1643</v>
      </c>
      <c r="AAK26" s="3" t="s">
        <v>1643</v>
      </c>
      <c r="AAL26" s="3" t="s">
        <v>1643</v>
      </c>
      <c r="AAM26" s="3" t="s">
        <v>1643</v>
      </c>
      <c r="AAN26" s="3" t="s">
        <v>1643</v>
      </c>
      <c r="AAO26" s="5" t="s">
        <v>1643</v>
      </c>
      <c r="AAP26" s="13" t="s">
        <v>1643</v>
      </c>
      <c r="AAQ26" s="5" t="s">
        <v>1643</v>
      </c>
      <c r="AAR26" s="13" t="s">
        <v>1643</v>
      </c>
      <c r="AAS26" s="3" t="s">
        <v>1643</v>
      </c>
      <c r="AAT26" s="3" t="s">
        <v>1643</v>
      </c>
      <c r="AAU26" s="3" t="s">
        <v>1643</v>
      </c>
      <c r="AAV26" s="3" t="s">
        <v>1643</v>
      </c>
      <c r="AAW26" s="3" t="s">
        <v>1643</v>
      </c>
      <c r="AAX26" s="5" t="s">
        <v>1643</v>
      </c>
      <c r="AAY26" s="13" t="s">
        <v>1643</v>
      </c>
      <c r="AAZ26" s="13" t="s">
        <v>1643</v>
      </c>
      <c r="ABA26" s="3" t="s">
        <v>1643</v>
      </c>
      <c r="ABB26" s="3" t="s">
        <v>1643</v>
      </c>
      <c r="ABC26" s="3" t="s">
        <v>1643</v>
      </c>
      <c r="ABD26" s="3" t="s">
        <v>1643</v>
      </c>
      <c r="ABE26" s="20"/>
      <c r="ABF26" s="5" t="s">
        <v>1643</v>
      </c>
      <c r="ABG26" s="13" t="s">
        <v>1643</v>
      </c>
      <c r="ABH26" s="3" t="s">
        <v>1643</v>
      </c>
      <c r="ABI26" s="3" t="s">
        <v>1643</v>
      </c>
      <c r="ABJ26" s="3" t="s">
        <v>1643</v>
      </c>
      <c r="ABK26" s="3" t="s">
        <v>1643</v>
      </c>
      <c r="ABL26" s="3" t="s">
        <v>1643</v>
      </c>
      <c r="ABM26" s="5" t="s">
        <v>1643</v>
      </c>
      <c r="ABN26" s="13" t="s">
        <v>1643</v>
      </c>
      <c r="ABO26" s="3" t="s">
        <v>1643</v>
      </c>
      <c r="ABP26" s="3" t="s">
        <v>1643</v>
      </c>
      <c r="ABQ26" s="3" t="s">
        <v>1643</v>
      </c>
      <c r="ABR26" s="3" t="s">
        <v>1643</v>
      </c>
      <c r="ABS26" s="3" t="s">
        <v>1643</v>
      </c>
      <c r="ABT26" s="5" t="s">
        <v>1643</v>
      </c>
      <c r="ABU26" s="13" t="s">
        <v>1643</v>
      </c>
      <c r="ABV26" s="3" t="s">
        <v>1643</v>
      </c>
      <c r="ABW26" s="3" t="s">
        <v>1643</v>
      </c>
      <c r="ABX26" s="3" t="s">
        <v>1643</v>
      </c>
      <c r="ABY26" s="3" t="s">
        <v>1643</v>
      </c>
      <c r="ABZ26" s="3" t="s">
        <v>1643</v>
      </c>
      <c r="ACA26" s="5" t="s">
        <v>1643</v>
      </c>
      <c r="ACB26" s="13" t="s">
        <v>1643</v>
      </c>
      <c r="ACC26" s="3" t="s">
        <v>1643</v>
      </c>
      <c r="ACD26" s="3" t="s">
        <v>1643</v>
      </c>
      <c r="ACE26" s="3" t="s">
        <v>1643</v>
      </c>
      <c r="ACF26" s="3" t="s">
        <v>1643</v>
      </c>
      <c r="ACG26" s="3" t="s">
        <v>1643</v>
      </c>
      <c r="ACH26" s="3" t="s">
        <v>1643</v>
      </c>
      <c r="ACI26" s="3" t="s">
        <v>1643</v>
      </c>
      <c r="ACJ26" s="5" t="s">
        <v>1643</v>
      </c>
      <c r="ACK26" s="13" t="s">
        <v>1643</v>
      </c>
      <c r="ACL26" s="3" t="s">
        <v>1643</v>
      </c>
      <c r="ACM26" s="3" t="s">
        <v>1643</v>
      </c>
      <c r="ACN26" s="3" t="s">
        <v>1643</v>
      </c>
      <c r="ACO26" s="3" t="s">
        <v>1643</v>
      </c>
      <c r="ACP26" s="5" t="s">
        <v>1643</v>
      </c>
      <c r="ACQ26" s="13" t="s">
        <v>1643</v>
      </c>
      <c r="ACR26" s="3" t="s">
        <v>1643</v>
      </c>
      <c r="ACS26" s="3" t="s">
        <v>1643</v>
      </c>
      <c r="ACT26" s="3" t="s">
        <v>1643</v>
      </c>
      <c r="ACU26" s="5"/>
      <c r="ACV26" s="13" t="s">
        <v>1643</v>
      </c>
      <c r="ACW26" s="3" t="s">
        <v>1643</v>
      </c>
      <c r="ACX26" s="3" t="s">
        <v>1643</v>
      </c>
      <c r="ACY26" s="3" t="s">
        <v>1643</v>
      </c>
      <c r="ACZ26" s="5" t="s">
        <v>1643</v>
      </c>
      <c r="ADA26" s="13" t="s">
        <v>1643</v>
      </c>
      <c r="ADB26" s="3" t="s">
        <v>1643</v>
      </c>
      <c r="ADC26" s="3" t="s">
        <v>1643</v>
      </c>
      <c r="ADD26" s="3" t="s">
        <v>1643</v>
      </c>
      <c r="ADE26" s="3" t="s">
        <v>1643</v>
      </c>
      <c r="ADF26" s="3" t="s">
        <v>1643</v>
      </c>
      <c r="ADG26" s="3" t="s">
        <v>1643</v>
      </c>
      <c r="ADH26" s="3" t="s">
        <v>1643</v>
      </c>
      <c r="ADI26" s="20" t="s">
        <v>1643</v>
      </c>
      <c r="ADJ26" s="13" t="s">
        <v>1643</v>
      </c>
      <c r="ADK26" s="3" t="s">
        <v>1643</v>
      </c>
      <c r="ADL26" s="3" t="s">
        <v>1643</v>
      </c>
      <c r="ADM26" s="3" t="s">
        <v>1643</v>
      </c>
      <c r="ADN26" s="3" t="s">
        <v>1643</v>
      </c>
      <c r="ADO26" s="5" t="s">
        <v>1643</v>
      </c>
      <c r="ADP26" s="13" t="s">
        <v>1643</v>
      </c>
      <c r="ADQ26" s="8" t="s">
        <v>1643</v>
      </c>
      <c r="ADR26" s="3" t="s">
        <v>1643</v>
      </c>
      <c r="ADS26" s="3" t="s">
        <v>1643</v>
      </c>
      <c r="ADT26" s="5" t="s">
        <v>1643</v>
      </c>
      <c r="ADU26" s="13" t="s">
        <v>1643</v>
      </c>
      <c r="ADV26" s="8" t="s">
        <v>1643</v>
      </c>
      <c r="ADW26" s="3" t="s">
        <v>1643</v>
      </c>
      <c r="ADX26" s="3" t="s">
        <v>1643</v>
      </c>
      <c r="ADY26" s="5" t="s">
        <v>1643</v>
      </c>
      <c r="ADZ26" s="13" t="s">
        <v>1643</v>
      </c>
      <c r="AEA26" s="8" t="s">
        <v>1643</v>
      </c>
      <c r="AEB26" s="3" t="s">
        <v>1643</v>
      </c>
      <c r="AEC26" s="3" t="s">
        <v>1643</v>
      </c>
      <c r="AED26" s="5" t="s">
        <v>1643</v>
      </c>
      <c r="AEE26" s="13" t="s">
        <v>1643</v>
      </c>
      <c r="AEF26" s="3" t="s">
        <v>1643</v>
      </c>
      <c r="AEG26" s="3" t="s">
        <v>1643</v>
      </c>
      <c r="AEH26" s="3" t="s">
        <v>1643</v>
      </c>
      <c r="AEI26" s="3" t="s">
        <v>1643</v>
      </c>
      <c r="AEJ26" s="3" t="s">
        <v>1643</v>
      </c>
      <c r="AEK26" s="3" t="s">
        <v>1643</v>
      </c>
      <c r="AEL26" s="3" t="s">
        <v>1643</v>
      </c>
      <c r="AEM26" s="5" t="s">
        <v>1643</v>
      </c>
      <c r="AEN26" s="13" t="s">
        <v>1643</v>
      </c>
      <c r="AEO26" s="3" t="s">
        <v>1643</v>
      </c>
      <c r="AEP26" s="3" t="s">
        <v>1643</v>
      </c>
      <c r="AEQ26" s="3" t="s">
        <v>1643</v>
      </c>
      <c r="AER26" s="3" t="s">
        <v>1643</v>
      </c>
      <c r="AES26" s="3" t="s">
        <v>1643</v>
      </c>
      <c r="AET26" s="5" t="s">
        <v>1643</v>
      </c>
      <c r="AEU26" s="13" t="s">
        <v>1643</v>
      </c>
      <c r="AEV26" s="3" t="s">
        <v>1643</v>
      </c>
      <c r="AEW26" s="3" t="s">
        <v>1643</v>
      </c>
      <c r="AEX26" s="3" t="s">
        <v>1643</v>
      </c>
      <c r="AEY26" s="5" t="s">
        <v>1643</v>
      </c>
    </row>
    <row r="27" spans="1:831" ht="130.5" x14ac:dyDescent="0.35">
      <c r="A27" s="1">
        <v>45619.775208333333</v>
      </c>
      <c r="B27" s="2">
        <v>45619.791296296295</v>
      </c>
      <c r="C27" s="4">
        <v>100</v>
      </c>
      <c r="D27" s="4">
        <v>1390</v>
      </c>
      <c r="E27" s="3" t="s">
        <v>1640</v>
      </c>
      <c r="F27" s="2">
        <v>45619.791315671297</v>
      </c>
      <c r="G27" s="3" t="s">
        <v>1706</v>
      </c>
      <c r="H27" s="4">
        <v>1</v>
      </c>
      <c r="I27" s="3" t="s">
        <v>1642</v>
      </c>
      <c r="J27" s="3" t="s">
        <v>1642</v>
      </c>
      <c r="K27" s="3" t="s">
        <v>1642</v>
      </c>
      <c r="L27" s="3" t="s">
        <v>1642</v>
      </c>
      <c r="M27" s="3" t="s">
        <v>1642</v>
      </c>
      <c r="N27" s="3" t="s">
        <v>1642</v>
      </c>
      <c r="O27" s="3" t="s">
        <v>110</v>
      </c>
      <c r="P27" s="3" t="s">
        <v>1643</v>
      </c>
      <c r="Q27" s="3" t="s">
        <v>1643</v>
      </c>
      <c r="R27" s="20" t="s">
        <v>110</v>
      </c>
      <c r="S27" s="127">
        <v>49</v>
      </c>
      <c r="T27" s="124"/>
      <c r="U27" s="3"/>
      <c r="V27" s="3" t="s">
        <v>26</v>
      </c>
      <c r="W27" s="3" t="s">
        <v>111</v>
      </c>
      <c r="X27" s="3" t="s">
        <v>43</v>
      </c>
      <c r="Y27" s="3" t="s">
        <v>61</v>
      </c>
      <c r="Z27" s="3" t="s">
        <v>10</v>
      </c>
      <c r="AA27" s="4">
        <v>300</v>
      </c>
      <c r="AB27" s="3" t="s">
        <v>25</v>
      </c>
      <c r="AC27" s="3" t="s">
        <v>110</v>
      </c>
      <c r="AD27" s="3" t="s">
        <v>1643</v>
      </c>
      <c r="AE27" s="5" t="s">
        <v>1643</v>
      </c>
      <c r="AF27" s="8" t="s">
        <v>1643</v>
      </c>
      <c r="AG27" s="3" t="s">
        <v>1643</v>
      </c>
      <c r="AH27" s="3" t="s">
        <v>1643</v>
      </c>
      <c r="AI27" s="3" t="s">
        <v>1643</v>
      </c>
      <c r="AJ27" s="3" t="s">
        <v>1643</v>
      </c>
      <c r="AK27" s="3" t="s">
        <v>1643</v>
      </c>
      <c r="AL27" s="3" t="s">
        <v>1643</v>
      </c>
      <c r="AM27" s="3" t="s">
        <v>1643</v>
      </c>
      <c r="AN27" s="3" t="s">
        <v>1643</v>
      </c>
      <c r="AO27" s="3" t="s">
        <v>1643</v>
      </c>
      <c r="AP27" s="3" t="s">
        <v>1643</v>
      </c>
      <c r="AQ27" s="3" t="s">
        <v>1643</v>
      </c>
      <c r="AR27" s="3" t="s">
        <v>1643</v>
      </c>
      <c r="AS27" s="3" t="s">
        <v>1643</v>
      </c>
      <c r="AT27" s="3" t="s">
        <v>1643</v>
      </c>
      <c r="AU27" s="5" t="s">
        <v>1643</v>
      </c>
      <c r="AV27" s="13" t="s">
        <v>1643</v>
      </c>
      <c r="AW27" s="3" t="s">
        <v>1643</v>
      </c>
      <c r="AX27" s="3" t="s">
        <v>1643</v>
      </c>
      <c r="AY27" s="3" t="s">
        <v>1643</v>
      </c>
      <c r="AZ27" s="3" t="s">
        <v>1643</v>
      </c>
      <c r="BA27" s="3" t="s">
        <v>1643</v>
      </c>
      <c r="BB27" s="3" t="s">
        <v>1643</v>
      </c>
      <c r="BC27" s="5" t="s">
        <v>1643</v>
      </c>
      <c r="BD27" s="13" t="s">
        <v>1643</v>
      </c>
      <c r="BE27" s="3" t="s">
        <v>1643</v>
      </c>
      <c r="BF27" s="3" t="s">
        <v>1643</v>
      </c>
      <c r="BG27" s="3" t="s">
        <v>1643</v>
      </c>
      <c r="BH27" s="3" t="s">
        <v>1643</v>
      </c>
      <c r="BI27" s="3" t="s">
        <v>1643</v>
      </c>
      <c r="BJ27" s="3" t="s">
        <v>1643</v>
      </c>
      <c r="BK27" s="5" t="s">
        <v>1643</v>
      </c>
      <c r="BL27" s="13" t="s">
        <v>1643</v>
      </c>
      <c r="BM27" s="3" t="s">
        <v>1643</v>
      </c>
      <c r="BN27" s="3" t="s">
        <v>1643</v>
      </c>
      <c r="BO27" s="5" t="s">
        <v>1643</v>
      </c>
      <c r="BP27" s="13" t="s">
        <v>1643</v>
      </c>
      <c r="BQ27" s="3" t="s">
        <v>1643</v>
      </c>
      <c r="BR27" s="3" t="s">
        <v>1643</v>
      </c>
      <c r="BS27" s="5" t="s">
        <v>1643</v>
      </c>
      <c r="BT27" s="13" t="s">
        <v>1643</v>
      </c>
      <c r="BU27" s="5" t="s">
        <v>1643</v>
      </c>
      <c r="BV27" s="13" t="s">
        <v>1643</v>
      </c>
      <c r="BW27" s="3" t="s">
        <v>1643</v>
      </c>
      <c r="BX27" s="3" t="s">
        <v>1643</v>
      </c>
      <c r="BY27" s="5" t="s">
        <v>1643</v>
      </c>
      <c r="BZ27" s="13" t="s">
        <v>1643</v>
      </c>
      <c r="CA27" s="3" t="s">
        <v>1643</v>
      </c>
      <c r="CB27" s="3" t="s">
        <v>1643</v>
      </c>
      <c r="CC27" s="3" t="s">
        <v>1643</v>
      </c>
      <c r="CD27" s="5" t="s">
        <v>1643</v>
      </c>
      <c r="CE27" s="13" t="s">
        <v>1643</v>
      </c>
      <c r="CF27" s="3" t="s">
        <v>1643</v>
      </c>
      <c r="CG27" s="3" t="s">
        <v>1643</v>
      </c>
      <c r="CH27" s="3" t="s">
        <v>1643</v>
      </c>
      <c r="CI27" s="3" t="s">
        <v>1643</v>
      </c>
      <c r="CJ27" s="3" t="s">
        <v>1643</v>
      </c>
      <c r="CK27" s="5" t="s">
        <v>1643</v>
      </c>
      <c r="CL27" s="13" t="s">
        <v>1643</v>
      </c>
      <c r="CM27" s="3" t="s">
        <v>1643</v>
      </c>
      <c r="CN27" s="3" t="s">
        <v>1643</v>
      </c>
      <c r="CO27" s="3" t="s">
        <v>1643</v>
      </c>
      <c r="CP27" s="3" t="s">
        <v>1643</v>
      </c>
      <c r="CQ27" s="20" t="s">
        <v>1643</v>
      </c>
      <c r="CR27" s="13" t="s">
        <v>1643</v>
      </c>
      <c r="CS27" s="3" t="s">
        <v>1643</v>
      </c>
      <c r="CT27" s="3" t="s">
        <v>1643</v>
      </c>
      <c r="CU27" s="3" t="s">
        <v>1643</v>
      </c>
      <c r="CV27" s="3" t="s">
        <v>1643</v>
      </c>
      <c r="CW27" s="3" t="s">
        <v>1643</v>
      </c>
      <c r="CX27" s="3" t="s">
        <v>1643</v>
      </c>
      <c r="CY27" s="3" t="s">
        <v>1643</v>
      </c>
      <c r="CZ27" s="3" t="s">
        <v>1643</v>
      </c>
      <c r="DA27" s="3" t="s">
        <v>1643</v>
      </c>
      <c r="DB27" s="3" t="s">
        <v>1643</v>
      </c>
      <c r="DC27" s="3" t="s">
        <v>1643</v>
      </c>
      <c r="DD27" s="3" t="s">
        <v>1643</v>
      </c>
      <c r="DE27" s="5" t="s">
        <v>1643</v>
      </c>
      <c r="DF27" s="8" t="s">
        <v>1643</v>
      </c>
      <c r="DG27" s="3" t="s">
        <v>1643</v>
      </c>
      <c r="DH27" s="3" t="s">
        <v>1643</v>
      </c>
      <c r="DI27" s="3" t="s">
        <v>1643</v>
      </c>
      <c r="DJ27" s="3" t="s">
        <v>1643</v>
      </c>
      <c r="DK27" s="3" t="s">
        <v>1643</v>
      </c>
      <c r="DL27" s="3" t="s">
        <v>1643</v>
      </c>
      <c r="DM27" s="3" t="s">
        <v>1643</v>
      </c>
      <c r="DN27" s="5" t="s">
        <v>1643</v>
      </c>
      <c r="DO27" s="8" t="s">
        <v>1643</v>
      </c>
      <c r="DP27" s="3" t="s">
        <v>1643</v>
      </c>
      <c r="DQ27" s="3" t="s">
        <v>1643</v>
      </c>
      <c r="DR27" s="5" t="s">
        <v>1643</v>
      </c>
      <c r="DS27" s="8" t="s">
        <v>1643</v>
      </c>
      <c r="DT27" s="3" t="s">
        <v>1643</v>
      </c>
      <c r="DU27" s="3" t="s">
        <v>1643</v>
      </c>
      <c r="DV27" s="5" t="s">
        <v>1643</v>
      </c>
      <c r="DW27" s="16" t="s">
        <v>1643</v>
      </c>
      <c r="DX27" s="13" t="s">
        <v>1643</v>
      </c>
      <c r="DY27" s="3" t="s">
        <v>1643</v>
      </c>
      <c r="DZ27" s="3" t="s">
        <v>1643</v>
      </c>
      <c r="EA27" s="3" t="s">
        <v>1643</v>
      </c>
      <c r="EB27" s="20" t="s">
        <v>1643</v>
      </c>
      <c r="EC27" s="13" t="s">
        <v>1643</v>
      </c>
      <c r="ED27" s="3" t="s">
        <v>1643</v>
      </c>
      <c r="EE27" s="3" t="s">
        <v>1643</v>
      </c>
      <c r="EF27" s="3" t="s">
        <v>1643</v>
      </c>
      <c r="EG27" s="3" t="s">
        <v>1643</v>
      </c>
      <c r="EH27" s="3" t="s">
        <v>1643</v>
      </c>
      <c r="EI27" s="3" t="s">
        <v>1643</v>
      </c>
      <c r="EJ27" s="3" t="s">
        <v>1643</v>
      </c>
      <c r="EK27" s="3" t="s">
        <v>1643</v>
      </c>
      <c r="EL27" s="3" t="s">
        <v>1643</v>
      </c>
      <c r="EM27" s="20" t="s">
        <v>1643</v>
      </c>
      <c r="EN27" s="18" t="s">
        <v>1643</v>
      </c>
      <c r="EO27" s="8" t="s">
        <v>1643</v>
      </c>
      <c r="EP27" s="3" t="s">
        <v>1643</v>
      </c>
      <c r="EQ27" s="3" t="s">
        <v>1643</v>
      </c>
      <c r="ER27" s="3" t="s">
        <v>1643</v>
      </c>
      <c r="ES27" s="3" t="s">
        <v>1643</v>
      </c>
      <c r="ET27" s="3" t="s">
        <v>1643</v>
      </c>
      <c r="EU27" s="3" t="s">
        <v>1643</v>
      </c>
      <c r="EV27" s="3" t="s">
        <v>1643</v>
      </c>
      <c r="EW27" s="3" t="s">
        <v>1643</v>
      </c>
      <c r="EX27" s="20" t="s">
        <v>1643</v>
      </c>
      <c r="EY27" s="16" t="s">
        <v>617</v>
      </c>
      <c r="EZ27" s="13" t="s">
        <v>1643</v>
      </c>
      <c r="FA27" s="3" t="s">
        <v>1643</v>
      </c>
      <c r="FB27" s="3" t="s">
        <v>1643</v>
      </c>
      <c r="FC27" s="3" t="s">
        <v>1643</v>
      </c>
      <c r="FD27" s="3" t="s">
        <v>1643</v>
      </c>
      <c r="FE27" s="3" t="s">
        <v>1643</v>
      </c>
      <c r="FF27" s="3" t="s">
        <v>1643</v>
      </c>
      <c r="FG27" s="3" t="s">
        <v>1643</v>
      </c>
      <c r="FH27" s="3" t="s">
        <v>1643</v>
      </c>
      <c r="FI27" s="3" t="s">
        <v>1643</v>
      </c>
      <c r="FJ27" s="3" t="s">
        <v>1643</v>
      </c>
      <c r="FK27" s="3" t="s">
        <v>1643</v>
      </c>
      <c r="FL27" s="3" t="s">
        <v>1643</v>
      </c>
      <c r="FM27" s="3" t="s">
        <v>1643</v>
      </c>
      <c r="FN27" s="3" t="s">
        <v>1643</v>
      </c>
      <c r="FO27" s="3" t="s">
        <v>1643</v>
      </c>
      <c r="FP27" s="3" t="s">
        <v>1643</v>
      </c>
      <c r="FQ27" s="3" t="s">
        <v>1643</v>
      </c>
      <c r="FR27" s="3" t="s">
        <v>1643</v>
      </c>
      <c r="FS27" s="3" t="s">
        <v>1643</v>
      </c>
      <c r="FT27" s="3" t="s">
        <v>1643</v>
      </c>
      <c r="FU27" s="3" t="s">
        <v>1643</v>
      </c>
      <c r="FV27" s="3" t="s">
        <v>1643</v>
      </c>
      <c r="FW27" s="3" t="s">
        <v>1643</v>
      </c>
      <c r="FX27" s="3" t="s">
        <v>1643</v>
      </c>
      <c r="FY27" s="3" t="s">
        <v>1643</v>
      </c>
      <c r="FZ27" s="3" t="s">
        <v>1643</v>
      </c>
      <c r="GA27" s="3" t="s">
        <v>1643</v>
      </c>
      <c r="GB27" s="3" t="s">
        <v>1643</v>
      </c>
      <c r="GC27" s="3" t="s">
        <v>1643</v>
      </c>
      <c r="GD27" s="3" t="s">
        <v>1643</v>
      </c>
      <c r="GE27" s="3" t="s">
        <v>1643</v>
      </c>
      <c r="GF27" s="3" t="s">
        <v>1643</v>
      </c>
      <c r="GG27" s="3" t="s">
        <v>1643</v>
      </c>
      <c r="GH27" s="3" t="s">
        <v>1643</v>
      </c>
      <c r="GI27" s="3" t="s">
        <v>1643</v>
      </c>
      <c r="GJ27" s="3" t="s">
        <v>1643</v>
      </c>
      <c r="GK27" s="3" t="s">
        <v>1643</v>
      </c>
      <c r="GL27" s="3" t="s">
        <v>1643</v>
      </c>
      <c r="GM27" s="3" t="s">
        <v>1643</v>
      </c>
      <c r="GN27" s="3" t="s">
        <v>1643</v>
      </c>
      <c r="GO27" s="3" t="s">
        <v>1643</v>
      </c>
      <c r="GP27" s="20" t="s">
        <v>1643</v>
      </c>
      <c r="GQ27" s="13" t="s">
        <v>1643</v>
      </c>
      <c r="GR27" s="20" t="s">
        <v>1643</v>
      </c>
      <c r="GS27" s="13" t="s">
        <v>1643</v>
      </c>
      <c r="GT27" s="3" t="s">
        <v>1643</v>
      </c>
      <c r="GU27" s="3" t="s">
        <v>1643</v>
      </c>
      <c r="GV27" s="20" t="s">
        <v>1643</v>
      </c>
      <c r="GW27" s="31"/>
      <c r="GX27" s="13" t="s">
        <v>1643</v>
      </c>
      <c r="GY27" s="5" t="s">
        <v>1643</v>
      </c>
      <c r="GZ27" s="13" t="s">
        <v>1643</v>
      </c>
      <c r="HA27" s="5" t="s">
        <v>1643</v>
      </c>
      <c r="HB27" s="13" t="s">
        <v>1643</v>
      </c>
      <c r="HC27" s="3" t="s">
        <v>1643</v>
      </c>
      <c r="HD27" s="3" t="s">
        <v>1643</v>
      </c>
      <c r="HE27" s="3" t="s">
        <v>1643</v>
      </c>
      <c r="HF27" s="3" t="s">
        <v>1643</v>
      </c>
      <c r="HG27" s="20" t="s">
        <v>1643</v>
      </c>
      <c r="HH27" s="13" t="s">
        <v>1643</v>
      </c>
      <c r="HI27" s="3"/>
      <c r="HJ27" s="3" t="s">
        <v>1643</v>
      </c>
      <c r="HK27" s="3" t="s">
        <v>1643</v>
      </c>
      <c r="HL27" s="3" t="s">
        <v>1643</v>
      </c>
      <c r="HM27" s="3" t="s">
        <v>1643</v>
      </c>
      <c r="HN27" s="3" t="s">
        <v>1643</v>
      </c>
      <c r="HO27" s="5" t="s">
        <v>1643</v>
      </c>
      <c r="HP27" s="8" t="s">
        <v>1643</v>
      </c>
      <c r="HQ27" s="8" t="s">
        <v>1643</v>
      </c>
      <c r="HR27" s="3" t="s">
        <v>1643</v>
      </c>
      <c r="HS27" s="3" t="s">
        <v>1643</v>
      </c>
      <c r="HT27" s="3" t="s">
        <v>1643</v>
      </c>
      <c r="HU27" s="3" t="s">
        <v>1643</v>
      </c>
      <c r="HV27" s="5" t="s">
        <v>1643</v>
      </c>
      <c r="HW27" s="13" t="s">
        <v>1643</v>
      </c>
      <c r="HX27" s="8" t="s">
        <v>1643</v>
      </c>
      <c r="HY27" s="3" t="s">
        <v>1643</v>
      </c>
      <c r="HZ27" s="3" t="s">
        <v>1643</v>
      </c>
      <c r="IA27" s="3" t="s">
        <v>1643</v>
      </c>
      <c r="IB27" s="3" t="s">
        <v>1643</v>
      </c>
      <c r="IC27" s="5" t="s">
        <v>1643</v>
      </c>
      <c r="ID27" s="13" t="s">
        <v>1643</v>
      </c>
      <c r="IE27" s="8" t="s">
        <v>1643</v>
      </c>
      <c r="IF27" s="3" t="s">
        <v>1643</v>
      </c>
      <c r="IG27" s="3" t="s">
        <v>1643</v>
      </c>
      <c r="IH27" s="3" t="s">
        <v>1643</v>
      </c>
      <c r="II27" s="3" t="s">
        <v>1643</v>
      </c>
      <c r="IJ27" s="20" t="s">
        <v>1643</v>
      </c>
      <c r="IK27" s="13" t="s">
        <v>1643</v>
      </c>
      <c r="IL27" s="3" t="s">
        <v>1643</v>
      </c>
      <c r="IM27" s="3" t="s">
        <v>1643</v>
      </c>
      <c r="IN27" s="3" t="s">
        <v>1643</v>
      </c>
      <c r="IO27" s="3" t="s">
        <v>1643</v>
      </c>
      <c r="IP27" s="3" t="s">
        <v>1643</v>
      </c>
      <c r="IQ27" s="3" t="s">
        <v>1643</v>
      </c>
      <c r="IR27" s="3" t="s">
        <v>1643</v>
      </c>
      <c r="IS27" s="20" t="s">
        <v>1643</v>
      </c>
      <c r="IT27" s="13" t="s">
        <v>1643</v>
      </c>
      <c r="IU27" s="3"/>
      <c r="IV27" s="3" t="s">
        <v>1643</v>
      </c>
      <c r="IW27" s="3" t="s">
        <v>1643</v>
      </c>
      <c r="IX27" s="3" t="s">
        <v>1643</v>
      </c>
      <c r="IY27" s="5" t="s">
        <v>1643</v>
      </c>
      <c r="IZ27" s="8" t="s">
        <v>1643</v>
      </c>
      <c r="JA27" s="8" t="s">
        <v>1643</v>
      </c>
      <c r="JB27" s="3" t="s">
        <v>1643</v>
      </c>
      <c r="JC27" s="3" t="s">
        <v>1643</v>
      </c>
      <c r="JD27" s="5" t="s">
        <v>1643</v>
      </c>
      <c r="JE27" s="13" t="s">
        <v>1643</v>
      </c>
      <c r="JF27" s="3" t="s">
        <v>1643</v>
      </c>
      <c r="JG27" s="3" t="s">
        <v>1643</v>
      </c>
      <c r="JH27" s="3" t="s">
        <v>1643</v>
      </c>
      <c r="JI27" s="3" t="s">
        <v>1643</v>
      </c>
      <c r="JJ27" s="3" t="s">
        <v>1643</v>
      </c>
      <c r="JK27" s="3" t="s">
        <v>1643</v>
      </c>
      <c r="JL27" s="3" t="s">
        <v>1643</v>
      </c>
      <c r="JM27" s="20" t="s">
        <v>1643</v>
      </c>
      <c r="JN27" s="13" t="s">
        <v>1643</v>
      </c>
      <c r="JO27" s="3" t="s">
        <v>1643</v>
      </c>
      <c r="JP27" s="3" t="s">
        <v>1643</v>
      </c>
      <c r="JQ27" s="3" t="s">
        <v>1643</v>
      </c>
      <c r="JR27" s="3" t="s">
        <v>1643</v>
      </c>
      <c r="JS27" s="5" t="s">
        <v>1643</v>
      </c>
      <c r="JT27" s="13" t="s">
        <v>1643</v>
      </c>
      <c r="JU27" s="3" t="s">
        <v>1643</v>
      </c>
      <c r="JV27" s="3" t="s">
        <v>1643</v>
      </c>
      <c r="JW27" s="3" t="s">
        <v>1643</v>
      </c>
      <c r="JX27" s="5" t="s">
        <v>1643</v>
      </c>
      <c r="JY27" s="13" t="s">
        <v>1643</v>
      </c>
      <c r="JZ27" s="3" t="s">
        <v>1643</v>
      </c>
      <c r="KA27" s="3" t="s">
        <v>1643</v>
      </c>
      <c r="KB27" s="3" t="s">
        <v>1643</v>
      </c>
      <c r="KC27" s="3" t="s">
        <v>1643</v>
      </c>
      <c r="KD27" s="3" t="s">
        <v>1643</v>
      </c>
      <c r="KE27" s="3" t="s">
        <v>1643</v>
      </c>
      <c r="KF27" s="3" t="s">
        <v>1643</v>
      </c>
      <c r="KG27" s="5" t="s">
        <v>1643</v>
      </c>
      <c r="KH27" s="13" t="s">
        <v>1643</v>
      </c>
      <c r="KI27" s="3" t="s">
        <v>1643</v>
      </c>
      <c r="KJ27" s="3" t="s">
        <v>1643</v>
      </c>
      <c r="KK27" s="3" t="s">
        <v>1643</v>
      </c>
      <c r="KL27" s="3" t="s">
        <v>1643</v>
      </c>
      <c r="KM27" s="3" t="s">
        <v>1643</v>
      </c>
      <c r="KN27" s="20" t="s">
        <v>1643</v>
      </c>
      <c r="KO27" s="13" t="s">
        <v>1643</v>
      </c>
      <c r="KP27" s="3" t="s">
        <v>1643</v>
      </c>
      <c r="KQ27" s="3" t="s">
        <v>1643</v>
      </c>
      <c r="KR27" s="3" t="s">
        <v>1643</v>
      </c>
      <c r="KS27" s="20" t="s">
        <v>1643</v>
      </c>
      <c r="KT27" s="16" t="s">
        <v>1643</v>
      </c>
      <c r="KU27" s="13" t="s">
        <v>1643</v>
      </c>
      <c r="KV27" s="3" t="s">
        <v>1643</v>
      </c>
      <c r="KW27" s="3" t="s">
        <v>1643</v>
      </c>
      <c r="KX27" s="3" t="s">
        <v>1643</v>
      </c>
      <c r="KY27" s="3" t="s">
        <v>1643</v>
      </c>
      <c r="KZ27" s="3" t="s">
        <v>1643</v>
      </c>
      <c r="LA27" s="3" t="s">
        <v>1643</v>
      </c>
      <c r="LB27" s="3" t="s">
        <v>1643</v>
      </c>
      <c r="LC27" s="3" t="s">
        <v>1643</v>
      </c>
      <c r="LD27" s="3" t="s">
        <v>1643</v>
      </c>
      <c r="LE27" s="3" t="s">
        <v>1643</v>
      </c>
      <c r="LF27" s="3" t="s">
        <v>1643</v>
      </c>
      <c r="LG27" s="3" t="s">
        <v>1643</v>
      </c>
      <c r="LH27" s="3" t="s">
        <v>1643</v>
      </c>
      <c r="LI27" s="3" t="s">
        <v>1643</v>
      </c>
      <c r="LJ27" s="3" t="s">
        <v>1643</v>
      </c>
      <c r="LK27" s="3" t="s">
        <v>1643</v>
      </c>
      <c r="LL27" s="3" t="s">
        <v>1643</v>
      </c>
      <c r="LM27" s="3" t="s">
        <v>1643</v>
      </c>
      <c r="LN27" s="3" t="s">
        <v>1643</v>
      </c>
      <c r="LO27" s="3" t="s">
        <v>1643</v>
      </c>
      <c r="LP27" s="3" t="s">
        <v>1643</v>
      </c>
      <c r="LQ27" s="3" t="s">
        <v>1643</v>
      </c>
      <c r="LR27" s="3" t="s">
        <v>1643</v>
      </c>
      <c r="LS27" s="3" t="s">
        <v>1643</v>
      </c>
      <c r="LT27" s="3" t="s">
        <v>1643</v>
      </c>
      <c r="LU27" s="3" t="s">
        <v>1643</v>
      </c>
      <c r="LV27" s="3" t="s">
        <v>1643</v>
      </c>
      <c r="LW27" s="3" t="s">
        <v>1643</v>
      </c>
      <c r="LX27" s="3" t="s">
        <v>1643</v>
      </c>
      <c r="LY27" s="3" t="s">
        <v>1643</v>
      </c>
      <c r="LZ27" s="3" t="s">
        <v>1643</v>
      </c>
      <c r="MA27" s="3" t="s">
        <v>1643</v>
      </c>
      <c r="MB27" s="3" t="s">
        <v>1643</v>
      </c>
      <c r="MC27" s="3" t="s">
        <v>1643</v>
      </c>
      <c r="MD27" s="3" t="s">
        <v>1643</v>
      </c>
      <c r="ME27" s="3" t="s">
        <v>1643</v>
      </c>
      <c r="MF27" s="3" t="s">
        <v>1643</v>
      </c>
      <c r="MG27" s="3" t="s">
        <v>1643</v>
      </c>
      <c r="MH27" s="3" t="s">
        <v>1643</v>
      </c>
      <c r="MI27" s="3" t="s">
        <v>1643</v>
      </c>
      <c r="MJ27" s="3" t="s">
        <v>1643</v>
      </c>
      <c r="MK27" s="3" t="s">
        <v>1643</v>
      </c>
      <c r="ML27" s="3" t="s">
        <v>1643</v>
      </c>
      <c r="MM27" s="3" t="s">
        <v>1643</v>
      </c>
      <c r="MN27" s="20" t="s">
        <v>1643</v>
      </c>
      <c r="MO27" s="13" t="s">
        <v>1643</v>
      </c>
      <c r="MP27" s="3" t="s">
        <v>1643</v>
      </c>
      <c r="MQ27" s="3" t="s">
        <v>1643</v>
      </c>
      <c r="MR27" s="3" t="s">
        <v>1643</v>
      </c>
      <c r="MS27" s="3" t="s">
        <v>1643</v>
      </c>
      <c r="MT27" s="3" t="s">
        <v>1643</v>
      </c>
      <c r="MU27" s="3" t="s">
        <v>1643</v>
      </c>
      <c r="MV27" s="20" t="s">
        <v>1643</v>
      </c>
      <c r="MW27" s="13" t="s">
        <v>1643</v>
      </c>
      <c r="MX27" s="3" t="s">
        <v>1643</v>
      </c>
      <c r="MY27" s="3" t="s">
        <v>1643</v>
      </c>
      <c r="MZ27" s="3" t="s">
        <v>1643</v>
      </c>
      <c r="NA27" s="3" t="s">
        <v>1643</v>
      </c>
      <c r="NB27" s="3" t="s">
        <v>1643</v>
      </c>
      <c r="NC27" s="20" t="s">
        <v>1643</v>
      </c>
      <c r="ND27" s="13" t="s">
        <v>1643</v>
      </c>
      <c r="NE27" s="3" t="s">
        <v>1643</v>
      </c>
      <c r="NF27" s="3" t="s">
        <v>1643</v>
      </c>
      <c r="NG27" s="3" t="s">
        <v>1643</v>
      </c>
      <c r="NH27" s="3" t="s">
        <v>1643</v>
      </c>
      <c r="NI27" s="3" t="s">
        <v>1643</v>
      </c>
      <c r="NJ27" s="3" t="s">
        <v>1643</v>
      </c>
      <c r="NK27" s="3" t="s">
        <v>1643</v>
      </c>
      <c r="NL27" s="3" t="s">
        <v>1643</v>
      </c>
      <c r="NM27" s="3" t="s">
        <v>1643</v>
      </c>
      <c r="NN27" s="3" t="s">
        <v>1643</v>
      </c>
      <c r="NO27" s="20" t="s">
        <v>1643</v>
      </c>
      <c r="NP27" s="13" t="s">
        <v>1643</v>
      </c>
      <c r="NQ27" s="3" t="s">
        <v>1643</v>
      </c>
      <c r="NR27" s="3" t="s">
        <v>1643</v>
      </c>
      <c r="NS27" s="3" t="s">
        <v>1643</v>
      </c>
      <c r="NT27" s="3" t="s">
        <v>1643</v>
      </c>
      <c r="NU27" s="3" t="s">
        <v>1643</v>
      </c>
      <c r="NV27" s="3" t="s">
        <v>1643</v>
      </c>
      <c r="NW27" s="3" t="s">
        <v>1643</v>
      </c>
      <c r="NX27" s="3" t="s">
        <v>1643</v>
      </c>
      <c r="NY27" s="3" t="s">
        <v>1643</v>
      </c>
      <c r="NZ27" s="3" t="s">
        <v>1643</v>
      </c>
      <c r="OA27" s="3" t="s">
        <v>1643</v>
      </c>
      <c r="OB27" s="3" t="s">
        <v>1643</v>
      </c>
      <c r="OC27" s="3" t="s">
        <v>1643</v>
      </c>
      <c r="OD27" s="3" t="s">
        <v>1643</v>
      </c>
      <c r="OE27" s="5" t="s">
        <v>1643</v>
      </c>
      <c r="OF27" s="13" t="s">
        <v>1643</v>
      </c>
      <c r="OG27" s="3" t="s">
        <v>1643</v>
      </c>
      <c r="OH27" s="3" t="s">
        <v>1643</v>
      </c>
      <c r="OI27" s="3" t="s">
        <v>1643</v>
      </c>
      <c r="OJ27" s="3" t="s">
        <v>1643</v>
      </c>
      <c r="OK27" s="3" t="s">
        <v>1643</v>
      </c>
      <c r="OL27" s="3" t="s">
        <v>1643</v>
      </c>
      <c r="OM27" s="5" t="s">
        <v>1643</v>
      </c>
      <c r="ON27" s="13" t="s">
        <v>1643</v>
      </c>
      <c r="OO27" s="3" t="s">
        <v>1643</v>
      </c>
      <c r="OP27" s="3" t="s">
        <v>1643</v>
      </c>
      <c r="OQ27" s="3" t="s">
        <v>1643</v>
      </c>
      <c r="OR27" s="3" t="s">
        <v>1643</v>
      </c>
      <c r="OS27" s="3" t="s">
        <v>1643</v>
      </c>
      <c r="OT27" s="3" t="s">
        <v>1643</v>
      </c>
      <c r="OU27" s="3" t="s">
        <v>1643</v>
      </c>
      <c r="OV27" s="3" t="s">
        <v>1643</v>
      </c>
      <c r="OW27" s="3" t="s">
        <v>1643</v>
      </c>
      <c r="OX27" s="5" t="s">
        <v>1643</v>
      </c>
      <c r="OY27" s="13" t="s">
        <v>1643</v>
      </c>
      <c r="OZ27" s="3" t="s">
        <v>1643</v>
      </c>
      <c r="PA27" s="3" t="s">
        <v>1643</v>
      </c>
      <c r="PB27" s="3" t="s">
        <v>1643</v>
      </c>
      <c r="PC27" s="3" t="s">
        <v>1643</v>
      </c>
      <c r="PD27" s="3" t="s">
        <v>1643</v>
      </c>
      <c r="PE27" s="3" t="s">
        <v>1643</v>
      </c>
      <c r="PF27" s="3" t="s">
        <v>1643</v>
      </c>
      <c r="PG27" s="3" t="s">
        <v>1643</v>
      </c>
      <c r="PH27" s="3" t="s">
        <v>1643</v>
      </c>
      <c r="PI27" s="3" t="s">
        <v>1643</v>
      </c>
      <c r="PJ27" s="3" t="s">
        <v>1643</v>
      </c>
      <c r="PK27" s="3" t="s">
        <v>1643</v>
      </c>
      <c r="PL27" s="3" t="s">
        <v>1643</v>
      </c>
      <c r="PM27" s="3" t="s">
        <v>1643</v>
      </c>
      <c r="PN27" s="3" t="s">
        <v>1643</v>
      </c>
      <c r="PO27" s="3" t="s">
        <v>1643</v>
      </c>
      <c r="PP27" s="3" t="s">
        <v>1643</v>
      </c>
      <c r="PQ27" s="3" t="s">
        <v>1643</v>
      </c>
      <c r="PR27" s="3" t="s">
        <v>1643</v>
      </c>
      <c r="PS27" s="3" t="s">
        <v>1643</v>
      </c>
      <c r="PT27" s="3" t="s">
        <v>1643</v>
      </c>
      <c r="PU27" s="3" t="s">
        <v>1643</v>
      </c>
      <c r="PV27" s="3" t="s">
        <v>1643</v>
      </c>
      <c r="PW27" s="3" t="s">
        <v>1643</v>
      </c>
      <c r="PX27" s="3" t="s">
        <v>1643</v>
      </c>
      <c r="PY27" s="3" t="s">
        <v>1643</v>
      </c>
      <c r="PZ27" s="3" t="s">
        <v>1643</v>
      </c>
      <c r="QA27" s="3" t="s">
        <v>1643</v>
      </c>
      <c r="QB27" s="3" t="s">
        <v>1643</v>
      </c>
      <c r="QC27" s="3" t="s">
        <v>1643</v>
      </c>
      <c r="QD27" s="3" t="s">
        <v>1643</v>
      </c>
      <c r="QE27" s="3" t="s">
        <v>1643</v>
      </c>
      <c r="QF27" s="3" t="s">
        <v>1643</v>
      </c>
      <c r="QG27" s="3" t="s">
        <v>1643</v>
      </c>
      <c r="QH27" s="3" t="s">
        <v>1643</v>
      </c>
      <c r="QI27" s="3" t="s">
        <v>1643</v>
      </c>
      <c r="QJ27" s="3" t="s">
        <v>1643</v>
      </c>
      <c r="QK27" s="3" t="s">
        <v>1643</v>
      </c>
      <c r="QL27" s="3" t="s">
        <v>1643</v>
      </c>
      <c r="QM27" s="3" t="s">
        <v>1643</v>
      </c>
      <c r="QN27" s="3" t="s">
        <v>1643</v>
      </c>
      <c r="QO27" s="3" t="s">
        <v>1643</v>
      </c>
      <c r="QP27" s="3" t="s">
        <v>1643</v>
      </c>
      <c r="QQ27" s="3" t="s">
        <v>1643</v>
      </c>
      <c r="QR27" s="3" t="s">
        <v>1643</v>
      </c>
      <c r="QS27" s="3" t="s">
        <v>1643</v>
      </c>
      <c r="QT27" s="3" t="s">
        <v>1643</v>
      </c>
      <c r="QU27" s="3" t="s">
        <v>1643</v>
      </c>
      <c r="QV27" s="3" t="s">
        <v>1643</v>
      </c>
      <c r="QW27" s="3" t="s">
        <v>1643</v>
      </c>
      <c r="QX27" s="3" t="s">
        <v>1643</v>
      </c>
      <c r="QY27" s="3" t="s">
        <v>1643</v>
      </c>
      <c r="QZ27" s="3" t="s">
        <v>1643</v>
      </c>
      <c r="RA27" s="3" t="s">
        <v>1643</v>
      </c>
      <c r="RB27" s="3" t="s">
        <v>1643</v>
      </c>
      <c r="RC27" s="3" t="s">
        <v>1643</v>
      </c>
      <c r="RD27" s="3" t="s">
        <v>1643</v>
      </c>
      <c r="RE27" s="3" t="s">
        <v>1643</v>
      </c>
      <c r="RF27" s="3" t="s">
        <v>1643</v>
      </c>
      <c r="RG27" s="3" t="s">
        <v>1643</v>
      </c>
      <c r="RH27" s="3" t="s">
        <v>1643</v>
      </c>
      <c r="RI27" s="3" t="s">
        <v>1643</v>
      </c>
      <c r="RJ27" s="3" t="s">
        <v>1643</v>
      </c>
      <c r="RK27" s="5" t="s">
        <v>1643</v>
      </c>
      <c r="RL27" s="8" t="s">
        <v>1643</v>
      </c>
      <c r="RM27" s="3" t="s">
        <v>1643</v>
      </c>
      <c r="RN27" s="3" t="s">
        <v>1643</v>
      </c>
      <c r="RO27" s="3" t="s">
        <v>1643</v>
      </c>
      <c r="RP27" s="3" t="s">
        <v>1643</v>
      </c>
      <c r="RQ27" s="3" t="s">
        <v>1643</v>
      </c>
      <c r="RR27" s="20" t="s">
        <v>1643</v>
      </c>
      <c r="RS27" s="13" t="s">
        <v>1643</v>
      </c>
      <c r="RT27" s="3" t="s">
        <v>1643</v>
      </c>
      <c r="RU27" s="3" t="s">
        <v>1643</v>
      </c>
      <c r="RV27" s="3" t="s">
        <v>1643</v>
      </c>
      <c r="RW27" s="3" t="s">
        <v>1643</v>
      </c>
      <c r="RX27" s="3" t="s">
        <v>1643</v>
      </c>
      <c r="RY27" s="3" t="s">
        <v>1643</v>
      </c>
      <c r="RZ27" s="3" t="s">
        <v>1643</v>
      </c>
      <c r="SA27" s="3" t="s">
        <v>1643</v>
      </c>
      <c r="SB27" s="3" t="s">
        <v>1643</v>
      </c>
      <c r="SC27" s="3" t="s">
        <v>1643</v>
      </c>
      <c r="SD27" s="3" t="s">
        <v>1643</v>
      </c>
      <c r="SE27" s="3" t="s">
        <v>1643</v>
      </c>
      <c r="SF27" s="3" t="s">
        <v>1643</v>
      </c>
      <c r="SG27" s="3" t="s">
        <v>1643</v>
      </c>
      <c r="SH27" s="3" t="s">
        <v>1643</v>
      </c>
      <c r="SI27" s="3" t="s">
        <v>1643</v>
      </c>
      <c r="SJ27" s="3" t="s">
        <v>1643</v>
      </c>
      <c r="SK27" s="3" t="s">
        <v>1643</v>
      </c>
      <c r="SL27" s="3" t="s">
        <v>1643</v>
      </c>
      <c r="SM27" s="3" t="s">
        <v>1643</v>
      </c>
      <c r="SN27" s="3" t="s">
        <v>1643</v>
      </c>
      <c r="SO27" s="3" t="s">
        <v>1643</v>
      </c>
      <c r="SP27" s="3" t="s">
        <v>1643</v>
      </c>
      <c r="SQ27" s="3" t="s">
        <v>1643</v>
      </c>
      <c r="SR27" s="3" t="s">
        <v>1643</v>
      </c>
      <c r="SS27" s="3" t="s">
        <v>1643</v>
      </c>
      <c r="ST27" s="3" t="s">
        <v>1643</v>
      </c>
      <c r="SU27" s="3" t="s">
        <v>1643</v>
      </c>
      <c r="SV27" s="3" t="s">
        <v>1643</v>
      </c>
      <c r="SW27" s="3" t="s">
        <v>1643</v>
      </c>
      <c r="SX27" s="3" t="s">
        <v>1643</v>
      </c>
      <c r="SY27" s="3" t="s">
        <v>1643</v>
      </c>
      <c r="SZ27" s="3" t="s">
        <v>1643</v>
      </c>
      <c r="TA27" s="3" t="s">
        <v>1643</v>
      </c>
      <c r="TB27" s="20" t="s">
        <v>1643</v>
      </c>
      <c r="TC27" s="13"/>
      <c r="TD27" s="3"/>
      <c r="TE27" s="5"/>
      <c r="TF27" s="18" t="s">
        <v>1643</v>
      </c>
      <c r="TG27" s="13" t="s">
        <v>1643</v>
      </c>
      <c r="TH27" s="3" t="s">
        <v>1643</v>
      </c>
      <c r="TI27" s="3" t="s">
        <v>1643</v>
      </c>
      <c r="TJ27" s="3" t="s">
        <v>1643</v>
      </c>
      <c r="TK27" s="3" t="s">
        <v>1643</v>
      </c>
      <c r="TL27" s="3" t="s">
        <v>1643</v>
      </c>
      <c r="TM27" s="3" t="s">
        <v>1643</v>
      </c>
      <c r="TN27" s="3" t="s">
        <v>1643</v>
      </c>
      <c r="TO27" s="3" t="s">
        <v>1643</v>
      </c>
      <c r="TP27" s="5" t="s">
        <v>1643</v>
      </c>
      <c r="TQ27" s="8" t="s">
        <v>1643</v>
      </c>
      <c r="TR27" s="3" t="s">
        <v>1643</v>
      </c>
      <c r="TS27" s="3" t="s">
        <v>1643</v>
      </c>
      <c r="TT27" s="3" t="s">
        <v>1643</v>
      </c>
      <c r="TU27" s="20" t="s">
        <v>1643</v>
      </c>
      <c r="TV27" s="13" t="s">
        <v>1643</v>
      </c>
      <c r="TW27" s="5" t="s">
        <v>1643</v>
      </c>
      <c r="TX27" s="13" t="s">
        <v>1643</v>
      </c>
      <c r="TY27" s="5" t="s">
        <v>1643</v>
      </c>
      <c r="TZ27" s="13" t="s">
        <v>1643</v>
      </c>
      <c r="UA27" s="3" t="s">
        <v>1643</v>
      </c>
      <c r="UB27" s="3" t="s">
        <v>1643</v>
      </c>
      <c r="UC27" s="3" t="s">
        <v>1643</v>
      </c>
      <c r="UD27" s="3" t="s">
        <v>1643</v>
      </c>
      <c r="UE27" s="5" t="s">
        <v>1643</v>
      </c>
      <c r="UF27" s="13" t="s">
        <v>110</v>
      </c>
      <c r="UG27" s="3" t="s">
        <v>1643</v>
      </c>
      <c r="UH27" s="5" t="s">
        <v>110</v>
      </c>
      <c r="UI27" s="13" t="s">
        <v>131</v>
      </c>
      <c r="UJ27" s="3" t="s">
        <v>129</v>
      </c>
      <c r="UK27" s="3" t="s">
        <v>132</v>
      </c>
      <c r="UL27" s="3" t="s">
        <v>131</v>
      </c>
      <c r="UM27" s="3" t="s">
        <v>132</v>
      </c>
      <c r="UN27" s="3" t="s">
        <v>131</v>
      </c>
      <c r="UO27" s="3" t="s">
        <v>127</v>
      </c>
      <c r="UP27" s="3" t="s">
        <v>130</v>
      </c>
      <c r="UQ27" s="3" t="s">
        <v>127</v>
      </c>
      <c r="UR27" s="3" t="s">
        <v>130</v>
      </c>
      <c r="US27" s="3" t="s">
        <v>132</v>
      </c>
      <c r="UT27" s="3" t="s">
        <v>131</v>
      </c>
      <c r="UU27" s="3" t="s">
        <v>132</v>
      </c>
      <c r="UV27" s="3" t="s">
        <v>128</v>
      </c>
      <c r="UW27" s="3" t="s">
        <v>128</v>
      </c>
      <c r="UX27" s="5" t="s">
        <v>1643</v>
      </c>
      <c r="UY27" s="13" t="s">
        <v>196</v>
      </c>
      <c r="UZ27" s="3" t="s">
        <v>1643</v>
      </c>
      <c r="VA27" s="3" t="s">
        <v>1643</v>
      </c>
      <c r="VB27" s="3" t="s">
        <v>1643</v>
      </c>
      <c r="VC27" s="3" t="s">
        <v>1643</v>
      </c>
      <c r="VD27" s="3" t="s">
        <v>1643</v>
      </c>
      <c r="VE27" s="3" t="s">
        <v>210</v>
      </c>
      <c r="VF27" s="5" t="s">
        <v>1643</v>
      </c>
      <c r="VG27" s="13" t="s">
        <v>1643</v>
      </c>
      <c r="VH27" s="3" t="s">
        <v>1643</v>
      </c>
      <c r="VI27" s="3" t="s">
        <v>1643</v>
      </c>
      <c r="VJ27" s="3" t="s">
        <v>1643</v>
      </c>
      <c r="VK27" s="3" t="s">
        <v>235</v>
      </c>
      <c r="VL27" s="3" t="s">
        <v>1643</v>
      </c>
      <c r="VM27" s="3" t="s">
        <v>1643</v>
      </c>
      <c r="VN27" s="5" t="s">
        <v>1643</v>
      </c>
      <c r="VO27" s="13" t="s">
        <v>132</v>
      </c>
      <c r="VP27" s="3" t="s">
        <v>127</v>
      </c>
      <c r="VQ27" s="3" t="s">
        <v>132</v>
      </c>
      <c r="VR27" s="3" t="s">
        <v>127</v>
      </c>
      <c r="VS27" s="3" t="s">
        <v>127</v>
      </c>
      <c r="VT27" s="3" t="s">
        <v>127</v>
      </c>
      <c r="VU27" s="3" t="s">
        <v>127</v>
      </c>
      <c r="VV27" s="3" t="s">
        <v>127</v>
      </c>
      <c r="VW27" s="3" t="s">
        <v>127</v>
      </c>
      <c r="VX27" s="3" t="s">
        <v>127</v>
      </c>
      <c r="VY27" s="3" t="s">
        <v>127</v>
      </c>
      <c r="VZ27" s="3" t="s">
        <v>127</v>
      </c>
      <c r="WA27" s="3" t="s">
        <v>127</v>
      </c>
      <c r="WB27" s="3" t="s">
        <v>127</v>
      </c>
      <c r="WC27" s="3" t="s">
        <v>127</v>
      </c>
      <c r="WD27" s="3" t="s">
        <v>128</v>
      </c>
      <c r="WE27" s="3" t="s">
        <v>128</v>
      </c>
      <c r="WF27" s="3" t="s">
        <v>130</v>
      </c>
      <c r="WG27" s="3" t="s">
        <v>130</v>
      </c>
      <c r="WH27" s="3" t="s">
        <v>127</v>
      </c>
      <c r="WI27" s="3" t="s">
        <v>132</v>
      </c>
      <c r="WJ27" s="3" t="s">
        <v>132</v>
      </c>
      <c r="WK27" s="3" t="s">
        <v>132</v>
      </c>
      <c r="WL27" s="3" t="s">
        <v>132</v>
      </c>
      <c r="WM27" s="3" t="s">
        <v>132</v>
      </c>
      <c r="WN27" s="3" t="s">
        <v>132</v>
      </c>
      <c r="WO27" s="3" t="s">
        <v>132</v>
      </c>
      <c r="WP27" s="3" t="s">
        <v>129</v>
      </c>
      <c r="WQ27" s="3" t="s">
        <v>129</v>
      </c>
      <c r="WR27" s="3" t="s">
        <v>129</v>
      </c>
      <c r="WS27" s="3" t="s">
        <v>129</v>
      </c>
      <c r="WT27" s="3" t="s">
        <v>127</v>
      </c>
      <c r="WU27" s="3" t="s">
        <v>127</v>
      </c>
      <c r="WV27" s="3" t="s">
        <v>132</v>
      </c>
      <c r="WW27" s="3" t="s">
        <v>132</v>
      </c>
      <c r="WX27" s="3" t="s">
        <v>132</v>
      </c>
      <c r="WY27" s="3" t="s">
        <v>132</v>
      </c>
      <c r="WZ27" s="3" t="s">
        <v>132</v>
      </c>
      <c r="XA27" s="3" t="s">
        <v>132</v>
      </c>
      <c r="XB27" s="3" t="s">
        <v>132</v>
      </c>
      <c r="XC27" s="3" t="s">
        <v>132</v>
      </c>
      <c r="XD27" s="3" t="s">
        <v>132</v>
      </c>
      <c r="XE27" s="3" t="s">
        <v>132</v>
      </c>
      <c r="XF27" s="3" t="s">
        <v>129</v>
      </c>
      <c r="XG27" s="3" t="s">
        <v>129</v>
      </c>
      <c r="XH27" s="3" t="s">
        <v>129</v>
      </c>
      <c r="XI27" s="3" t="s">
        <v>127</v>
      </c>
      <c r="XJ27" s="3" t="s">
        <v>127</v>
      </c>
      <c r="XK27" s="3" t="s">
        <v>127</v>
      </c>
      <c r="XL27" s="3" t="s">
        <v>127</v>
      </c>
      <c r="XM27" s="3" t="s">
        <v>127</v>
      </c>
      <c r="XN27" s="3" t="s">
        <v>132</v>
      </c>
      <c r="XO27" s="3" t="s">
        <v>132</v>
      </c>
      <c r="XP27" s="3" t="s">
        <v>1643</v>
      </c>
      <c r="XQ27" s="3" t="s">
        <v>132</v>
      </c>
      <c r="XR27" s="3" t="s">
        <v>132</v>
      </c>
      <c r="XS27" s="3" t="s">
        <v>127</v>
      </c>
      <c r="XT27" s="3" t="s">
        <v>127</v>
      </c>
      <c r="XU27" s="3" t="s">
        <v>127</v>
      </c>
      <c r="XV27" s="3" t="s">
        <v>127</v>
      </c>
      <c r="XW27" s="3" t="s">
        <v>127</v>
      </c>
      <c r="XX27" s="3" t="s">
        <v>127</v>
      </c>
      <c r="XY27" s="3" t="s">
        <v>127</v>
      </c>
      <c r="XZ27" s="3" t="s">
        <v>127</v>
      </c>
      <c r="YA27" s="5" t="s">
        <v>331</v>
      </c>
      <c r="YB27" s="13" t="s">
        <v>353</v>
      </c>
      <c r="YC27" s="3" t="s">
        <v>1643</v>
      </c>
      <c r="YD27" s="3" t="s">
        <v>1643</v>
      </c>
      <c r="YE27" s="3" t="s">
        <v>1643</v>
      </c>
      <c r="YF27" s="3" t="s">
        <v>1643</v>
      </c>
      <c r="YG27" s="3" t="s">
        <v>111</v>
      </c>
      <c r="YH27" s="5" t="s">
        <v>1643</v>
      </c>
      <c r="YI27" s="13" t="s">
        <v>245</v>
      </c>
      <c r="YJ27" s="3" t="s">
        <v>1643</v>
      </c>
      <c r="YK27" s="3" t="s">
        <v>1643</v>
      </c>
      <c r="YL27" s="3" t="s">
        <v>245</v>
      </c>
      <c r="YM27" s="3" t="s">
        <v>1643</v>
      </c>
      <c r="YN27" s="3" t="s">
        <v>1643</v>
      </c>
      <c r="YO27" s="3" t="s">
        <v>110</v>
      </c>
      <c r="YP27" s="3" t="s">
        <v>111</v>
      </c>
      <c r="YQ27" s="3" t="s">
        <v>1643</v>
      </c>
      <c r="YR27" s="3" t="s">
        <v>111</v>
      </c>
      <c r="YS27" s="3" t="s">
        <v>1643</v>
      </c>
      <c r="YT27" s="3" t="s">
        <v>1643</v>
      </c>
      <c r="YU27" s="3" t="s">
        <v>1643</v>
      </c>
      <c r="YV27" s="3" t="s">
        <v>111</v>
      </c>
      <c r="YW27" s="3" t="s">
        <v>1643</v>
      </c>
      <c r="YX27" s="3" t="s">
        <v>1643</v>
      </c>
      <c r="YY27" s="3" t="s">
        <v>110</v>
      </c>
      <c r="YZ27" s="3" t="s">
        <v>111</v>
      </c>
      <c r="ZA27" s="3" t="s">
        <v>1643</v>
      </c>
      <c r="ZB27" s="3" t="s">
        <v>110</v>
      </c>
      <c r="ZC27" s="3" t="s">
        <v>111</v>
      </c>
      <c r="ZD27" s="3" t="s">
        <v>1643</v>
      </c>
      <c r="ZE27" s="3" t="s">
        <v>110</v>
      </c>
      <c r="ZF27" s="3" t="s">
        <v>111</v>
      </c>
      <c r="ZG27" s="3" t="s">
        <v>1643</v>
      </c>
      <c r="ZH27" s="3" t="s">
        <v>111</v>
      </c>
      <c r="ZI27" s="3" t="s">
        <v>1643</v>
      </c>
      <c r="ZJ27" s="3" t="s">
        <v>1643</v>
      </c>
      <c r="ZK27" s="3" t="s">
        <v>111</v>
      </c>
      <c r="ZL27" s="3" t="s">
        <v>1643</v>
      </c>
      <c r="ZM27" s="3" t="s">
        <v>1643</v>
      </c>
      <c r="ZN27" s="3" t="s">
        <v>1643</v>
      </c>
      <c r="ZO27" s="3" t="s">
        <v>111</v>
      </c>
      <c r="ZP27" s="3" t="s">
        <v>1643</v>
      </c>
      <c r="ZQ27" s="3" t="s">
        <v>1643</v>
      </c>
      <c r="ZR27" s="5" t="s">
        <v>1643</v>
      </c>
      <c r="ZS27" s="3" t="s">
        <v>459</v>
      </c>
      <c r="ZT27" s="3" t="s">
        <v>452</v>
      </c>
      <c r="ZU27" s="3" t="s">
        <v>461</v>
      </c>
      <c r="ZV27" s="18" t="s">
        <v>110</v>
      </c>
      <c r="ZW27" s="13" t="s">
        <v>1643</v>
      </c>
      <c r="ZX27" s="3" t="s">
        <v>1643</v>
      </c>
      <c r="ZY27" s="3" t="s">
        <v>1643</v>
      </c>
      <c r="ZZ27" s="3" t="s">
        <v>1643</v>
      </c>
      <c r="AAA27" s="3" t="s">
        <v>492</v>
      </c>
      <c r="AAB27" s="3" t="s">
        <v>1643</v>
      </c>
      <c r="AAC27" s="3" t="s">
        <v>496</v>
      </c>
      <c r="AAD27" s="3" t="s">
        <v>497</v>
      </c>
      <c r="AAE27" s="3" t="s">
        <v>498</v>
      </c>
      <c r="AAF27" s="5" t="s">
        <v>1643</v>
      </c>
      <c r="AAG27" s="13" t="s">
        <v>110</v>
      </c>
      <c r="AAH27" s="3" t="s">
        <v>110</v>
      </c>
      <c r="AAI27" s="3" t="s">
        <v>110</v>
      </c>
      <c r="AAJ27" s="3" t="s">
        <v>110</v>
      </c>
      <c r="AAK27" s="3" t="s">
        <v>110</v>
      </c>
      <c r="AAL27" s="3" t="s">
        <v>1643</v>
      </c>
      <c r="AAM27" s="3" t="s">
        <v>1643</v>
      </c>
      <c r="AAN27" s="3" t="s">
        <v>1643</v>
      </c>
      <c r="AAO27" s="5" t="s">
        <v>1643</v>
      </c>
      <c r="AAP27" s="13" t="s">
        <v>111</v>
      </c>
      <c r="AAQ27" s="5" t="s">
        <v>1643</v>
      </c>
      <c r="AAR27" s="13" t="s">
        <v>526</v>
      </c>
      <c r="AAS27" s="3" t="s">
        <v>110</v>
      </c>
      <c r="AAT27" s="3" t="s">
        <v>110</v>
      </c>
      <c r="AAU27" s="3" t="s">
        <v>110</v>
      </c>
      <c r="AAV27" s="3" t="s">
        <v>111</v>
      </c>
      <c r="AAW27" s="3" t="s">
        <v>111</v>
      </c>
      <c r="AAX27" s="5" t="s">
        <v>110</v>
      </c>
      <c r="AAY27" s="13" t="s">
        <v>111</v>
      </c>
      <c r="AAZ27" s="13" t="s">
        <v>1643</v>
      </c>
      <c r="ABA27" s="3" t="s">
        <v>1643</v>
      </c>
      <c r="ABB27" s="3" t="s">
        <v>1643</v>
      </c>
      <c r="ABC27" s="3" t="s">
        <v>1643</v>
      </c>
      <c r="ABD27" s="3" t="s">
        <v>1643</v>
      </c>
      <c r="ABE27" s="20"/>
      <c r="ABF27" s="5" t="s">
        <v>1643</v>
      </c>
      <c r="ABG27" s="13" t="s">
        <v>1643</v>
      </c>
      <c r="ABH27" s="3" t="s">
        <v>1643</v>
      </c>
      <c r="ABI27" s="3" t="s">
        <v>1643</v>
      </c>
      <c r="ABJ27" s="3" t="s">
        <v>1643</v>
      </c>
      <c r="ABK27" s="3" t="s">
        <v>1643</v>
      </c>
      <c r="ABL27" s="3" t="s">
        <v>1643</v>
      </c>
      <c r="ABM27" s="5" t="s">
        <v>1643</v>
      </c>
      <c r="ABN27" s="13" t="s">
        <v>1643</v>
      </c>
      <c r="ABO27" s="3" t="s">
        <v>1643</v>
      </c>
      <c r="ABP27" s="3" t="s">
        <v>1643</v>
      </c>
      <c r="ABQ27" s="3" t="s">
        <v>1643</v>
      </c>
      <c r="ABR27" s="3" t="s">
        <v>1643</v>
      </c>
      <c r="ABS27" s="3" t="s">
        <v>1643</v>
      </c>
      <c r="ABT27" s="5" t="s">
        <v>1643</v>
      </c>
      <c r="ABU27" s="13" t="s">
        <v>1643</v>
      </c>
      <c r="ABV27" s="3" t="s">
        <v>1643</v>
      </c>
      <c r="ABW27" s="3" t="s">
        <v>1643</v>
      </c>
      <c r="ABX27" s="3" t="s">
        <v>1643</v>
      </c>
      <c r="ABY27" s="3" t="s">
        <v>1643</v>
      </c>
      <c r="ABZ27" s="3" t="s">
        <v>1643</v>
      </c>
      <c r="ACA27" s="5" t="s">
        <v>1643</v>
      </c>
      <c r="ACB27" s="13" t="s">
        <v>1643</v>
      </c>
      <c r="ACC27" s="3" t="s">
        <v>1643</v>
      </c>
      <c r="ACD27" s="3" t="s">
        <v>1643</v>
      </c>
      <c r="ACE27" s="3" t="s">
        <v>1643</v>
      </c>
      <c r="ACF27" s="3" t="s">
        <v>1643</v>
      </c>
      <c r="ACG27" s="3" t="s">
        <v>1643</v>
      </c>
      <c r="ACH27" s="3" t="s">
        <v>1643</v>
      </c>
      <c r="ACI27" s="3" t="s">
        <v>1643</v>
      </c>
      <c r="ACJ27" s="5" t="s">
        <v>1643</v>
      </c>
      <c r="ACK27" s="13" t="s">
        <v>110</v>
      </c>
      <c r="ACL27" s="3" t="s">
        <v>1662</v>
      </c>
      <c r="ACM27" s="3" t="s">
        <v>1643</v>
      </c>
      <c r="ACN27" s="3" t="s">
        <v>1643</v>
      </c>
      <c r="ACO27" s="3" t="s">
        <v>1643</v>
      </c>
      <c r="ACP27" s="5" t="s">
        <v>545</v>
      </c>
      <c r="ACQ27" s="13" t="s">
        <v>1643</v>
      </c>
      <c r="ACR27" s="3" t="s">
        <v>1643</v>
      </c>
      <c r="ACS27" s="3" t="s">
        <v>1643</v>
      </c>
      <c r="ACT27" s="3" t="s">
        <v>1643</v>
      </c>
      <c r="ACU27" s="5"/>
      <c r="ACV27" s="13" t="s">
        <v>1643</v>
      </c>
      <c r="ACW27" s="3" t="s">
        <v>1643</v>
      </c>
      <c r="ACX27" s="3" t="s">
        <v>1643</v>
      </c>
      <c r="ACY27" s="3" t="s">
        <v>1643</v>
      </c>
      <c r="ACZ27" s="5" t="s">
        <v>1643</v>
      </c>
      <c r="ADA27" s="13" t="s">
        <v>136</v>
      </c>
      <c r="ADB27" s="3" t="s">
        <v>1643</v>
      </c>
      <c r="ADC27" s="3" t="s">
        <v>140</v>
      </c>
      <c r="ADD27" s="3" t="s">
        <v>144</v>
      </c>
      <c r="ADE27" s="3" t="s">
        <v>156</v>
      </c>
      <c r="ADF27" s="3" t="s">
        <v>558</v>
      </c>
      <c r="ADG27" s="3" t="s">
        <v>1643</v>
      </c>
      <c r="ADH27" s="3" t="s">
        <v>1643</v>
      </c>
      <c r="ADI27" s="20" t="s">
        <v>1643</v>
      </c>
      <c r="ADJ27" s="13" t="s">
        <v>110</v>
      </c>
      <c r="ADK27" s="3" t="s">
        <v>1643</v>
      </c>
      <c r="ADL27" s="3" t="s">
        <v>1643</v>
      </c>
      <c r="ADM27" s="3" t="s">
        <v>1643</v>
      </c>
      <c r="ADN27" s="3" t="s">
        <v>1643</v>
      </c>
      <c r="ADO27" s="5" t="s">
        <v>1643</v>
      </c>
      <c r="ADP27" s="13" t="s">
        <v>1643</v>
      </c>
      <c r="ADQ27" s="8" t="s">
        <v>1643</v>
      </c>
      <c r="ADR27" s="3" t="s">
        <v>1643</v>
      </c>
      <c r="ADS27" s="3" t="s">
        <v>1643</v>
      </c>
      <c r="ADT27" s="5" t="s">
        <v>1643</v>
      </c>
      <c r="ADU27" s="13" t="s">
        <v>1643</v>
      </c>
      <c r="ADV27" s="8" t="s">
        <v>1643</v>
      </c>
      <c r="ADW27" s="3" t="s">
        <v>1643</v>
      </c>
      <c r="ADX27" s="3" t="s">
        <v>1643</v>
      </c>
      <c r="ADY27" s="5" t="s">
        <v>1643</v>
      </c>
      <c r="ADZ27" s="13" t="s">
        <v>1643</v>
      </c>
      <c r="AEA27" s="8" t="s">
        <v>1643</v>
      </c>
      <c r="AEB27" s="3" t="s">
        <v>1643</v>
      </c>
      <c r="AEC27" s="3" t="s">
        <v>1643</v>
      </c>
      <c r="AED27" s="5" t="s">
        <v>1643</v>
      </c>
      <c r="AEE27" s="13" t="s">
        <v>1643</v>
      </c>
      <c r="AEF27" s="3" t="s">
        <v>1643</v>
      </c>
      <c r="AEG27" s="3" t="s">
        <v>1643</v>
      </c>
      <c r="AEH27" s="3" t="s">
        <v>1643</v>
      </c>
      <c r="AEI27" s="3" t="s">
        <v>1643</v>
      </c>
      <c r="AEJ27" s="3" t="s">
        <v>1643</v>
      </c>
      <c r="AEK27" s="3" t="s">
        <v>1643</v>
      </c>
      <c r="AEL27" s="3" t="s">
        <v>1643</v>
      </c>
      <c r="AEM27" s="5" t="s">
        <v>1643</v>
      </c>
      <c r="AEN27" s="13" t="s">
        <v>1643</v>
      </c>
      <c r="AEO27" s="3" t="s">
        <v>1643</v>
      </c>
      <c r="AEP27" s="3" t="s">
        <v>1643</v>
      </c>
      <c r="AEQ27" s="3" t="s">
        <v>1643</v>
      </c>
      <c r="AER27" s="3" t="s">
        <v>1643</v>
      </c>
      <c r="AES27" s="3" t="s">
        <v>1643</v>
      </c>
      <c r="AET27" s="5" t="s">
        <v>1643</v>
      </c>
      <c r="AEU27" s="13" t="s">
        <v>111</v>
      </c>
      <c r="AEV27" s="3" t="s">
        <v>1643</v>
      </c>
      <c r="AEW27" s="3" t="s">
        <v>110</v>
      </c>
      <c r="AEX27" s="3" t="s">
        <v>1707</v>
      </c>
      <c r="AEY27" s="5" t="s">
        <v>1643</v>
      </c>
    </row>
    <row r="28" spans="1:831" ht="87" x14ac:dyDescent="0.35">
      <c r="A28" s="1">
        <v>45619.841238425928</v>
      </c>
      <c r="B28" s="2">
        <v>45619.849270833336</v>
      </c>
      <c r="C28" s="4">
        <v>100</v>
      </c>
      <c r="D28" s="4">
        <v>693</v>
      </c>
      <c r="E28" s="3" t="s">
        <v>1640</v>
      </c>
      <c r="F28" s="2">
        <v>45619.849279895832</v>
      </c>
      <c r="G28" s="3" t="s">
        <v>1708</v>
      </c>
      <c r="H28" s="4">
        <v>1</v>
      </c>
      <c r="I28" s="3" t="s">
        <v>1642</v>
      </c>
      <c r="J28" s="3" t="s">
        <v>1642</v>
      </c>
      <c r="K28" s="3" t="s">
        <v>1642</v>
      </c>
      <c r="L28" s="3" t="s">
        <v>1642</v>
      </c>
      <c r="M28" s="3" t="s">
        <v>1642</v>
      </c>
      <c r="N28" s="3" t="s">
        <v>1642</v>
      </c>
      <c r="O28" s="3" t="s">
        <v>110</v>
      </c>
      <c r="P28" s="3" t="s">
        <v>1643</v>
      </c>
      <c r="Q28" s="3" t="s">
        <v>1643</v>
      </c>
      <c r="R28" s="20" t="s">
        <v>110</v>
      </c>
      <c r="S28" s="127">
        <v>48</v>
      </c>
      <c r="T28" s="124"/>
      <c r="U28" s="3"/>
      <c r="V28" s="3" t="s">
        <v>20</v>
      </c>
      <c r="W28" s="3" t="s">
        <v>111</v>
      </c>
      <c r="X28" s="3" t="s">
        <v>43</v>
      </c>
      <c r="Y28" s="3" t="s">
        <v>79</v>
      </c>
      <c r="Z28" s="3" t="s">
        <v>10</v>
      </c>
      <c r="AA28" s="4">
        <v>211</v>
      </c>
      <c r="AB28" s="3" t="s">
        <v>27</v>
      </c>
      <c r="AC28" s="3" t="s">
        <v>110</v>
      </c>
      <c r="AD28" s="3" t="s">
        <v>1643</v>
      </c>
      <c r="AE28" s="5" t="s">
        <v>1643</v>
      </c>
      <c r="AF28" s="8" t="s">
        <v>1643</v>
      </c>
      <c r="AG28" s="3" t="s">
        <v>1643</v>
      </c>
      <c r="AH28" s="3" t="s">
        <v>1643</v>
      </c>
      <c r="AI28" s="3" t="s">
        <v>1643</v>
      </c>
      <c r="AJ28" s="3" t="s">
        <v>1643</v>
      </c>
      <c r="AK28" s="3" t="s">
        <v>1643</v>
      </c>
      <c r="AL28" s="3" t="s">
        <v>1643</v>
      </c>
      <c r="AM28" s="3" t="s">
        <v>1643</v>
      </c>
      <c r="AN28" s="3" t="s">
        <v>1643</v>
      </c>
      <c r="AO28" s="3" t="s">
        <v>1643</v>
      </c>
      <c r="AP28" s="3" t="s">
        <v>1643</v>
      </c>
      <c r="AQ28" s="3" t="s">
        <v>1643</v>
      </c>
      <c r="AR28" s="3" t="s">
        <v>1643</v>
      </c>
      <c r="AS28" s="3" t="s">
        <v>1643</v>
      </c>
      <c r="AT28" s="3" t="s">
        <v>1643</v>
      </c>
      <c r="AU28" s="5" t="s">
        <v>1643</v>
      </c>
      <c r="AV28" s="13" t="s">
        <v>1643</v>
      </c>
      <c r="AW28" s="3" t="s">
        <v>1643</v>
      </c>
      <c r="AX28" s="3" t="s">
        <v>1643</v>
      </c>
      <c r="AY28" s="3" t="s">
        <v>1643</v>
      </c>
      <c r="AZ28" s="3" t="s">
        <v>1643</v>
      </c>
      <c r="BA28" s="3" t="s">
        <v>1643</v>
      </c>
      <c r="BB28" s="3" t="s">
        <v>1643</v>
      </c>
      <c r="BC28" s="5" t="s">
        <v>1643</v>
      </c>
      <c r="BD28" s="13" t="s">
        <v>1643</v>
      </c>
      <c r="BE28" s="3" t="s">
        <v>1643</v>
      </c>
      <c r="BF28" s="3" t="s">
        <v>1643</v>
      </c>
      <c r="BG28" s="3" t="s">
        <v>1643</v>
      </c>
      <c r="BH28" s="3" t="s">
        <v>1643</v>
      </c>
      <c r="BI28" s="3" t="s">
        <v>1643</v>
      </c>
      <c r="BJ28" s="3" t="s">
        <v>1643</v>
      </c>
      <c r="BK28" s="5" t="s">
        <v>1643</v>
      </c>
      <c r="BL28" s="13" t="s">
        <v>1643</v>
      </c>
      <c r="BM28" s="3" t="s">
        <v>1643</v>
      </c>
      <c r="BN28" s="3" t="s">
        <v>1643</v>
      </c>
      <c r="BO28" s="5" t="s">
        <v>1643</v>
      </c>
      <c r="BP28" s="13" t="s">
        <v>1643</v>
      </c>
      <c r="BQ28" s="3" t="s">
        <v>1643</v>
      </c>
      <c r="BR28" s="3" t="s">
        <v>1643</v>
      </c>
      <c r="BS28" s="5" t="s">
        <v>1643</v>
      </c>
      <c r="BT28" s="13" t="s">
        <v>1643</v>
      </c>
      <c r="BU28" s="5" t="s">
        <v>1643</v>
      </c>
      <c r="BV28" s="13" t="s">
        <v>1643</v>
      </c>
      <c r="BW28" s="3" t="s">
        <v>1643</v>
      </c>
      <c r="BX28" s="3" t="s">
        <v>1643</v>
      </c>
      <c r="BY28" s="5" t="s">
        <v>1643</v>
      </c>
      <c r="BZ28" s="13" t="s">
        <v>1643</v>
      </c>
      <c r="CA28" s="3" t="s">
        <v>1643</v>
      </c>
      <c r="CB28" s="3" t="s">
        <v>1643</v>
      </c>
      <c r="CC28" s="3" t="s">
        <v>1643</v>
      </c>
      <c r="CD28" s="5" t="s">
        <v>1643</v>
      </c>
      <c r="CE28" s="13" t="s">
        <v>1643</v>
      </c>
      <c r="CF28" s="3" t="s">
        <v>1643</v>
      </c>
      <c r="CG28" s="3" t="s">
        <v>1643</v>
      </c>
      <c r="CH28" s="3" t="s">
        <v>1643</v>
      </c>
      <c r="CI28" s="3" t="s">
        <v>1643</v>
      </c>
      <c r="CJ28" s="3" t="s">
        <v>1643</v>
      </c>
      <c r="CK28" s="5" t="s">
        <v>1643</v>
      </c>
      <c r="CL28" s="13" t="s">
        <v>1643</v>
      </c>
      <c r="CM28" s="3" t="s">
        <v>1643</v>
      </c>
      <c r="CN28" s="3" t="s">
        <v>1643</v>
      </c>
      <c r="CO28" s="3" t="s">
        <v>1643</v>
      </c>
      <c r="CP28" s="3" t="s">
        <v>1643</v>
      </c>
      <c r="CQ28" s="20" t="s">
        <v>1643</v>
      </c>
      <c r="CR28" s="13" t="s">
        <v>1643</v>
      </c>
      <c r="CS28" s="3" t="s">
        <v>1643</v>
      </c>
      <c r="CT28" s="3" t="s">
        <v>1643</v>
      </c>
      <c r="CU28" s="3" t="s">
        <v>1643</v>
      </c>
      <c r="CV28" s="3" t="s">
        <v>1643</v>
      </c>
      <c r="CW28" s="3" t="s">
        <v>1643</v>
      </c>
      <c r="CX28" s="3" t="s">
        <v>1643</v>
      </c>
      <c r="CY28" s="3" t="s">
        <v>1643</v>
      </c>
      <c r="CZ28" s="3" t="s">
        <v>1643</v>
      </c>
      <c r="DA28" s="3" t="s">
        <v>1643</v>
      </c>
      <c r="DB28" s="3" t="s">
        <v>1643</v>
      </c>
      <c r="DC28" s="3" t="s">
        <v>1643</v>
      </c>
      <c r="DD28" s="3" t="s">
        <v>1643</v>
      </c>
      <c r="DE28" s="5" t="s">
        <v>1643</v>
      </c>
      <c r="DF28" s="8" t="s">
        <v>1643</v>
      </c>
      <c r="DG28" s="3" t="s">
        <v>1643</v>
      </c>
      <c r="DH28" s="3" t="s">
        <v>1643</v>
      </c>
      <c r="DI28" s="3" t="s">
        <v>1643</v>
      </c>
      <c r="DJ28" s="3" t="s">
        <v>1643</v>
      </c>
      <c r="DK28" s="3" t="s">
        <v>1643</v>
      </c>
      <c r="DL28" s="3" t="s">
        <v>1643</v>
      </c>
      <c r="DM28" s="3" t="s">
        <v>1643</v>
      </c>
      <c r="DN28" s="5" t="s">
        <v>1643</v>
      </c>
      <c r="DO28" s="8" t="s">
        <v>1643</v>
      </c>
      <c r="DP28" s="3" t="s">
        <v>1643</v>
      </c>
      <c r="DQ28" s="3" t="s">
        <v>1643</v>
      </c>
      <c r="DR28" s="5" t="s">
        <v>1643</v>
      </c>
      <c r="DS28" s="8" t="s">
        <v>1643</v>
      </c>
      <c r="DT28" s="3" t="s">
        <v>1643</v>
      </c>
      <c r="DU28" s="3" t="s">
        <v>1643</v>
      </c>
      <c r="DV28" s="5" t="s">
        <v>1643</v>
      </c>
      <c r="DW28" s="16" t="s">
        <v>1643</v>
      </c>
      <c r="DX28" s="13" t="s">
        <v>1643</v>
      </c>
      <c r="DY28" s="3" t="s">
        <v>1643</v>
      </c>
      <c r="DZ28" s="3" t="s">
        <v>1643</v>
      </c>
      <c r="EA28" s="3" t="s">
        <v>1643</v>
      </c>
      <c r="EB28" s="20" t="s">
        <v>1643</v>
      </c>
      <c r="EC28" s="13" t="s">
        <v>1643</v>
      </c>
      <c r="ED28" s="3" t="s">
        <v>1643</v>
      </c>
      <c r="EE28" s="3" t="s">
        <v>1643</v>
      </c>
      <c r="EF28" s="3" t="s">
        <v>1643</v>
      </c>
      <c r="EG28" s="3" t="s">
        <v>1643</v>
      </c>
      <c r="EH28" s="3" t="s">
        <v>1643</v>
      </c>
      <c r="EI28" s="3" t="s">
        <v>1643</v>
      </c>
      <c r="EJ28" s="3" t="s">
        <v>1643</v>
      </c>
      <c r="EK28" s="3" t="s">
        <v>1643</v>
      </c>
      <c r="EL28" s="3" t="s">
        <v>1643</v>
      </c>
      <c r="EM28" s="20" t="s">
        <v>1643</v>
      </c>
      <c r="EN28" s="18" t="s">
        <v>1643</v>
      </c>
      <c r="EO28" s="8" t="s">
        <v>1643</v>
      </c>
      <c r="EP28" s="3" t="s">
        <v>1643</v>
      </c>
      <c r="EQ28" s="3" t="s">
        <v>1643</v>
      </c>
      <c r="ER28" s="3" t="s">
        <v>1643</v>
      </c>
      <c r="ES28" s="3" t="s">
        <v>1643</v>
      </c>
      <c r="ET28" s="3" t="s">
        <v>1643</v>
      </c>
      <c r="EU28" s="3" t="s">
        <v>1643</v>
      </c>
      <c r="EV28" s="3" t="s">
        <v>1643</v>
      </c>
      <c r="EW28" s="3" t="s">
        <v>1643</v>
      </c>
      <c r="EX28" s="20" t="s">
        <v>1643</v>
      </c>
      <c r="EY28" s="16" t="s">
        <v>1643</v>
      </c>
      <c r="EZ28" s="13" t="s">
        <v>1643</v>
      </c>
      <c r="FA28" s="3" t="s">
        <v>1643</v>
      </c>
      <c r="FB28" s="3" t="s">
        <v>1643</v>
      </c>
      <c r="FC28" s="3" t="s">
        <v>1643</v>
      </c>
      <c r="FD28" s="3" t="s">
        <v>1643</v>
      </c>
      <c r="FE28" s="3" t="s">
        <v>1643</v>
      </c>
      <c r="FF28" s="3" t="s">
        <v>1643</v>
      </c>
      <c r="FG28" s="3" t="s">
        <v>1643</v>
      </c>
      <c r="FH28" s="3" t="s">
        <v>1643</v>
      </c>
      <c r="FI28" s="3" t="s">
        <v>1643</v>
      </c>
      <c r="FJ28" s="3" t="s">
        <v>1643</v>
      </c>
      <c r="FK28" s="3" t="s">
        <v>1643</v>
      </c>
      <c r="FL28" s="3" t="s">
        <v>1643</v>
      </c>
      <c r="FM28" s="3" t="s">
        <v>1643</v>
      </c>
      <c r="FN28" s="3" t="s">
        <v>1643</v>
      </c>
      <c r="FO28" s="3" t="s">
        <v>1643</v>
      </c>
      <c r="FP28" s="3" t="s">
        <v>1643</v>
      </c>
      <c r="FQ28" s="3" t="s">
        <v>1643</v>
      </c>
      <c r="FR28" s="3" t="s">
        <v>1643</v>
      </c>
      <c r="FS28" s="3" t="s">
        <v>1643</v>
      </c>
      <c r="FT28" s="3" t="s">
        <v>1643</v>
      </c>
      <c r="FU28" s="3" t="s">
        <v>1643</v>
      </c>
      <c r="FV28" s="3" t="s">
        <v>1643</v>
      </c>
      <c r="FW28" s="3" t="s">
        <v>1643</v>
      </c>
      <c r="FX28" s="3" t="s">
        <v>1643</v>
      </c>
      <c r="FY28" s="3" t="s">
        <v>1643</v>
      </c>
      <c r="FZ28" s="3" t="s">
        <v>1643</v>
      </c>
      <c r="GA28" s="3" t="s">
        <v>1643</v>
      </c>
      <c r="GB28" s="3" t="s">
        <v>1643</v>
      </c>
      <c r="GC28" s="3" t="s">
        <v>1643</v>
      </c>
      <c r="GD28" s="3" t="s">
        <v>1643</v>
      </c>
      <c r="GE28" s="3" t="s">
        <v>1643</v>
      </c>
      <c r="GF28" s="3" t="s">
        <v>1643</v>
      </c>
      <c r="GG28" s="3" t="s">
        <v>1643</v>
      </c>
      <c r="GH28" s="3" t="s">
        <v>1643</v>
      </c>
      <c r="GI28" s="3" t="s">
        <v>1643</v>
      </c>
      <c r="GJ28" s="3" t="s">
        <v>1643</v>
      </c>
      <c r="GK28" s="3" t="s">
        <v>1643</v>
      </c>
      <c r="GL28" s="3" t="s">
        <v>1643</v>
      </c>
      <c r="GM28" s="3" t="s">
        <v>1643</v>
      </c>
      <c r="GN28" s="3" t="s">
        <v>1643</v>
      </c>
      <c r="GO28" s="3" t="s">
        <v>1643</v>
      </c>
      <c r="GP28" s="20" t="s">
        <v>1643</v>
      </c>
      <c r="GQ28" s="13" t="s">
        <v>1643</v>
      </c>
      <c r="GR28" s="20" t="s">
        <v>1643</v>
      </c>
      <c r="GS28" s="13" t="s">
        <v>1643</v>
      </c>
      <c r="GT28" s="3" t="s">
        <v>1643</v>
      </c>
      <c r="GU28" s="3" t="s">
        <v>1643</v>
      </c>
      <c r="GV28" s="20" t="s">
        <v>1643</v>
      </c>
      <c r="GW28" s="31"/>
      <c r="GX28" s="13" t="s">
        <v>1643</v>
      </c>
      <c r="GY28" s="5" t="s">
        <v>1643</v>
      </c>
      <c r="GZ28" s="13" t="s">
        <v>1643</v>
      </c>
      <c r="HA28" s="5" t="s">
        <v>1643</v>
      </c>
      <c r="HB28" s="13" t="s">
        <v>1643</v>
      </c>
      <c r="HC28" s="3" t="s">
        <v>1643</v>
      </c>
      <c r="HD28" s="3" t="s">
        <v>1643</v>
      </c>
      <c r="HE28" s="3" t="s">
        <v>1643</v>
      </c>
      <c r="HF28" s="3" t="s">
        <v>1643</v>
      </c>
      <c r="HG28" s="20" t="s">
        <v>1643</v>
      </c>
      <c r="HH28" s="13" t="s">
        <v>1643</v>
      </c>
      <c r="HI28" s="3"/>
      <c r="HJ28" s="3" t="s">
        <v>1643</v>
      </c>
      <c r="HK28" s="3" t="s">
        <v>1643</v>
      </c>
      <c r="HL28" s="3" t="s">
        <v>1643</v>
      </c>
      <c r="HM28" s="3" t="s">
        <v>1643</v>
      </c>
      <c r="HN28" s="3" t="s">
        <v>1643</v>
      </c>
      <c r="HO28" s="5" t="s">
        <v>1643</v>
      </c>
      <c r="HP28" s="8" t="s">
        <v>1643</v>
      </c>
      <c r="HQ28" s="8" t="s">
        <v>1643</v>
      </c>
      <c r="HR28" s="3" t="s">
        <v>1643</v>
      </c>
      <c r="HS28" s="3" t="s">
        <v>1643</v>
      </c>
      <c r="HT28" s="3" t="s">
        <v>1643</v>
      </c>
      <c r="HU28" s="3" t="s">
        <v>1643</v>
      </c>
      <c r="HV28" s="5" t="s">
        <v>1643</v>
      </c>
      <c r="HW28" s="13" t="s">
        <v>1643</v>
      </c>
      <c r="HX28" s="8" t="s">
        <v>1643</v>
      </c>
      <c r="HY28" s="3" t="s">
        <v>1643</v>
      </c>
      <c r="HZ28" s="3" t="s">
        <v>1643</v>
      </c>
      <c r="IA28" s="3" t="s">
        <v>1643</v>
      </c>
      <c r="IB28" s="3" t="s">
        <v>1643</v>
      </c>
      <c r="IC28" s="5" t="s">
        <v>1643</v>
      </c>
      <c r="ID28" s="13" t="s">
        <v>1643</v>
      </c>
      <c r="IE28" s="8" t="s">
        <v>1643</v>
      </c>
      <c r="IF28" s="3" t="s">
        <v>1643</v>
      </c>
      <c r="IG28" s="3" t="s">
        <v>1643</v>
      </c>
      <c r="IH28" s="3" t="s">
        <v>1643</v>
      </c>
      <c r="II28" s="3" t="s">
        <v>1643</v>
      </c>
      <c r="IJ28" s="20" t="s">
        <v>1643</v>
      </c>
      <c r="IK28" s="13" t="s">
        <v>1643</v>
      </c>
      <c r="IL28" s="3" t="s">
        <v>1643</v>
      </c>
      <c r="IM28" s="3" t="s">
        <v>1643</v>
      </c>
      <c r="IN28" s="3" t="s">
        <v>1643</v>
      </c>
      <c r="IO28" s="3" t="s">
        <v>1643</v>
      </c>
      <c r="IP28" s="3" t="s">
        <v>1643</v>
      </c>
      <c r="IQ28" s="3" t="s">
        <v>1643</v>
      </c>
      <c r="IR28" s="3" t="s">
        <v>1643</v>
      </c>
      <c r="IS28" s="20" t="s">
        <v>1643</v>
      </c>
      <c r="IT28" s="13" t="s">
        <v>1643</v>
      </c>
      <c r="IU28" s="3"/>
      <c r="IV28" s="3" t="s">
        <v>1643</v>
      </c>
      <c r="IW28" s="3" t="s">
        <v>1643</v>
      </c>
      <c r="IX28" s="3" t="s">
        <v>1643</v>
      </c>
      <c r="IY28" s="5" t="s">
        <v>1643</v>
      </c>
      <c r="IZ28" s="8" t="s">
        <v>1643</v>
      </c>
      <c r="JA28" s="8" t="s">
        <v>1643</v>
      </c>
      <c r="JB28" s="3" t="s">
        <v>1643</v>
      </c>
      <c r="JC28" s="3" t="s">
        <v>1643</v>
      </c>
      <c r="JD28" s="5" t="s">
        <v>1643</v>
      </c>
      <c r="JE28" s="13" t="s">
        <v>1643</v>
      </c>
      <c r="JF28" s="3" t="s">
        <v>1643</v>
      </c>
      <c r="JG28" s="3" t="s">
        <v>1643</v>
      </c>
      <c r="JH28" s="3" t="s">
        <v>1643</v>
      </c>
      <c r="JI28" s="3" t="s">
        <v>1643</v>
      </c>
      <c r="JJ28" s="3" t="s">
        <v>1643</v>
      </c>
      <c r="JK28" s="3" t="s">
        <v>1643</v>
      </c>
      <c r="JL28" s="3" t="s">
        <v>1643</v>
      </c>
      <c r="JM28" s="20" t="s">
        <v>1643</v>
      </c>
      <c r="JN28" s="13" t="s">
        <v>1643</v>
      </c>
      <c r="JO28" s="3" t="s">
        <v>1643</v>
      </c>
      <c r="JP28" s="3" t="s">
        <v>1643</v>
      </c>
      <c r="JQ28" s="3" t="s">
        <v>1643</v>
      </c>
      <c r="JR28" s="3" t="s">
        <v>1643</v>
      </c>
      <c r="JS28" s="5" t="s">
        <v>1643</v>
      </c>
      <c r="JT28" s="13" t="s">
        <v>1643</v>
      </c>
      <c r="JU28" s="3" t="s">
        <v>1643</v>
      </c>
      <c r="JV28" s="3" t="s">
        <v>1643</v>
      </c>
      <c r="JW28" s="3" t="s">
        <v>1643</v>
      </c>
      <c r="JX28" s="5" t="s">
        <v>1643</v>
      </c>
      <c r="JY28" s="13" t="s">
        <v>1643</v>
      </c>
      <c r="JZ28" s="3" t="s">
        <v>1643</v>
      </c>
      <c r="KA28" s="3" t="s">
        <v>1643</v>
      </c>
      <c r="KB28" s="3" t="s">
        <v>1643</v>
      </c>
      <c r="KC28" s="3" t="s">
        <v>1643</v>
      </c>
      <c r="KD28" s="3" t="s">
        <v>1643</v>
      </c>
      <c r="KE28" s="3" t="s">
        <v>1643</v>
      </c>
      <c r="KF28" s="3" t="s">
        <v>1643</v>
      </c>
      <c r="KG28" s="5" t="s">
        <v>1643</v>
      </c>
      <c r="KH28" s="13" t="s">
        <v>1643</v>
      </c>
      <c r="KI28" s="3" t="s">
        <v>1643</v>
      </c>
      <c r="KJ28" s="3" t="s">
        <v>1643</v>
      </c>
      <c r="KK28" s="3" t="s">
        <v>1643</v>
      </c>
      <c r="KL28" s="3" t="s">
        <v>1643</v>
      </c>
      <c r="KM28" s="3" t="s">
        <v>1643</v>
      </c>
      <c r="KN28" s="20" t="s">
        <v>1643</v>
      </c>
      <c r="KO28" s="13" t="s">
        <v>1643</v>
      </c>
      <c r="KP28" s="3" t="s">
        <v>1643</v>
      </c>
      <c r="KQ28" s="3" t="s">
        <v>1643</v>
      </c>
      <c r="KR28" s="3" t="s">
        <v>1643</v>
      </c>
      <c r="KS28" s="20" t="s">
        <v>1643</v>
      </c>
      <c r="KT28" s="16" t="s">
        <v>1643</v>
      </c>
      <c r="KU28" s="13" t="s">
        <v>1643</v>
      </c>
      <c r="KV28" s="3" t="s">
        <v>1643</v>
      </c>
      <c r="KW28" s="3" t="s">
        <v>1643</v>
      </c>
      <c r="KX28" s="3" t="s">
        <v>1643</v>
      </c>
      <c r="KY28" s="3" t="s">
        <v>1643</v>
      </c>
      <c r="KZ28" s="3" t="s">
        <v>1643</v>
      </c>
      <c r="LA28" s="3" t="s">
        <v>1643</v>
      </c>
      <c r="LB28" s="3" t="s">
        <v>1643</v>
      </c>
      <c r="LC28" s="3" t="s">
        <v>1643</v>
      </c>
      <c r="LD28" s="3" t="s">
        <v>1643</v>
      </c>
      <c r="LE28" s="3" t="s">
        <v>1643</v>
      </c>
      <c r="LF28" s="3" t="s">
        <v>1643</v>
      </c>
      <c r="LG28" s="3" t="s">
        <v>1643</v>
      </c>
      <c r="LH28" s="3" t="s">
        <v>1643</v>
      </c>
      <c r="LI28" s="3" t="s">
        <v>1643</v>
      </c>
      <c r="LJ28" s="3" t="s">
        <v>1643</v>
      </c>
      <c r="LK28" s="3" t="s">
        <v>1643</v>
      </c>
      <c r="LL28" s="3" t="s">
        <v>1643</v>
      </c>
      <c r="LM28" s="3" t="s">
        <v>1643</v>
      </c>
      <c r="LN28" s="3" t="s">
        <v>1643</v>
      </c>
      <c r="LO28" s="3" t="s">
        <v>1643</v>
      </c>
      <c r="LP28" s="3" t="s">
        <v>1643</v>
      </c>
      <c r="LQ28" s="3" t="s">
        <v>1643</v>
      </c>
      <c r="LR28" s="3" t="s">
        <v>1643</v>
      </c>
      <c r="LS28" s="3" t="s">
        <v>1643</v>
      </c>
      <c r="LT28" s="3" t="s">
        <v>1643</v>
      </c>
      <c r="LU28" s="3" t="s">
        <v>1643</v>
      </c>
      <c r="LV28" s="3" t="s">
        <v>1643</v>
      </c>
      <c r="LW28" s="3" t="s">
        <v>1643</v>
      </c>
      <c r="LX28" s="3" t="s">
        <v>1643</v>
      </c>
      <c r="LY28" s="3" t="s">
        <v>1643</v>
      </c>
      <c r="LZ28" s="3" t="s">
        <v>1643</v>
      </c>
      <c r="MA28" s="3" t="s">
        <v>1643</v>
      </c>
      <c r="MB28" s="3" t="s">
        <v>1643</v>
      </c>
      <c r="MC28" s="3" t="s">
        <v>1643</v>
      </c>
      <c r="MD28" s="3" t="s">
        <v>1643</v>
      </c>
      <c r="ME28" s="3" t="s">
        <v>1643</v>
      </c>
      <c r="MF28" s="3" t="s">
        <v>1643</v>
      </c>
      <c r="MG28" s="3" t="s">
        <v>1643</v>
      </c>
      <c r="MH28" s="3" t="s">
        <v>1643</v>
      </c>
      <c r="MI28" s="3" t="s">
        <v>1643</v>
      </c>
      <c r="MJ28" s="3" t="s">
        <v>1643</v>
      </c>
      <c r="MK28" s="3" t="s">
        <v>1643</v>
      </c>
      <c r="ML28" s="3" t="s">
        <v>1643</v>
      </c>
      <c r="MM28" s="3" t="s">
        <v>1643</v>
      </c>
      <c r="MN28" s="20" t="s">
        <v>1643</v>
      </c>
      <c r="MO28" s="13" t="s">
        <v>1643</v>
      </c>
      <c r="MP28" s="3" t="s">
        <v>1643</v>
      </c>
      <c r="MQ28" s="3" t="s">
        <v>1643</v>
      </c>
      <c r="MR28" s="3" t="s">
        <v>1643</v>
      </c>
      <c r="MS28" s="3" t="s">
        <v>1643</v>
      </c>
      <c r="MT28" s="3" t="s">
        <v>1643</v>
      </c>
      <c r="MU28" s="3" t="s">
        <v>1643</v>
      </c>
      <c r="MV28" s="20" t="s">
        <v>1643</v>
      </c>
      <c r="MW28" s="13" t="s">
        <v>1643</v>
      </c>
      <c r="MX28" s="3" t="s">
        <v>1643</v>
      </c>
      <c r="MY28" s="3" t="s">
        <v>1643</v>
      </c>
      <c r="MZ28" s="3" t="s">
        <v>1643</v>
      </c>
      <c r="NA28" s="3" t="s">
        <v>1643</v>
      </c>
      <c r="NB28" s="3" t="s">
        <v>1643</v>
      </c>
      <c r="NC28" s="20" t="s">
        <v>1643</v>
      </c>
      <c r="ND28" s="13" t="s">
        <v>1643</v>
      </c>
      <c r="NE28" s="3" t="s">
        <v>1643</v>
      </c>
      <c r="NF28" s="3" t="s">
        <v>1643</v>
      </c>
      <c r="NG28" s="3" t="s">
        <v>1643</v>
      </c>
      <c r="NH28" s="3" t="s">
        <v>1643</v>
      </c>
      <c r="NI28" s="3" t="s">
        <v>1643</v>
      </c>
      <c r="NJ28" s="3" t="s">
        <v>1643</v>
      </c>
      <c r="NK28" s="3" t="s">
        <v>1643</v>
      </c>
      <c r="NL28" s="3" t="s">
        <v>1643</v>
      </c>
      <c r="NM28" s="3" t="s">
        <v>1643</v>
      </c>
      <c r="NN28" s="3" t="s">
        <v>1643</v>
      </c>
      <c r="NO28" s="20" t="s">
        <v>1643</v>
      </c>
      <c r="NP28" s="13" t="s">
        <v>1643</v>
      </c>
      <c r="NQ28" s="3" t="s">
        <v>1643</v>
      </c>
      <c r="NR28" s="3" t="s">
        <v>1643</v>
      </c>
      <c r="NS28" s="3" t="s">
        <v>1643</v>
      </c>
      <c r="NT28" s="3" t="s">
        <v>1643</v>
      </c>
      <c r="NU28" s="3" t="s">
        <v>1643</v>
      </c>
      <c r="NV28" s="3" t="s">
        <v>1643</v>
      </c>
      <c r="NW28" s="3" t="s">
        <v>1643</v>
      </c>
      <c r="NX28" s="3" t="s">
        <v>1643</v>
      </c>
      <c r="NY28" s="3" t="s">
        <v>1643</v>
      </c>
      <c r="NZ28" s="3" t="s">
        <v>1643</v>
      </c>
      <c r="OA28" s="3" t="s">
        <v>1643</v>
      </c>
      <c r="OB28" s="3" t="s">
        <v>1643</v>
      </c>
      <c r="OC28" s="3" t="s">
        <v>1643</v>
      </c>
      <c r="OD28" s="3" t="s">
        <v>1643</v>
      </c>
      <c r="OE28" s="5" t="s">
        <v>1643</v>
      </c>
      <c r="OF28" s="13" t="s">
        <v>1643</v>
      </c>
      <c r="OG28" s="3" t="s">
        <v>1643</v>
      </c>
      <c r="OH28" s="3" t="s">
        <v>1643</v>
      </c>
      <c r="OI28" s="3" t="s">
        <v>1643</v>
      </c>
      <c r="OJ28" s="3" t="s">
        <v>1643</v>
      </c>
      <c r="OK28" s="3" t="s">
        <v>1643</v>
      </c>
      <c r="OL28" s="3" t="s">
        <v>1643</v>
      </c>
      <c r="OM28" s="5" t="s">
        <v>1643</v>
      </c>
      <c r="ON28" s="13" t="s">
        <v>1643</v>
      </c>
      <c r="OO28" s="3" t="s">
        <v>1643</v>
      </c>
      <c r="OP28" s="3" t="s">
        <v>1643</v>
      </c>
      <c r="OQ28" s="3" t="s">
        <v>1643</v>
      </c>
      <c r="OR28" s="3" t="s">
        <v>1643</v>
      </c>
      <c r="OS28" s="3" t="s">
        <v>1643</v>
      </c>
      <c r="OT28" s="3" t="s">
        <v>1643</v>
      </c>
      <c r="OU28" s="3" t="s">
        <v>1643</v>
      </c>
      <c r="OV28" s="3" t="s">
        <v>1643</v>
      </c>
      <c r="OW28" s="3" t="s">
        <v>1643</v>
      </c>
      <c r="OX28" s="5" t="s">
        <v>1643</v>
      </c>
      <c r="OY28" s="13" t="s">
        <v>1643</v>
      </c>
      <c r="OZ28" s="3" t="s">
        <v>1643</v>
      </c>
      <c r="PA28" s="3" t="s">
        <v>1643</v>
      </c>
      <c r="PB28" s="3" t="s">
        <v>1643</v>
      </c>
      <c r="PC28" s="3" t="s">
        <v>1643</v>
      </c>
      <c r="PD28" s="3" t="s">
        <v>1643</v>
      </c>
      <c r="PE28" s="3" t="s">
        <v>1643</v>
      </c>
      <c r="PF28" s="3" t="s">
        <v>1643</v>
      </c>
      <c r="PG28" s="3" t="s">
        <v>1643</v>
      </c>
      <c r="PH28" s="3" t="s">
        <v>1643</v>
      </c>
      <c r="PI28" s="3" t="s">
        <v>1643</v>
      </c>
      <c r="PJ28" s="3" t="s">
        <v>1643</v>
      </c>
      <c r="PK28" s="3" t="s">
        <v>1643</v>
      </c>
      <c r="PL28" s="3" t="s">
        <v>1643</v>
      </c>
      <c r="PM28" s="3" t="s">
        <v>1643</v>
      </c>
      <c r="PN28" s="3" t="s">
        <v>1643</v>
      </c>
      <c r="PO28" s="3" t="s">
        <v>1643</v>
      </c>
      <c r="PP28" s="3" t="s">
        <v>1643</v>
      </c>
      <c r="PQ28" s="3" t="s">
        <v>1643</v>
      </c>
      <c r="PR28" s="3" t="s">
        <v>1643</v>
      </c>
      <c r="PS28" s="3" t="s">
        <v>1643</v>
      </c>
      <c r="PT28" s="3" t="s">
        <v>1643</v>
      </c>
      <c r="PU28" s="3" t="s">
        <v>1643</v>
      </c>
      <c r="PV28" s="3" t="s">
        <v>1643</v>
      </c>
      <c r="PW28" s="3" t="s">
        <v>1643</v>
      </c>
      <c r="PX28" s="3" t="s">
        <v>1643</v>
      </c>
      <c r="PY28" s="3" t="s">
        <v>1643</v>
      </c>
      <c r="PZ28" s="3" t="s">
        <v>1643</v>
      </c>
      <c r="QA28" s="3" t="s">
        <v>1643</v>
      </c>
      <c r="QB28" s="3" t="s">
        <v>1643</v>
      </c>
      <c r="QC28" s="3" t="s">
        <v>1643</v>
      </c>
      <c r="QD28" s="3" t="s">
        <v>1643</v>
      </c>
      <c r="QE28" s="3" t="s">
        <v>1643</v>
      </c>
      <c r="QF28" s="3" t="s">
        <v>1643</v>
      </c>
      <c r="QG28" s="3" t="s">
        <v>1643</v>
      </c>
      <c r="QH28" s="3" t="s">
        <v>1643</v>
      </c>
      <c r="QI28" s="3" t="s">
        <v>1643</v>
      </c>
      <c r="QJ28" s="3" t="s">
        <v>1643</v>
      </c>
      <c r="QK28" s="3" t="s">
        <v>1643</v>
      </c>
      <c r="QL28" s="3" t="s">
        <v>1643</v>
      </c>
      <c r="QM28" s="3" t="s">
        <v>1643</v>
      </c>
      <c r="QN28" s="3" t="s">
        <v>1643</v>
      </c>
      <c r="QO28" s="3" t="s">
        <v>1643</v>
      </c>
      <c r="QP28" s="3" t="s">
        <v>1643</v>
      </c>
      <c r="QQ28" s="3" t="s">
        <v>1643</v>
      </c>
      <c r="QR28" s="3" t="s">
        <v>1643</v>
      </c>
      <c r="QS28" s="3" t="s">
        <v>1643</v>
      </c>
      <c r="QT28" s="3" t="s">
        <v>1643</v>
      </c>
      <c r="QU28" s="3" t="s">
        <v>1643</v>
      </c>
      <c r="QV28" s="3" t="s">
        <v>1643</v>
      </c>
      <c r="QW28" s="3" t="s">
        <v>1643</v>
      </c>
      <c r="QX28" s="3" t="s">
        <v>1643</v>
      </c>
      <c r="QY28" s="3" t="s">
        <v>1643</v>
      </c>
      <c r="QZ28" s="3" t="s">
        <v>1643</v>
      </c>
      <c r="RA28" s="3" t="s">
        <v>1643</v>
      </c>
      <c r="RB28" s="3" t="s">
        <v>1643</v>
      </c>
      <c r="RC28" s="3" t="s">
        <v>1643</v>
      </c>
      <c r="RD28" s="3" t="s">
        <v>1643</v>
      </c>
      <c r="RE28" s="3" t="s">
        <v>1643</v>
      </c>
      <c r="RF28" s="3" t="s">
        <v>1643</v>
      </c>
      <c r="RG28" s="3" t="s">
        <v>1643</v>
      </c>
      <c r="RH28" s="3" t="s">
        <v>1643</v>
      </c>
      <c r="RI28" s="3" t="s">
        <v>1643</v>
      </c>
      <c r="RJ28" s="3" t="s">
        <v>1643</v>
      </c>
      <c r="RK28" s="5" t="s">
        <v>1643</v>
      </c>
      <c r="RL28" s="8" t="s">
        <v>1643</v>
      </c>
      <c r="RM28" s="3" t="s">
        <v>1643</v>
      </c>
      <c r="RN28" s="3" t="s">
        <v>1643</v>
      </c>
      <c r="RO28" s="3" t="s">
        <v>1643</v>
      </c>
      <c r="RP28" s="3" t="s">
        <v>1643</v>
      </c>
      <c r="RQ28" s="3" t="s">
        <v>1643</v>
      </c>
      <c r="RR28" s="20" t="s">
        <v>1643</v>
      </c>
      <c r="RS28" s="13" t="s">
        <v>1643</v>
      </c>
      <c r="RT28" s="3" t="s">
        <v>1643</v>
      </c>
      <c r="RU28" s="3" t="s">
        <v>1643</v>
      </c>
      <c r="RV28" s="3" t="s">
        <v>1643</v>
      </c>
      <c r="RW28" s="3" t="s">
        <v>1643</v>
      </c>
      <c r="RX28" s="3" t="s">
        <v>1643</v>
      </c>
      <c r="RY28" s="3" t="s">
        <v>1643</v>
      </c>
      <c r="RZ28" s="3" t="s">
        <v>1643</v>
      </c>
      <c r="SA28" s="3" t="s">
        <v>1643</v>
      </c>
      <c r="SB28" s="3" t="s">
        <v>1643</v>
      </c>
      <c r="SC28" s="3" t="s">
        <v>1643</v>
      </c>
      <c r="SD28" s="3" t="s">
        <v>1643</v>
      </c>
      <c r="SE28" s="3" t="s">
        <v>1643</v>
      </c>
      <c r="SF28" s="3" t="s">
        <v>1643</v>
      </c>
      <c r="SG28" s="3" t="s">
        <v>1643</v>
      </c>
      <c r="SH28" s="3" t="s">
        <v>1643</v>
      </c>
      <c r="SI28" s="3" t="s">
        <v>1643</v>
      </c>
      <c r="SJ28" s="3" t="s">
        <v>1643</v>
      </c>
      <c r="SK28" s="3" t="s">
        <v>1643</v>
      </c>
      <c r="SL28" s="3" t="s">
        <v>1643</v>
      </c>
      <c r="SM28" s="3" t="s">
        <v>1643</v>
      </c>
      <c r="SN28" s="3" t="s">
        <v>1643</v>
      </c>
      <c r="SO28" s="3" t="s">
        <v>1643</v>
      </c>
      <c r="SP28" s="3" t="s">
        <v>1643</v>
      </c>
      <c r="SQ28" s="3" t="s">
        <v>1643</v>
      </c>
      <c r="SR28" s="3" t="s">
        <v>1643</v>
      </c>
      <c r="SS28" s="3" t="s">
        <v>1643</v>
      </c>
      <c r="ST28" s="3" t="s">
        <v>1643</v>
      </c>
      <c r="SU28" s="3" t="s">
        <v>1643</v>
      </c>
      <c r="SV28" s="3" t="s">
        <v>1643</v>
      </c>
      <c r="SW28" s="3" t="s">
        <v>1643</v>
      </c>
      <c r="SX28" s="3" t="s">
        <v>1643</v>
      </c>
      <c r="SY28" s="3" t="s">
        <v>1643</v>
      </c>
      <c r="SZ28" s="3" t="s">
        <v>1643</v>
      </c>
      <c r="TA28" s="3" t="s">
        <v>1643</v>
      </c>
      <c r="TB28" s="20" t="s">
        <v>1643</v>
      </c>
      <c r="TC28" s="13"/>
      <c r="TD28" s="3"/>
      <c r="TE28" s="5"/>
      <c r="TF28" s="18" t="s">
        <v>1643</v>
      </c>
      <c r="TG28" s="13" t="s">
        <v>1643</v>
      </c>
      <c r="TH28" s="3" t="s">
        <v>1643</v>
      </c>
      <c r="TI28" s="3" t="s">
        <v>1643</v>
      </c>
      <c r="TJ28" s="3" t="s">
        <v>1643</v>
      </c>
      <c r="TK28" s="3" t="s">
        <v>1643</v>
      </c>
      <c r="TL28" s="3" t="s">
        <v>1643</v>
      </c>
      <c r="TM28" s="3" t="s">
        <v>1643</v>
      </c>
      <c r="TN28" s="3" t="s">
        <v>1643</v>
      </c>
      <c r="TO28" s="3" t="s">
        <v>1643</v>
      </c>
      <c r="TP28" s="5" t="s">
        <v>1643</v>
      </c>
      <c r="TQ28" s="8" t="s">
        <v>1643</v>
      </c>
      <c r="TR28" s="3" t="s">
        <v>1643</v>
      </c>
      <c r="TS28" s="3" t="s">
        <v>1643</v>
      </c>
      <c r="TT28" s="3" t="s">
        <v>1643</v>
      </c>
      <c r="TU28" s="20" t="s">
        <v>1643</v>
      </c>
      <c r="TV28" s="13" t="s">
        <v>1643</v>
      </c>
      <c r="TW28" s="5" t="s">
        <v>1643</v>
      </c>
      <c r="TX28" s="13" t="s">
        <v>1643</v>
      </c>
      <c r="TY28" s="5" t="s">
        <v>1643</v>
      </c>
      <c r="TZ28" s="13" t="s">
        <v>1643</v>
      </c>
      <c r="UA28" s="3" t="s">
        <v>1643</v>
      </c>
      <c r="UB28" s="3" t="s">
        <v>1643</v>
      </c>
      <c r="UC28" s="3" t="s">
        <v>1643</v>
      </c>
      <c r="UD28" s="3" t="s">
        <v>1643</v>
      </c>
      <c r="UE28" s="5" t="s">
        <v>1643</v>
      </c>
      <c r="UF28" s="13" t="s">
        <v>110</v>
      </c>
      <c r="UG28" s="3" t="s">
        <v>1643</v>
      </c>
      <c r="UH28" s="5" t="s">
        <v>110</v>
      </c>
      <c r="UI28" s="13" t="s">
        <v>127</v>
      </c>
      <c r="UJ28" s="3" t="s">
        <v>127</v>
      </c>
      <c r="UK28" s="3" t="s">
        <v>129</v>
      </c>
      <c r="UL28" s="3" t="s">
        <v>131</v>
      </c>
      <c r="UM28" s="3" t="s">
        <v>132</v>
      </c>
      <c r="UN28" s="3" t="s">
        <v>127</v>
      </c>
      <c r="UO28" s="3" t="s">
        <v>127</v>
      </c>
      <c r="UP28" s="3" t="s">
        <v>131</v>
      </c>
      <c r="UQ28" s="3" t="s">
        <v>127</v>
      </c>
      <c r="UR28" s="3" t="s">
        <v>127</v>
      </c>
      <c r="US28" s="3" t="s">
        <v>132</v>
      </c>
      <c r="UT28" s="3" t="s">
        <v>132</v>
      </c>
      <c r="UU28" s="3" t="s">
        <v>132</v>
      </c>
      <c r="UV28" s="3" t="s">
        <v>127</v>
      </c>
      <c r="UW28" s="3" t="s">
        <v>127</v>
      </c>
      <c r="UX28" s="5" t="s">
        <v>1643</v>
      </c>
      <c r="UY28" s="13" t="s">
        <v>196</v>
      </c>
      <c r="UZ28" s="3" t="s">
        <v>1643</v>
      </c>
      <c r="VA28" s="3" t="s">
        <v>1643</v>
      </c>
      <c r="VB28" s="3" t="s">
        <v>1643</v>
      </c>
      <c r="VC28" s="3" t="s">
        <v>1643</v>
      </c>
      <c r="VD28" s="3" t="s">
        <v>1643</v>
      </c>
      <c r="VE28" s="3" t="s">
        <v>1643</v>
      </c>
      <c r="VF28" s="5" t="s">
        <v>1643</v>
      </c>
      <c r="VG28" s="13" t="s">
        <v>231</v>
      </c>
      <c r="VH28" s="3" t="s">
        <v>232</v>
      </c>
      <c r="VI28" s="3" t="s">
        <v>1643</v>
      </c>
      <c r="VJ28" s="3" t="s">
        <v>1643</v>
      </c>
      <c r="VK28" s="3" t="s">
        <v>1643</v>
      </c>
      <c r="VL28" s="3" t="s">
        <v>1643</v>
      </c>
      <c r="VM28" s="3" t="s">
        <v>1643</v>
      </c>
      <c r="VN28" s="5" t="s">
        <v>1643</v>
      </c>
      <c r="VO28" s="13" t="s">
        <v>127</v>
      </c>
      <c r="VP28" s="3" t="s">
        <v>127</v>
      </c>
      <c r="VQ28" s="3" t="s">
        <v>132</v>
      </c>
      <c r="VR28" s="3" t="s">
        <v>127</v>
      </c>
      <c r="VS28" s="3" t="s">
        <v>127</v>
      </c>
      <c r="VT28" s="3" t="s">
        <v>129</v>
      </c>
      <c r="VU28" s="3" t="s">
        <v>132</v>
      </c>
      <c r="VV28" s="3" t="s">
        <v>129</v>
      </c>
      <c r="VW28" s="3" t="s">
        <v>129</v>
      </c>
      <c r="VX28" s="3" t="s">
        <v>127</v>
      </c>
      <c r="VY28" s="3" t="s">
        <v>127</v>
      </c>
      <c r="VZ28" s="3" t="s">
        <v>127</v>
      </c>
      <c r="WA28" s="3" t="s">
        <v>127</v>
      </c>
      <c r="WB28" s="3" t="s">
        <v>127</v>
      </c>
      <c r="WC28" s="3" t="s">
        <v>127</v>
      </c>
      <c r="WD28" s="3" t="s">
        <v>128</v>
      </c>
      <c r="WE28" s="3" t="s">
        <v>132</v>
      </c>
      <c r="WF28" s="3" t="s">
        <v>129</v>
      </c>
      <c r="WG28" s="3" t="s">
        <v>129</v>
      </c>
      <c r="WH28" s="3" t="s">
        <v>132</v>
      </c>
      <c r="WI28" s="3" t="s">
        <v>132</v>
      </c>
      <c r="WJ28" s="3" t="s">
        <v>132</v>
      </c>
      <c r="WK28" s="3" t="s">
        <v>132</v>
      </c>
      <c r="WL28" s="3" t="s">
        <v>132</v>
      </c>
      <c r="WM28" s="3" t="s">
        <v>132</v>
      </c>
      <c r="WN28" s="3" t="s">
        <v>132</v>
      </c>
      <c r="WO28" s="3" t="s">
        <v>132</v>
      </c>
      <c r="WP28" s="3" t="s">
        <v>132</v>
      </c>
      <c r="WQ28" s="3" t="s">
        <v>132</v>
      </c>
      <c r="WR28" s="3" t="s">
        <v>132</v>
      </c>
      <c r="WS28" s="3" t="s">
        <v>132</v>
      </c>
      <c r="WT28" s="3" t="s">
        <v>132</v>
      </c>
      <c r="WU28" s="3" t="s">
        <v>127</v>
      </c>
      <c r="WV28" s="3" t="s">
        <v>132</v>
      </c>
      <c r="WW28" s="3" t="s">
        <v>132</v>
      </c>
      <c r="WX28" s="3" t="s">
        <v>132</v>
      </c>
      <c r="WY28" s="3" t="s">
        <v>132</v>
      </c>
      <c r="WZ28" s="3" t="s">
        <v>132</v>
      </c>
      <c r="XA28" s="3" t="s">
        <v>132</v>
      </c>
      <c r="XB28" s="3" t="s">
        <v>132</v>
      </c>
      <c r="XC28" s="3" t="s">
        <v>132</v>
      </c>
      <c r="XD28" s="3" t="s">
        <v>132</v>
      </c>
      <c r="XE28" s="3" t="s">
        <v>132</v>
      </c>
      <c r="XF28" s="3" t="s">
        <v>132</v>
      </c>
      <c r="XG28" s="3" t="s">
        <v>132</v>
      </c>
      <c r="XH28" s="3" t="s">
        <v>132</v>
      </c>
      <c r="XI28" s="3" t="s">
        <v>127</v>
      </c>
      <c r="XJ28" s="3" t="s">
        <v>127</v>
      </c>
      <c r="XK28" s="3" t="s">
        <v>127</v>
      </c>
      <c r="XL28" s="3" t="s">
        <v>127</v>
      </c>
      <c r="XM28" s="3" t="s">
        <v>127</v>
      </c>
      <c r="XN28" s="3" t="s">
        <v>127</v>
      </c>
      <c r="XO28" s="3" t="s">
        <v>132</v>
      </c>
      <c r="XP28" s="3" t="s">
        <v>127</v>
      </c>
      <c r="XQ28" s="3" t="s">
        <v>132</v>
      </c>
      <c r="XR28" s="3" t="s">
        <v>132</v>
      </c>
      <c r="XS28" s="3" t="s">
        <v>132</v>
      </c>
      <c r="XT28" s="3" t="s">
        <v>132</v>
      </c>
      <c r="XU28" s="3" t="s">
        <v>132</v>
      </c>
      <c r="XV28" s="3" t="s">
        <v>132</v>
      </c>
      <c r="XW28" s="3" t="s">
        <v>132</v>
      </c>
      <c r="XX28" s="3" t="s">
        <v>132</v>
      </c>
      <c r="XY28" s="3" t="s">
        <v>132</v>
      </c>
      <c r="XZ28" s="3" t="s">
        <v>132</v>
      </c>
      <c r="YA28" s="5" t="s">
        <v>1643</v>
      </c>
      <c r="YB28" s="13" t="s">
        <v>353</v>
      </c>
      <c r="YC28" s="3" t="s">
        <v>354</v>
      </c>
      <c r="YD28" s="3" t="s">
        <v>355</v>
      </c>
      <c r="YE28" s="3" t="s">
        <v>1643</v>
      </c>
      <c r="YF28" s="3" t="s">
        <v>1643</v>
      </c>
      <c r="YG28" s="3" t="s">
        <v>111</v>
      </c>
      <c r="YH28" s="5" t="s">
        <v>1643</v>
      </c>
      <c r="YI28" s="13" t="s">
        <v>111</v>
      </c>
      <c r="YJ28" s="3" t="s">
        <v>1643</v>
      </c>
      <c r="YK28" s="3" t="s">
        <v>1643</v>
      </c>
      <c r="YL28" s="3" t="s">
        <v>111</v>
      </c>
      <c r="YM28" s="3" t="s">
        <v>1643</v>
      </c>
      <c r="YN28" s="3" t="s">
        <v>1643</v>
      </c>
      <c r="YO28" s="3" t="s">
        <v>110</v>
      </c>
      <c r="YP28" s="3" t="s">
        <v>111</v>
      </c>
      <c r="YQ28" s="3" t="s">
        <v>1643</v>
      </c>
      <c r="YR28" s="3" t="s">
        <v>110</v>
      </c>
      <c r="YS28" s="3" t="s">
        <v>410</v>
      </c>
      <c r="YT28" s="3" t="s">
        <v>111</v>
      </c>
      <c r="YU28" s="3" t="s">
        <v>1643</v>
      </c>
      <c r="YV28" s="3" t="s">
        <v>110</v>
      </c>
      <c r="YW28" s="3" t="s">
        <v>111</v>
      </c>
      <c r="YX28" s="3" t="s">
        <v>1643</v>
      </c>
      <c r="YY28" s="3" t="s">
        <v>110</v>
      </c>
      <c r="YZ28" s="3" t="s">
        <v>111</v>
      </c>
      <c r="ZA28" s="3" t="s">
        <v>1643</v>
      </c>
      <c r="ZB28" s="3" t="s">
        <v>245</v>
      </c>
      <c r="ZC28" s="3" t="s">
        <v>1643</v>
      </c>
      <c r="ZD28" s="3" t="s">
        <v>1643</v>
      </c>
      <c r="ZE28" s="3" t="s">
        <v>111</v>
      </c>
      <c r="ZF28" s="3" t="s">
        <v>1643</v>
      </c>
      <c r="ZG28" s="3" t="s">
        <v>1643</v>
      </c>
      <c r="ZH28" s="3" t="s">
        <v>110</v>
      </c>
      <c r="ZI28" s="3" t="s">
        <v>111</v>
      </c>
      <c r="ZJ28" s="3" t="s">
        <v>1643</v>
      </c>
      <c r="ZK28" s="3" t="s">
        <v>111</v>
      </c>
      <c r="ZL28" s="3" t="s">
        <v>1643</v>
      </c>
      <c r="ZM28" s="3" t="s">
        <v>1643</v>
      </c>
      <c r="ZN28" s="3" t="s">
        <v>1643</v>
      </c>
      <c r="ZO28" s="3" t="s">
        <v>111</v>
      </c>
      <c r="ZP28" s="3" t="s">
        <v>1643</v>
      </c>
      <c r="ZQ28" s="3" t="s">
        <v>1643</v>
      </c>
      <c r="ZR28" s="5" t="s">
        <v>1643</v>
      </c>
      <c r="ZS28" s="3" t="s">
        <v>459</v>
      </c>
      <c r="ZT28" s="3" t="s">
        <v>462</v>
      </c>
      <c r="ZU28" s="3" t="s">
        <v>1650</v>
      </c>
      <c r="ZV28" s="18" t="s">
        <v>110</v>
      </c>
      <c r="ZW28" s="13" t="s">
        <v>1643</v>
      </c>
      <c r="ZX28" s="3" t="s">
        <v>484</v>
      </c>
      <c r="ZY28" s="3" t="s">
        <v>486</v>
      </c>
      <c r="ZZ28" s="3" t="s">
        <v>1643</v>
      </c>
      <c r="AAA28" s="3" t="s">
        <v>492</v>
      </c>
      <c r="AAB28" s="3" t="s">
        <v>495</v>
      </c>
      <c r="AAC28" s="3" t="s">
        <v>496</v>
      </c>
      <c r="AAD28" s="3" t="s">
        <v>497</v>
      </c>
      <c r="AAE28" s="3" t="s">
        <v>498</v>
      </c>
      <c r="AAF28" s="5" t="s">
        <v>1643</v>
      </c>
      <c r="AAG28" s="13" t="s">
        <v>110</v>
      </c>
      <c r="AAH28" s="3" t="s">
        <v>110</v>
      </c>
      <c r="AAI28" s="3" t="s">
        <v>110</v>
      </c>
      <c r="AAJ28" s="3" t="s">
        <v>110</v>
      </c>
      <c r="AAK28" s="3" t="s">
        <v>111</v>
      </c>
      <c r="AAL28" s="3" t="s">
        <v>1643</v>
      </c>
      <c r="AAM28" s="3" t="s">
        <v>1643</v>
      </c>
      <c r="AAN28" s="3" t="s">
        <v>1643</v>
      </c>
      <c r="AAO28" s="5" t="s">
        <v>1643</v>
      </c>
      <c r="AAP28" s="13" t="s">
        <v>111</v>
      </c>
      <c r="AAQ28" s="5" t="s">
        <v>1643</v>
      </c>
      <c r="AAR28" s="13" t="s">
        <v>520</v>
      </c>
      <c r="AAS28" s="3" t="s">
        <v>110</v>
      </c>
      <c r="AAT28" s="3" t="s">
        <v>110</v>
      </c>
      <c r="AAU28" s="3" t="s">
        <v>110</v>
      </c>
      <c r="AAV28" s="3" t="s">
        <v>111</v>
      </c>
      <c r="AAW28" s="3" t="s">
        <v>111</v>
      </c>
      <c r="AAX28" s="5" t="s">
        <v>110</v>
      </c>
      <c r="AAY28" s="13" t="s">
        <v>111</v>
      </c>
      <c r="AAZ28" s="13" t="s">
        <v>1643</v>
      </c>
      <c r="ABA28" s="3" t="s">
        <v>1643</v>
      </c>
      <c r="ABB28" s="3" t="s">
        <v>1643</v>
      </c>
      <c r="ABC28" s="3" t="s">
        <v>1643</v>
      </c>
      <c r="ABD28" s="3" t="s">
        <v>1643</v>
      </c>
      <c r="ABE28" s="20"/>
      <c r="ABF28" s="5" t="s">
        <v>1643</v>
      </c>
      <c r="ABG28" s="13" t="s">
        <v>1643</v>
      </c>
      <c r="ABH28" s="3" t="s">
        <v>1643</v>
      </c>
      <c r="ABI28" s="3" t="s">
        <v>1643</v>
      </c>
      <c r="ABJ28" s="3" t="s">
        <v>1643</v>
      </c>
      <c r="ABK28" s="3" t="s">
        <v>1643</v>
      </c>
      <c r="ABL28" s="3" t="s">
        <v>1643</v>
      </c>
      <c r="ABM28" s="5" t="s">
        <v>1643</v>
      </c>
      <c r="ABN28" s="13" t="s">
        <v>1643</v>
      </c>
      <c r="ABO28" s="3" t="s">
        <v>1643</v>
      </c>
      <c r="ABP28" s="3" t="s">
        <v>1643</v>
      </c>
      <c r="ABQ28" s="3" t="s">
        <v>1643</v>
      </c>
      <c r="ABR28" s="3" t="s">
        <v>1643</v>
      </c>
      <c r="ABS28" s="3" t="s">
        <v>1643</v>
      </c>
      <c r="ABT28" s="5" t="s">
        <v>1643</v>
      </c>
      <c r="ABU28" s="13" t="s">
        <v>1643</v>
      </c>
      <c r="ABV28" s="3" t="s">
        <v>1643</v>
      </c>
      <c r="ABW28" s="3" t="s">
        <v>1643</v>
      </c>
      <c r="ABX28" s="3" t="s">
        <v>1643</v>
      </c>
      <c r="ABY28" s="3" t="s">
        <v>1643</v>
      </c>
      <c r="ABZ28" s="3" t="s">
        <v>1643</v>
      </c>
      <c r="ACA28" s="5" t="s">
        <v>1643</v>
      </c>
      <c r="ACB28" s="13" t="s">
        <v>1643</v>
      </c>
      <c r="ACC28" s="3" t="s">
        <v>1643</v>
      </c>
      <c r="ACD28" s="3" t="s">
        <v>1643</v>
      </c>
      <c r="ACE28" s="3" t="s">
        <v>1643</v>
      </c>
      <c r="ACF28" s="3" t="s">
        <v>1643</v>
      </c>
      <c r="ACG28" s="3" t="s">
        <v>1643</v>
      </c>
      <c r="ACH28" s="3" t="s">
        <v>1643</v>
      </c>
      <c r="ACI28" s="3" t="s">
        <v>1643</v>
      </c>
      <c r="ACJ28" s="5" t="s">
        <v>1643</v>
      </c>
      <c r="ACK28" s="13" t="s">
        <v>110</v>
      </c>
      <c r="ACL28" s="3" t="s">
        <v>546</v>
      </c>
      <c r="ACM28" s="3" t="s">
        <v>1643</v>
      </c>
      <c r="ACN28" s="3" t="s">
        <v>1643</v>
      </c>
      <c r="ACO28" s="3" t="s">
        <v>1643</v>
      </c>
      <c r="ACP28" s="5" t="s">
        <v>545</v>
      </c>
      <c r="ACQ28" s="13" t="s">
        <v>1643</v>
      </c>
      <c r="ACR28" s="3" t="s">
        <v>1643</v>
      </c>
      <c r="ACS28" s="3" t="s">
        <v>1643</v>
      </c>
      <c r="ACT28" s="3" t="s">
        <v>1643</v>
      </c>
      <c r="ACU28" s="5"/>
      <c r="ACV28" s="13" t="s">
        <v>1643</v>
      </c>
      <c r="ACW28" s="3" t="s">
        <v>1643</v>
      </c>
      <c r="ACX28" s="3" t="s">
        <v>1643</v>
      </c>
      <c r="ACY28" s="3" t="s">
        <v>1643</v>
      </c>
      <c r="ACZ28" s="5" t="s">
        <v>1643</v>
      </c>
      <c r="ADA28" s="13" t="s">
        <v>1643</v>
      </c>
      <c r="ADB28" s="3" t="s">
        <v>1643</v>
      </c>
      <c r="ADC28" s="3" t="s">
        <v>140</v>
      </c>
      <c r="ADD28" s="3" t="s">
        <v>144</v>
      </c>
      <c r="ADE28" s="3" t="s">
        <v>156</v>
      </c>
      <c r="ADF28" s="3" t="s">
        <v>558</v>
      </c>
      <c r="ADG28" s="3" t="s">
        <v>1643</v>
      </c>
      <c r="ADH28" s="3" t="s">
        <v>1643</v>
      </c>
      <c r="ADI28" s="20" t="s">
        <v>1643</v>
      </c>
      <c r="ADJ28" s="13" t="s">
        <v>111</v>
      </c>
      <c r="ADK28" s="3" t="s">
        <v>1643</v>
      </c>
      <c r="ADL28" s="3" t="s">
        <v>1643</v>
      </c>
      <c r="ADM28" s="3" t="s">
        <v>1643</v>
      </c>
      <c r="ADN28" s="3" t="s">
        <v>1643</v>
      </c>
      <c r="ADO28" s="5" t="s">
        <v>1643</v>
      </c>
      <c r="ADP28" s="13" t="s">
        <v>1643</v>
      </c>
      <c r="ADQ28" s="8" t="s">
        <v>1643</v>
      </c>
      <c r="ADR28" s="3" t="s">
        <v>1643</v>
      </c>
      <c r="ADS28" s="3" t="s">
        <v>1643</v>
      </c>
      <c r="ADT28" s="5" t="s">
        <v>1643</v>
      </c>
      <c r="ADU28" s="13" t="s">
        <v>1643</v>
      </c>
      <c r="ADV28" s="8" t="s">
        <v>1643</v>
      </c>
      <c r="ADW28" s="3" t="s">
        <v>1643</v>
      </c>
      <c r="ADX28" s="3" t="s">
        <v>1643</v>
      </c>
      <c r="ADY28" s="5" t="s">
        <v>1643</v>
      </c>
      <c r="ADZ28" s="13" t="s">
        <v>1643</v>
      </c>
      <c r="AEA28" s="8" t="s">
        <v>1643</v>
      </c>
      <c r="AEB28" s="3" t="s">
        <v>1643</v>
      </c>
      <c r="AEC28" s="3" t="s">
        <v>1643</v>
      </c>
      <c r="AED28" s="5" t="s">
        <v>1643</v>
      </c>
      <c r="AEE28" s="13" t="s">
        <v>1643</v>
      </c>
      <c r="AEF28" s="3" t="s">
        <v>1643</v>
      </c>
      <c r="AEG28" s="3" t="s">
        <v>1643</v>
      </c>
      <c r="AEH28" s="3" t="s">
        <v>1643</v>
      </c>
      <c r="AEI28" s="3" t="s">
        <v>1643</v>
      </c>
      <c r="AEJ28" s="3" t="s">
        <v>1643</v>
      </c>
      <c r="AEK28" s="3" t="s">
        <v>1643</v>
      </c>
      <c r="AEL28" s="3" t="s">
        <v>1643</v>
      </c>
      <c r="AEM28" s="5" t="s">
        <v>1643</v>
      </c>
      <c r="AEN28" s="13" t="s">
        <v>1643</v>
      </c>
      <c r="AEO28" s="3" t="s">
        <v>1643</v>
      </c>
      <c r="AEP28" s="3" t="s">
        <v>1643</v>
      </c>
      <c r="AEQ28" s="3" t="s">
        <v>1643</v>
      </c>
      <c r="AER28" s="3" t="s">
        <v>1643</v>
      </c>
      <c r="AES28" s="3" t="s">
        <v>1643</v>
      </c>
      <c r="AET28" s="5" t="s">
        <v>1643</v>
      </c>
      <c r="AEU28" s="13" t="s">
        <v>1643</v>
      </c>
      <c r="AEV28" s="3" t="s">
        <v>1643</v>
      </c>
      <c r="AEW28" s="3" t="s">
        <v>1643</v>
      </c>
      <c r="AEX28" s="3" t="s">
        <v>1643</v>
      </c>
      <c r="AEY28" s="5" t="s">
        <v>1643</v>
      </c>
    </row>
    <row r="29" spans="1:831" ht="87" x14ac:dyDescent="0.35">
      <c r="A29" s="1">
        <v>45619.948946759258</v>
      </c>
      <c r="B29" s="2">
        <v>45619.961168981485</v>
      </c>
      <c r="C29" s="4">
        <v>100</v>
      </c>
      <c r="D29" s="4">
        <v>1055</v>
      </c>
      <c r="E29" s="3" t="s">
        <v>1640</v>
      </c>
      <c r="F29" s="2">
        <v>45619.961181817132</v>
      </c>
      <c r="G29" s="3" t="s">
        <v>1709</v>
      </c>
      <c r="H29" s="4">
        <v>1</v>
      </c>
      <c r="I29" s="3" t="s">
        <v>1642</v>
      </c>
      <c r="J29" s="3" t="s">
        <v>1642</v>
      </c>
      <c r="K29" s="3" t="s">
        <v>1642</v>
      </c>
      <c r="L29" s="3" t="s">
        <v>1642</v>
      </c>
      <c r="M29" s="3" t="s">
        <v>1642</v>
      </c>
      <c r="N29" s="3" t="s">
        <v>1642</v>
      </c>
      <c r="O29" s="3" t="s">
        <v>110</v>
      </c>
      <c r="P29" s="3" t="s">
        <v>1643</v>
      </c>
      <c r="Q29" s="3" t="s">
        <v>1643</v>
      </c>
      <c r="R29" s="20" t="s">
        <v>110</v>
      </c>
      <c r="S29" s="127">
        <v>47</v>
      </c>
      <c r="T29" s="124"/>
      <c r="U29" s="3"/>
      <c r="V29" s="3" t="s">
        <v>20</v>
      </c>
      <c r="W29" s="3" t="s">
        <v>110</v>
      </c>
      <c r="X29" s="3" t="s">
        <v>37</v>
      </c>
      <c r="Y29" s="3" t="s">
        <v>76</v>
      </c>
      <c r="Z29" s="3" t="s">
        <v>10</v>
      </c>
      <c r="AA29" s="4">
        <v>210</v>
      </c>
      <c r="AB29" s="3" t="s">
        <v>25</v>
      </c>
      <c r="AC29" s="3" t="s">
        <v>110</v>
      </c>
      <c r="AD29" s="3" t="s">
        <v>1643</v>
      </c>
      <c r="AE29" s="5" t="s">
        <v>1643</v>
      </c>
      <c r="AF29" s="8" t="s">
        <v>1643</v>
      </c>
      <c r="AG29" s="3" t="s">
        <v>1643</v>
      </c>
      <c r="AH29" s="3" t="s">
        <v>1643</v>
      </c>
      <c r="AI29" s="3" t="s">
        <v>1643</v>
      </c>
      <c r="AJ29" s="3" t="s">
        <v>1643</v>
      </c>
      <c r="AK29" s="3" t="s">
        <v>1643</v>
      </c>
      <c r="AL29" s="3" t="s">
        <v>1643</v>
      </c>
      <c r="AM29" s="3" t="s">
        <v>1643</v>
      </c>
      <c r="AN29" s="3" t="s">
        <v>1643</v>
      </c>
      <c r="AO29" s="3" t="s">
        <v>1643</v>
      </c>
      <c r="AP29" s="3" t="s">
        <v>1643</v>
      </c>
      <c r="AQ29" s="3" t="s">
        <v>1643</v>
      </c>
      <c r="AR29" s="3" t="s">
        <v>1643</v>
      </c>
      <c r="AS29" s="3" t="s">
        <v>1643</v>
      </c>
      <c r="AT29" s="3" t="s">
        <v>1643</v>
      </c>
      <c r="AU29" s="5" t="s">
        <v>1643</v>
      </c>
      <c r="AV29" s="13" t="s">
        <v>1643</v>
      </c>
      <c r="AW29" s="3" t="s">
        <v>1643</v>
      </c>
      <c r="AX29" s="3" t="s">
        <v>1643</v>
      </c>
      <c r="AY29" s="3" t="s">
        <v>1643</v>
      </c>
      <c r="AZ29" s="3" t="s">
        <v>1643</v>
      </c>
      <c r="BA29" s="3" t="s">
        <v>1643</v>
      </c>
      <c r="BB29" s="3" t="s">
        <v>1643</v>
      </c>
      <c r="BC29" s="5" t="s">
        <v>1643</v>
      </c>
      <c r="BD29" s="13" t="s">
        <v>1643</v>
      </c>
      <c r="BE29" s="3" t="s">
        <v>1643</v>
      </c>
      <c r="BF29" s="3" t="s">
        <v>1643</v>
      </c>
      <c r="BG29" s="3" t="s">
        <v>1643</v>
      </c>
      <c r="BH29" s="3" t="s">
        <v>1643</v>
      </c>
      <c r="BI29" s="3" t="s">
        <v>1643</v>
      </c>
      <c r="BJ29" s="3" t="s">
        <v>1643</v>
      </c>
      <c r="BK29" s="5" t="s">
        <v>1643</v>
      </c>
      <c r="BL29" s="13" t="s">
        <v>1643</v>
      </c>
      <c r="BM29" s="3" t="s">
        <v>1643</v>
      </c>
      <c r="BN29" s="3" t="s">
        <v>1643</v>
      </c>
      <c r="BO29" s="5" t="s">
        <v>1643</v>
      </c>
      <c r="BP29" s="13" t="s">
        <v>1643</v>
      </c>
      <c r="BQ29" s="3" t="s">
        <v>1643</v>
      </c>
      <c r="BR29" s="3" t="s">
        <v>1643</v>
      </c>
      <c r="BS29" s="5" t="s">
        <v>1643</v>
      </c>
      <c r="BT29" s="13" t="s">
        <v>1643</v>
      </c>
      <c r="BU29" s="5" t="s">
        <v>1643</v>
      </c>
      <c r="BV29" s="13" t="s">
        <v>1643</v>
      </c>
      <c r="BW29" s="3" t="s">
        <v>1643</v>
      </c>
      <c r="BX29" s="3" t="s">
        <v>1643</v>
      </c>
      <c r="BY29" s="5" t="s">
        <v>1643</v>
      </c>
      <c r="BZ29" s="13" t="s">
        <v>1643</v>
      </c>
      <c r="CA29" s="3" t="s">
        <v>1643</v>
      </c>
      <c r="CB29" s="3" t="s">
        <v>1643</v>
      </c>
      <c r="CC29" s="3" t="s">
        <v>1643</v>
      </c>
      <c r="CD29" s="5" t="s">
        <v>1643</v>
      </c>
      <c r="CE29" s="13" t="s">
        <v>1643</v>
      </c>
      <c r="CF29" s="3" t="s">
        <v>1643</v>
      </c>
      <c r="CG29" s="3" t="s">
        <v>1643</v>
      </c>
      <c r="CH29" s="3" t="s">
        <v>1643</v>
      </c>
      <c r="CI29" s="3" t="s">
        <v>1643</v>
      </c>
      <c r="CJ29" s="3" t="s">
        <v>1643</v>
      </c>
      <c r="CK29" s="5" t="s">
        <v>1643</v>
      </c>
      <c r="CL29" s="13" t="s">
        <v>1643</v>
      </c>
      <c r="CM29" s="3" t="s">
        <v>1643</v>
      </c>
      <c r="CN29" s="3" t="s">
        <v>1643</v>
      </c>
      <c r="CO29" s="3" t="s">
        <v>1643</v>
      </c>
      <c r="CP29" s="3" t="s">
        <v>1643</v>
      </c>
      <c r="CQ29" s="20" t="s">
        <v>1643</v>
      </c>
      <c r="CR29" s="13" t="s">
        <v>1643</v>
      </c>
      <c r="CS29" s="3" t="s">
        <v>1643</v>
      </c>
      <c r="CT29" s="3" t="s">
        <v>1643</v>
      </c>
      <c r="CU29" s="3" t="s">
        <v>1643</v>
      </c>
      <c r="CV29" s="3" t="s">
        <v>1643</v>
      </c>
      <c r="CW29" s="3" t="s">
        <v>1643</v>
      </c>
      <c r="CX29" s="3" t="s">
        <v>1643</v>
      </c>
      <c r="CY29" s="3" t="s">
        <v>1643</v>
      </c>
      <c r="CZ29" s="3" t="s">
        <v>1643</v>
      </c>
      <c r="DA29" s="3" t="s">
        <v>1643</v>
      </c>
      <c r="DB29" s="3" t="s">
        <v>1643</v>
      </c>
      <c r="DC29" s="3" t="s">
        <v>1643</v>
      </c>
      <c r="DD29" s="3" t="s">
        <v>1643</v>
      </c>
      <c r="DE29" s="5" t="s">
        <v>1643</v>
      </c>
      <c r="DF29" s="8" t="s">
        <v>1643</v>
      </c>
      <c r="DG29" s="3" t="s">
        <v>1643</v>
      </c>
      <c r="DH29" s="3" t="s">
        <v>1643</v>
      </c>
      <c r="DI29" s="3" t="s">
        <v>1643</v>
      </c>
      <c r="DJ29" s="3" t="s">
        <v>1643</v>
      </c>
      <c r="DK29" s="3" t="s">
        <v>1643</v>
      </c>
      <c r="DL29" s="3" t="s">
        <v>1643</v>
      </c>
      <c r="DM29" s="3" t="s">
        <v>1643</v>
      </c>
      <c r="DN29" s="5" t="s">
        <v>1643</v>
      </c>
      <c r="DO29" s="8" t="s">
        <v>1643</v>
      </c>
      <c r="DP29" s="3" t="s">
        <v>1643</v>
      </c>
      <c r="DQ29" s="3" t="s">
        <v>1643</v>
      </c>
      <c r="DR29" s="5" t="s">
        <v>1643</v>
      </c>
      <c r="DS29" s="8" t="s">
        <v>1643</v>
      </c>
      <c r="DT29" s="3" t="s">
        <v>1643</v>
      </c>
      <c r="DU29" s="3" t="s">
        <v>1643</v>
      </c>
      <c r="DV29" s="5" t="s">
        <v>1643</v>
      </c>
      <c r="DW29" s="16" t="s">
        <v>1643</v>
      </c>
      <c r="DX29" s="13" t="s">
        <v>1643</v>
      </c>
      <c r="DY29" s="3" t="s">
        <v>1643</v>
      </c>
      <c r="DZ29" s="3" t="s">
        <v>1643</v>
      </c>
      <c r="EA29" s="3" t="s">
        <v>1643</v>
      </c>
      <c r="EB29" s="20" t="s">
        <v>1643</v>
      </c>
      <c r="EC29" s="13" t="s">
        <v>1643</v>
      </c>
      <c r="ED29" s="3" t="s">
        <v>1643</v>
      </c>
      <c r="EE29" s="3" t="s">
        <v>1643</v>
      </c>
      <c r="EF29" s="3" t="s">
        <v>1643</v>
      </c>
      <c r="EG29" s="3" t="s">
        <v>1643</v>
      </c>
      <c r="EH29" s="3" t="s">
        <v>1643</v>
      </c>
      <c r="EI29" s="3" t="s">
        <v>1643</v>
      </c>
      <c r="EJ29" s="3" t="s">
        <v>1643</v>
      </c>
      <c r="EK29" s="3" t="s">
        <v>1643</v>
      </c>
      <c r="EL29" s="3" t="s">
        <v>1643</v>
      </c>
      <c r="EM29" s="20" t="s">
        <v>1643</v>
      </c>
      <c r="EN29" s="18" t="s">
        <v>1643</v>
      </c>
      <c r="EO29" s="8" t="s">
        <v>1643</v>
      </c>
      <c r="EP29" s="3" t="s">
        <v>1643</v>
      </c>
      <c r="EQ29" s="3" t="s">
        <v>1643</v>
      </c>
      <c r="ER29" s="3" t="s">
        <v>1643</v>
      </c>
      <c r="ES29" s="3" t="s">
        <v>1643</v>
      </c>
      <c r="ET29" s="3" t="s">
        <v>1643</v>
      </c>
      <c r="EU29" s="3" t="s">
        <v>1643</v>
      </c>
      <c r="EV29" s="3" t="s">
        <v>1643</v>
      </c>
      <c r="EW29" s="3" t="s">
        <v>1643</v>
      </c>
      <c r="EX29" s="20" t="s">
        <v>1643</v>
      </c>
      <c r="EY29" s="16" t="s">
        <v>111</v>
      </c>
      <c r="EZ29" s="13" t="s">
        <v>1643</v>
      </c>
      <c r="FA29" s="3" t="s">
        <v>1643</v>
      </c>
      <c r="FB29" s="3" t="s">
        <v>1643</v>
      </c>
      <c r="FC29" s="3" t="s">
        <v>1643</v>
      </c>
      <c r="FD29" s="3" t="s">
        <v>1643</v>
      </c>
      <c r="FE29" s="3" t="s">
        <v>1643</v>
      </c>
      <c r="FF29" s="3" t="s">
        <v>1643</v>
      </c>
      <c r="FG29" s="3" t="s">
        <v>1643</v>
      </c>
      <c r="FH29" s="3" t="s">
        <v>1643</v>
      </c>
      <c r="FI29" s="3" t="s">
        <v>1643</v>
      </c>
      <c r="FJ29" s="3" t="s">
        <v>1643</v>
      </c>
      <c r="FK29" s="3" t="s">
        <v>1643</v>
      </c>
      <c r="FL29" s="3" t="s">
        <v>1643</v>
      </c>
      <c r="FM29" s="3" t="s">
        <v>1643</v>
      </c>
      <c r="FN29" s="3" t="s">
        <v>1643</v>
      </c>
      <c r="FO29" s="3" t="s">
        <v>1643</v>
      </c>
      <c r="FP29" s="3" t="s">
        <v>1643</v>
      </c>
      <c r="FQ29" s="3" t="s">
        <v>1643</v>
      </c>
      <c r="FR29" s="3" t="s">
        <v>1643</v>
      </c>
      <c r="FS29" s="3" t="s">
        <v>1643</v>
      </c>
      <c r="FT29" s="3" t="s">
        <v>1643</v>
      </c>
      <c r="FU29" s="3" t="s">
        <v>1643</v>
      </c>
      <c r="FV29" s="3" t="s">
        <v>1643</v>
      </c>
      <c r="FW29" s="3" t="s">
        <v>1643</v>
      </c>
      <c r="FX29" s="3" t="s">
        <v>1643</v>
      </c>
      <c r="FY29" s="3" t="s">
        <v>1643</v>
      </c>
      <c r="FZ29" s="3" t="s">
        <v>1643</v>
      </c>
      <c r="GA29" s="3" t="s">
        <v>1643</v>
      </c>
      <c r="GB29" s="3" t="s">
        <v>1643</v>
      </c>
      <c r="GC29" s="3" t="s">
        <v>1643</v>
      </c>
      <c r="GD29" s="3" t="s">
        <v>1643</v>
      </c>
      <c r="GE29" s="3" t="s">
        <v>1643</v>
      </c>
      <c r="GF29" s="3" t="s">
        <v>1643</v>
      </c>
      <c r="GG29" s="3" t="s">
        <v>1643</v>
      </c>
      <c r="GH29" s="3" t="s">
        <v>1643</v>
      </c>
      <c r="GI29" s="3" t="s">
        <v>1643</v>
      </c>
      <c r="GJ29" s="3" t="s">
        <v>1643</v>
      </c>
      <c r="GK29" s="3" t="s">
        <v>1643</v>
      </c>
      <c r="GL29" s="3" t="s">
        <v>1643</v>
      </c>
      <c r="GM29" s="3" t="s">
        <v>1643</v>
      </c>
      <c r="GN29" s="3" t="s">
        <v>1643</v>
      </c>
      <c r="GO29" s="3" t="s">
        <v>1643</v>
      </c>
      <c r="GP29" s="20" t="s">
        <v>1643</v>
      </c>
      <c r="GQ29" s="13" t="s">
        <v>1643</v>
      </c>
      <c r="GR29" s="20" t="s">
        <v>1643</v>
      </c>
      <c r="GS29" s="13" t="s">
        <v>1643</v>
      </c>
      <c r="GT29" s="3" t="s">
        <v>1643</v>
      </c>
      <c r="GU29" s="3" t="s">
        <v>1643</v>
      </c>
      <c r="GV29" s="20" t="s">
        <v>1643</v>
      </c>
      <c r="GW29" s="31"/>
      <c r="GX29" s="13" t="s">
        <v>1643</v>
      </c>
      <c r="GY29" s="5" t="s">
        <v>1643</v>
      </c>
      <c r="GZ29" s="13" t="s">
        <v>1643</v>
      </c>
      <c r="HA29" s="5" t="s">
        <v>1643</v>
      </c>
      <c r="HB29" s="13" t="s">
        <v>1643</v>
      </c>
      <c r="HC29" s="3" t="s">
        <v>1643</v>
      </c>
      <c r="HD29" s="3" t="s">
        <v>1643</v>
      </c>
      <c r="HE29" s="3" t="s">
        <v>1643</v>
      </c>
      <c r="HF29" s="3" t="s">
        <v>1643</v>
      </c>
      <c r="HG29" s="20" t="s">
        <v>1643</v>
      </c>
      <c r="HH29" s="13" t="s">
        <v>1643</v>
      </c>
      <c r="HI29" s="3"/>
      <c r="HJ29" s="3" t="s">
        <v>1643</v>
      </c>
      <c r="HK29" s="3" t="s">
        <v>1643</v>
      </c>
      <c r="HL29" s="3" t="s">
        <v>1643</v>
      </c>
      <c r="HM29" s="3" t="s">
        <v>1643</v>
      </c>
      <c r="HN29" s="3" t="s">
        <v>1643</v>
      </c>
      <c r="HO29" s="5" t="s">
        <v>1643</v>
      </c>
      <c r="HP29" s="8" t="s">
        <v>1643</v>
      </c>
      <c r="HQ29" s="8" t="s">
        <v>1643</v>
      </c>
      <c r="HR29" s="3" t="s">
        <v>1643</v>
      </c>
      <c r="HS29" s="3" t="s">
        <v>1643</v>
      </c>
      <c r="HT29" s="3" t="s">
        <v>1643</v>
      </c>
      <c r="HU29" s="3" t="s">
        <v>1643</v>
      </c>
      <c r="HV29" s="5" t="s">
        <v>1643</v>
      </c>
      <c r="HW29" s="13" t="s">
        <v>1643</v>
      </c>
      <c r="HX29" s="8" t="s">
        <v>1643</v>
      </c>
      <c r="HY29" s="3" t="s">
        <v>1643</v>
      </c>
      <c r="HZ29" s="3" t="s">
        <v>1643</v>
      </c>
      <c r="IA29" s="3" t="s">
        <v>1643</v>
      </c>
      <c r="IB29" s="3" t="s">
        <v>1643</v>
      </c>
      <c r="IC29" s="5" t="s">
        <v>1643</v>
      </c>
      <c r="ID29" s="13" t="s">
        <v>1643</v>
      </c>
      <c r="IE29" s="8" t="s">
        <v>1643</v>
      </c>
      <c r="IF29" s="3" t="s">
        <v>1643</v>
      </c>
      <c r="IG29" s="3" t="s">
        <v>1643</v>
      </c>
      <c r="IH29" s="3" t="s">
        <v>1643</v>
      </c>
      <c r="II29" s="3" t="s">
        <v>1643</v>
      </c>
      <c r="IJ29" s="20" t="s">
        <v>1643</v>
      </c>
      <c r="IK29" s="13" t="s">
        <v>1643</v>
      </c>
      <c r="IL29" s="3" t="s">
        <v>1643</v>
      </c>
      <c r="IM29" s="3" t="s">
        <v>1643</v>
      </c>
      <c r="IN29" s="3" t="s">
        <v>1643</v>
      </c>
      <c r="IO29" s="3" t="s">
        <v>1643</v>
      </c>
      <c r="IP29" s="3" t="s">
        <v>1643</v>
      </c>
      <c r="IQ29" s="3" t="s">
        <v>1643</v>
      </c>
      <c r="IR29" s="3" t="s">
        <v>1643</v>
      </c>
      <c r="IS29" s="20" t="s">
        <v>1643</v>
      </c>
      <c r="IT29" s="13" t="s">
        <v>1643</v>
      </c>
      <c r="IU29" s="3"/>
      <c r="IV29" s="3" t="s">
        <v>1643</v>
      </c>
      <c r="IW29" s="3" t="s">
        <v>1643</v>
      </c>
      <c r="IX29" s="3" t="s">
        <v>1643</v>
      </c>
      <c r="IY29" s="5" t="s">
        <v>1643</v>
      </c>
      <c r="IZ29" s="8" t="s">
        <v>1643</v>
      </c>
      <c r="JA29" s="8" t="s">
        <v>1643</v>
      </c>
      <c r="JB29" s="3" t="s">
        <v>1643</v>
      </c>
      <c r="JC29" s="3" t="s">
        <v>1643</v>
      </c>
      <c r="JD29" s="5" t="s">
        <v>1643</v>
      </c>
      <c r="JE29" s="13" t="s">
        <v>1643</v>
      </c>
      <c r="JF29" s="3" t="s">
        <v>1643</v>
      </c>
      <c r="JG29" s="3" t="s">
        <v>1643</v>
      </c>
      <c r="JH29" s="3" t="s">
        <v>1643</v>
      </c>
      <c r="JI29" s="3" t="s">
        <v>1643</v>
      </c>
      <c r="JJ29" s="3" t="s">
        <v>1643</v>
      </c>
      <c r="JK29" s="3" t="s">
        <v>1643</v>
      </c>
      <c r="JL29" s="3" t="s">
        <v>1643</v>
      </c>
      <c r="JM29" s="20" t="s">
        <v>1643</v>
      </c>
      <c r="JN29" s="13" t="s">
        <v>1643</v>
      </c>
      <c r="JO29" s="3" t="s">
        <v>1643</v>
      </c>
      <c r="JP29" s="3" t="s">
        <v>1643</v>
      </c>
      <c r="JQ29" s="3" t="s">
        <v>1643</v>
      </c>
      <c r="JR29" s="3" t="s">
        <v>1643</v>
      </c>
      <c r="JS29" s="5" t="s">
        <v>1643</v>
      </c>
      <c r="JT29" s="13" t="s">
        <v>1643</v>
      </c>
      <c r="JU29" s="3" t="s">
        <v>1643</v>
      </c>
      <c r="JV29" s="3" t="s">
        <v>1643</v>
      </c>
      <c r="JW29" s="3" t="s">
        <v>1643</v>
      </c>
      <c r="JX29" s="5" t="s">
        <v>1643</v>
      </c>
      <c r="JY29" s="13" t="s">
        <v>1643</v>
      </c>
      <c r="JZ29" s="3" t="s">
        <v>1643</v>
      </c>
      <c r="KA29" s="3" t="s">
        <v>1643</v>
      </c>
      <c r="KB29" s="3" t="s">
        <v>1643</v>
      </c>
      <c r="KC29" s="3" t="s">
        <v>1643</v>
      </c>
      <c r="KD29" s="3" t="s">
        <v>1643</v>
      </c>
      <c r="KE29" s="3" t="s">
        <v>1643</v>
      </c>
      <c r="KF29" s="3" t="s">
        <v>1643</v>
      </c>
      <c r="KG29" s="5" t="s">
        <v>1643</v>
      </c>
      <c r="KH29" s="13" t="s">
        <v>1643</v>
      </c>
      <c r="KI29" s="3" t="s">
        <v>1643</v>
      </c>
      <c r="KJ29" s="3" t="s">
        <v>1643</v>
      </c>
      <c r="KK29" s="3" t="s">
        <v>1643</v>
      </c>
      <c r="KL29" s="3" t="s">
        <v>1643</v>
      </c>
      <c r="KM29" s="3" t="s">
        <v>1643</v>
      </c>
      <c r="KN29" s="20" t="s">
        <v>1643</v>
      </c>
      <c r="KO29" s="13" t="s">
        <v>1643</v>
      </c>
      <c r="KP29" s="3" t="s">
        <v>1643</v>
      </c>
      <c r="KQ29" s="3" t="s">
        <v>1643</v>
      </c>
      <c r="KR29" s="3" t="s">
        <v>1643</v>
      </c>
      <c r="KS29" s="20" t="s">
        <v>1643</v>
      </c>
      <c r="KT29" s="16" t="s">
        <v>1643</v>
      </c>
      <c r="KU29" s="13" t="s">
        <v>1643</v>
      </c>
      <c r="KV29" s="3" t="s">
        <v>1643</v>
      </c>
      <c r="KW29" s="3" t="s">
        <v>1643</v>
      </c>
      <c r="KX29" s="3" t="s">
        <v>1643</v>
      </c>
      <c r="KY29" s="3" t="s">
        <v>1643</v>
      </c>
      <c r="KZ29" s="3" t="s">
        <v>1643</v>
      </c>
      <c r="LA29" s="3" t="s">
        <v>1643</v>
      </c>
      <c r="LB29" s="3" t="s">
        <v>1643</v>
      </c>
      <c r="LC29" s="3" t="s">
        <v>1643</v>
      </c>
      <c r="LD29" s="3" t="s">
        <v>1643</v>
      </c>
      <c r="LE29" s="3" t="s">
        <v>1643</v>
      </c>
      <c r="LF29" s="3" t="s">
        <v>1643</v>
      </c>
      <c r="LG29" s="3" t="s">
        <v>1643</v>
      </c>
      <c r="LH29" s="3" t="s">
        <v>1643</v>
      </c>
      <c r="LI29" s="3" t="s">
        <v>1643</v>
      </c>
      <c r="LJ29" s="3" t="s">
        <v>1643</v>
      </c>
      <c r="LK29" s="3" t="s">
        <v>1643</v>
      </c>
      <c r="LL29" s="3" t="s">
        <v>1643</v>
      </c>
      <c r="LM29" s="3" t="s">
        <v>1643</v>
      </c>
      <c r="LN29" s="3" t="s">
        <v>1643</v>
      </c>
      <c r="LO29" s="3" t="s">
        <v>1643</v>
      </c>
      <c r="LP29" s="3" t="s">
        <v>1643</v>
      </c>
      <c r="LQ29" s="3" t="s">
        <v>1643</v>
      </c>
      <c r="LR29" s="3" t="s">
        <v>1643</v>
      </c>
      <c r="LS29" s="3" t="s">
        <v>1643</v>
      </c>
      <c r="LT29" s="3" t="s">
        <v>1643</v>
      </c>
      <c r="LU29" s="3" t="s">
        <v>1643</v>
      </c>
      <c r="LV29" s="3" t="s">
        <v>1643</v>
      </c>
      <c r="LW29" s="3" t="s">
        <v>1643</v>
      </c>
      <c r="LX29" s="3" t="s">
        <v>1643</v>
      </c>
      <c r="LY29" s="3" t="s">
        <v>1643</v>
      </c>
      <c r="LZ29" s="3" t="s">
        <v>1643</v>
      </c>
      <c r="MA29" s="3" t="s">
        <v>1643</v>
      </c>
      <c r="MB29" s="3" t="s">
        <v>1643</v>
      </c>
      <c r="MC29" s="3" t="s">
        <v>1643</v>
      </c>
      <c r="MD29" s="3" t="s">
        <v>1643</v>
      </c>
      <c r="ME29" s="3" t="s">
        <v>1643</v>
      </c>
      <c r="MF29" s="3" t="s">
        <v>1643</v>
      </c>
      <c r="MG29" s="3" t="s">
        <v>1643</v>
      </c>
      <c r="MH29" s="3" t="s">
        <v>1643</v>
      </c>
      <c r="MI29" s="3" t="s">
        <v>1643</v>
      </c>
      <c r="MJ29" s="3" t="s">
        <v>1643</v>
      </c>
      <c r="MK29" s="3" t="s">
        <v>1643</v>
      </c>
      <c r="ML29" s="3" t="s">
        <v>1643</v>
      </c>
      <c r="MM29" s="3" t="s">
        <v>1643</v>
      </c>
      <c r="MN29" s="20" t="s">
        <v>1643</v>
      </c>
      <c r="MO29" s="13" t="s">
        <v>1643</v>
      </c>
      <c r="MP29" s="3" t="s">
        <v>1643</v>
      </c>
      <c r="MQ29" s="3" t="s">
        <v>1643</v>
      </c>
      <c r="MR29" s="3" t="s">
        <v>1643</v>
      </c>
      <c r="MS29" s="3" t="s">
        <v>1643</v>
      </c>
      <c r="MT29" s="3" t="s">
        <v>1643</v>
      </c>
      <c r="MU29" s="3" t="s">
        <v>1643</v>
      </c>
      <c r="MV29" s="20" t="s">
        <v>1643</v>
      </c>
      <c r="MW29" s="13" t="s">
        <v>1643</v>
      </c>
      <c r="MX29" s="3" t="s">
        <v>1643</v>
      </c>
      <c r="MY29" s="3" t="s">
        <v>1643</v>
      </c>
      <c r="MZ29" s="3" t="s">
        <v>1643</v>
      </c>
      <c r="NA29" s="3" t="s">
        <v>1643</v>
      </c>
      <c r="NB29" s="3" t="s">
        <v>1643</v>
      </c>
      <c r="NC29" s="20" t="s">
        <v>1643</v>
      </c>
      <c r="ND29" s="13" t="s">
        <v>1643</v>
      </c>
      <c r="NE29" s="3" t="s">
        <v>1643</v>
      </c>
      <c r="NF29" s="3" t="s">
        <v>1643</v>
      </c>
      <c r="NG29" s="3" t="s">
        <v>1643</v>
      </c>
      <c r="NH29" s="3" t="s">
        <v>1643</v>
      </c>
      <c r="NI29" s="3" t="s">
        <v>1643</v>
      </c>
      <c r="NJ29" s="3" t="s">
        <v>1643</v>
      </c>
      <c r="NK29" s="3" t="s">
        <v>1643</v>
      </c>
      <c r="NL29" s="3" t="s">
        <v>1643</v>
      </c>
      <c r="NM29" s="3" t="s">
        <v>1643</v>
      </c>
      <c r="NN29" s="3" t="s">
        <v>1643</v>
      </c>
      <c r="NO29" s="20" t="s">
        <v>1643</v>
      </c>
      <c r="NP29" s="13" t="s">
        <v>1643</v>
      </c>
      <c r="NQ29" s="3" t="s">
        <v>1643</v>
      </c>
      <c r="NR29" s="3" t="s">
        <v>1643</v>
      </c>
      <c r="NS29" s="3" t="s">
        <v>1643</v>
      </c>
      <c r="NT29" s="3" t="s">
        <v>1643</v>
      </c>
      <c r="NU29" s="3" t="s">
        <v>1643</v>
      </c>
      <c r="NV29" s="3" t="s">
        <v>1643</v>
      </c>
      <c r="NW29" s="3" t="s">
        <v>1643</v>
      </c>
      <c r="NX29" s="3" t="s">
        <v>1643</v>
      </c>
      <c r="NY29" s="3" t="s">
        <v>1643</v>
      </c>
      <c r="NZ29" s="3" t="s">
        <v>1643</v>
      </c>
      <c r="OA29" s="3" t="s">
        <v>1643</v>
      </c>
      <c r="OB29" s="3" t="s">
        <v>1643</v>
      </c>
      <c r="OC29" s="3" t="s">
        <v>1643</v>
      </c>
      <c r="OD29" s="3" t="s">
        <v>1643</v>
      </c>
      <c r="OE29" s="5" t="s">
        <v>1643</v>
      </c>
      <c r="OF29" s="13" t="s">
        <v>1643</v>
      </c>
      <c r="OG29" s="3" t="s">
        <v>1643</v>
      </c>
      <c r="OH29" s="3" t="s">
        <v>1643</v>
      </c>
      <c r="OI29" s="3" t="s">
        <v>1643</v>
      </c>
      <c r="OJ29" s="3" t="s">
        <v>1643</v>
      </c>
      <c r="OK29" s="3" t="s">
        <v>1643</v>
      </c>
      <c r="OL29" s="3" t="s">
        <v>1643</v>
      </c>
      <c r="OM29" s="5" t="s">
        <v>1643</v>
      </c>
      <c r="ON29" s="13" t="s">
        <v>1643</v>
      </c>
      <c r="OO29" s="3" t="s">
        <v>1643</v>
      </c>
      <c r="OP29" s="3" t="s">
        <v>1643</v>
      </c>
      <c r="OQ29" s="3" t="s">
        <v>1643</v>
      </c>
      <c r="OR29" s="3" t="s">
        <v>1643</v>
      </c>
      <c r="OS29" s="3" t="s">
        <v>1643</v>
      </c>
      <c r="OT29" s="3" t="s">
        <v>1643</v>
      </c>
      <c r="OU29" s="3" t="s">
        <v>1643</v>
      </c>
      <c r="OV29" s="3" t="s">
        <v>1643</v>
      </c>
      <c r="OW29" s="3" t="s">
        <v>1643</v>
      </c>
      <c r="OX29" s="5" t="s">
        <v>1643</v>
      </c>
      <c r="OY29" s="13" t="s">
        <v>1643</v>
      </c>
      <c r="OZ29" s="3" t="s">
        <v>1643</v>
      </c>
      <c r="PA29" s="3" t="s">
        <v>1643</v>
      </c>
      <c r="PB29" s="3" t="s">
        <v>1643</v>
      </c>
      <c r="PC29" s="3" t="s">
        <v>1643</v>
      </c>
      <c r="PD29" s="3" t="s">
        <v>1643</v>
      </c>
      <c r="PE29" s="3" t="s">
        <v>1643</v>
      </c>
      <c r="PF29" s="3" t="s">
        <v>1643</v>
      </c>
      <c r="PG29" s="3" t="s">
        <v>1643</v>
      </c>
      <c r="PH29" s="3" t="s">
        <v>1643</v>
      </c>
      <c r="PI29" s="3" t="s">
        <v>1643</v>
      </c>
      <c r="PJ29" s="3" t="s">
        <v>1643</v>
      </c>
      <c r="PK29" s="3" t="s">
        <v>1643</v>
      </c>
      <c r="PL29" s="3" t="s">
        <v>1643</v>
      </c>
      <c r="PM29" s="3" t="s">
        <v>1643</v>
      </c>
      <c r="PN29" s="3" t="s">
        <v>1643</v>
      </c>
      <c r="PO29" s="3" t="s">
        <v>1643</v>
      </c>
      <c r="PP29" s="3" t="s">
        <v>1643</v>
      </c>
      <c r="PQ29" s="3" t="s">
        <v>1643</v>
      </c>
      <c r="PR29" s="3" t="s">
        <v>1643</v>
      </c>
      <c r="PS29" s="3" t="s">
        <v>1643</v>
      </c>
      <c r="PT29" s="3" t="s">
        <v>1643</v>
      </c>
      <c r="PU29" s="3" t="s">
        <v>1643</v>
      </c>
      <c r="PV29" s="3" t="s">
        <v>1643</v>
      </c>
      <c r="PW29" s="3" t="s">
        <v>1643</v>
      </c>
      <c r="PX29" s="3" t="s">
        <v>1643</v>
      </c>
      <c r="PY29" s="3" t="s">
        <v>1643</v>
      </c>
      <c r="PZ29" s="3" t="s">
        <v>1643</v>
      </c>
      <c r="QA29" s="3" t="s">
        <v>1643</v>
      </c>
      <c r="QB29" s="3" t="s">
        <v>1643</v>
      </c>
      <c r="QC29" s="3" t="s">
        <v>1643</v>
      </c>
      <c r="QD29" s="3" t="s">
        <v>1643</v>
      </c>
      <c r="QE29" s="3" t="s">
        <v>1643</v>
      </c>
      <c r="QF29" s="3" t="s">
        <v>1643</v>
      </c>
      <c r="QG29" s="3" t="s">
        <v>1643</v>
      </c>
      <c r="QH29" s="3" t="s">
        <v>1643</v>
      </c>
      <c r="QI29" s="3" t="s">
        <v>1643</v>
      </c>
      <c r="QJ29" s="3" t="s">
        <v>1643</v>
      </c>
      <c r="QK29" s="3" t="s">
        <v>1643</v>
      </c>
      <c r="QL29" s="3" t="s">
        <v>1643</v>
      </c>
      <c r="QM29" s="3" t="s">
        <v>1643</v>
      </c>
      <c r="QN29" s="3" t="s">
        <v>1643</v>
      </c>
      <c r="QO29" s="3" t="s">
        <v>1643</v>
      </c>
      <c r="QP29" s="3" t="s">
        <v>1643</v>
      </c>
      <c r="QQ29" s="3" t="s">
        <v>1643</v>
      </c>
      <c r="QR29" s="3" t="s">
        <v>1643</v>
      </c>
      <c r="QS29" s="3" t="s">
        <v>1643</v>
      </c>
      <c r="QT29" s="3" t="s">
        <v>1643</v>
      </c>
      <c r="QU29" s="3" t="s">
        <v>1643</v>
      </c>
      <c r="QV29" s="3" t="s">
        <v>1643</v>
      </c>
      <c r="QW29" s="3" t="s">
        <v>1643</v>
      </c>
      <c r="QX29" s="3" t="s">
        <v>1643</v>
      </c>
      <c r="QY29" s="3" t="s">
        <v>1643</v>
      </c>
      <c r="QZ29" s="3" t="s">
        <v>1643</v>
      </c>
      <c r="RA29" s="3" t="s">
        <v>1643</v>
      </c>
      <c r="RB29" s="3" t="s">
        <v>1643</v>
      </c>
      <c r="RC29" s="3" t="s">
        <v>1643</v>
      </c>
      <c r="RD29" s="3" t="s">
        <v>1643</v>
      </c>
      <c r="RE29" s="3" t="s">
        <v>1643</v>
      </c>
      <c r="RF29" s="3" t="s">
        <v>1643</v>
      </c>
      <c r="RG29" s="3" t="s">
        <v>1643</v>
      </c>
      <c r="RH29" s="3" t="s">
        <v>1643</v>
      </c>
      <c r="RI29" s="3" t="s">
        <v>1643</v>
      </c>
      <c r="RJ29" s="3" t="s">
        <v>1643</v>
      </c>
      <c r="RK29" s="5" t="s">
        <v>1643</v>
      </c>
      <c r="RL29" s="8" t="s">
        <v>1643</v>
      </c>
      <c r="RM29" s="3" t="s">
        <v>1643</v>
      </c>
      <c r="RN29" s="3" t="s">
        <v>1643</v>
      </c>
      <c r="RO29" s="3" t="s">
        <v>1643</v>
      </c>
      <c r="RP29" s="3" t="s">
        <v>1643</v>
      </c>
      <c r="RQ29" s="3" t="s">
        <v>1643</v>
      </c>
      <c r="RR29" s="20" t="s">
        <v>1643</v>
      </c>
      <c r="RS29" s="13" t="s">
        <v>1643</v>
      </c>
      <c r="RT29" s="3" t="s">
        <v>1643</v>
      </c>
      <c r="RU29" s="3" t="s">
        <v>1643</v>
      </c>
      <c r="RV29" s="3" t="s">
        <v>1643</v>
      </c>
      <c r="RW29" s="3" t="s">
        <v>1643</v>
      </c>
      <c r="RX29" s="3" t="s">
        <v>1643</v>
      </c>
      <c r="RY29" s="3" t="s">
        <v>1643</v>
      </c>
      <c r="RZ29" s="3" t="s">
        <v>1643</v>
      </c>
      <c r="SA29" s="3" t="s">
        <v>1643</v>
      </c>
      <c r="SB29" s="3" t="s">
        <v>1643</v>
      </c>
      <c r="SC29" s="3" t="s">
        <v>1643</v>
      </c>
      <c r="SD29" s="3" t="s">
        <v>1643</v>
      </c>
      <c r="SE29" s="3" t="s">
        <v>1643</v>
      </c>
      <c r="SF29" s="3" t="s">
        <v>1643</v>
      </c>
      <c r="SG29" s="3" t="s">
        <v>1643</v>
      </c>
      <c r="SH29" s="3" t="s">
        <v>1643</v>
      </c>
      <c r="SI29" s="3" t="s">
        <v>1643</v>
      </c>
      <c r="SJ29" s="3" t="s">
        <v>1643</v>
      </c>
      <c r="SK29" s="3" t="s">
        <v>1643</v>
      </c>
      <c r="SL29" s="3" t="s">
        <v>1643</v>
      </c>
      <c r="SM29" s="3" t="s">
        <v>1643</v>
      </c>
      <c r="SN29" s="3" t="s">
        <v>1643</v>
      </c>
      <c r="SO29" s="3" t="s">
        <v>1643</v>
      </c>
      <c r="SP29" s="3" t="s">
        <v>1643</v>
      </c>
      <c r="SQ29" s="3" t="s">
        <v>1643</v>
      </c>
      <c r="SR29" s="3" t="s">
        <v>1643</v>
      </c>
      <c r="SS29" s="3" t="s">
        <v>1643</v>
      </c>
      <c r="ST29" s="3" t="s">
        <v>1643</v>
      </c>
      <c r="SU29" s="3" t="s">
        <v>1643</v>
      </c>
      <c r="SV29" s="3" t="s">
        <v>1643</v>
      </c>
      <c r="SW29" s="3" t="s">
        <v>1643</v>
      </c>
      <c r="SX29" s="3" t="s">
        <v>1643</v>
      </c>
      <c r="SY29" s="3" t="s">
        <v>1643</v>
      </c>
      <c r="SZ29" s="3" t="s">
        <v>1643</v>
      </c>
      <c r="TA29" s="3" t="s">
        <v>1643</v>
      </c>
      <c r="TB29" s="20" t="s">
        <v>1643</v>
      </c>
      <c r="TC29" s="13"/>
      <c r="TD29" s="3"/>
      <c r="TE29" s="5"/>
      <c r="TF29" s="18" t="s">
        <v>1643</v>
      </c>
      <c r="TG29" s="13" t="s">
        <v>1643</v>
      </c>
      <c r="TH29" s="3" t="s">
        <v>1643</v>
      </c>
      <c r="TI29" s="3" t="s">
        <v>1643</v>
      </c>
      <c r="TJ29" s="3" t="s">
        <v>1643</v>
      </c>
      <c r="TK29" s="3" t="s">
        <v>1643</v>
      </c>
      <c r="TL29" s="3" t="s">
        <v>1643</v>
      </c>
      <c r="TM29" s="3" t="s">
        <v>1643</v>
      </c>
      <c r="TN29" s="3" t="s">
        <v>1643</v>
      </c>
      <c r="TO29" s="3" t="s">
        <v>1643</v>
      </c>
      <c r="TP29" s="5" t="s">
        <v>1643</v>
      </c>
      <c r="TQ29" s="8" t="s">
        <v>1643</v>
      </c>
      <c r="TR29" s="3" t="s">
        <v>1643</v>
      </c>
      <c r="TS29" s="3" t="s">
        <v>1643</v>
      </c>
      <c r="TT29" s="3" t="s">
        <v>1643</v>
      </c>
      <c r="TU29" s="20" t="s">
        <v>1643</v>
      </c>
      <c r="TV29" s="13" t="s">
        <v>1643</v>
      </c>
      <c r="TW29" s="5" t="s">
        <v>1643</v>
      </c>
      <c r="TX29" s="13" t="s">
        <v>1643</v>
      </c>
      <c r="TY29" s="5" t="s">
        <v>1643</v>
      </c>
      <c r="TZ29" s="13" t="s">
        <v>1643</v>
      </c>
      <c r="UA29" s="3" t="s">
        <v>1643</v>
      </c>
      <c r="UB29" s="3" t="s">
        <v>1643</v>
      </c>
      <c r="UC29" s="3" t="s">
        <v>1643</v>
      </c>
      <c r="UD29" s="3" t="s">
        <v>1643</v>
      </c>
      <c r="UE29" s="5" t="s">
        <v>1643</v>
      </c>
      <c r="UF29" s="13" t="s">
        <v>110</v>
      </c>
      <c r="UG29" s="3" t="s">
        <v>1643</v>
      </c>
      <c r="UH29" s="5" t="s">
        <v>110</v>
      </c>
      <c r="UI29" s="13" t="s">
        <v>127</v>
      </c>
      <c r="UJ29" s="3" t="s">
        <v>130</v>
      </c>
      <c r="UK29" s="3" t="s">
        <v>131</v>
      </c>
      <c r="UL29" s="3" t="s">
        <v>128</v>
      </c>
      <c r="UM29" s="3" t="s">
        <v>132</v>
      </c>
      <c r="UN29" s="3" t="s">
        <v>129</v>
      </c>
      <c r="UO29" s="3" t="s">
        <v>128</v>
      </c>
      <c r="UP29" s="3" t="s">
        <v>128</v>
      </c>
      <c r="UQ29" s="3" t="s">
        <v>127</v>
      </c>
      <c r="UR29" s="3" t="s">
        <v>128</v>
      </c>
      <c r="US29" s="3" t="s">
        <v>132</v>
      </c>
      <c r="UT29" s="3" t="s">
        <v>132</v>
      </c>
      <c r="UU29" s="3" t="s">
        <v>132</v>
      </c>
      <c r="UV29" s="3" t="s">
        <v>129</v>
      </c>
      <c r="UW29" s="3" t="s">
        <v>128</v>
      </c>
      <c r="UX29" s="5" t="s">
        <v>1643</v>
      </c>
      <c r="UY29" s="13" t="s">
        <v>196</v>
      </c>
      <c r="UZ29" s="3" t="s">
        <v>198</v>
      </c>
      <c r="VA29" s="3" t="s">
        <v>1643</v>
      </c>
      <c r="VB29" s="3" t="s">
        <v>201</v>
      </c>
      <c r="VC29" s="3" t="s">
        <v>1643</v>
      </c>
      <c r="VD29" s="3" t="s">
        <v>1643</v>
      </c>
      <c r="VE29" s="3" t="s">
        <v>1643</v>
      </c>
      <c r="VF29" s="5" t="s">
        <v>1643</v>
      </c>
      <c r="VG29" s="13" t="s">
        <v>231</v>
      </c>
      <c r="VH29" s="3" t="s">
        <v>232</v>
      </c>
      <c r="VI29" s="3" t="s">
        <v>233</v>
      </c>
      <c r="VJ29" s="3" t="s">
        <v>234</v>
      </c>
      <c r="VK29" s="3" t="s">
        <v>235</v>
      </c>
      <c r="VL29" s="3" t="s">
        <v>1643</v>
      </c>
      <c r="VM29" s="3" t="s">
        <v>1643</v>
      </c>
      <c r="VN29" s="5" t="s">
        <v>1643</v>
      </c>
      <c r="VO29" s="13" t="s">
        <v>127</v>
      </c>
      <c r="VP29" s="3" t="s">
        <v>127</v>
      </c>
      <c r="VQ29" s="3" t="s">
        <v>127</v>
      </c>
      <c r="VR29" s="3" t="s">
        <v>127</v>
      </c>
      <c r="VS29" s="3" t="s">
        <v>128</v>
      </c>
      <c r="VT29" s="3" t="s">
        <v>128</v>
      </c>
      <c r="VU29" s="3" t="s">
        <v>132</v>
      </c>
      <c r="VV29" s="3" t="s">
        <v>128</v>
      </c>
      <c r="VW29" s="3" t="s">
        <v>128</v>
      </c>
      <c r="VX29" s="3" t="s">
        <v>127</v>
      </c>
      <c r="VY29" s="3" t="s">
        <v>127</v>
      </c>
      <c r="VZ29" s="3" t="s">
        <v>127</v>
      </c>
      <c r="WA29" s="3" t="s">
        <v>127</v>
      </c>
      <c r="WB29" s="3" t="s">
        <v>127</v>
      </c>
      <c r="WC29" s="3" t="s">
        <v>127</v>
      </c>
      <c r="WD29" s="3" t="s">
        <v>131</v>
      </c>
      <c r="WE29" s="3" t="s">
        <v>129</v>
      </c>
      <c r="WF29" s="3" t="s">
        <v>131</v>
      </c>
      <c r="WG29" s="3" t="s">
        <v>131</v>
      </c>
      <c r="WH29" s="3" t="s">
        <v>129</v>
      </c>
      <c r="WI29" s="3" t="s">
        <v>130</v>
      </c>
      <c r="WJ29" s="3" t="s">
        <v>132</v>
      </c>
      <c r="WK29" s="3" t="s">
        <v>131</v>
      </c>
      <c r="WL29" s="3" t="s">
        <v>132</v>
      </c>
      <c r="WM29" s="3" t="s">
        <v>132</v>
      </c>
      <c r="WN29" s="3" t="s">
        <v>132</v>
      </c>
      <c r="WO29" s="3" t="s">
        <v>132</v>
      </c>
      <c r="WP29" s="3" t="s">
        <v>130</v>
      </c>
      <c r="WQ29" s="3" t="s">
        <v>129</v>
      </c>
      <c r="WR29" s="3" t="s">
        <v>130</v>
      </c>
      <c r="WS29" s="3" t="s">
        <v>131</v>
      </c>
      <c r="WT29" s="3" t="s">
        <v>127</v>
      </c>
      <c r="WU29" s="3" t="s">
        <v>127</v>
      </c>
      <c r="WV29" s="3" t="s">
        <v>132</v>
      </c>
      <c r="WW29" s="3" t="s">
        <v>132</v>
      </c>
      <c r="WX29" s="3" t="s">
        <v>129</v>
      </c>
      <c r="WY29" s="3" t="s">
        <v>131</v>
      </c>
      <c r="WZ29" s="3" t="s">
        <v>132</v>
      </c>
      <c r="XA29" s="3" t="s">
        <v>132</v>
      </c>
      <c r="XB29" s="3" t="s">
        <v>131</v>
      </c>
      <c r="XC29" s="3" t="s">
        <v>131</v>
      </c>
      <c r="XD29" s="3" t="s">
        <v>131</v>
      </c>
      <c r="XE29" s="3" t="s">
        <v>131</v>
      </c>
      <c r="XF29" s="3" t="s">
        <v>130</v>
      </c>
      <c r="XG29" s="3" t="s">
        <v>130</v>
      </c>
      <c r="XH29" s="3" t="s">
        <v>130</v>
      </c>
      <c r="XI29" s="3" t="s">
        <v>128</v>
      </c>
      <c r="XJ29" s="3" t="s">
        <v>127</v>
      </c>
      <c r="XK29" s="3" t="s">
        <v>127</v>
      </c>
      <c r="XL29" s="3" t="s">
        <v>127</v>
      </c>
      <c r="XM29" s="3" t="s">
        <v>127</v>
      </c>
      <c r="XN29" s="3" t="s">
        <v>127</v>
      </c>
      <c r="XO29" s="3" t="s">
        <v>132</v>
      </c>
      <c r="XP29" s="3" t="s">
        <v>132</v>
      </c>
      <c r="XQ29" s="3" t="s">
        <v>129</v>
      </c>
      <c r="XR29" s="3" t="s">
        <v>129</v>
      </c>
      <c r="XS29" s="3" t="s">
        <v>128</v>
      </c>
      <c r="XT29" s="3" t="s">
        <v>127</v>
      </c>
      <c r="XU29" s="3" t="s">
        <v>127</v>
      </c>
      <c r="XV29" s="3" t="s">
        <v>127</v>
      </c>
      <c r="XW29" s="3" t="s">
        <v>127</v>
      </c>
      <c r="XX29" s="3" t="s">
        <v>127</v>
      </c>
      <c r="XY29" s="3" t="s">
        <v>127</v>
      </c>
      <c r="XZ29" s="3" t="s">
        <v>127</v>
      </c>
      <c r="YA29" s="5" t="s">
        <v>1643</v>
      </c>
      <c r="YB29" s="13" t="s">
        <v>353</v>
      </c>
      <c r="YC29" s="3" t="s">
        <v>354</v>
      </c>
      <c r="YD29" s="3" t="s">
        <v>355</v>
      </c>
      <c r="YE29" s="3" t="s">
        <v>1643</v>
      </c>
      <c r="YF29" s="3" t="s">
        <v>1643</v>
      </c>
      <c r="YG29" s="3" t="s">
        <v>110</v>
      </c>
      <c r="YH29" s="5" t="s">
        <v>369</v>
      </c>
      <c r="YI29" s="13" t="s">
        <v>111</v>
      </c>
      <c r="YJ29" s="3" t="s">
        <v>1643</v>
      </c>
      <c r="YK29" s="3" t="s">
        <v>1643</v>
      </c>
      <c r="YL29" s="3" t="s">
        <v>111</v>
      </c>
      <c r="YM29" s="3" t="s">
        <v>1643</v>
      </c>
      <c r="YN29" s="3" t="s">
        <v>1643</v>
      </c>
      <c r="YO29" s="3" t="s">
        <v>111</v>
      </c>
      <c r="YP29" s="3" t="s">
        <v>1643</v>
      </c>
      <c r="YQ29" s="3" t="s">
        <v>1643</v>
      </c>
      <c r="YR29" s="3" t="s">
        <v>111</v>
      </c>
      <c r="YS29" s="3" t="s">
        <v>1643</v>
      </c>
      <c r="YT29" s="3" t="s">
        <v>1643</v>
      </c>
      <c r="YU29" s="3" t="s">
        <v>1643</v>
      </c>
      <c r="YV29" s="3" t="s">
        <v>111</v>
      </c>
      <c r="YW29" s="3" t="s">
        <v>1643</v>
      </c>
      <c r="YX29" s="3" t="s">
        <v>1643</v>
      </c>
      <c r="YY29" s="3" t="s">
        <v>110</v>
      </c>
      <c r="YZ29" s="3" t="s">
        <v>111</v>
      </c>
      <c r="ZA29" s="3" t="s">
        <v>1643</v>
      </c>
      <c r="ZB29" s="3" t="s">
        <v>110</v>
      </c>
      <c r="ZC29" s="3" t="s">
        <v>111</v>
      </c>
      <c r="ZD29" s="3" t="s">
        <v>1643</v>
      </c>
      <c r="ZE29" s="3" t="s">
        <v>111</v>
      </c>
      <c r="ZF29" s="3" t="s">
        <v>1643</v>
      </c>
      <c r="ZG29" s="3" t="s">
        <v>1643</v>
      </c>
      <c r="ZH29" s="3" t="s">
        <v>110</v>
      </c>
      <c r="ZI29" s="3" t="s">
        <v>111</v>
      </c>
      <c r="ZJ29" s="3" t="s">
        <v>1643</v>
      </c>
      <c r="ZK29" s="3" t="s">
        <v>110</v>
      </c>
      <c r="ZL29" s="3" t="s">
        <v>449</v>
      </c>
      <c r="ZM29" s="3" t="s">
        <v>111</v>
      </c>
      <c r="ZN29" s="3" t="s">
        <v>1643</v>
      </c>
      <c r="ZO29" s="3" t="s">
        <v>111</v>
      </c>
      <c r="ZP29" s="3" t="s">
        <v>1643</v>
      </c>
      <c r="ZQ29" s="3" t="s">
        <v>1643</v>
      </c>
      <c r="ZR29" s="5" t="s">
        <v>1643</v>
      </c>
      <c r="ZS29" s="3" t="s">
        <v>464</v>
      </c>
      <c r="ZT29" s="3" t="s">
        <v>462</v>
      </c>
      <c r="ZU29" s="5"/>
      <c r="ZV29" s="18" t="s">
        <v>110</v>
      </c>
      <c r="ZW29" s="13" t="s">
        <v>1643</v>
      </c>
      <c r="ZX29" s="3" t="s">
        <v>484</v>
      </c>
      <c r="ZY29" s="3" t="s">
        <v>1643</v>
      </c>
      <c r="ZZ29" s="3" t="s">
        <v>1643</v>
      </c>
      <c r="AAA29" s="3" t="s">
        <v>1643</v>
      </c>
      <c r="AAB29" s="3" t="s">
        <v>1643</v>
      </c>
      <c r="AAC29" s="3" t="s">
        <v>1643</v>
      </c>
      <c r="AAD29" s="3" t="s">
        <v>497</v>
      </c>
      <c r="AAE29" s="3" t="s">
        <v>498</v>
      </c>
      <c r="AAF29" s="5" t="s">
        <v>1643</v>
      </c>
      <c r="AAG29" s="13" t="s">
        <v>110</v>
      </c>
      <c r="AAH29" s="3" t="s">
        <v>110</v>
      </c>
      <c r="AAI29" s="3" t="s">
        <v>110</v>
      </c>
      <c r="AAJ29" s="3" t="s">
        <v>110</v>
      </c>
      <c r="AAK29" s="3" t="s">
        <v>110</v>
      </c>
      <c r="AAL29" s="3" t="s">
        <v>1643</v>
      </c>
      <c r="AAM29" s="3" t="s">
        <v>1643</v>
      </c>
      <c r="AAN29" s="3" t="s">
        <v>1643</v>
      </c>
      <c r="AAO29" s="5" t="s">
        <v>1643</v>
      </c>
      <c r="AAP29" s="13" t="s">
        <v>111</v>
      </c>
      <c r="AAQ29" s="5" t="s">
        <v>1643</v>
      </c>
      <c r="AAR29" s="13" t="s">
        <v>524</v>
      </c>
      <c r="AAS29" s="3" t="s">
        <v>110</v>
      </c>
      <c r="AAT29" s="3" t="s">
        <v>110</v>
      </c>
      <c r="AAU29" s="3" t="s">
        <v>111</v>
      </c>
      <c r="AAV29" s="3" t="s">
        <v>111</v>
      </c>
      <c r="AAW29" s="3" t="s">
        <v>111</v>
      </c>
      <c r="AAX29" s="5" t="s">
        <v>111</v>
      </c>
      <c r="AAY29" s="13" t="s">
        <v>111</v>
      </c>
      <c r="AAZ29" s="13" t="s">
        <v>1643</v>
      </c>
      <c r="ABA29" s="3" t="s">
        <v>1643</v>
      </c>
      <c r="ABB29" s="3" t="s">
        <v>1643</v>
      </c>
      <c r="ABC29" s="3" t="s">
        <v>1643</v>
      </c>
      <c r="ABD29" s="3" t="s">
        <v>1643</v>
      </c>
      <c r="ABE29" s="20"/>
      <c r="ABF29" s="5" t="s">
        <v>1643</v>
      </c>
      <c r="ABG29" s="13" t="s">
        <v>1643</v>
      </c>
      <c r="ABH29" s="3" t="s">
        <v>1643</v>
      </c>
      <c r="ABI29" s="3" t="s">
        <v>1643</v>
      </c>
      <c r="ABJ29" s="3" t="s">
        <v>1643</v>
      </c>
      <c r="ABK29" s="3" t="s">
        <v>1643</v>
      </c>
      <c r="ABL29" s="3" t="s">
        <v>1643</v>
      </c>
      <c r="ABM29" s="5" t="s">
        <v>1643</v>
      </c>
      <c r="ABN29" s="13" t="s">
        <v>1643</v>
      </c>
      <c r="ABO29" s="3" t="s">
        <v>1643</v>
      </c>
      <c r="ABP29" s="3" t="s">
        <v>1643</v>
      </c>
      <c r="ABQ29" s="3" t="s">
        <v>1643</v>
      </c>
      <c r="ABR29" s="3" t="s">
        <v>1643</v>
      </c>
      <c r="ABS29" s="3" t="s">
        <v>1643</v>
      </c>
      <c r="ABT29" s="5" t="s">
        <v>1643</v>
      </c>
      <c r="ABU29" s="13" t="s">
        <v>1643</v>
      </c>
      <c r="ABV29" s="3" t="s">
        <v>1643</v>
      </c>
      <c r="ABW29" s="3" t="s">
        <v>1643</v>
      </c>
      <c r="ABX29" s="3" t="s">
        <v>1643</v>
      </c>
      <c r="ABY29" s="3" t="s">
        <v>1643</v>
      </c>
      <c r="ABZ29" s="3" t="s">
        <v>1643</v>
      </c>
      <c r="ACA29" s="5" t="s">
        <v>1643</v>
      </c>
      <c r="ACB29" s="13" t="s">
        <v>1643</v>
      </c>
      <c r="ACC29" s="3" t="s">
        <v>1643</v>
      </c>
      <c r="ACD29" s="3" t="s">
        <v>1643</v>
      </c>
      <c r="ACE29" s="3" t="s">
        <v>1643</v>
      </c>
      <c r="ACF29" s="3" t="s">
        <v>1643</v>
      </c>
      <c r="ACG29" s="3" t="s">
        <v>1643</v>
      </c>
      <c r="ACH29" s="3" t="s">
        <v>1643</v>
      </c>
      <c r="ACI29" s="3" t="s">
        <v>1643</v>
      </c>
      <c r="ACJ29" s="5" t="s">
        <v>1643</v>
      </c>
      <c r="ACK29" s="13" t="s">
        <v>111</v>
      </c>
      <c r="ACL29" s="3" t="s">
        <v>1643</v>
      </c>
      <c r="ACM29" s="3" t="s">
        <v>1643</v>
      </c>
      <c r="ACN29" s="3" t="s">
        <v>1643</v>
      </c>
      <c r="ACO29" s="3" t="s">
        <v>1643</v>
      </c>
      <c r="ACP29" s="5" t="s">
        <v>1643</v>
      </c>
      <c r="ACQ29" s="13" t="s">
        <v>1643</v>
      </c>
      <c r="ACR29" s="3" t="s">
        <v>1643</v>
      </c>
      <c r="ACS29" s="3" t="s">
        <v>1643</v>
      </c>
      <c r="ACT29" s="3" t="s">
        <v>1643</v>
      </c>
      <c r="ACU29" s="5"/>
      <c r="ACV29" s="13" t="s">
        <v>1643</v>
      </c>
      <c r="ACW29" s="3" t="s">
        <v>1643</v>
      </c>
      <c r="ACX29" s="3" t="s">
        <v>1643</v>
      </c>
      <c r="ACY29" s="3" t="s">
        <v>1643</v>
      </c>
      <c r="ACZ29" s="5" t="s">
        <v>1643</v>
      </c>
      <c r="ADA29" s="13" t="s">
        <v>1643</v>
      </c>
      <c r="ADB29" s="3" t="s">
        <v>1643</v>
      </c>
      <c r="ADC29" s="3" t="s">
        <v>1643</v>
      </c>
      <c r="ADD29" s="3" t="s">
        <v>1643</v>
      </c>
      <c r="ADE29" s="3" t="s">
        <v>1643</v>
      </c>
      <c r="ADF29" s="3" t="s">
        <v>1643</v>
      </c>
      <c r="ADG29" s="3" t="s">
        <v>1643</v>
      </c>
      <c r="ADH29" s="3" t="s">
        <v>1643</v>
      </c>
      <c r="ADI29" s="20" t="s">
        <v>1643</v>
      </c>
      <c r="ADJ29" s="13" t="s">
        <v>110</v>
      </c>
      <c r="ADK29" s="3" t="s">
        <v>546</v>
      </c>
      <c r="ADL29" s="3" t="s">
        <v>1643</v>
      </c>
      <c r="ADM29" s="3" t="s">
        <v>1643</v>
      </c>
      <c r="ADN29" s="3" t="s">
        <v>1643</v>
      </c>
      <c r="ADO29" s="5" t="s">
        <v>1643</v>
      </c>
      <c r="ADP29" s="13" t="s">
        <v>1643</v>
      </c>
      <c r="ADQ29" s="8" t="s">
        <v>1643</v>
      </c>
      <c r="ADR29" s="3" t="s">
        <v>1643</v>
      </c>
      <c r="ADS29" s="3" t="s">
        <v>1643</v>
      </c>
      <c r="ADT29" s="5" t="s">
        <v>1643</v>
      </c>
      <c r="ADU29" s="13" t="s">
        <v>1643</v>
      </c>
      <c r="ADV29" s="8" t="s">
        <v>1643</v>
      </c>
      <c r="ADW29" s="3" t="s">
        <v>1643</v>
      </c>
      <c r="ADX29" s="3" t="s">
        <v>1643</v>
      </c>
      <c r="ADY29" s="5" t="s">
        <v>1643</v>
      </c>
      <c r="ADZ29" s="13" t="s">
        <v>1643</v>
      </c>
      <c r="AEA29" s="8" t="s">
        <v>1643</v>
      </c>
      <c r="AEB29" s="3" t="s">
        <v>1643</v>
      </c>
      <c r="AEC29" s="3" t="s">
        <v>1643</v>
      </c>
      <c r="AED29" s="5" t="s">
        <v>1643</v>
      </c>
      <c r="AEE29" s="13" t="s">
        <v>1643</v>
      </c>
      <c r="AEF29" s="3" t="s">
        <v>1643</v>
      </c>
      <c r="AEG29" s="3" t="s">
        <v>140</v>
      </c>
      <c r="AEH29" s="3" t="s">
        <v>1643</v>
      </c>
      <c r="AEI29" s="3" t="s">
        <v>1643</v>
      </c>
      <c r="AEJ29" s="3" t="s">
        <v>1643</v>
      </c>
      <c r="AEK29" s="3" t="s">
        <v>1643</v>
      </c>
      <c r="AEL29" s="3" t="s">
        <v>1643</v>
      </c>
      <c r="AEM29" s="5" t="s">
        <v>1643</v>
      </c>
      <c r="AEN29" s="13" t="s">
        <v>1643</v>
      </c>
      <c r="AEO29" s="3" t="s">
        <v>584</v>
      </c>
      <c r="AEP29" s="3" t="s">
        <v>1643</v>
      </c>
      <c r="AEQ29" s="3" t="s">
        <v>1643</v>
      </c>
      <c r="AER29" s="3" t="s">
        <v>1643</v>
      </c>
      <c r="AES29" s="3" t="s">
        <v>1643</v>
      </c>
      <c r="AET29" s="5" t="s">
        <v>1643</v>
      </c>
      <c r="AEU29" s="13" t="s">
        <v>111</v>
      </c>
      <c r="AEV29" s="3" t="s">
        <v>1643</v>
      </c>
      <c r="AEW29" s="3" t="s">
        <v>111</v>
      </c>
      <c r="AEX29" s="3" t="s">
        <v>1643</v>
      </c>
      <c r="AEY29" s="5" t="s">
        <v>1643</v>
      </c>
    </row>
    <row r="30" spans="1:831" ht="87" x14ac:dyDescent="0.35">
      <c r="A30" s="1">
        <v>45620.301863425928</v>
      </c>
      <c r="B30" s="2">
        <v>45620.317083333335</v>
      </c>
      <c r="C30" s="4">
        <v>100</v>
      </c>
      <c r="D30" s="4">
        <v>1314</v>
      </c>
      <c r="E30" s="3" t="s">
        <v>1640</v>
      </c>
      <c r="F30" s="2">
        <v>45620.317101238426</v>
      </c>
      <c r="G30" s="3" t="s">
        <v>1710</v>
      </c>
      <c r="H30" s="4">
        <v>1</v>
      </c>
      <c r="I30" s="3" t="s">
        <v>1642</v>
      </c>
      <c r="J30" s="3" t="s">
        <v>1642</v>
      </c>
      <c r="K30" s="3" t="s">
        <v>1642</v>
      </c>
      <c r="L30" s="3" t="s">
        <v>1642</v>
      </c>
      <c r="M30" s="3" t="s">
        <v>1642</v>
      </c>
      <c r="N30" s="3" t="s">
        <v>1642</v>
      </c>
      <c r="O30" s="3" t="s">
        <v>111</v>
      </c>
      <c r="P30" s="3" t="s">
        <v>110</v>
      </c>
      <c r="Q30" s="3" t="s">
        <v>7</v>
      </c>
      <c r="R30" s="20" t="s">
        <v>110</v>
      </c>
      <c r="S30" s="127">
        <v>46</v>
      </c>
      <c r="T30" s="124"/>
      <c r="U30" s="3"/>
      <c r="V30" s="3" t="s">
        <v>20</v>
      </c>
      <c r="W30" s="3" t="s">
        <v>111</v>
      </c>
      <c r="X30" s="3" t="s">
        <v>45</v>
      </c>
      <c r="Y30" s="3" t="s">
        <v>63</v>
      </c>
      <c r="Z30" s="3" t="s">
        <v>16</v>
      </c>
      <c r="AA30" s="4">
        <v>179</v>
      </c>
      <c r="AB30" s="3" t="s">
        <v>25</v>
      </c>
      <c r="AC30" s="3" t="s">
        <v>110</v>
      </c>
      <c r="AD30" s="3" t="s">
        <v>1643</v>
      </c>
      <c r="AE30" s="5" t="s">
        <v>1643</v>
      </c>
      <c r="AF30" s="8" t="s">
        <v>1643</v>
      </c>
      <c r="AG30" s="3" t="s">
        <v>1643</v>
      </c>
      <c r="AH30" s="3" t="s">
        <v>1643</v>
      </c>
      <c r="AI30" s="3" t="s">
        <v>1643</v>
      </c>
      <c r="AJ30" s="3" t="s">
        <v>1643</v>
      </c>
      <c r="AK30" s="3" t="s">
        <v>1643</v>
      </c>
      <c r="AL30" s="3" t="s">
        <v>1643</v>
      </c>
      <c r="AM30" s="3" t="s">
        <v>1643</v>
      </c>
      <c r="AN30" s="3" t="s">
        <v>1643</v>
      </c>
      <c r="AO30" s="3" t="s">
        <v>1643</v>
      </c>
      <c r="AP30" s="3" t="s">
        <v>1643</v>
      </c>
      <c r="AQ30" s="3" t="s">
        <v>1643</v>
      </c>
      <c r="AR30" s="3" t="s">
        <v>1643</v>
      </c>
      <c r="AS30" s="3" t="s">
        <v>1643</v>
      </c>
      <c r="AT30" s="3" t="s">
        <v>1643</v>
      </c>
      <c r="AU30" s="5" t="s">
        <v>1643</v>
      </c>
      <c r="AV30" s="13" t="s">
        <v>1643</v>
      </c>
      <c r="AW30" s="3" t="s">
        <v>1643</v>
      </c>
      <c r="AX30" s="3" t="s">
        <v>1643</v>
      </c>
      <c r="AY30" s="3" t="s">
        <v>1643</v>
      </c>
      <c r="AZ30" s="3" t="s">
        <v>1643</v>
      </c>
      <c r="BA30" s="3" t="s">
        <v>1643</v>
      </c>
      <c r="BB30" s="3" t="s">
        <v>1643</v>
      </c>
      <c r="BC30" s="5" t="s">
        <v>1643</v>
      </c>
      <c r="BD30" s="13" t="s">
        <v>1643</v>
      </c>
      <c r="BE30" s="3" t="s">
        <v>1643</v>
      </c>
      <c r="BF30" s="3" t="s">
        <v>1643</v>
      </c>
      <c r="BG30" s="3" t="s">
        <v>1643</v>
      </c>
      <c r="BH30" s="3" t="s">
        <v>1643</v>
      </c>
      <c r="BI30" s="3" t="s">
        <v>1643</v>
      </c>
      <c r="BJ30" s="3" t="s">
        <v>1643</v>
      </c>
      <c r="BK30" s="5" t="s">
        <v>1643</v>
      </c>
      <c r="BL30" s="13" t="s">
        <v>1643</v>
      </c>
      <c r="BM30" s="3" t="s">
        <v>1643</v>
      </c>
      <c r="BN30" s="3" t="s">
        <v>1643</v>
      </c>
      <c r="BO30" s="5" t="s">
        <v>1643</v>
      </c>
      <c r="BP30" s="13" t="s">
        <v>1643</v>
      </c>
      <c r="BQ30" s="3" t="s">
        <v>1643</v>
      </c>
      <c r="BR30" s="3" t="s">
        <v>1643</v>
      </c>
      <c r="BS30" s="5" t="s">
        <v>1643</v>
      </c>
      <c r="BT30" s="13" t="s">
        <v>1643</v>
      </c>
      <c r="BU30" s="5" t="s">
        <v>1643</v>
      </c>
      <c r="BV30" s="13" t="s">
        <v>1643</v>
      </c>
      <c r="BW30" s="3" t="s">
        <v>1643</v>
      </c>
      <c r="BX30" s="3" t="s">
        <v>1643</v>
      </c>
      <c r="BY30" s="5" t="s">
        <v>1643</v>
      </c>
      <c r="BZ30" s="13" t="s">
        <v>1643</v>
      </c>
      <c r="CA30" s="3" t="s">
        <v>1643</v>
      </c>
      <c r="CB30" s="3" t="s">
        <v>1643</v>
      </c>
      <c r="CC30" s="3" t="s">
        <v>1643</v>
      </c>
      <c r="CD30" s="5" t="s">
        <v>1643</v>
      </c>
      <c r="CE30" s="13" t="s">
        <v>1643</v>
      </c>
      <c r="CF30" s="3" t="s">
        <v>1643</v>
      </c>
      <c r="CG30" s="3" t="s">
        <v>1643</v>
      </c>
      <c r="CH30" s="3" t="s">
        <v>1643</v>
      </c>
      <c r="CI30" s="3" t="s">
        <v>1643</v>
      </c>
      <c r="CJ30" s="3" t="s">
        <v>1643</v>
      </c>
      <c r="CK30" s="5" t="s">
        <v>1643</v>
      </c>
      <c r="CL30" s="13" t="s">
        <v>1643</v>
      </c>
      <c r="CM30" s="3" t="s">
        <v>1643</v>
      </c>
      <c r="CN30" s="3" t="s">
        <v>1643</v>
      </c>
      <c r="CO30" s="3" t="s">
        <v>1643</v>
      </c>
      <c r="CP30" s="3" t="s">
        <v>1643</v>
      </c>
      <c r="CQ30" s="20" t="s">
        <v>1643</v>
      </c>
      <c r="CR30" s="13" t="s">
        <v>1643</v>
      </c>
      <c r="CS30" s="3" t="s">
        <v>1643</v>
      </c>
      <c r="CT30" s="3" t="s">
        <v>1643</v>
      </c>
      <c r="CU30" s="3" t="s">
        <v>1643</v>
      </c>
      <c r="CV30" s="3" t="s">
        <v>1643</v>
      </c>
      <c r="CW30" s="3" t="s">
        <v>1643</v>
      </c>
      <c r="CX30" s="3" t="s">
        <v>1643</v>
      </c>
      <c r="CY30" s="3" t="s">
        <v>1643</v>
      </c>
      <c r="CZ30" s="3" t="s">
        <v>1643</v>
      </c>
      <c r="DA30" s="3" t="s">
        <v>1643</v>
      </c>
      <c r="DB30" s="3" t="s">
        <v>1643</v>
      </c>
      <c r="DC30" s="3" t="s">
        <v>1643</v>
      </c>
      <c r="DD30" s="3" t="s">
        <v>1643</v>
      </c>
      <c r="DE30" s="5" t="s">
        <v>1643</v>
      </c>
      <c r="DF30" s="8" t="s">
        <v>1643</v>
      </c>
      <c r="DG30" s="3" t="s">
        <v>1643</v>
      </c>
      <c r="DH30" s="3" t="s">
        <v>1643</v>
      </c>
      <c r="DI30" s="3" t="s">
        <v>1643</v>
      </c>
      <c r="DJ30" s="3" t="s">
        <v>1643</v>
      </c>
      <c r="DK30" s="3" t="s">
        <v>1643</v>
      </c>
      <c r="DL30" s="3" t="s">
        <v>1643</v>
      </c>
      <c r="DM30" s="3" t="s">
        <v>1643</v>
      </c>
      <c r="DN30" s="5" t="s">
        <v>1643</v>
      </c>
      <c r="DO30" s="8" t="s">
        <v>1643</v>
      </c>
      <c r="DP30" s="3" t="s">
        <v>1643</v>
      </c>
      <c r="DQ30" s="3" t="s">
        <v>1643</v>
      </c>
      <c r="DR30" s="5" t="s">
        <v>1643</v>
      </c>
      <c r="DS30" s="8" t="s">
        <v>1643</v>
      </c>
      <c r="DT30" s="3" t="s">
        <v>1643</v>
      </c>
      <c r="DU30" s="3" t="s">
        <v>1643</v>
      </c>
      <c r="DV30" s="5" t="s">
        <v>1643</v>
      </c>
      <c r="DW30" s="16" t="s">
        <v>1643</v>
      </c>
      <c r="DX30" s="13" t="s">
        <v>1643</v>
      </c>
      <c r="DY30" s="3" t="s">
        <v>1643</v>
      </c>
      <c r="DZ30" s="3" t="s">
        <v>1643</v>
      </c>
      <c r="EA30" s="3" t="s">
        <v>1643</v>
      </c>
      <c r="EB30" s="20" t="s">
        <v>1643</v>
      </c>
      <c r="EC30" s="13" t="s">
        <v>1643</v>
      </c>
      <c r="ED30" s="3" t="s">
        <v>1643</v>
      </c>
      <c r="EE30" s="3" t="s">
        <v>1643</v>
      </c>
      <c r="EF30" s="3" t="s">
        <v>1643</v>
      </c>
      <c r="EG30" s="3" t="s">
        <v>1643</v>
      </c>
      <c r="EH30" s="3" t="s">
        <v>1643</v>
      </c>
      <c r="EI30" s="3" t="s">
        <v>1643</v>
      </c>
      <c r="EJ30" s="3" t="s">
        <v>1643</v>
      </c>
      <c r="EK30" s="3" t="s">
        <v>1643</v>
      </c>
      <c r="EL30" s="3" t="s">
        <v>1643</v>
      </c>
      <c r="EM30" s="20" t="s">
        <v>1643</v>
      </c>
      <c r="EN30" s="18" t="s">
        <v>1643</v>
      </c>
      <c r="EO30" s="8" t="s">
        <v>1643</v>
      </c>
      <c r="EP30" s="3" t="s">
        <v>1643</v>
      </c>
      <c r="EQ30" s="3" t="s">
        <v>1643</v>
      </c>
      <c r="ER30" s="3" t="s">
        <v>1643</v>
      </c>
      <c r="ES30" s="3" t="s">
        <v>1643</v>
      </c>
      <c r="ET30" s="3" t="s">
        <v>1643</v>
      </c>
      <c r="EU30" s="3" t="s">
        <v>1643</v>
      </c>
      <c r="EV30" s="3" t="s">
        <v>1643</v>
      </c>
      <c r="EW30" s="3" t="s">
        <v>1643</v>
      </c>
      <c r="EX30" s="20" t="s">
        <v>1643</v>
      </c>
      <c r="EY30" s="16" t="s">
        <v>620</v>
      </c>
      <c r="EZ30" s="13" t="s">
        <v>1643</v>
      </c>
      <c r="FA30" s="3" t="s">
        <v>1643</v>
      </c>
      <c r="FB30" s="3" t="s">
        <v>1643</v>
      </c>
      <c r="FC30" s="3" t="s">
        <v>1643</v>
      </c>
      <c r="FD30" s="3" t="s">
        <v>1643</v>
      </c>
      <c r="FE30" s="3" t="s">
        <v>1643</v>
      </c>
      <c r="FF30" s="3" t="s">
        <v>1643</v>
      </c>
      <c r="FG30" s="3" t="s">
        <v>1643</v>
      </c>
      <c r="FH30" s="3" t="s">
        <v>1643</v>
      </c>
      <c r="FI30" s="3" t="s">
        <v>1643</v>
      </c>
      <c r="FJ30" s="3" t="s">
        <v>1643</v>
      </c>
      <c r="FK30" s="3" t="s">
        <v>1643</v>
      </c>
      <c r="FL30" s="3" t="s">
        <v>1643</v>
      </c>
      <c r="FM30" s="3" t="s">
        <v>1643</v>
      </c>
      <c r="FN30" s="3" t="s">
        <v>1643</v>
      </c>
      <c r="FO30" s="3" t="s">
        <v>1643</v>
      </c>
      <c r="FP30" s="3" t="s">
        <v>1643</v>
      </c>
      <c r="FQ30" s="3" t="s">
        <v>1643</v>
      </c>
      <c r="FR30" s="3" t="s">
        <v>1643</v>
      </c>
      <c r="FS30" s="3" t="s">
        <v>1643</v>
      </c>
      <c r="FT30" s="3" t="s">
        <v>1643</v>
      </c>
      <c r="FU30" s="3" t="s">
        <v>1643</v>
      </c>
      <c r="FV30" s="3" t="s">
        <v>1643</v>
      </c>
      <c r="FW30" s="3" t="s">
        <v>1643</v>
      </c>
      <c r="FX30" s="3" t="s">
        <v>1643</v>
      </c>
      <c r="FY30" s="3" t="s">
        <v>1643</v>
      </c>
      <c r="FZ30" s="3" t="s">
        <v>1643</v>
      </c>
      <c r="GA30" s="3" t="s">
        <v>1643</v>
      </c>
      <c r="GB30" s="3" t="s">
        <v>1643</v>
      </c>
      <c r="GC30" s="3" t="s">
        <v>1643</v>
      </c>
      <c r="GD30" s="3" t="s">
        <v>1643</v>
      </c>
      <c r="GE30" s="3" t="s">
        <v>1643</v>
      </c>
      <c r="GF30" s="3" t="s">
        <v>1643</v>
      </c>
      <c r="GG30" s="3" t="s">
        <v>1643</v>
      </c>
      <c r="GH30" s="3" t="s">
        <v>1643</v>
      </c>
      <c r="GI30" s="3" t="s">
        <v>1643</v>
      </c>
      <c r="GJ30" s="3" t="s">
        <v>1643</v>
      </c>
      <c r="GK30" s="3" t="s">
        <v>1643</v>
      </c>
      <c r="GL30" s="3" t="s">
        <v>1643</v>
      </c>
      <c r="GM30" s="3" t="s">
        <v>1643</v>
      </c>
      <c r="GN30" s="3" t="s">
        <v>1643</v>
      </c>
      <c r="GO30" s="3" t="s">
        <v>1643</v>
      </c>
      <c r="GP30" s="20" t="s">
        <v>1643</v>
      </c>
      <c r="GQ30" s="13" t="s">
        <v>1643</v>
      </c>
      <c r="GR30" s="20" t="s">
        <v>1643</v>
      </c>
      <c r="GS30" s="13" t="s">
        <v>1643</v>
      </c>
      <c r="GT30" s="3" t="s">
        <v>1643</v>
      </c>
      <c r="GU30" s="3" t="s">
        <v>1643</v>
      </c>
      <c r="GV30" s="20" t="s">
        <v>1643</v>
      </c>
      <c r="GW30" s="31"/>
      <c r="GX30" s="13" t="s">
        <v>1643</v>
      </c>
      <c r="GY30" s="5" t="s">
        <v>1643</v>
      </c>
      <c r="GZ30" s="13" t="s">
        <v>1643</v>
      </c>
      <c r="HA30" s="5" t="s">
        <v>1643</v>
      </c>
      <c r="HB30" s="13" t="s">
        <v>1643</v>
      </c>
      <c r="HC30" s="3" t="s">
        <v>1643</v>
      </c>
      <c r="HD30" s="3" t="s">
        <v>1643</v>
      </c>
      <c r="HE30" s="3" t="s">
        <v>1643</v>
      </c>
      <c r="HF30" s="3" t="s">
        <v>1643</v>
      </c>
      <c r="HG30" s="20" t="s">
        <v>1643</v>
      </c>
      <c r="HH30" s="13" t="s">
        <v>1643</v>
      </c>
      <c r="HI30" s="3"/>
      <c r="HJ30" s="3" t="s">
        <v>1643</v>
      </c>
      <c r="HK30" s="3" t="s">
        <v>1643</v>
      </c>
      <c r="HL30" s="3" t="s">
        <v>1643</v>
      </c>
      <c r="HM30" s="3" t="s">
        <v>1643</v>
      </c>
      <c r="HN30" s="3" t="s">
        <v>1643</v>
      </c>
      <c r="HO30" s="5" t="s">
        <v>1643</v>
      </c>
      <c r="HP30" s="8" t="s">
        <v>1643</v>
      </c>
      <c r="HQ30" s="8" t="s">
        <v>1643</v>
      </c>
      <c r="HR30" s="3" t="s">
        <v>1643</v>
      </c>
      <c r="HS30" s="3" t="s">
        <v>1643</v>
      </c>
      <c r="HT30" s="3" t="s">
        <v>1643</v>
      </c>
      <c r="HU30" s="3" t="s">
        <v>1643</v>
      </c>
      <c r="HV30" s="5" t="s">
        <v>1643</v>
      </c>
      <c r="HW30" s="13" t="s">
        <v>1643</v>
      </c>
      <c r="HX30" s="8" t="s">
        <v>1643</v>
      </c>
      <c r="HY30" s="3" t="s">
        <v>1643</v>
      </c>
      <c r="HZ30" s="3" t="s">
        <v>1643</v>
      </c>
      <c r="IA30" s="3" t="s">
        <v>1643</v>
      </c>
      <c r="IB30" s="3" t="s">
        <v>1643</v>
      </c>
      <c r="IC30" s="5" t="s">
        <v>1643</v>
      </c>
      <c r="ID30" s="13" t="s">
        <v>1643</v>
      </c>
      <c r="IE30" s="8" t="s">
        <v>1643</v>
      </c>
      <c r="IF30" s="3" t="s">
        <v>1643</v>
      </c>
      <c r="IG30" s="3" t="s">
        <v>1643</v>
      </c>
      <c r="IH30" s="3" t="s">
        <v>1643</v>
      </c>
      <c r="II30" s="3" t="s">
        <v>1643</v>
      </c>
      <c r="IJ30" s="20" t="s">
        <v>1643</v>
      </c>
      <c r="IK30" s="13" t="s">
        <v>1643</v>
      </c>
      <c r="IL30" s="3" t="s">
        <v>1643</v>
      </c>
      <c r="IM30" s="3" t="s">
        <v>1643</v>
      </c>
      <c r="IN30" s="3" t="s">
        <v>1643</v>
      </c>
      <c r="IO30" s="3" t="s">
        <v>1643</v>
      </c>
      <c r="IP30" s="3" t="s">
        <v>1643</v>
      </c>
      <c r="IQ30" s="3" t="s">
        <v>1643</v>
      </c>
      <c r="IR30" s="3" t="s">
        <v>1643</v>
      </c>
      <c r="IS30" s="20" t="s">
        <v>1643</v>
      </c>
      <c r="IT30" s="13" t="s">
        <v>1643</v>
      </c>
      <c r="IU30" s="3"/>
      <c r="IV30" s="3" t="s">
        <v>1643</v>
      </c>
      <c r="IW30" s="3" t="s">
        <v>1643</v>
      </c>
      <c r="IX30" s="3" t="s">
        <v>1643</v>
      </c>
      <c r="IY30" s="5" t="s">
        <v>1643</v>
      </c>
      <c r="IZ30" s="8" t="s">
        <v>1643</v>
      </c>
      <c r="JA30" s="8" t="s">
        <v>1643</v>
      </c>
      <c r="JB30" s="3" t="s">
        <v>1643</v>
      </c>
      <c r="JC30" s="3" t="s">
        <v>1643</v>
      </c>
      <c r="JD30" s="5" t="s">
        <v>1643</v>
      </c>
      <c r="JE30" s="13" t="s">
        <v>1643</v>
      </c>
      <c r="JF30" s="3" t="s">
        <v>1643</v>
      </c>
      <c r="JG30" s="3" t="s">
        <v>1643</v>
      </c>
      <c r="JH30" s="3" t="s">
        <v>1643</v>
      </c>
      <c r="JI30" s="3" t="s">
        <v>1643</v>
      </c>
      <c r="JJ30" s="3" t="s">
        <v>1643</v>
      </c>
      <c r="JK30" s="3" t="s">
        <v>1643</v>
      </c>
      <c r="JL30" s="3" t="s">
        <v>1643</v>
      </c>
      <c r="JM30" s="20" t="s">
        <v>1643</v>
      </c>
      <c r="JN30" s="13" t="s">
        <v>1643</v>
      </c>
      <c r="JO30" s="3" t="s">
        <v>1643</v>
      </c>
      <c r="JP30" s="3" t="s">
        <v>1643</v>
      </c>
      <c r="JQ30" s="3" t="s">
        <v>1643</v>
      </c>
      <c r="JR30" s="3" t="s">
        <v>1643</v>
      </c>
      <c r="JS30" s="5" t="s">
        <v>1643</v>
      </c>
      <c r="JT30" s="13" t="s">
        <v>1643</v>
      </c>
      <c r="JU30" s="3" t="s">
        <v>1643</v>
      </c>
      <c r="JV30" s="3" t="s">
        <v>1643</v>
      </c>
      <c r="JW30" s="3" t="s">
        <v>1643</v>
      </c>
      <c r="JX30" s="5" t="s">
        <v>1643</v>
      </c>
      <c r="JY30" s="13" t="s">
        <v>1643</v>
      </c>
      <c r="JZ30" s="3" t="s">
        <v>1643</v>
      </c>
      <c r="KA30" s="3" t="s">
        <v>1643</v>
      </c>
      <c r="KB30" s="3" t="s">
        <v>1643</v>
      </c>
      <c r="KC30" s="3" t="s">
        <v>1643</v>
      </c>
      <c r="KD30" s="3" t="s">
        <v>1643</v>
      </c>
      <c r="KE30" s="3" t="s">
        <v>1643</v>
      </c>
      <c r="KF30" s="3" t="s">
        <v>1643</v>
      </c>
      <c r="KG30" s="5" t="s">
        <v>1643</v>
      </c>
      <c r="KH30" s="13" t="s">
        <v>1643</v>
      </c>
      <c r="KI30" s="3" t="s">
        <v>1643</v>
      </c>
      <c r="KJ30" s="3" t="s">
        <v>1643</v>
      </c>
      <c r="KK30" s="3" t="s">
        <v>1643</v>
      </c>
      <c r="KL30" s="3" t="s">
        <v>1643</v>
      </c>
      <c r="KM30" s="3" t="s">
        <v>1643</v>
      </c>
      <c r="KN30" s="20" t="s">
        <v>1643</v>
      </c>
      <c r="KO30" s="13" t="s">
        <v>1643</v>
      </c>
      <c r="KP30" s="3" t="s">
        <v>1643</v>
      </c>
      <c r="KQ30" s="3" t="s">
        <v>1643</v>
      </c>
      <c r="KR30" s="3" t="s">
        <v>1643</v>
      </c>
      <c r="KS30" s="20" t="s">
        <v>1643</v>
      </c>
      <c r="KT30" s="16" t="s">
        <v>1643</v>
      </c>
      <c r="KU30" s="13" t="s">
        <v>1643</v>
      </c>
      <c r="KV30" s="3" t="s">
        <v>1643</v>
      </c>
      <c r="KW30" s="3" t="s">
        <v>1643</v>
      </c>
      <c r="KX30" s="3" t="s">
        <v>1643</v>
      </c>
      <c r="KY30" s="3" t="s">
        <v>1643</v>
      </c>
      <c r="KZ30" s="3" t="s">
        <v>1643</v>
      </c>
      <c r="LA30" s="3" t="s">
        <v>1643</v>
      </c>
      <c r="LB30" s="3" t="s">
        <v>1643</v>
      </c>
      <c r="LC30" s="3" t="s">
        <v>1643</v>
      </c>
      <c r="LD30" s="3" t="s">
        <v>1643</v>
      </c>
      <c r="LE30" s="3" t="s">
        <v>1643</v>
      </c>
      <c r="LF30" s="3" t="s">
        <v>1643</v>
      </c>
      <c r="LG30" s="3" t="s">
        <v>1643</v>
      </c>
      <c r="LH30" s="3" t="s">
        <v>1643</v>
      </c>
      <c r="LI30" s="3" t="s">
        <v>1643</v>
      </c>
      <c r="LJ30" s="3" t="s">
        <v>1643</v>
      </c>
      <c r="LK30" s="3" t="s">
        <v>1643</v>
      </c>
      <c r="LL30" s="3" t="s">
        <v>1643</v>
      </c>
      <c r="LM30" s="3" t="s">
        <v>1643</v>
      </c>
      <c r="LN30" s="3" t="s">
        <v>1643</v>
      </c>
      <c r="LO30" s="3" t="s">
        <v>1643</v>
      </c>
      <c r="LP30" s="3" t="s">
        <v>1643</v>
      </c>
      <c r="LQ30" s="3" t="s">
        <v>1643</v>
      </c>
      <c r="LR30" s="3" t="s">
        <v>1643</v>
      </c>
      <c r="LS30" s="3" t="s">
        <v>1643</v>
      </c>
      <c r="LT30" s="3" t="s">
        <v>1643</v>
      </c>
      <c r="LU30" s="3" t="s">
        <v>1643</v>
      </c>
      <c r="LV30" s="3" t="s">
        <v>1643</v>
      </c>
      <c r="LW30" s="3" t="s">
        <v>1643</v>
      </c>
      <c r="LX30" s="3" t="s">
        <v>1643</v>
      </c>
      <c r="LY30" s="3" t="s">
        <v>1643</v>
      </c>
      <c r="LZ30" s="3" t="s">
        <v>1643</v>
      </c>
      <c r="MA30" s="3" t="s">
        <v>1643</v>
      </c>
      <c r="MB30" s="3" t="s">
        <v>1643</v>
      </c>
      <c r="MC30" s="3" t="s">
        <v>1643</v>
      </c>
      <c r="MD30" s="3" t="s">
        <v>1643</v>
      </c>
      <c r="ME30" s="3" t="s">
        <v>1643</v>
      </c>
      <c r="MF30" s="3" t="s">
        <v>1643</v>
      </c>
      <c r="MG30" s="3" t="s">
        <v>1643</v>
      </c>
      <c r="MH30" s="3" t="s">
        <v>1643</v>
      </c>
      <c r="MI30" s="3" t="s">
        <v>1643</v>
      </c>
      <c r="MJ30" s="3" t="s">
        <v>1643</v>
      </c>
      <c r="MK30" s="3" t="s">
        <v>1643</v>
      </c>
      <c r="ML30" s="3" t="s">
        <v>1643</v>
      </c>
      <c r="MM30" s="3" t="s">
        <v>1643</v>
      </c>
      <c r="MN30" s="20" t="s">
        <v>1643</v>
      </c>
      <c r="MO30" s="13" t="s">
        <v>1643</v>
      </c>
      <c r="MP30" s="3" t="s">
        <v>1643</v>
      </c>
      <c r="MQ30" s="3" t="s">
        <v>1643</v>
      </c>
      <c r="MR30" s="3" t="s">
        <v>1643</v>
      </c>
      <c r="MS30" s="3" t="s">
        <v>1643</v>
      </c>
      <c r="MT30" s="3" t="s">
        <v>1643</v>
      </c>
      <c r="MU30" s="3" t="s">
        <v>1643</v>
      </c>
      <c r="MV30" s="20" t="s">
        <v>1643</v>
      </c>
      <c r="MW30" s="13" t="s">
        <v>1643</v>
      </c>
      <c r="MX30" s="3" t="s">
        <v>1643</v>
      </c>
      <c r="MY30" s="3" t="s">
        <v>1643</v>
      </c>
      <c r="MZ30" s="3" t="s">
        <v>1643</v>
      </c>
      <c r="NA30" s="3" t="s">
        <v>1643</v>
      </c>
      <c r="NB30" s="3" t="s">
        <v>1643</v>
      </c>
      <c r="NC30" s="20" t="s">
        <v>1643</v>
      </c>
      <c r="ND30" s="13" t="s">
        <v>1643</v>
      </c>
      <c r="NE30" s="3" t="s">
        <v>1643</v>
      </c>
      <c r="NF30" s="3" t="s">
        <v>1643</v>
      </c>
      <c r="NG30" s="3" t="s">
        <v>1643</v>
      </c>
      <c r="NH30" s="3" t="s">
        <v>1643</v>
      </c>
      <c r="NI30" s="3" t="s">
        <v>1643</v>
      </c>
      <c r="NJ30" s="3" t="s">
        <v>1643</v>
      </c>
      <c r="NK30" s="3" t="s">
        <v>1643</v>
      </c>
      <c r="NL30" s="3" t="s">
        <v>1643</v>
      </c>
      <c r="NM30" s="3" t="s">
        <v>1643</v>
      </c>
      <c r="NN30" s="3" t="s">
        <v>1643</v>
      </c>
      <c r="NO30" s="20" t="s">
        <v>1643</v>
      </c>
      <c r="NP30" s="13" t="s">
        <v>1643</v>
      </c>
      <c r="NQ30" s="3" t="s">
        <v>1643</v>
      </c>
      <c r="NR30" s="3" t="s">
        <v>1643</v>
      </c>
      <c r="NS30" s="3" t="s">
        <v>1643</v>
      </c>
      <c r="NT30" s="3" t="s">
        <v>1643</v>
      </c>
      <c r="NU30" s="3" t="s">
        <v>1643</v>
      </c>
      <c r="NV30" s="3" t="s">
        <v>1643</v>
      </c>
      <c r="NW30" s="3" t="s">
        <v>1643</v>
      </c>
      <c r="NX30" s="3" t="s">
        <v>1643</v>
      </c>
      <c r="NY30" s="3" t="s">
        <v>1643</v>
      </c>
      <c r="NZ30" s="3" t="s">
        <v>1643</v>
      </c>
      <c r="OA30" s="3" t="s">
        <v>1643</v>
      </c>
      <c r="OB30" s="3" t="s">
        <v>1643</v>
      </c>
      <c r="OC30" s="3" t="s">
        <v>1643</v>
      </c>
      <c r="OD30" s="3" t="s">
        <v>1643</v>
      </c>
      <c r="OE30" s="5" t="s">
        <v>1643</v>
      </c>
      <c r="OF30" s="13" t="s">
        <v>1643</v>
      </c>
      <c r="OG30" s="3" t="s">
        <v>1643</v>
      </c>
      <c r="OH30" s="3" t="s">
        <v>1643</v>
      </c>
      <c r="OI30" s="3" t="s">
        <v>1643</v>
      </c>
      <c r="OJ30" s="3" t="s">
        <v>1643</v>
      </c>
      <c r="OK30" s="3" t="s">
        <v>1643</v>
      </c>
      <c r="OL30" s="3" t="s">
        <v>1643</v>
      </c>
      <c r="OM30" s="5" t="s">
        <v>1643</v>
      </c>
      <c r="ON30" s="13" t="s">
        <v>1643</v>
      </c>
      <c r="OO30" s="3" t="s">
        <v>1643</v>
      </c>
      <c r="OP30" s="3" t="s">
        <v>1643</v>
      </c>
      <c r="OQ30" s="3" t="s">
        <v>1643</v>
      </c>
      <c r="OR30" s="3" t="s">
        <v>1643</v>
      </c>
      <c r="OS30" s="3" t="s">
        <v>1643</v>
      </c>
      <c r="OT30" s="3" t="s">
        <v>1643</v>
      </c>
      <c r="OU30" s="3" t="s">
        <v>1643</v>
      </c>
      <c r="OV30" s="3" t="s">
        <v>1643</v>
      </c>
      <c r="OW30" s="3" t="s">
        <v>1643</v>
      </c>
      <c r="OX30" s="5" t="s">
        <v>1643</v>
      </c>
      <c r="OY30" s="13" t="s">
        <v>1643</v>
      </c>
      <c r="OZ30" s="3" t="s">
        <v>1643</v>
      </c>
      <c r="PA30" s="3" t="s">
        <v>1643</v>
      </c>
      <c r="PB30" s="3" t="s">
        <v>1643</v>
      </c>
      <c r="PC30" s="3" t="s">
        <v>1643</v>
      </c>
      <c r="PD30" s="3" t="s">
        <v>1643</v>
      </c>
      <c r="PE30" s="3" t="s">
        <v>1643</v>
      </c>
      <c r="PF30" s="3" t="s">
        <v>1643</v>
      </c>
      <c r="PG30" s="3" t="s">
        <v>1643</v>
      </c>
      <c r="PH30" s="3" t="s">
        <v>1643</v>
      </c>
      <c r="PI30" s="3" t="s">
        <v>1643</v>
      </c>
      <c r="PJ30" s="3" t="s">
        <v>1643</v>
      </c>
      <c r="PK30" s="3" t="s">
        <v>1643</v>
      </c>
      <c r="PL30" s="3" t="s">
        <v>1643</v>
      </c>
      <c r="PM30" s="3" t="s">
        <v>1643</v>
      </c>
      <c r="PN30" s="3" t="s">
        <v>1643</v>
      </c>
      <c r="PO30" s="3" t="s">
        <v>1643</v>
      </c>
      <c r="PP30" s="3" t="s">
        <v>1643</v>
      </c>
      <c r="PQ30" s="3" t="s">
        <v>1643</v>
      </c>
      <c r="PR30" s="3" t="s">
        <v>1643</v>
      </c>
      <c r="PS30" s="3" t="s">
        <v>1643</v>
      </c>
      <c r="PT30" s="3" t="s">
        <v>1643</v>
      </c>
      <c r="PU30" s="3" t="s">
        <v>1643</v>
      </c>
      <c r="PV30" s="3" t="s">
        <v>1643</v>
      </c>
      <c r="PW30" s="3" t="s">
        <v>1643</v>
      </c>
      <c r="PX30" s="3" t="s">
        <v>1643</v>
      </c>
      <c r="PY30" s="3" t="s">
        <v>1643</v>
      </c>
      <c r="PZ30" s="3" t="s">
        <v>1643</v>
      </c>
      <c r="QA30" s="3" t="s">
        <v>1643</v>
      </c>
      <c r="QB30" s="3" t="s">
        <v>1643</v>
      </c>
      <c r="QC30" s="3" t="s">
        <v>1643</v>
      </c>
      <c r="QD30" s="3" t="s">
        <v>1643</v>
      </c>
      <c r="QE30" s="3" t="s">
        <v>1643</v>
      </c>
      <c r="QF30" s="3" t="s">
        <v>1643</v>
      </c>
      <c r="QG30" s="3" t="s">
        <v>1643</v>
      </c>
      <c r="QH30" s="3" t="s">
        <v>1643</v>
      </c>
      <c r="QI30" s="3" t="s">
        <v>1643</v>
      </c>
      <c r="QJ30" s="3" t="s">
        <v>1643</v>
      </c>
      <c r="QK30" s="3" t="s">
        <v>1643</v>
      </c>
      <c r="QL30" s="3" t="s">
        <v>1643</v>
      </c>
      <c r="QM30" s="3" t="s">
        <v>1643</v>
      </c>
      <c r="QN30" s="3" t="s">
        <v>1643</v>
      </c>
      <c r="QO30" s="3" t="s">
        <v>1643</v>
      </c>
      <c r="QP30" s="3" t="s">
        <v>1643</v>
      </c>
      <c r="QQ30" s="3" t="s">
        <v>1643</v>
      </c>
      <c r="QR30" s="3" t="s">
        <v>1643</v>
      </c>
      <c r="QS30" s="3" t="s">
        <v>1643</v>
      </c>
      <c r="QT30" s="3" t="s">
        <v>1643</v>
      </c>
      <c r="QU30" s="3" t="s">
        <v>1643</v>
      </c>
      <c r="QV30" s="3" t="s">
        <v>1643</v>
      </c>
      <c r="QW30" s="3" t="s">
        <v>1643</v>
      </c>
      <c r="QX30" s="3" t="s">
        <v>1643</v>
      </c>
      <c r="QY30" s="3" t="s">
        <v>1643</v>
      </c>
      <c r="QZ30" s="3" t="s">
        <v>1643</v>
      </c>
      <c r="RA30" s="3" t="s">
        <v>1643</v>
      </c>
      <c r="RB30" s="3" t="s">
        <v>1643</v>
      </c>
      <c r="RC30" s="3" t="s">
        <v>1643</v>
      </c>
      <c r="RD30" s="3" t="s">
        <v>1643</v>
      </c>
      <c r="RE30" s="3" t="s">
        <v>1643</v>
      </c>
      <c r="RF30" s="3" t="s">
        <v>1643</v>
      </c>
      <c r="RG30" s="3" t="s">
        <v>1643</v>
      </c>
      <c r="RH30" s="3" t="s">
        <v>1643</v>
      </c>
      <c r="RI30" s="3" t="s">
        <v>1643</v>
      </c>
      <c r="RJ30" s="3" t="s">
        <v>1643</v>
      </c>
      <c r="RK30" s="5" t="s">
        <v>1643</v>
      </c>
      <c r="RL30" s="8" t="s">
        <v>1643</v>
      </c>
      <c r="RM30" s="3" t="s">
        <v>1643</v>
      </c>
      <c r="RN30" s="3" t="s">
        <v>1643</v>
      </c>
      <c r="RO30" s="3" t="s">
        <v>1643</v>
      </c>
      <c r="RP30" s="3" t="s">
        <v>1643</v>
      </c>
      <c r="RQ30" s="3" t="s">
        <v>1643</v>
      </c>
      <c r="RR30" s="20" t="s">
        <v>1643</v>
      </c>
      <c r="RS30" s="13" t="s">
        <v>1643</v>
      </c>
      <c r="RT30" s="3" t="s">
        <v>1643</v>
      </c>
      <c r="RU30" s="3" t="s">
        <v>1643</v>
      </c>
      <c r="RV30" s="3" t="s">
        <v>1643</v>
      </c>
      <c r="RW30" s="3" t="s">
        <v>1643</v>
      </c>
      <c r="RX30" s="3" t="s">
        <v>1643</v>
      </c>
      <c r="RY30" s="3" t="s">
        <v>1643</v>
      </c>
      <c r="RZ30" s="3" t="s">
        <v>1643</v>
      </c>
      <c r="SA30" s="3" t="s">
        <v>1643</v>
      </c>
      <c r="SB30" s="3" t="s">
        <v>1643</v>
      </c>
      <c r="SC30" s="3" t="s">
        <v>1643</v>
      </c>
      <c r="SD30" s="3" t="s">
        <v>1643</v>
      </c>
      <c r="SE30" s="3" t="s">
        <v>1643</v>
      </c>
      <c r="SF30" s="3" t="s">
        <v>1643</v>
      </c>
      <c r="SG30" s="3" t="s">
        <v>1643</v>
      </c>
      <c r="SH30" s="3" t="s">
        <v>1643</v>
      </c>
      <c r="SI30" s="3" t="s">
        <v>1643</v>
      </c>
      <c r="SJ30" s="3" t="s">
        <v>1643</v>
      </c>
      <c r="SK30" s="3" t="s">
        <v>1643</v>
      </c>
      <c r="SL30" s="3" t="s">
        <v>1643</v>
      </c>
      <c r="SM30" s="3" t="s">
        <v>1643</v>
      </c>
      <c r="SN30" s="3" t="s">
        <v>1643</v>
      </c>
      <c r="SO30" s="3" t="s">
        <v>1643</v>
      </c>
      <c r="SP30" s="3" t="s">
        <v>1643</v>
      </c>
      <c r="SQ30" s="3" t="s">
        <v>1643</v>
      </c>
      <c r="SR30" s="3" t="s">
        <v>1643</v>
      </c>
      <c r="SS30" s="3" t="s">
        <v>1643</v>
      </c>
      <c r="ST30" s="3" t="s">
        <v>1643</v>
      </c>
      <c r="SU30" s="3" t="s">
        <v>1643</v>
      </c>
      <c r="SV30" s="3" t="s">
        <v>1643</v>
      </c>
      <c r="SW30" s="3" t="s">
        <v>1643</v>
      </c>
      <c r="SX30" s="3" t="s">
        <v>1643</v>
      </c>
      <c r="SY30" s="3" t="s">
        <v>1643</v>
      </c>
      <c r="SZ30" s="3" t="s">
        <v>1643</v>
      </c>
      <c r="TA30" s="3" t="s">
        <v>1643</v>
      </c>
      <c r="TB30" s="20" t="s">
        <v>1643</v>
      </c>
      <c r="TC30" s="13"/>
      <c r="TD30" s="3"/>
      <c r="TE30" s="5"/>
      <c r="TF30" s="18" t="s">
        <v>1643</v>
      </c>
      <c r="TG30" s="13" t="s">
        <v>1643</v>
      </c>
      <c r="TH30" s="3" t="s">
        <v>1643</v>
      </c>
      <c r="TI30" s="3" t="s">
        <v>1643</v>
      </c>
      <c r="TJ30" s="3" t="s">
        <v>1643</v>
      </c>
      <c r="TK30" s="3" t="s">
        <v>1643</v>
      </c>
      <c r="TL30" s="3" t="s">
        <v>1643</v>
      </c>
      <c r="TM30" s="3" t="s">
        <v>1643</v>
      </c>
      <c r="TN30" s="3" t="s">
        <v>1643</v>
      </c>
      <c r="TO30" s="3" t="s">
        <v>1643</v>
      </c>
      <c r="TP30" s="5" t="s">
        <v>1643</v>
      </c>
      <c r="TQ30" s="8" t="s">
        <v>1643</v>
      </c>
      <c r="TR30" s="3" t="s">
        <v>1643</v>
      </c>
      <c r="TS30" s="3" t="s">
        <v>1643</v>
      </c>
      <c r="TT30" s="3" t="s">
        <v>1643</v>
      </c>
      <c r="TU30" s="20" t="s">
        <v>1643</v>
      </c>
      <c r="TV30" s="13" t="s">
        <v>1643</v>
      </c>
      <c r="TW30" s="5" t="s">
        <v>1643</v>
      </c>
      <c r="TX30" s="13" t="s">
        <v>1643</v>
      </c>
      <c r="TY30" s="5" t="s">
        <v>1643</v>
      </c>
      <c r="TZ30" s="13" t="s">
        <v>1643</v>
      </c>
      <c r="UA30" s="3" t="s">
        <v>1643</v>
      </c>
      <c r="UB30" s="3" t="s">
        <v>1643</v>
      </c>
      <c r="UC30" s="3" t="s">
        <v>1643</v>
      </c>
      <c r="UD30" s="3" t="s">
        <v>1643</v>
      </c>
      <c r="UE30" s="5" t="s">
        <v>1643</v>
      </c>
      <c r="UF30" s="13" t="s">
        <v>110</v>
      </c>
      <c r="UG30" s="3" t="s">
        <v>1643</v>
      </c>
      <c r="UH30" s="5" t="s">
        <v>110</v>
      </c>
      <c r="UI30" s="13" t="s">
        <v>127</v>
      </c>
      <c r="UJ30" s="3" t="s">
        <v>127</v>
      </c>
      <c r="UK30" s="3" t="s">
        <v>129</v>
      </c>
      <c r="UL30" s="3" t="s">
        <v>129</v>
      </c>
      <c r="UM30" s="3" t="s">
        <v>129</v>
      </c>
      <c r="UN30" s="3" t="s">
        <v>131</v>
      </c>
      <c r="UO30" s="3" t="s">
        <v>127</v>
      </c>
      <c r="UP30" s="3" t="s">
        <v>127</v>
      </c>
      <c r="UQ30" s="3" t="s">
        <v>130</v>
      </c>
      <c r="UR30" s="3" t="s">
        <v>128</v>
      </c>
      <c r="US30" s="3" t="s">
        <v>129</v>
      </c>
      <c r="UT30" s="3" t="s">
        <v>130</v>
      </c>
      <c r="UU30" s="3" t="s">
        <v>130</v>
      </c>
      <c r="UV30" s="3" t="s">
        <v>130</v>
      </c>
      <c r="UW30" s="3" t="s">
        <v>127</v>
      </c>
      <c r="UX30" s="5" t="s">
        <v>1643</v>
      </c>
      <c r="UY30" s="13" t="s">
        <v>196</v>
      </c>
      <c r="UZ30" s="3" t="s">
        <v>198</v>
      </c>
      <c r="VA30" s="3" t="s">
        <v>200</v>
      </c>
      <c r="VB30" s="3" t="s">
        <v>1643</v>
      </c>
      <c r="VC30" s="3" t="s">
        <v>1643</v>
      </c>
      <c r="VD30" s="3" t="s">
        <v>1643</v>
      </c>
      <c r="VE30" s="3" t="s">
        <v>1643</v>
      </c>
      <c r="VF30" s="5" t="s">
        <v>1643</v>
      </c>
      <c r="VG30" s="13" t="s">
        <v>1643</v>
      </c>
      <c r="VH30" s="3" t="s">
        <v>232</v>
      </c>
      <c r="VI30" s="3" t="s">
        <v>1643</v>
      </c>
      <c r="VJ30" s="3" t="s">
        <v>1643</v>
      </c>
      <c r="VK30" s="3" t="s">
        <v>235</v>
      </c>
      <c r="VL30" s="3" t="s">
        <v>1643</v>
      </c>
      <c r="VM30" s="3" t="s">
        <v>1643</v>
      </c>
      <c r="VN30" s="5" t="s">
        <v>1643</v>
      </c>
      <c r="VO30" s="13" t="s">
        <v>132</v>
      </c>
      <c r="VP30" s="3" t="s">
        <v>127</v>
      </c>
      <c r="VQ30" s="3" t="s">
        <v>132</v>
      </c>
      <c r="VR30" s="3" t="s">
        <v>127</v>
      </c>
      <c r="VS30" s="3" t="s">
        <v>131</v>
      </c>
      <c r="VT30" s="3" t="s">
        <v>131</v>
      </c>
      <c r="VU30" s="3" t="s">
        <v>132</v>
      </c>
      <c r="VV30" s="3" t="s">
        <v>127</v>
      </c>
      <c r="VW30" s="3" t="s">
        <v>130</v>
      </c>
      <c r="VX30" s="3" t="s">
        <v>131</v>
      </c>
      <c r="VY30" s="3" t="s">
        <v>131</v>
      </c>
      <c r="VZ30" s="3" t="s">
        <v>131</v>
      </c>
      <c r="WA30" s="3" t="s">
        <v>131</v>
      </c>
      <c r="WB30" s="3" t="s">
        <v>131</v>
      </c>
      <c r="WC30" s="3" t="s">
        <v>132</v>
      </c>
      <c r="WD30" s="3" t="s">
        <v>131</v>
      </c>
      <c r="WE30" s="3" t="s">
        <v>127</v>
      </c>
      <c r="WF30" s="3" t="s">
        <v>127</v>
      </c>
      <c r="WG30" s="3" t="s">
        <v>127</v>
      </c>
      <c r="WH30" s="3" t="s">
        <v>127</v>
      </c>
      <c r="WI30" s="3" t="s">
        <v>132</v>
      </c>
      <c r="WJ30" s="3" t="s">
        <v>132</v>
      </c>
      <c r="WK30" s="3" t="s">
        <v>132</v>
      </c>
      <c r="WL30" s="3" t="s">
        <v>132</v>
      </c>
      <c r="WM30" s="3" t="s">
        <v>130</v>
      </c>
      <c r="WN30" s="3" t="s">
        <v>131</v>
      </c>
      <c r="WO30" s="3" t="s">
        <v>131</v>
      </c>
      <c r="WP30" s="3" t="s">
        <v>129</v>
      </c>
      <c r="WQ30" s="3" t="s">
        <v>129</v>
      </c>
      <c r="WR30" s="3" t="s">
        <v>129</v>
      </c>
      <c r="WS30" s="3" t="s">
        <v>129</v>
      </c>
      <c r="WT30" s="3" t="s">
        <v>127</v>
      </c>
      <c r="WU30" s="3" t="s">
        <v>127</v>
      </c>
      <c r="WV30" s="3" t="s">
        <v>131</v>
      </c>
      <c r="WW30" s="3" t="s">
        <v>131</v>
      </c>
      <c r="WX30" s="3" t="s">
        <v>127</v>
      </c>
      <c r="WY30" s="3" t="s">
        <v>128</v>
      </c>
      <c r="WZ30" s="3" t="s">
        <v>129</v>
      </c>
      <c r="XA30" s="3" t="s">
        <v>130</v>
      </c>
      <c r="XB30" s="3" t="s">
        <v>132</v>
      </c>
      <c r="XC30" s="3" t="s">
        <v>132</v>
      </c>
      <c r="XD30" s="3" t="s">
        <v>132</v>
      </c>
      <c r="XE30" s="3" t="s">
        <v>132</v>
      </c>
      <c r="XF30" s="3" t="s">
        <v>132</v>
      </c>
      <c r="XG30" s="3" t="s">
        <v>132</v>
      </c>
      <c r="XH30" s="3" t="s">
        <v>129</v>
      </c>
      <c r="XI30" s="3" t="s">
        <v>245</v>
      </c>
      <c r="XJ30" s="3" t="s">
        <v>127</v>
      </c>
      <c r="XK30" s="3" t="s">
        <v>127</v>
      </c>
      <c r="XL30" s="3" t="s">
        <v>127</v>
      </c>
      <c r="XM30" s="3" t="s">
        <v>127</v>
      </c>
      <c r="XN30" s="3" t="s">
        <v>127</v>
      </c>
      <c r="XO30" s="3" t="s">
        <v>132</v>
      </c>
      <c r="XP30" s="3" t="s">
        <v>131</v>
      </c>
      <c r="XQ30" s="3" t="s">
        <v>130</v>
      </c>
      <c r="XR30" s="3" t="s">
        <v>129</v>
      </c>
      <c r="XS30" s="3" t="s">
        <v>129</v>
      </c>
      <c r="XT30" s="3" t="s">
        <v>130</v>
      </c>
      <c r="XU30" s="3" t="s">
        <v>127</v>
      </c>
      <c r="XV30" s="3" t="s">
        <v>127</v>
      </c>
      <c r="XW30" s="3" t="s">
        <v>128</v>
      </c>
      <c r="XX30" s="3" t="s">
        <v>128</v>
      </c>
      <c r="XY30" s="3" t="s">
        <v>128</v>
      </c>
      <c r="XZ30" s="3" t="s">
        <v>128</v>
      </c>
      <c r="YA30" s="5" t="s">
        <v>1643</v>
      </c>
      <c r="YB30" s="13" t="s">
        <v>353</v>
      </c>
      <c r="YC30" s="3" t="s">
        <v>1643</v>
      </c>
      <c r="YD30" s="3" t="s">
        <v>355</v>
      </c>
      <c r="YE30" s="3" t="s">
        <v>1643</v>
      </c>
      <c r="YF30" s="3" t="s">
        <v>1643</v>
      </c>
      <c r="YG30" s="3" t="s">
        <v>111</v>
      </c>
      <c r="YH30" s="5" t="s">
        <v>1643</v>
      </c>
      <c r="YI30" s="13" t="s">
        <v>111</v>
      </c>
      <c r="YJ30" s="3" t="s">
        <v>1643</v>
      </c>
      <c r="YK30" s="3" t="s">
        <v>1643</v>
      </c>
      <c r="YL30" s="3" t="s">
        <v>111</v>
      </c>
      <c r="YM30" s="3" t="s">
        <v>1643</v>
      </c>
      <c r="YN30" s="3" t="s">
        <v>1643</v>
      </c>
      <c r="YO30" s="3" t="s">
        <v>110</v>
      </c>
      <c r="YP30" s="3" t="s">
        <v>111</v>
      </c>
      <c r="YQ30" s="3" t="s">
        <v>1643</v>
      </c>
      <c r="YR30" s="3" t="s">
        <v>111</v>
      </c>
      <c r="YS30" s="3" t="s">
        <v>1643</v>
      </c>
      <c r="YT30" s="3" t="s">
        <v>1643</v>
      </c>
      <c r="YU30" s="3" t="s">
        <v>1643</v>
      </c>
      <c r="YV30" s="3" t="s">
        <v>111</v>
      </c>
      <c r="YW30" s="3" t="s">
        <v>1643</v>
      </c>
      <c r="YX30" s="3" t="s">
        <v>1643</v>
      </c>
      <c r="YY30" s="3" t="s">
        <v>111</v>
      </c>
      <c r="YZ30" s="3" t="s">
        <v>1643</v>
      </c>
      <c r="ZA30" s="3" t="s">
        <v>1643</v>
      </c>
      <c r="ZB30" s="3" t="s">
        <v>111</v>
      </c>
      <c r="ZC30" s="3" t="s">
        <v>1643</v>
      </c>
      <c r="ZD30" s="3" t="s">
        <v>1643</v>
      </c>
      <c r="ZE30" s="3" t="s">
        <v>111</v>
      </c>
      <c r="ZF30" s="3" t="s">
        <v>1643</v>
      </c>
      <c r="ZG30" s="3" t="s">
        <v>1643</v>
      </c>
      <c r="ZH30" s="3" t="s">
        <v>1643</v>
      </c>
      <c r="ZI30" s="3" t="s">
        <v>1643</v>
      </c>
      <c r="ZJ30" s="3" t="s">
        <v>1643</v>
      </c>
      <c r="ZK30" s="3" t="s">
        <v>111</v>
      </c>
      <c r="ZL30" s="3" t="s">
        <v>1643</v>
      </c>
      <c r="ZM30" s="3" t="s">
        <v>1643</v>
      </c>
      <c r="ZN30" s="3" t="s">
        <v>1643</v>
      </c>
      <c r="ZO30" s="3" t="s">
        <v>111</v>
      </c>
      <c r="ZP30" s="3" t="s">
        <v>1643</v>
      </c>
      <c r="ZQ30" s="3" t="s">
        <v>1643</v>
      </c>
      <c r="ZR30" s="5" t="s">
        <v>1643</v>
      </c>
      <c r="ZS30" s="3" t="s">
        <v>450</v>
      </c>
      <c r="ZT30" s="3" t="s">
        <v>452</v>
      </c>
      <c r="ZU30" s="3" t="s">
        <v>1711</v>
      </c>
      <c r="ZV30" s="18" t="s">
        <v>500</v>
      </c>
      <c r="ZW30" s="13" t="s">
        <v>1643</v>
      </c>
      <c r="ZX30" s="3" t="s">
        <v>484</v>
      </c>
      <c r="ZY30" s="3" t="s">
        <v>1643</v>
      </c>
      <c r="ZZ30" s="3" t="s">
        <v>1643</v>
      </c>
      <c r="AAA30" s="3" t="s">
        <v>1643</v>
      </c>
      <c r="AAB30" s="3" t="s">
        <v>1643</v>
      </c>
      <c r="AAC30" s="3" t="s">
        <v>496</v>
      </c>
      <c r="AAD30" s="3" t="s">
        <v>497</v>
      </c>
      <c r="AAE30" s="3" t="s">
        <v>498</v>
      </c>
      <c r="AAF30" s="5" t="s">
        <v>1643</v>
      </c>
      <c r="AAG30" s="13" t="s">
        <v>111</v>
      </c>
      <c r="AAH30" s="3" t="s">
        <v>111</v>
      </c>
      <c r="AAI30" s="3" t="s">
        <v>110</v>
      </c>
      <c r="AAJ30" s="3" t="s">
        <v>111</v>
      </c>
      <c r="AAK30" s="3" t="s">
        <v>111</v>
      </c>
      <c r="AAL30" s="3" t="s">
        <v>1643</v>
      </c>
      <c r="AAM30" s="3" t="s">
        <v>1643</v>
      </c>
      <c r="AAN30" s="3" t="s">
        <v>1643</v>
      </c>
      <c r="AAO30" s="5" t="s">
        <v>1643</v>
      </c>
      <c r="AAP30" s="13" t="s">
        <v>111</v>
      </c>
      <c r="AAQ30" s="5" t="s">
        <v>1643</v>
      </c>
      <c r="AAR30" s="13" t="s">
        <v>524</v>
      </c>
      <c r="AAS30" s="3" t="s">
        <v>110</v>
      </c>
      <c r="AAT30" s="3" t="s">
        <v>110</v>
      </c>
      <c r="AAU30" s="3" t="s">
        <v>111</v>
      </c>
      <c r="AAV30" s="3" t="s">
        <v>111</v>
      </c>
      <c r="AAW30" s="3" t="s">
        <v>111</v>
      </c>
      <c r="AAX30" s="5" t="s">
        <v>110</v>
      </c>
      <c r="AAY30" s="13" t="s">
        <v>111</v>
      </c>
      <c r="AAZ30" s="13" t="s">
        <v>1643</v>
      </c>
      <c r="ABA30" s="3" t="s">
        <v>1643</v>
      </c>
      <c r="ABB30" s="3" t="s">
        <v>1643</v>
      </c>
      <c r="ABC30" s="3" t="s">
        <v>1643</v>
      </c>
      <c r="ABD30" s="3" t="s">
        <v>1643</v>
      </c>
      <c r="ABE30" s="20"/>
      <c r="ABF30" s="5" t="s">
        <v>1643</v>
      </c>
      <c r="ABG30" s="13" t="s">
        <v>1643</v>
      </c>
      <c r="ABH30" s="3" t="s">
        <v>1643</v>
      </c>
      <c r="ABI30" s="3" t="s">
        <v>1643</v>
      </c>
      <c r="ABJ30" s="3" t="s">
        <v>1643</v>
      </c>
      <c r="ABK30" s="3" t="s">
        <v>1643</v>
      </c>
      <c r="ABL30" s="3" t="s">
        <v>1643</v>
      </c>
      <c r="ABM30" s="5" t="s">
        <v>1643</v>
      </c>
      <c r="ABN30" s="13" t="s">
        <v>1643</v>
      </c>
      <c r="ABO30" s="3" t="s">
        <v>1643</v>
      </c>
      <c r="ABP30" s="3" t="s">
        <v>1643</v>
      </c>
      <c r="ABQ30" s="3" t="s">
        <v>1643</v>
      </c>
      <c r="ABR30" s="3" t="s">
        <v>1643</v>
      </c>
      <c r="ABS30" s="3" t="s">
        <v>1643</v>
      </c>
      <c r="ABT30" s="5" t="s">
        <v>1643</v>
      </c>
      <c r="ABU30" s="13" t="s">
        <v>1643</v>
      </c>
      <c r="ABV30" s="3" t="s">
        <v>1643</v>
      </c>
      <c r="ABW30" s="3" t="s">
        <v>1643</v>
      </c>
      <c r="ABX30" s="3" t="s">
        <v>1643</v>
      </c>
      <c r="ABY30" s="3" t="s">
        <v>1643</v>
      </c>
      <c r="ABZ30" s="3" t="s">
        <v>1643</v>
      </c>
      <c r="ACA30" s="5" t="s">
        <v>1643</v>
      </c>
      <c r="ACB30" s="13" t="s">
        <v>1643</v>
      </c>
      <c r="ACC30" s="3" t="s">
        <v>1643</v>
      </c>
      <c r="ACD30" s="3" t="s">
        <v>1643</v>
      </c>
      <c r="ACE30" s="3" t="s">
        <v>1643</v>
      </c>
      <c r="ACF30" s="3" t="s">
        <v>1643</v>
      </c>
      <c r="ACG30" s="3" t="s">
        <v>1643</v>
      </c>
      <c r="ACH30" s="3" t="s">
        <v>1643</v>
      </c>
      <c r="ACI30" s="3" t="s">
        <v>1643</v>
      </c>
      <c r="ACJ30" s="5" t="s">
        <v>1643</v>
      </c>
      <c r="ACK30" s="13" t="s">
        <v>110</v>
      </c>
      <c r="ACL30" s="3" t="s">
        <v>546</v>
      </c>
      <c r="ACM30" s="3" t="s">
        <v>1643</v>
      </c>
      <c r="ACN30" s="3" t="s">
        <v>543</v>
      </c>
      <c r="ACO30" s="3" t="s">
        <v>544</v>
      </c>
      <c r="ACP30" s="5" t="s">
        <v>1643</v>
      </c>
      <c r="ACQ30" s="13" t="s">
        <v>1643</v>
      </c>
      <c r="ACR30" s="3" t="s">
        <v>1643</v>
      </c>
      <c r="ACS30" s="3" t="s">
        <v>1643</v>
      </c>
      <c r="ACT30" s="3" t="s">
        <v>1643</v>
      </c>
      <c r="ACU30" s="5"/>
      <c r="ACV30" s="13" t="s">
        <v>1643</v>
      </c>
      <c r="ACW30" s="3" t="s">
        <v>1643</v>
      </c>
      <c r="ACX30" s="3" t="s">
        <v>1643</v>
      </c>
      <c r="ACY30" s="3" t="s">
        <v>1643</v>
      </c>
      <c r="ACZ30" s="5" t="s">
        <v>1643</v>
      </c>
      <c r="ADA30" s="13" t="s">
        <v>1643</v>
      </c>
      <c r="ADB30" s="3" t="s">
        <v>1643</v>
      </c>
      <c r="ADC30" s="3" t="s">
        <v>1643</v>
      </c>
      <c r="ADD30" s="3" t="s">
        <v>144</v>
      </c>
      <c r="ADE30" s="3" t="s">
        <v>1643</v>
      </c>
      <c r="ADF30" s="3" t="s">
        <v>558</v>
      </c>
      <c r="ADG30" s="3" t="s">
        <v>1643</v>
      </c>
      <c r="ADH30" s="3" t="s">
        <v>1643</v>
      </c>
      <c r="ADI30" s="20" t="s">
        <v>1643</v>
      </c>
      <c r="ADJ30" s="13" t="s">
        <v>110</v>
      </c>
      <c r="ADK30" s="3" t="s">
        <v>546</v>
      </c>
      <c r="ADL30" s="3" t="s">
        <v>1643</v>
      </c>
      <c r="ADM30" s="3" t="s">
        <v>1643</v>
      </c>
      <c r="ADN30" s="3" t="s">
        <v>1643</v>
      </c>
      <c r="ADO30" s="5" t="s">
        <v>545</v>
      </c>
      <c r="ADP30" s="13" t="s">
        <v>1643</v>
      </c>
      <c r="ADQ30" s="8" t="s">
        <v>1643</v>
      </c>
      <c r="ADR30" s="3" t="s">
        <v>1643</v>
      </c>
      <c r="ADS30" s="3" t="s">
        <v>1643</v>
      </c>
      <c r="ADT30" s="5" t="s">
        <v>1643</v>
      </c>
      <c r="ADU30" s="13" t="s">
        <v>1643</v>
      </c>
      <c r="ADV30" s="8" t="s">
        <v>1643</v>
      </c>
      <c r="ADW30" s="3" t="s">
        <v>1643</v>
      </c>
      <c r="ADX30" s="3" t="s">
        <v>1643</v>
      </c>
      <c r="ADY30" s="5" t="s">
        <v>1643</v>
      </c>
      <c r="ADZ30" s="13" t="s">
        <v>1643</v>
      </c>
      <c r="AEA30" s="8" t="s">
        <v>1643</v>
      </c>
      <c r="AEB30" s="3" t="s">
        <v>1643</v>
      </c>
      <c r="AEC30" s="3" t="s">
        <v>1643</v>
      </c>
      <c r="AED30" s="5" t="s">
        <v>1643</v>
      </c>
      <c r="AEE30" s="13" t="s">
        <v>1643</v>
      </c>
      <c r="AEF30" s="3" t="s">
        <v>1643</v>
      </c>
      <c r="AEG30" s="3" t="s">
        <v>1643</v>
      </c>
      <c r="AEH30" s="3" t="s">
        <v>144</v>
      </c>
      <c r="AEI30" s="3" t="s">
        <v>1643</v>
      </c>
      <c r="AEJ30" s="3" t="s">
        <v>558</v>
      </c>
      <c r="AEK30" s="3" t="s">
        <v>1643</v>
      </c>
      <c r="AEL30" s="3" t="s">
        <v>1643</v>
      </c>
      <c r="AEM30" s="5" t="s">
        <v>1643</v>
      </c>
      <c r="AEN30" s="13" t="s">
        <v>1643</v>
      </c>
      <c r="AEO30" s="3" t="s">
        <v>1643</v>
      </c>
      <c r="AEP30" s="3" t="s">
        <v>1643</v>
      </c>
      <c r="AEQ30" s="3" t="s">
        <v>1643</v>
      </c>
      <c r="AER30" s="3" t="s">
        <v>1643</v>
      </c>
      <c r="AES30" s="3" t="s">
        <v>1643</v>
      </c>
      <c r="AET30" s="5" t="s">
        <v>1712</v>
      </c>
      <c r="AEU30" s="13" t="s">
        <v>111</v>
      </c>
      <c r="AEV30" s="3" t="s">
        <v>1643</v>
      </c>
      <c r="AEW30" s="3" t="s">
        <v>111</v>
      </c>
      <c r="AEX30" s="3" t="s">
        <v>1643</v>
      </c>
      <c r="AEY30" s="5" t="s">
        <v>1643</v>
      </c>
    </row>
    <row r="31" spans="1:831" ht="87" x14ac:dyDescent="0.35">
      <c r="A31" s="1">
        <v>45620.325115740743</v>
      </c>
      <c r="B31" s="2">
        <v>45620.33697916667</v>
      </c>
      <c r="C31" s="4">
        <v>100</v>
      </c>
      <c r="D31" s="4">
        <v>1024</v>
      </c>
      <c r="E31" s="3" t="s">
        <v>1640</v>
      </c>
      <c r="F31" s="2">
        <v>45620.336988958334</v>
      </c>
      <c r="G31" s="3" t="s">
        <v>1713</v>
      </c>
      <c r="H31" s="4">
        <v>1</v>
      </c>
      <c r="I31" s="3" t="s">
        <v>1642</v>
      </c>
      <c r="J31" s="3" t="s">
        <v>1642</v>
      </c>
      <c r="K31" s="3" t="s">
        <v>1642</v>
      </c>
      <c r="L31" s="3" t="s">
        <v>1642</v>
      </c>
      <c r="M31" s="3" t="s">
        <v>1642</v>
      </c>
      <c r="N31" s="3" t="s">
        <v>1642</v>
      </c>
      <c r="O31" s="3" t="s">
        <v>110</v>
      </c>
      <c r="P31" s="3" t="s">
        <v>1643</v>
      </c>
      <c r="Q31" s="3" t="s">
        <v>1643</v>
      </c>
      <c r="R31" s="20" t="s">
        <v>110</v>
      </c>
      <c r="S31" s="127">
        <v>45</v>
      </c>
      <c r="T31" s="124"/>
      <c r="U31" s="3"/>
      <c r="V31" s="3" t="s">
        <v>20</v>
      </c>
      <c r="W31" s="3" t="s">
        <v>111</v>
      </c>
      <c r="X31" s="3" t="s">
        <v>47</v>
      </c>
      <c r="Y31" s="3" t="s">
        <v>83</v>
      </c>
      <c r="Z31" s="3" t="s">
        <v>14</v>
      </c>
      <c r="AA31" s="4">
        <v>211</v>
      </c>
      <c r="AB31" s="3" t="s">
        <v>25</v>
      </c>
      <c r="AC31" s="3" t="s">
        <v>110</v>
      </c>
      <c r="AD31" s="3" t="s">
        <v>1643</v>
      </c>
      <c r="AE31" s="5" t="s">
        <v>1643</v>
      </c>
      <c r="AF31" s="8" t="s">
        <v>1643</v>
      </c>
      <c r="AG31" s="3" t="s">
        <v>1643</v>
      </c>
      <c r="AH31" s="3" t="s">
        <v>1643</v>
      </c>
      <c r="AI31" s="3" t="s">
        <v>1643</v>
      </c>
      <c r="AJ31" s="3" t="s">
        <v>1643</v>
      </c>
      <c r="AK31" s="3" t="s">
        <v>1643</v>
      </c>
      <c r="AL31" s="3" t="s">
        <v>1643</v>
      </c>
      <c r="AM31" s="3" t="s">
        <v>1643</v>
      </c>
      <c r="AN31" s="3" t="s">
        <v>1643</v>
      </c>
      <c r="AO31" s="3" t="s">
        <v>1643</v>
      </c>
      <c r="AP31" s="3" t="s">
        <v>1643</v>
      </c>
      <c r="AQ31" s="3" t="s">
        <v>1643</v>
      </c>
      <c r="AR31" s="3" t="s">
        <v>1643</v>
      </c>
      <c r="AS31" s="3" t="s">
        <v>1643</v>
      </c>
      <c r="AT31" s="3" t="s">
        <v>1643</v>
      </c>
      <c r="AU31" s="5" t="s">
        <v>1643</v>
      </c>
      <c r="AV31" s="13" t="s">
        <v>1643</v>
      </c>
      <c r="AW31" s="3" t="s">
        <v>1643</v>
      </c>
      <c r="AX31" s="3" t="s">
        <v>1643</v>
      </c>
      <c r="AY31" s="3" t="s">
        <v>1643</v>
      </c>
      <c r="AZ31" s="3" t="s">
        <v>1643</v>
      </c>
      <c r="BA31" s="3" t="s">
        <v>1643</v>
      </c>
      <c r="BB31" s="3" t="s">
        <v>1643</v>
      </c>
      <c r="BC31" s="5" t="s">
        <v>1643</v>
      </c>
      <c r="BD31" s="13" t="s">
        <v>1643</v>
      </c>
      <c r="BE31" s="3" t="s">
        <v>1643</v>
      </c>
      <c r="BF31" s="3" t="s">
        <v>1643</v>
      </c>
      <c r="BG31" s="3" t="s">
        <v>1643</v>
      </c>
      <c r="BH31" s="3" t="s">
        <v>1643</v>
      </c>
      <c r="BI31" s="3" t="s">
        <v>1643</v>
      </c>
      <c r="BJ31" s="3" t="s">
        <v>1643</v>
      </c>
      <c r="BK31" s="5" t="s">
        <v>1643</v>
      </c>
      <c r="BL31" s="13" t="s">
        <v>1643</v>
      </c>
      <c r="BM31" s="3" t="s">
        <v>1643</v>
      </c>
      <c r="BN31" s="3" t="s">
        <v>1643</v>
      </c>
      <c r="BO31" s="5" t="s">
        <v>1643</v>
      </c>
      <c r="BP31" s="13" t="s">
        <v>1643</v>
      </c>
      <c r="BQ31" s="3" t="s">
        <v>1643</v>
      </c>
      <c r="BR31" s="3" t="s">
        <v>1643</v>
      </c>
      <c r="BS31" s="5" t="s">
        <v>1643</v>
      </c>
      <c r="BT31" s="13" t="s">
        <v>1643</v>
      </c>
      <c r="BU31" s="5" t="s">
        <v>1643</v>
      </c>
      <c r="BV31" s="13" t="s">
        <v>1643</v>
      </c>
      <c r="BW31" s="3" t="s">
        <v>1643</v>
      </c>
      <c r="BX31" s="3" t="s">
        <v>1643</v>
      </c>
      <c r="BY31" s="5" t="s">
        <v>1643</v>
      </c>
      <c r="BZ31" s="13" t="s">
        <v>1643</v>
      </c>
      <c r="CA31" s="3" t="s">
        <v>1643</v>
      </c>
      <c r="CB31" s="3" t="s">
        <v>1643</v>
      </c>
      <c r="CC31" s="3" t="s">
        <v>1643</v>
      </c>
      <c r="CD31" s="5" t="s">
        <v>1643</v>
      </c>
      <c r="CE31" s="13" t="s">
        <v>1643</v>
      </c>
      <c r="CF31" s="3" t="s">
        <v>1643</v>
      </c>
      <c r="CG31" s="3" t="s">
        <v>1643</v>
      </c>
      <c r="CH31" s="3" t="s">
        <v>1643</v>
      </c>
      <c r="CI31" s="3" t="s">
        <v>1643</v>
      </c>
      <c r="CJ31" s="3" t="s">
        <v>1643</v>
      </c>
      <c r="CK31" s="5" t="s">
        <v>1643</v>
      </c>
      <c r="CL31" s="13" t="s">
        <v>1643</v>
      </c>
      <c r="CM31" s="3" t="s">
        <v>1643</v>
      </c>
      <c r="CN31" s="3" t="s">
        <v>1643</v>
      </c>
      <c r="CO31" s="3" t="s">
        <v>1643</v>
      </c>
      <c r="CP31" s="3" t="s">
        <v>1643</v>
      </c>
      <c r="CQ31" s="20" t="s">
        <v>1643</v>
      </c>
      <c r="CR31" s="13" t="s">
        <v>1643</v>
      </c>
      <c r="CS31" s="3" t="s">
        <v>1643</v>
      </c>
      <c r="CT31" s="3" t="s">
        <v>1643</v>
      </c>
      <c r="CU31" s="3" t="s">
        <v>1643</v>
      </c>
      <c r="CV31" s="3" t="s">
        <v>1643</v>
      </c>
      <c r="CW31" s="3" t="s">
        <v>1643</v>
      </c>
      <c r="CX31" s="3" t="s">
        <v>1643</v>
      </c>
      <c r="CY31" s="3" t="s">
        <v>1643</v>
      </c>
      <c r="CZ31" s="3" t="s">
        <v>1643</v>
      </c>
      <c r="DA31" s="3" t="s">
        <v>1643</v>
      </c>
      <c r="DB31" s="3" t="s">
        <v>1643</v>
      </c>
      <c r="DC31" s="3" t="s">
        <v>1643</v>
      </c>
      <c r="DD31" s="3" t="s">
        <v>1643</v>
      </c>
      <c r="DE31" s="5" t="s">
        <v>1643</v>
      </c>
      <c r="DF31" s="8" t="s">
        <v>1643</v>
      </c>
      <c r="DG31" s="3" t="s">
        <v>1643</v>
      </c>
      <c r="DH31" s="3" t="s">
        <v>1643</v>
      </c>
      <c r="DI31" s="3" t="s">
        <v>1643</v>
      </c>
      <c r="DJ31" s="3" t="s">
        <v>1643</v>
      </c>
      <c r="DK31" s="3" t="s">
        <v>1643</v>
      </c>
      <c r="DL31" s="3" t="s">
        <v>1643</v>
      </c>
      <c r="DM31" s="3" t="s">
        <v>1643</v>
      </c>
      <c r="DN31" s="5" t="s">
        <v>1643</v>
      </c>
      <c r="DO31" s="8" t="s">
        <v>1643</v>
      </c>
      <c r="DP31" s="3" t="s">
        <v>1643</v>
      </c>
      <c r="DQ31" s="3" t="s">
        <v>1643</v>
      </c>
      <c r="DR31" s="5" t="s">
        <v>1643</v>
      </c>
      <c r="DS31" s="8" t="s">
        <v>1643</v>
      </c>
      <c r="DT31" s="3" t="s">
        <v>1643</v>
      </c>
      <c r="DU31" s="3" t="s">
        <v>1643</v>
      </c>
      <c r="DV31" s="5" t="s">
        <v>1643</v>
      </c>
      <c r="DW31" s="16" t="s">
        <v>1643</v>
      </c>
      <c r="DX31" s="13" t="s">
        <v>1643</v>
      </c>
      <c r="DY31" s="3" t="s">
        <v>1643</v>
      </c>
      <c r="DZ31" s="3" t="s">
        <v>1643</v>
      </c>
      <c r="EA31" s="3" t="s">
        <v>1643</v>
      </c>
      <c r="EB31" s="20" t="s">
        <v>1643</v>
      </c>
      <c r="EC31" s="13" t="s">
        <v>1643</v>
      </c>
      <c r="ED31" s="3" t="s">
        <v>1643</v>
      </c>
      <c r="EE31" s="3" t="s">
        <v>1643</v>
      </c>
      <c r="EF31" s="3" t="s">
        <v>1643</v>
      </c>
      <c r="EG31" s="3" t="s">
        <v>1643</v>
      </c>
      <c r="EH31" s="3" t="s">
        <v>1643</v>
      </c>
      <c r="EI31" s="3" t="s">
        <v>1643</v>
      </c>
      <c r="EJ31" s="3" t="s">
        <v>1643</v>
      </c>
      <c r="EK31" s="3" t="s">
        <v>1643</v>
      </c>
      <c r="EL31" s="3" t="s">
        <v>1643</v>
      </c>
      <c r="EM31" s="20" t="s">
        <v>1643</v>
      </c>
      <c r="EN31" s="18" t="s">
        <v>1643</v>
      </c>
      <c r="EO31" s="8" t="s">
        <v>1643</v>
      </c>
      <c r="EP31" s="3" t="s">
        <v>1643</v>
      </c>
      <c r="EQ31" s="3" t="s">
        <v>1643</v>
      </c>
      <c r="ER31" s="3" t="s">
        <v>1643</v>
      </c>
      <c r="ES31" s="3" t="s">
        <v>1643</v>
      </c>
      <c r="ET31" s="3" t="s">
        <v>1643</v>
      </c>
      <c r="EU31" s="3" t="s">
        <v>1643</v>
      </c>
      <c r="EV31" s="3" t="s">
        <v>1643</v>
      </c>
      <c r="EW31" s="3" t="s">
        <v>1643</v>
      </c>
      <c r="EX31" s="20" t="s">
        <v>1643</v>
      </c>
      <c r="EY31" s="16" t="s">
        <v>1705</v>
      </c>
      <c r="EZ31" s="13" t="s">
        <v>1643</v>
      </c>
      <c r="FA31" s="3" t="s">
        <v>1643</v>
      </c>
      <c r="FB31" s="3" t="s">
        <v>1643</v>
      </c>
      <c r="FC31" s="3" t="s">
        <v>1643</v>
      </c>
      <c r="FD31" s="3" t="s">
        <v>1643</v>
      </c>
      <c r="FE31" s="3" t="s">
        <v>1643</v>
      </c>
      <c r="FF31" s="3" t="s">
        <v>1643</v>
      </c>
      <c r="FG31" s="3" t="s">
        <v>1643</v>
      </c>
      <c r="FH31" s="3" t="s">
        <v>1643</v>
      </c>
      <c r="FI31" s="3" t="s">
        <v>1643</v>
      </c>
      <c r="FJ31" s="3" t="s">
        <v>1643</v>
      </c>
      <c r="FK31" s="3" t="s">
        <v>1643</v>
      </c>
      <c r="FL31" s="3" t="s">
        <v>1643</v>
      </c>
      <c r="FM31" s="3" t="s">
        <v>1643</v>
      </c>
      <c r="FN31" s="3" t="s">
        <v>1643</v>
      </c>
      <c r="FO31" s="3" t="s">
        <v>1643</v>
      </c>
      <c r="FP31" s="3" t="s">
        <v>1643</v>
      </c>
      <c r="FQ31" s="3" t="s">
        <v>1643</v>
      </c>
      <c r="FR31" s="3" t="s">
        <v>1643</v>
      </c>
      <c r="FS31" s="3" t="s">
        <v>1643</v>
      </c>
      <c r="FT31" s="3" t="s">
        <v>1643</v>
      </c>
      <c r="FU31" s="3" t="s">
        <v>1643</v>
      </c>
      <c r="FV31" s="3" t="s">
        <v>1643</v>
      </c>
      <c r="FW31" s="3" t="s">
        <v>1643</v>
      </c>
      <c r="FX31" s="3" t="s">
        <v>1643</v>
      </c>
      <c r="FY31" s="3" t="s">
        <v>1643</v>
      </c>
      <c r="FZ31" s="3" t="s">
        <v>1643</v>
      </c>
      <c r="GA31" s="3" t="s">
        <v>1643</v>
      </c>
      <c r="GB31" s="3" t="s">
        <v>1643</v>
      </c>
      <c r="GC31" s="3" t="s">
        <v>1643</v>
      </c>
      <c r="GD31" s="3" t="s">
        <v>1643</v>
      </c>
      <c r="GE31" s="3" t="s">
        <v>1643</v>
      </c>
      <c r="GF31" s="3" t="s">
        <v>1643</v>
      </c>
      <c r="GG31" s="3" t="s">
        <v>1643</v>
      </c>
      <c r="GH31" s="3" t="s">
        <v>1643</v>
      </c>
      <c r="GI31" s="3" t="s">
        <v>1643</v>
      </c>
      <c r="GJ31" s="3" t="s">
        <v>1643</v>
      </c>
      <c r="GK31" s="3" t="s">
        <v>1643</v>
      </c>
      <c r="GL31" s="3" t="s">
        <v>1643</v>
      </c>
      <c r="GM31" s="3" t="s">
        <v>1643</v>
      </c>
      <c r="GN31" s="3" t="s">
        <v>1643</v>
      </c>
      <c r="GO31" s="3" t="s">
        <v>1643</v>
      </c>
      <c r="GP31" s="20" t="s">
        <v>1643</v>
      </c>
      <c r="GQ31" s="13" t="s">
        <v>1643</v>
      </c>
      <c r="GR31" s="20" t="s">
        <v>1643</v>
      </c>
      <c r="GS31" s="13" t="s">
        <v>1643</v>
      </c>
      <c r="GT31" s="3" t="s">
        <v>1643</v>
      </c>
      <c r="GU31" s="3" t="s">
        <v>1643</v>
      </c>
      <c r="GV31" s="20" t="s">
        <v>1643</v>
      </c>
      <c r="GW31" s="31"/>
      <c r="GX31" s="13" t="s">
        <v>1643</v>
      </c>
      <c r="GY31" s="5" t="s">
        <v>1643</v>
      </c>
      <c r="GZ31" s="13" t="s">
        <v>1643</v>
      </c>
      <c r="HA31" s="5" t="s">
        <v>1643</v>
      </c>
      <c r="HB31" s="13" t="s">
        <v>1643</v>
      </c>
      <c r="HC31" s="3" t="s">
        <v>1643</v>
      </c>
      <c r="HD31" s="3" t="s">
        <v>1643</v>
      </c>
      <c r="HE31" s="3" t="s">
        <v>1643</v>
      </c>
      <c r="HF31" s="3" t="s">
        <v>1643</v>
      </c>
      <c r="HG31" s="20" t="s">
        <v>1643</v>
      </c>
      <c r="HH31" s="13" t="s">
        <v>1643</v>
      </c>
      <c r="HI31" s="3"/>
      <c r="HJ31" s="3" t="s">
        <v>1643</v>
      </c>
      <c r="HK31" s="3" t="s">
        <v>1643</v>
      </c>
      <c r="HL31" s="3" t="s">
        <v>1643</v>
      </c>
      <c r="HM31" s="3" t="s">
        <v>1643</v>
      </c>
      <c r="HN31" s="3" t="s">
        <v>1643</v>
      </c>
      <c r="HO31" s="5" t="s">
        <v>1643</v>
      </c>
      <c r="HP31" s="8" t="s">
        <v>1643</v>
      </c>
      <c r="HQ31" s="8" t="s">
        <v>1643</v>
      </c>
      <c r="HR31" s="3" t="s">
        <v>1643</v>
      </c>
      <c r="HS31" s="3" t="s">
        <v>1643</v>
      </c>
      <c r="HT31" s="3" t="s">
        <v>1643</v>
      </c>
      <c r="HU31" s="3" t="s">
        <v>1643</v>
      </c>
      <c r="HV31" s="5" t="s">
        <v>1643</v>
      </c>
      <c r="HW31" s="13" t="s">
        <v>1643</v>
      </c>
      <c r="HX31" s="8" t="s">
        <v>1643</v>
      </c>
      <c r="HY31" s="3" t="s">
        <v>1643</v>
      </c>
      <c r="HZ31" s="3" t="s">
        <v>1643</v>
      </c>
      <c r="IA31" s="3" t="s">
        <v>1643</v>
      </c>
      <c r="IB31" s="3" t="s">
        <v>1643</v>
      </c>
      <c r="IC31" s="5" t="s">
        <v>1643</v>
      </c>
      <c r="ID31" s="13" t="s">
        <v>1643</v>
      </c>
      <c r="IE31" s="8" t="s">
        <v>1643</v>
      </c>
      <c r="IF31" s="3" t="s">
        <v>1643</v>
      </c>
      <c r="IG31" s="3" t="s">
        <v>1643</v>
      </c>
      <c r="IH31" s="3" t="s">
        <v>1643</v>
      </c>
      <c r="II31" s="3" t="s">
        <v>1643</v>
      </c>
      <c r="IJ31" s="20" t="s">
        <v>1643</v>
      </c>
      <c r="IK31" s="13" t="s">
        <v>1643</v>
      </c>
      <c r="IL31" s="3" t="s">
        <v>1643</v>
      </c>
      <c r="IM31" s="3" t="s">
        <v>1643</v>
      </c>
      <c r="IN31" s="3" t="s">
        <v>1643</v>
      </c>
      <c r="IO31" s="3" t="s">
        <v>1643</v>
      </c>
      <c r="IP31" s="3" t="s">
        <v>1643</v>
      </c>
      <c r="IQ31" s="3" t="s">
        <v>1643</v>
      </c>
      <c r="IR31" s="3" t="s">
        <v>1643</v>
      </c>
      <c r="IS31" s="20" t="s">
        <v>1643</v>
      </c>
      <c r="IT31" s="13" t="s">
        <v>1643</v>
      </c>
      <c r="IU31" s="3"/>
      <c r="IV31" s="3" t="s">
        <v>1643</v>
      </c>
      <c r="IW31" s="3" t="s">
        <v>1643</v>
      </c>
      <c r="IX31" s="3" t="s">
        <v>1643</v>
      </c>
      <c r="IY31" s="5" t="s">
        <v>1643</v>
      </c>
      <c r="IZ31" s="8" t="s">
        <v>1643</v>
      </c>
      <c r="JA31" s="8" t="s">
        <v>1643</v>
      </c>
      <c r="JB31" s="3" t="s">
        <v>1643</v>
      </c>
      <c r="JC31" s="3" t="s">
        <v>1643</v>
      </c>
      <c r="JD31" s="5" t="s">
        <v>1643</v>
      </c>
      <c r="JE31" s="13" t="s">
        <v>1643</v>
      </c>
      <c r="JF31" s="3" t="s">
        <v>1643</v>
      </c>
      <c r="JG31" s="3" t="s">
        <v>1643</v>
      </c>
      <c r="JH31" s="3" t="s">
        <v>1643</v>
      </c>
      <c r="JI31" s="3" t="s">
        <v>1643</v>
      </c>
      <c r="JJ31" s="3" t="s">
        <v>1643</v>
      </c>
      <c r="JK31" s="3" t="s">
        <v>1643</v>
      </c>
      <c r="JL31" s="3" t="s">
        <v>1643</v>
      </c>
      <c r="JM31" s="20" t="s">
        <v>1643</v>
      </c>
      <c r="JN31" s="13" t="s">
        <v>1643</v>
      </c>
      <c r="JO31" s="3" t="s">
        <v>1643</v>
      </c>
      <c r="JP31" s="3" t="s">
        <v>1643</v>
      </c>
      <c r="JQ31" s="3" t="s">
        <v>1643</v>
      </c>
      <c r="JR31" s="3" t="s">
        <v>1643</v>
      </c>
      <c r="JS31" s="5" t="s">
        <v>1643</v>
      </c>
      <c r="JT31" s="13" t="s">
        <v>1643</v>
      </c>
      <c r="JU31" s="3" t="s">
        <v>1643</v>
      </c>
      <c r="JV31" s="3" t="s">
        <v>1643</v>
      </c>
      <c r="JW31" s="3" t="s">
        <v>1643</v>
      </c>
      <c r="JX31" s="5" t="s">
        <v>1643</v>
      </c>
      <c r="JY31" s="13" t="s">
        <v>1643</v>
      </c>
      <c r="JZ31" s="3" t="s">
        <v>1643</v>
      </c>
      <c r="KA31" s="3" t="s">
        <v>1643</v>
      </c>
      <c r="KB31" s="3" t="s">
        <v>1643</v>
      </c>
      <c r="KC31" s="3" t="s">
        <v>1643</v>
      </c>
      <c r="KD31" s="3" t="s">
        <v>1643</v>
      </c>
      <c r="KE31" s="3" t="s">
        <v>1643</v>
      </c>
      <c r="KF31" s="3" t="s">
        <v>1643</v>
      </c>
      <c r="KG31" s="5" t="s">
        <v>1643</v>
      </c>
      <c r="KH31" s="13" t="s">
        <v>1643</v>
      </c>
      <c r="KI31" s="3" t="s">
        <v>1643</v>
      </c>
      <c r="KJ31" s="3" t="s">
        <v>1643</v>
      </c>
      <c r="KK31" s="3" t="s">
        <v>1643</v>
      </c>
      <c r="KL31" s="3" t="s">
        <v>1643</v>
      </c>
      <c r="KM31" s="3" t="s">
        <v>1643</v>
      </c>
      <c r="KN31" s="20" t="s">
        <v>1643</v>
      </c>
      <c r="KO31" s="13" t="s">
        <v>1643</v>
      </c>
      <c r="KP31" s="3" t="s">
        <v>1643</v>
      </c>
      <c r="KQ31" s="3" t="s">
        <v>1643</v>
      </c>
      <c r="KR31" s="3" t="s">
        <v>1643</v>
      </c>
      <c r="KS31" s="20" t="s">
        <v>1643</v>
      </c>
      <c r="KT31" s="16" t="s">
        <v>1643</v>
      </c>
      <c r="KU31" s="13" t="s">
        <v>1643</v>
      </c>
      <c r="KV31" s="3" t="s">
        <v>1643</v>
      </c>
      <c r="KW31" s="3" t="s">
        <v>1643</v>
      </c>
      <c r="KX31" s="3" t="s">
        <v>1643</v>
      </c>
      <c r="KY31" s="3" t="s">
        <v>1643</v>
      </c>
      <c r="KZ31" s="3" t="s">
        <v>1643</v>
      </c>
      <c r="LA31" s="3" t="s">
        <v>1643</v>
      </c>
      <c r="LB31" s="3" t="s">
        <v>1643</v>
      </c>
      <c r="LC31" s="3" t="s">
        <v>1643</v>
      </c>
      <c r="LD31" s="3" t="s">
        <v>1643</v>
      </c>
      <c r="LE31" s="3" t="s">
        <v>1643</v>
      </c>
      <c r="LF31" s="3" t="s">
        <v>1643</v>
      </c>
      <c r="LG31" s="3" t="s">
        <v>1643</v>
      </c>
      <c r="LH31" s="3" t="s">
        <v>1643</v>
      </c>
      <c r="LI31" s="3" t="s">
        <v>1643</v>
      </c>
      <c r="LJ31" s="3" t="s">
        <v>1643</v>
      </c>
      <c r="LK31" s="3" t="s">
        <v>1643</v>
      </c>
      <c r="LL31" s="3" t="s">
        <v>1643</v>
      </c>
      <c r="LM31" s="3" t="s">
        <v>1643</v>
      </c>
      <c r="LN31" s="3" t="s">
        <v>1643</v>
      </c>
      <c r="LO31" s="3" t="s">
        <v>1643</v>
      </c>
      <c r="LP31" s="3" t="s">
        <v>1643</v>
      </c>
      <c r="LQ31" s="3" t="s">
        <v>1643</v>
      </c>
      <c r="LR31" s="3" t="s">
        <v>1643</v>
      </c>
      <c r="LS31" s="3" t="s">
        <v>1643</v>
      </c>
      <c r="LT31" s="3" t="s">
        <v>1643</v>
      </c>
      <c r="LU31" s="3" t="s">
        <v>1643</v>
      </c>
      <c r="LV31" s="3" t="s">
        <v>1643</v>
      </c>
      <c r="LW31" s="3" t="s">
        <v>1643</v>
      </c>
      <c r="LX31" s="3" t="s">
        <v>1643</v>
      </c>
      <c r="LY31" s="3" t="s">
        <v>1643</v>
      </c>
      <c r="LZ31" s="3" t="s">
        <v>1643</v>
      </c>
      <c r="MA31" s="3" t="s">
        <v>1643</v>
      </c>
      <c r="MB31" s="3" t="s">
        <v>1643</v>
      </c>
      <c r="MC31" s="3" t="s">
        <v>1643</v>
      </c>
      <c r="MD31" s="3" t="s">
        <v>1643</v>
      </c>
      <c r="ME31" s="3" t="s">
        <v>1643</v>
      </c>
      <c r="MF31" s="3" t="s">
        <v>1643</v>
      </c>
      <c r="MG31" s="3" t="s">
        <v>1643</v>
      </c>
      <c r="MH31" s="3" t="s">
        <v>1643</v>
      </c>
      <c r="MI31" s="3" t="s">
        <v>1643</v>
      </c>
      <c r="MJ31" s="3" t="s">
        <v>1643</v>
      </c>
      <c r="MK31" s="3" t="s">
        <v>1643</v>
      </c>
      <c r="ML31" s="3" t="s">
        <v>1643</v>
      </c>
      <c r="MM31" s="3" t="s">
        <v>1643</v>
      </c>
      <c r="MN31" s="20" t="s">
        <v>1643</v>
      </c>
      <c r="MO31" s="13" t="s">
        <v>1643</v>
      </c>
      <c r="MP31" s="3" t="s">
        <v>1643</v>
      </c>
      <c r="MQ31" s="3" t="s">
        <v>1643</v>
      </c>
      <c r="MR31" s="3" t="s">
        <v>1643</v>
      </c>
      <c r="MS31" s="3" t="s">
        <v>1643</v>
      </c>
      <c r="MT31" s="3" t="s">
        <v>1643</v>
      </c>
      <c r="MU31" s="3" t="s">
        <v>1643</v>
      </c>
      <c r="MV31" s="20" t="s">
        <v>1643</v>
      </c>
      <c r="MW31" s="13" t="s">
        <v>1643</v>
      </c>
      <c r="MX31" s="3" t="s">
        <v>1643</v>
      </c>
      <c r="MY31" s="3" t="s">
        <v>1643</v>
      </c>
      <c r="MZ31" s="3" t="s">
        <v>1643</v>
      </c>
      <c r="NA31" s="3" t="s">
        <v>1643</v>
      </c>
      <c r="NB31" s="3" t="s">
        <v>1643</v>
      </c>
      <c r="NC31" s="20" t="s">
        <v>1643</v>
      </c>
      <c r="ND31" s="13" t="s">
        <v>1643</v>
      </c>
      <c r="NE31" s="3" t="s">
        <v>1643</v>
      </c>
      <c r="NF31" s="3" t="s">
        <v>1643</v>
      </c>
      <c r="NG31" s="3" t="s">
        <v>1643</v>
      </c>
      <c r="NH31" s="3" t="s">
        <v>1643</v>
      </c>
      <c r="NI31" s="3" t="s">
        <v>1643</v>
      </c>
      <c r="NJ31" s="3" t="s">
        <v>1643</v>
      </c>
      <c r="NK31" s="3" t="s">
        <v>1643</v>
      </c>
      <c r="NL31" s="3" t="s">
        <v>1643</v>
      </c>
      <c r="NM31" s="3" t="s">
        <v>1643</v>
      </c>
      <c r="NN31" s="3" t="s">
        <v>1643</v>
      </c>
      <c r="NO31" s="20" t="s">
        <v>1643</v>
      </c>
      <c r="NP31" s="13" t="s">
        <v>1643</v>
      </c>
      <c r="NQ31" s="3" t="s">
        <v>1643</v>
      </c>
      <c r="NR31" s="3" t="s">
        <v>1643</v>
      </c>
      <c r="NS31" s="3" t="s">
        <v>1643</v>
      </c>
      <c r="NT31" s="3" t="s">
        <v>1643</v>
      </c>
      <c r="NU31" s="3" t="s">
        <v>1643</v>
      </c>
      <c r="NV31" s="3" t="s">
        <v>1643</v>
      </c>
      <c r="NW31" s="3" t="s">
        <v>1643</v>
      </c>
      <c r="NX31" s="3" t="s">
        <v>1643</v>
      </c>
      <c r="NY31" s="3" t="s">
        <v>1643</v>
      </c>
      <c r="NZ31" s="3" t="s">
        <v>1643</v>
      </c>
      <c r="OA31" s="3" t="s">
        <v>1643</v>
      </c>
      <c r="OB31" s="3" t="s">
        <v>1643</v>
      </c>
      <c r="OC31" s="3" t="s">
        <v>1643</v>
      </c>
      <c r="OD31" s="3" t="s">
        <v>1643</v>
      </c>
      <c r="OE31" s="5" t="s">
        <v>1643</v>
      </c>
      <c r="OF31" s="13" t="s">
        <v>1643</v>
      </c>
      <c r="OG31" s="3" t="s">
        <v>1643</v>
      </c>
      <c r="OH31" s="3" t="s">
        <v>1643</v>
      </c>
      <c r="OI31" s="3" t="s">
        <v>1643</v>
      </c>
      <c r="OJ31" s="3" t="s">
        <v>1643</v>
      </c>
      <c r="OK31" s="3" t="s">
        <v>1643</v>
      </c>
      <c r="OL31" s="3" t="s">
        <v>1643</v>
      </c>
      <c r="OM31" s="5" t="s">
        <v>1643</v>
      </c>
      <c r="ON31" s="13" t="s">
        <v>1643</v>
      </c>
      <c r="OO31" s="3" t="s">
        <v>1643</v>
      </c>
      <c r="OP31" s="3" t="s">
        <v>1643</v>
      </c>
      <c r="OQ31" s="3" t="s">
        <v>1643</v>
      </c>
      <c r="OR31" s="3" t="s">
        <v>1643</v>
      </c>
      <c r="OS31" s="3" t="s">
        <v>1643</v>
      </c>
      <c r="OT31" s="3" t="s">
        <v>1643</v>
      </c>
      <c r="OU31" s="3" t="s">
        <v>1643</v>
      </c>
      <c r="OV31" s="3" t="s">
        <v>1643</v>
      </c>
      <c r="OW31" s="3" t="s">
        <v>1643</v>
      </c>
      <c r="OX31" s="5" t="s">
        <v>1643</v>
      </c>
      <c r="OY31" s="13" t="s">
        <v>1643</v>
      </c>
      <c r="OZ31" s="3" t="s">
        <v>1643</v>
      </c>
      <c r="PA31" s="3" t="s">
        <v>1643</v>
      </c>
      <c r="PB31" s="3" t="s">
        <v>1643</v>
      </c>
      <c r="PC31" s="3" t="s">
        <v>1643</v>
      </c>
      <c r="PD31" s="3" t="s">
        <v>1643</v>
      </c>
      <c r="PE31" s="3" t="s">
        <v>1643</v>
      </c>
      <c r="PF31" s="3" t="s">
        <v>1643</v>
      </c>
      <c r="PG31" s="3" t="s">
        <v>1643</v>
      </c>
      <c r="PH31" s="3" t="s">
        <v>1643</v>
      </c>
      <c r="PI31" s="3" t="s">
        <v>1643</v>
      </c>
      <c r="PJ31" s="3" t="s">
        <v>1643</v>
      </c>
      <c r="PK31" s="3" t="s">
        <v>1643</v>
      </c>
      <c r="PL31" s="3" t="s">
        <v>1643</v>
      </c>
      <c r="PM31" s="3" t="s">
        <v>1643</v>
      </c>
      <c r="PN31" s="3" t="s">
        <v>1643</v>
      </c>
      <c r="PO31" s="3" t="s">
        <v>1643</v>
      </c>
      <c r="PP31" s="3" t="s">
        <v>1643</v>
      </c>
      <c r="PQ31" s="3" t="s">
        <v>1643</v>
      </c>
      <c r="PR31" s="3" t="s">
        <v>1643</v>
      </c>
      <c r="PS31" s="3" t="s">
        <v>1643</v>
      </c>
      <c r="PT31" s="3" t="s">
        <v>1643</v>
      </c>
      <c r="PU31" s="3" t="s">
        <v>1643</v>
      </c>
      <c r="PV31" s="3" t="s">
        <v>1643</v>
      </c>
      <c r="PW31" s="3" t="s">
        <v>1643</v>
      </c>
      <c r="PX31" s="3" t="s">
        <v>1643</v>
      </c>
      <c r="PY31" s="3" t="s">
        <v>1643</v>
      </c>
      <c r="PZ31" s="3" t="s">
        <v>1643</v>
      </c>
      <c r="QA31" s="3" t="s">
        <v>1643</v>
      </c>
      <c r="QB31" s="3" t="s">
        <v>1643</v>
      </c>
      <c r="QC31" s="3" t="s">
        <v>1643</v>
      </c>
      <c r="QD31" s="3" t="s">
        <v>1643</v>
      </c>
      <c r="QE31" s="3" t="s">
        <v>1643</v>
      </c>
      <c r="QF31" s="3" t="s">
        <v>1643</v>
      </c>
      <c r="QG31" s="3" t="s">
        <v>1643</v>
      </c>
      <c r="QH31" s="3" t="s">
        <v>1643</v>
      </c>
      <c r="QI31" s="3" t="s">
        <v>1643</v>
      </c>
      <c r="QJ31" s="3" t="s">
        <v>1643</v>
      </c>
      <c r="QK31" s="3" t="s">
        <v>1643</v>
      </c>
      <c r="QL31" s="3" t="s">
        <v>1643</v>
      </c>
      <c r="QM31" s="3" t="s">
        <v>1643</v>
      </c>
      <c r="QN31" s="3" t="s">
        <v>1643</v>
      </c>
      <c r="QO31" s="3" t="s">
        <v>1643</v>
      </c>
      <c r="QP31" s="3" t="s">
        <v>1643</v>
      </c>
      <c r="QQ31" s="3" t="s">
        <v>1643</v>
      </c>
      <c r="QR31" s="3" t="s">
        <v>1643</v>
      </c>
      <c r="QS31" s="3" t="s">
        <v>1643</v>
      </c>
      <c r="QT31" s="3" t="s">
        <v>1643</v>
      </c>
      <c r="QU31" s="3" t="s">
        <v>1643</v>
      </c>
      <c r="QV31" s="3" t="s">
        <v>1643</v>
      </c>
      <c r="QW31" s="3" t="s">
        <v>1643</v>
      </c>
      <c r="QX31" s="3" t="s">
        <v>1643</v>
      </c>
      <c r="QY31" s="3" t="s">
        <v>1643</v>
      </c>
      <c r="QZ31" s="3" t="s">
        <v>1643</v>
      </c>
      <c r="RA31" s="3" t="s">
        <v>1643</v>
      </c>
      <c r="RB31" s="3" t="s">
        <v>1643</v>
      </c>
      <c r="RC31" s="3" t="s">
        <v>1643</v>
      </c>
      <c r="RD31" s="3" t="s">
        <v>1643</v>
      </c>
      <c r="RE31" s="3" t="s">
        <v>1643</v>
      </c>
      <c r="RF31" s="3" t="s">
        <v>1643</v>
      </c>
      <c r="RG31" s="3" t="s">
        <v>1643</v>
      </c>
      <c r="RH31" s="3" t="s">
        <v>1643</v>
      </c>
      <c r="RI31" s="3" t="s">
        <v>1643</v>
      </c>
      <c r="RJ31" s="3" t="s">
        <v>1643</v>
      </c>
      <c r="RK31" s="5" t="s">
        <v>1643</v>
      </c>
      <c r="RL31" s="8" t="s">
        <v>1643</v>
      </c>
      <c r="RM31" s="3" t="s">
        <v>1643</v>
      </c>
      <c r="RN31" s="3" t="s">
        <v>1643</v>
      </c>
      <c r="RO31" s="3" t="s">
        <v>1643</v>
      </c>
      <c r="RP31" s="3" t="s">
        <v>1643</v>
      </c>
      <c r="RQ31" s="3" t="s">
        <v>1643</v>
      </c>
      <c r="RR31" s="20" t="s">
        <v>1643</v>
      </c>
      <c r="RS31" s="13" t="s">
        <v>1643</v>
      </c>
      <c r="RT31" s="3" t="s">
        <v>1643</v>
      </c>
      <c r="RU31" s="3" t="s">
        <v>1643</v>
      </c>
      <c r="RV31" s="3" t="s">
        <v>1643</v>
      </c>
      <c r="RW31" s="3" t="s">
        <v>1643</v>
      </c>
      <c r="RX31" s="3" t="s">
        <v>1643</v>
      </c>
      <c r="RY31" s="3" t="s">
        <v>1643</v>
      </c>
      <c r="RZ31" s="3" t="s">
        <v>1643</v>
      </c>
      <c r="SA31" s="3" t="s">
        <v>1643</v>
      </c>
      <c r="SB31" s="3" t="s">
        <v>1643</v>
      </c>
      <c r="SC31" s="3" t="s">
        <v>1643</v>
      </c>
      <c r="SD31" s="3" t="s">
        <v>1643</v>
      </c>
      <c r="SE31" s="3" t="s">
        <v>1643</v>
      </c>
      <c r="SF31" s="3" t="s">
        <v>1643</v>
      </c>
      <c r="SG31" s="3" t="s">
        <v>1643</v>
      </c>
      <c r="SH31" s="3" t="s">
        <v>1643</v>
      </c>
      <c r="SI31" s="3" t="s">
        <v>1643</v>
      </c>
      <c r="SJ31" s="3" t="s">
        <v>1643</v>
      </c>
      <c r="SK31" s="3" t="s">
        <v>1643</v>
      </c>
      <c r="SL31" s="3" t="s">
        <v>1643</v>
      </c>
      <c r="SM31" s="3" t="s">
        <v>1643</v>
      </c>
      <c r="SN31" s="3" t="s">
        <v>1643</v>
      </c>
      <c r="SO31" s="3" t="s">
        <v>1643</v>
      </c>
      <c r="SP31" s="3" t="s">
        <v>1643</v>
      </c>
      <c r="SQ31" s="3" t="s">
        <v>1643</v>
      </c>
      <c r="SR31" s="3" t="s">
        <v>1643</v>
      </c>
      <c r="SS31" s="3" t="s">
        <v>1643</v>
      </c>
      <c r="ST31" s="3" t="s">
        <v>1643</v>
      </c>
      <c r="SU31" s="3" t="s">
        <v>1643</v>
      </c>
      <c r="SV31" s="3" t="s">
        <v>1643</v>
      </c>
      <c r="SW31" s="3" t="s">
        <v>1643</v>
      </c>
      <c r="SX31" s="3" t="s">
        <v>1643</v>
      </c>
      <c r="SY31" s="3" t="s">
        <v>1643</v>
      </c>
      <c r="SZ31" s="3" t="s">
        <v>1643</v>
      </c>
      <c r="TA31" s="3" t="s">
        <v>1643</v>
      </c>
      <c r="TB31" s="20" t="s">
        <v>1643</v>
      </c>
      <c r="TC31" s="13"/>
      <c r="TD31" s="3"/>
      <c r="TE31" s="5"/>
      <c r="TF31" s="18" t="s">
        <v>1643</v>
      </c>
      <c r="TG31" s="13" t="s">
        <v>1643</v>
      </c>
      <c r="TH31" s="3" t="s">
        <v>1643</v>
      </c>
      <c r="TI31" s="3" t="s">
        <v>1643</v>
      </c>
      <c r="TJ31" s="3" t="s">
        <v>1643</v>
      </c>
      <c r="TK31" s="3" t="s">
        <v>1643</v>
      </c>
      <c r="TL31" s="3" t="s">
        <v>1643</v>
      </c>
      <c r="TM31" s="3" t="s">
        <v>1643</v>
      </c>
      <c r="TN31" s="3" t="s">
        <v>1643</v>
      </c>
      <c r="TO31" s="3" t="s">
        <v>1643</v>
      </c>
      <c r="TP31" s="5" t="s">
        <v>1643</v>
      </c>
      <c r="TQ31" s="8" t="s">
        <v>1643</v>
      </c>
      <c r="TR31" s="3" t="s">
        <v>1643</v>
      </c>
      <c r="TS31" s="3" t="s">
        <v>1643</v>
      </c>
      <c r="TT31" s="3" t="s">
        <v>1643</v>
      </c>
      <c r="TU31" s="20" t="s">
        <v>1643</v>
      </c>
      <c r="TV31" s="13" t="s">
        <v>1643</v>
      </c>
      <c r="TW31" s="5" t="s">
        <v>1643</v>
      </c>
      <c r="TX31" s="13" t="s">
        <v>1643</v>
      </c>
      <c r="TY31" s="5" t="s">
        <v>1643</v>
      </c>
      <c r="TZ31" s="13" t="s">
        <v>1643</v>
      </c>
      <c r="UA31" s="3" t="s">
        <v>1643</v>
      </c>
      <c r="UB31" s="3" t="s">
        <v>1643</v>
      </c>
      <c r="UC31" s="3" t="s">
        <v>1643</v>
      </c>
      <c r="UD31" s="3" t="s">
        <v>1643</v>
      </c>
      <c r="UE31" s="5" t="s">
        <v>1643</v>
      </c>
      <c r="UF31" s="13" t="s">
        <v>110</v>
      </c>
      <c r="UG31" s="3" t="s">
        <v>1643</v>
      </c>
      <c r="UH31" s="5" t="s">
        <v>110</v>
      </c>
      <c r="UI31" s="13" t="s">
        <v>131</v>
      </c>
      <c r="UJ31" s="3" t="s">
        <v>129</v>
      </c>
      <c r="UK31" s="3" t="s">
        <v>131</v>
      </c>
      <c r="UL31" s="3" t="s">
        <v>129</v>
      </c>
      <c r="UM31" s="3" t="s">
        <v>131</v>
      </c>
      <c r="UN31" s="3" t="s">
        <v>131</v>
      </c>
      <c r="UO31" s="3" t="s">
        <v>130</v>
      </c>
      <c r="UP31" s="3" t="s">
        <v>130</v>
      </c>
      <c r="UQ31" s="3" t="s">
        <v>130</v>
      </c>
      <c r="UR31" s="3" t="s">
        <v>128</v>
      </c>
      <c r="US31" s="3" t="s">
        <v>131</v>
      </c>
      <c r="UT31" s="3" t="s">
        <v>129</v>
      </c>
      <c r="UU31" s="3" t="s">
        <v>131</v>
      </c>
      <c r="UV31" s="3" t="s">
        <v>130</v>
      </c>
      <c r="UW31" s="3" t="s">
        <v>129</v>
      </c>
      <c r="UX31" s="5" t="s">
        <v>1643</v>
      </c>
      <c r="UY31" s="13" t="s">
        <v>196</v>
      </c>
      <c r="UZ31" s="3" t="s">
        <v>1643</v>
      </c>
      <c r="VA31" s="3" t="s">
        <v>1643</v>
      </c>
      <c r="VB31" s="3" t="s">
        <v>1643</v>
      </c>
      <c r="VC31" s="3" t="s">
        <v>1643</v>
      </c>
      <c r="VD31" s="3" t="s">
        <v>207</v>
      </c>
      <c r="VE31" s="3" t="s">
        <v>1643</v>
      </c>
      <c r="VF31" s="5" t="s">
        <v>1643</v>
      </c>
      <c r="VG31" s="13" t="s">
        <v>1643</v>
      </c>
      <c r="VH31" s="3" t="s">
        <v>1643</v>
      </c>
      <c r="VI31" s="3" t="s">
        <v>1643</v>
      </c>
      <c r="VJ31" s="3" t="s">
        <v>1643</v>
      </c>
      <c r="VK31" s="3" t="s">
        <v>235</v>
      </c>
      <c r="VL31" s="3" t="s">
        <v>1643</v>
      </c>
      <c r="VM31" s="3" t="s">
        <v>1643</v>
      </c>
      <c r="VN31" s="5" t="s">
        <v>1643</v>
      </c>
      <c r="VO31" s="13" t="s">
        <v>130</v>
      </c>
      <c r="VP31" s="3" t="s">
        <v>130</v>
      </c>
      <c r="VQ31" s="3" t="s">
        <v>129</v>
      </c>
      <c r="VR31" s="3" t="s">
        <v>129</v>
      </c>
      <c r="VS31" s="3" t="s">
        <v>130</v>
      </c>
      <c r="VT31" s="3" t="s">
        <v>130</v>
      </c>
      <c r="VU31" s="3" t="s">
        <v>130</v>
      </c>
      <c r="VV31" s="3" t="s">
        <v>130</v>
      </c>
      <c r="VW31" s="3" t="s">
        <v>129</v>
      </c>
      <c r="VX31" s="3" t="s">
        <v>130</v>
      </c>
      <c r="VY31" s="3" t="s">
        <v>129</v>
      </c>
      <c r="VZ31" s="3" t="s">
        <v>131</v>
      </c>
      <c r="WA31" s="3" t="s">
        <v>129</v>
      </c>
      <c r="WB31" s="3" t="s">
        <v>129</v>
      </c>
      <c r="WC31" s="3" t="s">
        <v>131</v>
      </c>
      <c r="WD31" s="3" t="s">
        <v>131</v>
      </c>
      <c r="WE31" s="3" t="s">
        <v>130</v>
      </c>
      <c r="WF31" s="3" t="s">
        <v>130</v>
      </c>
      <c r="WG31" s="3" t="s">
        <v>130</v>
      </c>
      <c r="WH31" s="3" t="s">
        <v>131</v>
      </c>
      <c r="WI31" s="3" t="s">
        <v>129</v>
      </c>
      <c r="WJ31" s="3" t="s">
        <v>131</v>
      </c>
      <c r="WK31" s="3" t="s">
        <v>131</v>
      </c>
      <c r="WL31" s="3" t="s">
        <v>131</v>
      </c>
      <c r="WM31" s="3" t="s">
        <v>129</v>
      </c>
      <c r="WN31" s="3" t="s">
        <v>131</v>
      </c>
      <c r="WO31" s="3" t="s">
        <v>131</v>
      </c>
      <c r="WP31" s="3" t="s">
        <v>130</v>
      </c>
      <c r="WQ31" s="3" t="s">
        <v>129</v>
      </c>
      <c r="WR31" s="3" t="s">
        <v>129</v>
      </c>
      <c r="WS31" s="3" t="s">
        <v>129</v>
      </c>
      <c r="WT31" s="3" t="s">
        <v>130</v>
      </c>
      <c r="WU31" s="3" t="s">
        <v>128</v>
      </c>
      <c r="WV31" s="3" t="s">
        <v>131</v>
      </c>
      <c r="WW31" s="3" t="s">
        <v>131</v>
      </c>
      <c r="WX31" s="3" t="s">
        <v>131</v>
      </c>
      <c r="WY31" s="3" t="s">
        <v>131</v>
      </c>
      <c r="WZ31" s="3" t="s">
        <v>131</v>
      </c>
      <c r="XA31" s="3" t="s">
        <v>131</v>
      </c>
      <c r="XB31" s="3" t="s">
        <v>131</v>
      </c>
      <c r="XC31" s="3" t="s">
        <v>131</v>
      </c>
      <c r="XD31" s="3" t="s">
        <v>131</v>
      </c>
      <c r="XE31" s="3" t="s">
        <v>131</v>
      </c>
      <c r="XF31" s="3" t="s">
        <v>131</v>
      </c>
      <c r="XG31" s="3" t="s">
        <v>131</v>
      </c>
      <c r="XH31" s="3" t="s">
        <v>129</v>
      </c>
      <c r="XI31" s="3" t="s">
        <v>130</v>
      </c>
      <c r="XJ31" s="3" t="s">
        <v>127</v>
      </c>
      <c r="XK31" s="3" t="s">
        <v>127</v>
      </c>
      <c r="XL31" s="3" t="s">
        <v>127</v>
      </c>
      <c r="XM31" s="3" t="s">
        <v>127</v>
      </c>
      <c r="XN31" s="3" t="s">
        <v>127</v>
      </c>
      <c r="XO31" s="3" t="s">
        <v>127</v>
      </c>
      <c r="XP31" s="3" t="s">
        <v>127</v>
      </c>
      <c r="XQ31" s="3" t="s">
        <v>127</v>
      </c>
      <c r="XR31" s="3" t="s">
        <v>127</v>
      </c>
      <c r="XS31" s="3" t="s">
        <v>127</v>
      </c>
      <c r="XT31" s="3" t="s">
        <v>127</v>
      </c>
      <c r="XU31" s="3" t="s">
        <v>127</v>
      </c>
      <c r="XV31" s="3" t="s">
        <v>127</v>
      </c>
      <c r="XW31" s="3" t="s">
        <v>127</v>
      </c>
      <c r="XX31" s="3" t="s">
        <v>127</v>
      </c>
      <c r="XY31" s="3" t="s">
        <v>127</v>
      </c>
      <c r="XZ31" s="3" t="s">
        <v>127</v>
      </c>
      <c r="YA31" s="5" t="s">
        <v>1643</v>
      </c>
      <c r="YB31" s="13" t="s">
        <v>353</v>
      </c>
      <c r="YC31" s="3" t="s">
        <v>354</v>
      </c>
      <c r="YD31" s="3" t="s">
        <v>355</v>
      </c>
      <c r="YE31" s="3" t="s">
        <v>1643</v>
      </c>
      <c r="YF31" s="3" t="s">
        <v>1643</v>
      </c>
      <c r="YG31" s="3" t="s">
        <v>111</v>
      </c>
      <c r="YH31" s="5" t="s">
        <v>1643</v>
      </c>
      <c r="YI31" s="13" t="s">
        <v>111</v>
      </c>
      <c r="YJ31" s="3" t="s">
        <v>1643</v>
      </c>
      <c r="YK31" s="3" t="s">
        <v>1643</v>
      </c>
      <c r="YL31" s="3" t="s">
        <v>111</v>
      </c>
      <c r="YM31" s="3" t="s">
        <v>1643</v>
      </c>
      <c r="YN31" s="3" t="s">
        <v>1643</v>
      </c>
      <c r="YO31" s="3" t="s">
        <v>111</v>
      </c>
      <c r="YP31" s="3" t="s">
        <v>1643</v>
      </c>
      <c r="YQ31" s="3" t="s">
        <v>1643</v>
      </c>
      <c r="YR31" s="3" t="s">
        <v>111</v>
      </c>
      <c r="YS31" s="3" t="s">
        <v>1643</v>
      </c>
      <c r="YT31" s="3" t="s">
        <v>1643</v>
      </c>
      <c r="YU31" s="3" t="s">
        <v>1643</v>
      </c>
      <c r="YV31" s="3" t="s">
        <v>111</v>
      </c>
      <c r="YW31" s="3" t="s">
        <v>1643</v>
      </c>
      <c r="YX31" s="3" t="s">
        <v>1643</v>
      </c>
      <c r="YY31" s="3" t="s">
        <v>111</v>
      </c>
      <c r="YZ31" s="3" t="s">
        <v>1643</v>
      </c>
      <c r="ZA31" s="3" t="s">
        <v>1643</v>
      </c>
      <c r="ZB31" s="3" t="s">
        <v>111</v>
      </c>
      <c r="ZC31" s="3" t="s">
        <v>1643</v>
      </c>
      <c r="ZD31" s="3" t="s">
        <v>1643</v>
      </c>
      <c r="ZE31" s="3" t="s">
        <v>111</v>
      </c>
      <c r="ZF31" s="3" t="s">
        <v>1643</v>
      </c>
      <c r="ZG31" s="3" t="s">
        <v>1643</v>
      </c>
      <c r="ZH31" s="3" t="s">
        <v>111</v>
      </c>
      <c r="ZI31" s="3" t="s">
        <v>1643</v>
      </c>
      <c r="ZJ31" s="3" t="s">
        <v>1643</v>
      </c>
      <c r="ZK31" s="3" t="s">
        <v>111</v>
      </c>
      <c r="ZL31" s="3" t="s">
        <v>1643</v>
      </c>
      <c r="ZM31" s="3" t="s">
        <v>1643</v>
      </c>
      <c r="ZN31" s="3" t="s">
        <v>1643</v>
      </c>
      <c r="ZO31" s="3" t="s">
        <v>111</v>
      </c>
      <c r="ZP31" s="3" t="s">
        <v>1643</v>
      </c>
      <c r="ZQ31" s="3" t="s">
        <v>1643</v>
      </c>
      <c r="ZR31" s="5" t="s">
        <v>1643</v>
      </c>
      <c r="ZS31" s="3" t="s">
        <v>1650</v>
      </c>
      <c r="ZT31" s="3" t="s">
        <v>462</v>
      </c>
      <c r="ZU31" s="3" t="s">
        <v>452</v>
      </c>
      <c r="ZV31" s="18" t="s">
        <v>111</v>
      </c>
      <c r="ZW31" s="13" t="s">
        <v>1643</v>
      </c>
      <c r="ZX31" s="3" t="s">
        <v>1643</v>
      </c>
      <c r="ZY31" s="3" t="s">
        <v>486</v>
      </c>
      <c r="ZZ31" s="3" t="s">
        <v>1643</v>
      </c>
      <c r="AAA31" s="3" t="s">
        <v>1643</v>
      </c>
      <c r="AAB31" s="3" t="s">
        <v>495</v>
      </c>
      <c r="AAC31" s="3" t="s">
        <v>1643</v>
      </c>
      <c r="AAD31" s="3" t="s">
        <v>497</v>
      </c>
      <c r="AAE31" s="3" t="s">
        <v>498</v>
      </c>
      <c r="AAF31" s="5" t="s">
        <v>1643</v>
      </c>
      <c r="AAG31" s="13" t="s">
        <v>111</v>
      </c>
      <c r="AAH31" s="3" t="s">
        <v>111</v>
      </c>
      <c r="AAI31" s="3" t="s">
        <v>110</v>
      </c>
      <c r="AAJ31" s="3" t="s">
        <v>111</v>
      </c>
      <c r="AAK31" s="3" t="s">
        <v>111</v>
      </c>
      <c r="AAL31" s="3" t="s">
        <v>1643</v>
      </c>
      <c r="AAM31" s="3" t="s">
        <v>1643</v>
      </c>
      <c r="AAN31" s="3" t="s">
        <v>1643</v>
      </c>
      <c r="AAO31" s="5" t="s">
        <v>1643</v>
      </c>
      <c r="AAP31" s="13" t="s">
        <v>111</v>
      </c>
      <c r="AAQ31" s="5" t="s">
        <v>1643</v>
      </c>
      <c r="AAR31" s="13" t="s">
        <v>520</v>
      </c>
      <c r="AAS31" s="3" t="s">
        <v>110</v>
      </c>
      <c r="AAT31" s="3" t="s">
        <v>110</v>
      </c>
      <c r="AAU31" s="3" t="s">
        <v>110</v>
      </c>
      <c r="AAV31" s="3" t="s">
        <v>111</v>
      </c>
      <c r="AAW31" s="3" t="s">
        <v>111</v>
      </c>
      <c r="AAX31" s="5" t="s">
        <v>110</v>
      </c>
      <c r="AAY31" s="13" t="s">
        <v>111</v>
      </c>
      <c r="AAZ31" s="13" t="s">
        <v>1643</v>
      </c>
      <c r="ABA31" s="3" t="s">
        <v>1643</v>
      </c>
      <c r="ABB31" s="3" t="s">
        <v>1643</v>
      </c>
      <c r="ABC31" s="3" t="s">
        <v>1643</v>
      </c>
      <c r="ABD31" s="3" t="s">
        <v>1643</v>
      </c>
      <c r="ABE31" s="20"/>
      <c r="ABF31" s="5" t="s">
        <v>1643</v>
      </c>
      <c r="ABG31" s="13" t="s">
        <v>1643</v>
      </c>
      <c r="ABH31" s="3" t="s">
        <v>1643</v>
      </c>
      <c r="ABI31" s="3" t="s">
        <v>1643</v>
      </c>
      <c r="ABJ31" s="3" t="s">
        <v>1643</v>
      </c>
      <c r="ABK31" s="3" t="s">
        <v>1643</v>
      </c>
      <c r="ABL31" s="3" t="s">
        <v>1643</v>
      </c>
      <c r="ABM31" s="5" t="s">
        <v>1643</v>
      </c>
      <c r="ABN31" s="13" t="s">
        <v>1643</v>
      </c>
      <c r="ABO31" s="3" t="s">
        <v>1643</v>
      </c>
      <c r="ABP31" s="3" t="s">
        <v>1643</v>
      </c>
      <c r="ABQ31" s="3" t="s">
        <v>1643</v>
      </c>
      <c r="ABR31" s="3" t="s">
        <v>1643</v>
      </c>
      <c r="ABS31" s="3" t="s">
        <v>1643</v>
      </c>
      <c r="ABT31" s="5" t="s">
        <v>1643</v>
      </c>
      <c r="ABU31" s="13" t="s">
        <v>1643</v>
      </c>
      <c r="ABV31" s="3" t="s">
        <v>1643</v>
      </c>
      <c r="ABW31" s="3" t="s">
        <v>1643</v>
      </c>
      <c r="ABX31" s="3" t="s">
        <v>1643</v>
      </c>
      <c r="ABY31" s="3" t="s">
        <v>1643</v>
      </c>
      <c r="ABZ31" s="3" t="s">
        <v>1643</v>
      </c>
      <c r="ACA31" s="5" t="s">
        <v>1643</v>
      </c>
      <c r="ACB31" s="13" t="s">
        <v>1643</v>
      </c>
      <c r="ACC31" s="3" t="s">
        <v>1643</v>
      </c>
      <c r="ACD31" s="3" t="s">
        <v>1643</v>
      </c>
      <c r="ACE31" s="3" t="s">
        <v>1643</v>
      </c>
      <c r="ACF31" s="3" t="s">
        <v>1643</v>
      </c>
      <c r="ACG31" s="3" t="s">
        <v>1643</v>
      </c>
      <c r="ACH31" s="3" t="s">
        <v>1643</v>
      </c>
      <c r="ACI31" s="3" t="s">
        <v>1643</v>
      </c>
      <c r="ACJ31" s="5" t="s">
        <v>1643</v>
      </c>
      <c r="ACK31" s="13" t="s">
        <v>111</v>
      </c>
      <c r="ACL31" s="3" t="s">
        <v>1643</v>
      </c>
      <c r="ACM31" s="3" t="s">
        <v>1643</v>
      </c>
      <c r="ACN31" s="3" t="s">
        <v>1643</v>
      </c>
      <c r="ACO31" s="3" t="s">
        <v>1643</v>
      </c>
      <c r="ACP31" s="5" t="s">
        <v>1643</v>
      </c>
      <c r="ACQ31" s="13" t="s">
        <v>1643</v>
      </c>
      <c r="ACR31" s="3" t="s">
        <v>1643</v>
      </c>
      <c r="ACS31" s="3" t="s">
        <v>1643</v>
      </c>
      <c r="ACT31" s="3" t="s">
        <v>1643</v>
      </c>
      <c r="ACU31" s="5"/>
      <c r="ACV31" s="13" t="s">
        <v>1643</v>
      </c>
      <c r="ACW31" s="3" t="s">
        <v>1643</v>
      </c>
      <c r="ACX31" s="3" t="s">
        <v>1643</v>
      </c>
      <c r="ACY31" s="3" t="s">
        <v>1643</v>
      </c>
      <c r="ACZ31" s="5" t="s">
        <v>1643</v>
      </c>
      <c r="ADA31" s="13" t="s">
        <v>1643</v>
      </c>
      <c r="ADB31" s="3" t="s">
        <v>1643</v>
      </c>
      <c r="ADC31" s="3" t="s">
        <v>1643</v>
      </c>
      <c r="ADD31" s="3" t="s">
        <v>1643</v>
      </c>
      <c r="ADE31" s="3" t="s">
        <v>1643</v>
      </c>
      <c r="ADF31" s="3" t="s">
        <v>1643</v>
      </c>
      <c r="ADG31" s="3" t="s">
        <v>1643</v>
      </c>
      <c r="ADH31" s="3" t="s">
        <v>1643</v>
      </c>
      <c r="ADI31" s="20" t="s">
        <v>1643</v>
      </c>
      <c r="ADJ31" s="13" t="s">
        <v>110</v>
      </c>
      <c r="ADK31" s="3" t="s">
        <v>546</v>
      </c>
      <c r="ADL31" s="3" t="s">
        <v>1643</v>
      </c>
      <c r="ADM31" s="3" t="s">
        <v>1643</v>
      </c>
      <c r="ADN31" s="3" t="s">
        <v>1643</v>
      </c>
      <c r="ADO31" s="5" t="s">
        <v>545</v>
      </c>
      <c r="ADP31" s="13" t="s">
        <v>1643</v>
      </c>
      <c r="ADQ31" s="8" t="s">
        <v>1643</v>
      </c>
      <c r="ADR31" s="3" t="s">
        <v>1643</v>
      </c>
      <c r="ADS31" s="3" t="s">
        <v>1643</v>
      </c>
      <c r="ADT31" s="5" t="s">
        <v>1643</v>
      </c>
      <c r="ADU31" s="13" t="s">
        <v>1643</v>
      </c>
      <c r="ADV31" s="8" t="s">
        <v>1643</v>
      </c>
      <c r="ADW31" s="3" t="s">
        <v>1643</v>
      </c>
      <c r="ADX31" s="3" t="s">
        <v>1643</v>
      </c>
      <c r="ADY31" s="5" t="s">
        <v>1643</v>
      </c>
      <c r="ADZ31" s="13" t="s">
        <v>1643</v>
      </c>
      <c r="AEA31" s="8" t="s">
        <v>1643</v>
      </c>
      <c r="AEB31" s="3" t="s">
        <v>1643</v>
      </c>
      <c r="AEC31" s="3" t="s">
        <v>1643</v>
      </c>
      <c r="AED31" s="5" t="s">
        <v>1643</v>
      </c>
      <c r="AEE31" s="13" t="s">
        <v>1643</v>
      </c>
      <c r="AEF31" s="3" t="s">
        <v>1643</v>
      </c>
      <c r="AEG31" s="3" t="s">
        <v>140</v>
      </c>
      <c r="AEH31" s="3" t="s">
        <v>144</v>
      </c>
      <c r="AEI31" s="3" t="s">
        <v>156</v>
      </c>
      <c r="AEJ31" s="3" t="s">
        <v>558</v>
      </c>
      <c r="AEK31" s="3" t="s">
        <v>1643</v>
      </c>
      <c r="AEL31" s="3" t="s">
        <v>1643</v>
      </c>
      <c r="AEM31" s="5" t="s">
        <v>1643</v>
      </c>
      <c r="AEN31" s="13" t="s">
        <v>1643</v>
      </c>
      <c r="AEO31" s="3" t="s">
        <v>584</v>
      </c>
      <c r="AEP31" s="3" t="s">
        <v>1643</v>
      </c>
      <c r="AEQ31" s="3" t="s">
        <v>1643</v>
      </c>
      <c r="AER31" s="3" t="s">
        <v>1643</v>
      </c>
      <c r="AES31" s="3" t="s">
        <v>1643</v>
      </c>
      <c r="AET31" s="5" t="s">
        <v>1643</v>
      </c>
      <c r="AEU31" s="13" t="s">
        <v>111</v>
      </c>
      <c r="AEV31" s="3" t="s">
        <v>1643</v>
      </c>
      <c r="AEW31" s="3" t="s">
        <v>111</v>
      </c>
      <c r="AEX31" s="3" t="s">
        <v>1643</v>
      </c>
      <c r="AEY31" s="5" t="s">
        <v>1643</v>
      </c>
    </row>
    <row r="32" spans="1:831" ht="130.5" x14ac:dyDescent="0.35">
      <c r="A32" s="1">
        <v>45620.425891203704</v>
      </c>
      <c r="B32" s="2">
        <v>45620.441307870373</v>
      </c>
      <c r="C32" s="4">
        <v>100</v>
      </c>
      <c r="D32" s="4">
        <v>1332</v>
      </c>
      <c r="E32" s="3" t="s">
        <v>1640</v>
      </c>
      <c r="F32" s="2">
        <v>45620.441318518519</v>
      </c>
      <c r="G32" s="3" t="s">
        <v>1714</v>
      </c>
      <c r="H32" s="4">
        <v>1</v>
      </c>
      <c r="I32" s="3" t="s">
        <v>1642</v>
      </c>
      <c r="J32" s="3" t="s">
        <v>1642</v>
      </c>
      <c r="K32" s="3" t="s">
        <v>1642</v>
      </c>
      <c r="L32" s="3" t="s">
        <v>1642</v>
      </c>
      <c r="M32" s="3" t="s">
        <v>1642</v>
      </c>
      <c r="N32" s="3" t="s">
        <v>1642</v>
      </c>
      <c r="O32" s="3" t="s">
        <v>110</v>
      </c>
      <c r="P32" s="3" t="s">
        <v>1643</v>
      </c>
      <c r="Q32" s="3" t="s">
        <v>1643</v>
      </c>
      <c r="R32" s="20" t="s">
        <v>110</v>
      </c>
      <c r="S32" s="127">
        <v>44</v>
      </c>
      <c r="T32" s="124"/>
      <c r="U32" s="3"/>
      <c r="V32" s="3" t="s">
        <v>20</v>
      </c>
      <c r="W32" s="3" t="s">
        <v>111</v>
      </c>
      <c r="X32" s="3" t="s">
        <v>37</v>
      </c>
      <c r="Y32" s="3" t="s">
        <v>79</v>
      </c>
      <c r="Z32" s="3" t="s">
        <v>10</v>
      </c>
      <c r="AA32" s="4">
        <v>222</v>
      </c>
      <c r="AB32" s="3" t="s">
        <v>25</v>
      </c>
      <c r="AC32" s="3" t="s">
        <v>110</v>
      </c>
      <c r="AD32" s="3" t="s">
        <v>1643</v>
      </c>
      <c r="AE32" s="5" t="s">
        <v>1643</v>
      </c>
      <c r="AF32" s="8" t="s">
        <v>1643</v>
      </c>
      <c r="AG32" s="3" t="s">
        <v>1643</v>
      </c>
      <c r="AH32" s="3" t="s">
        <v>1643</v>
      </c>
      <c r="AI32" s="3" t="s">
        <v>1643</v>
      </c>
      <c r="AJ32" s="3" t="s">
        <v>1643</v>
      </c>
      <c r="AK32" s="3" t="s">
        <v>1643</v>
      </c>
      <c r="AL32" s="3" t="s">
        <v>1643</v>
      </c>
      <c r="AM32" s="3" t="s">
        <v>1643</v>
      </c>
      <c r="AN32" s="3" t="s">
        <v>1643</v>
      </c>
      <c r="AO32" s="3" t="s">
        <v>1643</v>
      </c>
      <c r="AP32" s="3" t="s">
        <v>1643</v>
      </c>
      <c r="AQ32" s="3" t="s">
        <v>1643</v>
      </c>
      <c r="AR32" s="3" t="s">
        <v>1643</v>
      </c>
      <c r="AS32" s="3" t="s">
        <v>1643</v>
      </c>
      <c r="AT32" s="3" t="s">
        <v>1643</v>
      </c>
      <c r="AU32" s="5" t="s">
        <v>1643</v>
      </c>
      <c r="AV32" s="13" t="s">
        <v>1643</v>
      </c>
      <c r="AW32" s="3" t="s">
        <v>1643</v>
      </c>
      <c r="AX32" s="3" t="s">
        <v>1643</v>
      </c>
      <c r="AY32" s="3" t="s">
        <v>1643</v>
      </c>
      <c r="AZ32" s="3" t="s">
        <v>1643</v>
      </c>
      <c r="BA32" s="3" t="s">
        <v>1643</v>
      </c>
      <c r="BB32" s="3" t="s">
        <v>1643</v>
      </c>
      <c r="BC32" s="5" t="s">
        <v>1643</v>
      </c>
      <c r="BD32" s="13" t="s">
        <v>1643</v>
      </c>
      <c r="BE32" s="3" t="s">
        <v>1643</v>
      </c>
      <c r="BF32" s="3" t="s">
        <v>1643</v>
      </c>
      <c r="BG32" s="3" t="s">
        <v>1643</v>
      </c>
      <c r="BH32" s="3" t="s">
        <v>1643</v>
      </c>
      <c r="BI32" s="3" t="s">
        <v>1643</v>
      </c>
      <c r="BJ32" s="3" t="s">
        <v>1643</v>
      </c>
      <c r="BK32" s="5" t="s">
        <v>1643</v>
      </c>
      <c r="BL32" s="13" t="s">
        <v>1643</v>
      </c>
      <c r="BM32" s="3" t="s">
        <v>1643</v>
      </c>
      <c r="BN32" s="3" t="s">
        <v>1643</v>
      </c>
      <c r="BO32" s="5" t="s">
        <v>1643</v>
      </c>
      <c r="BP32" s="13" t="s">
        <v>1643</v>
      </c>
      <c r="BQ32" s="3" t="s">
        <v>1643</v>
      </c>
      <c r="BR32" s="3" t="s">
        <v>1643</v>
      </c>
      <c r="BS32" s="5" t="s">
        <v>1643</v>
      </c>
      <c r="BT32" s="13" t="s">
        <v>1643</v>
      </c>
      <c r="BU32" s="5" t="s">
        <v>1643</v>
      </c>
      <c r="BV32" s="13" t="s">
        <v>1643</v>
      </c>
      <c r="BW32" s="3" t="s">
        <v>1643</v>
      </c>
      <c r="BX32" s="3" t="s">
        <v>1643</v>
      </c>
      <c r="BY32" s="5" t="s">
        <v>1643</v>
      </c>
      <c r="BZ32" s="13" t="s">
        <v>1643</v>
      </c>
      <c r="CA32" s="3" t="s">
        <v>1643</v>
      </c>
      <c r="CB32" s="3" t="s">
        <v>1643</v>
      </c>
      <c r="CC32" s="3" t="s">
        <v>1643</v>
      </c>
      <c r="CD32" s="5" t="s">
        <v>1643</v>
      </c>
      <c r="CE32" s="13" t="s">
        <v>1643</v>
      </c>
      <c r="CF32" s="3" t="s">
        <v>1643</v>
      </c>
      <c r="CG32" s="3" t="s">
        <v>1643</v>
      </c>
      <c r="CH32" s="3" t="s">
        <v>1643</v>
      </c>
      <c r="CI32" s="3" t="s">
        <v>1643</v>
      </c>
      <c r="CJ32" s="3" t="s">
        <v>1643</v>
      </c>
      <c r="CK32" s="5" t="s">
        <v>1643</v>
      </c>
      <c r="CL32" s="13" t="s">
        <v>1643</v>
      </c>
      <c r="CM32" s="3" t="s">
        <v>1643</v>
      </c>
      <c r="CN32" s="3" t="s">
        <v>1643</v>
      </c>
      <c r="CO32" s="3" t="s">
        <v>1643</v>
      </c>
      <c r="CP32" s="3" t="s">
        <v>1643</v>
      </c>
      <c r="CQ32" s="20" t="s">
        <v>1643</v>
      </c>
      <c r="CR32" s="13" t="s">
        <v>1643</v>
      </c>
      <c r="CS32" s="3" t="s">
        <v>1643</v>
      </c>
      <c r="CT32" s="3" t="s">
        <v>1643</v>
      </c>
      <c r="CU32" s="3" t="s">
        <v>1643</v>
      </c>
      <c r="CV32" s="3" t="s">
        <v>1643</v>
      </c>
      <c r="CW32" s="3" t="s">
        <v>1643</v>
      </c>
      <c r="CX32" s="3" t="s">
        <v>1643</v>
      </c>
      <c r="CY32" s="3" t="s">
        <v>1643</v>
      </c>
      <c r="CZ32" s="3" t="s">
        <v>1643</v>
      </c>
      <c r="DA32" s="3" t="s">
        <v>1643</v>
      </c>
      <c r="DB32" s="3" t="s">
        <v>1643</v>
      </c>
      <c r="DC32" s="3" t="s">
        <v>1643</v>
      </c>
      <c r="DD32" s="3" t="s">
        <v>1643</v>
      </c>
      <c r="DE32" s="5" t="s">
        <v>1643</v>
      </c>
      <c r="DF32" s="8" t="s">
        <v>1643</v>
      </c>
      <c r="DG32" s="3" t="s">
        <v>1643</v>
      </c>
      <c r="DH32" s="3" t="s">
        <v>1643</v>
      </c>
      <c r="DI32" s="3" t="s">
        <v>1643</v>
      </c>
      <c r="DJ32" s="3" t="s">
        <v>1643</v>
      </c>
      <c r="DK32" s="3" t="s">
        <v>1643</v>
      </c>
      <c r="DL32" s="3" t="s">
        <v>1643</v>
      </c>
      <c r="DM32" s="3" t="s">
        <v>1643</v>
      </c>
      <c r="DN32" s="5" t="s">
        <v>1643</v>
      </c>
      <c r="DO32" s="8" t="s">
        <v>1643</v>
      </c>
      <c r="DP32" s="3" t="s">
        <v>1643</v>
      </c>
      <c r="DQ32" s="3" t="s">
        <v>1643</v>
      </c>
      <c r="DR32" s="5" t="s">
        <v>1643</v>
      </c>
      <c r="DS32" s="8" t="s">
        <v>1643</v>
      </c>
      <c r="DT32" s="3" t="s">
        <v>1643</v>
      </c>
      <c r="DU32" s="3" t="s">
        <v>1643</v>
      </c>
      <c r="DV32" s="5" t="s">
        <v>1643</v>
      </c>
      <c r="DW32" s="16" t="s">
        <v>1643</v>
      </c>
      <c r="DX32" s="13" t="s">
        <v>1643</v>
      </c>
      <c r="DY32" s="3" t="s">
        <v>1643</v>
      </c>
      <c r="DZ32" s="3" t="s">
        <v>1643</v>
      </c>
      <c r="EA32" s="3" t="s">
        <v>1643</v>
      </c>
      <c r="EB32" s="20" t="s">
        <v>1643</v>
      </c>
      <c r="EC32" s="13" t="s">
        <v>1643</v>
      </c>
      <c r="ED32" s="3" t="s">
        <v>1643</v>
      </c>
      <c r="EE32" s="3" t="s">
        <v>1643</v>
      </c>
      <c r="EF32" s="3" t="s">
        <v>1643</v>
      </c>
      <c r="EG32" s="3" t="s">
        <v>1643</v>
      </c>
      <c r="EH32" s="3" t="s">
        <v>1643</v>
      </c>
      <c r="EI32" s="3" t="s">
        <v>1643</v>
      </c>
      <c r="EJ32" s="3" t="s">
        <v>1643</v>
      </c>
      <c r="EK32" s="3" t="s">
        <v>1643</v>
      </c>
      <c r="EL32" s="3" t="s">
        <v>1643</v>
      </c>
      <c r="EM32" s="20" t="s">
        <v>1643</v>
      </c>
      <c r="EN32" s="18" t="s">
        <v>1643</v>
      </c>
      <c r="EO32" s="8" t="s">
        <v>1643</v>
      </c>
      <c r="EP32" s="3" t="s">
        <v>1643</v>
      </c>
      <c r="EQ32" s="3" t="s">
        <v>1643</v>
      </c>
      <c r="ER32" s="3" t="s">
        <v>1643</v>
      </c>
      <c r="ES32" s="3" t="s">
        <v>1643</v>
      </c>
      <c r="ET32" s="3" t="s">
        <v>1643</v>
      </c>
      <c r="EU32" s="3" t="s">
        <v>1643</v>
      </c>
      <c r="EV32" s="3" t="s">
        <v>1643</v>
      </c>
      <c r="EW32" s="3" t="s">
        <v>1643</v>
      </c>
      <c r="EX32" s="20" t="s">
        <v>1643</v>
      </c>
      <c r="EY32" s="16" t="s">
        <v>1715</v>
      </c>
      <c r="EZ32" s="13" t="s">
        <v>1643</v>
      </c>
      <c r="FA32" s="3" t="s">
        <v>1643</v>
      </c>
      <c r="FB32" s="3" t="s">
        <v>1643</v>
      </c>
      <c r="FC32" s="3" t="s">
        <v>1643</v>
      </c>
      <c r="FD32" s="3" t="s">
        <v>1643</v>
      </c>
      <c r="FE32" s="3" t="s">
        <v>1643</v>
      </c>
      <c r="FF32" s="3" t="s">
        <v>1643</v>
      </c>
      <c r="FG32" s="3" t="s">
        <v>1643</v>
      </c>
      <c r="FH32" s="3" t="s">
        <v>1643</v>
      </c>
      <c r="FI32" s="3" t="s">
        <v>1643</v>
      </c>
      <c r="FJ32" s="3" t="s">
        <v>1643</v>
      </c>
      <c r="FK32" s="3" t="s">
        <v>1643</v>
      </c>
      <c r="FL32" s="3" t="s">
        <v>1643</v>
      </c>
      <c r="FM32" s="3" t="s">
        <v>1643</v>
      </c>
      <c r="FN32" s="3" t="s">
        <v>1643</v>
      </c>
      <c r="FO32" s="3" t="s">
        <v>1643</v>
      </c>
      <c r="FP32" s="3" t="s">
        <v>1643</v>
      </c>
      <c r="FQ32" s="3" t="s">
        <v>1643</v>
      </c>
      <c r="FR32" s="3" t="s">
        <v>1643</v>
      </c>
      <c r="FS32" s="3" t="s">
        <v>1643</v>
      </c>
      <c r="FT32" s="3" t="s">
        <v>1643</v>
      </c>
      <c r="FU32" s="3" t="s">
        <v>1643</v>
      </c>
      <c r="FV32" s="3" t="s">
        <v>1643</v>
      </c>
      <c r="FW32" s="3" t="s">
        <v>1643</v>
      </c>
      <c r="FX32" s="3" t="s">
        <v>1643</v>
      </c>
      <c r="FY32" s="3" t="s">
        <v>1643</v>
      </c>
      <c r="FZ32" s="3" t="s">
        <v>1643</v>
      </c>
      <c r="GA32" s="3" t="s">
        <v>1643</v>
      </c>
      <c r="GB32" s="3" t="s">
        <v>1643</v>
      </c>
      <c r="GC32" s="3" t="s">
        <v>1643</v>
      </c>
      <c r="GD32" s="3" t="s">
        <v>1643</v>
      </c>
      <c r="GE32" s="3" t="s">
        <v>1643</v>
      </c>
      <c r="GF32" s="3" t="s">
        <v>1643</v>
      </c>
      <c r="GG32" s="3" t="s">
        <v>1643</v>
      </c>
      <c r="GH32" s="3" t="s">
        <v>1643</v>
      </c>
      <c r="GI32" s="3" t="s">
        <v>1643</v>
      </c>
      <c r="GJ32" s="3" t="s">
        <v>1643</v>
      </c>
      <c r="GK32" s="3" t="s">
        <v>1643</v>
      </c>
      <c r="GL32" s="3" t="s">
        <v>1643</v>
      </c>
      <c r="GM32" s="3" t="s">
        <v>1643</v>
      </c>
      <c r="GN32" s="3" t="s">
        <v>1643</v>
      </c>
      <c r="GO32" s="3" t="s">
        <v>1643</v>
      </c>
      <c r="GP32" s="20" t="s">
        <v>1643</v>
      </c>
      <c r="GQ32" s="13" t="s">
        <v>1643</v>
      </c>
      <c r="GR32" s="20" t="s">
        <v>1643</v>
      </c>
      <c r="GS32" s="13" t="s">
        <v>1643</v>
      </c>
      <c r="GT32" s="3" t="s">
        <v>1643</v>
      </c>
      <c r="GU32" s="3" t="s">
        <v>1643</v>
      </c>
      <c r="GV32" s="20" t="s">
        <v>1643</v>
      </c>
      <c r="GW32" s="31"/>
      <c r="GX32" s="13" t="s">
        <v>1643</v>
      </c>
      <c r="GY32" s="5" t="s">
        <v>1643</v>
      </c>
      <c r="GZ32" s="13" t="s">
        <v>1643</v>
      </c>
      <c r="HA32" s="5" t="s">
        <v>1643</v>
      </c>
      <c r="HB32" s="13" t="s">
        <v>1643</v>
      </c>
      <c r="HC32" s="3" t="s">
        <v>1643</v>
      </c>
      <c r="HD32" s="3" t="s">
        <v>1643</v>
      </c>
      <c r="HE32" s="3" t="s">
        <v>1643</v>
      </c>
      <c r="HF32" s="3" t="s">
        <v>1643</v>
      </c>
      <c r="HG32" s="20" t="s">
        <v>1643</v>
      </c>
      <c r="HH32" s="13" t="s">
        <v>1643</v>
      </c>
      <c r="HI32" s="3"/>
      <c r="HJ32" s="3" t="s">
        <v>1643</v>
      </c>
      <c r="HK32" s="3" t="s">
        <v>1643</v>
      </c>
      <c r="HL32" s="3" t="s">
        <v>1643</v>
      </c>
      <c r="HM32" s="3" t="s">
        <v>1643</v>
      </c>
      <c r="HN32" s="3" t="s">
        <v>1643</v>
      </c>
      <c r="HO32" s="5" t="s">
        <v>1643</v>
      </c>
      <c r="HP32" s="8" t="s">
        <v>1643</v>
      </c>
      <c r="HQ32" s="8" t="s">
        <v>1643</v>
      </c>
      <c r="HR32" s="3" t="s">
        <v>1643</v>
      </c>
      <c r="HS32" s="3" t="s">
        <v>1643</v>
      </c>
      <c r="HT32" s="3" t="s">
        <v>1643</v>
      </c>
      <c r="HU32" s="3" t="s">
        <v>1643</v>
      </c>
      <c r="HV32" s="5" t="s">
        <v>1643</v>
      </c>
      <c r="HW32" s="13" t="s">
        <v>1643</v>
      </c>
      <c r="HX32" s="8" t="s">
        <v>1643</v>
      </c>
      <c r="HY32" s="3" t="s">
        <v>1643</v>
      </c>
      <c r="HZ32" s="3" t="s">
        <v>1643</v>
      </c>
      <c r="IA32" s="3" t="s">
        <v>1643</v>
      </c>
      <c r="IB32" s="3" t="s">
        <v>1643</v>
      </c>
      <c r="IC32" s="5" t="s">
        <v>1643</v>
      </c>
      <c r="ID32" s="13" t="s">
        <v>1643</v>
      </c>
      <c r="IE32" s="8" t="s">
        <v>1643</v>
      </c>
      <c r="IF32" s="3" t="s">
        <v>1643</v>
      </c>
      <c r="IG32" s="3" t="s">
        <v>1643</v>
      </c>
      <c r="IH32" s="3" t="s">
        <v>1643</v>
      </c>
      <c r="II32" s="3" t="s">
        <v>1643</v>
      </c>
      <c r="IJ32" s="20" t="s">
        <v>1643</v>
      </c>
      <c r="IK32" s="13" t="s">
        <v>1643</v>
      </c>
      <c r="IL32" s="3" t="s">
        <v>1643</v>
      </c>
      <c r="IM32" s="3" t="s">
        <v>1643</v>
      </c>
      <c r="IN32" s="3" t="s">
        <v>1643</v>
      </c>
      <c r="IO32" s="3" t="s">
        <v>1643</v>
      </c>
      <c r="IP32" s="3" t="s">
        <v>1643</v>
      </c>
      <c r="IQ32" s="3" t="s">
        <v>1643</v>
      </c>
      <c r="IR32" s="3" t="s">
        <v>1643</v>
      </c>
      <c r="IS32" s="20" t="s">
        <v>1643</v>
      </c>
      <c r="IT32" s="13" t="s">
        <v>1643</v>
      </c>
      <c r="IU32" s="3"/>
      <c r="IV32" s="3" t="s">
        <v>1643</v>
      </c>
      <c r="IW32" s="3" t="s">
        <v>1643</v>
      </c>
      <c r="IX32" s="3" t="s">
        <v>1643</v>
      </c>
      <c r="IY32" s="5" t="s">
        <v>1643</v>
      </c>
      <c r="IZ32" s="8" t="s">
        <v>1643</v>
      </c>
      <c r="JA32" s="8" t="s">
        <v>1643</v>
      </c>
      <c r="JB32" s="3" t="s">
        <v>1643</v>
      </c>
      <c r="JC32" s="3" t="s">
        <v>1643</v>
      </c>
      <c r="JD32" s="5" t="s">
        <v>1643</v>
      </c>
      <c r="JE32" s="13" t="s">
        <v>1643</v>
      </c>
      <c r="JF32" s="3" t="s">
        <v>1643</v>
      </c>
      <c r="JG32" s="3" t="s">
        <v>1643</v>
      </c>
      <c r="JH32" s="3" t="s">
        <v>1643</v>
      </c>
      <c r="JI32" s="3" t="s">
        <v>1643</v>
      </c>
      <c r="JJ32" s="3" t="s">
        <v>1643</v>
      </c>
      <c r="JK32" s="3" t="s">
        <v>1643</v>
      </c>
      <c r="JL32" s="3" t="s">
        <v>1643</v>
      </c>
      <c r="JM32" s="20" t="s">
        <v>1643</v>
      </c>
      <c r="JN32" s="13" t="s">
        <v>1643</v>
      </c>
      <c r="JO32" s="3" t="s">
        <v>1643</v>
      </c>
      <c r="JP32" s="3" t="s">
        <v>1643</v>
      </c>
      <c r="JQ32" s="3" t="s">
        <v>1643</v>
      </c>
      <c r="JR32" s="3" t="s">
        <v>1643</v>
      </c>
      <c r="JS32" s="5" t="s">
        <v>1643</v>
      </c>
      <c r="JT32" s="13" t="s">
        <v>1643</v>
      </c>
      <c r="JU32" s="3" t="s">
        <v>1643</v>
      </c>
      <c r="JV32" s="3" t="s">
        <v>1643</v>
      </c>
      <c r="JW32" s="3" t="s">
        <v>1643</v>
      </c>
      <c r="JX32" s="5" t="s">
        <v>1643</v>
      </c>
      <c r="JY32" s="13" t="s">
        <v>1643</v>
      </c>
      <c r="JZ32" s="3" t="s">
        <v>1643</v>
      </c>
      <c r="KA32" s="3" t="s">
        <v>1643</v>
      </c>
      <c r="KB32" s="3" t="s">
        <v>1643</v>
      </c>
      <c r="KC32" s="3" t="s">
        <v>1643</v>
      </c>
      <c r="KD32" s="3" t="s">
        <v>1643</v>
      </c>
      <c r="KE32" s="3" t="s">
        <v>1643</v>
      </c>
      <c r="KF32" s="3" t="s">
        <v>1643</v>
      </c>
      <c r="KG32" s="5" t="s">
        <v>1643</v>
      </c>
      <c r="KH32" s="13" t="s">
        <v>1643</v>
      </c>
      <c r="KI32" s="3" t="s">
        <v>1643</v>
      </c>
      <c r="KJ32" s="3" t="s">
        <v>1643</v>
      </c>
      <c r="KK32" s="3" t="s">
        <v>1643</v>
      </c>
      <c r="KL32" s="3" t="s">
        <v>1643</v>
      </c>
      <c r="KM32" s="3" t="s">
        <v>1643</v>
      </c>
      <c r="KN32" s="20" t="s">
        <v>1643</v>
      </c>
      <c r="KO32" s="13" t="s">
        <v>1643</v>
      </c>
      <c r="KP32" s="3" t="s">
        <v>1643</v>
      </c>
      <c r="KQ32" s="3" t="s">
        <v>1643</v>
      </c>
      <c r="KR32" s="3" t="s">
        <v>1643</v>
      </c>
      <c r="KS32" s="20" t="s">
        <v>1643</v>
      </c>
      <c r="KT32" s="16" t="s">
        <v>1643</v>
      </c>
      <c r="KU32" s="13" t="s">
        <v>1643</v>
      </c>
      <c r="KV32" s="3" t="s">
        <v>1643</v>
      </c>
      <c r="KW32" s="3" t="s">
        <v>1643</v>
      </c>
      <c r="KX32" s="3" t="s">
        <v>1643</v>
      </c>
      <c r="KY32" s="3" t="s">
        <v>1643</v>
      </c>
      <c r="KZ32" s="3" t="s">
        <v>1643</v>
      </c>
      <c r="LA32" s="3" t="s">
        <v>1643</v>
      </c>
      <c r="LB32" s="3" t="s">
        <v>1643</v>
      </c>
      <c r="LC32" s="3" t="s">
        <v>1643</v>
      </c>
      <c r="LD32" s="3" t="s">
        <v>1643</v>
      </c>
      <c r="LE32" s="3" t="s">
        <v>1643</v>
      </c>
      <c r="LF32" s="3" t="s">
        <v>1643</v>
      </c>
      <c r="LG32" s="3" t="s">
        <v>1643</v>
      </c>
      <c r="LH32" s="3" t="s">
        <v>1643</v>
      </c>
      <c r="LI32" s="3" t="s">
        <v>1643</v>
      </c>
      <c r="LJ32" s="3" t="s">
        <v>1643</v>
      </c>
      <c r="LK32" s="3" t="s">
        <v>1643</v>
      </c>
      <c r="LL32" s="3" t="s">
        <v>1643</v>
      </c>
      <c r="LM32" s="3" t="s">
        <v>1643</v>
      </c>
      <c r="LN32" s="3" t="s">
        <v>1643</v>
      </c>
      <c r="LO32" s="3" t="s">
        <v>1643</v>
      </c>
      <c r="LP32" s="3" t="s">
        <v>1643</v>
      </c>
      <c r="LQ32" s="3" t="s">
        <v>1643</v>
      </c>
      <c r="LR32" s="3" t="s">
        <v>1643</v>
      </c>
      <c r="LS32" s="3" t="s">
        <v>1643</v>
      </c>
      <c r="LT32" s="3" t="s">
        <v>1643</v>
      </c>
      <c r="LU32" s="3" t="s">
        <v>1643</v>
      </c>
      <c r="LV32" s="3" t="s">
        <v>1643</v>
      </c>
      <c r="LW32" s="3" t="s">
        <v>1643</v>
      </c>
      <c r="LX32" s="3" t="s">
        <v>1643</v>
      </c>
      <c r="LY32" s="3" t="s">
        <v>1643</v>
      </c>
      <c r="LZ32" s="3" t="s">
        <v>1643</v>
      </c>
      <c r="MA32" s="3" t="s">
        <v>1643</v>
      </c>
      <c r="MB32" s="3" t="s">
        <v>1643</v>
      </c>
      <c r="MC32" s="3" t="s">
        <v>1643</v>
      </c>
      <c r="MD32" s="3" t="s">
        <v>1643</v>
      </c>
      <c r="ME32" s="3" t="s">
        <v>1643</v>
      </c>
      <c r="MF32" s="3" t="s">
        <v>1643</v>
      </c>
      <c r="MG32" s="3" t="s">
        <v>1643</v>
      </c>
      <c r="MH32" s="3" t="s">
        <v>1643</v>
      </c>
      <c r="MI32" s="3" t="s">
        <v>1643</v>
      </c>
      <c r="MJ32" s="3" t="s">
        <v>1643</v>
      </c>
      <c r="MK32" s="3" t="s">
        <v>1643</v>
      </c>
      <c r="ML32" s="3" t="s">
        <v>1643</v>
      </c>
      <c r="MM32" s="3" t="s">
        <v>1643</v>
      </c>
      <c r="MN32" s="20" t="s">
        <v>1643</v>
      </c>
      <c r="MO32" s="13" t="s">
        <v>1643</v>
      </c>
      <c r="MP32" s="3" t="s">
        <v>1643</v>
      </c>
      <c r="MQ32" s="3" t="s">
        <v>1643</v>
      </c>
      <c r="MR32" s="3" t="s">
        <v>1643</v>
      </c>
      <c r="MS32" s="3" t="s">
        <v>1643</v>
      </c>
      <c r="MT32" s="3" t="s">
        <v>1643</v>
      </c>
      <c r="MU32" s="3" t="s">
        <v>1643</v>
      </c>
      <c r="MV32" s="20" t="s">
        <v>1643</v>
      </c>
      <c r="MW32" s="13" t="s">
        <v>1643</v>
      </c>
      <c r="MX32" s="3" t="s">
        <v>1643</v>
      </c>
      <c r="MY32" s="3" t="s">
        <v>1643</v>
      </c>
      <c r="MZ32" s="3" t="s">
        <v>1643</v>
      </c>
      <c r="NA32" s="3" t="s">
        <v>1643</v>
      </c>
      <c r="NB32" s="3" t="s">
        <v>1643</v>
      </c>
      <c r="NC32" s="20" t="s">
        <v>1643</v>
      </c>
      <c r="ND32" s="13" t="s">
        <v>1643</v>
      </c>
      <c r="NE32" s="3" t="s">
        <v>1643</v>
      </c>
      <c r="NF32" s="3" t="s">
        <v>1643</v>
      </c>
      <c r="NG32" s="3" t="s">
        <v>1643</v>
      </c>
      <c r="NH32" s="3" t="s">
        <v>1643</v>
      </c>
      <c r="NI32" s="3" t="s">
        <v>1643</v>
      </c>
      <c r="NJ32" s="3" t="s">
        <v>1643</v>
      </c>
      <c r="NK32" s="3" t="s">
        <v>1643</v>
      </c>
      <c r="NL32" s="3" t="s">
        <v>1643</v>
      </c>
      <c r="NM32" s="3" t="s">
        <v>1643</v>
      </c>
      <c r="NN32" s="3" t="s">
        <v>1643</v>
      </c>
      <c r="NO32" s="20" t="s">
        <v>1643</v>
      </c>
      <c r="NP32" s="13" t="s">
        <v>1643</v>
      </c>
      <c r="NQ32" s="3" t="s">
        <v>1643</v>
      </c>
      <c r="NR32" s="3" t="s">
        <v>1643</v>
      </c>
      <c r="NS32" s="3" t="s">
        <v>1643</v>
      </c>
      <c r="NT32" s="3" t="s">
        <v>1643</v>
      </c>
      <c r="NU32" s="3" t="s">
        <v>1643</v>
      </c>
      <c r="NV32" s="3" t="s">
        <v>1643</v>
      </c>
      <c r="NW32" s="3" t="s">
        <v>1643</v>
      </c>
      <c r="NX32" s="3" t="s">
        <v>1643</v>
      </c>
      <c r="NY32" s="3" t="s">
        <v>1643</v>
      </c>
      <c r="NZ32" s="3" t="s">
        <v>1643</v>
      </c>
      <c r="OA32" s="3" t="s">
        <v>1643</v>
      </c>
      <c r="OB32" s="3" t="s">
        <v>1643</v>
      </c>
      <c r="OC32" s="3" t="s">
        <v>1643</v>
      </c>
      <c r="OD32" s="3" t="s">
        <v>1643</v>
      </c>
      <c r="OE32" s="5" t="s">
        <v>1643</v>
      </c>
      <c r="OF32" s="13" t="s">
        <v>1643</v>
      </c>
      <c r="OG32" s="3" t="s">
        <v>1643</v>
      </c>
      <c r="OH32" s="3" t="s">
        <v>1643</v>
      </c>
      <c r="OI32" s="3" t="s">
        <v>1643</v>
      </c>
      <c r="OJ32" s="3" t="s">
        <v>1643</v>
      </c>
      <c r="OK32" s="3" t="s">
        <v>1643</v>
      </c>
      <c r="OL32" s="3" t="s">
        <v>1643</v>
      </c>
      <c r="OM32" s="5" t="s">
        <v>1643</v>
      </c>
      <c r="ON32" s="13" t="s">
        <v>1643</v>
      </c>
      <c r="OO32" s="3" t="s">
        <v>1643</v>
      </c>
      <c r="OP32" s="3" t="s">
        <v>1643</v>
      </c>
      <c r="OQ32" s="3" t="s">
        <v>1643</v>
      </c>
      <c r="OR32" s="3" t="s">
        <v>1643</v>
      </c>
      <c r="OS32" s="3" t="s">
        <v>1643</v>
      </c>
      <c r="OT32" s="3" t="s">
        <v>1643</v>
      </c>
      <c r="OU32" s="3" t="s">
        <v>1643</v>
      </c>
      <c r="OV32" s="3" t="s">
        <v>1643</v>
      </c>
      <c r="OW32" s="3" t="s">
        <v>1643</v>
      </c>
      <c r="OX32" s="5" t="s">
        <v>1643</v>
      </c>
      <c r="OY32" s="13" t="s">
        <v>1643</v>
      </c>
      <c r="OZ32" s="3" t="s">
        <v>1643</v>
      </c>
      <c r="PA32" s="3" t="s">
        <v>1643</v>
      </c>
      <c r="PB32" s="3" t="s">
        <v>1643</v>
      </c>
      <c r="PC32" s="3" t="s">
        <v>1643</v>
      </c>
      <c r="PD32" s="3" t="s">
        <v>1643</v>
      </c>
      <c r="PE32" s="3" t="s">
        <v>1643</v>
      </c>
      <c r="PF32" s="3" t="s">
        <v>1643</v>
      </c>
      <c r="PG32" s="3" t="s">
        <v>1643</v>
      </c>
      <c r="PH32" s="3" t="s">
        <v>1643</v>
      </c>
      <c r="PI32" s="3" t="s">
        <v>1643</v>
      </c>
      <c r="PJ32" s="3" t="s">
        <v>1643</v>
      </c>
      <c r="PK32" s="3" t="s">
        <v>1643</v>
      </c>
      <c r="PL32" s="3" t="s">
        <v>1643</v>
      </c>
      <c r="PM32" s="3" t="s">
        <v>1643</v>
      </c>
      <c r="PN32" s="3" t="s">
        <v>1643</v>
      </c>
      <c r="PO32" s="3" t="s">
        <v>1643</v>
      </c>
      <c r="PP32" s="3" t="s">
        <v>1643</v>
      </c>
      <c r="PQ32" s="3" t="s">
        <v>1643</v>
      </c>
      <c r="PR32" s="3" t="s">
        <v>1643</v>
      </c>
      <c r="PS32" s="3" t="s">
        <v>1643</v>
      </c>
      <c r="PT32" s="3" t="s">
        <v>1643</v>
      </c>
      <c r="PU32" s="3" t="s">
        <v>1643</v>
      </c>
      <c r="PV32" s="3" t="s">
        <v>1643</v>
      </c>
      <c r="PW32" s="3" t="s">
        <v>1643</v>
      </c>
      <c r="PX32" s="3" t="s">
        <v>1643</v>
      </c>
      <c r="PY32" s="3" t="s">
        <v>1643</v>
      </c>
      <c r="PZ32" s="3" t="s">
        <v>1643</v>
      </c>
      <c r="QA32" s="3" t="s">
        <v>1643</v>
      </c>
      <c r="QB32" s="3" t="s">
        <v>1643</v>
      </c>
      <c r="QC32" s="3" t="s">
        <v>1643</v>
      </c>
      <c r="QD32" s="3" t="s">
        <v>1643</v>
      </c>
      <c r="QE32" s="3" t="s">
        <v>1643</v>
      </c>
      <c r="QF32" s="3" t="s">
        <v>1643</v>
      </c>
      <c r="QG32" s="3" t="s">
        <v>1643</v>
      </c>
      <c r="QH32" s="3" t="s">
        <v>1643</v>
      </c>
      <c r="QI32" s="3" t="s">
        <v>1643</v>
      </c>
      <c r="QJ32" s="3" t="s">
        <v>1643</v>
      </c>
      <c r="QK32" s="3" t="s">
        <v>1643</v>
      </c>
      <c r="QL32" s="3" t="s">
        <v>1643</v>
      </c>
      <c r="QM32" s="3" t="s">
        <v>1643</v>
      </c>
      <c r="QN32" s="3" t="s">
        <v>1643</v>
      </c>
      <c r="QO32" s="3" t="s">
        <v>1643</v>
      </c>
      <c r="QP32" s="3" t="s">
        <v>1643</v>
      </c>
      <c r="QQ32" s="3" t="s">
        <v>1643</v>
      </c>
      <c r="QR32" s="3" t="s">
        <v>1643</v>
      </c>
      <c r="QS32" s="3" t="s">
        <v>1643</v>
      </c>
      <c r="QT32" s="3" t="s">
        <v>1643</v>
      </c>
      <c r="QU32" s="3" t="s">
        <v>1643</v>
      </c>
      <c r="QV32" s="3" t="s">
        <v>1643</v>
      </c>
      <c r="QW32" s="3" t="s">
        <v>1643</v>
      </c>
      <c r="QX32" s="3" t="s">
        <v>1643</v>
      </c>
      <c r="QY32" s="3" t="s">
        <v>1643</v>
      </c>
      <c r="QZ32" s="3" t="s">
        <v>1643</v>
      </c>
      <c r="RA32" s="3" t="s">
        <v>1643</v>
      </c>
      <c r="RB32" s="3" t="s">
        <v>1643</v>
      </c>
      <c r="RC32" s="3" t="s">
        <v>1643</v>
      </c>
      <c r="RD32" s="3" t="s">
        <v>1643</v>
      </c>
      <c r="RE32" s="3" t="s">
        <v>1643</v>
      </c>
      <c r="RF32" s="3" t="s">
        <v>1643</v>
      </c>
      <c r="RG32" s="3" t="s">
        <v>1643</v>
      </c>
      <c r="RH32" s="3" t="s">
        <v>1643</v>
      </c>
      <c r="RI32" s="3" t="s">
        <v>1643</v>
      </c>
      <c r="RJ32" s="3" t="s">
        <v>1643</v>
      </c>
      <c r="RK32" s="5" t="s">
        <v>1643</v>
      </c>
      <c r="RL32" s="8" t="s">
        <v>1643</v>
      </c>
      <c r="RM32" s="3" t="s">
        <v>1643</v>
      </c>
      <c r="RN32" s="3" t="s">
        <v>1643</v>
      </c>
      <c r="RO32" s="3" t="s">
        <v>1643</v>
      </c>
      <c r="RP32" s="3" t="s">
        <v>1643</v>
      </c>
      <c r="RQ32" s="3" t="s">
        <v>1643</v>
      </c>
      <c r="RR32" s="20" t="s">
        <v>1643</v>
      </c>
      <c r="RS32" s="13" t="s">
        <v>1643</v>
      </c>
      <c r="RT32" s="3" t="s">
        <v>1643</v>
      </c>
      <c r="RU32" s="3" t="s">
        <v>1643</v>
      </c>
      <c r="RV32" s="3" t="s">
        <v>1643</v>
      </c>
      <c r="RW32" s="3" t="s">
        <v>1643</v>
      </c>
      <c r="RX32" s="3" t="s">
        <v>1643</v>
      </c>
      <c r="RY32" s="3" t="s">
        <v>1643</v>
      </c>
      <c r="RZ32" s="3" t="s">
        <v>1643</v>
      </c>
      <c r="SA32" s="3" t="s">
        <v>1643</v>
      </c>
      <c r="SB32" s="3" t="s">
        <v>1643</v>
      </c>
      <c r="SC32" s="3" t="s">
        <v>1643</v>
      </c>
      <c r="SD32" s="3" t="s">
        <v>1643</v>
      </c>
      <c r="SE32" s="3" t="s">
        <v>1643</v>
      </c>
      <c r="SF32" s="3" t="s">
        <v>1643</v>
      </c>
      <c r="SG32" s="3" t="s">
        <v>1643</v>
      </c>
      <c r="SH32" s="3" t="s">
        <v>1643</v>
      </c>
      <c r="SI32" s="3" t="s">
        <v>1643</v>
      </c>
      <c r="SJ32" s="3" t="s">
        <v>1643</v>
      </c>
      <c r="SK32" s="3" t="s">
        <v>1643</v>
      </c>
      <c r="SL32" s="3" t="s">
        <v>1643</v>
      </c>
      <c r="SM32" s="3" t="s">
        <v>1643</v>
      </c>
      <c r="SN32" s="3" t="s">
        <v>1643</v>
      </c>
      <c r="SO32" s="3" t="s">
        <v>1643</v>
      </c>
      <c r="SP32" s="3" t="s">
        <v>1643</v>
      </c>
      <c r="SQ32" s="3" t="s">
        <v>1643</v>
      </c>
      <c r="SR32" s="3" t="s">
        <v>1643</v>
      </c>
      <c r="SS32" s="3" t="s">
        <v>1643</v>
      </c>
      <c r="ST32" s="3" t="s">
        <v>1643</v>
      </c>
      <c r="SU32" s="3" t="s">
        <v>1643</v>
      </c>
      <c r="SV32" s="3" t="s">
        <v>1643</v>
      </c>
      <c r="SW32" s="3" t="s">
        <v>1643</v>
      </c>
      <c r="SX32" s="3" t="s">
        <v>1643</v>
      </c>
      <c r="SY32" s="3" t="s">
        <v>1643</v>
      </c>
      <c r="SZ32" s="3" t="s">
        <v>1643</v>
      </c>
      <c r="TA32" s="3" t="s">
        <v>1643</v>
      </c>
      <c r="TB32" s="20" t="s">
        <v>1643</v>
      </c>
      <c r="TC32" s="13"/>
      <c r="TD32" s="3"/>
      <c r="TE32" s="5"/>
      <c r="TF32" s="18" t="s">
        <v>1643</v>
      </c>
      <c r="TG32" s="13" t="s">
        <v>1643</v>
      </c>
      <c r="TH32" s="3" t="s">
        <v>1643</v>
      </c>
      <c r="TI32" s="3" t="s">
        <v>1643</v>
      </c>
      <c r="TJ32" s="3" t="s">
        <v>1643</v>
      </c>
      <c r="TK32" s="3" t="s">
        <v>1643</v>
      </c>
      <c r="TL32" s="3" t="s">
        <v>1643</v>
      </c>
      <c r="TM32" s="3" t="s">
        <v>1643</v>
      </c>
      <c r="TN32" s="3" t="s">
        <v>1643</v>
      </c>
      <c r="TO32" s="3" t="s">
        <v>1643</v>
      </c>
      <c r="TP32" s="5" t="s">
        <v>1643</v>
      </c>
      <c r="TQ32" s="8" t="s">
        <v>1643</v>
      </c>
      <c r="TR32" s="3" t="s">
        <v>1643</v>
      </c>
      <c r="TS32" s="3" t="s">
        <v>1643</v>
      </c>
      <c r="TT32" s="3" t="s">
        <v>1643</v>
      </c>
      <c r="TU32" s="20" t="s">
        <v>1643</v>
      </c>
      <c r="TV32" s="13" t="s">
        <v>1643</v>
      </c>
      <c r="TW32" s="5" t="s">
        <v>1643</v>
      </c>
      <c r="TX32" s="13" t="s">
        <v>1643</v>
      </c>
      <c r="TY32" s="5" t="s">
        <v>1643</v>
      </c>
      <c r="TZ32" s="13" t="s">
        <v>1643</v>
      </c>
      <c r="UA32" s="3" t="s">
        <v>1643</v>
      </c>
      <c r="UB32" s="3" t="s">
        <v>1643</v>
      </c>
      <c r="UC32" s="3" t="s">
        <v>1643</v>
      </c>
      <c r="UD32" s="3" t="s">
        <v>1643</v>
      </c>
      <c r="UE32" s="5" t="s">
        <v>1643</v>
      </c>
      <c r="UF32" s="13" t="s">
        <v>110</v>
      </c>
      <c r="UG32" s="3" t="s">
        <v>1643</v>
      </c>
      <c r="UH32" s="5" t="s">
        <v>110</v>
      </c>
      <c r="UI32" s="13" t="s">
        <v>129</v>
      </c>
      <c r="UJ32" s="3" t="s">
        <v>131</v>
      </c>
      <c r="UK32" s="3" t="s">
        <v>131</v>
      </c>
      <c r="UL32" s="3" t="s">
        <v>129</v>
      </c>
      <c r="UM32" s="3" t="s">
        <v>131</v>
      </c>
      <c r="UN32" s="3" t="s">
        <v>131</v>
      </c>
      <c r="UO32" s="3" t="s">
        <v>129</v>
      </c>
      <c r="UP32" s="3" t="s">
        <v>131</v>
      </c>
      <c r="UQ32" s="3" t="s">
        <v>127</v>
      </c>
      <c r="UR32" s="3" t="s">
        <v>132</v>
      </c>
      <c r="US32" s="3" t="s">
        <v>132</v>
      </c>
      <c r="UT32" s="3" t="s">
        <v>132</v>
      </c>
      <c r="UU32" s="3" t="s">
        <v>132</v>
      </c>
      <c r="UV32" s="3" t="s">
        <v>129</v>
      </c>
      <c r="UW32" s="3" t="s">
        <v>129</v>
      </c>
      <c r="UX32" s="5" t="s">
        <v>1643</v>
      </c>
      <c r="UY32" s="13" t="s">
        <v>196</v>
      </c>
      <c r="UZ32" s="3" t="s">
        <v>198</v>
      </c>
      <c r="VA32" s="3" t="s">
        <v>1643</v>
      </c>
      <c r="VB32" s="3" t="s">
        <v>1643</v>
      </c>
      <c r="VC32" s="3" t="s">
        <v>1643</v>
      </c>
      <c r="VD32" s="3" t="s">
        <v>1643</v>
      </c>
      <c r="VE32" s="3" t="s">
        <v>210</v>
      </c>
      <c r="VF32" s="5" t="s">
        <v>1643</v>
      </c>
      <c r="VG32" s="13" t="s">
        <v>231</v>
      </c>
      <c r="VH32" s="3" t="s">
        <v>232</v>
      </c>
      <c r="VI32" s="3" t="s">
        <v>233</v>
      </c>
      <c r="VJ32" s="3" t="s">
        <v>234</v>
      </c>
      <c r="VK32" s="3" t="s">
        <v>235</v>
      </c>
      <c r="VL32" s="3" t="s">
        <v>1643</v>
      </c>
      <c r="VM32" s="3" t="s">
        <v>1643</v>
      </c>
      <c r="VN32" s="5" t="s">
        <v>1643</v>
      </c>
      <c r="VO32" s="13" t="s">
        <v>132</v>
      </c>
      <c r="VP32" s="3" t="s">
        <v>127</v>
      </c>
      <c r="VQ32" s="3" t="s">
        <v>132</v>
      </c>
      <c r="VR32" s="3" t="s">
        <v>127</v>
      </c>
      <c r="VS32" s="3" t="s">
        <v>127</v>
      </c>
      <c r="VT32" s="3" t="s">
        <v>127</v>
      </c>
      <c r="VU32" s="3" t="s">
        <v>127</v>
      </c>
      <c r="VV32" s="3" t="s">
        <v>127</v>
      </c>
      <c r="VW32" s="3" t="s">
        <v>127</v>
      </c>
      <c r="VX32" s="3" t="s">
        <v>127</v>
      </c>
      <c r="VY32" s="3" t="s">
        <v>127</v>
      </c>
      <c r="VZ32" s="3" t="s">
        <v>127</v>
      </c>
      <c r="WA32" s="3" t="s">
        <v>127</v>
      </c>
      <c r="WB32" s="3" t="s">
        <v>127</v>
      </c>
      <c r="WC32" s="3" t="s">
        <v>127</v>
      </c>
      <c r="WD32" s="3" t="s">
        <v>132</v>
      </c>
      <c r="WE32" s="3" t="s">
        <v>127</v>
      </c>
      <c r="WF32" s="3" t="s">
        <v>127</v>
      </c>
      <c r="WG32" s="3" t="s">
        <v>127</v>
      </c>
      <c r="WH32" s="3" t="s">
        <v>132</v>
      </c>
      <c r="WI32" s="3" t="s">
        <v>132</v>
      </c>
      <c r="WJ32" s="3" t="s">
        <v>132</v>
      </c>
      <c r="WK32" s="3" t="s">
        <v>132</v>
      </c>
      <c r="WL32" s="3" t="s">
        <v>132</v>
      </c>
      <c r="WM32" s="3" t="s">
        <v>132</v>
      </c>
      <c r="WN32" s="3" t="s">
        <v>132</v>
      </c>
      <c r="WO32" s="3" t="s">
        <v>132</v>
      </c>
      <c r="WP32" s="3" t="s">
        <v>131</v>
      </c>
      <c r="WQ32" s="3" t="s">
        <v>131</v>
      </c>
      <c r="WR32" s="3" t="s">
        <v>131</v>
      </c>
      <c r="WS32" s="3" t="s">
        <v>132</v>
      </c>
      <c r="WT32" s="3" t="s">
        <v>131</v>
      </c>
      <c r="WU32" s="3" t="s">
        <v>131</v>
      </c>
      <c r="WV32" s="3" t="s">
        <v>132</v>
      </c>
      <c r="WW32" s="3" t="s">
        <v>132</v>
      </c>
      <c r="WX32" s="3" t="s">
        <v>132</v>
      </c>
      <c r="WY32" s="3" t="s">
        <v>132</v>
      </c>
      <c r="WZ32" s="3" t="s">
        <v>132</v>
      </c>
      <c r="XA32" s="3" t="s">
        <v>132</v>
      </c>
      <c r="XB32" s="3" t="s">
        <v>132</v>
      </c>
      <c r="XC32" s="3" t="s">
        <v>132</v>
      </c>
      <c r="XD32" s="3" t="s">
        <v>132</v>
      </c>
      <c r="XE32" s="3" t="s">
        <v>132</v>
      </c>
      <c r="XF32" s="3" t="s">
        <v>132</v>
      </c>
      <c r="XG32" s="3" t="s">
        <v>132</v>
      </c>
      <c r="XH32" s="3" t="s">
        <v>131</v>
      </c>
      <c r="XI32" s="3" t="s">
        <v>131</v>
      </c>
      <c r="XJ32" s="3" t="s">
        <v>127</v>
      </c>
      <c r="XK32" s="3" t="s">
        <v>127</v>
      </c>
      <c r="XL32" s="3" t="s">
        <v>127</v>
      </c>
      <c r="XM32" s="3" t="s">
        <v>127</v>
      </c>
      <c r="XN32" s="3" t="s">
        <v>127</v>
      </c>
      <c r="XO32" s="3" t="s">
        <v>132</v>
      </c>
      <c r="XP32" s="3" t="s">
        <v>127</v>
      </c>
      <c r="XQ32" s="3" t="s">
        <v>132</v>
      </c>
      <c r="XR32" s="3" t="s">
        <v>132</v>
      </c>
      <c r="XS32" s="3" t="s">
        <v>132</v>
      </c>
      <c r="XT32" s="3" t="s">
        <v>131</v>
      </c>
      <c r="XU32" s="3" t="s">
        <v>129</v>
      </c>
      <c r="XV32" s="3" t="s">
        <v>129</v>
      </c>
      <c r="XW32" s="3" t="s">
        <v>132</v>
      </c>
      <c r="XX32" s="3" t="s">
        <v>131</v>
      </c>
      <c r="XY32" s="3" t="s">
        <v>131</v>
      </c>
      <c r="XZ32" s="3" t="s">
        <v>131</v>
      </c>
      <c r="YA32" s="5" t="s">
        <v>335</v>
      </c>
      <c r="YB32" s="13" t="s">
        <v>353</v>
      </c>
      <c r="YC32" s="3" t="s">
        <v>354</v>
      </c>
      <c r="YD32" s="3" t="s">
        <v>355</v>
      </c>
      <c r="YE32" s="3" t="s">
        <v>1643</v>
      </c>
      <c r="YF32" s="3" t="s">
        <v>1643</v>
      </c>
      <c r="YG32" s="3" t="s">
        <v>110</v>
      </c>
      <c r="YH32" s="5" t="s">
        <v>371</v>
      </c>
      <c r="YI32" s="13" t="s">
        <v>111</v>
      </c>
      <c r="YJ32" s="3" t="s">
        <v>1643</v>
      </c>
      <c r="YK32" s="3" t="s">
        <v>1643</v>
      </c>
      <c r="YL32" s="3" t="s">
        <v>111</v>
      </c>
      <c r="YM32" s="3" t="s">
        <v>1643</v>
      </c>
      <c r="YN32" s="3" t="s">
        <v>1643</v>
      </c>
      <c r="YO32" s="3" t="s">
        <v>110</v>
      </c>
      <c r="YP32" s="3" t="s">
        <v>111</v>
      </c>
      <c r="YQ32" s="3" t="s">
        <v>1643</v>
      </c>
      <c r="YR32" s="3" t="s">
        <v>110</v>
      </c>
      <c r="YS32" s="3" t="s">
        <v>411</v>
      </c>
      <c r="YT32" s="3" t="s">
        <v>111</v>
      </c>
      <c r="YU32" s="3" t="s">
        <v>1643</v>
      </c>
      <c r="YV32" s="3" t="s">
        <v>111</v>
      </c>
      <c r="YW32" s="3" t="s">
        <v>1643</v>
      </c>
      <c r="YX32" s="3" t="s">
        <v>1643</v>
      </c>
      <c r="YY32" s="3" t="s">
        <v>111</v>
      </c>
      <c r="YZ32" s="3" t="s">
        <v>1643</v>
      </c>
      <c r="ZA32" s="3" t="s">
        <v>1643</v>
      </c>
      <c r="ZB32" s="3" t="s">
        <v>110</v>
      </c>
      <c r="ZC32" s="3" t="s">
        <v>111</v>
      </c>
      <c r="ZD32" s="3" t="s">
        <v>1643</v>
      </c>
      <c r="ZE32" s="3" t="s">
        <v>110</v>
      </c>
      <c r="ZF32" s="3" t="s">
        <v>111</v>
      </c>
      <c r="ZG32" s="3" t="s">
        <v>1643</v>
      </c>
      <c r="ZH32" s="3" t="s">
        <v>110</v>
      </c>
      <c r="ZI32" s="3" t="s">
        <v>111</v>
      </c>
      <c r="ZJ32" s="3" t="s">
        <v>1643</v>
      </c>
      <c r="ZK32" s="3" t="s">
        <v>111</v>
      </c>
      <c r="ZL32" s="3" t="s">
        <v>1643</v>
      </c>
      <c r="ZM32" s="3" t="s">
        <v>1643</v>
      </c>
      <c r="ZN32" s="3" t="s">
        <v>1643</v>
      </c>
      <c r="ZO32" s="3" t="s">
        <v>111</v>
      </c>
      <c r="ZP32" s="3" t="s">
        <v>1643</v>
      </c>
      <c r="ZQ32" s="3" t="s">
        <v>1643</v>
      </c>
      <c r="ZR32" s="5" t="s">
        <v>1643</v>
      </c>
      <c r="ZS32" s="3" t="s">
        <v>487</v>
      </c>
      <c r="ZT32" s="3" t="s">
        <v>462</v>
      </c>
      <c r="ZU32" s="3" t="s">
        <v>452</v>
      </c>
      <c r="ZV32" s="18" t="s">
        <v>110</v>
      </c>
      <c r="ZW32" s="13" t="s">
        <v>1643</v>
      </c>
      <c r="ZX32" s="3" t="s">
        <v>484</v>
      </c>
      <c r="ZY32" s="3" t="s">
        <v>1643</v>
      </c>
      <c r="ZZ32" s="3" t="s">
        <v>1643</v>
      </c>
      <c r="AAA32" s="3" t="s">
        <v>492</v>
      </c>
      <c r="AAB32" s="3" t="s">
        <v>1643</v>
      </c>
      <c r="AAC32" s="3" t="s">
        <v>496</v>
      </c>
      <c r="AAD32" s="3" t="s">
        <v>497</v>
      </c>
      <c r="AAE32" s="3" t="s">
        <v>498</v>
      </c>
      <c r="AAF32" s="5" t="s">
        <v>1643</v>
      </c>
      <c r="AAG32" s="13" t="s">
        <v>110</v>
      </c>
      <c r="AAH32" s="3" t="s">
        <v>110</v>
      </c>
      <c r="AAI32" s="3" t="s">
        <v>110</v>
      </c>
      <c r="AAJ32" s="3" t="s">
        <v>110</v>
      </c>
      <c r="AAK32" s="3" t="s">
        <v>110</v>
      </c>
      <c r="AAL32" s="3" t="s">
        <v>1643</v>
      </c>
      <c r="AAM32" s="3" t="s">
        <v>1643</v>
      </c>
      <c r="AAN32" s="3" t="s">
        <v>1643</v>
      </c>
      <c r="AAO32" s="5" t="s">
        <v>1643</v>
      </c>
      <c r="AAP32" s="13" t="s">
        <v>111</v>
      </c>
      <c r="AAQ32" s="5" t="s">
        <v>1643</v>
      </c>
      <c r="AAR32" s="13" t="s">
        <v>520</v>
      </c>
      <c r="AAS32" s="3" t="s">
        <v>110</v>
      </c>
      <c r="AAT32" s="3" t="s">
        <v>110</v>
      </c>
      <c r="AAU32" s="3" t="s">
        <v>110</v>
      </c>
      <c r="AAV32" s="3" t="s">
        <v>110</v>
      </c>
      <c r="AAW32" s="3" t="s">
        <v>110</v>
      </c>
      <c r="AAX32" s="5" t="s">
        <v>110</v>
      </c>
      <c r="AAY32" s="13" t="s">
        <v>111</v>
      </c>
      <c r="AAZ32" s="13" t="s">
        <v>1643</v>
      </c>
      <c r="ABA32" s="3" t="s">
        <v>1643</v>
      </c>
      <c r="ABB32" s="3" t="s">
        <v>1643</v>
      </c>
      <c r="ABC32" s="3" t="s">
        <v>1643</v>
      </c>
      <c r="ABD32" s="3" t="s">
        <v>1643</v>
      </c>
      <c r="ABE32" s="20"/>
      <c r="ABF32" s="5" t="s">
        <v>1643</v>
      </c>
      <c r="ABG32" s="13" t="s">
        <v>1643</v>
      </c>
      <c r="ABH32" s="3" t="s">
        <v>1643</v>
      </c>
      <c r="ABI32" s="3" t="s">
        <v>1643</v>
      </c>
      <c r="ABJ32" s="3" t="s">
        <v>1643</v>
      </c>
      <c r="ABK32" s="3" t="s">
        <v>1643</v>
      </c>
      <c r="ABL32" s="3" t="s">
        <v>1643</v>
      </c>
      <c r="ABM32" s="5" t="s">
        <v>1643</v>
      </c>
      <c r="ABN32" s="13" t="s">
        <v>1643</v>
      </c>
      <c r="ABO32" s="3" t="s">
        <v>1643</v>
      </c>
      <c r="ABP32" s="3" t="s">
        <v>1643</v>
      </c>
      <c r="ABQ32" s="3" t="s">
        <v>1643</v>
      </c>
      <c r="ABR32" s="3" t="s">
        <v>1643</v>
      </c>
      <c r="ABS32" s="3" t="s">
        <v>1643</v>
      </c>
      <c r="ABT32" s="5" t="s">
        <v>1643</v>
      </c>
      <c r="ABU32" s="13" t="s">
        <v>1643</v>
      </c>
      <c r="ABV32" s="3" t="s">
        <v>1643</v>
      </c>
      <c r="ABW32" s="3" t="s">
        <v>1643</v>
      </c>
      <c r="ABX32" s="3" t="s">
        <v>1643</v>
      </c>
      <c r="ABY32" s="3" t="s">
        <v>1643</v>
      </c>
      <c r="ABZ32" s="3" t="s">
        <v>1643</v>
      </c>
      <c r="ACA32" s="5" t="s">
        <v>1643</v>
      </c>
      <c r="ACB32" s="13" t="s">
        <v>1643</v>
      </c>
      <c r="ACC32" s="3" t="s">
        <v>1643</v>
      </c>
      <c r="ACD32" s="3" t="s">
        <v>1643</v>
      </c>
      <c r="ACE32" s="3" t="s">
        <v>1643</v>
      </c>
      <c r="ACF32" s="3" t="s">
        <v>1643</v>
      </c>
      <c r="ACG32" s="3" t="s">
        <v>1643</v>
      </c>
      <c r="ACH32" s="3" t="s">
        <v>1643</v>
      </c>
      <c r="ACI32" s="3" t="s">
        <v>1643</v>
      </c>
      <c r="ACJ32" s="5" t="s">
        <v>1643</v>
      </c>
      <c r="ACK32" s="13" t="s">
        <v>110</v>
      </c>
      <c r="ACL32" s="3" t="s">
        <v>546</v>
      </c>
      <c r="ACM32" s="3" t="s">
        <v>1643</v>
      </c>
      <c r="ACN32" s="3" t="s">
        <v>1643</v>
      </c>
      <c r="ACO32" s="3" t="s">
        <v>1643</v>
      </c>
      <c r="ACP32" s="5" t="s">
        <v>545</v>
      </c>
      <c r="ACQ32" s="13" t="s">
        <v>1643</v>
      </c>
      <c r="ACR32" s="3" t="s">
        <v>1643</v>
      </c>
      <c r="ACS32" s="3" t="s">
        <v>1643</v>
      </c>
      <c r="ACT32" s="3" t="s">
        <v>1643</v>
      </c>
      <c r="ACU32" s="5"/>
      <c r="ACV32" s="13" t="s">
        <v>1643</v>
      </c>
      <c r="ACW32" s="3" t="s">
        <v>1643</v>
      </c>
      <c r="ACX32" s="3" t="s">
        <v>1643</v>
      </c>
      <c r="ACY32" s="3" t="s">
        <v>1643</v>
      </c>
      <c r="ACZ32" s="5" t="s">
        <v>1643</v>
      </c>
      <c r="ADA32" s="13" t="s">
        <v>1643</v>
      </c>
      <c r="ADB32" s="3" t="s">
        <v>557</v>
      </c>
      <c r="ADC32" s="3" t="s">
        <v>140</v>
      </c>
      <c r="ADD32" s="3" t="s">
        <v>144</v>
      </c>
      <c r="ADE32" s="3" t="s">
        <v>156</v>
      </c>
      <c r="ADF32" s="3" t="s">
        <v>558</v>
      </c>
      <c r="ADG32" s="3" t="s">
        <v>1643</v>
      </c>
      <c r="ADH32" s="3" t="s">
        <v>1643</v>
      </c>
      <c r="ADI32" s="20" t="s">
        <v>1643</v>
      </c>
      <c r="ADJ32" s="13" t="s">
        <v>111</v>
      </c>
      <c r="ADK32" s="3" t="s">
        <v>1643</v>
      </c>
      <c r="ADL32" s="3" t="s">
        <v>1643</v>
      </c>
      <c r="ADM32" s="3" t="s">
        <v>1643</v>
      </c>
      <c r="ADN32" s="3" t="s">
        <v>1643</v>
      </c>
      <c r="ADO32" s="5" t="s">
        <v>1643</v>
      </c>
      <c r="ADP32" s="13" t="s">
        <v>1643</v>
      </c>
      <c r="ADQ32" s="8" t="s">
        <v>1643</v>
      </c>
      <c r="ADR32" s="3" t="s">
        <v>1643</v>
      </c>
      <c r="ADS32" s="3" t="s">
        <v>1643</v>
      </c>
      <c r="ADT32" s="5" t="s">
        <v>1643</v>
      </c>
      <c r="ADU32" s="13" t="s">
        <v>1643</v>
      </c>
      <c r="ADV32" s="8" t="s">
        <v>1643</v>
      </c>
      <c r="ADW32" s="3" t="s">
        <v>1643</v>
      </c>
      <c r="ADX32" s="3" t="s">
        <v>1643</v>
      </c>
      <c r="ADY32" s="5" t="s">
        <v>1643</v>
      </c>
      <c r="ADZ32" s="13" t="s">
        <v>1643</v>
      </c>
      <c r="AEA32" s="8" t="s">
        <v>1643</v>
      </c>
      <c r="AEB32" s="3" t="s">
        <v>1643</v>
      </c>
      <c r="AEC32" s="3" t="s">
        <v>1643</v>
      </c>
      <c r="AED32" s="5" t="s">
        <v>1643</v>
      </c>
      <c r="AEE32" s="13" t="s">
        <v>1643</v>
      </c>
      <c r="AEF32" s="3" t="s">
        <v>1643</v>
      </c>
      <c r="AEG32" s="3" t="s">
        <v>1643</v>
      </c>
      <c r="AEH32" s="3" t="s">
        <v>1643</v>
      </c>
      <c r="AEI32" s="3" t="s">
        <v>1643</v>
      </c>
      <c r="AEJ32" s="3" t="s">
        <v>1643</v>
      </c>
      <c r="AEK32" s="3" t="s">
        <v>1643</v>
      </c>
      <c r="AEL32" s="3" t="s">
        <v>1643</v>
      </c>
      <c r="AEM32" s="5" t="s">
        <v>1643</v>
      </c>
      <c r="AEN32" s="13" t="s">
        <v>1643</v>
      </c>
      <c r="AEO32" s="3" t="s">
        <v>1643</v>
      </c>
      <c r="AEP32" s="3" t="s">
        <v>1643</v>
      </c>
      <c r="AEQ32" s="3" t="s">
        <v>1643</v>
      </c>
      <c r="AER32" s="3" t="s">
        <v>1643</v>
      </c>
      <c r="AES32" s="3" t="s">
        <v>1643</v>
      </c>
      <c r="AET32" s="5" t="s">
        <v>1643</v>
      </c>
      <c r="AEU32" s="13" t="s">
        <v>1643</v>
      </c>
      <c r="AEV32" s="3" t="s">
        <v>1643</v>
      </c>
      <c r="AEW32" s="3" t="s">
        <v>1643</v>
      </c>
      <c r="AEX32" s="3" t="s">
        <v>1643</v>
      </c>
      <c r="AEY32" s="5" t="s">
        <v>1643</v>
      </c>
    </row>
    <row r="33" spans="1:831" ht="101.5" x14ac:dyDescent="0.35">
      <c r="A33" s="1">
        <v>45613.874155092592</v>
      </c>
      <c r="B33" s="2">
        <v>45613.882210648146</v>
      </c>
      <c r="C33" s="4">
        <v>78</v>
      </c>
      <c r="D33" s="4">
        <v>695</v>
      </c>
      <c r="E33" s="3" t="s">
        <v>1677</v>
      </c>
      <c r="F33" s="2">
        <v>45620.882229074072</v>
      </c>
      <c r="G33" s="3" t="s">
        <v>1716</v>
      </c>
      <c r="H33" s="4">
        <v>1</v>
      </c>
      <c r="I33" s="3" t="s">
        <v>1642</v>
      </c>
      <c r="J33" s="3" t="s">
        <v>1642</v>
      </c>
      <c r="K33" s="3" t="s">
        <v>1642</v>
      </c>
      <c r="L33" s="3" t="s">
        <v>1642</v>
      </c>
      <c r="M33" s="3" t="s">
        <v>1642</v>
      </c>
      <c r="N33" s="3" t="s">
        <v>1642</v>
      </c>
      <c r="O33" s="3" t="s">
        <v>110</v>
      </c>
      <c r="P33" s="3" t="s">
        <v>1643</v>
      </c>
      <c r="Q33" s="3" t="s">
        <v>1643</v>
      </c>
      <c r="R33" s="20" t="s">
        <v>110</v>
      </c>
      <c r="S33" s="127">
        <v>43</v>
      </c>
      <c r="T33" s="124"/>
      <c r="U33" s="3"/>
      <c r="V33" s="3" t="s">
        <v>22</v>
      </c>
      <c r="W33" s="3" t="s">
        <v>111</v>
      </c>
      <c r="X33" s="3" t="s">
        <v>51</v>
      </c>
      <c r="Y33" s="3" t="s">
        <v>76</v>
      </c>
      <c r="Z33" s="3" t="s">
        <v>10</v>
      </c>
      <c r="AA33" s="4">
        <v>70</v>
      </c>
      <c r="AB33" s="3" t="s">
        <v>21</v>
      </c>
      <c r="AC33" s="3" t="s">
        <v>110</v>
      </c>
      <c r="AD33" s="3" t="s">
        <v>1643</v>
      </c>
      <c r="AE33" s="5" t="s">
        <v>1643</v>
      </c>
      <c r="AF33" s="8" t="s">
        <v>1643</v>
      </c>
      <c r="AG33" s="3" t="s">
        <v>1643</v>
      </c>
      <c r="AH33" s="3" t="s">
        <v>1643</v>
      </c>
      <c r="AI33" s="3" t="s">
        <v>1643</v>
      </c>
      <c r="AJ33" s="3" t="s">
        <v>1643</v>
      </c>
      <c r="AK33" s="3" t="s">
        <v>1643</v>
      </c>
      <c r="AL33" s="3" t="s">
        <v>1643</v>
      </c>
      <c r="AM33" s="3" t="s">
        <v>1643</v>
      </c>
      <c r="AN33" s="3" t="s">
        <v>1643</v>
      </c>
      <c r="AO33" s="3" t="s">
        <v>1643</v>
      </c>
      <c r="AP33" s="3" t="s">
        <v>1643</v>
      </c>
      <c r="AQ33" s="3" t="s">
        <v>1643</v>
      </c>
      <c r="AR33" s="3" t="s">
        <v>1643</v>
      </c>
      <c r="AS33" s="3" t="s">
        <v>1643</v>
      </c>
      <c r="AT33" s="3" t="s">
        <v>1643</v>
      </c>
      <c r="AU33" s="5" t="s">
        <v>1643</v>
      </c>
      <c r="AV33" s="13" t="s">
        <v>1643</v>
      </c>
      <c r="AW33" s="3" t="s">
        <v>1643</v>
      </c>
      <c r="AX33" s="3" t="s">
        <v>1643</v>
      </c>
      <c r="AY33" s="3" t="s">
        <v>1643</v>
      </c>
      <c r="AZ33" s="3" t="s">
        <v>1643</v>
      </c>
      <c r="BA33" s="3" t="s">
        <v>1643</v>
      </c>
      <c r="BB33" s="3" t="s">
        <v>1643</v>
      </c>
      <c r="BC33" s="5" t="s">
        <v>1643</v>
      </c>
      <c r="BD33" s="13" t="s">
        <v>1643</v>
      </c>
      <c r="BE33" s="3" t="s">
        <v>1643</v>
      </c>
      <c r="BF33" s="3" t="s">
        <v>1643</v>
      </c>
      <c r="BG33" s="3" t="s">
        <v>1643</v>
      </c>
      <c r="BH33" s="3" t="s">
        <v>1643</v>
      </c>
      <c r="BI33" s="3" t="s">
        <v>1643</v>
      </c>
      <c r="BJ33" s="3" t="s">
        <v>1643</v>
      </c>
      <c r="BK33" s="5" t="s">
        <v>1643</v>
      </c>
      <c r="BL33" s="13" t="s">
        <v>1643</v>
      </c>
      <c r="BM33" s="3" t="s">
        <v>1643</v>
      </c>
      <c r="BN33" s="3" t="s">
        <v>1643</v>
      </c>
      <c r="BO33" s="5" t="s">
        <v>1643</v>
      </c>
      <c r="BP33" s="13" t="s">
        <v>1643</v>
      </c>
      <c r="BQ33" s="3" t="s">
        <v>1643</v>
      </c>
      <c r="BR33" s="3" t="s">
        <v>1643</v>
      </c>
      <c r="BS33" s="5" t="s">
        <v>1643</v>
      </c>
      <c r="BT33" s="13" t="s">
        <v>1643</v>
      </c>
      <c r="BU33" s="5" t="s">
        <v>1643</v>
      </c>
      <c r="BV33" s="13" t="s">
        <v>1643</v>
      </c>
      <c r="BW33" s="3" t="s">
        <v>1643</v>
      </c>
      <c r="BX33" s="3" t="s">
        <v>1643</v>
      </c>
      <c r="BY33" s="5" t="s">
        <v>1643</v>
      </c>
      <c r="BZ33" s="13" t="s">
        <v>1643</v>
      </c>
      <c r="CA33" s="3" t="s">
        <v>1643</v>
      </c>
      <c r="CB33" s="3" t="s">
        <v>1643</v>
      </c>
      <c r="CC33" s="3" t="s">
        <v>1643</v>
      </c>
      <c r="CD33" s="5" t="s">
        <v>1643</v>
      </c>
      <c r="CE33" s="13" t="s">
        <v>1643</v>
      </c>
      <c r="CF33" s="3" t="s">
        <v>1643</v>
      </c>
      <c r="CG33" s="3" t="s">
        <v>1643</v>
      </c>
      <c r="CH33" s="3" t="s">
        <v>1643</v>
      </c>
      <c r="CI33" s="3" t="s">
        <v>1643</v>
      </c>
      <c r="CJ33" s="3" t="s">
        <v>1643</v>
      </c>
      <c r="CK33" s="5" t="s">
        <v>1643</v>
      </c>
      <c r="CL33" s="13" t="s">
        <v>1643</v>
      </c>
      <c r="CM33" s="3" t="s">
        <v>1643</v>
      </c>
      <c r="CN33" s="3" t="s">
        <v>1643</v>
      </c>
      <c r="CO33" s="3" t="s">
        <v>1643</v>
      </c>
      <c r="CP33" s="3" t="s">
        <v>1643</v>
      </c>
      <c r="CQ33" s="20" t="s">
        <v>1643</v>
      </c>
      <c r="CR33" s="13" t="s">
        <v>1643</v>
      </c>
      <c r="CS33" s="3" t="s">
        <v>1643</v>
      </c>
      <c r="CT33" s="3" t="s">
        <v>1643</v>
      </c>
      <c r="CU33" s="3" t="s">
        <v>1643</v>
      </c>
      <c r="CV33" s="3" t="s">
        <v>1643</v>
      </c>
      <c r="CW33" s="3" t="s">
        <v>1643</v>
      </c>
      <c r="CX33" s="3" t="s">
        <v>1643</v>
      </c>
      <c r="CY33" s="3" t="s">
        <v>1643</v>
      </c>
      <c r="CZ33" s="3" t="s">
        <v>1643</v>
      </c>
      <c r="DA33" s="3" t="s">
        <v>1643</v>
      </c>
      <c r="DB33" s="3" t="s">
        <v>1643</v>
      </c>
      <c r="DC33" s="3" t="s">
        <v>1643</v>
      </c>
      <c r="DD33" s="3" t="s">
        <v>1643</v>
      </c>
      <c r="DE33" s="5" t="s">
        <v>1643</v>
      </c>
      <c r="DF33" s="8" t="s">
        <v>1643</v>
      </c>
      <c r="DG33" s="3" t="s">
        <v>1643</v>
      </c>
      <c r="DH33" s="3" t="s">
        <v>1643</v>
      </c>
      <c r="DI33" s="3" t="s">
        <v>1643</v>
      </c>
      <c r="DJ33" s="3" t="s">
        <v>1643</v>
      </c>
      <c r="DK33" s="3" t="s">
        <v>1643</v>
      </c>
      <c r="DL33" s="3" t="s">
        <v>1643</v>
      </c>
      <c r="DM33" s="3" t="s">
        <v>1643</v>
      </c>
      <c r="DN33" s="5" t="s">
        <v>1643</v>
      </c>
      <c r="DO33" s="8" t="s">
        <v>1643</v>
      </c>
      <c r="DP33" s="3" t="s">
        <v>1643</v>
      </c>
      <c r="DQ33" s="3" t="s">
        <v>1643</v>
      </c>
      <c r="DR33" s="5" t="s">
        <v>1643</v>
      </c>
      <c r="DS33" s="8" t="s">
        <v>1643</v>
      </c>
      <c r="DT33" s="3" t="s">
        <v>1643</v>
      </c>
      <c r="DU33" s="3" t="s">
        <v>1643</v>
      </c>
      <c r="DV33" s="5" t="s">
        <v>1643</v>
      </c>
      <c r="DW33" s="16" t="s">
        <v>1643</v>
      </c>
      <c r="DX33" s="13" t="s">
        <v>1643</v>
      </c>
      <c r="DY33" s="3" t="s">
        <v>1643</v>
      </c>
      <c r="DZ33" s="3" t="s">
        <v>1643</v>
      </c>
      <c r="EA33" s="3" t="s">
        <v>1643</v>
      </c>
      <c r="EB33" s="20" t="s">
        <v>1643</v>
      </c>
      <c r="EC33" s="13" t="s">
        <v>1643</v>
      </c>
      <c r="ED33" s="3" t="s">
        <v>1643</v>
      </c>
      <c r="EE33" s="3" t="s">
        <v>1643</v>
      </c>
      <c r="EF33" s="3" t="s">
        <v>1643</v>
      </c>
      <c r="EG33" s="3" t="s">
        <v>1643</v>
      </c>
      <c r="EH33" s="3" t="s">
        <v>1643</v>
      </c>
      <c r="EI33" s="3" t="s">
        <v>1643</v>
      </c>
      <c r="EJ33" s="3" t="s">
        <v>1643</v>
      </c>
      <c r="EK33" s="3" t="s">
        <v>1643</v>
      </c>
      <c r="EL33" s="3" t="s">
        <v>1643</v>
      </c>
      <c r="EM33" s="20" t="s">
        <v>1643</v>
      </c>
      <c r="EN33" s="18" t="s">
        <v>1643</v>
      </c>
      <c r="EO33" s="8" t="s">
        <v>1643</v>
      </c>
      <c r="EP33" s="3" t="s">
        <v>1643</v>
      </c>
      <c r="EQ33" s="3" t="s">
        <v>1643</v>
      </c>
      <c r="ER33" s="3" t="s">
        <v>1643</v>
      </c>
      <c r="ES33" s="3" t="s">
        <v>1643</v>
      </c>
      <c r="ET33" s="3" t="s">
        <v>1643</v>
      </c>
      <c r="EU33" s="3" t="s">
        <v>1643</v>
      </c>
      <c r="EV33" s="3" t="s">
        <v>1643</v>
      </c>
      <c r="EW33" s="3" t="s">
        <v>1643</v>
      </c>
      <c r="EX33" s="20" t="s">
        <v>1643</v>
      </c>
      <c r="EY33" s="16" t="s">
        <v>1643</v>
      </c>
      <c r="EZ33" s="13" t="s">
        <v>1643</v>
      </c>
      <c r="FA33" s="3" t="s">
        <v>1643</v>
      </c>
      <c r="FB33" s="3" t="s">
        <v>1643</v>
      </c>
      <c r="FC33" s="3" t="s">
        <v>1643</v>
      </c>
      <c r="FD33" s="3" t="s">
        <v>1643</v>
      </c>
      <c r="FE33" s="3" t="s">
        <v>1643</v>
      </c>
      <c r="FF33" s="3" t="s">
        <v>1643</v>
      </c>
      <c r="FG33" s="3" t="s">
        <v>1643</v>
      </c>
      <c r="FH33" s="3" t="s">
        <v>1643</v>
      </c>
      <c r="FI33" s="3" t="s">
        <v>1643</v>
      </c>
      <c r="FJ33" s="3" t="s">
        <v>1643</v>
      </c>
      <c r="FK33" s="3" t="s">
        <v>1643</v>
      </c>
      <c r="FL33" s="3" t="s">
        <v>1643</v>
      </c>
      <c r="FM33" s="3" t="s">
        <v>1643</v>
      </c>
      <c r="FN33" s="3" t="s">
        <v>1643</v>
      </c>
      <c r="FO33" s="3" t="s">
        <v>1643</v>
      </c>
      <c r="FP33" s="3" t="s">
        <v>1643</v>
      </c>
      <c r="FQ33" s="3" t="s">
        <v>1643</v>
      </c>
      <c r="FR33" s="3" t="s">
        <v>1643</v>
      </c>
      <c r="FS33" s="3" t="s">
        <v>1643</v>
      </c>
      <c r="FT33" s="3" t="s">
        <v>1643</v>
      </c>
      <c r="FU33" s="3" t="s">
        <v>1643</v>
      </c>
      <c r="FV33" s="3" t="s">
        <v>1643</v>
      </c>
      <c r="FW33" s="3" t="s">
        <v>1643</v>
      </c>
      <c r="FX33" s="3" t="s">
        <v>1643</v>
      </c>
      <c r="FY33" s="3" t="s">
        <v>1643</v>
      </c>
      <c r="FZ33" s="3" t="s">
        <v>1643</v>
      </c>
      <c r="GA33" s="3" t="s">
        <v>1643</v>
      </c>
      <c r="GB33" s="3" t="s">
        <v>1643</v>
      </c>
      <c r="GC33" s="3" t="s">
        <v>1643</v>
      </c>
      <c r="GD33" s="3" t="s">
        <v>1643</v>
      </c>
      <c r="GE33" s="3" t="s">
        <v>1643</v>
      </c>
      <c r="GF33" s="3" t="s">
        <v>1643</v>
      </c>
      <c r="GG33" s="3" t="s">
        <v>1643</v>
      </c>
      <c r="GH33" s="3" t="s">
        <v>1643</v>
      </c>
      <c r="GI33" s="3" t="s">
        <v>1643</v>
      </c>
      <c r="GJ33" s="3" t="s">
        <v>1643</v>
      </c>
      <c r="GK33" s="3" t="s">
        <v>1643</v>
      </c>
      <c r="GL33" s="3" t="s">
        <v>1643</v>
      </c>
      <c r="GM33" s="3" t="s">
        <v>1643</v>
      </c>
      <c r="GN33" s="3" t="s">
        <v>1643</v>
      </c>
      <c r="GO33" s="3" t="s">
        <v>1643</v>
      </c>
      <c r="GP33" s="20" t="s">
        <v>1643</v>
      </c>
      <c r="GQ33" s="13" t="s">
        <v>1643</v>
      </c>
      <c r="GR33" s="20" t="s">
        <v>1643</v>
      </c>
      <c r="GS33" s="13" t="s">
        <v>1643</v>
      </c>
      <c r="GT33" s="3" t="s">
        <v>1643</v>
      </c>
      <c r="GU33" s="3" t="s">
        <v>1643</v>
      </c>
      <c r="GV33" s="20" t="s">
        <v>1643</v>
      </c>
      <c r="GW33" s="31"/>
      <c r="GX33" s="13" t="s">
        <v>1643</v>
      </c>
      <c r="GY33" s="5" t="s">
        <v>1643</v>
      </c>
      <c r="GZ33" s="13" t="s">
        <v>1643</v>
      </c>
      <c r="HA33" s="5" t="s">
        <v>1643</v>
      </c>
      <c r="HB33" s="13" t="s">
        <v>1643</v>
      </c>
      <c r="HC33" s="3" t="s">
        <v>1643</v>
      </c>
      <c r="HD33" s="3" t="s">
        <v>1643</v>
      </c>
      <c r="HE33" s="3" t="s">
        <v>1643</v>
      </c>
      <c r="HF33" s="3" t="s">
        <v>1643</v>
      </c>
      <c r="HG33" s="20" t="s">
        <v>1643</v>
      </c>
      <c r="HH33" s="13" t="s">
        <v>1643</v>
      </c>
      <c r="HI33" s="3"/>
      <c r="HJ33" s="3" t="s">
        <v>1643</v>
      </c>
      <c r="HK33" s="3" t="s">
        <v>1643</v>
      </c>
      <c r="HL33" s="3" t="s">
        <v>1643</v>
      </c>
      <c r="HM33" s="3" t="s">
        <v>1643</v>
      </c>
      <c r="HN33" s="3" t="s">
        <v>1643</v>
      </c>
      <c r="HO33" s="5" t="s">
        <v>1643</v>
      </c>
      <c r="HP33" s="8" t="s">
        <v>1643</v>
      </c>
      <c r="HQ33" s="8" t="s">
        <v>1643</v>
      </c>
      <c r="HR33" s="3" t="s">
        <v>1643</v>
      </c>
      <c r="HS33" s="3" t="s">
        <v>1643</v>
      </c>
      <c r="HT33" s="3" t="s">
        <v>1643</v>
      </c>
      <c r="HU33" s="3" t="s">
        <v>1643</v>
      </c>
      <c r="HV33" s="5" t="s">
        <v>1643</v>
      </c>
      <c r="HW33" s="13" t="s">
        <v>1643</v>
      </c>
      <c r="HX33" s="8" t="s">
        <v>1643</v>
      </c>
      <c r="HY33" s="3" t="s">
        <v>1643</v>
      </c>
      <c r="HZ33" s="3" t="s">
        <v>1643</v>
      </c>
      <c r="IA33" s="3" t="s">
        <v>1643</v>
      </c>
      <c r="IB33" s="3" t="s">
        <v>1643</v>
      </c>
      <c r="IC33" s="5" t="s">
        <v>1643</v>
      </c>
      <c r="ID33" s="13" t="s">
        <v>1643</v>
      </c>
      <c r="IE33" s="8" t="s">
        <v>1643</v>
      </c>
      <c r="IF33" s="3" t="s">
        <v>1643</v>
      </c>
      <c r="IG33" s="3" t="s">
        <v>1643</v>
      </c>
      <c r="IH33" s="3" t="s">
        <v>1643</v>
      </c>
      <c r="II33" s="3" t="s">
        <v>1643</v>
      </c>
      <c r="IJ33" s="20" t="s">
        <v>1643</v>
      </c>
      <c r="IK33" s="13" t="s">
        <v>1643</v>
      </c>
      <c r="IL33" s="3" t="s">
        <v>1643</v>
      </c>
      <c r="IM33" s="3" t="s">
        <v>1643</v>
      </c>
      <c r="IN33" s="3" t="s">
        <v>1643</v>
      </c>
      <c r="IO33" s="3" t="s">
        <v>1643</v>
      </c>
      <c r="IP33" s="3" t="s">
        <v>1643</v>
      </c>
      <c r="IQ33" s="3" t="s">
        <v>1643</v>
      </c>
      <c r="IR33" s="3" t="s">
        <v>1643</v>
      </c>
      <c r="IS33" s="20" t="s">
        <v>1643</v>
      </c>
      <c r="IT33" s="13" t="s">
        <v>1643</v>
      </c>
      <c r="IU33" s="3"/>
      <c r="IV33" s="3" t="s">
        <v>1643</v>
      </c>
      <c r="IW33" s="3" t="s">
        <v>1643</v>
      </c>
      <c r="IX33" s="3" t="s">
        <v>1643</v>
      </c>
      <c r="IY33" s="5" t="s">
        <v>1643</v>
      </c>
      <c r="IZ33" s="8" t="s">
        <v>1643</v>
      </c>
      <c r="JA33" s="8" t="s">
        <v>1643</v>
      </c>
      <c r="JB33" s="3" t="s">
        <v>1643</v>
      </c>
      <c r="JC33" s="3" t="s">
        <v>1643</v>
      </c>
      <c r="JD33" s="5" t="s">
        <v>1643</v>
      </c>
      <c r="JE33" s="13" t="s">
        <v>1643</v>
      </c>
      <c r="JF33" s="3" t="s">
        <v>1643</v>
      </c>
      <c r="JG33" s="3" t="s">
        <v>1643</v>
      </c>
      <c r="JH33" s="3" t="s">
        <v>1643</v>
      </c>
      <c r="JI33" s="3" t="s">
        <v>1643</v>
      </c>
      <c r="JJ33" s="3" t="s">
        <v>1643</v>
      </c>
      <c r="JK33" s="3" t="s">
        <v>1643</v>
      </c>
      <c r="JL33" s="3" t="s">
        <v>1643</v>
      </c>
      <c r="JM33" s="20" t="s">
        <v>1643</v>
      </c>
      <c r="JN33" s="13" t="s">
        <v>1643</v>
      </c>
      <c r="JO33" s="3" t="s">
        <v>1643</v>
      </c>
      <c r="JP33" s="3" t="s">
        <v>1643</v>
      </c>
      <c r="JQ33" s="3" t="s">
        <v>1643</v>
      </c>
      <c r="JR33" s="3" t="s">
        <v>1643</v>
      </c>
      <c r="JS33" s="5" t="s">
        <v>1643</v>
      </c>
      <c r="JT33" s="13" t="s">
        <v>1643</v>
      </c>
      <c r="JU33" s="3" t="s">
        <v>1643</v>
      </c>
      <c r="JV33" s="3" t="s">
        <v>1643</v>
      </c>
      <c r="JW33" s="3" t="s">
        <v>1643</v>
      </c>
      <c r="JX33" s="5" t="s">
        <v>1643</v>
      </c>
      <c r="JY33" s="13" t="s">
        <v>1643</v>
      </c>
      <c r="JZ33" s="3" t="s">
        <v>1643</v>
      </c>
      <c r="KA33" s="3" t="s">
        <v>1643</v>
      </c>
      <c r="KB33" s="3" t="s">
        <v>1643</v>
      </c>
      <c r="KC33" s="3" t="s">
        <v>1643</v>
      </c>
      <c r="KD33" s="3" t="s">
        <v>1643</v>
      </c>
      <c r="KE33" s="3" t="s">
        <v>1643</v>
      </c>
      <c r="KF33" s="3" t="s">
        <v>1643</v>
      </c>
      <c r="KG33" s="5" t="s">
        <v>1643</v>
      </c>
      <c r="KH33" s="13" t="s">
        <v>1643</v>
      </c>
      <c r="KI33" s="3" t="s">
        <v>1643</v>
      </c>
      <c r="KJ33" s="3" t="s">
        <v>1643</v>
      </c>
      <c r="KK33" s="3" t="s">
        <v>1643</v>
      </c>
      <c r="KL33" s="3" t="s">
        <v>1643</v>
      </c>
      <c r="KM33" s="3" t="s">
        <v>1643</v>
      </c>
      <c r="KN33" s="20" t="s">
        <v>1643</v>
      </c>
      <c r="KO33" s="13" t="s">
        <v>1643</v>
      </c>
      <c r="KP33" s="3" t="s">
        <v>1643</v>
      </c>
      <c r="KQ33" s="3" t="s">
        <v>1643</v>
      </c>
      <c r="KR33" s="3" t="s">
        <v>1643</v>
      </c>
      <c r="KS33" s="20" t="s">
        <v>1643</v>
      </c>
      <c r="KT33" s="16" t="s">
        <v>1643</v>
      </c>
      <c r="KU33" s="13" t="s">
        <v>1643</v>
      </c>
      <c r="KV33" s="3" t="s">
        <v>1643</v>
      </c>
      <c r="KW33" s="3" t="s">
        <v>1643</v>
      </c>
      <c r="KX33" s="3" t="s">
        <v>1643</v>
      </c>
      <c r="KY33" s="3" t="s">
        <v>1643</v>
      </c>
      <c r="KZ33" s="3" t="s">
        <v>1643</v>
      </c>
      <c r="LA33" s="3" t="s">
        <v>1643</v>
      </c>
      <c r="LB33" s="3" t="s">
        <v>1643</v>
      </c>
      <c r="LC33" s="3" t="s">
        <v>1643</v>
      </c>
      <c r="LD33" s="3" t="s">
        <v>1643</v>
      </c>
      <c r="LE33" s="3" t="s">
        <v>1643</v>
      </c>
      <c r="LF33" s="3" t="s">
        <v>1643</v>
      </c>
      <c r="LG33" s="3" t="s">
        <v>1643</v>
      </c>
      <c r="LH33" s="3" t="s">
        <v>1643</v>
      </c>
      <c r="LI33" s="3" t="s">
        <v>1643</v>
      </c>
      <c r="LJ33" s="3" t="s">
        <v>1643</v>
      </c>
      <c r="LK33" s="3" t="s">
        <v>1643</v>
      </c>
      <c r="LL33" s="3" t="s">
        <v>1643</v>
      </c>
      <c r="LM33" s="3" t="s">
        <v>1643</v>
      </c>
      <c r="LN33" s="3" t="s">
        <v>1643</v>
      </c>
      <c r="LO33" s="3" t="s">
        <v>1643</v>
      </c>
      <c r="LP33" s="3" t="s">
        <v>1643</v>
      </c>
      <c r="LQ33" s="3" t="s">
        <v>1643</v>
      </c>
      <c r="LR33" s="3" t="s">
        <v>1643</v>
      </c>
      <c r="LS33" s="3" t="s">
        <v>1643</v>
      </c>
      <c r="LT33" s="3" t="s">
        <v>1643</v>
      </c>
      <c r="LU33" s="3" t="s">
        <v>1643</v>
      </c>
      <c r="LV33" s="3" t="s">
        <v>1643</v>
      </c>
      <c r="LW33" s="3" t="s">
        <v>1643</v>
      </c>
      <c r="LX33" s="3" t="s">
        <v>1643</v>
      </c>
      <c r="LY33" s="3" t="s">
        <v>1643</v>
      </c>
      <c r="LZ33" s="3" t="s">
        <v>1643</v>
      </c>
      <c r="MA33" s="3" t="s">
        <v>1643</v>
      </c>
      <c r="MB33" s="3" t="s">
        <v>1643</v>
      </c>
      <c r="MC33" s="3" t="s">
        <v>1643</v>
      </c>
      <c r="MD33" s="3" t="s">
        <v>1643</v>
      </c>
      <c r="ME33" s="3" t="s">
        <v>1643</v>
      </c>
      <c r="MF33" s="3" t="s">
        <v>1643</v>
      </c>
      <c r="MG33" s="3" t="s">
        <v>1643</v>
      </c>
      <c r="MH33" s="3" t="s">
        <v>1643</v>
      </c>
      <c r="MI33" s="3" t="s">
        <v>1643</v>
      </c>
      <c r="MJ33" s="3" t="s">
        <v>1643</v>
      </c>
      <c r="MK33" s="3" t="s">
        <v>1643</v>
      </c>
      <c r="ML33" s="3" t="s">
        <v>1643</v>
      </c>
      <c r="MM33" s="3" t="s">
        <v>1643</v>
      </c>
      <c r="MN33" s="20" t="s">
        <v>1643</v>
      </c>
      <c r="MO33" s="13" t="s">
        <v>1643</v>
      </c>
      <c r="MP33" s="3" t="s">
        <v>1643</v>
      </c>
      <c r="MQ33" s="3" t="s">
        <v>1643</v>
      </c>
      <c r="MR33" s="3" t="s">
        <v>1643</v>
      </c>
      <c r="MS33" s="3" t="s">
        <v>1643</v>
      </c>
      <c r="MT33" s="3" t="s">
        <v>1643</v>
      </c>
      <c r="MU33" s="3" t="s">
        <v>1643</v>
      </c>
      <c r="MV33" s="20" t="s">
        <v>1643</v>
      </c>
      <c r="MW33" s="13" t="s">
        <v>1643</v>
      </c>
      <c r="MX33" s="3" t="s">
        <v>1643</v>
      </c>
      <c r="MY33" s="3" t="s">
        <v>1643</v>
      </c>
      <c r="MZ33" s="3" t="s">
        <v>1643</v>
      </c>
      <c r="NA33" s="3" t="s">
        <v>1643</v>
      </c>
      <c r="NB33" s="3" t="s">
        <v>1643</v>
      </c>
      <c r="NC33" s="20" t="s">
        <v>1643</v>
      </c>
      <c r="ND33" s="13" t="s">
        <v>1643</v>
      </c>
      <c r="NE33" s="3" t="s">
        <v>1643</v>
      </c>
      <c r="NF33" s="3" t="s">
        <v>1643</v>
      </c>
      <c r="NG33" s="3" t="s">
        <v>1643</v>
      </c>
      <c r="NH33" s="3" t="s">
        <v>1643</v>
      </c>
      <c r="NI33" s="3" t="s">
        <v>1643</v>
      </c>
      <c r="NJ33" s="3" t="s">
        <v>1643</v>
      </c>
      <c r="NK33" s="3" t="s">
        <v>1643</v>
      </c>
      <c r="NL33" s="3" t="s">
        <v>1643</v>
      </c>
      <c r="NM33" s="3" t="s">
        <v>1643</v>
      </c>
      <c r="NN33" s="3" t="s">
        <v>1643</v>
      </c>
      <c r="NO33" s="20" t="s">
        <v>1643</v>
      </c>
      <c r="NP33" s="13" t="s">
        <v>1643</v>
      </c>
      <c r="NQ33" s="3" t="s">
        <v>1643</v>
      </c>
      <c r="NR33" s="3" t="s">
        <v>1643</v>
      </c>
      <c r="NS33" s="3" t="s">
        <v>1643</v>
      </c>
      <c r="NT33" s="3" t="s">
        <v>1643</v>
      </c>
      <c r="NU33" s="3" t="s">
        <v>1643</v>
      </c>
      <c r="NV33" s="3" t="s">
        <v>1643</v>
      </c>
      <c r="NW33" s="3" t="s">
        <v>1643</v>
      </c>
      <c r="NX33" s="3" t="s">
        <v>1643</v>
      </c>
      <c r="NY33" s="3" t="s">
        <v>1643</v>
      </c>
      <c r="NZ33" s="3" t="s">
        <v>1643</v>
      </c>
      <c r="OA33" s="3" t="s">
        <v>1643</v>
      </c>
      <c r="OB33" s="3" t="s">
        <v>1643</v>
      </c>
      <c r="OC33" s="3" t="s">
        <v>1643</v>
      </c>
      <c r="OD33" s="3" t="s">
        <v>1643</v>
      </c>
      <c r="OE33" s="5" t="s">
        <v>1643</v>
      </c>
      <c r="OF33" s="13" t="s">
        <v>1643</v>
      </c>
      <c r="OG33" s="3" t="s">
        <v>1643</v>
      </c>
      <c r="OH33" s="3" t="s">
        <v>1643</v>
      </c>
      <c r="OI33" s="3" t="s">
        <v>1643</v>
      </c>
      <c r="OJ33" s="3" t="s">
        <v>1643</v>
      </c>
      <c r="OK33" s="3" t="s">
        <v>1643</v>
      </c>
      <c r="OL33" s="3" t="s">
        <v>1643</v>
      </c>
      <c r="OM33" s="5" t="s">
        <v>1643</v>
      </c>
      <c r="ON33" s="13" t="s">
        <v>1643</v>
      </c>
      <c r="OO33" s="3" t="s">
        <v>1643</v>
      </c>
      <c r="OP33" s="3" t="s">
        <v>1643</v>
      </c>
      <c r="OQ33" s="3" t="s">
        <v>1643</v>
      </c>
      <c r="OR33" s="3" t="s">
        <v>1643</v>
      </c>
      <c r="OS33" s="3" t="s">
        <v>1643</v>
      </c>
      <c r="OT33" s="3" t="s">
        <v>1643</v>
      </c>
      <c r="OU33" s="3" t="s">
        <v>1643</v>
      </c>
      <c r="OV33" s="3" t="s">
        <v>1643</v>
      </c>
      <c r="OW33" s="3" t="s">
        <v>1643</v>
      </c>
      <c r="OX33" s="5" t="s">
        <v>1643</v>
      </c>
      <c r="OY33" s="13" t="s">
        <v>1643</v>
      </c>
      <c r="OZ33" s="3" t="s">
        <v>1643</v>
      </c>
      <c r="PA33" s="3" t="s">
        <v>1643</v>
      </c>
      <c r="PB33" s="3" t="s">
        <v>1643</v>
      </c>
      <c r="PC33" s="3" t="s">
        <v>1643</v>
      </c>
      <c r="PD33" s="3" t="s">
        <v>1643</v>
      </c>
      <c r="PE33" s="3" t="s">
        <v>1643</v>
      </c>
      <c r="PF33" s="3" t="s">
        <v>1643</v>
      </c>
      <c r="PG33" s="3" t="s">
        <v>1643</v>
      </c>
      <c r="PH33" s="3" t="s">
        <v>1643</v>
      </c>
      <c r="PI33" s="3" t="s">
        <v>1643</v>
      </c>
      <c r="PJ33" s="3" t="s">
        <v>1643</v>
      </c>
      <c r="PK33" s="3" t="s">
        <v>1643</v>
      </c>
      <c r="PL33" s="3" t="s">
        <v>1643</v>
      </c>
      <c r="PM33" s="3" t="s">
        <v>1643</v>
      </c>
      <c r="PN33" s="3" t="s">
        <v>1643</v>
      </c>
      <c r="PO33" s="3" t="s">
        <v>1643</v>
      </c>
      <c r="PP33" s="3" t="s">
        <v>1643</v>
      </c>
      <c r="PQ33" s="3" t="s">
        <v>1643</v>
      </c>
      <c r="PR33" s="3" t="s">
        <v>1643</v>
      </c>
      <c r="PS33" s="3" t="s">
        <v>1643</v>
      </c>
      <c r="PT33" s="3" t="s">
        <v>1643</v>
      </c>
      <c r="PU33" s="3" t="s">
        <v>1643</v>
      </c>
      <c r="PV33" s="3" t="s">
        <v>1643</v>
      </c>
      <c r="PW33" s="3" t="s">
        <v>1643</v>
      </c>
      <c r="PX33" s="3" t="s">
        <v>1643</v>
      </c>
      <c r="PY33" s="3" t="s">
        <v>1643</v>
      </c>
      <c r="PZ33" s="3" t="s">
        <v>1643</v>
      </c>
      <c r="QA33" s="3" t="s">
        <v>1643</v>
      </c>
      <c r="QB33" s="3" t="s">
        <v>1643</v>
      </c>
      <c r="QC33" s="3" t="s">
        <v>1643</v>
      </c>
      <c r="QD33" s="3" t="s">
        <v>1643</v>
      </c>
      <c r="QE33" s="3" t="s">
        <v>1643</v>
      </c>
      <c r="QF33" s="3" t="s">
        <v>1643</v>
      </c>
      <c r="QG33" s="3" t="s">
        <v>1643</v>
      </c>
      <c r="QH33" s="3" t="s">
        <v>1643</v>
      </c>
      <c r="QI33" s="3" t="s">
        <v>1643</v>
      </c>
      <c r="QJ33" s="3" t="s">
        <v>1643</v>
      </c>
      <c r="QK33" s="3" t="s">
        <v>1643</v>
      </c>
      <c r="QL33" s="3" t="s">
        <v>1643</v>
      </c>
      <c r="QM33" s="3" t="s">
        <v>1643</v>
      </c>
      <c r="QN33" s="3" t="s">
        <v>1643</v>
      </c>
      <c r="QO33" s="3" t="s">
        <v>1643</v>
      </c>
      <c r="QP33" s="3" t="s">
        <v>1643</v>
      </c>
      <c r="QQ33" s="3" t="s">
        <v>1643</v>
      </c>
      <c r="QR33" s="3" t="s">
        <v>1643</v>
      </c>
      <c r="QS33" s="3" t="s">
        <v>1643</v>
      </c>
      <c r="QT33" s="3" t="s">
        <v>1643</v>
      </c>
      <c r="QU33" s="3" t="s">
        <v>1643</v>
      </c>
      <c r="QV33" s="3" t="s">
        <v>1643</v>
      </c>
      <c r="QW33" s="3" t="s">
        <v>1643</v>
      </c>
      <c r="QX33" s="3" t="s">
        <v>1643</v>
      </c>
      <c r="QY33" s="3" t="s">
        <v>1643</v>
      </c>
      <c r="QZ33" s="3" t="s">
        <v>1643</v>
      </c>
      <c r="RA33" s="3" t="s">
        <v>1643</v>
      </c>
      <c r="RB33" s="3" t="s">
        <v>1643</v>
      </c>
      <c r="RC33" s="3" t="s">
        <v>1643</v>
      </c>
      <c r="RD33" s="3" t="s">
        <v>1643</v>
      </c>
      <c r="RE33" s="3" t="s">
        <v>1643</v>
      </c>
      <c r="RF33" s="3" t="s">
        <v>1643</v>
      </c>
      <c r="RG33" s="3" t="s">
        <v>1643</v>
      </c>
      <c r="RH33" s="3" t="s">
        <v>1643</v>
      </c>
      <c r="RI33" s="3" t="s">
        <v>1643</v>
      </c>
      <c r="RJ33" s="3" t="s">
        <v>1643</v>
      </c>
      <c r="RK33" s="5" t="s">
        <v>1643</v>
      </c>
      <c r="RL33" s="8" t="s">
        <v>1643</v>
      </c>
      <c r="RM33" s="3" t="s">
        <v>1643</v>
      </c>
      <c r="RN33" s="3" t="s">
        <v>1643</v>
      </c>
      <c r="RO33" s="3" t="s">
        <v>1643</v>
      </c>
      <c r="RP33" s="3" t="s">
        <v>1643</v>
      </c>
      <c r="RQ33" s="3" t="s">
        <v>1643</v>
      </c>
      <c r="RR33" s="20" t="s">
        <v>1643</v>
      </c>
      <c r="RS33" s="13" t="s">
        <v>1643</v>
      </c>
      <c r="RT33" s="3" t="s">
        <v>1643</v>
      </c>
      <c r="RU33" s="3" t="s">
        <v>1643</v>
      </c>
      <c r="RV33" s="3" t="s">
        <v>1643</v>
      </c>
      <c r="RW33" s="3" t="s">
        <v>1643</v>
      </c>
      <c r="RX33" s="3" t="s">
        <v>1643</v>
      </c>
      <c r="RY33" s="3" t="s">
        <v>1643</v>
      </c>
      <c r="RZ33" s="3" t="s">
        <v>1643</v>
      </c>
      <c r="SA33" s="3" t="s">
        <v>1643</v>
      </c>
      <c r="SB33" s="3" t="s">
        <v>1643</v>
      </c>
      <c r="SC33" s="3" t="s">
        <v>1643</v>
      </c>
      <c r="SD33" s="3" t="s">
        <v>1643</v>
      </c>
      <c r="SE33" s="3" t="s">
        <v>1643</v>
      </c>
      <c r="SF33" s="3" t="s">
        <v>1643</v>
      </c>
      <c r="SG33" s="3" t="s">
        <v>1643</v>
      </c>
      <c r="SH33" s="3" t="s">
        <v>1643</v>
      </c>
      <c r="SI33" s="3" t="s">
        <v>1643</v>
      </c>
      <c r="SJ33" s="3" t="s">
        <v>1643</v>
      </c>
      <c r="SK33" s="3" t="s">
        <v>1643</v>
      </c>
      <c r="SL33" s="3" t="s">
        <v>1643</v>
      </c>
      <c r="SM33" s="3" t="s">
        <v>1643</v>
      </c>
      <c r="SN33" s="3" t="s">
        <v>1643</v>
      </c>
      <c r="SO33" s="3" t="s">
        <v>1643</v>
      </c>
      <c r="SP33" s="3" t="s">
        <v>1643</v>
      </c>
      <c r="SQ33" s="3" t="s">
        <v>1643</v>
      </c>
      <c r="SR33" s="3" t="s">
        <v>1643</v>
      </c>
      <c r="SS33" s="3" t="s">
        <v>1643</v>
      </c>
      <c r="ST33" s="3" t="s">
        <v>1643</v>
      </c>
      <c r="SU33" s="3" t="s">
        <v>1643</v>
      </c>
      <c r="SV33" s="3" t="s">
        <v>1643</v>
      </c>
      <c r="SW33" s="3" t="s">
        <v>1643</v>
      </c>
      <c r="SX33" s="3" t="s">
        <v>1643</v>
      </c>
      <c r="SY33" s="3" t="s">
        <v>1643</v>
      </c>
      <c r="SZ33" s="3" t="s">
        <v>1643</v>
      </c>
      <c r="TA33" s="3" t="s">
        <v>1643</v>
      </c>
      <c r="TB33" s="20" t="s">
        <v>1643</v>
      </c>
      <c r="TC33" s="13"/>
      <c r="TD33" s="3"/>
      <c r="TE33" s="5"/>
      <c r="TF33" s="18" t="s">
        <v>1643</v>
      </c>
      <c r="TG33" s="13" t="s">
        <v>1643</v>
      </c>
      <c r="TH33" s="3" t="s">
        <v>1643</v>
      </c>
      <c r="TI33" s="3" t="s">
        <v>1643</v>
      </c>
      <c r="TJ33" s="3" t="s">
        <v>1643</v>
      </c>
      <c r="TK33" s="3" t="s">
        <v>1643</v>
      </c>
      <c r="TL33" s="3" t="s">
        <v>1643</v>
      </c>
      <c r="TM33" s="3" t="s">
        <v>1643</v>
      </c>
      <c r="TN33" s="3" t="s">
        <v>1643</v>
      </c>
      <c r="TO33" s="3" t="s">
        <v>1643</v>
      </c>
      <c r="TP33" s="5" t="s">
        <v>1643</v>
      </c>
      <c r="TQ33" s="8" t="s">
        <v>1643</v>
      </c>
      <c r="TR33" s="3" t="s">
        <v>1643</v>
      </c>
      <c r="TS33" s="3" t="s">
        <v>1643</v>
      </c>
      <c r="TT33" s="3" t="s">
        <v>1643</v>
      </c>
      <c r="TU33" s="20" t="s">
        <v>1643</v>
      </c>
      <c r="TV33" s="13" t="s">
        <v>1643</v>
      </c>
      <c r="TW33" s="5" t="s">
        <v>1643</v>
      </c>
      <c r="TX33" s="13" t="s">
        <v>1643</v>
      </c>
      <c r="TY33" s="5" t="s">
        <v>1643</v>
      </c>
      <c r="TZ33" s="13" t="s">
        <v>1643</v>
      </c>
      <c r="UA33" s="3" t="s">
        <v>1643</v>
      </c>
      <c r="UB33" s="3" t="s">
        <v>1643</v>
      </c>
      <c r="UC33" s="3" t="s">
        <v>1643</v>
      </c>
      <c r="UD33" s="3" t="s">
        <v>1643</v>
      </c>
      <c r="UE33" s="5" t="s">
        <v>1643</v>
      </c>
      <c r="UF33" s="13" t="s">
        <v>110</v>
      </c>
      <c r="UG33" s="3" t="s">
        <v>1643</v>
      </c>
      <c r="UH33" s="5" t="s">
        <v>110</v>
      </c>
      <c r="UI33" s="13" t="s">
        <v>129</v>
      </c>
      <c r="UJ33" s="3" t="s">
        <v>129</v>
      </c>
      <c r="UK33" s="3" t="s">
        <v>128</v>
      </c>
      <c r="UL33" s="3" t="s">
        <v>129</v>
      </c>
      <c r="UM33" s="3" t="s">
        <v>131</v>
      </c>
      <c r="UN33" s="3" t="s">
        <v>131</v>
      </c>
      <c r="UO33" s="3" t="s">
        <v>127</v>
      </c>
      <c r="UP33" s="3" t="s">
        <v>129</v>
      </c>
      <c r="UQ33" s="3" t="s">
        <v>127</v>
      </c>
      <c r="UR33" s="3" t="s">
        <v>130</v>
      </c>
      <c r="US33" s="3" t="s">
        <v>132</v>
      </c>
      <c r="UT33" s="3" t="s">
        <v>132</v>
      </c>
      <c r="UU33" s="3" t="s">
        <v>131</v>
      </c>
      <c r="UV33" s="3" t="s">
        <v>131</v>
      </c>
      <c r="UW33" s="3" t="s">
        <v>129</v>
      </c>
      <c r="UX33" s="5" t="s">
        <v>1643</v>
      </c>
      <c r="UY33" s="13" t="s">
        <v>196</v>
      </c>
      <c r="UZ33" s="3" t="s">
        <v>1643</v>
      </c>
      <c r="VA33" s="3" t="s">
        <v>1643</v>
      </c>
      <c r="VB33" s="3" t="s">
        <v>1643</v>
      </c>
      <c r="VC33" s="3" t="s">
        <v>1643</v>
      </c>
      <c r="VD33" s="3" t="s">
        <v>1643</v>
      </c>
      <c r="VE33" s="3" t="s">
        <v>1643</v>
      </c>
      <c r="VF33" s="5" t="s">
        <v>1643</v>
      </c>
      <c r="VG33" s="13" t="s">
        <v>231</v>
      </c>
      <c r="VH33" s="3" t="s">
        <v>1643</v>
      </c>
      <c r="VI33" s="3" t="s">
        <v>1643</v>
      </c>
      <c r="VJ33" s="3" t="s">
        <v>1643</v>
      </c>
      <c r="VK33" s="3" t="s">
        <v>235</v>
      </c>
      <c r="VL33" s="3" t="s">
        <v>1643</v>
      </c>
      <c r="VM33" s="3" t="s">
        <v>1643</v>
      </c>
      <c r="VN33" s="5" t="s">
        <v>1643</v>
      </c>
      <c r="VO33" s="13" t="s">
        <v>127</v>
      </c>
      <c r="VP33" s="3" t="s">
        <v>127</v>
      </c>
      <c r="VQ33" s="3" t="s">
        <v>127</v>
      </c>
      <c r="VR33" s="3" t="s">
        <v>132</v>
      </c>
      <c r="VS33" s="3" t="s">
        <v>131</v>
      </c>
      <c r="VT33" s="3" t="s">
        <v>131</v>
      </c>
      <c r="VU33" s="3" t="s">
        <v>132</v>
      </c>
      <c r="VV33" s="3" t="s">
        <v>130</v>
      </c>
      <c r="VW33" s="3" t="s">
        <v>131</v>
      </c>
      <c r="VX33" s="3" t="s">
        <v>127</v>
      </c>
      <c r="VY33" s="3" t="s">
        <v>127</v>
      </c>
      <c r="VZ33" s="3" t="s">
        <v>127</v>
      </c>
      <c r="WA33" s="3" t="s">
        <v>127</v>
      </c>
      <c r="WB33" s="3" t="s">
        <v>127</v>
      </c>
      <c r="WC33" s="3" t="s">
        <v>127</v>
      </c>
      <c r="WD33" s="3" t="s">
        <v>132</v>
      </c>
      <c r="WE33" s="3" t="s">
        <v>128</v>
      </c>
      <c r="WF33" s="3" t="s">
        <v>127</v>
      </c>
      <c r="WG33" s="3" t="s">
        <v>127</v>
      </c>
      <c r="WH33" s="3" t="s">
        <v>131</v>
      </c>
      <c r="WI33" s="3" t="s">
        <v>131</v>
      </c>
      <c r="WJ33" s="3" t="s">
        <v>131</v>
      </c>
      <c r="WK33" s="3" t="s">
        <v>131</v>
      </c>
      <c r="WL33" s="3" t="s">
        <v>131</v>
      </c>
      <c r="WM33" s="3" t="s">
        <v>129</v>
      </c>
      <c r="WN33" s="3" t="s">
        <v>132</v>
      </c>
      <c r="WO33" s="3" t="s">
        <v>132</v>
      </c>
      <c r="WP33" s="3" t="s">
        <v>131</v>
      </c>
      <c r="WQ33" s="3" t="s">
        <v>131</v>
      </c>
      <c r="WR33" s="3" t="s">
        <v>129</v>
      </c>
      <c r="WS33" s="3" t="s">
        <v>132</v>
      </c>
      <c r="WT33" s="3" t="s">
        <v>127</v>
      </c>
      <c r="WU33" s="3" t="s">
        <v>127</v>
      </c>
      <c r="WV33" s="3" t="s">
        <v>132</v>
      </c>
      <c r="WW33" s="3" t="s">
        <v>129</v>
      </c>
      <c r="WX33" s="3" t="s">
        <v>131</v>
      </c>
      <c r="WY33" s="3" t="s">
        <v>129</v>
      </c>
      <c r="WZ33" s="3" t="s">
        <v>132</v>
      </c>
      <c r="XA33" s="3" t="s">
        <v>131</v>
      </c>
      <c r="XB33" s="3" t="s">
        <v>131</v>
      </c>
      <c r="XC33" s="3" t="s">
        <v>132</v>
      </c>
      <c r="XD33" s="3" t="s">
        <v>132</v>
      </c>
      <c r="XE33" s="3" t="s">
        <v>132</v>
      </c>
      <c r="XF33" s="3" t="s">
        <v>127</v>
      </c>
      <c r="XG33" s="3" t="s">
        <v>127</v>
      </c>
      <c r="XH33" s="3" t="s">
        <v>127</v>
      </c>
      <c r="XI33" s="3" t="s">
        <v>129</v>
      </c>
      <c r="XJ33" s="3" t="s">
        <v>127</v>
      </c>
      <c r="XK33" s="3" t="s">
        <v>127</v>
      </c>
      <c r="XL33" s="3" t="s">
        <v>127</v>
      </c>
      <c r="XM33" s="3" t="s">
        <v>131</v>
      </c>
      <c r="XN33" s="3" t="s">
        <v>127</v>
      </c>
      <c r="XO33" s="3" t="s">
        <v>127</v>
      </c>
      <c r="XP33" s="3" t="s">
        <v>132</v>
      </c>
      <c r="XQ33" s="3" t="s">
        <v>129</v>
      </c>
      <c r="XR33" s="3" t="s">
        <v>130</v>
      </c>
      <c r="XS33" s="3" t="s">
        <v>127</v>
      </c>
      <c r="XT33" s="3" t="s">
        <v>127</v>
      </c>
      <c r="XU33" s="3" t="s">
        <v>127</v>
      </c>
      <c r="XV33" s="3" t="s">
        <v>127</v>
      </c>
      <c r="XW33" s="3" t="s">
        <v>127</v>
      </c>
      <c r="XX33" s="3" t="s">
        <v>127</v>
      </c>
      <c r="XY33" s="3" t="s">
        <v>127</v>
      </c>
      <c r="XZ33" s="3" t="s">
        <v>127</v>
      </c>
      <c r="YA33" s="5" t="s">
        <v>337</v>
      </c>
      <c r="YB33" s="13" t="s">
        <v>353</v>
      </c>
      <c r="YC33" s="3" t="s">
        <v>354</v>
      </c>
      <c r="YD33" s="3" t="s">
        <v>355</v>
      </c>
      <c r="YE33" s="3" t="s">
        <v>1643</v>
      </c>
      <c r="YF33" s="3" t="s">
        <v>1643</v>
      </c>
      <c r="YG33" s="3" t="s">
        <v>111</v>
      </c>
      <c r="YH33" s="5" t="s">
        <v>1643</v>
      </c>
      <c r="YI33" s="13" t="s">
        <v>111</v>
      </c>
      <c r="YJ33" s="3" t="s">
        <v>1643</v>
      </c>
      <c r="YK33" s="3" t="s">
        <v>1643</v>
      </c>
      <c r="YL33" s="3" t="s">
        <v>111</v>
      </c>
      <c r="YM33" s="3" t="s">
        <v>1643</v>
      </c>
      <c r="YN33" s="3" t="s">
        <v>1643</v>
      </c>
      <c r="YO33" s="3" t="s">
        <v>110</v>
      </c>
      <c r="YP33" s="3" t="s">
        <v>111</v>
      </c>
      <c r="YQ33" s="3" t="s">
        <v>1643</v>
      </c>
      <c r="YR33" s="3" t="s">
        <v>110</v>
      </c>
      <c r="YS33" s="3" t="s">
        <v>1643</v>
      </c>
      <c r="YT33" s="3" t="s">
        <v>1643</v>
      </c>
      <c r="YU33" s="3" t="s">
        <v>1643</v>
      </c>
      <c r="YV33" s="3" t="s">
        <v>1643</v>
      </c>
      <c r="YW33" s="3" t="s">
        <v>1643</v>
      </c>
      <c r="YX33" s="3" t="s">
        <v>1643</v>
      </c>
      <c r="YY33" s="3" t="s">
        <v>1643</v>
      </c>
      <c r="YZ33" s="3" t="s">
        <v>1643</v>
      </c>
      <c r="ZA33" s="3" t="s">
        <v>1643</v>
      </c>
      <c r="ZB33" s="3" t="s">
        <v>1643</v>
      </c>
      <c r="ZC33" s="3" t="s">
        <v>1643</v>
      </c>
      <c r="ZD33" s="3" t="s">
        <v>1643</v>
      </c>
      <c r="ZE33" s="3" t="s">
        <v>1643</v>
      </c>
      <c r="ZF33" s="3" t="s">
        <v>1643</v>
      </c>
      <c r="ZG33" s="3" t="s">
        <v>1643</v>
      </c>
      <c r="ZH33" s="3" t="s">
        <v>1643</v>
      </c>
      <c r="ZI33" s="3" t="s">
        <v>1643</v>
      </c>
      <c r="ZJ33" s="3" t="s">
        <v>1643</v>
      </c>
      <c r="ZK33" s="3" t="s">
        <v>1643</v>
      </c>
      <c r="ZL33" s="3" t="s">
        <v>1643</v>
      </c>
      <c r="ZM33" s="3" t="s">
        <v>1643</v>
      </c>
      <c r="ZN33" s="3" t="s">
        <v>1643</v>
      </c>
      <c r="ZO33" s="3" t="s">
        <v>1643</v>
      </c>
      <c r="ZP33" s="3" t="s">
        <v>1643</v>
      </c>
      <c r="ZQ33" s="3" t="s">
        <v>1643</v>
      </c>
      <c r="ZR33" s="5" t="s">
        <v>1643</v>
      </c>
      <c r="ZS33" s="13"/>
      <c r="ZT33" s="3"/>
      <c r="ZU33" s="5"/>
      <c r="ZV33" s="18" t="s">
        <v>1643</v>
      </c>
      <c r="ZW33" s="13" t="s">
        <v>1643</v>
      </c>
      <c r="ZX33" s="3" t="s">
        <v>1643</v>
      </c>
      <c r="ZY33" s="3" t="s">
        <v>1643</v>
      </c>
      <c r="ZZ33" s="3" t="s">
        <v>1643</v>
      </c>
      <c r="AAA33" s="3" t="s">
        <v>1643</v>
      </c>
      <c r="AAB33" s="3" t="s">
        <v>1643</v>
      </c>
      <c r="AAC33" s="3" t="s">
        <v>1643</v>
      </c>
      <c r="AAD33" s="3" t="s">
        <v>1643</v>
      </c>
      <c r="AAE33" s="3" t="s">
        <v>1643</v>
      </c>
      <c r="AAF33" s="5" t="s">
        <v>1643</v>
      </c>
      <c r="AAG33" s="13" t="s">
        <v>1643</v>
      </c>
      <c r="AAH33" s="3" t="s">
        <v>1643</v>
      </c>
      <c r="AAI33" s="3" t="s">
        <v>1643</v>
      </c>
      <c r="AAJ33" s="3" t="s">
        <v>1643</v>
      </c>
      <c r="AAK33" s="3" t="s">
        <v>1643</v>
      </c>
      <c r="AAL33" s="3" t="s">
        <v>1643</v>
      </c>
      <c r="AAM33" s="3" t="s">
        <v>1643</v>
      </c>
      <c r="AAN33" s="3" t="s">
        <v>1643</v>
      </c>
      <c r="AAO33" s="5" t="s">
        <v>1643</v>
      </c>
      <c r="AAP33" s="13" t="s">
        <v>1643</v>
      </c>
      <c r="AAQ33" s="5" t="s">
        <v>1643</v>
      </c>
      <c r="AAR33" s="13" t="s">
        <v>1643</v>
      </c>
      <c r="AAS33" s="3" t="s">
        <v>1643</v>
      </c>
      <c r="AAT33" s="3" t="s">
        <v>1643</v>
      </c>
      <c r="AAU33" s="3" t="s">
        <v>1643</v>
      </c>
      <c r="AAV33" s="3" t="s">
        <v>1643</v>
      </c>
      <c r="AAW33" s="3" t="s">
        <v>1643</v>
      </c>
      <c r="AAX33" s="5" t="s">
        <v>1643</v>
      </c>
      <c r="AAY33" s="13" t="s">
        <v>1643</v>
      </c>
      <c r="AAZ33" s="13" t="s">
        <v>1643</v>
      </c>
      <c r="ABA33" s="3" t="s">
        <v>1643</v>
      </c>
      <c r="ABB33" s="3" t="s">
        <v>1643</v>
      </c>
      <c r="ABC33" s="3" t="s">
        <v>1643</v>
      </c>
      <c r="ABD33" s="3" t="s">
        <v>1643</v>
      </c>
      <c r="ABE33" s="20"/>
      <c r="ABF33" s="5" t="s">
        <v>1643</v>
      </c>
      <c r="ABG33" s="13" t="s">
        <v>1643</v>
      </c>
      <c r="ABH33" s="3" t="s">
        <v>1643</v>
      </c>
      <c r="ABI33" s="3" t="s">
        <v>1643</v>
      </c>
      <c r="ABJ33" s="3" t="s">
        <v>1643</v>
      </c>
      <c r="ABK33" s="3" t="s">
        <v>1643</v>
      </c>
      <c r="ABL33" s="3" t="s">
        <v>1643</v>
      </c>
      <c r="ABM33" s="5" t="s">
        <v>1643</v>
      </c>
      <c r="ABN33" s="13" t="s">
        <v>1643</v>
      </c>
      <c r="ABO33" s="3" t="s">
        <v>1643</v>
      </c>
      <c r="ABP33" s="3" t="s">
        <v>1643</v>
      </c>
      <c r="ABQ33" s="3" t="s">
        <v>1643</v>
      </c>
      <c r="ABR33" s="3" t="s">
        <v>1643</v>
      </c>
      <c r="ABS33" s="3" t="s">
        <v>1643</v>
      </c>
      <c r="ABT33" s="5" t="s">
        <v>1643</v>
      </c>
      <c r="ABU33" s="13" t="s">
        <v>1643</v>
      </c>
      <c r="ABV33" s="3" t="s">
        <v>1643</v>
      </c>
      <c r="ABW33" s="3" t="s">
        <v>1643</v>
      </c>
      <c r="ABX33" s="3" t="s">
        <v>1643</v>
      </c>
      <c r="ABY33" s="3" t="s">
        <v>1643</v>
      </c>
      <c r="ABZ33" s="3" t="s">
        <v>1643</v>
      </c>
      <c r="ACA33" s="5" t="s">
        <v>1643</v>
      </c>
      <c r="ACB33" s="13" t="s">
        <v>1643</v>
      </c>
      <c r="ACC33" s="3" t="s">
        <v>1643</v>
      </c>
      <c r="ACD33" s="3" t="s">
        <v>1643</v>
      </c>
      <c r="ACE33" s="3" t="s">
        <v>1643</v>
      </c>
      <c r="ACF33" s="3" t="s">
        <v>1643</v>
      </c>
      <c r="ACG33" s="3" t="s">
        <v>1643</v>
      </c>
      <c r="ACH33" s="3" t="s">
        <v>1643</v>
      </c>
      <c r="ACI33" s="3" t="s">
        <v>1643</v>
      </c>
      <c r="ACJ33" s="5" t="s">
        <v>1643</v>
      </c>
      <c r="ACK33" s="13" t="s">
        <v>1643</v>
      </c>
      <c r="ACL33" s="3" t="s">
        <v>1643</v>
      </c>
      <c r="ACM33" s="3" t="s">
        <v>1643</v>
      </c>
      <c r="ACN33" s="3" t="s">
        <v>1643</v>
      </c>
      <c r="ACO33" s="3" t="s">
        <v>1643</v>
      </c>
      <c r="ACP33" s="5" t="s">
        <v>1643</v>
      </c>
      <c r="ACQ33" s="13" t="s">
        <v>1643</v>
      </c>
      <c r="ACR33" s="3" t="s">
        <v>1643</v>
      </c>
      <c r="ACS33" s="3" t="s">
        <v>1643</v>
      </c>
      <c r="ACT33" s="3" t="s">
        <v>1643</v>
      </c>
      <c r="ACU33" s="5"/>
      <c r="ACV33" s="13" t="s">
        <v>1643</v>
      </c>
      <c r="ACW33" s="3" t="s">
        <v>1643</v>
      </c>
      <c r="ACX33" s="3" t="s">
        <v>1643</v>
      </c>
      <c r="ACY33" s="3" t="s">
        <v>1643</v>
      </c>
      <c r="ACZ33" s="5" t="s">
        <v>1643</v>
      </c>
      <c r="ADA33" s="13" t="s">
        <v>1643</v>
      </c>
      <c r="ADB33" s="3" t="s">
        <v>1643</v>
      </c>
      <c r="ADC33" s="3" t="s">
        <v>1643</v>
      </c>
      <c r="ADD33" s="3" t="s">
        <v>1643</v>
      </c>
      <c r="ADE33" s="3" t="s">
        <v>1643</v>
      </c>
      <c r="ADF33" s="3" t="s">
        <v>1643</v>
      </c>
      <c r="ADG33" s="3" t="s">
        <v>1643</v>
      </c>
      <c r="ADH33" s="3" t="s">
        <v>1643</v>
      </c>
      <c r="ADI33" s="20" t="s">
        <v>1643</v>
      </c>
      <c r="ADJ33" s="13" t="s">
        <v>1643</v>
      </c>
      <c r="ADK33" s="3" t="s">
        <v>1643</v>
      </c>
      <c r="ADL33" s="3" t="s">
        <v>1643</v>
      </c>
      <c r="ADM33" s="3" t="s">
        <v>1643</v>
      </c>
      <c r="ADN33" s="3" t="s">
        <v>1643</v>
      </c>
      <c r="ADO33" s="5" t="s">
        <v>1643</v>
      </c>
      <c r="ADP33" s="13" t="s">
        <v>1643</v>
      </c>
      <c r="ADQ33" s="8" t="s">
        <v>1643</v>
      </c>
      <c r="ADR33" s="3" t="s">
        <v>1643</v>
      </c>
      <c r="ADS33" s="3" t="s">
        <v>1643</v>
      </c>
      <c r="ADT33" s="5" t="s">
        <v>1643</v>
      </c>
      <c r="ADU33" s="13" t="s">
        <v>1643</v>
      </c>
      <c r="ADV33" s="8" t="s">
        <v>1643</v>
      </c>
      <c r="ADW33" s="3" t="s">
        <v>1643</v>
      </c>
      <c r="ADX33" s="3" t="s">
        <v>1643</v>
      </c>
      <c r="ADY33" s="5" t="s">
        <v>1643</v>
      </c>
      <c r="ADZ33" s="13" t="s">
        <v>1643</v>
      </c>
      <c r="AEA33" s="8" t="s">
        <v>1643</v>
      </c>
      <c r="AEB33" s="3" t="s">
        <v>1643</v>
      </c>
      <c r="AEC33" s="3" t="s">
        <v>1643</v>
      </c>
      <c r="AED33" s="5" t="s">
        <v>1643</v>
      </c>
      <c r="AEE33" s="13" t="s">
        <v>1643</v>
      </c>
      <c r="AEF33" s="3" t="s">
        <v>1643</v>
      </c>
      <c r="AEG33" s="3" t="s">
        <v>1643</v>
      </c>
      <c r="AEH33" s="3" t="s">
        <v>1643</v>
      </c>
      <c r="AEI33" s="3" t="s">
        <v>1643</v>
      </c>
      <c r="AEJ33" s="3" t="s">
        <v>1643</v>
      </c>
      <c r="AEK33" s="3" t="s">
        <v>1643</v>
      </c>
      <c r="AEL33" s="3" t="s">
        <v>1643</v>
      </c>
      <c r="AEM33" s="5" t="s">
        <v>1643</v>
      </c>
      <c r="AEN33" s="13" t="s">
        <v>1643</v>
      </c>
      <c r="AEO33" s="3" t="s">
        <v>1643</v>
      </c>
      <c r="AEP33" s="3" t="s">
        <v>1643</v>
      </c>
      <c r="AEQ33" s="3" t="s">
        <v>1643</v>
      </c>
      <c r="AER33" s="3" t="s">
        <v>1643</v>
      </c>
      <c r="AES33" s="3" t="s">
        <v>1643</v>
      </c>
      <c r="AET33" s="5" t="s">
        <v>1643</v>
      </c>
      <c r="AEU33" s="13" t="s">
        <v>1643</v>
      </c>
      <c r="AEV33" s="3" t="s">
        <v>1643</v>
      </c>
      <c r="AEW33" s="3" t="s">
        <v>1643</v>
      </c>
      <c r="AEX33" s="3" t="s">
        <v>1643</v>
      </c>
      <c r="AEY33" s="5" t="s">
        <v>1643</v>
      </c>
    </row>
    <row r="34" spans="1:831" ht="101.5" x14ac:dyDescent="0.35">
      <c r="A34" s="1">
        <v>45618.446956018517</v>
      </c>
      <c r="B34" s="2">
        <v>45621.619247685187</v>
      </c>
      <c r="C34" s="4">
        <v>100</v>
      </c>
      <c r="D34" s="4">
        <v>274085</v>
      </c>
      <c r="E34" s="3" t="s">
        <v>1640</v>
      </c>
      <c r="F34" s="2">
        <v>45621.619265104164</v>
      </c>
      <c r="G34" s="3" t="s">
        <v>1717</v>
      </c>
      <c r="H34" s="4">
        <v>1</v>
      </c>
      <c r="I34" s="3" t="s">
        <v>1642</v>
      </c>
      <c r="J34" s="3" t="s">
        <v>1642</v>
      </c>
      <c r="K34" s="3" t="s">
        <v>1642</v>
      </c>
      <c r="L34" s="3" t="s">
        <v>1642</v>
      </c>
      <c r="M34" s="3" t="s">
        <v>1642</v>
      </c>
      <c r="N34" s="3" t="s">
        <v>1642</v>
      </c>
      <c r="O34" s="3" t="s">
        <v>110</v>
      </c>
      <c r="P34" s="3" t="s">
        <v>1643</v>
      </c>
      <c r="Q34" s="3" t="s">
        <v>1643</v>
      </c>
      <c r="R34" s="20" t="s">
        <v>110</v>
      </c>
      <c r="S34" s="127">
        <v>42</v>
      </c>
      <c r="T34" s="124"/>
      <c r="U34" s="3"/>
      <c r="V34" s="3" t="s">
        <v>20</v>
      </c>
      <c r="W34" s="3" t="s">
        <v>110</v>
      </c>
      <c r="X34" s="3" t="s">
        <v>47</v>
      </c>
      <c r="Y34" s="3" t="s">
        <v>71</v>
      </c>
      <c r="Z34" s="3" t="s">
        <v>16</v>
      </c>
      <c r="AA34" s="4">
        <v>104</v>
      </c>
      <c r="AB34" s="3" t="s">
        <v>25</v>
      </c>
      <c r="AC34" s="3" t="s">
        <v>110</v>
      </c>
      <c r="AD34" s="3" t="s">
        <v>1643</v>
      </c>
      <c r="AE34" s="5" t="s">
        <v>1643</v>
      </c>
      <c r="AF34" s="8" t="s">
        <v>1643</v>
      </c>
      <c r="AG34" s="3" t="s">
        <v>1643</v>
      </c>
      <c r="AH34" s="3" t="s">
        <v>1643</v>
      </c>
      <c r="AI34" s="3" t="s">
        <v>1643</v>
      </c>
      <c r="AJ34" s="3" t="s">
        <v>1643</v>
      </c>
      <c r="AK34" s="3" t="s">
        <v>1643</v>
      </c>
      <c r="AL34" s="3" t="s">
        <v>1643</v>
      </c>
      <c r="AM34" s="3" t="s">
        <v>1643</v>
      </c>
      <c r="AN34" s="3" t="s">
        <v>1643</v>
      </c>
      <c r="AO34" s="3" t="s">
        <v>1643</v>
      </c>
      <c r="AP34" s="3" t="s">
        <v>1643</v>
      </c>
      <c r="AQ34" s="3" t="s">
        <v>1643</v>
      </c>
      <c r="AR34" s="3" t="s">
        <v>1643</v>
      </c>
      <c r="AS34" s="3" t="s">
        <v>1643</v>
      </c>
      <c r="AT34" s="3" t="s">
        <v>1643</v>
      </c>
      <c r="AU34" s="5" t="s">
        <v>1643</v>
      </c>
      <c r="AV34" s="13" t="s">
        <v>1643</v>
      </c>
      <c r="AW34" s="3" t="s">
        <v>1643</v>
      </c>
      <c r="AX34" s="3" t="s">
        <v>1643</v>
      </c>
      <c r="AY34" s="3" t="s">
        <v>1643</v>
      </c>
      <c r="AZ34" s="3" t="s">
        <v>1643</v>
      </c>
      <c r="BA34" s="3" t="s">
        <v>1643</v>
      </c>
      <c r="BB34" s="3" t="s">
        <v>1643</v>
      </c>
      <c r="BC34" s="5" t="s">
        <v>1643</v>
      </c>
      <c r="BD34" s="13" t="s">
        <v>1643</v>
      </c>
      <c r="BE34" s="3" t="s">
        <v>1643</v>
      </c>
      <c r="BF34" s="3" t="s">
        <v>1643</v>
      </c>
      <c r="BG34" s="3" t="s">
        <v>1643</v>
      </c>
      <c r="BH34" s="3" t="s">
        <v>1643</v>
      </c>
      <c r="BI34" s="3" t="s">
        <v>1643</v>
      </c>
      <c r="BJ34" s="3" t="s">
        <v>1643</v>
      </c>
      <c r="BK34" s="5" t="s">
        <v>1643</v>
      </c>
      <c r="BL34" s="13" t="s">
        <v>1643</v>
      </c>
      <c r="BM34" s="3" t="s">
        <v>1643</v>
      </c>
      <c r="BN34" s="3" t="s">
        <v>1643</v>
      </c>
      <c r="BO34" s="5" t="s">
        <v>1643</v>
      </c>
      <c r="BP34" s="13" t="s">
        <v>1643</v>
      </c>
      <c r="BQ34" s="3" t="s">
        <v>1643</v>
      </c>
      <c r="BR34" s="3" t="s">
        <v>1643</v>
      </c>
      <c r="BS34" s="5" t="s">
        <v>1643</v>
      </c>
      <c r="BT34" s="13" t="s">
        <v>1643</v>
      </c>
      <c r="BU34" s="5" t="s">
        <v>1643</v>
      </c>
      <c r="BV34" s="13" t="s">
        <v>1643</v>
      </c>
      <c r="BW34" s="3" t="s">
        <v>1643</v>
      </c>
      <c r="BX34" s="3" t="s">
        <v>1643</v>
      </c>
      <c r="BY34" s="5" t="s">
        <v>1643</v>
      </c>
      <c r="BZ34" s="13" t="s">
        <v>1643</v>
      </c>
      <c r="CA34" s="3" t="s">
        <v>1643</v>
      </c>
      <c r="CB34" s="3" t="s">
        <v>1643</v>
      </c>
      <c r="CC34" s="3" t="s">
        <v>1643</v>
      </c>
      <c r="CD34" s="5" t="s">
        <v>1643</v>
      </c>
      <c r="CE34" s="13" t="s">
        <v>1643</v>
      </c>
      <c r="CF34" s="3" t="s">
        <v>1643</v>
      </c>
      <c r="CG34" s="3" t="s">
        <v>1643</v>
      </c>
      <c r="CH34" s="3" t="s">
        <v>1643</v>
      </c>
      <c r="CI34" s="3" t="s">
        <v>1643</v>
      </c>
      <c r="CJ34" s="3" t="s">
        <v>1643</v>
      </c>
      <c r="CK34" s="5" t="s">
        <v>1643</v>
      </c>
      <c r="CL34" s="13" t="s">
        <v>1643</v>
      </c>
      <c r="CM34" s="3" t="s">
        <v>1643</v>
      </c>
      <c r="CN34" s="3" t="s">
        <v>1643</v>
      </c>
      <c r="CO34" s="3" t="s">
        <v>1643</v>
      </c>
      <c r="CP34" s="3" t="s">
        <v>1643</v>
      </c>
      <c r="CQ34" s="20" t="s">
        <v>1643</v>
      </c>
      <c r="CR34" s="13" t="s">
        <v>1643</v>
      </c>
      <c r="CS34" s="3" t="s">
        <v>1643</v>
      </c>
      <c r="CT34" s="3" t="s">
        <v>1643</v>
      </c>
      <c r="CU34" s="3" t="s">
        <v>1643</v>
      </c>
      <c r="CV34" s="3" t="s">
        <v>1643</v>
      </c>
      <c r="CW34" s="3" t="s">
        <v>1643</v>
      </c>
      <c r="CX34" s="3" t="s">
        <v>1643</v>
      </c>
      <c r="CY34" s="3" t="s">
        <v>1643</v>
      </c>
      <c r="CZ34" s="3" t="s">
        <v>1643</v>
      </c>
      <c r="DA34" s="3" t="s">
        <v>1643</v>
      </c>
      <c r="DB34" s="3" t="s">
        <v>1643</v>
      </c>
      <c r="DC34" s="3" t="s">
        <v>1643</v>
      </c>
      <c r="DD34" s="3" t="s">
        <v>1643</v>
      </c>
      <c r="DE34" s="5" t="s">
        <v>1643</v>
      </c>
      <c r="DF34" s="8" t="s">
        <v>1643</v>
      </c>
      <c r="DG34" s="3" t="s">
        <v>1643</v>
      </c>
      <c r="DH34" s="3" t="s">
        <v>1643</v>
      </c>
      <c r="DI34" s="3" t="s">
        <v>1643</v>
      </c>
      <c r="DJ34" s="3" t="s">
        <v>1643</v>
      </c>
      <c r="DK34" s="3" t="s">
        <v>1643</v>
      </c>
      <c r="DL34" s="3" t="s">
        <v>1643</v>
      </c>
      <c r="DM34" s="3" t="s">
        <v>1643</v>
      </c>
      <c r="DN34" s="5" t="s">
        <v>1643</v>
      </c>
      <c r="DO34" s="8" t="s">
        <v>1643</v>
      </c>
      <c r="DP34" s="3" t="s">
        <v>1643</v>
      </c>
      <c r="DQ34" s="3" t="s">
        <v>1643</v>
      </c>
      <c r="DR34" s="5" t="s">
        <v>1643</v>
      </c>
      <c r="DS34" s="8" t="s">
        <v>1643</v>
      </c>
      <c r="DT34" s="3" t="s">
        <v>1643</v>
      </c>
      <c r="DU34" s="3" t="s">
        <v>1643</v>
      </c>
      <c r="DV34" s="5" t="s">
        <v>1643</v>
      </c>
      <c r="DW34" s="16" t="s">
        <v>1643</v>
      </c>
      <c r="DX34" s="13" t="s">
        <v>1643</v>
      </c>
      <c r="DY34" s="3" t="s">
        <v>1643</v>
      </c>
      <c r="DZ34" s="3" t="s">
        <v>1643</v>
      </c>
      <c r="EA34" s="3" t="s">
        <v>1643</v>
      </c>
      <c r="EB34" s="20" t="s">
        <v>1643</v>
      </c>
      <c r="EC34" s="13" t="s">
        <v>1643</v>
      </c>
      <c r="ED34" s="3" t="s">
        <v>1643</v>
      </c>
      <c r="EE34" s="3" t="s">
        <v>1643</v>
      </c>
      <c r="EF34" s="3" t="s">
        <v>1643</v>
      </c>
      <c r="EG34" s="3" t="s">
        <v>1643</v>
      </c>
      <c r="EH34" s="3" t="s">
        <v>1643</v>
      </c>
      <c r="EI34" s="3" t="s">
        <v>1643</v>
      </c>
      <c r="EJ34" s="3" t="s">
        <v>1643</v>
      </c>
      <c r="EK34" s="3" t="s">
        <v>1643</v>
      </c>
      <c r="EL34" s="3" t="s">
        <v>1643</v>
      </c>
      <c r="EM34" s="20" t="s">
        <v>1643</v>
      </c>
      <c r="EN34" s="18" t="s">
        <v>1643</v>
      </c>
      <c r="EO34" s="8" t="s">
        <v>1643</v>
      </c>
      <c r="EP34" s="3" t="s">
        <v>1643</v>
      </c>
      <c r="EQ34" s="3" t="s">
        <v>1643</v>
      </c>
      <c r="ER34" s="3" t="s">
        <v>1643</v>
      </c>
      <c r="ES34" s="3" t="s">
        <v>1643</v>
      </c>
      <c r="ET34" s="3" t="s">
        <v>1643</v>
      </c>
      <c r="EU34" s="3" t="s">
        <v>1643</v>
      </c>
      <c r="EV34" s="3" t="s">
        <v>1643</v>
      </c>
      <c r="EW34" s="3" t="s">
        <v>1643</v>
      </c>
      <c r="EX34" s="20" t="s">
        <v>1643</v>
      </c>
      <c r="EY34" s="16" t="s">
        <v>624</v>
      </c>
      <c r="EZ34" s="13" t="s">
        <v>1643</v>
      </c>
      <c r="FA34" s="3" t="s">
        <v>1643</v>
      </c>
      <c r="FB34" s="3" t="s">
        <v>1643</v>
      </c>
      <c r="FC34" s="3" t="s">
        <v>1643</v>
      </c>
      <c r="FD34" s="3" t="s">
        <v>1643</v>
      </c>
      <c r="FE34" s="3" t="s">
        <v>1643</v>
      </c>
      <c r="FF34" s="3" t="s">
        <v>1643</v>
      </c>
      <c r="FG34" s="3" t="s">
        <v>1643</v>
      </c>
      <c r="FH34" s="3" t="s">
        <v>1643</v>
      </c>
      <c r="FI34" s="3" t="s">
        <v>1643</v>
      </c>
      <c r="FJ34" s="3" t="s">
        <v>1643</v>
      </c>
      <c r="FK34" s="3" t="s">
        <v>1643</v>
      </c>
      <c r="FL34" s="3" t="s">
        <v>1643</v>
      </c>
      <c r="FM34" s="3" t="s">
        <v>1643</v>
      </c>
      <c r="FN34" s="3" t="s">
        <v>1643</v>
      </c>
      <c r="FO34" s="3" t="s">
        <v>1643</v>
      </c>
      <c r="FP34" s="3" t="s">
        <v>1643</v>
      </c>
      <c r="FQ34" s="3" t="s">
        <v>1643</v>
      </c>
      <c r="FR34" s="3" t="s">
        <v>1643</v>
      </c>
      <c r="FS34" s="3" t="s">
        <v>1643</v>
      </c>
      <c r="FT34" s="3" t="s">
        <v>1643</v>
      </c>
      <c r="FU34" s="3" t="s">
        <v>1643</v>
      </c>
      <c r="FV34" s="3" t="s">
        <v>1643</v>
      </c>
      <c r="FW34" s="3" t="s">
        <v>1643</v>
      </c>
      <c r="FX34" s="3" t="s">
        <v>1643</v>
      </c>
      <c r="FY34" s="3" t="s">
        <v>1643</v>
      </c>
      <c r="FZ34" s="3" t="s">
        <v>1643</v>
      </c>
      <c r="GA34" s="3" t="s">
        <v>1643</v>
      </c>
      <c r="GB34" s="3" t="s">
        <v>1643</v>
      </c>
      <c r="GC34" s="3" t="s">
        <v>1643</v>
      </c>
      <c r="GD34" s="3" t="s">
        <v>1643</v>
      </c>
      <c r="GE34" s="3" t="s">
        <v>1643</v>
      </c>
      <c r="GF34" s="3" t="s">
        <v>1643</v>
      </c>
      <c r="GG34" s="3" t="s">
        <v>1643</v>
      </c>
      <c r="GH34" s="3" t="s">
        <v>1643</v>
      </c>
      <c r="GI34" s="3" t="s">
        <v>1643</v>
      </c>
      <c r="GJ34" s="3" t="s">
        <v>1643</v>
      </c>
      <c r="GK34" s="3" t="s">
        <v>1643</v>
      </c>
      <c r="GL34" s="3" t="s">
        <v>1643</v>
      </c>
      <c r="GM34" s="3" t="s">
        <v>1643</v>
      </c>
      <c r="GN34" s="3" t="s">
        <v>1643</v>
      </c>
      <c r="GO34" s="3" t="s">
        <v>1643</v>
      </c>
      <c r="GP34" s="20" t="s">
        <v>1643</v>
      </c>
      <c r="GQ34" s="13" t="s">
        <v>1643</v>
      </c>
      <c r="GR34" s="20" t="s">
        <v>1643</v>
      </c>
      <c r="GS34" s="13" t="s">
        <v>1643</v>
      </c>
      <c r="GT34" s="3" t="s">
        <v>1643</v>
      </c>
      <c r="GU34" s="3" t="s">
        <v>1643</v>
      </c>
      <c r="GV34" s="20" t="s">
        <v>1643</v>
      </c>
      <c r="GW34" s="31"/>
      <c r="GX34" s="13" t="s">
        <v>1643</v>
      </c>
      <c r="GY34" s="5" t="s">
        <v>1643</v>
      </c>
      <c r="GZ34" s="13" t="s">
        <v>1643</v>
      </c>
      <c r="HA34" s="5" t="s">
        <v>1643</v>
      </c>
      <c r="HB34" s="13" t="s">
        <v>1643</v>
      </c>
      <c r="HC34" s="3" t="s">
        <v>1643</v>
      </c>
      <c r="HD34" s="3" t="s">
        <v>1643</v>
      </c>
      <c r="HE34" s="3" t="s">
        <v>1643</v>
      </c>
      <c r="HF34" s="3" t="s">
        <v>1643</v>
      </c>
      <c r="HG34" s="20" t="s">
        <v>1643</v>
      </c>
      <c r="HH34" s="13" t="s">
        <v>1643</v>
      </c>
      <c r="HI34" s="3"/>
      <c r="HJ34" s="3" t="s">
        <v>1643</v>
      </c>
      <c r="HK34" s="3" t="s">
        <v>1643</v>
      </c>
      <c r="HL34" s="3" t="s">
        <v>1643</v>
      </c>
      <c r="HM34" s="3" t="s">
        <v>1643</v>
      </c>
      <c r="HN34" s="3" t="s">
        <v>1643</v>
      </c>
      <c r="HO34" s="5" t="s">
        <v>1643</v>
      </c>
      <c r="HP34" s="8" t="s">
        <v>1643</v>
      </c>
      <c r="HQ34" s="8" t="s">
        <v>1643</v>
      </c>
      <c r="HR34" s="3" t="s">
        <v>1643</v>
      </c>
      <c r="HS34" s="3" t="s">
        <v>1643</v>
      </c>
      <c r="HT34" s="3" t="s">
        <v>1643</v>
      </c>
      <c r="HU34" s="3" t="s">
        <v>1643</v>
      </c>
      <c r="HV34" s="5" t="s">
        <v>1643</v>
      </c>
      <c r="HW34" s="13" t="s">
        <v>1643</v>
      </c>
      <c r="HX34" s="8" t="s">
        <v>1643</v>
      </c>
      <c r="HY34" s="3" t="s">
        <v>1643</v>
      </c>
      <c r="HZ34" s="3" t="s">
        <v>1643</v>
      </c>
      <c r="IA34" s="3" t="s">
        <v>1643</v>
      </c>
      <c r="IB34" s="3" t="s">
        <v>1643</v>
      </c>
      <c r="IC34" s="5" t="s">
        <v>1643</v>
      </c>
      <c r="ID34" s="13" t="s">
        <v>1643</v>
      </c>
      <c r="IE34" s="8" t="s">
        <v>1643</v>
      </c>
      <c r="IF34" s="3" t="s">
        <v>1643</v>
      </c>
      <c r="IG34" s="3" t="s">
        <v>1643</v>
      </c>
      <c r="IH34" s="3" t="s">
        <v>1643</v>
      </c>
      <c r="II34" s="3" t="s">
        <v>1643</v>
      </c>
      <c r="IJ34" s="20" t="s">
        <v>1643</v>
      </c>
      <c r="IK34" s="13" t="s">
        <v>1643</v>
      </c>
      <c r="IL34" s="3" t="s">
        <v>1643</v>
      </c>
      <c r="IM34" s="3" t="s">
        <v>1643</v>
      </c>
      <c r="IN34" s="3" t="s">
        <v>1643</v>
      </c>
      <c r="IO34" s="3" t="s">
        <v>1643</v>
      </c>
      <c r="IP34" s="3" t="s">
        <v>1643</v>
      </c>
      <c r="IQ34" s="3" t="s">
        <v>1643</v>
      </c>
      <c r="IR34" s="3" t="s">
        <v>1643</v>
      </c>
      <c r="IS34" s="20" t="s">
        <v>1643</v>
      </c>
      <c r="IT34" s="13" t="s">
        <v>1643</v>
      </c>
      <c r="IU34" s="3"/>
      <c r="IV34" s="3" t="s">
        <v>1643</v>
      </c>
      <c r="IW34" s="3" t="s">
        <v>1643</v>
      </c>
      <c r="IX34" s="3" t="s">
        <v>1643</v>
      </c>
      <c r="IY34" s="5" t="s">
        <v>1643</v>
      </c>
      <c r="IZ34" s="8" t="s">
        <v>1643</v>
      </c>
      <c r="JA34" s="8" t="s">
        <v>1643</v>
      </c>
      <c r="JB34" s="3" t="s">
        <v>1643</v>
      </c>
      <c r="JC34" s="3" t="s">
        <v>1643</v>
      </c>
      <c r="JD34" s="5" t="s">
        <v>1643</v>
      </c>
      <c r="JE34" s="13" t="s">
        <v>1643</v>
      </c>
      <c r="JF34" s="3" t="s">
        <v>1643</v>
      </c>
      <c r="JG34" s="3" t="s">
        <v>1643</v>
      </c>
      <c r="JH34" s="3" t="s">
        <v>1643</v>
      </c>
      <c r="JI34" s="3" t="s">
        <v>1643</v>
      </c>
      <c r="JJ34" s="3" t="s">
        <v>1643</v>
      </c>
      <c r="JK34" s="3" t="s">
        <v>1643</v>
      </c>
      <c r="JL34" s="3" t="s">
        <v>1643</v>
      </c>
      <c r="JM34" s="20" t="s">
        <v>1643</v>
      </c>
      <c r="JN34" s="13" t="s">
        <v>1643</v>
      </c>
      <c r="JO34" s="3" t="s">
        <v>1643</v>
      </c>
      <c r="JP34" s="3" t="s">
        <v>1643</v>
      </c>
      <c r="JQ34" s="3" t="s">
        <v>1643</v>
      </c>
      <c r="JR34" s="3" t="s">
        <v>1643</v>
      </c>
      <c r="JS34" s="5" t="s">
        <v>1643</v>
      </c>
      <c r="JT34" s="13" t="s">
        <v>1643</v>
      </c>
      <c r="JU34" s="3" t="s">
        <v>1643</v>
      </c>
      <c r="JV34" s="3" t="s">
        <v>1643</v>
      </c>
      <c r="JW34" s="3" t="s">
        <v>1643</v>
      </c>
      <c r="JX34" s="5" t="s">
        <v>1643</v>
      </c>
      <c r="JY34" s="13" t="s">
        <v>1643</v>
      </c>
      <c r="JZ34" s="3" t="s">
        <v>1643</v>
      </c>
      <c r="KA34" s="3" t="s">
        <v>1643</v>
      </c>
      <c r="KB34" s="3" t="s">
        <v>1643</v>
      </c>
      <c r="KC34" s="3" t="s">
        <v>1643</v>
      </c>
      <c r="KD34" s="3" t="s">
        <v>1643</v>
      </c>
      <c r="KE34" s="3" t="s">
        <v>1643</v>
      </c>
      <c r="KF34" s="3" t="s">
        <v>1643</v>
      </c>
      <c r="KG34" s="5" t="s">
        <v>1643</v>
      </c>
      <c r="KH34" s="13" t="s">
        <v>1643</v>
      </c>
      <c r="KI34" s="3" t="s">
        <v>1643</v>
      </c>
      <c r="KJ34" s="3" t="s">
        <v>1643</v>
      </c>
      <c r="KK34" s="3" t="s">
        <v>1643</v>
      </c>
      <c r="KL34" s="3" t="s">
        <v>1643</v>
      </c>
      <c r="KM34" s="3" t="s">
        <v>1643</v>
      </c>
      <c r="KN34" s="20" t="s">
        <v>1643</v>
      </c>
      <c r="KO34" s="13" t="s">
        <v>1643</v>
      </c>
      <c r="KP34" s="3" t="s">
        <v>1643</v>
      </c>
      <c r="KQ34" s="3" t="s">
        <v>1643</v>
      </c>
      <c r="KR34" s="3" t="s">
        <v>1643</v>
      </c>
      <c r="KS34" s="20" t="s">
        <v>1643</v>
      </c>
      <c r="KT34" s="16" t="s">
        <v>1643</v>
      </c>
      <c r="KU34" s="13" t="s">
        <v>1643</v>
      </c>
      <c r="KV34" s="3" t="s">
        <v>1643</v>
      </c>
      <c r="KW34" s="3" t="s">
        <v>1643</v>
      </c>
      <c r="KX34" s="3" t="s">
        <v>1643</v>
      </c>
      <c r="KY34" s="3" t="s">
        <v>1643</v>
      </c>
      <c r="KZ34" s="3" t="s">
        <v>1643</v>
      </c>
      <c r="LA34" s="3" t="s">
        <v>1643</v>
      </c>
      <c r="LB34" s="3" t="s">
        <v>1643</v>
      </c>
      <c r="LC34" s="3" t="s">
        <v>1643</v>
      </c>
      <c r="LD34" s="3" t="s">
        <v>1643</v>
      </c>
      <c r="LE34" s="3" t="s">
        <v>1643</v>
      </c>
      <c r="LF34" s="3" t="s">
        <v>1643</v>
      </c>
      <c r="LG34" s="3" t="s">
        <v>1643</v>
      </c>
      <c r="LH34" s="3" t="s">
        <v>1643</v>
      </c>
      <c r="LI34" s="3" t="s">
        <v>1643</v>
      </c>
      <c r="LJ34" s="3" t="s">
        <v>1643</v>
      </c>
      <c r="LK34" s="3" t="s">
        <v>1643</v>
      </c>
      <c r="LL34" s="3" t="s">
        <v>1643</v>
      </c>
      <c r="LM34" s="3" t="s">
        <v>1643</v>
      </c>
      <c r="LN34" s="3" t="s">
        <v>1643</v>
      </c>
      <c r="LO34" s="3" t="s">
        <v>1643</v>
      </c>
      <c r="LP34" s="3" t="s">
        <v>1643</v>
      </c>
      <c r="LQ34" s="3" t="s">
        <v>1643</v>
      </c>
      <c r="LR34" s="3" t="s">
        <v>1643</v>
      </c>
      <c r="LS34" s="3" t="s">
        <v>1643</v>
      </c>
      <c r="LT34" s="3" t="s">
        <v>1643</v>
      </c>
      <c r="LU34" s="3" t="s">
        <v>1643</v>
      </c>
      <c r="LV34" s="3" t="s">
        <v>1643</v>
      </c>
      <c r="LW34" s="3" t="s">
        <v>1643</v>
      </c>
      <c r="LX34" s="3" t="s">
        <v>1643</v>
      </c>
      <c r="LY34" s="3" t="s">
        <v>1643</v>
      </c>
      <c r="LZ34" s="3" t="s">
        <v>1643</v>
      </c>
      <c r="MA34" s="3" t="s">
        <v>1643</v>
      </c>
      <c r="MB34" s="3" t="s">
        <v>1643</v>
      </c>
      <c r="MC34" s="3" t="s">
        <v>1643</v>
      </c>
      <c r="MD34" s="3" t="s">
        <v>1643</v>
      </c>
      <c r="ME34" s="3" t="s">
        <v>1643</v>
      </c>
      <c r="MF34" s="3" t="s">
        <v>1643</v>
      </c>
      <c r="MG34" s="3" t="s">
        <v>1643</v>
      </c>
      <c r="MH34" s="3" t="s">
        <v>1643</v>
      </c>
      <c r="MI34" s="3" t="s">
        <v>1643</v>
      </c>
      <c r="MJ34" s="3" t="s">
        <v>1643</v>
      </c>
      <c r="MK34" s="3" t="s">
        <v>1643</v>
      </c>
      <c r="ML34" s="3" t="s">
        <v>1643</v>
      </c>
      <c r="MM34" s="3" t="s">
        <v>1643</v>
      </c>
      <c r="MN34" s="20" t="s">
        <v>1643</v>
      </c>
      <c r="MO34" s="13" t="s">
        <v>1643</v>
      </c>
      <c r="MP34" s="3" t="s">
        <v>1643</v>
      </c>
      <c r="MQ34" s="3" t="s">
        <v>1643</v>
      </c>
      <c r="MR34" s="3" t="s">
        <v>1643</v>
      </c>
      <c r="MS34" s="3" t="s">
        <v>1643</v>
      </c>
      <c r="MT34" s="3" t="s">
        <v>1643</v>
      </c>
      <c r="MU34" s="3" t="s">
        <v>1643</v>
      </c>
      <c r="MV34" s="20" t="s">
        <v>1643</v>
      </c>
      <c r="MW34" s="13" t="s">
        <v>1643</v>
      </c>
      <c r="MX34" s="3" t="s">
        <v>1643</v>
      </c>
      <c r="MY34" s="3" t="s">
        <v>1643</v>
      </c>
      <c r="MZ34" s="3" t="s">
        <v>1643</v>
      </c>
      <c r="NA34" s="3" t="s">
        <v>1643</v>
      </c>
      <c r="NB34" s="3" t="s">
        <v>1643</v>
      </c>
      <c r="NC34" s="20" t="s">
        <v>1643</v>
      </c>
      <c r="ND34" s="13" t="s">
        <v>1643</v>
      </c>
      <c r="NE34" s="3" t="s">
        <v>1643</v>
      </c>
      <c r="NF34" s="3" t="s">
        <v>1643</v>
      </c>
      <c r="NG34" s="3" t="s">
        <v>1643</v>
      </c>
      <c r="NH34" s="3" t="s">
        <v>1643</v>
      </c>
      <c r="NI34" s="3" t="s">
        <v>1643</v>
      </c>
      <c r="NJ34" s="3" t="s">
        <v>1643</v>
      </c>
      <c r="NK34" s="3" t="s">
        <v>1643</v>
      </c>
      <c r="NL34" s="3" t="s">
        <v>1643</v>
      </c>
      <c r="NM34" s="3" t="s">
        <v>1643</v>
      </c>
      <c r="NN34" s="3" t="s">
        <v>1643</v>
      </c>
      <c r="NO34" s="20" t="s">
        <v>1643</v>
      </c>
      <c r="NP34" s="13" t="s">
        <v>1643</v>
      </c>
      <c r="NQ34" s="3" t="s">
        <v>1643</v>
      </c>
      <c r="NR34" s="3" t="s">
        <v>1643</v>
      </c>
      <c r="NS34" s="3" t="s">
        <v>1643</v>
      </c>
      <c r="NT34" s="3" t="s">
        <v>1643</v>
      </c>
      <c r="NU34" s="3" t="s">
        <v>1643</v>
      </c>
      <c r="NV34" s="3" t="s">
        <v>1643</v>
      </c>
      <c r="NW34" s="3" t="s">
        <v>1643</v>
      </c>
      <c r="NX34" s="3" t="s">
        <v>1643</v>
      </c>
      <c r="NY34" s="3" t="s">
        <v>1643</v>
      </c>
      <c r="NZ34" s="3" t="s">
        <v>1643</v>
      </c>
      <c r="OA34" s="3" t="s">
        <v>1643</v>
      </c>
      <c r="OB34" s="3" t="s">
        <v>1643</v>
      </c>
      <c r="OC34" s="3" t="s">
        <v>1643</v>
      </c>
      <c r="OD34" s="3" t="s">
        <v>1643</v>
      </c>
      <c r="OE34" s="5" t="s">
        <v>1643</v>
      </c>
      <c r="OF34" s="13" t="s">
        <v>1643</v>
      </c>
      <c r="OG34" s="3" t="s">
        <v>1643</v>
      </c>
      <c r="OH34" s="3" t="s">
        <v>1643</v>
      </c>
      <c r="OI34" s="3" t="s">
        <v>1643</v>
      </c>
      <c r="OJ34" s="3" t="s">
        <v>1643</v>
      </c>
      <c r="OK34" s="3" t="s">
        <v>1643</v>
      </c>
      <c r="OL34" s="3" t="s">
        <v>1643</v>
      </c>
      <c r="OM34" s="5" t="s">
        <v>1643</v>
      </c>
      <c r="ON34" s="13" t="s">
        <v>1643</v>
      </c>
      <c r="OO34" s="3" t="s">
        <v>1643</v>
      </c>
      <c r="OP34" s="3" t="s">
        <v>1643</v>
      </c>
      <c r="OQ34" s="3" t="s">
        <v>1643</v>
      </c>
      <c r="OR34" s="3" t="s">
        <v>1643</v>
      </c>
      <c r="OS34" s="3" t="s">
        <v>1643</v>
      </c>
      <c r="OT34" s="3" t="s">
        <v>1643</v>
      </c>
      <c r="OU34" s="3" t="s">
        <v>1643</v>
      </c>
      <c r="OV34" s="3" t="s">
        <v>1643</v>
      </c>
      <c r="OW34" s="3" t="s">
        <v>1643</v>
      </c>
      <c r="OX34" s="5" t="s">
        <v>1643</v>
      </c>
      <c r="OY34" s="13" t="s">
        <v>1643</v>
      </c>
      <c r="OZ34" s="3" t="s">
        <v>1643</v>
      </c>
      <c r="PA34" s="3" t="s">
        <v>1643</v>
      </c>
      <c r="PB34" s="3" t="s">
        <v>1643</v>
      </c>
      <c r="PC34" s="3" t="s">
        <v>1643</v>
      </c>
      <c r="PD34" s="3" t="s">
        <v>1643</v>
      </c>
      <c r="PE34" s="3" t="s">
        <v>1643</v>
      </c>
      <c r="PF34" s="3" t="s">
        <v>1643</v>
      </c>
      <c r="PG34" s="3" t="s">
        <v>1643</v>
      </c>
      <c r="PH34" s="3" t="s">
        <v>1643</v>
      </c>
      <c r="PI34" s="3" t="s">
        <v>1643</v>
      </c>
      <c r="PJ34" s="3" t="s">
        <v>1643</v>
      </c>
      <c r="PK34" s="3" t="s">
        <v>1643</v>
      </c>
      <c r="PL34" s="3" t="s">
        <v>1643</v>
      </c>
      <c r="PM34" s="3" t="s">
        <v>1643</v>
      </c>
      <c r="PN34" s="3" t="s">
        <v>1643</v>
      </c>
      <c r="PO34" s="3" t="s">
        <v>1643</v>
      </c>
      <c r="PP34" s="3" t="s">
        <v>1643</v>
      </c>
      <c r="PQ34" s="3" t="s">
        <v>1643</v>
      </c>
      <c r="PR34" s="3" t="s">
        <v>1643</v>
      </c>
      <c r="PS34" s="3" t="s">
        <v>1643</v>
      </c>
      <c r="PT34" s="3" t="s">
        <v>1643</v>
      </c>
      <c r="PU34" s="3" t="s">
        <v>1643</v>
      </c>
      <c r="PV34" s="3" t="s">
        <v>1643</v>
      </c>
      <c r="PW34" s="3" t="s">
        <v>1643</v>
      </c>
      <c r="PX34" s="3" t="s">
        <v>1643</v>
      </c>
      <c r="PY34" s="3" t="s">
        <v>1643</v>
      </c>
      <c r="PZ34" s="3" t="s">
        <v>1643</v>
      </c>
      <c r="QA34" s="3" t="s">
        <v>1643</v>
      </c>
      <c r="QB34" s="3" t="s">
        <v>1643</v>
      </c>
      <c r="QC34" s="3" t="s">
        <v>1643</v>
      </c>
      <c r="QD34" s="3" t="s">
        <v>1643</v>
      </c>
      <c r="QE34" s="3" t="s">
        <v>1643</v>
      </c>
      <c r="QF34" s="3" t="s">
        <v>1643</v>
      </c>
      <c r="QG34" s="3" t="s">
        <v>1643</v>
      </c>
      <c r="QH34" s="3" t="s">
        <v>1643</v>
      </c>
      <c r="QI34" s="3" t="s">
        <v>1643</v>
      </c>
      <c r="QJ34" s="3" t="s">
        <v>1643</v>
      </c>
      <c r="QK34" s="3" t="s">
        <v>1643</v>
      </c>
      <c r="QL34" s="3" t="s">
        <v>1643</v>
      </c>
      <c r="QM34" s="3" t="s">
        <v>1643</v>
      </c>
      <c r="QN34" s="3" t="s">
        <v>1643</v>
      </c>
      <c r="QO34" s="3" t="s">
        <v>1643</v>
      </c>
      <c r="QP34" s="3" t="s">
        <v>1643</v>
      </c>
      <c r="QQ34" s="3" t="s">
        <v>1643</v>
      </c>
      <c r="QR34" s="3" t="s">
        <v>1643</v>
      </c>
      <c r="QS34" s="3" t="s">
        <v>1643</v>
      </c>
      <c r="QT34" s="3" t="s">
        <v>1643</v>
      </c>
      <c r="QU34" s="3" t="s">
        <v>1643</v>
      </c>
      <c r="QV34" s="3" t="s">
        <v>1643</v>
      </c>
      <c r="QW34" s="3" t="s">
        <v>1643</v>
      </c>
      <c r="QX34" s="3" t="s">
        <v>1643</v>
      </c>
      <c r="QY34" s="3" t="s">
        <v>1643</v>
      </c>
      <c r="QZ34" s="3" t="s">
        <v>1643</v>
      </c>
      <c r="RA34" s="3" t="s">
        <v>1643</v>
      </c>
      <c r="RB34" s="3" t="s">
        <v>1643</v>
      </c>
      <c r="RC34" s="3" t="s">
        <v>1643</v>
      </c>
      <c r="RD34" s="3" t="s">
        <v>1643</v>
      </c>
      <c r="RE34" s="3" t="s">
        <v>1643</v>
      </c>
      <c r="RF34" s="3" t="s">
        <v>1643</v>
      </c>
      <c r="RG34" s="3" t="s">
        <v>1643</v>
      </c>
      <c r="RH34" s="3" t="s">
        <v>1643</v>
      </c>
      <c r="RI34" s="3" t="s">
        <v>1643</v>
      </c>
      <c r="RJ34" s="3" t="s">
        <v>1643</v>
      </c>
      <c r="RK34" s="5" t="s">
        <v>1643</v>
      </c>
      <c r="RL34" s="8" t="s">
        <v>1643</v>
      </c>
      <c r="RM34" s="3" t="s">
        <v>1643</v>
      </c>
      <c r="RN34" s="3" t="s">
        <v>1643</v>
      </c>
      <c r="RO34" s="3" t="s">
        <v>1643</v>
      </c>
      <c r="RP34" s="3" t="s">
        <v>1643</v>
      </c>
      <c r="RQ34" s="3" t="s">
        <v>1643</v>
      </c>
      <c r="RR34" s="20" t="s">
        <v>1643</v>
      </c>
      <c r="RS34" s="13" t="s">
        <v>1643</v>
      </c>
      <c r="RT34" s="3" t="s">
        <v>1643</v>
      </c>
      <c r="RU34" s="3" t="s">
        <v>1643</v>
      </c>
      <c r="RV34" s="3" t="s">
        <v>1643</v>
      </c>
      <c r="RW34" s="3" t="s">
        <v>1643</v>
      </c>
      <c r="RX34" s="3" t="s">
        <v>1643</v>
      </c>
      <c r="RY34" s="3" t="s">
        <v>1643</v>
      </c>
      <c r="RZ34" s="3" t="s">
        <v>1643</v>
      </c>
      <c r="SA34" s="3" t="s">
        <v>1643</v>
      </c>
      <c r="SB34" s="3" t="s">
        <v>1643</v>
      </c>
      <c r="SC34" s="3" t="s">
        <v>1643</v>
      </c>
      <c r="SD34" s="3" t="s">
        <v>1643</v>
      </c>
      <c r="SE34" s="3" t="s">
        <v>1643</v>
      </c>
      <c r="SF34" s="3" t="s">
        <v>1643</v>
      </c>
      <c r="SG34" s="3" t="s">
        <v>1643</v>
      </c>
      <c r="SH34" s="3" t="s">
        <v>1643</v>
      </c>
      <c r="SI34" s="3" t="s">
        <v>1643</v>
      </c>
      <c r="SJ34" s="3" t="s">
        <v>1643</v>
      </c>
      <c r="SK34" s="3" t="s">
        <v>1643</v>
      </c>
      <c r="SL34" s="3" t="s">
        <v>1643</v>
      </c>
      <c r="SM34" s="3" t="s">
        <v>1643</v>
      </c>
      <c r="SN34" s="3" t="s">
        <v>1643</v>
      </c>
      <c r="SO34" s="3" t="s">
        <v>1643</v>
      </c>
      <c r="SP34" s="3" t="s">
        <v>1643</v>
      </c>
      <c r="SQ34" s="3" t="s">
        <v>1643</v>
      </c>
      <c r="SR34" s="3" t="s">
        <v>1643</v>
      </c>
      <c r="SS34" s="3" t="s">
        <v>1643</v>
      </c>
      <c r="ST34" s="3" t="s">
        <v>1643</v>
      </c>
      <c r="SU34" s="3" t="s">
        <v>1643</v>
      </c>
      <c r="SV34" s="3" t="s">
        <v>1643</v>
      </c>
      <c r="SW34" s="3" t="s">
        <v>1643</v>
      </c>
      <c r="SX34" s="3" t="s">
        <v>1643</v>
      </c>
      <c r="SY34" s="3" t="s">
        <v>1643</v>
      </c>
      <c r="SZ34" s="3" t="s">
        <v>1643</v>
      </c>
      <c r="TA34" s="3" t="s">
        <v>1643</v>
      </c>
      <c r="TB34" s="20" t="s">
        <v>1643</v>
      </c>
      <c r="TC34" s="13"/>
      <c r="TD34" s="3"/>
      <c r="TE34" s="5"/>
      <c r="TF34" s="18" t="s">
        <v>1643</v>
      </c>
      <c r="TG34" s="13" t="s">
        <v>1643</v>
      </c>
      <c r="TH34" s="3" t="s">
        <v>1643</v>
      </c>
      <c r="TI34" s="3" t="s">
        <v>1643</v>
      </c>
      <c r="TJ34" s="3" t="s">
        <v>1643</v>
      </c>
      <c r="TK34" s="3" t="s">
        <v>1643</v>
      </c>
      <c r="TL34" s="3" t="s">
        <v>1643</v>
      </c>
      <c r="TM34" s="3" t="s">
        <v>1643</v>
      </c>
      <c r="TN34" s="3" t="s">
        <v>1643</v>
      </c>
      <c r="TO34" s="3" t="s">
        <v>1643</v>
      </c>
      <c r="TP34" s="5" t="s">
        <v>1643</v>
      </c>
      <c r="TQ34" s="8" t="s">
        <v>1643</v>
      </c>
      <c r="TR34" s="3" t="s">
        <v>1643</v>
      </c>
      <c r="TS34" s="3" t="s">
        <v>1643</v>
      </c>
      <c r="TT34" s="3" t="s">
        <v>1643</v>
      </c>
      <c r="TU34" s="20" t="s">
        <v>1643</v>
      </c>
      <c r="TV34" s="13" t="s">
        <v>1643</v>
      </c>
      <c r="TW34" s="5" t="s">
        <v>1643</v>
      </c>
      <c r="TX34" s="13" t="s">
        <v>1643</v>
      </c>
      <c r="TY34" s="5" t="s">
        <v>1643</v>
      </c>
      <c r="TZ34" s="13" t="s">
        <v>1643</v>
      </c>
      <c r="UA34" s="3" t="s">
        <v>1643</v>
      </c>
      <c r="UB34" s="3" t="s">
        <v>1643</v>
      </c>
      <c r="UC34" s="3" t="s">
        <v>1643</v>
      </c>
      <c r="UD34" s="3" t="s">
        <v>1643</v>
      </c>
      <c r="UE34" s="5" t="s">
        <v>1643</v>
      </c>
      <c r="UF34" s="13" t="s">
        <v>110</v>
      </c>
      <c r="UG34" s="3" t="s">
        <v>1643</v>
      </c>
      <c r="UH34" s="5" t="s">
        <v>110</v>
      </c>
      <c r="UI34" s="13" t="s">
        <v>127</v>
      </c>
      <c r="UJ34" s="3" t="s">
        <v>132</v>
      </c>
      <c r="UK34" s="3" t="s">
        <v>130</v>
      </c>
      <c r="UL34" s="3" t="s">
        <v>132</v>
      </c>
      <c r="UM34" s="3" t="s">
        <v>132</v>
      </c>
      <c r="UN34" s="3" t="s">
        <v>130</v>
      </c>
      <c r="UO34" s="3" t="s">
        <v>129</v>
      </c>
      <c r="UP34" s="3" t="s">
        <v>129</v>
      </c>
      <c r="UQ34" s="3" t="s">
        <v>129</v>
      </c>
      <c r="UR34" s="3" t="s">
        <v>130</v>
      </c>
      <c r="US34" s="3" t="s">
        <v>132</v>
      </c>
      <c r="UT34" s="3" t="s">
        <v>132</v>
      </c>
      <c r="UU34" s="3" t="s">
        <v>132</v>
      </c>
      <c r="UV34" s="3" t="s">
        <v>132</v>
      </c>
      <c r="UW34" s="3" t="s">
        <v>132</v>
      </c>
      <c r="UX34" s="5" t="s">
        <v>1643</v>
      </c>
      <c r="UY34" s="13" t="s">
        <v>196</v>
      </c>
      <c r="UZ34" s="3" t="s">
        <v>1643</v>
      </c>
      <c r="VA34" s="3" t="s">
        <v>1643</v>
      </c>
      <c r="VB34" s="3" t="s">
        <v>1643</v>
      </c>
      <c r="VC34" s="3" t="s">
        <v>1643</v>
      </c>
      <c r="VD34" s="3" t="s">
        <v>1643</v>
      </c>
      <c r="VE34" s="3" t="s">
        <v>1643</v>
      </c>
      <c r="VF34" s="5" t="s">
        <v>1643</v>
      </c>
      <c r="VG34" s="13" t="s">
        <v>231</v>
      </c>
      <c r="VH34" s="3" t="s">
        <v>232</v>
      </c>
      <c r="VI34" s="3" t="s">
        <v>233</v>
      </c>
      <c r="VJ34" s="3" t="s">
        <v>234</v>
      </c>
      <c r="VK34" s="3" t="s">
        <v>235</v>
      </c>
      <c r="VL34" s="3" t="s">
        <v>1643</v>
      </c>
      <c r="VM34" s="3" t="s">
        <v>1643</v>
      </c>
      <c r="VN34" s="5" t="s">
        <v>1643</v>
      </c>
      <c r="VO34" s="13" t="s">
        <v>132</v>
      </c>
      <c r="VP34" s="3" t="s">
        <v>127</v>
      </c>
      <c r="VQ34" s="3" t="s">
        <v>132</v>
      </c>
      <c r="VR34" s="3" t="s">
        <v>127</v>
      </c>
      <c r="VS34" s="3" t="s">
        <v>132</v>
      </c>
      <c r="VT34" s="3" t="s">
        <v>132</v>
      </c>
      <c r="VU34" s="3" t="s">
        <v>132</v>
      </c>
      <c r="VV34" s="3" t="s">
        <v>129</v>
      </c>
      <c r="VW34" s="3" t="s">
        <v>132</v>
      </c>
      <c r="VX34" s="3" t="s">
        <v>132</v>
      </c>
      <c r="VY34" s="3" t="s">
        <v>132</v>
      </c>
      <c r="VZ34" s="3" t="s">
        <v>127</v>
      </c>
      <c r="WA34" s="3" t="s">
        <v>127</v>
      </c>
      <c r="WB34" s="3" t="s">
        <v>127</v>
      </c>
      <c r="WC34" s="3" t="s">
        <v>127</v>
      </c>
      <c r="WD34" s="3" t="s">
        <v>132</v>
      </c>
      <c r="WE34" s="3" t="s">
        <v>127</v>
      </c>
      <c r="WF34" s="3" t="s">
        <v>127</v>
      </c>
      <c r="WG34" s="3" t="s">
        <v>127</v>
      </c>
      <c r="WH34" s="3" t="s">
        <v>127</v>
      </c>
      <c r="WI34" s="3" t="s">
        <v>132</v>
      </c>
      <c r="WJ34" s="3" t="s">
        <v>132</v>
      </c>
      <c r="WK34" s="3" t="s">
        <v>132</v>
      </c>
      <c r="WL34" s="3" t="s">
        <v>132</v>
      </c>
      <c r="WM34" s="3" t="s">
        <v>132</v>
      </c>
      <c r="WN34" s="3" t="s">
        <v>132</v>
      </c>
      <c r="WO34" s="3" t="s">
        <v>132</v>
      </c>
      <c r="WP34" s="3" t="s">
        <v>132</v>
      </c>
      <c r="WQ34" s="3" t="s">
        <v>132</v>
      </c>
      <c r="WR34" s="3" t="s">
        <v>132</v>
      </c>
      <c r="WS34" s="3" t="s">
        <v>132</v>
      </c>
      <c r="WT34" s="3" t="s">
        <v>127</v>
      </c>
      <c r="WU34" s="3" t="s">
        <v>129</v>
      </c>
      <c r="WV34" s="3" t="s">
        <v>132</v>
      </c>
      <c r="WW34" s="3" t="s">
        <v>132</v>
      </c>
      <c r="WX34" s="3" t="s">
        <v>132</v>
      </c>
      <c r="WY34" s="3" t="s">
        <v>132</v>
      </c>
      <c r="WZ34" s="3" t="s">
        <v>132</v>
      </c>
      <c r="XA34" s="3" t="s">
        <v>132</v>
      </c>
      <c r="XB34" s="3" t="s">
        <v>132</v>
      </c>
      <c r="XC34" s="3" t="s">
        <v>132</v>
      </c>
      <c r="XD34" s="3" t="s">
        <v>132</v>
      </c>
      <c r="XE34" s="3" t="s">
        <v>132</v>
      </c>
      <c r="XF34" s="3" t="s">
        <v>127</v>
      </c>
      <c r="XG34" s="3" t="s">
        <v>130</v>
      </c>
      <c r="XH34" s="3" t="s">
        <v>130</v>
      </c>
      <c r="XI34" s="3" t="s">
        <v>130</v>
      </c>
      <c r="XJ34" s="3" t="s">
        <v>127</v>
      </c>
      <c r="XK34" s="3" t="s">
        <v>127</v>
      </c>
      <c r="XL34" s="3" t="s">
        <v>128</v>
      </c>
      <c r="XM34" s="3" t="s">
        <v>127</v>
      </c>
      <c r="XN34" s="3" t="s">
        <v>127</v>
      </c>
      <c r="XO34" s="3" t="s">
        <v>132</v>
      </c>
      <c r="XP34" s="3" t="s">
        <v>127</v>
      </c>
      <c r="XQ34" s="3" t="s">
        <v>132</v>
      </c>
      <c r="XR34" s="3" t="s">
        <v>132</v>
      </c>
      <c r="XS34" s="3" t="s">
        <v>131</v>
      </c>
      <c r="XT34" s="3" t="s">
        <v>131</v>
      </c>
      <c r="XU34" s="3" t="s">
        <v>131</v>
      </c>
      <c r="XV34" s="3" t="s">
        <v>131</v>
      </c>
      <c r="XW34" s="3" t="s">
        <v>129</v>
      </c>
      <c r="XX34" s="3" t="s">
        <v>127</v>
      </c>
      <c r="XY34" s="3" t="s">
        <v>127</v>
      </c>
      <c r="XZ34" s="3" t="s">
        <v>127</v>
      </c>
      <c r="YA34" s="5" t="s">
        <v>1643</v>
      </c>
      <c r="YB34" s="13" t="s">
        <v>353</v>
      </c>
      <c r="YC34" s="3" t="s">
        <v>1643</v>
      </c>
      <c r="YD34" s="3" t="s">
        <v>1643</v>
      </c>
      <c r="YE34" s="3" t="s">
        <v>1643</v>
      </c>
      <c r="YF34" s="3" t="s">
        <v>1643</v>
      </c>
      <c r="YG34" s="3" t="s">
        <v>111</v>
      </c>
      <c r="YH34" s="5" t="s">
        <v>1643</v>
      </c>
      <c r="YI34" s="13" t="s">
        <v>111</v>
      </c>
      <c r="YJ34" s="3" t="s">
        <v>1643</v>
      </c>
      <c r="YK34" s="3" t="s">
        <v>1643</v>
      </c>
      <c r="YL34" s="3" t="s">
        <v>111</v>
      </c>
      <c r="YM34" s="3" t="s">
        <v>1643</v>
      </c>
      <c r="YN34" s="3" t="s">
        <v>1643</v>
      </c>
      <c r="YO34" s="3" t="s">
        <v>111</v>
      </c>
      <c r="YP34" s="3" t="s">
        <v>1643</v>
      </c>
      <c r="YQ34" s="3" t="s">
        <v>1643</v>
      </c>
      <c r="YR34" s="3" t="s">
        <v>110</v>
      </c>
      <c r="YS34" s="3" t="s">
        <v>414</v>
      </c>
      <c r="YT34" s="3" t="s">
        <v>111</v>
      </c>
      <c r="YU34" s="3" t="s">
        <v>1643</v>
      </c>
      <c r="YV34" s="3" t="s">
        <v>111</v>
      </c>
      <c r="YW34" s="3" t="s">
        <v>1643</v>
      </c>
      <c r="YX34" s="3" t="s">
        <v>1643</v>
      </c>
      <c r="YY34" s="3" t="s">
        <v>110</v>
      </c>
      <c r="YZ34" s="3" t="s">
        <v>111</v>
      </c>
      <c r="ZA34" s="3" t="s">
        <v>1643</v>
      </c>
      <c r="ZB34" s="3" t="s">
        <v>111</v>
      </c>
      <c r="ZC34" s="3" t="s">
        <v>1643</v>
      </c>
      <c r="ZD34" s="3" t="s">
        <v>1643</v>
      </c>
      <c r="ZE34" s="3" t="s">
        <v>111</v>
      </c>
      <c r="ZF34" s="3" t="s">
        <v>1643</v>
      </c>
      <c r="ZG34" s="3" t="s">
        <v>1643</v>
      </c>
      <c r="ZH34" s="3" t="s">
        <v>110</v>
      </c>
      <c r="ZI34" s="3" t="s">
        <v>111</v>
      </c>
      <c r="ZJ34" s="3" t="s">
        <v>1643</v>
      </c>
      <c r="ZK34" s="3" t="s">
        <v>111</v>
      </c>
      <c r="ZL34" s="3" t="s">
        <v>1643</v>
      </c>
      <c r="ZM34" s="3" t="s">
        <v>1643</v>
      </c>
      <c r="ZN34" s="3" t="s">
        <v>1643</v>
      </c>
      <c r="ZO34" s="3" t="s">
        <v>111</v>
      </c>
      <c r="ZP34" s="3" t="s">
        <v>1643</v>
      </c>
      <c r="ZQ34" s="3" t="s">
        <v>1643</v>
      </c>
      <c r="ZR34" s="5" t="s">
        <v>1643</v>
      </c>
      <c r="ZS34" s="3" t="s">
        <v>452</v>
      </c>
      <c r="ZT34" s="3"/>
      <c r="ZU34" s="5"/>
      <c r="ZV34" s="18" t="s">
        <v>110</v>
      </c>
      <c r="ZW34" s="13" t="s">
        <v>1643</v>
      </c>
      <c r="ZX34" s="3" t="s">
        <v>484</v>
      </c>
      <c r="ZY34" s="3" t="s">
        <v>486</v>
      </c>
      <c r="ZZ34" s="3" t="s">
        <v>1643</v>
      </c>
      <c r="AAA34" s="3" t="s">
        <v>1643</v>
      </c>
      <c r="AAB34" s="3" t="s">
        <v>495</v>
      </c>
      <c r="AAC34" s="3" t="s">
        <v>496</v>
      </c>
      <c r="AAD34" s="3" t="s">
        <v>497</v>
      </c>
      <c r="AAE34" s="3" t="s">
        <v>498</v>
      </c>
      <c r="AAF34" s="5" t="s">
        <v>1643</v>
      </c>
      <c r="AAG34" s="13" t="s">
        <v>110</v>
      </c>
      <c r="AAH34" s="3" t="s">
        <v>110</v>
      </c>
      <c r="AAI34" s="3" t="s">
        <v>110</v>
      </c>
      <c r="AAJ34" s="3" t="s">
        <v>111</v>
      </c>
      <c r="AAK34" s="3" t="s">
        <v>1643</v>
      </c>
      <c r="AAL34" s="3" t="s">
        <v>1643</v>
      </c>
      <c r="AAM34" s="3" t="s">
        <v>1643</v>
      </c>
      <c r="AAN34" s="3" t="s">
        <v>1643</v>
      </c>
      <c r="AAO34" s="5" t="s">
        <v>1643</v>
      </c>
      <c r="AAP34" s="13" t="s">
        <v>111</v>
      </c>
      <c r="AAQ34" s="5" t="s">
        <v>1643</v>
      </c>
      <c r="AAR34" s="13" t="s">
        <v>520</v>
      </c>
      <c r="AAS34" s="3" t="s">
        <v>110</v>
      </c>
      <c r="AAT34" s="3" t="s">
        <v>110</v>
      </c>
      <c r="AAU34" s="3" t="s">
        <v>110</v>
      </c>
      <c r="AAV34" s="3" t="s">
        <v>110</v>
      </c>
      <c r="AAW34" s="3" t="s">
        <v>110</v>
      </c>
      <c r="AAX34" s="5" t="s">
        <v>110</v>
      </c>
      <c r="AAY34" s="13" t="s">
        <v>110</v>
      </c>
      <c r="AAZ34" s="13" t="s">
        <v>551</v>
      </c>
      <c r="ABA34" s="3" t="s">
        <v>540</v>
      </c>
      <c r="ABB34" s="3" t="s">
        <v>1643</v>
      </c>
      <c r="ABC34" s="3" t="s">
        <v>1643</v>
      </c>
      <c r="ABD34" s="3" t="s">
        <v>1643</v>
      </c>
      <c r="ABE34" s="20"/>
      <c r="ABF34" s="5" t="s">
        <v>545</v>
      </c>
      <c r="ABG34" s="13" t="s">
        <v>552</v>
      </c>
      <c r="ABH34" s="3" t="s">
        <v>540</v>
      </c>
      <c r="ABI34" s="3" t="s">
        <v>1643</v>
      </c>
      <c r="ABJ34" s="3" t="s">
        <v>1643</v>
      </c>
      <c r="ABK34" s="3" t="s">
        <v>1643</v>
      </c>
      <c r="ABL34" s="3" t="s">
        <v>1643</v>
      </c>
      <c r="ABM34" s="5" t="s">
        <v>545</v>
      </c>
      <c r="ABN34" s="13" t="s">
        <v>1718</v>
      </c>
      <c r="ABO34" s="3" t="s">
        <v>1643</v>
      </c>
      <c r="ABP34" s="3" t="s">
        <v>541</v>
      </c>
      <c r="ABQ34" s="3" t="s">
        <v>1643</v>
      </c>
      <c r="ABR34" s="3" t="s">
        <v>1643</v>
      </c>
      <c r="ABS34" s="3" t="s">
        <v>1643</v>
      </c>
      <c r="ABT34" s="5" t="s">
        <v>545</v>
      </c>
      <c r="ABU34" s="13" t="s">
        <v>1719</v>
      </c>
      <c r="ABV34" s="3" t="s">
        <v>1643</v>
      </c>
      <c r="ABW34" s="3" t="s">
        <v>541</v>
      </c>
      <c r="ABX34" s="3" t="s">
        <v>1643</v>
      </c>
      <c r="ABY34" s="3" t="s">
        <v>1643</v>
      </c>
      <c r="ABZ34" s="3" t="s">
        <v>1643</v>
      </c>
      <c r="ACA34" s="5" t="s">
        <v>545</v>
      </c>
      <c r="ACB34" s="13" t="s">
        <v>1643</v>
      </c>
      <c r="ACC34" s="3" t="s">
        <v>557</v>
      </c>
      <c r="ACD34" s="3" t="s">
        <v>1643</v>
      </c>
      <c r="ACE34" s="3" t="s">
        <v>144</v>
      </c>
      <c r="ACF34" s="3" t="s">
        <v>156</v>
      </c>
      <c r="ACG34" s="3" t="s">
        <v>1643</v>
      </c>
      <c r="ACH34" s="3" t="s">
        <v>1643</v>
      </c>
      <c r="ACI34" s="3" t="s">
        <v>1643</v>
      </c>
      <c r="ACJ34" s="5" t="s">
        <v>1643</v>
      </c>
      <c r="ACK34" s="13" t="s">
        <v>110</v>
      </c>
      <c r="ACL34" s="3" t="s">
        <v>1719</v>
      </c>
      <c r="ACM34" s="3" t="s">
        <v>1643</v>
      </c>
      <c r="ACN34" s="3" t="s">
        <v>1643</v>
      </c>
      <c r="ACO34" s="3" t="s">
        <v>1643</v>
      </c>
      <c r="ACP34" s="5" t="s">
        <v>545</v>
      </c>
      <c r="ACQ34" s="13" t="s">
        <v>1720</v>
      </c>
      <c r="ACR34" s="3" t="s">
        <v>1643</v>
      </c>
      <c r="ACS34" s="3" t="s">
        <v>1643</v>
      </c>
      <c r="ACT34" s="3" t="s">
        <v>545</v>
      </c>
      <c r="ACU34" s="5"/>
      <c r="ACV34" s="13" t="s">
        <v>1643</v>
      </c>
      <c r="ACW34" s="3" t="s">
        <v>1643</v>
      </c>
      <c r="ACX34" s="3" t="s">
        <v>1643</v>
      </c>
      <c r="ACY34" s="3" t="s">
        <v>1643</v>
      </c>
      <c r="ACZ34" s="5" t="s">
        <v>1643</v>
      </c>
      <c r="ADA34" s="13" t="s">
        <v>1643</v>
      </c>
      <c r="ADB34" s="3" t="s">
        <v>557</v>
      </c>
      <c r="ADC34" s="3" t="s">
        <v>1643</v>
      </c>
      <c r="ADD34" s="3" t="s">
        <v>144</v>
      </c>
      <c r="ADE34" s="3" t="s">
        <v>156</v>
      </c>
      <c r="ADF34" s="3" t="s">
        <v>558</v>
      </c>
      <c r="ADG34" s="3" t="s">
        <v>1643</v>
      </c>
      <c r="ADH34" s="3" t="s">
        <v>1643</v>
      </c>
      <c r="ADI34" s="20" t="s">
        <v>1643</v>
      </c>
      <c r="ADJ34" s="13" t="s">
        <v>111</v>
      </c>
      <c r="ADK34" s="3" t="s">
        <v>1643</v>
      </c>
      <c r="ADL34" s="3" t="s">
        <v>1643</v>
      </c>
      <c r="ADM34" s="3" t="s">
        <v>1643</v>
      </c>
      <c r="ADN34" s="3" t="s">
        <v>1643</v>
      </c>
      <c r="ADO34" s="5" t="s">
        <v>1643</v>
      </c>
      <c r="ADP34" s="13" t="s">
        <v>1643</v>
      </c>
      <c r="ADQ34" s="8" t="s">
        <v>1643</v>
      </c>
      <c r="ADR34" s="3" t="s">
        <v>1643</v>
      </c>
      <c r="ADS34" s="3" t="s">
        <v>1643</v>
      </c>
      <c r="ADT34" s="5" t="s">
        <v>1643</v>
      </c>
      <c r="ADU34" s="13" t="s">
        <v>1643</v>
      </c>
      <c r="ADV34" s="8" t="s">
        <v>1643</v>
      </c>
      <c r="ADW34" s="3" t="s">
        <v>1643</v>
      </c>
      <c r="ADX34" s="3" t="s">
        <v>1643</v>
      </c>
      <c r="ADY34" s="5" t="s">
        <v>1643</v>
      </c>
      <c r="ADZ34" s="13" t="s">
        <v>1643</v>
      </c>
      <c r="AEA34" s="8" t="s">
        <v>1643</v>
      </c>
      <c r="AEB34" s="3" t="s">
        <v>1643</v>
      </c>
      <c r="AEC34" s="3" t="s">
        <v>1643</v>
      </c>
      <c r="AED34" s="5" t="s">
        <v>1643</v>
      </c>
      <c r="AEE34" s="13" t="s">
        <v>1643</v>
      </c>
      <c r="AEF34" s="3" t="s">
        <v>1643</v>
      </c>
      <c r="AEG34" s="3" t="s">
        <v>1643</v>
      </c>
      <c r="AEH34" s="3" t="s">
        <v>1643</v>
      </c>
      <c r="AEI34" s="3" t="s">
        <v>1643</v>
      </c>
      <c r="AEJ34" s="3" t="s">
        <v>1643</v>
      </c>
      <c r="AEK34" s="3" t="s">
        <v>1643</v>
      </c>
      <c r="AEL34" s="3" t="s">
        <v>1643</v>
      </c>
      <c r="AEM34" s="5" t="s">
        <v>1643</v>
      </c>
      <c r="AEN34" s="13" t="s">
        <v>1643</v>
      </c>
      <c r="AEO34" s="3" t="s">
        <v>1643</v>
      </c>
      <c r="AEP34" s="3" t="s">
        <v>1643</v>
      </c>
      <c r="AEQ34" s="3" t="s">
        <v>1643</v>
      </c>
      <c r="AER34" s="3" t="s">
        <v>1643</v>
      </c>
      <c r="AES34" s="3" t="s">
        <v>1643</v>
      </c>
      <c r="AET34" s="5" t="s">
        <v>1643</v>
      </c>
      <c r="AEU34" s="13" t="s">
        <v>1643</v>
      </c>
      <c r="AEV34" s="3" t="s">
        <v>1643</v>
      </c>
      <c r="AEW34" s="3" t="s">
        <v>1643</v>
      </c>
      <c r="AEX34" s="3" t="s">
        <v>1643</v>
      </c>
      <c r="AEY34" s="5" t="s">
        <v>1643</v>
      </c>
    </row>
    <row r="35" spans="1:831" ht="101.5" x14ac:dyDescent="0.35">
      <c r="A35" s="1">
        <v>45619.519988425927</v>
      </c>
      <c r="B35" s="2">
        <v>45619.527372685188</v>
      </c>
      <c r="C35" s="4">
        <v>100</v>
      </c>
      <c r="D35" s="4">
        <v>638</v>
      </c>
      <c r="E35" s="3" t="s">
        <v>1677</v>
      </c>
      <c r="F35" s="2">
        <v>45626.527402083331</v>
      </c>
      <c r="G35" s="3" t="s">
        <v>1721</v>
      </c>
      <c r="H35" s="4">
        <v>1</v>
      </c>
      <c r="I35" s="3" t="s">
        <v>1642</v>
      </c>
      <c r="J35" s="3" t="s">
        <v>1642</v>
      </c>
      <c r="K35" s="3" t="s">
        <v>1642</v>
      </c>
      <c r="L35" s="3" t="s">
        <v>1642</v>
      </c>
      <c r="M35" s="3" t="s">
        <v>1642</v>
      </c>
      <c r="N35" s="3" t="s">
        <v>1642</v>
      </c>
      <c r="O35" s="3" t="s">
        <v>110</v>
      </c>
      <c r="P35" s="3" t="s">
        <v>1643</v>
      </c>
      <c r="Q35" s="3" t="s">
        <v>1643</v>
      </c>
      <c r="R35" s="20" t="s">
        <v>110</v>
      </c>
      <c r="S35" s="127">
        <v>41</v>
      </c>
      <c r="T35" s="124"/>
      <c r="U35" s="3"/>
      <c r="V35" s="3" t="s">
        <v>20</v>
      </c>
      <c r="W35" s="3" t="s">
        <v>111</v>
      </c>
      <c r="X35" s="3" t="s">
        <v>45</v>
      </c>
      <c r="Y35" s="3" t="s">
        <v>86</v>
      </c>
      <c r="Z35" s="3" t="s">
        <v>14</v>
      </c>
      <c r="AA35" s="4">
        <v>270</v>
      </c>
      <c r="AB35" s="3" t="s">
        <v>25</v>
      </c>
      <c r="AC35" s="3" t="s">
        <v>110</v>
      </c>
      <c r="AD35" s="3" t="s">
        <v>1643</v>
      </c>
      <c r="AE35" s="5" t="s">
        <v>1643</v>
      </c>
      <c r="AF35" s="8" t="s">
        <v>1643</v>
      </c>
      <c r="AG35" s="3" t="s">
        <v>1643</v>
      </c>
      <c r="AH35" s="3" t="s">
        <v>1643</v>
      </c>
      <c r="AI35" s="3" t="s">
        <v>1643</v>
      </c>
      <c r="AJ35" s="3" t="s">
        <v>1643</v>
      </c>
      <c r="AK35" s="3" t="s">
        <v>1643</v>
      </c>
      <c r="AL35" s="3" t="s">
        <v>1643</v>
      </c>
      <c r="AM35" s="3" t="s">
        <v>1643</v>
      </c>
      <c r="AN35" s="3" t="s">
        <v>1643</v>
      </c>
      <c r="AO35" s="3" t="s">
        <v>1643</v>
      </c>
      <c r="AP35" s="3" t="s">
        <v>1643</v>
      </c>
      <c r="AQ35" s="3" t="s">
        <v>1643</v>
      </c>
      <c r="AR35" s="3" t="s">
        <v>1643</v>
      </c>
      <c r="AS35" s="3" t="s">
        <v>1643</v>
      </c>
      <c r="AT35" s="3" t="s">
        <v>1643</v>
      </c>
      <c r="AU35" s="5" t="s">
        <v>1643</v>
      </c>
      <c r="AV35" s="13" t="s">
        <v>1643</v>
      </c>
      <c r="AW35" s="3" t="s">
        <v>1643</v>
      </c>
      <c r="AX35" s="3" t="s">
        <v>1643</v>
      </c>
      <c r="AY35" s="3" t="s">
        <v>1643</v>
      </c>
      <c r="AZ35" s="3" t="s">
        <v>1643</v>
      </c>
      <c r="BA35" s="3" t="s">
        <v>1643</v>
      </c>
      <c r="BB35" s="3" t="s">
        <v>1643</v>
      </c>
      <c r="BC35" s="5" t="s">
        <v>1643</v>
      </c>
      <c r="BD35" s="13" t="s">
        <v>1643</v>
      </c>
      <c r="BE35" s="3" t="s">
        <v>1643</v>
      </c>
      <c r="BF35" s="3" t="s">
        <v>1643</v>
      </c>
      <c r="BG35" s="3" t="s">
        <v>1643</v>
      </c>
      <c r="BH35" s="3" t="s">
        <v>1643</v>
      </c>
      <c r="BI35" s="3" t="s">
        <v>1643</v>
      </c>
      <c r="BJ35" s="3" t="s">
        <v>1643</v>
      </c>
      <c r="BK35" s="5" t="s">
        <v>1643</v>
      </c>
      <c r="BL35" s="13" t="s">
        <v>1643</v>
      </c>
      <c r="BM35" s="3" t="s">
        <v>1643</v>
      </c>
      <c r="BN35" s="3" t="s">
        <v>1643</v>
      </c>
      <c r="BO35" s="5" t="s">
        <v>1643</v>
      </c>
      <c r="BP35" s="13" t="s">
        <v>1643</v>
      </c>
      <c r="BQ35" s="3" t="s">
        <v>1643</v>
      </c>
      <c r="BR35" s="3" t="s">
        <v>1643</v>
      </c>
      <c r="BS35" s="5" t="s">
        <v>1643</v>
      </c>
      <c r="BT35" s="13" t="s">
        <v>1643</v>
      </c>
      <c r="BU35" s="5" t="s">
        <v>1643</v>
      </c>
      <c r="BV35" s="13" t="s">
        <v>1643</v>
      </c>
      <c r="BW35" s="3" t="s">
        <v>1643</v>
      </c>
      <c r="BX35" s="3" t="s">
        <v>1643</v>
      </c>
      <c r="BY35" s="5" t="s">
        <v>1643</v>
      </c>
      <c r="BZ35" s="13" t="s">
        <v>1643</v>
      </c>
      <c r="CA35" s="3" t="s">
        <v>1643</v>
      </c>
      <c r="CB35" s="3" t="s">
        <v>1643</v>
      </c>
      <c r="CC35" s="3" t="s">
        <v>1643</v>
      </c>
      <c r="CD35" s="5" t="s">
        <v>1643</v>
      </c>
      <c r="CE35" s="13" t="s">
        <v>1643</v>
      </c>
      <c r="CF35" s="3" t="s">
        <v>1643</v>
      </c>
      <c r="CG35" s="3" t="s">
        <v>1643</v>
      </c>
      <c r="CH35" s="3" t="s">
        <v>1643</v>
      </c>
      <c r="CI35" s="3" t="s">
        <v>1643</v>
      </c>
      <c r="CJ35" s="3" t="s">
        <v>1643</v>
      </c>
      <c r="CK35" s="5" t="s">
        <v>1643</v>
      </c>
      <c r="CL35" s="13" t="s">
        <v>1643</v>
      </c>
      <c r="CM35" s="3" t="s">
        <v>1643</v>
      </c>
      <c r="CN35" s="3" t="s">
        <v>1643</v>
      </c>
      <c r="CO35" s="3" t="s">
        <v>1643</v>
      </c>
      <c r="CP35" s="3" t="s">
        <v>1643</v>
      </c>
      <c r="CQ35" s="20" t="s">
        <v>1643</v>
      </c>
      <c r="CR35" s="13" t="s">
        <v>1643</v>
      </c>
      <c r="CS35" s="3" t="s">
        <v>1643</v>
      </c>
      <c r="CT35" s="3" t="s">
        <v>1643</v>
      </c>
      <c r="CU35" s="3" t="s">
        <v>1643</v>
      </c>
      <c r="CV35" s="3" t="s">
        <v>1643</v>
      </c>
      <c r="CW35" s="3" t="s">
        <v>1643</v>
      </c>
      <c r="CX35" s="3" t="s">
        <v>1643</v>
      </c>
      <c r="CY35" s="3" t="s">
        <v>1643</v>
      </c>
      <c r="CZ35" s="3" t="s">
        <v>1643</v>
      </c>
      <c r="DA35" s="3" t="s">
        <v>1643</v>
      </c>
      <c r="DB35" s="3" t="s">
        <v>1643</v>
      </c>
      <c r="DC35" s="3" t="s">
        <v>1643</v>
      </c>
      <c r="DD35" s="3" t="s">
        <v>1643</v>
      </c>
      <c r="DE35" s="5" t="s">
        <v>1643</v>
      </c>
      <c r="DF35" s="8" t="s">
        <v>1643</v>
      </c>
      <c r="DG35" s="3" t="s">
        <v>1643</v>
      </c>
      <c r="DH35" s="3" t="s">
        <v>1643</v>
      </c>
      <c r="DI35" s="3" t="s">
        <v>1643</v>
      </c>
      <c r="DJ35" s="3" t="s">
        <v>1643</v>
      </c>
      <c r="DK35" s="3" t="s">
        <v>1643</v>
      </c>
      <c r="DL35" s="3" t="s">
        <v>1643</v>
      </c>
      <c r="DM35" s="3" t="s">
        <v>1643</v>
      </c>
      <c r="DN35" s="5" t="s">
        <v>1643</v>
      </c>
      <c r="DO35" s="8" t="s">
        <v>1643</v>
      </c>
      <c r="DP35" s="3" t="s">
        <v>1643</v>
      </c>
      <c r="DQ35" s="3" t="s">
        <v>1643</v>
      </c>
      <c r="DR35" s="5" t="s">
        <v>1643</v>
      </c>
      <c r="DS35" s="8" t="s">
        <v>1643</v>
      </c>
      <c r="DT35" s="3" t="s">
        <v>1643</v>
      </c>
      <c r="DU35" s="3" t="s">
        <v>1643</v>
      </c>
      <c r="DV35" s="5" t="s">
        <v>1643</v>
      </c>
      <c r="DW35" s="16" t="s">
        <v>1643</v>
      </c>
      <c r="DX35" s="13" t="s">
        <v>1643</v>
      </c>
      <c r="DY35" s="3" t="s">
        <v>1643</v>
      </c>
      <c r="DZ35" s="3" t="s">
        <v>1643</v>
      </c>
      <c r="EA35" s="3" t="s">
        <v>1643</v>
      </c>
      <c r="EB35" s="20" t="s">
        <v>1643</v>
      </c>
      <c r="EC35" s="13" t="s">
        <v>1643</v>
      </c>
      <c r="ED35" s="3" t="s">
        <v>1643</v>
      </c>
      <c r="EE35" s="3" t="s">
        <v>1643</v>
      </c>
      <c r="EF35" s="3" t="s">
        <v>1643</v>
      </c>
      <c r="EG35" s="3" t="s">
        <v>1643</v>
      </c>
      <c r="EH35" s="3" t="s">
        <v>1643</v>
      </c>
      <c r="EI35" s="3" t="s">
        <v>1643</v>
      </c>
      <c r="EJ35" s="3" t="s">
        <v>1643</v>
      </c>
      <c r="EK35" s="3" t="s">
        <v>1643</v>
      </c>
      <c r="EL35" s="3" t="s">
        <v>1643</v>
      </c>
      <c r="EM35" s="20" t="s">
        <v>1643</v>
      </c>
      <c r="EN35" s="18" t="s">
        <v>1643</v>
      </c>
      <c r="EO35" s="8" t="s">
        <v>1643</v>
      </c>
      <c r="EP35" s="3" t="s">
        <v>1643</v>
      </c>
      <c r="EQ35" s="3" t="s">
        <v>1643</v>
      </c>
      <c r="ER35" s="3" t="s">
        <v>1643</v>
      </c>
      <c r="ES35" s="3" t="s">
        <v>1643</v>
      </c>
      <c r="ET35" s="3" t="s">
        <v>1643</v>
      </c>
      <c r="EU35" s="3" t="s">
        <v>1643</v>
      </c>
      <c r="EV35" s="3" t="s">
        <v>1643</v>
      </c>
      <c r="EW35" s="3" t="s">
        <v>1643</v>
      </c>
      <c r="EX35" s="20" t="s">
        <v>1643</v>
      </c>
      <c r="EY35" s="16" t="s">
        <v>1643</v>
      </c>
      <c r="EZ35" s="13" t="s">
        <v>1643</v>
      </c>
      <c r="FA35" s="3" t="s">
        <v>1643</v>
      </c>
      <c r="FB35" s="3" t="s">
        <v>1643</v>
      </c>
      <c r="FC35" s="3" t="s">
        <v>1643</v>
      </c>
      <c r="FD35" s="3" t="s">
        <v>1643</v>
      </c>
      <c r="FE35" s="3" t="s">
        <v>1643</v>
      </c>
      <c r="FF35" s="3" t="s">
        <v>1643</v>
      </c>
      <c r="FG35" s="3" t="s">
        <v>1643</v>
      </c>
      <c r="FH35" s="3" t="s">
        <v>1643</v>
      </c>
      <c r="FI35" s="3" t="s">
        <v>1643</v>
      </c>
      <c r="FJ35" s="3" t="s">
        <v>1643</v>
      </c>
      <c r="FK35" s="3" t="s">
        <v>1643</v>
      </c>
      <c r="FL35" s="3" t="s">
        <v>1643</v>
      </c>
      <c r="FM35" s="3" t="s">
        <v>1643</v>
      </c>
      <c r="FN35" s="3" t="s">
        <v>1643</v>
      </c>
      <c r="FO35" s="3" t="s">
        <v>1643</v>
      </c>
      <c r="FP35" s="3" t="s">
        <v>1643</v>
      </c>
      <c r="FQ35" s="3" t="s">
        <v>1643</v>
      </c>
      <c r="FR35" s="3" t="s">
        <v>1643</v>
      </c>
      <c r="FS35" s="3" t="s">
        <v>1643</v>
      </c>
      <c r="FT35" s="3" t="s">
        <v>1643</v>
      </c>
      <c r="FU35" s="3" t="s">
        <v>1643</v>
      </c>
      <c r="FV35" s="3" t="s">
        <v>1643</v>
      </c>
      <c r="FW35" s="3" t="s">
        <v>1643</v>
      </c>
      <c r="FX35" s="3" t="s">
        <v>1643</v>
      </c>
      <c r="FY35" s="3" t="s">
        <v>1643</v>
      </c>
      <c r="FZ35" s="3" t="s">
        <v>1643</v>
      </c>
      <c r="GA35" s="3" t="s">
        <v>1643</v>
      </c>
      <c r="GB35" s="3" t="s">
        <v>1643</v>
      </c>
      <c r="GC35" s="3" t="s">
        <v>1643</v>
      </c>
      <c r="GD35" s="3" t="s">
        <v>1643</v>
      </c>
      <c r="GE35" s="3" t="s">
        <v>1643</v>
      </c>
      <c r="GF35" s="3" t="s">
        <v>1643</v>
      </c>
      <c r="GG35" s="3" t="s">
        <v>1643</v>
      </c>
      <c r="GH35" s="3" t="s">
        <v>1643</v>
      </c>
      <c r="GI35" s="3" t="s">
        <v>1643</v>
      </c>
      <c r="GJ35" s="3" t="s">
        <v>1643</v>
      </c>
      <c r="GK35" s="3" t="s">
        <v>1643</v>
      </c>
      <c r="GL35" s="3" t="s">
        <v>1643</v>
      </c>
      <c r="GM35" s="3" t="s">
        <v>1643</v>
      </c>
      <c r="GN35" s="3" t="s">
        <v>1643</v>
      </c>
      <c r="GO35" s="3" t="s">
        <v>1643</v>
      </c>
      <c r="GP35" s="20" t="s">
        <v>1643</v>
      </c>
      <c r="GQ35" s="13" t="s">
        <v>1643</v>
      </c>
      <c r="GR35" s="20" t="s">
        <v>1643</v>
      </c>
      <c r="GS35" s="13" t="s">
        <v>1643</v>
      </c>
      <c r="GT35" s="3" t="s">
        <v>1643</v>
      </c>
      <c r="GU35" s="3" t="s">
        <v>1643</v>
      </c>
      <c r="GV35" s="20" t="s">
        <v>1643</v>
      </c>
      <c r="GW35" s="31"/>
      <c r="GX35" s="13" t="s">
        <v>1643</v>
      </c>
      <c r="GY35" s="5" t="s">
        <v>1643</v>
      </c>
      <c r="GZ35" s="13" t="s">
        <v>1643</v>
      </c>
      <c r="HA35" s="5" t="s">
        <v>1643</v>
      </c>
      <c r="HB35" s="13" t="s">
        <v>1643</v>
      </c>
      <c r="HC35" s="3" t="s">
        <v>1643</v>
      </c>
      <c r="HD35" s="3" t="s">
        <v>1643</v>
      </c>
      <c r="HE35" s="3" t="s">
        <v>1643</v>
      </c>
      <c r="HF35" s="3" t="s">
        <v>1643</v>
      </c>
      <c r="HG35" s="20" t="s">
        <v>1643</v>
      </c>
      <c r="HH35" s="13" t="s">
        <v>1643</v>
      </c>
      <c r="HI35" s="3"/>
      <c r="HJ35" s="3" t="s">
        <v>1643</v>
      </c>
      <c r="HK35" s="3" t="s">
        <v>1643</v>
      </c>
      <c r="HL35" s="3" t="s">
        <v>1643</v>
      </c>
      <c r="HM35" s="3" t="s">
        <v>1643</v>
      </c>
      <c r="HN35" s="3" t="s">
        <v>1643</v>
      </c>
      <c r="HO35" s="5" t="s">
        <v>1643</v>
      </c>
      <c r="HP35" s="8" t="s">
        <v>1643</v>
      </c>
      <c r="HQ35" s="8" t="s">
        <v>1643</v>
      </c>
      <c r="HR35" s="3" t="s">
        <v>1643</v>
      </c>
      <c r="HS35" s="3" t="s">
        <v>1643</v>
      </c>
      <c r="HT35" s="3" t="s">
        <v>1643</v>
      </c>
      <c r="HU35" s="3" t="s">
        <v>1643</v>
      </c>
      <c r="HV35" s="5" t="s">
        <v>1643</v>
      </c>
      <c r="HW35" s="13" t="s">
        <v>1643</v>
      </c>
      <c r="HX35" s="8" t="s">
        <v>1643</v>
      </c>
      <c r="HY35" s="3" t="s">
        <v>1643</v>
      </c>
      <c r="HZ35" s="3" t="s">
        <v>1643</v>
      </c>
      <c r="IA35" s="3" t="s">
        <v>1643</v>
      </c>
      <c r="IB35" s="3" t="s">
        <v>1643</v>
      </c>
      <c r="IC35" s="5" t="s">
        <v>1643</v>
      </c>
      <c r="ID35" s="13" t="s">
        <v>1643</v>
      </c>
      <c r="IE35" s="8" t="s">
        <v>1643</v>
      </c>
      <c r="IF35" s="3" t="s">
        <v>1643</v>
      </c>
      <c r="IG35" s="3" t="s">
        <v>1643</v>
      </c>
      <c r="IH35" s="3" t="s">
        <v>1643</v>
      </c>
      <c r="II35" s="3" t="s">
        <v>1643</v>
      </c>
      <c r="IJ35" s="20" t="s">
        <v>1643</v>
      </c>
      <c r="IK35" s="13" t="s">
        <v>1643</v>
      </c>
      <c r="IL35" s="3" t="s">
        <v>1643</v>
      </c>
      <c r="IM35" s="3" t="s">
        <v>1643</v>
      </c>
      <c r="IN35" s="3" t="s">
        <v>1643</v>
      </c>
      <c r="IO35" s="3" t="s">
        <v>1643</v>
      </c>
      <c r="IP35" s="3" t="s">
        <v>1643</v>
      </c>
      <c r="IQ35" s="3" t="s">
        <v>1643</v>
      </c>
      <c r="IR35" s="3" t="s">
        <v>1643</v>
      </c>
      <c r="IS35" s="20" t="s">
        <v>1643</v>
      </c>
      <c r="IT35" s="13" t="s">
        <v>1643</v>
      </c>
      <c r="IU35" s="3"/>
      <c r="IV35" s="3" t="s">
        <v>1643</v>
      </c>
      <c r="IW35" s="3" t="s">
        <v>1643</v>
      </c>
      <c r="IX35" s="3" t="s">
        <v>1643</v>
      </c>
      <c r="IY35" s="5" t="s">
        <v>1643</v>
      </c>
      <c r="IZ35" s="8" t="s">
        <v>1643</v>
      </c>
      <c r="JA35" s="8" t="s">
        <v>1643</v>
      </c>
      <c r="JB35" s="3" t="s">
        <v>1643</v>
      </c>
      <c r="JC35" s="3" t="s">
        <v>1643</v>
      </c>
      <c r="JD35" s="5" t="s">
        <v>1643</v>
      </c>
      <c r="JE35" s="13" t="s">
        <v>1643</v>
      </c>
      <c r="JF35" s="3" t="s">
        <v>1643</v>
      </c>
      <c r="JG35" s="3" t="s">
        <v>1643</v>
      </c>
      <c r="JH35" s="3" t="s">
        <v>1643</v>
      </c>
      <c r="JI35" s="3" t="s">
        <v>1643</v>
      </c>
      <c r="JJ35" s="3" t="s">
        <v>1643</v>
      </c>
      <c r="JK35" s="3" t="s">
        <v>1643</v>
      </c>
      <c r="JL35" s="3" t="s">
        <v>1643</v>
      </c>
      <c r="JM35" s="20" t="s">
        <v>1643</v>
      </c>
      <c r="JN35" s="13" t="s">
        <v>1643</v>
      </c>
      <c r="JO35" s="3" t="s">
        <v>1643</v>
      </c>
      <c r="JP35" s="3" t="s">
        <v>1643</v>
      </c>
      <c r="JQ35" s="3" t="s">
        <v>1643</v>
      </c>
      <c r="JR35" s="3" t="s">
        <v>1643</v>
      </c>
      <c r="JS35" s="5" t="s">
        <v>1643</v>
      </c>
      <c r="JT35" s="13" t="s">
        <v>1643</v>
      </c>
      <c r="JU35" s="3" t="s">
        <v>1643</v>
      </c>
      <c r="JV35" s="3" t="s">
        <v>1643</v>
      </c>
      <c r="JW35" s="3" t="s">
        <v>1643</v>
      </c>
      <c r="JX35" s="5" t="s">
        <v>1643</v>
      </c>
      <c r="JY35" s="13" t="s">
        <v>1643</v>
      </c>
      <c r="JZ35" s="3" t="s">
        <v>1643</v>
      </c>
      <c r="KA35" s="3" t="s">
        <v>1643</v>
      </c>
      <c r="KB35" s="3" t="s">
        <v>1643</v>
      </c>
      <c r="KC35" s="3" t="s">
        <v>1643</v>
      </c>
      <c r="KD35" s="3" t="s">
        <v>1643</v>
      </c>
      <c r="KE35" s="3" t="s">
        <v>1643</v>
      </c>
      <c r="KF35" s="3" t="s">
        <v>1643</v>
      </c>
      <c r="KG35" s="5" t="s">
        <v>1643</v>
      </c>
      <c r="KH35" s="13" t="s">
        <v>1643</v>
      </c>
      <c r="KI35" s="3" t="s">
        <v>1643</v>
      </c>
      <c r="KJ35" s="3" t="s">
        <v>1643</v>
      </c>
      <c r="KK35" s="3" t="s">
        <v>1643</v>
      </c>
      <c r="KL35" s="3" t="s">
        <v>1643</v>
      </c>
      <c r="KM35" s="3" t="s">
        <v>1643</v>
      </c>
      <c r="KN35" s="20" t="s">
        <v>1643</v>
      </c>
      <c r="KO35" s="13" t="s">
        <v>1643</v>
      </c>
      <c r="KP35" s="3" t="s">
        <v>1643</v>
      </c>
      <c r="KQ35" s="3" t="s">
        <v>1643</v>
      </c>
      <c r="KR35" s="3" t="s">
        <v>1643</v>
      </c>
      <c r="KS35" s="20" t="s">
        <v>1643</v>
      </c>
      <c r="KT35" s="16" t="s">
        <v>1643</v>
      </c>
      <c r="KU35" s="13" t="s">
        <v>1643</v>
      </c>
      <c r="KV35" s="3" t="s">
        <v>1643</v>
      </c>
      <c r="KW35" s="3" t="s">
        <v>1643</v>
      </c>
      <c r="KX35" s="3" t="s">
        <v>1643</v>
      </c>
      <c r="KY35" s="3" t="s">
        <v>1643</v>
      </c>
      <c r="KZ35" s="3" t="s">
        <v>1643</v>
      </c>
      <c r="LA35" s="3" t="s">
        <v>1643</v>
      </c>
      <c r="LB35" s="3" t="s">
        <v>1643</v>
      </c>
      <c r="LC35" s="3" t="s">
        <v>1643</v>
      </c>
      <c r="LD35" s="3" t="s">
        <v>1643</v>
      </c>
      <c r="LE35" s="3" t="s">
        <v>1643</v>
      </c>
      <c r="LF35" s="3" t="s">
        <v>1643</v>
      </c>
      <c r="LG35" s="3" t="s">
        <v>1643</v>
      </c>
      <c r="LH35" s="3" t="s">
        <v>1643</v>
      </c>
      <c r="LI35" s="3" t="s">
        <v>1643</v>
      </c>
      <c r="LJ35" s="3" t="s">
        <v>1643</v>
      </c>
      <c r="LK35" s="3" t="s">
        <v>1643</v>
      </c>
      <c r="LL35" s="3" t="s">
        <v>1643</v>
      </c>
      <c r="LM35" s="3" t="s">
        <v>1643</v>
      </c>
      <c r="LN35" s="3" t="s">
        <v>1643</v>
      </c>
      <c r="LO35" s="3" t="s">
        <v>1643</v>
      </c>
      <c r="LP35" s="3" t="s">
        <v>1643</v>
      </c>
      <c r="LQ35" s="3" t="s">
        <v>1643</v>
      </c>
      <c r="LR35" s="3" t="s">
        <v>1643</v>
      </c>
      <c r="LS35" s="3" t="s">
        <v>1643</v>
      </c>
      <c r="LT35" s="3" t="s">
        <v>1643</v>
      </c>
      <c r="LU35" s="3" t="s">
        <v>1643</v>
      </c>
      <c r="LV35" s="3" t="s">
        <v>1643</v>
      </c>
      <c r="LW35" s="3" t="s">
        <v>1643</v>
      </c>
      <c r="LX35" s="3" t="s">
        <v>1643</v>
      </c>
      <c r="LY35" s="3" t="s">
        <v>1643</v>
      </c>
      <c r="LZ35" s="3" t="s">
        <v>1643</v>
      </c>
      <c r="MA35" s="3" t="s">
        <v>1643</v>
      </c>
      <c r="MB35" s="3" t="s">
        <v>1643</v>
      </c>
      <c r="MC35" s="3" t="s">
        <v>1643</v>
      </c>
      <c r="MD35" s="3" t="s">
        <v>1643</v>
      </c>
      <c r="ME35" s="3" t="s">
        <v>1643</v>
      </c>
      <c r="MF35" s="3" t="s">
        <v>1643</v>
      </c>
      <c r="MG35" s="3" t="s">
        <v>1643</v>
      </c>
      <c r="MH35" s="3" t="s">
        <v>1643</v>
      </c>
      <c r="MI35" s="3" t="s">
        <v>1643</v>
      </c>
      <c r="MJ35" s="3" t="s">
        <v>1643</v>
      </c>
      <c r="MK35" s="3" t="s">
        <v>1643</v>
      </c>
      <c r="ML35" s="3" t="s">
        <v>1643</v>
      </c>
      <c r="MM35" s="3" t="s">
        <v>1643</v>
      </c>
      <c r="MN35" s="20" t="s">
        <v>1643</v>
      </c>
      <c r="MO35" s="13" t="s">
        <v>1643</v>
      </c>
      <c r="MP35" s="3" t="s">
        <v>1643</v>
      </c>
      <c r="MQ35" s="3" t="s">
        <v>1643</v>
      </c>
      <c r="MR35" s="3" t="s">
        <v>1643</v>
      </c>
      <c r="MS35" s="3" t="s">
        <v>1643</v>
      </c>
      <c r="MT35" s="3" t="s">
        <v>1643</v>
      </c>
      <c r="MU35" s="3" t="s">
        <v>1643</v>
      </c>
      <c r="MV35" s="20" t="s">
        <v>1643</v>
      </c>
      <c r="MW35" s="13" t="s">
        <v>1643</v>
      </c>
      <c r="MX35" s="3" t="s">
        <v>1643</v>
      </c>
      <c r="MY35" s="3" t="s">
        <v>1643</v>
      </c>
      <c r="MZ35" s="3" t="s">
        <v>1643</v>
      </c>
      <c r="NA35" s="3" t="s">
        <v>1643</v>
      </c>
      <c r="NB35" s="3" t="s">
        <v>1643</v>
      </c>
      <c r="NC35" s="20" t="s">
        <v>1643</v>
      </c>
      <c r="ND35" s="13" t="s">
        <v>1643</v>
      </c>
      <c r="NE35" s="3" t="s">
        <v>1643</v>
      </c>
      <c r="NF35" s="3" t="s">
        <v>1643</v>
      </c>
      <c r="NG35" s="3" t="s">
        <v>1643</v>
      </c>
      <c r="NH35" s="3" t="s">
        <v>1643</v>
      </c>
      <c r="NI35" s="3" t="s">
        <v>1643</v>
      </c>
      <c r="NJ35" s="3" t="s">
        <v>1643</v>
      </c>
      <c r="NK35" s="3" t="s">
        <v>1643</v>
      </c>
      <c r="NL35" s="3" t="s">
        <v>1643</v>
      </c>
      <c r="NM35" s="3" t="s">
        <v>1643</v>
      </c>
      <c r="NN35" s="3" t="s">
        <v>1643</v>
      </c>
      <c r="NO35" s="20" t="s">
        <v>1643</v>
      </c>
      <c r="NP35" s="13" t="s">
        <v>1643</v>
      </c>
      <c r="NQ35" s="3" t="s">
        <v>1643</v>
      </c>
      <c r="NR35" s="3" t="s">
        <v>1643</v>
      </c>
      <c r="NS35" s="3" t="s">
        <v>1643</v>
      </c>
      <c r="NT35" s="3" t="s">
        <v>1643</v>
      </c>
      <c r="NU35" s="3" t="s">
        <v>1643</v>
      </c>
      <c r="NV35" s="3" t="s">
        <v>1643</v>
      </c>
      <c r="NW35" s="3" t="s">
        <v>1643</v>
      </c>
      <c r="NX35" s="3" t="s">
        <v>1643</v>
      </c>
      <c r="NY35" s="3" t="s">
        <v>1643</v>
      </c>
      <c r="NZ35" s="3" t="s">
        <v>1643</v>
      </c>
      <c r="OA35" s="3" t="s">
        <v>1643</v>
      </c>
      <c r="OB35" s="3" t="s">
        <v>1643</v>
      </c>
      <c r="OC35" s="3" t="s">
        <v>1643</v>
      </c>
      <c r="OD35" s="3" t="s">
        <v>1643</v>
      </c>
      <c r="OE35" s="5" t="s">
        <v>1643</v>
      </c>
      <c r="OF35" s="13" t="s">
        <v>1643</v>
      </c>
      <c r="OG35" s="3" t="s">
        <v>1643</v>
      </c>
      <c r="OH35" s="3" t="s">
        <v>1643</v>
      </c>
      <c r="OI35" s="3" t="s">
        <v>1643</v>
      </c>
      <c r="OJ35" s="3" t="s">
        <v>1643</v>
      </c>
      <c r="OK35" s="3" t="s">
        <v>1643</v>
      </c>
      <c r="OL35" s="3" t="s">
        <v>1643</v>
      </c>
      <c r="OM35" s="5" t="s">
        <v>1643</v>
      </c>
      <c r="ON35" s="13" t="s">
        <v>1643</v>
      </c>
      <c r="OO35" s="3" t="s">
        <v>1643</v>
      </c>
      <c r="OP35" s="3" t="s">
        <v>1643</v>
      </c>
      <c r="OQ35" s="3" t="s">
        <v>1643</v>
      </c>
      <c r="OR35" s="3" t="s">
        <v>1643</v>
      </c>
      <c r="OS35" s="3" t="s">
        <v>1643</v>
      </c>
      <c r="OT35" s="3" t="s">
        <v>1643</v>
      </c>
      <c r="OU35" s="3" t="s">
        <v>1643</v>
      </c>
      <c r="OV35" s="3" t="s">
        <v>1643</v>
      </c>
      <c r="OW35" s="3" t="s">
        <v>1643</v>
      </c>
      <c r="OX35" s="5" t="s">
        <v>1643</v>
      </c>
      <c r="OY35" s="13" t="s">
        <v>1643</v>
      </c>
      <c r="OZ35" s="3" t="s">
        <v>1643</v>
      </c>
      <c r="PA35" s="3" t="s">
        <v>1643</v>
      </c>
      <c r="PB35" s="3" t="s">
        <v>1643</v>
      </c>
      <c r="PC35" s="3" t="s">
        <v>1643</v>
      </c>
      <c r="PD35" s="3" t="s">
        <v>1643</v>
      </c>
      <c r="PE35" s="3" t="s">
        <v>1643</v>
      </c>
      <c r="PF35" s="3" t="s">
        <v>1643</v>
      </c>
      <c r="PG35" s="3" t="s">
        <v>1643</v>
      </c>
      <c r="PH35" s="3" t="s">
        <v>1643</v>
      </c>
      <c r="PI35" s="3" t="s">
        <v>1643</v>
      </c>
      <c r="PJ35" s="3" t="s">
        <v>1643</v>
      </c>
      <c r="PK35" s="3" t="s">
        <v>1643</v>
      </c>
      <c r="PL35" s="3" t="s">
        <v>1643</v>
      </c>
      <c r="PM35" s="3" t="s">
        <v>1643</v>
      </c>
      <c r="PN35" s="3" t="s">
        <v>1643</v>
      </c>
      <c r="PO35" s="3" t="s">
        <v>1643</v>
      </c>
      <c r="PP35" s="3" t="s">
        <v>1643</v>
      </c>
      <c r="PQ35" s="3" t="s">
        <v>1643</v>
      </c>
      <c r="PR35" s="3" t="s">
        <v>1643</v>
      </c>
      <c r="PS35" s="3" t="s">
        <v>1643</v>
      </c>
      <c r="PT35" s="3" t="s">
        <v>1643</v>
      </c>
      <c r="PU35" s="3" t="s">
        <v>1643</v>
      </c>
      <c r="PV35" s="3" t="s">
        <v>1643</v>
      </c>
      <c r="PW35" s="3" t="s">
        <v>1643</v>
      </c>
      <c r="PX35" s="3" t="s">
        <v>1643</v>
      </c>
      <c r="PY35" s="3" t="s">
        <v>1643</v>
      </c>
      <c r="PZ35" s="3" t="s">
        <v>1643</v>
      </c>
      <c r="QA35" s="3" t="s">
        <v>1643</v>
      </c>
      <c r="QB35" s="3" t="s">
        <v>1643</v>
      </c>
      <c r="QC35" s="3" t="s">
        <v>1643</v>
      </c>
      <c r="QD35" s="3" t="s">
        <v>1643</v>
      </c>
      <c r="QE35" s="3" t="s">
        <v>1643</v>
      </c>
      <c r="QF35" s="3" t="s">
        <v>1643</v>
      </c>
      <c r="QG35" s="3" t="s">
        <v>1643</v>
      </c>
      <c r="QH35" s="3" t="s">
        <v>1643</v>
      </c>
      <c r="QI35" s="3" t="s">
        <v>1643</v>
      </c>
      <c r="QJ35" s="3" t="s">
        <v>1643</v>
      </c>
      <c r="QK35" s="3" t="s">
        <v>1643</v>
      </c>
      <c r="QL35" s="3" t="s">
        <v>1643</v>
      </c>
      <c r="QM35" s="3" t="s">
        <v>1643</v>
      </c>
      <c r="QN35" s="3" t="s">
        <v>1643</v>
      </c>
      <c r="QO35" s="3" t="s">
        <v>1643</v>
      </c>
      <c r="QP35" s="3" t="s">
        <v>1643</v>
      </c>
      <c r="QQ35" s="3" t="s">
        <v>1643</v>
      </c>
      <c r="QR35" s="3" t="s">
        <v>1643</v>
      </c>
      <c r="QS35" s="3" t="s">
        <v>1643</v>
      </c>
      <c r="QT35" s="3" t="s">
        <v>1643</v>
      </c>
      <c r="QU35" s="3" t="s">
        <v>1643</v>
      </c>
      <c r="QV35" s="3" t="s">
        <v>1643</v>
      </c>
      <c r="QW35" s="3" t="s">
        <v>1643</v>
      </c>
      <c r="QX35" s="3" t="s">
        <v>1643</v>
      </c>
      <c r="QY35" s="3" t="s">
        <v>1643</v>
      </c>
      <c r="QZ35" s="3" t="s">
        <v>1643</v>
      </c>
      <c r="RA35" s="3" t="s">
        <v>1643</v>
      </c>
      <c r="RB35" s="3" t="s">
        <v>1643</v>
      </c>
      <c r="RC35" s="3" t="s">
        <v>1643</v>
      </c>
      <c r="RD35" s="3" t="s">
        <v>1643</v>
      </c>
      <c r="RE35" s="3" t="s">
        <v>1643</v>
      </c>
      <c r="RF35" s="3" t="s">
        <v>1643</v>
      </c>
      <c r="RG35" s="3" t="s">
        <v>1643</v>
      </c>
      <c r="RH35" s="3" t="s">
        <v>1643</v>
      </c>
      <c r="RI35" s="3" t="s">
        <v>1643</v>
      </c>
      <c r="RJ35" s="3" t="s">
        <v>1643</v>
      </c>
      <c r="RK35" s="5" t="s">
        <v>1643</v>
      </c>
      <c r="RL35" s="8" t="s">
        <v>1643</v>
      </c>
      <c r="RM35" s="3" t="s">
        <v>1643</v>
      </c>
      <c r="RN35" s="3" t="s">
        <v>1643</v>
      </c>
      <c r="RO35" s="3" t="s">
        <v>1643</v>
      </c>
      <c r="RP35" s="3" t="s">
        <v>1643</v>
      </c>
      <c r="RQ35" s="3" t="s">
        <v>1643</v>
      </c>
      <c r="RR35" s="20" t="s">
        <v>1643</v>
      </c>
      <c r="RS35" s="13" t="s">
        <v>1643</v>
      </c>
      <c r="RT35" s="3" t="s">
        <v>1643</v>
      </c>
      <c r="RU35" s="3" t="s">
        <v>1643</v>
      </c>
      <c r="RV35" s="3" t="s">
        <v>1643</v>
      </c>
      <c r="RW35" s="3" t="s">
        <v>1643</v>
      </c>
      <c r="RX35" s="3" t="s">
        <v>1643</v>
      </c>
      <c r="RY35" s="3" t="s">
        <v>1643</v>
      </c>
      <c r="RZ35" s="3" t="s">
        <v>1643</v>
      </c>
      <c r="SA35" s="3" t="s">
        <v>1643</v>
      </c>
      <c r="SB35" s="3" t="s">
        <v>1643</v>
      </c>
      <c r="SC35" s="3" t="s">
        <v>1643</v>
      </c>
      <c r="SD35" s="3" t="s">
        <v>1643</v>
      </c>
      <c r="SE35" s="3" t="s">
        <v>1643</v>
      </c>
      <c r="SF35" s="3" t="s">
        <v>1643</v>
      </c>
      <c r="SG35" s="3" t="s">
        <v>1643</v>
      </c>
      <c r="SH35" s="3" t="s">
        <v>1643</v>
      </c>
      <c r="SI35" s="3" t="s">
        <v>1643</v>
      </c>
      <c r="SJ35" s="3" t="s">
        <v>1643</v>
      </c>
      <c r="SK35" s="3" t="s">
        <v>1643</v>
      </c>
      <c r="SL35" s="3" t="s">
        <v>1643</v>
      </c>
      <c r="SM35" s="3" t="s">
        <v>1643</v>
      </c>
      <c r="SN35" s="3" t="s">
        <v>1643</v>
      </c>
      <c r="SO35" s="3" t="s">
        <v>1643</v>
      </c>
      <c r="SP35" s="3" t="s">
        <v>1643</v>
      </c>
      <c r="SQ35" s="3" t="s">
        <v>1643</v>
      </c>
      <c r="SR35" s="3" t="s">
        <v>1643</v>
      </c>
      <c r="SS35" s="3" t="s">
        <v>1643</v>
      </c>
      <c r="ST35" s="3" t="s">
        <v>1643</v>
      </c>
      <c r="SU35" s="3" t="s">
        <v>1643</v>
      </c>
      <c r="SV35" s="3" t="s">
        <v>1643</v>
      </c>
      <c r="SW35" s="3" t="s">
        <v>1643</v>
      </c>
      <c r="SX35" s="3" t="s">
        <v>1643</v>
      </c>
      <c r="SY35" s="3" t="s">
        <v>1643</v>
      </c>
      <c r="SZ35" s="3" t="s">
        <v>1643</v>
      </c>
      <c r="TA35" s="3" t="s">
        <v>1643</v>
      </c>
      <c r="TB35" s="20" t="s">
        <v>1643</v>
      </c>
      <c r="TC35" s="13"/>
      <c r="TD35" s="3"/>
      <c r="TE35" s="5"/>
      <c r="TF35" s="18" t="s">
        <v>1643</v>
      </c>
      <c r="TG35" s="13" t="s">
        <v>1643</v>
      </c>
      <c r="TH35" s="3" t="s">
        <v>1643</v>
      </c>
      <c r="TI35" s="3" t="s">
        <v>1643</v>
      </c>
      <c r="TJ35" s="3" t="s">
        <v>1643</v>
      </c>
      <c r="TK35" s="3" t="s">
        <v>1643</v>
      </c>
      <c r="TL35" s="3" t="s">
        <v>1643</v>
      </c>
      <c r="TM35" s="3" t="s">
        <v>1643</v>
      </c>
      <c r="TN35" s="3" t="s">
        <v>1643</v>
      </c>
      <c r="TO35" s="3" t="s">
        <v>1643</v>
      </c>
      <c r="TP35" s="5" t="s">
        <v>1643</v>
      </c>
      <c r="TQ35" s="8" t="s">
        <v>1643</v>
      </c>
      <c r="TR35" s="3" t="s">
        <v>1643</v>
      </c>
      <c r="TS35" s="3" t="s">
        <v>1643</v>
      </c>
      <c r="TT35" s="3" t="s">
        <v>1643</v>
      </c>
      <c r="TU35" s="20" t="s">
        <v>1643</v>
      </c>
      <c r="TV35" s="13" t="s">
        <v>1643</v>
      </c>
      <c r="TW35" s="5" t="s">
        <v>1643</v>
      </c>
      <c r="TX35" s="13" t="s">
        <v>1643</v>
      </c>
      <c r="TY35" s="5" t="s">
        <v>1643</v>
      </c>
      <c r="TZ35" s="13" t="s">
        <v>1643</v>
      </c>
      <c r="UA35" s="3" t="s">
        <v>1643</v>
      </c>
      <c r="UB35" s="3" t="s">
        <v>1643</v>
      </c>
      <c r="UC35" s="3" t="s">
        <v>1643</v>
      </c>
      <c r="UD35" s="3" t="s">
        <v>1643</v>
      </c>
      <c r="UE35" s="5" t="s">
        <v>1643</v>
      </c>
      <c r="UF35" s="13" t="s">
        <v>110</v>
      </c>
      <c r="UG35" s="3" t="s">
        <v>1643</v>
      </c>
      <c r="UH35" s="5" t="s">
        <v>110</v>
      </c>
      <c r="UI35" s="13" t="s">
        <v>128</v>
      </c>
      <c r="UJ35" s="3" t="s">
        <v>127</v>
      </c>
      <c r="UK35" s="3" t="s">
        <v>129</v>
      </c>
      <c r="UL35" s="3" t="s">
        <v>128</v>
      </c>
      <c r="UM35" s="3" t="s">
        <v>131</v>
      </c>
      <c r="UN35" s="3" t="s">
        <v>127</v>
      </c>
      <c r="UO35" s="3" t="s">
        <v>127</v>
      </c>
      <c r="UP35" s="3" t="s">
        <v>127</v>
      </c>
      <c r="UQ35" s="3" t="s">
        <v>127</v>
      </c>
      <c r="UR35" s="3" t="s">
        <v>127</v>
      </c>
      <c r="US35" s="3" t="s">
        <v>132</v>
      </c>
      <c r="UT35" s="3" t="s">
        <v>132</v>
      </c>
      <c r="UU35" s="3" t="s">
        <v>131</v>
      </c>
      <c r="UV35" s="3" t="s">
        <v>127</v>
      </c>
      <c r="UW35" s="3" t="s">
        <v>127</v>
      </c>
      <c r="UX35" s="5" t="s">
        <v>1643</v>
      </c>
      <c r="UY35" s="13" t="s">
        <v>196</v>
      </c>
      <c r="UZ35" s="3" t="s">
        <v>1643</v>
      </c>
      <c r="VA35" s="3" t="s">
        <v>1643</v>
      </c>
      <c r="VB35" s="3" t="s">
        <v>1643</v>
      </c>
      <c r="VC35" s="3" t="s">
        <v>1643</v>
      </c>
      <c r="VD35" s="3" t="s">
        <v>1643</v>
      </c>
      <c r="VE35" s="3" t="s">
        <v>1643</v>
      </c>
      <c r="VF35" s="5" t="s">
        <v>1643</v>
      </c>
      <c r="VG35" s="13" t="s">
        <v>231</v>
      </c>
      <c r="VH35" s="3" t="s">
        <v>232</v>
      </c>
      <c r="VI35" s="3" t="s">
        <v>1643</v>
      </c>
      <c r="VJ35" s="3" t="s">
        <v>1643</v>
      </c>
      <c r="VK35" s="3" t="s">
        <v>1643</v>
      </c>
      <c r="VL35" s="3" t="s">
        <v>1643</v>
      </c>
      <c r="VM35" s="3" t="s">
        <v>1643</v>
      </c>
      <c r="VN35" s="5" t="s">
        <v>1643</v>
      </c>
      <c r="VO35" s="13" t="s">
        <v>127</v>
      </c>
      <c r="VP35" s="3" t="s">
        <v>127</v>
      </c>
      <c r="VQ35" s="3" t="s">
        <v>127</v>
      </c>
      <c r="VR35" s="3" t="s">
        <v>131</v>
      </c>
      <c r="VS35" s="3" t="s">
        <v>127</v>
      </c>
      <c r="VT35" s="3" t="s">
        <v>127</v>
      </c>
      <c r="VU35" s="3" t="s">
        <v>127</v>
      </c>
      <c r="VV35" s="3" t="s">
        <v>127</v>
      </c>
      <c r="VW35" s="3" t="s">
        <v>127</v>
      </c>
      <c r="VX35" s="3" t="s">
        <v>127</v>
      </c>
      <c r="VY35" s="3" t="s">
        <v>127</v>
      </c>
      <c r="VZ35" s="3" t="s">
        <v>127</v>
      </c>
      <c r="WA35" s="3" t="s">
        <v>127</v>
      </c>
      <c r="WB35" s="3" t="s">
        <v>127</v>
      </c>
      <c r="WC35" s="3" t="s">
        <v>127</v>
      </c>
      <c r="WD35" s="3" t="s">
        <v>127</v>
      </c>
      <c r="WE35" s="3" t="s">
        <v>127</v>
      </c>
      <c r="WF35" s="3" t="s">
        <v>127</v>
      </c>
      <c r="WG35" s="3" t="s">
        <v>127</v>
      </c>
      <c r="WH35" s="3" t="s">
        <v>131</v>
      </c>
      <c r="WI35" s="3" t="s">
        <v>131</v>
      </c>
      <c r="WJ35" s="3" t="s">
        <v>131</v>
      </c>
      <c r="WK35" s="3" t="s">
        <v>131</v>
      </c>
      <c r="WL35" s="3" t="s">
        <v>127</v>
      </c>
      <c r="WM35" s="3" t="s">
        <v>131</v>
      </c>
      <c r="WN35" s="3" t="s">
        <v>131</v>
      </c>
      <c r="WO35" s="3" t="s">
        <v>131</v>
      </c>
      <c r="WP35" s="3" t="s">
        <v>127</v>
      </c>
      <c r="WQ35" s="3" t="s">
        <v>127</v>
      </c>
      <c r="WR35" s="3" t="s">
        <v>127</v>
      </c>
      <c r="WS35" s="3" t="s">
        <v>127</v>
      </c>
      <c r="WT35" s="3" t="s">
        <v>127</v>
      </c>
      <c r="WU35" s="3" t="s">
        <v>127</v>
      </c>
      <c r="WV35" s="3" t="s">
        <v>131</v>
      </c>
      <c r="WW35" s="3" t="s">
        <v>131</v>
      </c>
      <c r="WX35" s="3" t="s">
        <v>131</v>
      </c>
      <c r="WY35" s="3" t="s">
        <v>131</v>
      </c>
      <c r="WZ35" s="3" t="s">
        <v>131</v>
      </c>
      <c r="XA35" s="3" t="s">
        <v>131</v>
      </c>
      <c r="XB35" s="3" t="s">
        <v>131</v>
      </c>
      <c r="XC35" s="3" t="s">
        <v>131</v>
      </c>
      <c r="XD35" s="3" t="s">
        <v>131</v>
      </c>
      <c r="XE35" s="3" t="s">
        <v>127</v>
      </c>
      <c r="XF35" s="3" t="s">
        <v>131</v>
      </c>
      <c r="XG35" s="3" t="s">
        <v>131</v>
      </c>
      <c r="XH35" s="3" t="s">
        <v>127</v>
      </c>
      <c r="XI35" s="3" t="s">
        <v>127</v>
      </c>
      <c r="XJ35" s="3" t="s">
        <v>127</v>
      </c>
      <c r="XK35" s="3" t="s">
        <v>127</v>
      </c>
      <c r="XL35" s="3" t="s">
        <v>127</v>
      </c>
      <c r="XM35" s="3" t="s">
        <v>127</v>
      </c>
      <c r="XN35" s="3" t="s">
        <v>127</v>
      </c>
      <c r="XO35" s="3" t="s">
        <v>127</v>
      </c>
      <c r="XP35" s="3" t="s">
        <v>127</v>
      </c>
      <c r="XQ35" s="3" t="s">
        <v>127</v>
      </c>
      <c r="XR35" s="3" t="s">
        <v>127</v>
      </c>
      <c r="XS35" s="3" t="s">
        <v>127</v>
      </c>
      <c r="XT35" s="3" t="s">
        <v>127</v>
      </c>
      <c r="XU35" s="3" t="s">
        <v>127</v>
      </c>
      <c r="XV35" s="3" t="s">
        <v>127</v>
      </c>
      <c r="XW35" s="3" t="s">
        <v>127</v>
      </c>
      <c r="XX35" s="3" t="s">
        <v>127</v>
      </c>
      <c r="XY35" s="3" t="s">
        <v>127</v>
      </c>
      <c r="XZ35" s="3" t="s">
        <v>127</v>
      </c>
      <c r="YA35" s="5" t="s">
        <v>340</v>
      </c>
      <c r="YB35" s="13" t="s">
        <v>353</v>
      </c>
      <c r="YC35" s="3" t="s">
        <v>354</v>
      </c>
      <c r="YD35" s="3" t="s">
        <v>355</v>
      </c>
      <c r="YE35" s="3" t="s">
        <v>1643</v>
      </c>
      <c r="YF35" s="3" t="s">
        <v>1643</v>
      </c>
      <c r="YG35" s="3" t="s">
        <v>111</v>
      </c>
      <c r="YH35" s="5" t="s">
        <v>1643</v>
      </c>
      <c r="YI35" s="13" t="s">
        <v>111</v>
      </c>
      <c r="YJ35" s="3" t="s">
        <v>1643</v>
      </c>
      <c r="YK35" s="3" t="s">
        <v>1643</v>
      </c>
      <c r="YL35" s="3" t="s">
        <v>111</v>
      </c>
      <c r="YM35" s="3" t="s">
        <v>1643</v>
      </c>
      <c r="YN35" s="3" t="s">
        <v>1643</v>
      </c>
      <c r="YO35" s="3" t="s">
        <v>111</v>
      </c>
      <c r="YP35" s="3" t="s">
        <v>1643</v>
      </c>
      <c r="YQ35" s="3" t="s">
        <v>1643</v>
      </c>
      <c r="YR35" s="3" t="s">
        <v>111</v>
      </c>
      <c r="YS35" s="3" t="s">
        <v>1643</v>
      </c>
      <c r="YT35" s="3" t="s">
        <v>1643</v>
      </c>
      <c r="YU35" s="3" t="s">
        <v>1643</v>
      </c>
      <c r="YV35" s="3" t="s">
        <v>111</v>
      </c>
      <c r="YW35" s="3" t="s">
        <v>1643</v>
      </c>
      <c r="YX35" s="3" t="s">
        <v>1643</v>
      </c>
      <c r="YY35" s="3" t="s">
        <v>111</v>
      </c>
      <c r="YZ35" s="3" t="s">
        <v>1643</v>
      </c>
      <c r="ZA35" s="3" t="s">
        <v>1643</v>
      </c>
      <c r="ZB35" s="3" t="s">
        <v>111</v>
      </c>
      <c r="ZC35" s="3" t="s">
        <v>1643</v>
      </c>
      <c r="ZD35" s="3" t="s">
        <v>1643</v>
      </c>
      <c r="ZE35" s="3" t="s">
        <v>111</v>
      </c>
      <c r="ZF35" s="3" t="s">
        <v>1643</v>
      </c>
      <c r="ZG35" s="3" t="s">
        <v>1643</v>
      </c>
      <c r="ZH35" s="3" t="s">
        <v>111</v>
      </c>
      <c r="ZI35" s="3" t="s">
        <v>1643</v>
      </c>
      <c r="ZJ35" s="3" t="s">
        <v>1643</v>
      </c>
      <c r="ZK35" s="3" t="s">
        <v>111</v>
      </c>
      <c r="ZL35" s="3" t="s">
        <v>1643</v>
      </c>
      <c r="ZM35" s="3" t="s">
        <v>1643</v>
      </c>
      <c r="ZN35" s="3" t="s">
        <v>1643</v>
      </c>
      <c r="ZO35" s="3" t="s">
        <v>111</v>
      </c>
      <c r="ZP35" s="3" t="s">
        <v>1643</v>
      </c>
      <c r="ZQ35" s="3" t="s">
        <v>1643</v>
      </c>
      <c r="ZR35" s="5" t="s">
        <v>1643</v>
      </c>
      <c r="ZS35" s="13"/>
      <c r="ZT35" s="3"/>
      <c r="ZU35" s="5"/>
      <c r="ZV35" s="18" t="s">
        <v>110</v>
      </c>
      <c r="ZW35" s="13" t="s">
        <v>1643</v>
      </c>
      <c r="ZX35" s="3" t="s">
        <v>484</v>
      </c>
      <c r="ZY35" s="3" t="s">
        <v>1643</v>
      </c>
      <c r="ZZ35" s="3" t="s">
        <v>1643</v>
      </c>
      <c r="AAA35" s="3" t="s">
        <v>1643</v>
      </c>
      <c r="AAB35" s="3" t="s">
        <v>495</v>
      </c>
      <c r="AAC35" s="3" t="s">
        <v>496</v>
      </c>
      <c r="AAD35" s="3" t="s">
        <v>1643</v>
      </c>
      <c r="AAE35" s="3" t="s">
        <v>498</v>
      </c>
      <c r="AAF35" s="5" t="s">
        <v>1643</v>
      </c>
      <c r="AAG35" s="13" t="s">
        <v>110</v>
      </c>
      <c r="AAH35" s="3" t="s">
        <v>110</v>
      </c>
      <c r="AAI35" s="3" t="s">
        <v>110</v>
      </c>
      <c r="AAJ35" s="3" t="s">
        <v>110</v>
      </c>
      <c r="AAK35" s="3" t="s">
        <v>110</v>
      </c>
      <c r="AAL35" s="3" t="s">
        <v>1643</v>
      </c>
      <c r="AAM35" s="3" t="s">
        <v>1643</v>
      </c>
      <c r="AAN35" s="3" t="s">
        <v>1643</v>
      </c>
      <c r="AAO35" s="5" t="s">
        <v>1643</v>
      </c>
      <c r="AAP35" s="13" t="s">
        <v>111</v>
      </c>
      <c r="AAQ35" s="5" t="s">
        <v>1643</v>
      </c>
      <c r="AAR35" s="13" t="s">
        <v>527</v>
      </c>
      <c r="AAS35" s="3" t="s">
        <v>110</v>
      </c>
      <c r="AAT35" s="3" t="s">
        <v>110</v>
      </c>
      <c r="AAU35" s="3" t="s">
        <v>111</v>
      </c>
      <c r="AAV35" s="3" t="s">
        <v>111</v>
      </c>
      <c r="AAW35" s="3" t="s">
        <v>111</v>
      </c>
      <c r="AAX35" s="5" t="s">
        <v>111</v>
      </c>
      <c r="AAY35" s="13" t="s">
        <v>111</v>
      </c>
      <c r="AAZ35" s="13" t="s">
        <v>1643</v>
      </c>
      <c r="ABA35" s="3" t="s">
        <v>1643</v>
      </c>
      <c r="ABB35" s="3" t="s">
        <v>1643</v>
      </c>
      <c r="ABC35" s="3" t="s">
        <v>1643</v>
      </c>
      <c r="ABD35" s="3" t="s">
        <v>1643</v>
      </c>
      <c r="ABE35" s="20"/>
      <c r="ABF35" s="5" t="s">
        <v>1643</v>
      </c>
      <c r="ABG35" s="13" t="s">
        <v>1643</v>
      </c>
      <c r="ABH35" s="3" t="s">
        <v>1643</v>
      </c>
      <c r="ABI35" s="3" t="s">
        <v>1643</v>
      </c>
      <c r="ABJ35" s="3" t="s">
        <v>1643</v>
      </c>
      <c r="ABK35" s="3" t="s">
        <v>1643</v>
      </c>
      <c r="ABL35" s="3" t="s">
        <v>1643</v>
      </c>
      <c r="ABM35" s="5" t="s">
        <v>1643</v>
      </c>
      <c r="ABN35" s="13" t="s">
        <v>1643</v>
      </c>
      <c r="ABO35" s="3" t="s">
        <v>1643</v>
      </c>
      <c r="ABP35" s="3" t="s">
        <v>1643</v>
      </c>
      <c r="ABQ35" s="3" t="s">
        <v>1643</v>
      </c>
      <c r="ABR35" s="3" t="s">
        <v>1643</v>
      </c>
      <c r="ABS35" s="3" t="s">
        <v>1643</v>
      </c>
      <c r="ABT35" s="5" t="s">
        <v>1643</v>
      </c>
      <c r="ABU35" s="13" t="s">
        <v>1643</v>
      </c>
      <c r="ABV35" s="3" t="s">
        <v>1643</v>
      </c>
      <c r="ABW35" s="3" t="s">
        <v>1643</v>
      </c>
      <c r="ABX35" s="3" t="s">
        <v>1643</v>
      </c>
      <c r="ABY35" s="3" t="s">
        <v>1643</v>
      </c>
      <c r="ABZ35" s="3" t="s">
        <v>1643</v>
      </c>
      <c r="ACA35" s="5" t="s">
        <v>1643</v>
      </c>
      <c r="ACB35" s="13" t="s">
        <v>1643</v>
      </c>
      <c r="ACC35" s="3" t="s">
        <v>1643</v>
      </c>
      <c r="ACD35" s="3" t="s">
        <v>1643</v>
      </c>
      <c r="ACE35" s="3" t="s">
        <v>1643</v>
      </c>
      <c r="ACF35" s="3" t="s">
        <v>1643</v>
      </c>
      <c r="ACG35" s="3" t="s">
        <v>1643</v>
      </c>
      <c r="ACH35" s="3" t="s">
        <v>1643</v>
      </c>
      <c r="ACI35" s="3" t="s">
        <v>1643</v>
      </c>
      <c r="ACJ35" s="5" t="s">
        <v>1643</v>
      </c>
      <c r="ACK35" s="13" t="s">
        <v>111</v>
      </c>
      <c r="ACL35" s="3" t="s">
        <v>1643</v>
      </c>
      <c r="ACM35" s="3" t="s">
        <v>1643</v>
      </c>
      <c r="ACN35" s="3" t="s">
        <v>1643</v>
      </c>
      <c r="ACO35" s="3" t="s">
        <v>1643</v>
      </c>
      <c r="ACP35" s="5" t="s">
        <v>1643</v>
      </c>
      <c r="ACQ35" s="13" t="s">
        <v>1643</v>
      </c>
      <c r="ACR35" s="3" t="s">
        <v>1643</v>
      </c>
      <c r="ACS35" s="3" t="s">
        <v>1643</v>
      </c>
      <c r="ACT35" s="3" t="s">
        <v>1643</v>
      </c>
      <c r="ACU35" s="5"/>
      <c r="ACV35" s="13" t="s">
        <v>1643</v>
      </c>
      <c r="ACW35" s="3" t="s">
        <v>1643</v>
      </c>
      <c r="ACX35" s="3" t="s">
        <v>1643</v>
      </c>
      <c r="ACY35" s="3" t="s">
        <v>1643</v>
      </c>
      <c r="ACZ35" s="5" t="s">
        <v>1643</v>
      </c>
      <c r="ADA35" s="13" t="s">
        <v>1643</v>
      </c>
      <c r="ADB35" s="3" t="s">
        <v>1643</v>
      </c>
      <c r="ADC35" s="3" t="s">
        <v>1643</v>
      </c>
      <c r="ADD35" s="3" t="s">
        <v>1643</v>
      </c>
      <c r="ADE35" s="3" t="s">
        <v>1643</v>
      </c>
      <c r="ADF35" s="3" t="s">
        <v>1643</v>
      </c>
      <c r="ADG35" s="3" t="s">
        <v>1643</v>
      </c>
      <c r="ADH35" s="3" t="s">
        <v>1643</v>
      </c>
      <c r="ADI35" s="20" t="s">
        <v>1643</v>
      </c>
      <c r="ADJ35" s="13" t="s">
        <v>110</v>
      </c>
      <c r="ADK35" s="3" t="s">
        <v>546</v>
      </c>
      <c r="ADL35" s="3" t="s">
        <v>1643</v>
      </c>
      <c r="ADM35" s="3" t="s">
        <v>1643</v>
      </c>
      <c r="ADN35" s="3" t="s">
        <v>1643</v>
      </c>
      <c r="ADO35" s="5" t="s">
        <v>545</v>
      </c>
      <c r="ADP35" s="13" t="s">
        <v>1643</v>
      </c>
      <c r="ADQ35" s="8" t="s">
        <v>1643</v>
      </c>
      <c r="ADR35" s="3" t="s">
        <v>1643</v>
      </c>
      <c r="ADS35" s="3" t="s">
        <v>1643</v>
      </c>
      <c r="ADT35" s="5" t="s">
        <v>1643</v>
      </c>
      <c r="ADU35" s="13" t="s">
        <v>1643</v>
      </c>
      <c r="ADV35" s="8" t="s">
        <v>1643</v>
      </c>
      <c r="ADW35" s="3" t="s">
        <v>1643</v>
      </c>
      <c r="ADX35" s="3" t="s">
        <v>1643</v>
      </c>
      <c r="ADY35" s="5" t="s">
        <v>1643</v>
      </c>
      <c r="ADZ35" s="13" t="s">
        <v>1643</v>
      </c>
      <c r="AEA35" s="8" t="s">
        <v>1643</v>
      </c>
      <c r="AEB35" s="3" t="s">
        <v>1643</v>
      </c>
      <c r="AEC35" s="3" t="s">
        <v>1643</v>
      </c>
      <c r="AED35" s="5" t="s">
        <v>1643</v>
      </c>
      <c r="AEE35" s="13" t="s">
        <v>1643</v>
      </c>
      <c r="AEF35" s="3" t="s">
        <v>1643</v>
      </c>
      <c r="AEG35" s="3" t="s">
        <v>140</v>
      </c>
      <c r="AEH35" s="3" t="s">
        <v>144</v>
      </c>
      <c r="AEI35" s="3" t="s">
        <v>156</v>
      </c>
      <c r="AEJ35" s="3" t="s">
        <v>1643</v>
      </c>
      <c r="AEK35" s="3" t="s">
        <v>1643</v>
      </c>
      <c r="AEL35" s="3" t="s">
        <v>1643</v>
      </c>
      <c r="AEM35" s="5" t="s">
        <v>1643</v>
      </c>
      <c r="AEN35" s="13" t="s">
        <v>1643</v>
      </c>
      <c r="AEO35" s="3" t="s">
        <v>584</v>
      </c>
      <c r="AEP35" s="3" t="s">
        <v>1643</v>
      </c>
      <c r="AEQ35" s="3" t="s">
        <v>1643</v>
      </c>
      <c r="AER35" s="3" t="s">
        <v>1643</v>
      </c>
      <c r="AES35" s="3" t="s">
        <v>1643</v>
      </c>
      <c r="AET35" s="5" t="s">
        <v>1643</v>
      </c>
      <c r="AEU35" s="13" t="s">
        <v>111</v>
      </c>
      <c r="AEV35" s="3" t="s">
        <v>1643</v>
      </c>
      <c r="AEW35" s="3" t="s">
        <v>111</v>
      </c>
      <c r="AEX35" s="3" t="s">
        <v>1643</v>
      </c>
      <c r="AEY35" s="5" t="s">
        <v>1643</v>
      </c>
    </row>
    <row r="36" spans="1:831" ht="58" x14ac:dyDescent="0.35">
      <c r="A36" s="1">
        <v>45619.532534722224</v>
      </c>
      <c r="B36" s="2">
        <v>45619.534131944441</v>
      </c>
      <c r="C36" s="4">
        <v>5</v>
      </c>
      <c r="D36" s="4">
        <v>138</v>
      </c>
      <c r="E36" s="3" t="s">
        <v>1677</v>
      </c>
      <c r="F36" s="2">
        <v>45626.534186643519</v>
      </c>
      <c r="G36" s="3" t="s">
        <v>1722</v>
      </c>
      <c r="H36" s="4">
        <v>1</v>
      </c>
      <c r="I36" s="3" t="s">
        <v>1642</v>
      </c>
      <c r="J36" s="3" t="s">
        <v>1642</v>
      </c>
      <c r="K36" s="3" t="s">
        <v>1642</v>
      </c>
      <c r="L36" s="3" t="s">
        <v>1642</v>
      </c>
      <c r="M36" s="3" t="s">
        <v>1642</v>
      </c>
      <c r="N36" s="3" t="s">
        <v>1642</v>
      </c>
      <c r="O36" s="3" t="s">
        <v>110</v>
      </c>
      <c r="P36" s="3" t="s">
        <v>1643</v>
      </c>
      <c r="Q36" s="3" t="s">
        <v>1643</v>
      </c>
      <c r="R36" s="20" t="s">
        <v>110</v>
      </c>
      <c r="S36" s="127">
        <v>40</v>
      </c>
      <c r="T36" s="124"/>
      <c r="U36" s="3"/>
      <c r="V36" s="3" t="s">
        <v>28</v>
      </c>
      <c r="W36" s="3" t="s">
        <v>111</v>
      </c>
      <c r="X36" s="3" t="s">
        <v>37</v>
      </c>
      <c r="Y36" s="3" t="s">
        <v>70</v>
      </c>
      <c r="Z36" s="3" t="s">
        <v>16</v>
      </c>
      <c r="AA36" s="4">
        <v>50</v>
      </c>
      <c r="AB36" s="3" t="s">
        <v>25</v>
      </c>
      <c r="AC36" s="3" t="s">
        <v>1643</v>
      </c>
      <c r="AD36" s="3" t="s">
        <v>1643</v>
      </c>
      <c r="AE36" s="5" t="s">
        <v>1643</v>
      </c>
      <c r="AF36" s="8" t="s">
        <v>1643</v>
      </c>
      <c r="AG36" s="3" t="s">
        <v>1643</v>
      </c>
      <c r="AH36" s="3" t="s">
        <v>1643</v>
      </c>
      <c r="AI36" s="3" t="s">
        <v>1643</v>
      </c>
      <c r="AJ36" s="3" t="s">
        <v>1643</v>
      </c>
      <c r="AK36" s="3" t="s">
        <v>1643</v>
      </c>
      <c r="AL36" s="3" t="s">
        <v>1643</v>
      </c>
      <c r="AM36" s="3" t="s">
        <v>1643</v>
      </c>
      <c r="AN36" s="3" t="s">
        <v>1643</v>
      </c>
      <c r="AO36" s="3" t="s">
        <v>1643</v>
      </c>
      <c r="AP36" s="3" t="s">
        <v>1643</v>
      </c>
      <c r="AQ36" s="3" t="s">
        <v>1643</v>
      </c>
      <c r="AR36" s="3" t="s">
        <v>1643</v>
      </c>
      <c r="AS36" s="3" t="s">
        <v>1643</v>
      </c>
      <c r="AT36" s="3" t="s">
        <v>1643</v>
      </c>
      <c r="AU36" s="5" t="s">
        <v>1643</v>
      </c>
      <c r="AV36" s="13" t="s">
        <v>1643</v>
      </c>
      <c r="AW36" s="3" t="s">
        <v>1643</v>
      </c>
      <c r="AX36" s="3" t="s">
        <v>1643</v>
      </c>
      <c r="AY36" s="3" t="s">
        <v>1643</v>
      </c>
      <c r="AZ36" s="3" t="s">
        <v>1643</v>
      </c>
      <c r="BA36" s="3" t="s">
        <v>1643</v>
      </c>
      <c r="BB36" s="3" t="s">
        <v>1643</v>
      </c>
      <c r="BC36" s="5" t="s">
        <v>1643</v>
      </c>
      <c r="BD36" s="13" t="s">
        <v>1643</v>
      </c>
      <c r="BE36" s="3" t="s">
        <v>1643</v>
      </c>
      <c r="BF36" s="3" t="s">
        <v>1643</v>
      </c>
      <c r="BG36" s="3" t="s">
        <v>1643</v>
      </c>
      <c r="BH36" s="3" t="s">
        <v>1643</v>
      </c>
      <c r="BI36" s="3" t="s">
        <v>1643</v>
      </c>
      <c r="BJ36" s="3" t="s">
        <v>1643</v>
      </c>
      <c r="BK36" s="5" t="s">
        <v>1643</v>
      </c>
      <c r="BL36" s="13" t="s">
        <v>1643</v>
      </c>
      <c r="BM36" s="3" t="s">
        <v>1643</v>
      </c>
      <c r="BN36" s="3" t="s">
        <v>1643</v>
      </c>
      <c r="BO36" s="5" t="s">
        <v>1643</v>
      </c>
      <c r="BP36" s="13" t="s">
        <v>1643</v>
      </c>
      <c r="BQ36" s="3" t="s">
        <v>1643</v>
      </c>
      <c r="BR36" s="3" t="s">
        <v>1643</v>
      </c>
      <c r="BS36" s="5" t="s">
        <v>1643</v>
      </c>
      <c r="BT36" s="13" t="s">
        <v>1643</v>
      </c>
      <c r="BU36" s="5" t="s">
        <v>1643</v>
      </c>
      <c r="BV36" s="13" t="s">
        <v>1643</v>
      </c>
      <c r="BW36" s="3" t="s">
        <v>1643</v>
      </c>
      <c r="BX36" s="3" t="s">
        <v>1643</v>
      </c>
      <c r="BY36" s="5" t="s">
        <v>1643</v>
      </c>
      <c r="BZ36" s="13" t="s">
        <v>1643</v>
      </c>
      <c r="CA36" s="3" t="s">
        <v>1643</v>
      </c>
      <c r="CB36" s="3" t="s">
        <v>1643</v>
      </c>
      <c r="CC36" s="3" t="s">
        <v>1643</v>
      </c>
      <c r="CD36" s="5" t="s">
        <v>1643</v>
      </c>
      <c r="CE36" s="13" t="s">
        <v>1643</v>
      </c>
      <c r="CF36" s="3" t="s">
        <v>1643</v>
      </c>
      <c r="CG36" s="3" t="s">
        <v>1643</v>
      </c>
      <c r="CH36" s="3" t="s">
        <v>1643</v>
      </c>
      <c r="CI36" s="3" t="s">
        <v>1643</v>
      </c>
      <c r="CJ36" s="3" t="s">
        <v>1643</v>
      </c>
      <c r="CK36" s="5" t="s">
        <v>1643</v>
      </c>
      <c r="CL36" s="13" t="s">
        <v>1643</v>
      </c>
      <c r="CM36" s="3" t="s">
        <v>1643</v>
      </c>
      <c r="CN36" s="3" t="s">
        <v>1643</v>
      </c>
      <c r="CO36" s="3" t="s">
        <v>1643</v>
      </c>
      <c r="CP36" s="3" t="s">
        <v>1643</v>
      </c>
      <c r="CQ36" s="20" t="s">
        <v>1643</v>
      </c>
      <c r="CR36" s="13" t="s">
        <v>1643</v>
      </c>
      <c r="CS36" s="3" t="s">
        <v>1643</v>
      </c>
      <c r="CT36" s="3" t="s">
        <v>1643</v>
      </c>
      <c r="CU36" s="3" t="s">
        <v>1643</v>
      </c>
      <c r="CV36" s="3" t="s">
        <v>1643</v>
      </c>
      <c r="CW36" s="3" t="s">
        <v>1643</v>
      </c>
      <c r="CX36" s="3" t="s">
        <v>1643</v>
      </c>
      <c r="CY36" s="3" t="s">
        <v>1643</v>
      </c>
      <c r="CZ36" s="3" t="s">
        <v>1643</v>
      </c>
      <c r="DA36" s="3" t="s">
        <v>1643</v>
      </c>
      <c r="DB36" s="3" t="s">
        <v>1643</v>
      </c>
      <c r="DC36" s="3" t="s">
        <v>1643</v>
      </c>
      <c r="DD36" s="3" t="s">
        <v>1643</v>
      </c>
      <c r="DE36" s="5" t="s">
        <v>1643</v>
      </c>
      <c r="DF36" s="8" t="s">
        <v>1643</v>
      </c>
      <c r="DG36" s="3" t="s">
        <v>1643</v>
      </c>
      <c r="DH36" s="3" t="s">
        <v>1643</v>
      </c>
      <c r="DI36" s="3" t="s">
        <v>1643</v>
      </c>
      <c r="DJ36" s="3" t="s">
        <v>1643</v>
      </c>
      <c r="DK36" s="3" t="s">
        <v>1643</v>
      </c>
      <c r="DL36" s="3" t="s">
        <v>1643</v>
      </c>
      <c r="DM36" s="3" t="s">
        <v>1643</v>
      </c>
      <c r="DN36" s="5" t="s">
        <v>1643</v>
      </c>
      <c r="DO36" s="8" t="s">
        <v>1643</v>
      </c>
      <c r="DP36" s="3" t="s">
        <v>1643</v>
      </c>
      <c r="DQ36" s="3" t="s">
        <v>1643</v>
      </c>
      <c r="DR36" s="5" t="s">
        <v>1643</v>
      </c>
      <c r="DS36" s="8" t="s">
        <v>1643</v>
      </c>
      <c r="DT36" s="3" t="s">
        <v>1643</v>
      </c>
      <c r="DU36" s="3" t="s">
        <v>1643</v>
      </c>
      <c r="DV36" s="5" t="s">
        <v>1643</v>
      </c>
      <c r="DW36" s="16" t="s">
        <v>1643</v>
      </c>
      <c r="DX36" s="13" t="s">
        <v>1643</v>
      </c>
      <c r="DY36" s="3" t="s">
        <v>1643</v>
      </c>
      <c r="DZ36" s="3" t="s">
        <v>1643</v>
      </c>
      <c r="EA36" s="3" t="s">
        <v>1643</v>
      </c>
      <c r="EB36" s="20" t="s">
        <v>1643</v>
      </c>
      <c r="EC36" s="13" t="s">
        <v>1643</v>
      </c>
      <c r="ED36" s="3" t="s">
        <v>1643</v>
      </c>
      <c r="EE36" s="3" t="s">
        <v>1643</v>
      </c>
      <c r="EF36" s="3" t="s">
        <v>1643</v>
      </c>
      <c r="EG36" s="3" t="s">
        <v>1643</v>
      </c>
      <c r="EH36" s="3" t="s">
        <v>1643</v>
      </c>
      <c r="EI36" s="3" t="s">
        <v>1643</v>
      </c>
      <c r="EJ36" s="3" t="s">
        <v>1643</v>
      </c>
      <c r="EK36" s="3" t="s">
        <v>1643</v>
      </c>
      <c r="EL36" s="3" t="s">
        <v>1643</v>
      </c>
      <c r="EM36" s="20" t="s">
        <v>1643</v>
      </c>
      <c r="EN36" s="18" t="s">
        <v>1643</v>
      </c>
      <c r="EO36" s="8" t="s">
        <v>1643</v>
      </c>
      <c r="EP36" s="3" t="s">
        <v>1643</v>
      </c>
      <c r="EQ36" s="3" t="s">
        <v>1643</v>
      </c>
      <c r="ER36" s="3" t="s">
        <v>1643</v>
      </c>
      <c r="ES36" s="3" t="s">
        <v>1643</v>
      </c>
      <c r="ET36" s="3" t="s">
        <v>1643</v>
      </c>
      <c r="EU36" s="3" t="s">
        <v>1643</v>
      </c>
      <c r="EV36" s="3" t="s">
        <v>1643</v>
      </c>
      <c r="EW36" s="3" t="s">
        <v>1643</v>
      </c>
      <c r="EX36" s="20" t="s">
        <v>1643</v>
      </c>
      <c r="EY36" s="16" t="s">
        <v>1643</v>
      </c>
      <c r="EZ36" s="13" t="s">
        <v>1643</v>
      </c>
      <c r="FA36" s="3" t="s">
        <v>1643</v>
      </c>
      <c r="FB36" s="3" t="s">
        <v>1643</v>
      </c>
      <c r="FC36" s="3" t="s">
        <v>1643</v>
      </c>
      <c r="FD36" s="3" t="s">
        <v>1643</v>
      </c>
      <c r="FE36" s="3" t="s">
        <v>1643</v>
      </c>
      <c r="FF36" s="3" t="s">
        <v>1643</v>
      </c>
      <c r="FG36" s="3" t="s">
        <v>1643</v>
      </c>
      <c r="FH36" s="3" t="s">
        <v>1643</v>
      </c>
      <c r="FI36" s="3" t="s">
        <v>1643</v>
      </c>
      <c r="FJ36" s="3" t="s">
        <v>1643</v>
      </c>
      <c r="FK36" s="3" t="s">
        <v>1643</v>
      </c>
      <c r="FL36" s="3" t="s">
        <v>1643</v>
      </c>
      <c r="FM36" s="3" t="s">
        <v>1643</v>
      </c>
      <c r="FN36" s="3" t="s">
        <v>1643</v>
      </c>
      <c r="FO36" s="3" t="s">
        <v>1643</v>
      </c>
      <c r="FP36" s="3" t="s">
        <v>1643</v>
      </c>
      <c r="FQ36" s="3" t="s">
        <v>1643</v>
      </c>
      <c r="FR36" s="3" t="s">
        <v>1643</v>
      </c>
      <c r="FS36" s="3" t="s">
        <v>1643</v>
      </c>
      <c r="FT36" s="3" t="s">
        <v>1643</v>
      </c>
      <c r="FU36" s="3" t="s">
        <v>1643</v>
      </c>
      <c r="FV36" s="3" t="s">
        <v>1643</v>
      </c>
      <c r="FW36" s="3" t="s">
        <v>1643</v>
      </c>
      <c r="FX36" s="3" t="s">
        <v>1643</v>
      </c>
      <c r="FY36" s="3" t="s">
        <v>1643</v>
      </c>
      <c r="FZ36" s="3" t="s">
        <v>1643</v>
      </c>
      <c r="GA36" s="3" t="s">
        <v>1643</v>
      </c>
      <c r="GB36" s="3" t="s">
        <v>1643</v>
      </c>
      <c r="GC36" s="3" t="s">
        <v>1643</v>
      </c>
      <c r="GD36" s="3" t="s">
        <v>1643</v>
      </c>
      <c r="GE36" s="3" t="s">
        <v>1643</v>
      </c>
      <c r="GF36" s="3" t="s">
        <v>1643</v>
      </c>
      <c r="GG36" s="3" t="s">
        <v>1643</v>
      </c>
      <c r="GH36" s="3" t="s">
        <v>1643</v>
      </c>
      <c r="GI36" s="3" t="s">
        <v>1643</v>
      </c>
      <c r="GJ36" s="3" t="s">
        <v>1643</v>
      </c>
      <c r="GK36" s="3" t="s">
        <v>1643</v>
      </c>
      <c r="GL36" s="3" t="s">
        <v>1643</v>
      </c>
      <c r="GM36" s="3" t="s">
        <v>1643</v>
      </c>
      <c r="GN36" s="3" t="s">
        <v>1643</v>
      </c>
      <c r="GO36" s="3" t="s">
        <v>1643</v>
      </c>
      <c r="GP36" s="20" t="s">
        <v>1643</v>
      </c>
      <c r="GQ36" s="13" t="s">
        <v>1643</v>
      </c>
      <c r="GR36" s="20" t="s">
        <v>1643</v>
      </c>
      <c r="GS36" s="13" t="s">
        <v>1643</v>
      </c>
      <c r="GT36" s="3" t="s">
        <v>1643</v>
      </c>
      <c r="GU36" s="3" t="s">
        <v>1643</v>
      </c>
      <c r="GV36" s="20" t="s">
        <v>1643</v>
      </c>
      <c r="GW36" s="31"/>
      <c r="GX36" s="13" t="s">
        <v>1643</v>
      </c>
      <c r="GY36" s="5" t="s">
        <v>1643</v>
      </c>
      <c r="GZ36" s="13" t="s">
        <v>1643</v>
      </c>
      <c r="HA36" s="5" t="s">
        <v>1643</v>
      </c>
      <c r="HB36" s="13" t="s">
        <v>1643</v>
      </c>
      <c r="HC36" s="3" t="s">
        <v>1643</v>
      </c>
      <c r="HD36" s="3" t="s">
        <v>1643</v>
      </c>
      <c r="HE36" s="3" t="s">
        <v>1643</v>
      </c>
      <c r="HF36" s="3" t="s">
        <v>1643</v>
      </c>
      <c r="HG36" s="20" t="s">
        <v>1643</v>
      </c>
      <c r="HH36" s="13" t="s">
        <v>1643</v>
      </c>
      <c r="HI36" s="3"/>
      <c r="HJ36" s="3" t="s">
        <v>1643</v>
      </c>
      <c r="HK36" s="3" t="s">
        <v>1643</v>
      </c>
      <c r="HL36" s="3" t="s">
        <v>1643</v>
      </c>
      <c r="HM36" s="3" t="s">
        <v>1643</v>
      </c>
      <c r="HN36" s="3" t="s">
        <v>1643</v>
      </c>
      <c r="HO36" s="5" t="s">
        <v>1643</v>
      </c>
      <c r="HP36" s="8" t="s">
        <v>1643</v>
      </c>
      <c r="HQ36" s="8" t="s">
        <v>1643</v>
      </c>
      <c r="HR36" s="3" t="s">
        <v>1643</v>
      </c>
      <c r="HS36" s="3" t="s">
        <v>1643</v>
      </c>
      <c r="HT36" s="3" t="s">
        <v>1643</v>
      </c>
      <c r="HU36" s="3" t="s">
        <v>1643</v>
      </c>
      <c r="HV36" s="5" t="s">
        <v>1643</v>
      </c>
      <c r="HW36" s="13" t="s">
        <v>1643</v>
      </c>
      <c r="HX36" s="8" t="s">
        <v>1643</v>
      </c>
      <c r="HY36" s="3" t="s">
        <v>1643</v>
      </c>
      <c r="HZ36" s="3" t="s">
        <v>1643</v>
      </c>
      <c r="IA36" s="3" t="s">
        <v>1643</v>
      </c>
      <c r="IB36" s="3" t="s">
        <v>1643</v>
      </c>
      <c r="IC36" s="5" t="s">
        <v>1643</v>
      </c>
      <c r="ID36" s="13" t="s">
        <v>1643</v>
      </c>
      <c r="IE36" s="8" t="s">
        <v>1643</v>
      </c>
      <c r="IF36" s="3" t="s">
        <v>1643</v>
      </c>
      <c r="IG36" s="3" t="s">
        <v>1643</v>
      </c>
      <c r="IH36" s="3" t="s">
        <v>1643</v>
      </c>
      <c r="II36" s="3" t="s">
        <v>1643</v>
      </c>
      <c r="IJ36" s="20" t="s">
        <v>1643</v>
      </c>
      <c r="IK36" s="13" t="s">
        <v>1643</v>
      </c>
      <c r="IL36" s="3" t="s">
        <v>1643</v>
      </c>
      <c r="IM36" s="3" t="s">
        <v>1643</v>
      </c>
      <c r="IN36" s="3" t="s">
        <v>1643</v>
      </c>
      <c r="IO36" s="3" t="s">
        <v>1643</v>
      </c>
      <c r="IP36" s="3" t="s">
        <v>1643</v>
      </c>
      <c r="IQ36" s="3" t="s">
        <v>1643</v>
      </c>
      <c r="IR36" s="3" t="s">
        <v>1643</v>
      </c>
      <c r="IS36" s="20" t="s">
        <v>1643</v>
      </c>
      <c r="IT36" s="13" t="s">
        <v>1643</v>
      </c>
      <c r="IU36" s="3"/>
      <c r="IV36" s="3" t="s">
        <v>1643</v>
      </c>
      <c r="IW36" s="3" t="s">
        <v>1643</v>
      </c>
      <c r="IX36" s="3" t="s">
        <v>1643</v>
      </c>
      <c r="IY36" s="5" t="s">
        <v>1643</v>
      </c>
      <c r="IZ36" s="8" t="s">
        <v>1643</v>
      </c>
      <c r="JA36" s="8" t="s">
        <v>1643</v>
      </c>
      <c r="JB36" s="3" t="s">
        <v>1643</v>
      </c>
      <c r="JC36" s="3" t="s">
        <v>1643</v>
      </c>
      <c r="JD36" s="5" t="s">
        <v>1643</v>
      </c>
      <c r="JE36" s="13" t="s">
        <v>1643</v>
      </c>
      <c r="JF36" s="3" t="s">
        <v>1643</v>
      </c>
      <c r="JG36" s="3" t="s">
        <v>1643</v>
      </c>
      <c r="JH36" s="3" t="s">
        <v>1643</v>
      </c>
      <c r="JI36" s="3" t="s">
        <v>1643</v>
      </c>
      <c r="JJ36" s="3" t="s">
        <v>1643</v>
      </c>
      <c r="JK36" s="3" t="s">
        <v>1643</v>
      </c>
      <c r="JL36" s="3" t="s">
        <v>1643</v>
      </c>
      <c r="JM36" s="20" t="s">
        <v>1643</v>
      </c>
      <c r="JN36" s="13" t="s">
        <v>1643</v>
      </c>
      <c r="JO36" s="3" t="s">
        <v>1643</v>
      </c>
      <c r="JP36" s="3" t="s">
        <v>1643</v>
      </c>
      <c r="JQ36" s="3" t="s">
        <v>1643</v>
      </c>
      <c r="JR36" s="3" t="s">
        <v>1643</v>
      </c>
      <c r="JS36" s="5" t="s">
        <v>1643</v>
      </c>
      <c r="JT36" s="13" t="s">
        <v>1643</v>
      </c>
      <c r="JU36" s="3" t="s">
        <v>1643</v>
      </c>
      <c r="JV36" s="3" t="s">
        <v>1643</v>
      </c>
      <c r="JW36" s="3" t="s">
        <v>1643</v>
      </c>
      <c r="JX36" s="5" t="s">
        <v>1643</v>
      </c>
      <c r="JY36" s="13" t="s">
        <v>1643</v>
      </c>
      <c r="JZ36" s="3" t="s">
        <v>1643</v>
      </c>
      <c r="KA36" s="3" t="s">
        <v>1643</v>
      </c>
      <c r="KB36" s="3" t="s">
        <v>1643</v>
      </c>
      <c r="KC36" s="3" t="s">
        <v>1643</v>
      </c>
      <c r="KD36" s="3" t="s">
        <v>1643</v>
      </c>
      <c r="KE36" s="3" t="s">
        <v>1643</v>
      </c>
      <c r="KF36" s="3" t="s">
        <v>1643</v>
      </c>
      <c r="KG36" s="5" t="s">
        <v>1643</v>
      </c>
      <c r="KH36" s="13" t="s">
        <v>1643</v>
      </c>
      <c r="KI36" s="3" t="s">
        <v>1643</v>
      </c>
      <c r="KJ36" s="3" t="s">
        <v>1643</v>
      </c>
      <c r="KK36" s="3" t="s">
        <v>1643</v>
      </c>
      <c r="KL36" s="3" t="s">
        <v>1643</v>
      </c>
      <c r="KM36" s="3" t="s">
        <v>1643</v>
      </c>
      <c r="KN36" s="20" t="s">
        <v>1643</v>
      </c>
      <c r="KO36" s="13" t="s">
        <v>1643</v>
      </c>
      <c r="KP36" s="3" t="s">
        <v>1643</v>
      </c>
      <c r="KQ36" s="3" t="s">
        <v>1643</v>
      </c>
      <c r="KR36" s="3" t="s">
        <v>1643</v>
      </c>
      <c r="KS36" s="20" t="s">
        <v>1643</v>
      </c>
      <c r="KT36" s="16" t="s">
        <v>1643</v>
      </c>
      <c r="KU36" s="13" t="s">
        <v>1643</v>
      </c>
      <c r="KV36" s="3" t="s">
        <v>1643</v>
      </c>
      <c r="KW36" s="3" t="s">
        <v>1643</v>
      </c>
      <c r="KX36" s="3" t="s">
        <v>1643</v>
      </c>
      <c r="KY36" s="3" t="s">
        <v>1643</v>
      </c>
      <c r="KZ36" s="3" t="s">
        <v>1643</v>
      </c>
      <c r="LA36" s="3" t="s">
        <v>1643</v>
      </c>
      <c r="LB36" s="3" t="s">
        <v>1643</v>
      </c>
      <c r="LC36" s="3" t="s">
        <v>1643</v>
      </c>
      <c r="LD36" s="3" t="s">
        <v>1643</v>
      </c>
      <c r="LE36" s="3" t="s">
        <v>1643</v>
      </c>
      <c r="LF36" s="3" t="s">
        <v>1643</v>
      </c>
      <c r="LG36" s="3" t="s">
        <v>1643</v>
      </c>
      <c r="LH36" s="3" t="s">
        <v>1643</v>
      </c>
      <c r="LI36" s="3" t="s">
        <v>1643</v>
      </c>
      <c r="LJ36" s="3" t="s">
        <v>1643</v>
      </c>
      <c r="LK36" s="3" t="s">
        <v>1643</v>
      </c>
      <c r="LL36" s="3" t="s">
        <v>1643</v>
      </c>
      <c r="LM36" s="3" t="s">
        <v>1643</v>
      </c>
      <c r="LN36" s="3" t="s">
        <v>1643</v>
      </c>
      <c r="LO36" s="3" t="s">
        <v>1643</v>
      </c>
      <c r="LP36" s="3" t="s">
        <v>1643</v>
      </c>
      <c r="LQ36" s="3" t="s">
        <v>1643</v>
      </c>
      <c r="LR36" s="3" t="s">
        <v>1643</v>
      </c>
      <c r="LS36" s="3" t="s">
        <v>1643</v>
      </c>
      <c r="LT36" s="3" t="s">
        <v>1643</v>
      </c>
      <c r="LU36" s="3" t="s">
        <v>1643</v>
      </c>
      <c r="LV36" s="3" t="s">
        <v>1643</v>
      </c>
      <c r="LW36" s="3" t="s">
        <v>1643</v>
      </c>
      <c r="LX36" s="3" t="s">
        <v>1643</v>
      </c>
      <c r="LY36" s="3" t="s">
        <v>1643</v>
      </c>
      <c r="LZ36" s="3" t="s">
        <v>1643</v>
      </c>
      <c r="MA36" s="3" t="s">
        <v>1643</v>
      </c>
      <c r="MB36" s="3" t="s">
        <v>1643</v>
      </c>
      <c r="MC36" s="3" t="s">
        <v>1643</v>
      </c>
      <c r="MD36" s="3" t="s">
        <v>1643</v>
      </c>
      <c r="ME36" s="3" t="s">
        <v>1643</v>
      </c>
      <c r="MF36" s="3" t="s">
        <v>1643</v>
      </c>
      <c r="MG36" s="3" t="s">
        <v>1643</v>
      </c>
      <c r="MH36" s="3" t="s">
        <v>1643</v>
      </c>
      <c r="MI36" s="3" t="s">
        <v>1643</v>
      </c>
      <c r="MJ36" s="3" t="s">
        <v>1643</v>
      </c>
      <c r="MK36" s="3" t="s">
        <v>1643</v>
      </c>
      <c r="ML36" s="3" t="s">
        <v>1643</v>
      </c>
      <c r="MM36" s="3" t="s">
        <v>1643</v>
      </c>
      <c r="MN36" s="20" t="s">
        <v>1643</v>
      </c>
      <c r="MO36" s="13" t="s">
        <v>1643</v>
      </c>
      <c r="MP36" s="3" t="s">
        <v>1643</v>
      </c>
      <c r="MQ36" s="3" t="s">
        <v>1643</v>
      </c>
      <c r="MR36" s="3" t="s">
        <v>1643</v>
      </c>
      <c r="MS36" s="3" t="s">
        <v>1643</v>
      </c>
      <c r="MT36" s="3" t="s">
        <v>1643</v>
      </c>
      <c r="MU36" s="3" t="s">
        <v>1643</v>
      </c>
      <c r="MV36" s="20" t="s">
        <v>1643</v>
      </c>
      <c r="MW36" s="13" t="s">
        <v>1643</v>
      </c>
      <c r="MX36" s="3" t="s">
        <v>1643</v>
      </c>
      <c r="MY36" s="3" t="s">
        <v>1643</v>
      </c>
      <c r="MZ36" s="3" t="s">
        <v>1643</v>
      </c>
      <c r="NA36" s="3" t="s">
        <v>1643</v>
      </c>
      <c r="NB36" s="3" t="s">
        <v>1643</v>
      </c>
      <c r="NC36" s="20" t="s">
        <v>1643</v>
      </c>
      <c r="ND36" s="13" t="s">
        <v>1643</v>
      </c>
      <c r="NE36" s="3" t="s">
        <v>1643</v>
      </c>
      <c r="NF36" s="3" t="s">
        <v>1643</v>
      </c>
      <c r="NG36" s="3" t="s">
        <v>1643</v>
      </c>
      <c r="NH36" s="3" t="s">
        <v>1643</v>
      </c>
      <c r="NI36" s="3" t="s">
        <v>1643</v>
      </c>
      <c r="NJ36" s="3" t="s">
        <v>1643</v>
      </c>
      <c r="NK36" s="3" t="s">
        <v>1643</v>
      </c>
      <c r="NL36" s="3" t="s">
        <v>1643</v>
      </c>
      <c r="NM36" s="3" t="s">
        <v>1643</v>
      </c>
      <c r="NN36" s="3" t="s">
        <v>1643</v>
      </c>
      <c r="NO36" s="20" t="s">
        <v>1643</v>
      </c>
      <c r="NP36" s="13" t="s">
        <v>1643</v>
      </c>
      <c r="NQ36" s="3" t="s">
        <v>1643</v>
      </c>
      <c r="NR36" s="3" t="s">
        <v>1643</v>
      </c>
      <c r="NS36" s="3" t="s">
        <v>1643</v>
      </c>
      <c r="NT36" s="3" t="s">
        <v>1643</v>
      </c>
      <c r="NU36" s="3" t="s">
        <v>1643</v>
      </c>
      <c r="NV36" s="3" t="s">
        <v>1643</v>
      </c>
      <c r="NW36" s="3" t="s">
        <v>1643</v>
      </c>
      <c r="NX36" s="3" t="s">
        <v>1643</v>
      </c>
      <c r="NY36" s="3" t="s">
        <v>1643</v>
      </c>
      <c r="NZ36" s="3" t="s">
        <v>1643</v>
      </c>
      <c r="OA36" s="3" t="s">
        <v>1643</v>
      </c>
      <c r="OB36" s="3" t="s">
        <v>1643</v>
      </c>
      <c r="OC36" s="3" t="s">
        <v>1643</v>
      </c>
      <c r="OD36" s="3" t="s">
        <v>1643</v>
      </c>
      <c r="OE36" s="5" t="s">
        <v>1643</v>
      </c>
      <c r="OF36" s="13" t="s">
        <v>1643</v>
      </c>
      <c r="OG36" s="3" t="s">
        <v>1643</v>
      </c>
      <c r="OH36" s="3" t="s">
        <v>1643</v>
      </c>
      <c r="OI36" s="3" t="s">
        <v>1643</v>
      </c>
      <c r="OJ36" s="3" t="s">
        <v>1643</v>
      </c>
      <c r="OK36" s="3" t="s">
        <v>1643</v>
      </c>
      <c r="OL36" s="3" t="s">
        <v>1643</v>
      </c>
      <c r="OM36" s="5" t="s">
        <v>1643</v>
      </c>
      <c r="ON36" s="13" t="s">
        <v>1643</v>
      </c>
      <c r="OO36" s="3" t="s">
        <v>1643</v>
      </c>
      <c r="OP36" s="3" t="s">
        <v>1643</v>
      </c>
      <c r="OQ36" s="3" t="s">
        <v>1643</v>
      </c>
      <c r="OR36" s="3" t="s">
        <v>1643</v>
      </c>
      <c r="OS36" s="3" t="s">
        <v>1643</v>
      </c>
      <c r="OT36" s="3" t="s">
        <v>1643</v>
      </c>
      <c r="OU36" s="3" t="s">
        <v>1643</v>
      </c>
      <c r="OV36" s="3" t="s">
        <v>1643</v>
      </c>
      <c r="OW36" s="3" t="s">
        <v>1643</v>
      </c>
      <c r="OX36" s="5" t="s">
        <v>1643</v>
      </c>
      <c r="OY36" s="13" t="s">
        <v>1643</v>
      </c>
      <c r="OZ36" s="3" t="s">
        <v>1643</v>
      </c>
      <c r="PA36" s="3" t="s">
        <v>1643</v>
      </c>
      <c r="PB36" s="3" t="s">
        <v>1643</v>
      </c>
      <c r="PC36" s="3" t="s">
        <v>1643</v>
      </c>
      <c r="PD36" s="3" t="s">
        <v>1643</v>
      </c>
      <c r="PE36" s="3" t="s">
        <v>1643</v>
      </c>
      <c r="PF36" s="3" t="s">
        <v>1643</v>
      </c>
      <c r="PG36" s="3" t="s">
        <v>1643</v>
      </c>
      <c r="PH36" s="3" t="s">
        <v>1643</v>
      </c>
      <c r="PI36" s="3" t="s">
        <v>1643</v>
      </c>
      <c r="PJ36" s="3" t="s">
        <v>1643</v>
      </c>
      <c r="PK36" s="3" t="s">
        <v>1643</v>
      </c>
      <c r="PL36" s="3" t="s">
        <v>1643</v>
      </c>
      <c r="PM36" s="3" t="s">
        <v>1643</v>
      </c>
      <c r="PN36" s="3" t="s">
        <v>1643</v>
      </c>
      <c r="PO36" s="3" t="s">
        <v>1643</v>
      </c>
      <c r="PP36" s="3" t="s">
        <v>1643</v>
      </c>
      <c r="PQ36" s="3" t="s">
        <v>1643</v>
      </c>
      <c r="PR36" s="3" t="s">
        <v>1643</v>
      </c>
      <c r="PS36" s="3" t="s">
        <v>1643</v>
      </c>
      <c r="PT36" s="3" t="s">
        <v>1643</v>
      </c>
      <c r="PU36" s="3" t="s">
        <v>1643</v>
      </c>
      <c r="PV36" s="3" t="s">
        <v>1643</v>
      </c>
      <c r="PW36" s="3" t="s">
        <v>1643</v>
      </c>
      <c r="PX36" s="3" t="s">
        <v>1643</v>
      </c>
      <c r="PY36" s="3" t="s">
        <v>1643</v>
      </c>
      <c r="PZ36" s="3" t="s">
        <v>1643</v>
      </c>
      <c r="QA36" s="3" t="s">
        <v>1643</v>
      </c>
      <c r="QB36" s="3" t="s">
        <v>1643</v>
      </c>
      <c r="QC36" s="3" t="s">
        <v>1643</v>
      </c>
      <c r="QD36" s="3" t="s">
        <v>1643</v>
      </c>
      <c r="QE36" s="3" t="s">
        <v>1643</v>
      </c>
      <c r="QF36" s="3" t="s">
        <v>1643</v>
      </c>
      <c r="QG36" s="3" t="s">
        <v>1643</v>
      </c>
      <c r="QH36" s="3" t="s">
        <v>1643</v>
      </c>
      <c r="QI36" s="3" t="s">
        <v>1643</v>
      </c>
      <c r="QJ36" s="3" t="s">
        <v>1643</v>
      </c>
      <c r="QK36" s="3" t="s">
        <v>1643</v>
      </c>
      <c r="QL36" s="3" t="s">
        <v>1643</v>
      </c>
      <c r="QM36" s="3" t="s">
        <v>1643</v>
      </c>
      <c r="QN36" s="3" t="s">
        <v>1643</v>
      </c>
      <c r="QO36" s="3" t="s">
        <v>1643</v>
      </c>
      <c r="QP36" s="3" t="s">
        <v>1643</v>
      </c>
      <c r="QQ36" s="3" t="s">
        <v>1643</v>
      </c>
      <c r="QR36" s="3" t="s">
        <v>1643</v>
      </c>
      <c r="QS36" s="3" t="s">
        <v>1643</v>
      </c>
      <c r="QT36" s="3" t="s">
        <v>1643</v>
      </c>
      <c r="QU36" s="3" t="s">
        <v>1643</v>
      </c>
      <c r="QV36" s="3" t="s">
        <v>1643</v>
      </c>
      <c r="QW36" s="3" t="s">
        <v>1643</v>
      </c>
      <c r="QX36" s="3" t="s">
        <v>1643</v>
      </c>
      <c r="QY36" s="3" t="s">
        <v>1643</v>
      </c>
      <c r="QZ36" s="3" t="s">
        <v>1643</v>
      </c>
      <c r="RA36" s="3" t="s">
        <v>1643</v>
      </c>
      <c r="RB36" s="3" t="s">
        <v>1643</v>
      </c>
      <c r="RC36" s="3" t="s">
        <v>1643</v>
      </c>
      <c r="RD36" s="3" t="s">
        <v>1643</v>
      </c>
      <c r="RE36" s="3" t="s">
        <v>1643</v>
      </c>
      <c r="RF36" s="3" t="s">
        <v>1643</v>
      </c>
      <c r="RG36" s="3" t="s">
        <v>1643</v>
      </c>
      <c r="RH36" s="3" t="s">
        <v>1643</v>
      </c>
      <c r="RI36" s="3" t="s">
        <v>1643</v>
      </c>
      <c r="RJ36" s="3" t="s">
        <v>1643</v>
      </c>
      <c r="RK36" s="5" t="s">
        <v>1643</v>
      </c>
      <c r="RL36" s="8" t="s">
        <v>1643</v>
      </c>
      <c r="RM36" s="3" t="s">
        <v>1643</v>
      </c>
      <c r="RN36" s="3" t="s">
        <v>1643</v>
      </c>
      <c r="RO36" s="3" t="s">
        <v>1643</v>
      </c>
      <c r="RP36" s="3" t="s">
        <v>1643</v>
      </c>
      <c r="RQ36" s="3" t="s">
        <v>1643</v>
      </c>
      <c r="RR36" s="20" t="s">
        <v>1643</v>
      </c>
      <c r="RS36" s="13" t="s">
        <v>1643</v>
      </c>
      <c r="RT36" s="3" t="s">
        <v>1643</v>
      </c>
      <c r="RU36" s="3" t="s">
        <v>1643</v>
      </c>
      <c r="RV36" s="3" t="s">
        <v>1643</v>
      </c>
      <c r="RW36" s="3" t="s">
        <v>1643</v>
      </c>
      <c r="RX36" s="3" t="s">
        <v>1643</v>
      </c>
      <c r="RY36" s="3" t="s">
        <v>1643</v>
      </c>
      <c r="RZ36" s="3" t="s">
        <v>1643</v>
      </c>
      <c r="SA36" s="3" t="s">
        <v>1643</v>
      </c>
      <c r="SB36" s="3" t="s">
        <v>1643</v>
      </c>
      <c r="SC36" s="3" t="s">
        <v>1643</v>
      </c>
      <c r="SD36" s="3" t="s">
        <v>1643</v>
      </c>
      <c r="SE36" s="3" t="s">
        <v>1643</v>
      </c>
      <c r="SF36" s="3" t="s">
        <v>1643</v>
      </c>
      <c r="SG36" s="3" t="s">
        <v>1643</v>
      </c>
      <c r="SH36" s="3" t="s">
        <v>1643</v>
      </c>
      <c r="SI36" s="3" t="s">
        <v>1643</v>
      </c>
      <c r="SJ36" s="3" t="s">
        <v>1643</v>
      </c>
      <c r="SK36" s="3" t="s">
        <v>1643</v>
      </c>
      <c r="SL36" s="3" t="s">
        <v>1643</v>
      </c>
      <c r="SM36" s="3" t="s">
        <v>1643</v>
      </c>
      <c r="SN36" s="3" t="s">
        <v>1643</v>
      </c>
      <c r="SO36" s="3" t="s">
        <v>1643</v>
      </c>
      <c r="SP36" s="3" t="s">
        <v>1643</v>
      </c>
      <c r="SQ36" s="3" t="s">
        <v>1643</v>
      </c>
      <c r="SR36" s="3" t="s">
        <v>1643</v>
      </c>
      <c r="SS36" s="3" t="s">
        <v>1643</v>
      </c>
      <c r="ST36" s="3" t="s">
        <v>1643</v>
      </c>
      <c r="SU36" s="3" t="s">
        <v>1643</v>
      </c>
      <c r="SV36" s="3" t="s">
        <v>1643</v>
      </c>
      <c r="SW36" s="3" t="s">
        <v>1643</v>
      </c>
      <c r="SX36" s="3" t="s">
        <v>1643</v>
      </c>
      <c r="SY36" s="3" t="s">
        <v>1643</v>
      </c>
      <c r="SZ36" s="3" t="s">
        <v>1643</v>
      </c>
      <c r="TA36" s="3" t="s">
        <v>1643</v>
      </c>
      <c r="TB36" s="20" t="s">
        <v>1643</v>
      </c>
      <c r="TC36" s="13"/>
      <c r="TD36" s="3"/>
      <c r="TE36" s="5"/>
      <c r="TF36" s="18" t="s">
        <v>1643</v>
      </c>
      <c r="TG36" s="13" t="s">
        <v>1643</v>
      </c>
      <c r="TH36" s="3" t="s">
        <v>1643</v>
      </c>
      <c r="TI36" s="3" t="s">
        <v>1643</v>
      </c>
      <c r="TJ36" s="3" t="s">
        <v>1643</v>
      </c>
      <c r="TK36" s="3" t="s">
        <v>1643</v>
      </c>
      <c r="TL36" s="3" t="s">
        <v>1643</v>
      </c>
      <c r="TM36" s="3" t="s">
        <v>1643</v>
      </c>
      <c r="TN36" s="3" t="s">
        <v>1643</v>
      </c>
      <c r="TO36" s="3" t="s">
        <v>1643</v>
      </c>
      <c r="TP36" s="5" t="s">
        <v>1643</v>
      </c>
      <c r="TQ36" s="8" t="s">
        <v>1643</v>
      </c>
      <c r="TR36" s="3" t="s">
        <v>1643</v>
      </c>
      <c r="TS36" s="3" t="s">
        <v>1643</v>
      </c>
      <c r="TT36" s="3" t="s">
        <v>1643</v>
      </c>
      <c r="TU36" s="20" t="s">
        <v>1643</v>
      </c>
      <c r="TV36" s="13" t="s">
        <v>1643</v>
      </c>
      <c r="TW36" s="5" t="s">
        <v>1643</v>
      </c>
      <c r="TX36" s="13" t="s">
        <v>1643</v>
      </c>
      <c r="TY36" s="5" t="s">
        <v>1643</v>
      </c>
      <c r="TZ36" s="13" t="s">
        <v>1643</v>
      </c>
      <c r="UA36" s="3" t="s">
        <v>1643</v>
      </c>
      <c r="UB36" s="3" t="s">
        <v>1643</v>
      </c>
      <c r="UC36" s="3" t="s">
        <v>1643</v>
      </c>
      <c r="UD36" s="3" t="s">
        <v>1643</v>
      </c>
      <c r="UE36" s="5" t="s">
        <v>1643</v>
      </c>
      <c r="UF36" s="13" t="s">
        <v>1643</v>
      </c>
      <c r="UG36" s="3" t="s">
        <v>1643</v>
      </c>
      <c r="UH36" s="5" t="s">
        <v>1643</v>
      </c>
      <c r="UI36" s="13" t="s">
        <v>1643</v>
      </c>
      <c r="UJ36" s="3" t="s">
        <v>1643</v>
      </c>
      <c r="UK36" s="3" t="s">
        <v>1643</v>
      </c>
      <c r="UL36" s="3" t="s">
        <v>1643</v>
      </c>
      <c r="UM36" s="3" t="s">
        <v>1643</v>
      </c>
      <c r="UN36" s="3" t="s">
        <v>1643</v>
      </c>
      <c r="UO36" s="3" t="s">
        <v>1643</v>
      </c>
      <c r="UP36" s="3" t="s">
        <v>1643</v>
      </c>
      <c r="UQ36" s="3" t="s">
        <v>1643</v>
      </c>
      <c r="UR36" s="3" t="s">
        <v>1643</v>
      </c>
      <c r="US36" s="3" t="s">
        <v>1643</v>
      </c>
      <c r="UT36" s="3" t="s">
        <v>1643</v>
      </c>
      <c r="UU36" s="3" t="s">
        <v>1643</v>
      </c>
      <c r="UV36" s="3" t="s">
        <v>1643</v>
      </c>
      <c r="UW36" s="3" t="s">
        <v>1643</v>
      </c>
      <c r="UX36" s="5" t="s">
        <v>1643</v>
      </c>
      <c r="UY36" s="13" t="s">
        <v>1643</v>
      </c>
      <c r="UZ36" s="3" t="s">
        <v>1643</v>
      </c>
      <c r="VA36" s="3" t="s">
        <v>1643</v>
      </c>
      <c r="VB36" s="3" t="s">
        <v>1643</v>
      </c>
      <c r="VC36" s="3" t="s">
        <v>1643</v>
      </c>
      <c r="VD36" s="3" t="s">
        <v>1643</v>
      </c>
      <c r="VE36" s="3" t="s">
        <v>1643</v>
      </c>
      <c r="VF36" s="5" t="s">
        <v>1643</v>
      </c>
      <c r="VG36" s="13" t="s">
        <v>1643</v>
      </c>
      <c r="VH36" s="3" t="s">
        <v>1643</v>
      </c>
      <c r="VI36" s="3" t="s">
        <v>1643</v>
      </c>
      <c r="VJ36" s="3" t="s">
        <v>1643</v>
      </c>
      <c r="VK36" s="3" t="s">
        <v>1643</v>
      </c>
      <c r="VL36" s="3" t="s">
        <v>1643</v>
      </c>
      <c r="VM36" s="3" t="s">
        <v>1643</v>
      </c>
      <c r="VN36" s="5" t="s">
        <v>1643</v>
      </c>
      <c r="VO36" s="13" t="s">
        <v>1643</v>
      </c>
      <c r="VP36" s="3" t="s">
        <v>1643</v>
      </c>
      <c r="VQ36" s="3" t="s">
        <v>1643</v>
      </c>
      <c r="VR36" s="3" t="s">
        <v>1643</v>
      </c>
      <c r="VS36" s="3" t="s">
        <v>1643</v>
      </c>
      <c r="VT36" s="3" t="s">
        <v>1643</v>
      </c>
      <c r="VU36" s="3" t="s">
        <v>1643</v>
      </c>
      <c r="VV36" s="3" t="s">
        <v>1643</v>
      </c>
      <c r="VW36" s="3" t="s">
        <v>1643</v>
      </c>
      <c r="VX36" s="3" t="s">
        <v>1643</v>
      </c>
      <c r="VY36" s="3" t="s">
        <v>1643</v>
      </c>
      <c r="VZ36" s="3" t="s">
        <v>1643</v>
      </c>
      <c r="WA36" s="3" t="s">
        <v>1643</v>
      </c>
      <c r="WB36" s="3" t="s">
        <v>1643</v>
      </c>
      <c r="WC36" s="3" t="s">
        <v>1643</v>
      </c>
      <c r="WD36" s="3" t="s">
        <v>1643</v>
      </c>
      <c r="WE36" s="3" t="s">
        <v>1643</v>
      </c>
      <c r="WF36" s="3" t="s">
        <v>1643</v>
      </c>
      <c r="WG36" s="3" t="s">
        <v>1643</v>
      </c>
      <c r="WH36" s="3" t="s">
        <v>1643</v>
      </c>
      <c r="WI36" s="3" t="s">
        <v>1643</v>
      </c>
      <c r="WJ36" s="3" t="s">
        <v>1643</v>
      </c>
      <c r="WK36" s="3" t="s">
        <v>1643</v>
      </c>
      <c r="WL36" s="3" t="s">
        <v>1643</v>
      </c>
      <c r="WM36" s="3" t="s">
        <v>1643</v>
      </c>
      <c r="WN36" s="3" t="s">
        <v>1643</v>
      </c>
      <c r="WO36" s="3" t="s">
        <v>1643</v>
      </c>
      <c r="WP36" s="3" t="s">
        <v>1643</v>
      </c>
      <c r="WQ36" s="3" t="s">
        <v>1643</v>
      </c>
      <c r="WR36" s="3" t="s">
        <v>1643</v>
      </c>
      <c r="WS36" s="3" t="s">
        <v>1643</v>
      </c>
      <c r="WT36" s="3" t="s">
        <v>1643</v>
      </c>
      <c r="WU36" s="3" t="s">
        <v>1643</v>
      </c>
      <c r="WV36" s="3" t="s">
        <v>1643</v>
      </c>
      <c r="WW36" s="3" t="s">
        <v>1643</v>
      </c>
      <c r="WX36" s="3" t="s">
        <v>1643</v>
      </c>
      <c r="WY36" s="3" t="s">
        <v>1643</v>
      </c>
      <c r="WZ36" s="3" t="s">
        <v>1643</v>
      </c>
      <c r="XA36" s="3" t="s">
        <v>1643</v>
      </c>
      <c r="XB36" s="3" t="s">
        <v>1643</v>
      </c>
      <c r="XC36" s="3" t="s">
        <v>1643</v>
      </c>
      <c r="XD36" s="3" t="s">
        <v>1643</v>
      </c>
      <c r="XE36" s="3" t="s">
        <v>1643</v>
      </c>
      <c r="XF36" s="3" t="s">
        <v>1643</v>
      </c>
      <c r="XG36" s="3" t="s">
        <v>1643</v>
      </c>
      <c r="XH36" s="3" t="s">
        <v>1643</v>
      </c>
      <c r="XI36" s="3" t="s">
        <v>1643</v>
      </c>
      <c r="XJ36" s="3" t="s">
        <v>1643</v>
      </c>
      <c r="XK36" s="3" t="s">
        <v>1643</v>
      </c>
      <c r="XL36" s="3" t="s">
        <v>1643</v>
      </c>
      <c r="XM36" s="3" t="s">
        <v>1643</v>
      </c>
      <c r="XN36" s="3" t="s">
        <v>1643</v>
      </c>
      <c r="XO36" s="3" t="s">
        <v>1643</v>
      </c>
      <c r="XP36" s="3" t="s">
        <v>1643</v>
      </c>
      <c r="XQ36" s="3" t="s">
        <v>1643</v>
      </c>
      <c r="XR36" s="3" t="s">
        <v>1643</v>
      </c>
      <c r="XS36" s="3" t="s">
        <v>1643</v>
      </c>
      <c r="XT36" s="3" t="s">
        <v>1643</v>
      </c>
      <c r="XU36" s="3" t="s">
        <v>1643</v>
      </c>
      <c r="XV36" s="3" t="s">
        <v>1643</v>
      </c>
      <c r="XW36" s="3" t="s">
        <v>1643</v>
      </c>
      <c r="XX36" s="3" t="s">
        <v>1643</v>
      </c>
      <c r="XY36" s="3" t="s">
        <v>1643</v>
      </c>
      <c r="XZ36" s="3" t="s">
        <v>1643</v>
      </c>
      <c r="YA36" s="5" t="s">
        <v>1643</v>
      </c>
      <c r="YB36" s="13" t="s">
        <v>1643</v>
      </c>
      <c r="YC36" s="3" t="s">
        <v>1643</v>
      </c>
      <c r="YD36" s="3" t="s">
        <v>1643</v>
      </c>
      <c r="YE36" s="3" t="s">
        <v>1643</v>
      </c>
      <c r="YF36" s="3" t="s">
        <v>1643</v>
      </c>
      <c r="YG36" s="3" t="s">
        <v>1643</v>
      </c>
      <c r="YH36" s="5" t="s">
        <v>1643</v>
      </c>
      <c r="YI36" s="13" t="s">
        <v>1643</v>
      </c>
      <c r="YJ36" s="3" t="s">
        <v>1643</v>
      </c>
      <c r="YK36" s="3" t="s">
        <v>1643</v>
      </c>
      <c r="YL36" s="3" t="s">
        <v>1643</v>
      </c>
      <c r="YM36" s="3" t="s">
        <v>1643</v>
      </c>
      <c r="YN36" s="3" t="s">
        <v>1643</v>
      </c>
      <c r="YO36" s="3" t="s">
        <v>1643</v>
      </c>
      <c r="YP36" s="3" t="s">
        <v>1643</v>
      </c>
      <c r="YQ36" s="3" t="s">
        <v>1643</v>
      </c>
      <c r="YR36" s="3" t="s">
        <v>1643</v>
      </c>
      <c r="YS36" s="3" t="s">
        <v>1643</v>
      </c>
      <c r="YT36" s="3" t="s">
        <v>1643</v>
      </c>
      <c r="YU36" s="3" t="s">
        <v>1643</v>
      </c>
      <c r="YV36" s="3" t="s">
        <v>1643</v>
      </c>
      <c r="YW36" s="3" t="s">
        <v>1643</v>
      </c>
      <c r="YX36" s="3" t="s">
        <v>1643</v>
      </c>
      <c r="YY36" s="3" t="s">
        <v>1643</v>
      </c>
      <c r="YZ36" s="3" t="s">
        <v>1643</v>
      </c>
      <c r="ZA36" s="3" t="s">
        <v>1643</v>
      </c>
      <c r="ZB36" s="3" t="s">
        <v>1643</v>
      </c>
      <c r="ZC36" s="3" t="s">
        <v>1643</v>
      </c>
      <c r="ZD36" s="3" t="s">
        <v>1643</v>
      </c>
      <c r="ZE36" s="3" t="s">
        <v>1643</v>
      </c>
      <c r="ZF36" s="3" t="s">
        <v>1643</v>
      </c>
      <c r="ZG36" s="3" t="s">
        <v>1643</v>
      </c>
      <c r="ZH36" s="3" t="s">
        <v>1643</v>
      </c>
      <c r="ZI36" s="3" t="s">
        <v>1643</v>
      </c>
      <c r="ZJ36" s="3" t="s">
        <v>1643</v>
      </c>
      <c r="ZK36" s="3" t="s">
        <v>1643</v>
      </c>
      <c r="ZL36" s="3" t="s">
        <v>1643</v>
      </c>
      <c r="ZM36" s="3" t="s">
        <v>1643</v>
      </c>
      <c r="ZN36" s="3" t="s">
        <v>1643</v>
      </c>
      <c r="ZO36" s="3" t="s">
        <v>1643</v>
      </c>
      <c r="ZP36" s="3" t="s">
        <v>1643</v>
      </c>
      <c r="ZQ36" s="3" t="s">
        <v>1643</v>
      </c>
      <c r="ZR36" s="5" t="s">
        <v>1643</v>
      </c>
      <c r="ZS36" s="13"/>
      <c r="ZT36" s="3"/>
      <c r="ZU36" s="5"/>
      <c r="ZV36" s="18" t="s">
        <v>1643</v>
      </c>
      <c r="ZW36" s="13" t="s">
        <v>1643</v>
      </c>
      <c r="ZX36" s="3" t="s">
        <v>1643</v>
      </c>
      <c r="ZY36" s="3" t="s">
        <v>1643</v>
      </c>
      <c r="ZZ36" s="3" t="s">
        <v>1643</v>
      </c>
      <c r="AAA36" s="3" t="s">
        <v>1643</v>
      </c>
      <c r="AAB36" s="3" t="s">
        <v>1643</v>
      </c>
      <c r="AAC36" s="3" t="s">
        <v>1643</v>
      </c>
      <c r="AAD36" s="3" t="s">
        <v>1643</v>
      </c>
      <c r="AAE36" s="3" t="s">
        <v>1643</v>
      </c>
      <c r="AAF36" s="5" t="s">
        <v>1643</v>
      </c>
      <c r="AAG36" s="13" t="s">
        <v>1643</v>
      </c>
      <c r="AAH36" s="3" t="s">
        <v>1643</v>
      </c>
      <c r="AAI36" s="3" t="s">
        <v>1643</v>
      </c>
      <c r="AAJ36" s="3" t="s">
        <v>1643</v>
      </c>
      <c r="AAK36" s="3" t="s">
        <v>1643</v>
      </c>
      <c r="AAL36" s="3" t="s">
        <v>1643</v>
      </c>
      <c r="AAM36" s="3" t="s">
        <v>1643</v>
      </c>
      <c r="AAN36" s="3" t="s">
        <v>1643</v>
      </c>
      <c r="AAO36" s="5" t="s">
        <v>1643</v>
      </c>
      <c r="AAP36" s="13" t="s">
        <v>1643</v>
      </c>
      <c r="AAQ36" s="5" t="s">
        <v>1643</v>
      </c>
      <c r="AAR36" s="13" t="s">
        <v>1643</v>
      </c>
      <c r="AAS36" s="3" t="s">
        <v>1643</v>
      </c>
      <c r="AAT36" s="3" t="s">
        <v>1643</v>
      </c>
      <c r="AAU36" s="3" t="s">
        <v>1643</v>
      </c>
      <c r="AAV36" s="3" t="s">
        <v>1643</v>
      </c>
      <c r="AAW36" s="3" t="s">
        <v>1643</v>
      </c>
      <c r="AAX36" s="5" t="s">
        <v>1643</v>
      </c>
      <c r="AAY36" s="13" t="s">
        <v>1643</v>
      </c>
      <c r="AAZ36" s="13" t="s">
        <v>1643</v>
      </c>
      <c r="ABA36" s="3" t="s">
        <v>1643</v>
      </c>
      <c r="ABB36" s="3" t="s">
        <v>1643</v>
      </c>
      <c r="ABC36" s="3" t="s">
        <v>1643</v>
      </c>
      <c r="ABD36" s="3" t="s">
        <v>1643</v>
      </c>
      <c r="ABE36" s="20"/>
      <c r="ABF36" s="5" t="s">
        <v>1643</v>
      </c>
      <c r="ABG36" s="13" t="s">
        <v>1643</v>
      </c>
      <c r="ABH36" s="3" t="s">
        <v>1643</v>
      </c>
      <c r="ABI36" s="3" t="s">
        <v>1643</v>
      </c>
      <c r="ABJ36" s="3" t="s">
        <v>1643</v>
      </c>
      <c r="ABK36" s="3" t="s">
        <v>1643</v>
      </c>
      <c r="ABL36" s="3" t="s">
        <v>1643</v>
      </c>
      <c r="ABM36" s="5" t="s">
        <v>1643</v>
      </c>
      <c r="ABN36" s="13" t="s">
        <v>1643</v>
      </c>
      <c r="ABO36" s="3" t="s">
        <v>1643</v>
      </c>
      <c r="ABP36" s="3" t="s">
        <v>1643</v>
      </c>
      <c r="ABQ36" s="3" t="s">
        <v>1643</v>
      </c>
      <c r="ABR36" s="3" t="s">
        <v>1643</v>
      </c>
      <c r="ABS36" s="3" t="s">
        <v>1643</v>
      </c>
      <c r="ABT36" s="5" t="s">
        <v>1643</v>
      </c>
      <c r="ABU36" s="13" t="s">
        <v>1643</v>
      </c>
      <c r="ABV36" s="3" t="s">
        <v>1643</v>
      </c>
      <c r="ABW36" s="3" t="s">
        <v>1643</v>
      </c>
      <c r="ABX36" s="3" t="s">
        <v>1643</v>
      </c>
      <c r="ABY36" s="3" t="s">
        <v>1643</v>
      </c>
      <c r="ABZ36" s="3" t="s">
        <v>1643</v>
      </c>
      <c r="ACA36" s="5" t="s">
        <v>1643</v>
      </c>
      <c r="ACB36" s="13" t="s">
        <v>1643</v>
      </c>
      <c r="ACC36" s="3" t="s">
        <v>1643</v>
      </c>
      <c r="ACD36" s="3" t="s">
        <v>1643</v>
      </c>
      <c r="ACE36" s="3" t="s">
        <v>1643</v>
      </c>
      <c r="ACF36" s="3" t="s">
        <v>1643</v>
      </c>
      <c r="ACG36" s="3" t="s">
        <v>1643</v>
      </c>
      <c r="ACH36" s="3" t="s">
        <v>1643</v>
      </c>
      <c r="ACI36" s="3" t="s">
        <v>1643</v>
      </c>
      <c r="ACJ36" s="5" t="s">
        <v>1643</v>
      </c>
      <c r="ACK36" s="13" t="s">
        <v>1643</v>
      </c>
      <c r="ACL36" s="3" t="s">
        <v>1643</v>
      </c>
      <c r="ACM36" s="3" t="s">
        <v>1643</v>
      </c>
      <c r="ACN36" s="3" t="s">
        <v>1643</v>
      </c>
      <c r="ACO36" s="3" t="s">
        <v>1643</v>
      </c>
      <c r="ACP36" s="5" t="s">
        <v>1643</v>
      </c>
      <c r="ACQ36" s="13" t="s">
        <v>1643</v>
      </c>
      <c r="ACR36" s="3" t="s">
        <v>1643</v>
      </c>
      <c r="ACS36" s="3" t="s">
        <v>1643</v>
      </c>
      <c r="ACT36" s="3" t="s">
        <v>1643</v>
      </c>
      <c r="ACU36" s="5"/>
      <c r="ACV36" s="13" t="s">
        <v>1643</v>
      </c>
      <c r="ACW36" s="3" t="s">
        <v>1643</v>
      </c>
      <c r="ACX36" s="3" t="s">
        <v>1643</v>
      </c>
      <c r="ACY36" s="3" t="s">
        <v>1643</v>
      </c>
      <c r="ACZ36" s="5" t="s">
        <v>1643</v>
      </c>
      <c r="ADA36" s="13" t="s">
        <v>1643</v>
      </c>
      <c r="ADB36" s="3" t="s">
        <v>1643</v>
      </c>
      <c r="ADC36" s="3" t="s">
        <v>1643</v>
      </c>
      <c r="ADD36" s="3" t="s">
        <v>1643</v>
      </c>
      <c r="ADE36" s="3" t="s">
        <v>1643</v>
      </c>
      <c r="ADF36" s="3" t="s">
        <v>1643</v>
      </c>
      <c r="ADG36" s="3" t="s">
        <v>1643</v>
      </c>
      <c r="ADH36" s="3" t="s">
        <v>1643</v>
      </c>
      <c r="ADI36" s="20" t="s">
        <v>1643</v>
      </c>
      <c r="ADJ36" s="13" t="s">
        <v>1643</v>
      </c>
      <c r="ADK36" s="3" t="s">
        <v>1643</v>
      </c>
      <c r="ADL36" s="3" t="s">
        <v>1643</v>
      </c>
      <c r="ADM36" s="3" t="s">
        <v>1643</v>
      </c>
      <c r="ADN36" s="3" t="s">
        <v>1643</v>
      </c>
      <c r="ADO36" s="5" t="s">
        <v>1643</v>
      </c>
      <c r="ADP36" s="13" t="s">
        <v>1643</v>
      </c>
      <c r="ADQ36" s="8" t="s">
        <v>1643</v>
      </c>
      <c r="ADR36" s="3" t="s">
        <v>1643</v>
      </c>
      <c r="ADS36" s="3" t="s">
        <v>1643</v>
      </c>
      <c r="ADT36" s="5" t="s">
        <v>1643</v>
      </c>
      <c r="ADU36" s="13" t="s">
        <v>1643</v>
      </c>
      <c r="ADV36" s="8" t="s">
        <v>1643</v>
      </c>
      <c r="ADW36" s="3" t="s">
        <v>1643</v>
      </c>
      <c r="ADX36" s="3" t="s">
        <v>1643</v>
      </c>
      <c r="ADY36" s="5" t="s">
        <v>1643</v>
      </c>
      <c r="ADZ36" s="13" t="s">
        <v>1643</v>
      </c>
      <c r="AEA36" s="8" t="s">
        <v>1643</v>
      </c>
      <c r="AEB36" s="3" t="s">
        <v>1643</v>
      </c>
      <c r="AEC36" s="3" t="s">
        <v>1643</v>
      </c>
      <c r="AED36" s="5" t="s">
        <v>1643</v>
      </c>
      <c r="AEE36" s="13" t="s">
        <v>1643</v>
      </c>
      <c r="AEF36" s="3" t="s">
        <v>1643</v>
      </c>
      <c r="AEG36" s="3" t="s">
        <v>1643</v>
      </c>
      <c r="AEH36" s="3" t="s">
        <v>1643</v>
      </c>
      <c r="AEI36" s="3" t="s">
        <v>1643</v>
      </c>
      <c r="AEJ36" s="3" t="s">
        <v>1643</v>
      </c>
      <c r="AEK36" s="3" t="s">
        <v>1643</v>
      </c>
      <c r="AEL36" s="3" t="s">
        <v>1643</v>
      </c>
      <c r="AEM36" s="5" t="s">
        <v>1643</v>
      </c>
      <c r="AEN36" s="13" t="s">
        <v>1643</v>
      </c>
      <c r="AEO36" s="3" t="s">
        <v>1643</v>
      </c>
      <c r="AEP36" s="3" t="s">
        <v>1643</v>
      </c>
      <c r="AEQ36" s="3" t="s">
        <v>1643</v>
      </c>
      <c r="AER36" s="3" t="s">
        <v>1643</v>
      </c>
      <c r="AES36" s="3" t="s">
        <v>1643</v>
      </c>
      <c r="AET36" s="5" t="s">
        <v>1643</v>
      </c>
      <c r="AEU36" s="13" t="s">
        <v>1643</v>
      </c>
      <c r="AEV36" s="3" t="s">
        <v>1643</v>
      </c>
      <c r="AEW36" s="3" t="s">
        <v>1643</v>
      </c>
      <c r="AEX36" s="3" t="s">
        <v>1643</v>
      </c>
      <c r="AEY36" s="5" t="s">
        <v>1643</v>
      </c>
    </row>
    <row r="37" spans="1:831" ht="58" x14ac:dyDescent="0.35">
      <c r="A37" s="1">
        <v>45619.572048611109</v>
      </c>
      <c r="B37" s="2">
        <v>45619.577488425923</v>
      </c>
      <c r="C37" s="4">
        <v>74</v>
      </c>
      <c r="D37" s="4">
        <v>469</v>
      </c>
      <c r="E37" s="3" t="s">
        <v>1677</v>
      </c>
      <c r="F37" s="2">
        <v>45626.577515416669</v>
      </c>
      <c r="G37" s="3" t="s">
        <v>1723</v>
      </c>
      <c r="H37" s="4">
        <v>1</v>
      </c>
      <c r="I37" s="3" t="s">
        <v>1642</v>
      </c>
      <c r="J37" s="3" t="s">
        <v>1642</v>
      </c>
      <c r="K37" s="3" t="s">
        <v>1642</v>
      </c>
      <c r="L37" s="3" t="s">
        <v>1642</v>
      </c>
      <c r="M37" s="3" t="s">
        <v>1642</v>
      </c>
      <c r="N37" s="3" t="s">
        <v>1642</v>
      </c>
      <c r="O37" s="3" t="s">
        <v>110</v>
      </c>
      <c r="P37" s="3" t="s">
        <v>1643</v>
      </c>
      <c r="Q37" s="3" t="s">
        <v>1643</v>
      </c>
      <c r="R37" s="20" t="s">
        <v>110</v>
      </c>
      <c r="S37" s="127">
        <v>39</v>
      </c>
      <c r="T37" s="124"/>
      <c r="U37" s="3"/>
      <c r="V37" s="3" t="s">
        <v>20</v>
      </c>
      <c r="W37" s="3" t="s">
        <v>111</v>
      </c>
      <c r="X37" s="3" t="s">
        <v>37</v>
      </c>
      <c r="Y37" s="3" t="s">
        <v>84</v>
      </c>
      <c r="Z37" s="3" t="s">
        <v>16</v>
      </c>
      <c r="AA37" s="4">
        <v>86</v>
      </c>
      <c r="AB37" s="3" t="s">
        <v>25</v>
      </c>
      <c r="AC37" s="3" t="s">
        <v>110</v>
      </c>
      <c r="AD37" s="3" t="s">
        <v>1643</v>
      </c>
      <c r="AE37" s="5" t="s">
        <v>1643</v>
      </c>
      <c r="AF37" s="8" t="s">
        <v>1643</v>
      </c>
      <c r="AG37" s="3" t="s">
        <v>1643</v>
      </c>
      <c r="AH37" s="3" t="s">
        <v>1643</v>
      </c>
      <c r="AI37" s="3" t="s">
        <v>1643</v>
      </c>
      <c r="AJ37" s="3" t="s">
        <v>1643</v>
      </c>
      <c r="AK37" s="3" t="s">
        <v>1643</v>
      </c>
      <c r="AL37" s="3" t="s">
        <v>1643</v>
      </c>
      <c r="AM37" s="3" t="s">
        <v>1643</v>
      </c>
      <c r="AN37" s="3" t="s">
        <v>1643</v>
      </c>
      <c r="AO37" s="3" t="s">
        <v>1643</v>
      </c>
      <c r="AP37" s="3" t="s">
        <v>1643</v>
      </c>
      <c r="AQ37" s="3" t="s">
        <v>1643</v>
      </c>
      <c r="AR37" s="3" t="s">
        <v>1643</v>
      </c>
      <c r="AS37" s="3" t="s">
        <v>1643</v>
      </c>
      <c r="AT37" s="3" t="s">
        <v>1643</v>
      </c>
      <c r="AU37" s="5" t="s">
        <v>1643</v>
      </c>
      <c r="AV37" s="13" t="s">
        <v>1643</v>
      </c>
      <c r="AW37" s="3" t="s">
        <v>1643</v>
      </c>
      <c r="AX37" s="3" t="s">
        <v>1643</v>
      </c>
      <c r="AY37" s="3" t="s">
        <v>1643</v>
      </c>
      <c r="AZ37" s="3" t="s">
        <v>1643</v>
      </c>
      <c r="BA37" s="3" t="s">
        <v>1643</v>
      </c>
      <c r="BB37" s="3" t="s">
        <v>1643</v>
      </c>
      <c r="BC37" s="5" t="s">
        <v>1643</v>
      </c>
      <c r="BD37" s="13" t="s">
        <v>1643</v>
      </c>
      <c r="BE37" s="3" t="s">
        <v>1643</v>
      </c>
      <c r="BF37" s="3" t="s">
        <v>1643</v>
      </c>
      <c r="BG37" s="3" t="s">
        <v>1643</v>
      </c>
      <c r="BH37" s="3" t="s">
        <v>1643</v>
      </c>
      <c r="BI37" s="3" t="s">
        <v>1643</v>
      </c>
      <c r="BJ37" s="3" t="s">
        <v>1643</v>
      </c>
      <c r="BK37" s="5" t="s">
        <v>1643</v>
      </c>
      <c r="BL37" s="13" t="s">
        <v>1643</v>
      </c>
      <c r="BM37" s="3" t="s">
        <v>1643</v>
      </c>
      <c r="BN37" s="3" t="s">
        <v>1643</v>
      </c>
      <c r="BO37" s="5" t="s">
        <v>1643</v>
      </c>
      <c r="BP37" s="13" t="s">
        <v>1643</v>
      </c>
      <c r="BQ37" s="3" t="s">
        <v>1643</v>
      </c>
      <c r="BR37" s="3" t="s">
        <v>1643</v>
      </c>
      <c r="BS37" s="5" t="s">
        <v>1643</v>
      </c>
      <c r="BT37" s="13" t="s">
        <v>1643</v>
      </c>
      <c r="BU37" s="5" t="s">
        <v>1643</v>
      </c>
      <c r="BV37" s="13" t="s">
        <v>1643</v>
      </c>
      <c r="BW37" s="3" t="s">
        <v>1643</v>
      </c>
      <c r="BX37" s="3" t="s">
        <v>1643</v>
      </c>
      <c r="BY37" s="5" t="s">
        <v>1643</v>
      </c>
      <c r="BZ37" s="13" t="s">
        <v>1643</v>
      </c>
      <c r="CA37" s="3" t="s">
        <v>1643</v>
      </c>
      <c r="CB37" s="3" t="s">
        <v>1643</v>
      </c>
      <c r="CC37" s="3" t="s">
        <v>1643</v>
      </c>
      <c r="CD37" s="5" t="s">
        <v>1643</v>
      </c>
      <c r="CE37" s="13" t="s">
        <v>1643</v>
      </c>
      <c r="CF37" s="3" t="s">
        <v>1643</v>
      </c>
      <c r="CG37" s="3" t="s">
        <v>1643</v>
      </c>
      <c r="CH37" s="3" t="s">
        <v>1643</v>
      </c>
      <c r="CI37" s="3" t="s">
        <v>1643</v>
      </c>
      <c r="CJ37" s="3" t="s">
        <v>1643</v>
      </c>
      <c r="CK37" s="5" t="s">
        <v>1643</v>
      </c>
      <c r="CL37" s="13" t="s">
        <v>1643</v>
      </c>
      <c r="CM37" s="3" t="s">
        <v>1643</v>
      </c>
      <c r="CN37" s="3" t="s">
        <v>1643</v>
      </c>
      <c r="CO37" s="3" t="s">
        <v>1643</v>
      </c>
      <c r="CP37" s="3" t="s">
        <v>1643</v>
      </c>
      <c r="CQ37" s="20" t="s">
        <v>1643</v>
      </c>
      <c r="CR37" s="13" t="s">
        <v>1643</v>
      </c>
      <c r="CS37" s="3" t="s">
        <v>1643</v>
      </c>
      <c r="CT37" s="3" t="s">
        <v>1643</v>
      </c>
      <c r="CU37" s="3" t="s">
        <v>1643</v>
      </c>
      <c r="CV37" s="3" t="s">
        <v>1643</v>
      </c>
      <c r="CW37" s="3" t="s">
        <v>1643</v>
      </c>
      <c r="CX37" s="3" t="s">
        <v>1643</v>
      </c>
      <c r="CY37" s="3" t="s">
        <v>1643</v>
      </c>
      <c r="CZ37" s="3" t="s">
        <v>1643</v>
      </c>
      <c r="DA37" s="3" t="s">
        <v>1643</v>
      </c>
      <c r="DB37" s="3" t="s">
        <v>1643</v>
      </c>
      <c r="DC37" s="3" t="s">
        <v>1643</v>
      </c>
      <c r="DD37" s="3" t="s">
        <v>1643</v>
      </c>
      <c r="DE37" s="5" t="s">
        <v>1643</v>
      </c>
      <c r="DF37" s="8" t="s">
        <v>1643</v>
      </c>
      <c r="DG37" s="3" t="s">
        <v>1643</v>
      </c>
      <c r="DH37" s="3" t="s">
        <v>1643</v>
      </c>
      <c r="DI37" s="3" t="s">
        <v>1643</v>
      </c>
      <c r="DJ37" s="3" t="s">
        <v>1643</v>
      </c>
      <c r="DK37" s="3" t="s">
        <v>1643</v>
      </c>
      <c r="DL37" s="3" t="s">
        <v>1643</v>
      </c>
      <c r="DM37" s="3" t="s">
        <v>1643</v>
      </c>
      <c r="DN37" s="5" t="s">
        <v>1643</v>
      </c>
      <c r="DO37" s="8" t="s">
        <v>1643</v>
      </c>
      <c r="DP37" s="3" t="s">
        <v>1643</v>
      </c>
      <c r="DQ37" s="3" t="s">
        <v>1643</v>
      </c>
      <c r="DR37" s="5" t="s">
        <v>1643</v>
      </c>
      <c r="DS37" s="8" t="s">
        <v>1643</v>
      </c>
      <c r="DT37" s="3" t="s">
        <v>1643</v>
      </c>
      <c r="DU37" s="3" t="s">
        <v>1643</v>
      </c>
      <c r="DV37" s="5" t="s">
        <v>1643</v>
      </c>
      <c r="DW37" s="16" t="s">
        <v>1643</v>
      </c>
      <c r="DX37" s="13" t="s">
        <v>1643</v>
      </c>
      <c r="DY37" s="3" t="s">
        <v>1643</v>
      </c>
      <c r="DZ37" s="3" t="s">
        <v>1643</v>
      </c>
      <c r="EA37" s="3" t="s">
        <v>1643</v>
      </c>
      <c r="EB37" s="20" t="s">
        <v>1643</v>
      </c>
      <c r="EC37" s="13" t="s">
        <v>1643</v>
      </c>
      <c r="ED37" s="3" t="s">
        <v>1643</v>
      </c>
      <c r="EE37" s="3" t="s">
        <v>1643</v>
      </c>
      <c r="EF37" s="3" t="s">
        <v>1643</v>
      </c>
      <c r="EG37" s="3" t="s">
        <v>1643</v>
      </c>
      <c r="EH37" s="3" t="s">
        <v>1643</v>
      </c>
      <c r="EI37" s="3" t="s">
        <v>1643</v>
      </c>
      <c r="EJ37" s="3" t="s">
        <v>1643</v>
      </c>
      <c r="EK37" s="3" t="s">
        <v>1643</v>
      </c>
      <c r="EL37" s="3" t="s">
        <v>1643</v>
      </c>
      <c r="EM37" s="20" t="s">
        <v>1643</v>
      </c>
      <c r="EN37" s="18" t="s">
        <v>1643</v>
      </c>
      <c r="EO37" s="8" t="s">
        <v>1643</v>
      </c>
      <c r="EP37" s="3" t="s">
        <v>1643</v>
      </c>
      <c r="EQ37" s="3" t="s">
        <v>1643</v>
      </c>
      <c r="ER37" s="3" t="s">
        <v>1643</v>
      </c>
      <c r="ES37" s="3" t="s">
        <v>1643</v>
      </c>
      <c r="ET37" s="3" t="s">
        <v>1643</v>
      </c>
      <c r="EU37" s="3" t="s">
        <v>1643</v>
      </c>
      <c r="EV37" s="3" t="s">
        <v>1643</v>
      </c>
      <c r="EW37" s="3" t="s">
        <v>1643</v>
      </c>
      <c r="EX37" s="20" t="s">
        <v>1643</v>
      </c>
      <c r="EY37" s="16" t="s">
        <v>1643</v>
      </c>
      <c r="EZ37" s="13" t="s">
        <v>1643</v>
      </c>
      <c r="FA37" s="3" t="s">
        <v>1643</v>
      </c>
      <c r="FB37" s="3" t="s">
        <v>1643</v>
      </c>
      <c r="FC37" s="3" t="s">
        <v>1643</v>
      </c>
      <c r="FD37" s="3" t="s">
        <v>1643</v>
      </c>
      <c r="FE37" s="3" t="s">
        <v>1643</v>
      </c>
      <c r="FF37" s="3" t="s">
        <v>1643</v>
      </c>
      <c r="FG37" s="3" t="s">
        <v>1643</v>
      </c>
      <c r="FH37" s="3" t="s">
        <v>1643</v>
      </c>
      <c r="FI37" s="3" t="s">
        <v>1643</v>
      </c>
      <c r="FJ37" s="3" t="s">
        <v>1643</v>
      </c>
      <c r="FK37" s="3" t="s">
        <v>1643</v>
      </c>
      <c r="FL37" s="3" t="s">
        <v>1643</v>
      </c>
      <c r="FM37" s="3" t="s">
        <v>1643</v>
      </c>
      <c r="FN37" s="3" t="s">
        <v>1643</v>
      </c>
      <c r="FO37" s="3" t="s">
        <v>1643</v>
      </c>
      <c r="FP37" s="3" t="s">
        <v>1643</v>
      </c>
      <c r="FQ37" s="3" t="s">
        <v>1643</v>
      </c>
      <c r="FR37" s="3" t="s">
        <v>1643</v>
      </c>
      <c r="FS37" s="3" t="s">
        <v>1643</v>
      </c>
      <c r="FT37" s="3" t="s">
        <v>1643</v>
      </c>
      <c r="FU37" s="3" t="s">
        <v>1643</v>
      </c>
      <c r="FV37" s="3" t="s">
        <v>1643</v>
      </c>
      <c r="FW37" s="3" t="s">
        <v>1643</v>
      </c>
      <c r="FX37" s="3" t="s">
        <v>1643</v>
      </c>
      <c r="FY37" s="3" t="s">
        <v>1643</v>
      </c>
      <c r="FZ37" s="3" t="s">
        <v>1643</v>
      </c>
      <c r="GA37" s="3" t="s">
        <v>1643</v>
      </c>
      <c r="GB37" s="3" t="s">
        <v>1643</v>
      </c>
      <c r="GC37" s="3" t="s">
        <v>1643</v>
      </c>
      <c r="GD37" s="3" t="s">
        <v>1643</v>
      </c>
      <c r="GE37" s="3" t="s">
        <v>1643</v>
      </c>
      <c r="GF37" s="3" t="s">
        <v>1643</v>
      </c>
      <c r="GG37" s="3" t="s">
        <v>1643</v>
      </c>
      <c r="GH37" s="3" t="s">
        <v>1643</v>
      </c>
      <c r="GI37" s="3" t="s">
        <v>1643</v>
      </c>
      <c r="GJ37" s="3" t="s">
        <v>1643</v>
      </c>
      <c r="GK37" s="3" t="s">
        <v>1643</v>
      </c>
      <c r="GL37" s="3" t="s">
        <v>1643</v>
      </c>
      <c r="GM37" s="3" t="s">
        <v>1643</v>
      </c>
      <c r="GN37" s="3" t="s">
        <v>1643</v>
      </c>
      <c r="GO37" s="3" t="s">
        <v>1643</v>
      </c>
      <c r="GP37" s="20" t="s">
        <v>1643</v>
      </c>
      <c r="GQ37" s="13" t="s">
        <v>1643</v>
      </c>
      <c r="GR37" s="20" t="s">
        <v>1643</v>
      </c>
      <c r="GS37" s="13" t="s">
        <v>1643</v>
      </c>
      <c r="GT37" s="3" t="s">
        <v>1643</v>
      </c>
      <c r="GU37" s="3" t="s">
        <v>1643</v>
      </c>
      <c r="GV37" s="20" t="s">
        <v>1643</v>
      </c>
      <c r="GW37" s="31"/>
      <c r="GX37" s="13" t="s">
        <v>1643</v>
      </c>
      <c r="GY37" s="5" t="s">
        <v>1643</v>
      </c>
      <c r="GZ37" s="13" t="s">
        <v>1643</v>
      </c>
      <c r="HA37" s="5" t="s">
        <v>1643</v>
      </c>
      <c r="HB37" s="13" t="s">
        <v>1643</v>
      </c>
      <c r="HC37" s="3" t="s">
        <v>1643</v>
      </c>
      <c r="HD37" s="3" t="s">
        <v>1643</v>
      </c>
      <c r="HE37" s="3" t="s">
        <v>1643</v>
      </c>
      <c r="HF37" s="3" t="s">
        <v>1643</v>
      </c>
      <c r="HG37" s="20" t="s">
        <v>1643</v>
      </c>
      <c r="HH37" s="13" t="s">
        <v>1643</v>
      </c>
      <c r="HI37" s="3"/>
      <c r="HJ37" s="3" t="s">
        <v>1643</v>
      </c>
      <c r="HK37" s="3" t="s">
        <v>1643</v>
      </c>
      <c r="HL37" s="3" t="s">
        <v>1643</v>
      </c>
      <c r="HM37" s="3" t="s">
        <v>1643</v>
      </c>
      <c r="HN37" s="3" t="s">
        <v>1643</v>
      </c>
      <c r="HO37" s="5" t="s">
        <v>1643</v>
      </c>
      <c r="HP37" s="8" t="s">
        <v>1643</v>
      </c>
      <c r="HQ37" s="8" t="s">
        <v>1643</v>
      </c>
      <c r="HR37" s="3" t="s">
        <v>1643</v>
      </c>
      <c r="HS37" s="3" t="s">
        <v>1643</v>
      </c>
      <c r="HT37" s="3" t="s">
        <v>1643</v>
      </c>
      <c r="HU37" s="3" t="s">
        <v>1643</v>
      </c>
      <c r="HV37" s="5" t="s">
        <v>1643</v>
      </c>
      <c r="HW37" s="13" t="s">
        <v>1643</v>
      </c>
      <c r="HX37" s="8" t="s">
        <v>1643</v>
      </c>
      <c r="HY37" s="3" t="s">
        <v>1643</v>
      </c>
      <c r="HZ37" s="3" t="s">
        <v>1643</v>
      </c>
      <c r="IA37" s="3" t="s">
        <v>1643</v>
      </c>
      <c r="IB37" s="3" t="s">
        <v>1643</v>
      </c>
      <c r="IC37" s="5" t="s">
        <v>1643</v>
      </c>
      <c r="ID37" s="13" t="s">
        <v>1643</v>
      </c>
      <c r="IE37" s="8" t="s">
        <v>1643</v>
      </c>
      <c r="IF37" s="3" t="s">
        <v>1643</v>
      </c>
      <c r="IG37" s="3" t="s">
        <v>1643</v>
      </c>
      <c r="IH37" s="3" t="s">
        <v>1643</v>
      </c>
      <c r="II37" s="3" t="s">
        <v>1643</v>
      </c>
      <c r="IJ37" s="20" t="s">
        <v>1643</v>
      </c>
      <c r="IK37" s="13" t="s">
        <v>1643</v>
      </c>
      <c r="IL37" s="3" t="s">
        <v>1643</v>
      </c>
      <c r="IM37" s="3" t="s">
        <v>1643</v>
      </c>
      <c r="IN37" s="3" t="s">
        <v>1643</v>
      </c>
      <c r="IO37" s="3" t="s">
        <v>1643</v>
      </c>
      <c r="IP37" s="3" t="s">
        <v>1643</v>
      </c>
      <c r="IQ37" s="3" t="s">
        <v>1643</v>
      </c>
      <c r="IR37" s="3" t="s">
        <v>1643</v>
      </c>
      <c r="IS37" s="20" t="s">
        <v>1643</v>
      </c>
      <c r="IT37" s="13" t="s">
        <v>1643</v>
      </c>
      <c r="IU37" s="3"/>
      <c r="IV37" s="3" t="s">
        <v>1643</v>
      </c>
      <c r="IW37" s="3" t="s">
        <v>1643</v>
      </c>
      <c r="IX37" s="3" t="s">
        <v>1643</v>
      </c>
      <c r="IY37" s="5" t="s">
        <v>1643</v>
      </c>
      <c r="IZ37" s="8" t="s">
        <v>1643</v>
      </c>
      <c r="JA37" s="8" t="s">
        <v>1643</v>
      </c>
      <c r="JB37" s="3" t="s">
        <v>1643</v>
      </c>
      <c r="JC37" s="3" t="s">
        <v>1643</v>
      </c>
      <c r="JD37" s="5" t="s">
        <v>1643</v>
      </c>
      <c r="JE37" s="13" t="s">
        <v>1643</v>
      </c>
      <c r="JF37" s="3" t="s">
        <v>1643</v>
      </c>
      <c r="JG37" s="3" t="s">
        <v>1643</v>
      </c>
      <c r="JH37" s="3" t="s">
        <v>1643</v>
      </c>
      <c r="JI37" s="3" t="s">
        <v>1643</v>
      </c>
      <c r="JJ37" s="3" t="s">
        <v>1643</v>
      </c>
      <c r="JK37" s="3" t="s">
        <v>1643</v>
      </c>
      <c r="JL37" s="3" t="s">
        <v>1643</v>
      </c>
      <c r="JM37" s="20" t="s">
        <v>1643</v>
      </c>
      <c r="JN37" s="13" t="s">
        <v>1643</v>
      </c>
      <c r="JO37" s="3" t="s">
        <v>1643</v>
      </c>
      <c r="JP37" s="3" t="s">
        <v>1643</v>
      </c>
      <c r="JQ37" s="3" t="s">
        <v>1643</v>
      </c>
      <c r="JR37" s="3" t="s">
        <v>1643</v>
      </c>
      <c r="JS37" s="5" t="s">
        <v>1643</v>
      </c>
      <c r="JT37" s="13" t="s">
        <v>1643</v>
      </c>
      <c r="JU37" s="3" t="s">
        <v>1643</v>
      </c>
      <c r="JV37" s="3" t="s">
        <v>1643</v>
      </c>
      <c r="JW37" s="3" t="s">
        <v>1643</v>
      </c>
      <c r="JX37" s="5" t="s">
        <v>1643</v>
      </c>
      <c r="JY37" s="13" t="s">
        <v>1643</v>
      </c>
      <c r="JZ37" s="3" t="s">
        <v>1643</v>
      </c>
      <c r="KA37" s="3" t="s">
        <v>1643</v>
      </c>
      <c r="KB37" s="3" t="s">
        <v>1643</v>
      </c>
      <c r="KC37" s="3" t="s">
        <v>1643</v>
      </c>
      <c r="KD37" s="3" t="s">
        <v>1643</v>
      </c>
      <c r="KE37" s="3" t="s">
        <v>1643</v>
      </c>
      <c r="KF37" s="3" t="s">
        <v>1643</v>
      </c>
      <c r="KG37" s="5" t="s">
        <v>1643</v>
      </c>
      <c r="KH37" s="13" t="s">
        <v>1643</v>
      </c>
      <c r="KI37" s="3" t="s">
        <v>1643</v>
      </c>
      <c r="KJ37" s="3" t="s">
        <v>1643</v>
      </c>
      <c r="KK37" s="3" t="s">
        <v>1643</v>
      </c>
      <c r="KL37" s="3" t="s">
        <v>1643</v>
      </c>
      <c r="KM37" s="3" t="s">
        <v>1643</v>
      </c>
      <c r="KN37" s="20" t="s">
        <v>1643</v>
      </c>
      <c r="KO37" s="13" t="s">
        <v>1643</v>
      </c>
      <c r="KP37" s="3" t="s">
        <v>1643</v>
      </c>
      <c r="KQ37" s="3" t="s">
        <v>1643</v>
      </c>
      <c r="KR37" s="3" t="s">
        <v>1643</v>
      </c>
      <c r="KS37" s="20" t="s">
        <v>1643</v>
      </c>
      <c r="KT37" s="16" t="s">
        <v>1643</v>
      </c>
      <c r="KU37" s="13" t="s">
        <v>1643</v>
      </c>
      <c r="KV37" s="3" t="s">
        <v>1643</v>
      </c>
      <c r="KW37" s="3" t="s">
        <v>1643</v>
      </c>
      <c r="KX37" s="3" t="s">
        <v>1643</v>
      </c>
      <c r="KY37" s="3" t="s">
        <v>1643</v>
      </c>
      <c r="KZ37" s="3" t="s">
        <v>1643</v>
      </c>
      <c r="LA37" s="3" t="s">
        <v>1643</v>
      </c>
      <c r="LB37" s="3" t="s">
        <v>1643</v>
      </c>
      <c r="LC37" s="3" t="s">
        <v>1643</v>
      </c>
      <c r="LD37" s="3" t="s">
        <v>1643</v>
      </c>
      <c r="LE37" s="3" t="s">
        <v>1643</v>
      </c>
      <c r="LF37" s="3" t="s">
        <v>1643</v>
      </c>
      <c r="LG37" s="3" t="s">
        <v>1643</v>
      </c>
      <c r="LH37" s="3" t="s">
        <v>1643</v>
      </c>
      <c r="LI37" s="3" t="s">
        <v>1643</v>
      </c>
      <c r="LJ37" s="3" t="s">
        <v>1643</v>
      </c>
      <c r="LK37" s="3" t="s">
        <v>1643</v>
      </c>
      <c r="LL37" s="3" t="s">
        <v>1643</v>
      </c>
      <c r="LM37" s="3" t="s">
        <v>1643</v>
      </c>
      <c r="LN37" s="3" t="s">
        <v>1643</v>
      </c>
      <c r="LO37" s="3" t="s">
        <v>1643</v>
      </c>
      <c r="LP37" s="3" t="s">
        <v>1643</v>
      </c>
      <c r="LQ37" s="3" t="s">
        <v>1643</v>
      </c>
      <c r="LR37" s="3" t="s">
        <v>1643</v>
      </c>
      <c r="LS37" s="3" t="s">
        <v>1643</v>
      </c>
      <c r="LT37" s="3" t="s">
        <v>1643</v>
      </c>
      <c r="LU37" s="3" t="s">
        <v>1643</v>
      </c>
      <c r="LV37" s="3" t="s">
        <v>1643</v>
      </c>
      <c r="LW37" s="3" t="s">
        <v>1643</v>
      </c>
      <c r="LX37" s="3" t="s">
        <v>1643</v>
      </c>
      <c r="LY37" s="3" t="s">
        <v>1643</v>
      </c>
      <c r="LZ37" s="3" t="s">
        <v>1643</v>
      </c>
      <c r="MA37" s="3" t="s">
        <v>1643</v>
      </c>
      <c r="MB37" s="3" t="s">
        <v>1643</v>
      </c>
      <c r="MC37" s="3" t="s">
        <v>1643</v>
      </c>
      <c r="MD37" s="3" t="s">
        <v>1643</v>
      </c>
      <c r="ME37" s="3" t="s">
        <v>1643</v>
      </c>
      <c r="MF37" s="3" t="s">
        <v>1643</v>
      </c>
      <c r="MG37" s="3" t="s">
        <v>1643</v>
      </c>
      <c r="MH37" s="3" t="s">
        <v>1643</v>
      </c>
      <c r="MI37" s="3" t="s">
        <v>1643</v>
      </c>
      <c r="MJ37" s="3" t="s">
        <v>1643</v>
      </c>
      <c r="MK37" s="3" t="s">
        <v>1643</v>
      </c>
      <c r="ML37" s="3" t="s">
        <v>1643</v>
      </c>
      <c r="MM37" s="3" t="s">
        <v>1643</v>
      </c>
      <c r="MN37" s="20" t="s">
        <v>1643</v>
      </c>
      <c r="MO37" s="13" t="s">
        <v>1643</v>
      </c>
      <c r="MP37" s="3" t="s">
        <v>1643</v>
      </c>
      <c r="MQ37" s="3" t="s">
        <v>1643</v>
      </c>
      <c r="MR37" s="3" t="s">
        <v>1643</v>
      </c>
      <c r="MS37" s="3" t="s">
        <v>1643</v>
      </c>
      <c r="MT37" s="3" t="s">
        <v>1643</v>
      </c>
      <c r="MU37" s="3" t="s">
        <v>1643</v>
      </c>
      <c r="MV37" s="20" t="s">
        <v>1643</v>
      </c>
      <c r="MW37" s="13" t="s">
        <v>1643</v>
      </c>
      <c r="MX37" s="3" t="s">
        <v>1643</v>
      </c>
      <c r="MY37" s="3" t="s">
        <v>1643</v>
      </c>
      <c r="MZ37" s="3" t="s">
        <v>1643</v>
      </c>
      <c r="NA37" s="3" t="s">
        <v>1643</v>
      </c>
      <c r="NB37" s="3" t="s">
        <v>1643</v>
      </c>
      <c r="NC37" s="20" t="s">
        <v>1643</v>
      </c>
      <c r="ND37" s="13" t="s">
        <v>1643</v>
      </c>
      <c r="NE37" s="3" t="s">
        <v>1643</v>
      </c>
      <c r="NF37" s="3" t="s">
        <v>1643</v>
      </c>
      <c r="NG37" s="3" t="s">
        <v>1643</v>
      </c>
      <c r="NH37" s="3" t="s">
        <v>1643</v>
      </c>
      <c r="NI37" s="3" t="s">
        <v>1643</v>
      </c>
      <c r="NJ37" s="3" t="s">
        <v>1643</v>
      </c>
      <c r="NK37" s="3" t="s">
        <v>1643</v>
      </c>
      <c r="NL37" s="3" t="s">
        <v>1643</v>
      </c>
      <c r="NM37" s="3" t="s">
        <v>1643</v>
      </c>
      <c r="NN37" s="3" t="s">
        <v>1643</v>
      </c>
      <c r="NO37" s="20" t="s">
        <v>1643</v>
      </c>
      <c r="NP37" s="13" t="s">
        <v>1643</v>
      </c>
      <c r="NQ37" s="3" t="s">
        <v>1643</v>
      </c>
      <c r="NR37" s="3" t="s">
        <v>1643</v>
      </c>
      <c r="NS37" s="3" t="s">
        <v>1643</v>
      </c>
      <c r="NT37" s="3" t="s">
        <v>1643</v>
      </c>
      <c r="NU37" s="3" t="s">
        <v>1643</v>
      </c>
      <c r="NV37" s="3" t="s">
        <v>1643</v>
      </c>
      <c r="NW37" s="3" t="s">
        <v>1643</v>
      </c>
      <c r="NX37" s="3" t="s">
        <v>1643</v>
      </c>
      <c r="NY37" s="3" t="s">
        <v>1643</v>
      </c>
      <c r="NZ37" s="3" t="s">
        <v>1643</v>
      </c>
      <c r="OA37" s="3" t="s">
        <v>1643</v>
      </c>
      <c r="OB37" s="3" t="s">
        <v>1643</v>
      </c>
      <c r="OC37" s="3" t="s">
        <v>1643</v>
      </c>
      <c r="OD37" s="3" t="s">
        <v>1643</v>
      </c>
      <c r="OE37" s="5" t="s">
        <v>1643</v>
      </c>
      <c r="OF37" s="13" t="s">
        <v>1643</v>
      </c>
      <c r="OG37" s="3" t="s">
        <v>1643</v>
      </c>
      <c r="OH37" s="3" t="s">
        <v>1643</v>
      </c>
      <c r="OI37" s="3" t="s">
        <v>1643</v>
      </c>
      <c r="OJ37" s="3" t="s">
        <v>1643</v>
      </c>
      <c r="OK37" s="3" t="s">
        <v>1643</v>
      </c>
      <c r="OL37" s="3" t="s">
        <v>1643</v>
      </c>
      <c r="OM37" s="5" t="s">
        <v>1643</v>
      </c>
      <c r="ON37" s="13" t="s">
        <v>1643</v>
      </c>
      <c r="OO37" s="3" t="s">
        <v>1643</v>
      </c>
      <c r="OP37" s="3" t="s">
        <v>1643</v>
      </c>
      <c r="OQ37" s="3" t="s">
        <v>1643</v>
      </c>
      <c r="OR37" s="3" t="s">
        <v>1643</v>
      </c>
      <c r="OS37" s="3" t="s">
        <v>1643</v>
      </c>
      <c r="OT37" s="3" t="s">
        <v>1643</v>
      </c>
      <c r="OU37" s="3" t="s">
        <v>1643</v>
      </c>
      <c r="OV37" s="3" t="s">
        <v>1643</v>
      </c>
      <c r="OW37" s="3" t="s">
        <v>1643</v>
      </c>
      <c r="OX37" s="5" t="s">
        <v>1643</v>
      </c>
      <c r="OY37" s="13" t="s">
        <v>1643</v>
      </c>
      <c r="OZ37" s="3" t="s">
        <v>1643</v>
      </c>
      <c r="PA37" s="3" t="s">
        <v>1643</v>
      </c>
      <c r="PB37" s="3" t="s">
        <v>1643</v>
      </c>
      <c r="PC37" s="3" t="s">
        <v>1643</v>
      </c>
      <c r="PD37" s="3" t="s">
        <v>1643</v>
      </c>
      <c r="PE37" s="3" t="s">
        <v>1643</v>
      </c>
      <c r="PF37" s="3" t="s">
        <v>1643</v>
      </c>
      <c r="PG37" s="3" t="s">
        <v>1643</v>
      </c>
      <c r="PH37" s="3" t="s">
        <v>1643</v>
      </c>
      <c r="PI37" s="3" t="s">
        <v>1643</v>
      </c>
      <c r="PJ37" s="3" t="s">
        <v>1643</v>
      </c>
      <c r="PK37" s="3" t="s">
        <v>1643</v>
      </c>
      <c r="PL37" s="3" t="s">
        <v>1643</v>
      </c>
      <c r="PM37" s="3" t="s">
        <v>1643</v>
      </c>
      <c r="PN37" s="3" t="s">
        <v>1643</v>
      </c>
      <c r="PO37" s="3" t="s">
        <v>1643</v>
      </c>
      <c r="PP37" s="3" t="s">
        <v>1643</v>
      </c>
      <c r="PQ37" s="3" t="s">
        <v>1643</v>
      </c>
      <c r="PR37" s="3" t="s">
        <v>1643</v>
      </c>
      <c r="PS37" s="3" t="s">
        <v>1643</v>
      </c>
      <c r="PT37" s="3" t="s">
        <v>1643</v>
      </c>
      <c r="PU37" s="3" t="s">
        <v>1643</v>
      </c>
      <c r="PV37" s="3" t="s">
        <v>1643</v>
      </c>
      <c r="PW37" s="3" t="s">
        <v>1643</v>
      </c>
      <c r="PX37" s="3" t="s">
        <v>1643</v>
      </c>
      <c r="PY37" s="3" t="s">
        <v>1643</v>
      </c>
      <c r="PZ37" s="3" t="s">
        <v>1643</v>
      </c>
      <c r="QA37" s="3" t="s">
        <v>1643</v>
      </c>
      <c r="QB37" s="3" t="s">
        <v>1643</v>
      </c>
      <c r="QC37" s="3" t="s">
        <v>1643</v>
      </c>
      <c r="QD37" s="3" t="s">
        <v>1643</v>
      </c>
      <c r="QE37" s="3" t="s">
        <v>1643</v>
      </c>
      <c r="QF37" s="3" t="s">
        <v>1643</v>
      </c>
      <c r="QG37" s="3" t="s">
        <v>1643</v>
      </c>
      <c r="QH37" s="3" t="s">
        <v>1643</v>
      </c>
      <c r="QI37" s="3" t="s">
        <v>1643</v>
      </c>
      <c r="QJ37" s="3" t="s">
        <v>1643</v>
      </c>
      <c r="QK37" s="3" t="s">
        <v>1643</v>
      </c>
      <c r="QL37" s="3" t="s">
        <v>1643</v>
      </c>
      <c r="QM37" s="3" t="s">
        <v>1643</v>
      </c>
      <c r="QN37" s="3" t="s">
        <v>1643</v>
      </c>
      <c r="QO37" s="3" t="s">
        <v>1643</v>
      </c>
      <c r="QP37" s="3" t="s">
        <v>1643</v>
      </c>
      <c r="QQ37" s="3" t="s">
        <v>1643</v>
      </c>
      <c r="QR37" s="3" t="s">
        <v>1643</v>
      </c>
      <c r="QS37" s="3" t="s">
        <v>1643</v>
      </c>
      <c r="QT37" s="3" t="s">
        <v>1643</v>
      </c>
      <c r="QU37" s="3" t="s">
        <v>1643</v>
      </c>
      <c r="QV37" s="3" t="s">
        <v>1643</v>
      </c>
      <c r="QW37" s="3" t="s">
        <v>1643</v>
      </c>
      <c r="QX37" s="3" t="s">
        <v>1643</v>
      </c>
      <c r="QY37" s="3" t="s">
        <v>1643</v>
      </c>
      <c r="QZ37" s="3" t="s">
        <v>1643</v>
      </c>
      <c r="RA37" s="3" t="s">
        <v>1643</v>
      </c>
      <c r="RB37" s="3" t="s">
        <v>1643</v>
      </c>
      <c r="RC37" s="3" t="s">
        <v>1643</v>
      </c>
      <c r="RD37" s="3" t="s">
        <v>1643</v>
      </c>
      <c r="RE37" s="3" t="s">
        <v>1643</v>
      </c>
      <c r="RF37" s="3" t="s">
        <v>1643</v>
      </c>
      <c r="RG37" s="3" t="s">
        <v>1643</v>
      </c>
      <c r="RH37" s="3" t="s">
        <v>1643</v>
      </c>
      <c r="RI37" s="3" t="s">
        <v>1643</v>
      </c>
      <c r="RJ37" s="3" t="s">
        <v>1643</v>
      </c>
      <c r="RK37" s="5" t="s">
        <v>1643</v>
      </c>
      <c r="RL37" s="8" t="s">
        <v>1643</v>
      </c>
      <c r="RM37" s="3" t="s">
        <v>1643</v>
      </c>
      <c r="RN37" s="3" t="s">
        <v>1643</v>
      </c>
      <c r="RO37" s="3" t="s">
        <v>1643</v>
      </c>
      <c r="RP37" s="3" t="s">
        <v>1643</v>
      </c>
      <c r="RQ37" s="3" t="s">
        <v>1643</v>
      </c>
      <c r="RR37" s="20" t="s">
        <v>1643</v>
      </c>
      <c r="RS37" s="13" t="s">
        <v>1643</v>
      </c>
      <c r="RT37" s="3" t="s">
        <v>1643</v>
      </c>
      <c r="RU37" s="3" t="s">
        <v>1643</v>
      </c>
      <c r="RV37" s="3" t="s">
        <v>1643</v>
      </c>
      <c r="RW37" s="3" t="s">
        <v>1643</v>
      </c>
      <c r="RX37" s="3" t="s">
        <v>1643</v>
      </c>
      <c r="RY37" s="3" t="s">
        <v>1643</v>
      </c>
      <c r="RZ37" s="3" t="s">
        <v>1643</v>
      </c>
      <c r="SA37" s="3" t="s">
        <v>1643</v>
      </c>
      <c r="SB37" s="3" t="s">
        <v>1643</v>
      </c>
      <c r="SC37" s="3" t="s">
        <v>1643</v>
      </c>
      <c r="SD37" s="3" t="s">
        <v>1643</v>
      </c>
      <c r="SE37" s="3" t="s">
        <v>1643</v>
      </c>
      <c r="SF37" s="3" t="s">
        <v>1643</v>
      </c>
      <c r="SG37" s="3" t="s">
        <v>1643</v>
      </c>
      <c r="SH37" s="3" t="s">
        <v>1643</v>
      </c>
      <c r="SI37" s="3" t="s">
        <v>1643</v>
      </c>
      <c r="SJ37" s="3" t="s">
        <v>1643</v>
      </c>
      <c r="SK37" s="3" t="s">
        <v>1643</v>
      </c>
      <c r="SL37" s="3" t="s">
        <v>1643</v>
      </c>
      <c r="SM37" s="3" t="s">
        <v>1643</v>
      </c>
      <c r="SN37" s="3" t="s">
        <v>1643</v>
      </c>
      <c r="SO37" s="3" t="s">
        <v>1643</v>
      </c>
      <c r="SP37" s="3" t="s">
        <v>1643</v>
      </c>
      <c r="SQ37" s="3" t="s">
        <v>1643</v>
      </c>
      <c r="SR37" s="3" t="s">
        <v>1643</v>
      </c>
      <c r="SS37" s="3" t="s">
        <v>1643</v>
      </c>
      <c r="ST37" s="3" t="s">
        <v>1643</v>
      </c>
      <c r="SU37" s="3" t="s">
        <v>1643</v>
      </c>
      <c r="SV37" s="3" t="s">
        <v>1643</v>
      </c>
      <c r="SW37" s="3" t="s">
        <v>1643</v>
      </c>
      <c r="SX37" s="3" t="s">
        <v>1643</v>
      </c>
      <c r="SY37" s="3" t="s">
        <v>1643</v>
      </c>
      <c r="SZ37" s="3" t="s">
        <v>1643</v>
      </c>
      <c r="TA37" s="3" t="s">
        <v>1643</v>
      </c>
      <c r="TB37" s="20" t="s">
        <v>1643</v>
      </c>
      <c r="TC37" s="13"/>
      <c r="TD37" s="3"/>
      <c r="TE37" s="5"/>
      <c r="TF37" s="18" t="s">
        <v>1643</v>
      </c>
      <c r="TG37" s="13" t="s">
        <v>1643</v>
      </c>
      <c r="TH37" s="3" t="s">
        <v>1643</v>
      </c>
      <c r="TI37" s="3" t="s">
        <v>1643</v>
      </c>
      <c r="TJ37" s="3" t="s">
        <v>1643</v>
      </c>
      <c r="TK37" s="3" t="s">
        <v>1643</v>
      </c>
      <c r="TL37" s="3" t="s">
        <v>1643</v>
      </c>
      <c r="TM37" s="3" t="s">
        <v>1643</v>
      </c>
      <c r="TN37" s="3" t="s">
        <v>1643</v>
      </c>
      <c r="TO37" s="3" t="s">
        <v>1643</v>
      </c>
      <c r="TP37" s="5" t="s">
        <v>1643</v>
      </c>
      <c r="TQ37" s="8" t="s">
        <v>1643</v>
      </c>
      <c r="TR37" s="3" t="s">
        <v>1643</v>
      </c>
      <c r="TS37" s="3" t="s">
        <v>1643</v>
      </c>
      <c r="TT37" s="3" t="s">
        <v>1643</v>
      </c>
      <c r="TU37" s="20" t="s">
        <v>1643</v>
      </c>
      <c r="TV37" s="13" t="s">
        <v>1643</v>
      </c>
      <c r="TW37" s="5" t="s">
        <v>1643</v>
      </c>
      <c r="TX37" s="13" t="s">
        <v>1643</v>
      </c>
      <c r="TY37" s="5" t="s">
        <v>1643</v>
      </c>
      <c r="TZ37" s="13" t="s">
        <v>1643</v>
      </c>
      <c r="UA37" s="3" t="s">
        <v>1643</v>
      </c>
      <c r="UB37" s="3" t="s">
        <v>1643</v>
      </c>
      <c r="UC37" s="3" t="s">
        <v>1643</v>
      </c>
      <c r="UD37" s="3" t="s">
        <v>1643</v>
      </c>
      <c r="UE37" s="5" t="s">
        <v>1643</v>
      </c>
      <c r="UF37" s="13" t="s">
        <v>110</v>
      </c>
      <c r="UG37" s="3" t="s">
        <v>1643</v>
      </c>
      <c r="UH37" s="5" t="s">
        <v>110</v>
      </c>
      <c r="UI37" s="13" t="s">
        <v>130</v>
      </c>
      <c r="UJ37" s="3" t="s">
        <v>131</v>
      </c>
      <c r="UK37" s="3" t="s">
        <v>127</v>
      </c>
      <c r="UL37" s="3" t="s">
        <v>127</v>
      </c>
      <c r="UM37" s="3" t="s">
        <v>129</v>
      </c>
      <c r="UN37" s="3" t="s">
        <v>132</v>
      </c>
      <c r="UO37" s="3" t="s">
        <v>128</v>
      </c>
      <c r="UP37" s="3" t="s">
        <v>130</v>
      </c>
      <c r="UQ37" s="3" t="s">
        <v>127</v>
      </c>
      <c r="UR37" s="3" t="s">
        <v>130</v>
      </c>
      <c r="US37" s="3" t="s">
        <v>130</v>
      </c>
      <c r="UT37" s="3" t="s">
        <v>130</v>
      </c>
      <c r="UU37" s="3" t="s">
        <v>131</v>
      </c>
      <c r="UV37" s="3" t="s">
        <v>130</v>
      </c>
      <c r="UW37" s="3" t="s">
        <v>130</v>
      </c>
      <c r="UX37" s="5" t="s">
        <v>1643</v>
      </c>
      <c r="UY37" s="13" t="s">
        <v>196</v>
      </c>
      <c r="UZ37" s="3" t="s">
        <v>1643</v>
      </c>
      <c r="VA37" s="3" t="s">
        <v>1643</v>
      </c>
      <c r="VB37" s="3" t="s">
        <v>1643</v>
      </c>
      <c r="VC37" s="3" t="s">
        <v>1643</v>
      </c>
      <c r="VD37" s="3" t="s">
        <v>1643</v>
      </c>
      <c r="VE37" s="3" t="s">
        <v>1643</v>
      </c>
      <c r="VF37" s="5" t="s">
        <v>1643</v>
      </c>
      <c r="VG37" s="13" t="s">
        <v>1643</v>
      </c>
      <c r="VH37" s="3" t="s">
        <v>1643</v>
      </c>
      <c r="VI37" s="3" t="s">
        <v>1643</v>
      </c>
      <c r="VJ37" s="3" t="s">
        <v>1643</v>
      </c>
      <c r="VK37" s="3" t="s">
        <v>235</v>
      </c>
      <c r="VL37" s="3" t="s">
        <v>1643</v>
      </c>
      <c r="VM37" s="3" t="s">
        <v>1643</v>
      </c>
      <c r="VN37" s="5" t="s">
        <v>1643</v>
      </c>
      <c r="VO37" s="13" t="s">
        <v>131</v>
      </c>
      <c r="VP37" s="3" t="s">
        <v>127</v>
      </c>
      <c r="VQ37" s="3" t="s">
        <v>132</v>
      </c>
      <c r="VR37" s="3" t="s">
        <v>127</v>
      </c>
      <c r="VS37" s="3" t="s">
        <v>131</v>
      </c>
      <c r="VT37" s="3" t="s">
        <v>131</v>
      </c>
      <c r="VU37" s="3" t="s">
        <v>131</v>
      </c>
      <c r="VV37" s="3" t="s">
        <v>129</v>
      </c>
      <c r="VW37" s="3" t="s">
        <v>131</v>
      </c>
      <c r="VX37" s="3" t="s">
        <v>131</v>
      </c>
      <c r="VY37" s="3" t="s">
        <v>132</v>
      </c>
      <c r="VZ37" s="3" t="s">
        <v>132</v>
      </c>
      <c r="WA37" s="3" t="s">
        <v>1643</v>
      </c>
      <c r="WB37" s="3" t="s">
        <v>132</v>
      </c>
      <c r="WC37" s="3" t="s">
        <v>132</v>
      </c>
      <c r="WD37" s="3" t="s">
        <v>132</v>
      </c>
      <c r="WE37" s="3" t="s">
        <v>127</v>
      </c>
      <c r="WF37" s="3" t="s">
        <v>127</v>
      </c>
      <c r="WG37" s="3" t="s">
        <v>127</v>
      </c>
      <c r="WH37" s="3" t="s">
        <v>127</v>
      </c>
      <c r="WI37" s="3" t="s">
        <v>132</v>
      </c>
      <c r="WJ37" s="3" t="s">
        <v>131</v>
      </c>
      <c r="WK37" s="3" t="s">
        <v>131</v>
      </c>
      <c r="WL37" s="3" t="s">
        <v>127</v>
      </c>
      <c r="WM37" s="3" t="s">
        <v>131</v>
      </c>
      <c r="WN37" s="3" t="s">
        <v>132</v>
      </c>
      <c r="WO37" s="3" t="s">
        <v>131</v>
      </c>
      <c r="WP37" s="3" t="s">
        <v>131</v>
      </c>
      <c r="WQ37" s="3" t="s">
        <v>132</v>
      </c>
      <c r="WR37" s="3" t="s">
        <v>131</v>
      </c>
      <c r="WS37" s="3" t="s">
        <v>132</v>
      </c>
      <c r="WT37" s="3" t="s">
        <v>127</v>
      </c>
      <c r="WU37" s="3" t="s">
        <v>130</v>
      </c>
      <c r="WV37" s="3" t="s">
        <v>129</v>
      </c>
      <c r="WW37" s="3" t="s">
        <v>130</v>
      </c>
      <c r="WX37" s="3" t="s">
        <v>131</v>
      </c>
      <c r="WY37" s="3" t="s">
        <v>129</v>
      </c>
      <c r="WZ37" s="3" t="s">
        <v>129</v>
      </c>
      <c r="XA37" s="3" t="s">
        <v>131</v>
      </c>
      <c r="XB37" s="3" t="s">
        <v>131</v>
      </c>
      <c r="XC37" s="3" t="s">
        <v>131</v>
      </c>
      <c r="XD37" s="3" t="s">
        <v>131</v>
      </c>
      <c r="XE37" s="3" t="s">
        <v>131</v>
      </c>
      <c r="XF37" s="3" t="s">
        <v>131</v>
      </c>
      <c r="XG37" s="3" t="s">
        <v>132</v>
      </c>
      <c r="XH37" s="3" t="s">
        <v>131</v>
      </c>
      <c r="XI37" s="3" t="s">
        <v>131</v>
      </c>
      <c r="XJ37" s="3" t="s">
        <v>127</v>
      </c>
      <c r="XK37" s="3" t="s">
        <v>127</v>
      </c>
      <c r="XL37" s="3" t="s">
        <v>127</v>
      </c>
      <c r="XM37" s="3" t="s">
        <v>127</v>
      </c>
      <c r="XN37" s="3" t="s">
        <v>127</v>
      </c>
      <c r="XO37" s="3" t="s">
        <v>127</v>
      </c>
      <c r="XP37" s="3" t="s">
        <v>127</v>
      </c>
      <c r="XQ37" s="3" t="s">
        <v>127</v>
      </c>
      <c r="XR37" s="3" t="s">
        <v>127</v>
      </c>
      <c r="XS37" s="3" t="s">
        <v>132</v>
      </c>
      <c r="XT37" s="3" t="s">
        <v>127</v>
      </c>
      <c r="XU37" s="3" t="s">
        <v>127</v>
      </c>
      <c r="XV37" s="3" t="s">
        <v>127</v>
      </c>
      <c r="XW37" s="3" t="s">
        <v>1643</v>
      </c>
      <c r="XX37" s="3" t="s">
        <v>1643</v>
      </c>
      <c r="XY37" s="3" t="s">
        <v>1643</v>
      </c>
      <c r="XZ37" s="3" t="s">
        <v>1643</v>
      </c>
      <c r="YA37" s="5" t="s">
        <v>1643</v>
      </c>
      <c r="YB37" s="13" t="s">
        <v>1643</v>
      </c>
      <c r="YC37" s="3" t="s">
        <v>1643</v>
      </c>
      <c r="YD37" s="3" t="s">
        <v>1643</v>
      </c>
      <c r="YE37" s="3" t="s">
        <v>1643</v>
      </c>
      <c r="YF37" s="3" t="s">
        <v>1643</v>
      </c>
      <c r="YG37" s="3" t="s">
        <v>1643</v>
      </c>
      <c r="YH37" s="5" t="s">
        <v>1643</v>
      </c>
      <c r="YI37" s="13" t="s">
        <v>1643</v>
      </c>
      <c r="YJ37" s="3" t="s">
        <v>1643</v>
      </c>
      <c r="YK37" s="3" t="s">
        <v>1643</v>
      </c>
      <c r="YL37" s="3" t="s">
        <v>1643</v>
      </c>
      <c r="YM37" s="3" t="s">
        <v>1643</v>
      </c>
      <c r="YN37" s="3" t="s">
        <v>1643</v>
      </c>
      <c r="YO37" s="3" t="s">
        <v>1643</v>
      </c>
      <c r="YP37" s="3" t="s">
        <v>1643</v>
      </c>
      <c r="YQ37" s="3" t="s">
        <v>1643</v>
      </c>
      <c r="YR37" s="3" t="s">
        <v>1643</v>
      </c>
      <c r="YS37" s="3" t="s">
        <v>1643</v>
      </c>
      <c r="YT37" s="3" t="s">
        <v>1643</v>
      </c>
      <c r="YU37" s="3" t="s">
        <v>1643</v>
      </c>
      <c r="YV37" s="3" t="s">
        <v>1643</v>
      </c>
      <c r="YW37" s="3" t="s">
        <v>1643</v>
      </c>
      <c r="YX37" s="3" t="s">
        <v>1643</v>
      </c>
      <c r="YY37" s="3" t="s">
        <v>1643</v>
      </c>
      <c r="YZ37" s="3" t="s">
        <v>1643</v>
      </c>
      <c r="ZA37" s="3" t="s">
        <v>1643</v>
      </c>
      <c r="ZB37" s="3" t="s">
        <v>1643</v>
      </c>
      <c r="ZC37" s="3" t="s">
        <v>1643</v>
      </c>
      <c r="ZD37" s="3" t="s">
        <v>1643</v>
      </c>
      <c r="ZE37" s="3" t="s">
        <v>1643</v>
      </c>
      <c r="ZF37" s="3" t="s">
        <v>1643</v>
      </c>
      <c r="ZG37" s="3" t="s">
        <v>1643</v>
      </c>
      <c r="ZH37" s="3" t="s">
        <v>1643</v>
      </c>
      <c r="ZI37" s="3" t="s">
        <v>1643</v>
      </c>
      <c r="ZJ37" s="3" t="s">
        <v>1643</v>
      </c>
      <c r="ZK37" s="3" t="s">
        <v>1643</v>
      </c>
      <c r="ZL37" s="3" t="s">
        <v>1643</v>
      </c>
      <c r="ZM37" s="3" t="s">
        <v>1643</v>
      </c>
      <c r="ZN37" s="3" t="s">
        <v>1643</v>
      </c>
      <c r="ZO37" s="3" t="s">
        <v>1643</v>
      </c>
      <c r="ZP37" s="3" t="s">
        <v>1643</v>
      </c>
      <c r="ZQ37" s="3" t="s">
        <v>1643</v>
      </c>
      <c r="ZR37" s="5" t="s">
        <v>1643</v>
      </c>
      <c r="ZS37" s="13"/>
      <c r="ZT37" s="3"/>
      <c r="ZU37" s="5"/>
      <c r="ZV37" s="18" t="s">
        <v>1643</v>
      </c>
      <c r="ZW37" s="13" t="s">
        <v>1643</v>
      </c>
      <c r="ZX37" s="3" t="s">
        <v>1643</v>
      </c>
      <c r="ZY37" s="3" t="s">
        <v>1643</v>
      </c>
      <c r="ZZ37" s="3" t="s">
        <v>1643</v>
      </c>
      <c r="AAA37" s="3" t="s">
        <v>1643</v>
      </c>
      <c r="AAB37" s="3" t="s">
        <v>1643</v>
      </c>
      <c r="AAC37" s="3" t="s">
        <v>1643</v>
      </c>
      <c r="AAD37" s="3" t="s">
        <v>1643</v>
      </c>
      <c r="AAE37" s="3" t="s">
        <v>1643</v>
      </c>
      <c r="AAF37" s="5" t="s">
        <v>1643</v>
      </c>
      <c r="AAG37" s="13" t="s">
        <v>1643</v>
      </c>
      <c r="AAH37" s="3" t="s">
        <v>1643</v>
      </c>
      <c r="AAI37" s="3" t="s">
        <v>1643</v>
      </c>
      <c r="AAJ37" s="3" t="s">
        <v>1643</v>
      </c>
      <c r="AAK37" s="3" t="s">
        <v>1643</v>
      </c>
      <c r="AAL37" s="3" t="s">
        <v>1643</v>
      </c>
      <c r="AAM37" s="3" t="s">
        <v>1643</v>
      </c>
      <c r="AAN37" s="3" t="s">
        <v>1643</v>
      </c>
      <c r="AAO37" s="5" t="s">
        <v>1643</v>
      </c>
      <c r="AAP37" s="13" t="s">
        <v>1643</v>
      </c>
      <c r="AAQ37" s="5" t="s">
        <v>1643</v>
      </c>
      <c r="AAR37" s="13" t="s">
        <v>1643</v>
      </c>
      <c r="AAS37" s="3" t="s">
        <v>1643</v>
      </c>
      <c r="AAT37" s="3" t="s">
        <v>1643</v>
      </c>
      <c r="AAU37" s="3" t="s">
        <v>1643</v>
      </c>
      <c r="AAV37" s="3" t="s">
        <v>1643</v>
      </c>
      <c r="AAW37" s="3" t="s">
        <v>1643</v>
      </c>
      <c r="AAX37" s="5" t="s">
        <v>1643</v>
      </c>
      <c r="AAY37" s="13" t="s">
        <v>1643</v>
      </c>
      <c r="AAZ37" s="13" t="s">
        <v>1643</v>
      </c>
      <c r="ABA37" s="3" t="s">
        <v>1643</v>
      </c>
      <c r="ABB37" s="3" t="s">
        <v>1643</v>
      </c>
      <c r="ABC37" s="3" t="s">
        <v>1643</v>
      </c>
      <c r="ABD37" s="3" t="s">
        <v>1643</v>
      </c>
      <c r="ABE37" s="20"/>
      <c r="ABF37" s="5" t="s">
        <v>1643</v>
      </c>
      <c r="ABG37" s="13" t="s">
        <v>1643</v>
      </c>
      <c r="ABH37" s="3" t="s">
        <v>1643</v>
      </c>
      <c r="ABI37" s="3" t="s">
        <v>1643</v>
      </c>
      <c r="ABJ37" s="3" t="s">
        <v>1643</v>
      </c>
      <c r="ABK37" s="3" t="s">
        <v>1643</v>
      </c>
      <c r="ABL37" s="3" t="s">
        <v>1643</v>
      </c>
      <c r="ABM37" s="5" t="s">
        <v>1643</v>
      </c>
      <c r="ABN37" s="13" t="s">
        <v>1643</v>
      </c>
      <c r="ABO37" s="3" t="s">
        <v>1643</v>
      </c>
      <c r="ABP37" s="3" t="s">
        <v>1643</v>
      </c>
      <c r="ABQ37" s="3" t="s">
        <v>1643</v>
      </c>
      <c r="ABR37" s="3" t="s">
        <v>1643</v>
      </c>
      <c r="ABS37" s="3" t="s">
        <v>1643</v>
      </c>
      <c r="ABT37" s="5" t="s">
        <v>1643</v>
      </c>
      <c r="ABU37" s="13" t="s">
        <v>1643</v>
      </c>
      <c r="ABV37" s="3" t="s">
        <v>1643</v>
      </c>
      <c r="ABW37" s="3" t="s">
        <v>1643</v>
      </c>
      <c r="ABX37" s="3" t="s">
        <v>1643</v>
      </c>
      <c r="ABY37" s="3" t="s">
        <v>1643</v>
      </c>
      <c r="ABZ37" s="3" t="s">
        <v>1643</v>
      </c>
      <c r="ACA37" s="5" t="s">
        <v>1643</v>
      </c>
      <c r="ACB37" s="13" t="s">
        <v>1643</v>
      </c>
      <c r="ACC37" s="3" t="s">
        <v>1643</v>
      </c>
      <c r="ACD37" s="3" t="s">
        <v>1643</v>
      </c>
      <c r="ACE37" s="3" t="s">
        <v>1643</v>
      </c>
      <c r="ACF37" s="3" t="s">
        <v>1643</v>
      </c>
      <c r="ACG37" s="3" t="s">
        <v>1643</v>
      </c>
      <c r="ACH37" s="3" t="s">
        <v>1643</v>
      </c>
      <c r="ACI37" s="3" t="s">
        <v>1643</v>
      </c>
      <c r="ACJ37" s="5" t="s">
        <v>1643</v>
      </c>
      <c r="ACK37" s="13" t="s">
        <v>1643</v>
      </c>
      <c r="ACL37" s="3" t="s">
        <v>1643</v>
      </c>
      <c r="ACM37" s="3" t="s">
        <v>1643</v>
      </c>
      <c r="ACN37" s="3" t="s">
        <v>1643</v>
      </c>
      <c r="ACO37" s="3" t="s">
        <v>1643</v>
      </c>
      <c r="ACP37" s="5" t="s">
        <v>1643</v>
      </c>
      <c r="ACQ37" s="13" t="s">
        <v>1643</v>
      </c>
      <c r="ACR37" s="3" t="s">
        <v>1643</v>
      </c>
      <c r="ACS37" s="3" t="s">
        <v>1643</v>
      </c>
      <c r="ACT37" s="3" t="s">
        <v>1643</v>
      </c>
      <c r="ACU37" s="5"/>
      <c r="ACV37" s="13" t="s">
        <v>1643</v>
      </c>
      <c r="ACW37" s="3" t="s">
        <v>1643</v>
      </c>
      <c r="ACX37" s="3" t="s">
        <v>1643</v>
      </c>
      <c r="ACY37" s="3" t="s">
        <v>1643</v>
      </c>
      <c r="ACZ37" s="5" t="s">
        <v>1643</v>
      </c>
      <c r="ADA37" s="13" t="s">
        <v>1643</v>
      </c>
      <c r="ADB37" s="3" t="s">
        <v>1643</v>
      </c>
      <c r="ADC37" s="3" t="s">
        <v>1643</v>
      </c>
      <c r="ADD37" s="3" t="s">
        <v>1643</v>
      </c>
      <c r="ADE37" s="3" t="s">
        <v>1643</v>
      </c>
      <c r="ADF37" s="3" t="s">
        <v>1643</v>
      </c>
      <c r="ADG37" s="3" t="s">
        <v>1643</v>
      </c>
      <c r="ADH37" s="3" t="s">
        <v>1643</v>
      </c>
      <c r="ADI37" s="20" t="s">
        <v>1643</v>
      </c>
      <c r="ADJ37" s="13" t="s">
        <v>1643</v>
      </c>
      <c r="ADK37" s="3" t="s">
        <v>1643</v>
      </c>
      <c r="ADL37" s="3" t="s">
        <v>1643</v>
      </c>
      <c r="ADM37" s="3" t="s">
        <v>1643</v>
      </c>
      <c r="ADN37" s="3" t="s">
        <v>1643</v>
      </c>
      <c r="ADO37" s="5" t="s">
        <v>1643</v>
      </c>
      <c r="ADP37" s="13" t="s">
        <v>1643</v>
      </c>
      <c r="ADQ37" s="8" t="s">
        <v>1643</v>
      </c>
      <c r="ADR37" s="3" t="s">
        <v>1643</v>
      </c>
      <c r="ADS37" s="3" t="s">
        <v>1643</v>
      </c>
      <c r="ADT37" s="5" t="s">
        <v>1643</v>
      </c>
      <c r="ADU37" s="13" t="s">
        <v>1643</v>
      </c>
      <c r="ADV37" s="8" t="s">
        <v>1643</v>
      </c>
      <c r="ADW37" s="3" t="s">
        <v>1643</v>
      </c>
      <c r="ADX37" s="3" t="s">
        <v>1643</v>
      </c>
      <c r="ADY37" s="5" t="s">
        <v>1643</v>
      </c>
      <c r="ADZ37" s="13" t="s">
        <v>1643</v>
      </c>
      <c r="AEA37" s="8" t="s">
        <v>1643</v>
      </c>
      <c r="AEB37" s="3" t="s">
        <v>1643</v>
      </c>
      <c r="AEC37" s="3" t="s">
        <v>1643</v>
      </c>
      <c r="AED37" s="5" t="s">
        <v>1643</v>
      </c>
      <c r="AEE37" s="13" t="s">
        <v>1643</v>
      </c>
      <c r="AEF37" s="3" t="s">
        <v>1643</v>
      </c>
      <c r="AEG37" s="3" t="s">
        <v>1643</v>
      </c>
      <c r="AEH37" s="3" t="s">
        <v>1643</v>
      </c>
      <c r="AEI37" s="3" t="s">
        <v>1643</v>
      </c>
      <c r="AEJ37" s="3" t="s">
        <v>1643</v>
      </c>
      <c r="AEK37" s="3" t="s">
        <v>1643</v>
      </c>
      <c r="AEL37" s="3" t="s">
        <v>1643</v>
      </c>
      <c r="AEM37" s="5" t="s">
        <v>1643</v>
      </c>
      <c r="AEN37" s="13" t="s">
        <v>1643</v>
      </c>
      <c r="AEO37" s="3" t="s">
        <v>1643</v>
      </c>
      <c r="AEP37" s="3" t="s">
        <v>1643</v>
      </c>
      <c r="AEQ37" s="3" t="s">
        <v>1643</v>
      </c>
      <c r="AER37" s="3" t="s">
        <v>1643</v>
      </c>
      <c r="AES37" s="3" t="s">
        <v>1643</v>
      </c>
      <c r="AET37" s="5" t="s">
        <v>1643</v>
      </c>
      <c r="AEU37" s="13" t="s">
        <v>1643</v>
      </c>
      <c r="AEV37" s="3" t="s">
        <v>1643</v>
      </c>
      <c r="AEW37" s="3" t="s">
        <v>1643</v>
      </c>
      <c r="AEX37" s="3" t="s">
        <v>1643</v>
      </c>
      <c r="AEY37" s="5" t="s">
        <v>1643</v>
      </c>
    </row>
    <row r="38" spans="1:831" ht="87" x14ac:dyDescent="0.35">
      <c r="A38" s="1">
        <v>45619.595821759256</v>
      </c>
      <c r="B38" s="2">
        <v>45619.599861111114</v>
      </c>
      <c r="C38" s="4">
        <v>24</v>
      </c>
      <c r="D38" s="4">
        <v>348</v>
      </c>
      <c r="E38" s="3" t="s">
        <v>1677</v>
      </c>
      <c r="F38" s="2">
        <v>45626.599885856478</v>
      </c>
      <c r="G38" s="3" t="s">
        <v>1724</v>
      </c>
      <c r="H38" s="4">
        <v>1</v>
      </c>
      <c r="I38" s="3" t="s">
        <v>1642</v>
      </c>
      <c r="J38" s="3" t="s">
        <v>1642</v>
      </c>
      <c r="K38" s="3" t="s">
        <v>1642</v>
      </c>
      <c r="L38" s="3" t="s">
        <v>1642</v>
      </c>
      <c r="M38" s="3" t="s">
        <v>1642</v>
      </c>
      <c r="N38" s="3" t="s">
        <v>1642</v>
      </c>
      <c r="O38" s="3" t="s">
        <v>110</v>
      </c>
      <c r="P38" s="3" t="s">
        <v>1643</v>
      </c>
      <c r="Q38" s="3" t="s">
        <v>1643</v>
      </c>
      <c r="R38" s="20" t="s">
        <v>110</v>
      </c>
      <c r="S38" s="127">
        <v>38</v>
      </c>
      <c r="T38" s="124"/>
      <c r="U38" s="3"/>
      <c r="V38" s="3" t="s">
        <v>20</v>
      </c>
      <c r="W38" s="3" t="s">
        <v>111</v>
      </c>
      <c r="X38" s="3" t="s">
        <v>37</v>
      </c>
      <c r="Y38" s="3" t="s">
        <v>84</v>
      </c>
      <c r="Z38" s="3" t="s">
        <v>12</v>
      </c>
      <c r="AA38" s="4">
        <v>305</v>
      </c>
      <c r="AB38" s="3" t="s">
        <v>25</v>
      </c>
      <c r="AC38" s="3" t="s">
        <v>111</v>
      </c>
      <c r="AD38" s="3" t="s">
        <v>110</v>
      </c>
      <c r="AE38" s="5" t="s">
        <v>1643</v>
      </c>
      <c r="AF38" s="8" t="s">
        <v>1818</v>
      </c>
      <c r="AG38" s="3" t="s">
        <v>130</v>
      </c>
      <c r="AH38" s="3" t="s">
        <v>1818</v>
      </c>
      <c r="AI38" s="3" t="s">
        <v>1818</v>
      </c>
      <c r="AJ38" s="3" t="s">
        <v>130</v>
      </c>
      <c r="AK38" s="3" t="s">
        <v>1818</v>
      </c>
      <c r="AL38" s="3" t="s">
        <v>129</v>
      </c>
      <c r="AM38" s="3" t="s">
        <v>129</v>
      </c>
      <c r="AN38" s="3" t="s">
        <v>130</v>
      </c>
      <c r="AO38" s="3" t="s">
        <v>1818</v>
      </c>
      <c r="AP38" s="3" t="s">
        <v>129</v>
      </c>
      <c r="AQ38" s="3" t="s">
        <v>1818</v>
      </c>
      <c r="AR38" s="3" t="s">
        <v>130</v>
      </c>
      <c r="AS38" s="3" t="s">
        <v>130</v>
      </c>
      <c r="AT38" s="3" t="s">
        <v>130</v>
      </c>
      <c r="AU38" s="5" t="s">
        <v>1643</v>
      </c>
      <c r="AV38" s="13" t="s">
        <v>196</v>
      </c>
      <c r="AW38" s="3" t="s">
        <v>198</v>
      </c>
      <c r="AX38" s="3" t="s">
        <v>200</v>
      </c>
      <c r="AY38" s="3" t="s">
        <v>1643</v>
      </c>
      <c r="AZ38" s="3" t="s">
        <v>1643</v>
      </c>
      <c r="BA38" s="3" t="s">
        <v>1643</v>
      </c>
      <c r="BB38" s="3" t="s">
        <v>210</v>
      </c>
      <c r="BC38" s="5" t="s">
        <v>1643</v>
      </c>
      <c r="BD38" s="13" t="s">
        <v>231</v>
      </c>
      <c r="BE38" s="3" t="s">
        <v>232</v>
      </c>
      <c r="BF38" s="3" t="s">
        <v>233</v>
      </c>
      <c r="BG38" s="3" t="s">
        <v>234</v>
      </c>
      <c r="BH38" s="3" t="s">
        <v>1643</v>
      </c>
      <c r="BI38" s="3" t="s">
        <v>1643</v>
      </c>
      <c r="BJ38" s="3" t="s">
        <v>1648</v>
      </c>
      <c r="BK38" s="5" t="s">
        <v>1727</v>
      </c>
      <c r="BL38" s="13" t="s">
        <v>132</v>
      </c>
      <c r="BM38" s="3" t="s">
        <v>132</v>
      </c>
      <c r="BN38" s="3" t="s">
        <v>129</v>
      </c>
      <c r="BO38" s="5" t="s">
        <v>1665</v>
      </c>
      <c r="BP38" s="13" t="s">
        <v>132</v>
      </c>
      <c r="BQ38" s="3" t="s">
        <v>132</v>
      </c>
      <c r="BR38" s="3" t="s">
        <v>132</v>
      </c>
      <c r="BS38" s="5" t="s">
        <v>132</v>
      </c>
      <c r="BT38" s="13" t="s">
        <v>132</v>
      </c>
      <c r="BU38" s="5" t="s">
        <v>132</v>
      </c>
      <c r="BV38" s="13" t="s">
        <v>132</v>
      </c>
      <c r="BW38" s="3" t="s">
        <v>132</v>
      </c>
      <c r="BX38" s="3" t="s">
        <v>131</v>
      </c>
      <c r="BY38" s="5" t="s">
        <v>132</v>
      </c>
      <c r="BZ38" s="13" t="s">
        <v>1643</v>
      </c>
      <c r="CA38" s="3" t="s">
        <v>1643</v>
      </c>
      <c r="CB38" s="3" t="s">
        <v>1643</v>
      </c>
      <c r="CC38" s="3" t="s">
        <v>1643</v>
      </c>
      <c r="CD38" s="5" t="s">
        <v>1643</v>
      </c>
      <c r="CE38" s="13" t="s">
        <v>1643</v>
      </c>
      <c r="CF38" s="3" t="s">
        <v>1643</v>
      </c>
      <c r="CG38" s="3" t="s">
        <v>1643</v>
      </c>
      <c r="CH38" s="3" t="s">
        <v>1643</v>
      </c>
      <c r="CI38" s="3" t="s">
        <v>1643</v>
      </c>
      <c r="CJ38" s="3" t="s">
        <v>1643</v>
      </c>
      <c r="CK38" s="5" t="s">
        <v>1643</v>
      </c>
      <c r="CL38" s="13" t="s">
        <v>1643</v>
      </c>
      <c r="CM38" s="3" t="s">
        <v>1643</v>
      </c>
      <c r="CN38" s="3" t="s">
        <v>1643</v>
      </c>
      <c r="CO38" s="3" t="s">
        <v>1643</v>
      </c>
      <c r="CP38" s="3" t="s">
        <v>1643</v>
      </c>
      <c r="CQ38" s="20" t="s">
        <v>1643</v>
      </c>
      <c r="CR38" s="13" t="s">
        <v>1643</v>
      </c>
      <c r="CS38" s="3" t="s">
        <v>1643</v>
      </c>
      <c r="CT38" s="3" t="s">
        <v>1643</v>
      </c>
      <c r="CU38" s="3" t="s">
        <v>1643</v>
      </c>
      <c r="CV38" s="3" t="s">
        <v>1643</v>
      </c>
      <c r="CW38" s="3" t="s">
        <v>1643</v>
      </c>
      <c r="CX38" s="3" t="s">
        <v>1643</v>
      </c>
      <c r="CY38" s="3" t="s">
        <v>1643</v>
      </c>
      <c r="CZ38" s="3" t="s">
        <v>1643</v>
      </c>
      <c r="DA38" s="3" t="s">
        <v>1643</v>
      </c>
      <c r="DB38" s="3" t="s">
        <v>1643</v>
      </c>
      <c r="DC38" s="3" t="s">
        <v>1643</v>
      </c>
      <c r="DD38" s="3" t="s">
        <v>1643</v>
      </c>
      <c r="DE38" s="5" t="s">
        <v>1643</v>
      </c>
      <c r="DF38" s="8" t="s">
        <v>1643</v>
      </c>
      <c r="DG38" s="3" t="s">
        <v>1643</v>
      </c>
      <c r="DH38" s="3" t="s">
        <v>1643</v>
      </c>
      <c r="DI38" s="3" t="s">
        <v>1643</v>
      </c>
      <c r="DJ38" s="3" t="s">
        <v>1643</v>
      </c>
      <c r="DK38" s="3" t="s">
        <v>1643</v>
      </c>
      <c r="DL38" s="3" t="s">
        <v>1643</v>
      </c>
      <c r="DM38" s="3" t="s">
        <v>1643</v>
      </c>
      <c r="DN38" s="5" t="s">
        <v>1643</v>
      </c>
      <c r="DO38" s="8" t="s">
        <v>1643</v>
      </c>
      <c r="DP38" s="3" t="s">
        <v>1643</v>
      </c>
      <c r="DQ38" s="3" t="s">
        <v>1643</v>
      </c>
      <c r="DR38" s="5" t="s">
        <v>1643</v>
      </c>
      <c r="DS38" s="8" t="s">
        <v>1643</v>
      </c>
      <c r="DT38" s="3" t="s">
        <v>1643</v>
      </c>
      <c r="DU38" s="3" t="s">
        <v>1643</v>
      </c>
      <c r="DV38" s="5" t="s">
        <v>1643</v>
      </c>
      <c r="DW38" s="16" t="s">
        <v>1643</v>
      </c>
      <c r="DX38" s="13" t="s">
        <v>1643</v>
      </c>
      <c r="DY38" s="3" t="s">
        <v>1643</v>
      </c>
      <c r="DZ38" s="3" t="s">
        <v>1643</v>
      </c>
      <c r="EA38" s="3" t="s">
        <v>1643</v>
      </c>
      <c r="EB38" s="20" t="s">
        <v>1643</v>
      </c>
      <c r="EC38" s="13" t="s">
        <v>1643</v>
      </c>
      <c r="ED38" s="3" t="s">
        <v>1643</v>
      </c>
      <c r="EE38" s="3" t="s">
        <v>1643</v>
      </c>
      <c r="EF38" s="3" t="s">
        <v>1643</v>
      </c>
      <c r="EG38" s="3" t="s">
        <v>1643</v>
      </c>
      <c r="EH38" s="3" t="s">
        <v>1643</v>
      </c>
      <c r="EI38" s="3" t="s">
        <v>1643</v>
      </c>
      <c r="EJ38" s="3" t="s">
        <v>1643</v>
      </c>
      <c r="EK38" s="3" t="s">
        <v>1643</v>
      </c>
      <c r="EL38" s="3" t="s">
        <v>1643</v>
      </c>
      <c r="EM38" s="20" t="s">
        <v>1643</v>
      </c>
      <c r="EN38" s="18" t="s">
        <v>1643</v>
      </c>
      <c r="EO38" s="8" t="s">
        <v>1643</v>
      </c>
      <c r="EP38" s="3" t="s">
        <v>1643</v>
      </c>
      <c r="EQ38" s="3" t="s">
        <v>1643</v>
      </c>
      <c r="ER38" s="3" t="s">
        <v>1643</v>
      </c>
      <c r="ES38" s="3" t="s">
        <v>1643</v>
      </c>
      <c r="ET38" s="3" t="s">
        <v>1643</v>
      </c>
      <c r="EU38" s="3" t="s">
        <v>1643</v>
      </c>
      <c r="EV38" s="3" t="s">
        <v>1643</v>
      </c>
      <c r="EW38" s="3" t="s">
        <v>1643</v>
      </c>
      <c r="EX38" s="20" t="s">
        <v>1643</v>
      </c>
      <c r="EY38" s="16" t="s">
        <v>1643</v>
      </c>
      <c r="EZ38" s="13" t="s">
        <v>1643</v>
      </c>
      <c r="FA38" s="3" t="s">
        <v>1643</v>
      </c>
      <c r="FB38" s="3" t="s">
        <v>1643</v>
      </c>
      <c r="FC38" s="3" t="s">
        <v>1643</v>
      </c>
      <c r="FD38" s="3" t="s">
        <v>1643</v>
      </c>
      <c r="FE38" s="3" t="s">
        <v>1643</v>
      </c>
      <c r="FF38" s="3" t="s">
        <v>1643</v>
      </c>
      <c r="FG38" s="3" t="s">
        <v>1643</v>
      </c>
      <c r="FH38" s="3" t="s">
        <v>1643</v>
      </c>
      <c r="FI38" s="3" t="s">
        <v>1643</v>
      </c>
      <c r="FJ38" s="3" t="s">
        <v>1643</v>
      </c>
      <c r="FK38" s="3" t="s">
        <v>1643</v>
      </c>
      <c r="FL38" s="3" t="s">
        <v>1643</v>
      </c>
      <c r="FM38" s="3" t="s">
        <v>1643</v>
      </c>
      <c r="FN38" s="3" t="s">
        <v>1643</v>
      </c>
      <c r="FO38" s="3" t="s">
        <v>1643</v>
      </c>
      <c r="FP38" s="3" t="s">
        <v>1643</v>
      </c>
      <c r="FQ38" s="3" t="s">
        <v>1643</v>
      </c>
      <c r="FR38" s="3" t="s">
        <v>1643</v>
      </c>
      <c r="FS38" s="3" t="s">
        <v>1643</v>
      </c>
      <c r="FT38" s="3" t="s">
        <v>1643</v>
      </c>
      <c r="FU38" s="3" t="s">
        <v>1643</v>
      </c>
      <c r="FV38" s="3" t="s">
        <v>1643</v>
      </c>
      <c r="FW38" s="3" t="s">
        <v>1643</v>
      </c>
      <c r="FX38" s="3" t="s">
        <v>1643</v>
      </c>
      <c r="FY38" s="3" t="s">
        <v>1643</v>
      </c>
      <c r="FZ38" s="3" t="s">
        <v>1643</v>
      </c>
      <c r="GA38" s="3" t="s">
        <v>1643</v>
      </c>
      <c r="GB38" s="3" t="s">
        <v>1643</v>
      </c>
      <c r="GC38" s="3" t="s">
        <v>1643</v>
      </c>
      <c r="GD38" s="3" t="s">
        <v>1643</v>
      </c>
      <c r="GE38" s="3" t="s">
        <v>1643</v>
      </c>
      <c r="GF38" s="3" t="s">
        <v>1643</v>
      </c>
      <c r="GG38" s="3" t="s">
        <v>1643</v>
      </c>
      <c r="GH38" s="3" t="s">
        <v>1643</v>
      </c>
      <c r="GI38" s="3" t="s">
        <v>1643</v>
      </c>
      <c r="GJ38" s="3" t="s">
        <v>1643</v>
      </c>
      <c r="GK38" s="3" t="s">
        <v>1643</v>
      </c>
      <c r="GL38" s="3" t="s">
        <v>1643</v>
      </c>
      <c r="GM38" s="3" t="s">
        <v>1643</v>
      </c>
      <c r="GN38" s="3" t="s">
        <v>1643</v>
      </c>
      <c r="GO38" s="3" t="s">
        <v>1643</v>
      </c>
      <c r="GP38" s="20" t="s">
        <v>1643</v>
      </c>
      <c r="GQ38" s="13" t="s">
        <v>111</v>
      </c>
      <c r="GR38" s="20" t="s">
        <v>111</v>
      </c>
      <c r="GS38" s="13" t="s">
        <v>1643</v>
      </c>
      <c r="GT38" s="3" t="s">
        <v>1643</v>
      </c>
      <c r="GU38" s="3" t="s">
        <v>1643</v>
      </c>
      <c r="GV38" s="20" t="s">
        <v>1643</v>
      </c>
      <c r="GW38" s="31"/>
      <c r="GX38" s="13" t="s">
        <v>1643</v>
      </c>
      <c r="GY38" s="5" t="s">
        <v>1643</v>
      </c>
      <c r="GZ38" s="13" t="s">
        <v>1643</v>
      </c>
      <c r="HA38" s="5" t="s">
        <v>1643</v>
      </c>
      <c r="HB38" s="13" t="s">
        <v>1643</v>
      </c>
      <c r="HC38" s="3" t="s">
        <v>1643</v>
      </c>
      <c r="HD38" s="3" t="s">
        <v>1643</v>
      </c>
      <c r="HE38" s="3" t="s">
        <v>1643</v>
      </c>
      <c r="HF38" s="3" t="s">
        <v>1643</v>
      </c>
      <c r="HG38" s="20" t="s">
        <v>1643</v>
      </c>
      <c r="HH38" s="13" t="s">
        <v>1643</v>
      </c>
      <c r="HI38" s="3"/>
      <c r="HJ38" s="3" t="s">
        <v>1643</v>
      </c>
      <c r="HK38" s="3" t="s">
        <v>1643</v>
      </c>
      <c r="HL38" s="3" t="s">
        <v>1643</v>
      </c>
      <c r="HM38" s="3" t="s">
        <v>1643</v>
      </c>
      <c r="HN38" s="3" t="s">
        <v>1643</v>
      </c>
      <c r="HO38" s="5" t="s">
        <v>1643</v>
      </c>
      <c r="HP38" s="8" t="s">
        <v>1643</v>
      </c>
      <c r="HQ38" s="8" t="s">
        <v>1643</v>
      </c>
      <c r="HR38" s="3" t="s">
        <v>1643</v>
      </c>
      <c r="HS38" s="3" t="s">
        <v>1643</v>
      </c>
      <c r="HT38" s="3" t="s">
        <v>1643</v>
      </c>
      <c r="HU38" s="3" t="s">
        <v>1643</v>
      </c>
      <c r="HV38" s="5" t="s">
        <v>1643</v>
      </c>
      <c r="HW38" s="13" t="s">
        <v>1643</v>
      </c>
      <c r="HX38" s="8" t="s">
        <v>1643</v>
      </c>
      <c r="HY38" s="3" t="s">
        <v>1643</v>
      </c>
      <c r="HZ38" s="3" t="s">
        <v>1643</v>
      </c>
      <c r="IA38" s="3" t="s">
        <v>1643</v>
      </c>
      <c r="IB38" s="3" t="s">
        <v>1643</v>
      </c>
      <c r="IC38" s="5" t="s">
        <v>1643</v>
      </c>
      <c r="ID38" s="13" t="s">
        <v>1643</v>
      </c>
      <c r="IE38" s="8" t="s">
        <v>1643</v>
      </c>
      <c r="IF38" s="3" t="s">
        <v>1643</v>
      </c>
      <c r="IG38" s="3" t="s">
        <v>1643</v>
      </c>
      <c r="IH38" s="3" t="s">
        <v>1643</v>
      </c>
      <c r="II38" s="3" t="s">
        <v>1643</v>
      </c>
      <c r="IJ38" s="20" t="s">
        <v>1643</v>
      </c>
      <c r="IK38" s="13" t="s">
        <v>1643</v>
      </c>
      <c r="IL38" s="3" t="s">
        <v>1643</v>
      </c>
      <c r="IM38" s="3" t="s">
        <v>1643</v>
      </c>
      <c r="IN38" s="3" t="s">
        <v>1643</v>
      </c>
      <c r="IO38" s="3" t="s">
        <v>1643</v>
      </c>
      <c r="IP38" s="3" t="s">
        <v>1643</v>
      </c>
      <c r="IQ38" s="3" t="s">
        <v>1643</v>
      </c>
      <c r="IR38" s="3" t="s">
        <v>1643</v>
      </c>
      <c r="IS38" s="20" t="s">
        <v>1643</v>
      </c>
      <c r="IT38" s="13" t="s">
        <v>1643</v>
      </c>
      <c r="IU38" s="3"/>
      <c r="IV38" s="3" t="s">
        <v>1643</v>
      </c>
      <c r="IW38" s="3" t="s">
        <v>1643</v>
      </c>
      <c r="IX38" s="3" t="s">
        <v>1643</v>
      </c>
      <c r="IY38" s="5" t="s">
        <v>1643</v>
      </c>
      <c r="IZ38" s="8" t="s">
        <v>1643</v>
      </c>
      <c r="JA38" s="8" t="s">
        <v>1643</v>
      </c>
      <c r="JB38" s="3" t="s">
        <v>1643</v>
      </c>
      <c r="JC38" s="3" t="s">
        <v>1643</v>
      </c>
      <c r="JD38" s="5" t="s">
        <v>1643</v>
      </c>
      <c r="JE38" s="13" t="s">
        <v>1643</v>
      </c>
      <c r="JF38" s="3" t="s">
        <v>1643</v>
      </c>
      <c r="JG38" s="3" t="s">
        <v>1643</v>
      </c>
      <c r="JH38" s="3" t="s">
        <v>1643</v>
      </c>
      <c r="JI38" s="3" t="s">
        <v>1643</v>
      </c>
      <c r="JJ38" s="3" t="s">
        <v>1643</v>
      </c>
      <c r="JK38" s="3" t="s">
        <v>1643</v>
      </c>
      <c r="JL38" s="3" t="s">
        <v>1643</v>
      </c>
      <c r="JM38" s="20" t="s">
        <v>1643</v>
      </c>
      <c r="JN38" s="13" t="s">
        <v>1643</v>
      </c>
      <c r="JO38" s="3" t="s">
        <v>1643</v>
      </c>
      <c r="JP38" s="3" t="s">
        <v>1643</v>
      </c>
      <c r="JQ38" s="3" t="s">
        <v>1643</v>
      </c>
      <c r="JR38" s="3" t="s">
        <v>1643</v>
      </c>
      <c r="JS38" s="5" t="s">
        <v>1643</v>
      </c>
      <c r="JT38" s="13" t="s">
        <v>1643</v>
      </c>
      <c r="JU38" s="3" t="s">
        <v>1643</v>
      </c>
      <c r="JV38" s="3" t="s">
        <v>1643</v>
      </c>
      <c r="JW38" s="3" t="s">
        <v>1643</v>
      </c>
      <c r="JX38" s="5" t="s">
        <v>1643</v>
      </c>
      <c r="JY38" s="13" t="s">
        <v>1643</v>
      </c>
      <c r="JZ38" s="3" t="s">
        <v>1643</v>
      </c>
      <c r="KA38" s="3" t="s">
        <v>1643</v>
      </c>
      <c r="KB38" s="3" t="s">
        <v>1643</v>
      </c>
      <c r="KC38" s="3" t="s">
        <v>1643</v>
      </c>
      <c r="KD38" s="3" t="s">
        <v>1643</v>
      </c>
      <c r="KE38" s="3" t="s">
        <v>1643</v>
      </c>
      <c r="KF38" s="3" t="s">
        <v>1643</v>
      </c>
      <c r="KG38" s="5" t="s">
        <v>1643</v>
      </c>
      <c r="KH38" s="13" t="s">
        <v>1643</v>
      </c>
      <c r="KI38" s="3" t="s">
        <v>1643</v>
      </c>
      <c r="KJ38" s="3" t="s">
        <v>1643</v>
      </c>
      <c r="KK38" s="3" t="s">
        <v>1643</v>
      </c>
      <c r="KL38" s="3" t="s">
        <v>1643</v>
      </c>
      <c r="KM38" s="3" t="s">
        <v>1643</v>
      </c>
      <c r="KN38" s="20" t="s">
        <v>1643</v>
      </c>
      <c r="KO38" s="13" t="s">
        <v>1643</v>
      </c>
      <c r="KP38" s="3" t="s">
        <v>1643</v>
      </c>
      <c r="KQ38" s="3" t="s">
        <v>1643</v>
      </c>
      <c r="KR38" s="3" t="s">
        <v>1643</v>
      </c>
      <c r="KS38" s="20" t="s">
        <v>1643</v>
      </c>
      <c r="KT38" s="16" t="s">
        <v>1643</v>
      </c>
      <c r="KU38" s="13" t="s">
        <v>1643</v>
      </c>
      <c r="KV38" s="3" t="s">
        <v>1643</v>
      </c>
      <c r="KW38" s="3" t="s">
        <v>1643</v>
      </c>
      <c r="KX38" s="3" t="s">
        <v>1643</v>
      </c>
      <c r="KY38" s="3" t="s">
        <v>1643</v>
      </c>
      <c r="KZ38" s="3" t="s">
        <v>1643</v>
      </c>
      <c r="LA38" s="3" t="s">
        <v>1643</v>
      </c>
      <c r="LB38" s="3" t="s">
        <v>1643</v>
      </c>
      <c r="LC38" s="3" t="s">
        <v>1643</v>
      </c>
      <c r="LD38" s="3" t="s">
        <v>1643</v>
      </c>
      <c r="LE38" s="3" t="s">
        <v>1643</v>
      </c>
      <c r="LF38" s="3" t="s">
        <v>1643</v>
      </c>
      <c r="LG38" s="3" t="s">
        <v>1643</v>
      </c>
      <c r="LH38" s="3" t="s">
        <v>1643</v>
      </c>
      <c r="LI38" s="3" t="s">
        <v>1643</v>
      </c>
      <c r="LJ38" s="3" t="s">
        <v>1643</v>
      </c>
      <c r="LK38" s="3" t="s">
        <v>1643</v>
      </c>
      <c r="LL38" s="3" t="s">
        <v>1643</v>
      </c>
      <c r="LM38" s="3" t="s">
        <v>1643</v>
      </c>
      <c r="LN38" s="3" t="s">
        <v>1643</v>
      </c>
      <c r="LO38" s="3" t="s">
        <v>1643</v>
      </c>
      <c r="LP38" s="3" t="s">
        <v>1643</v>
      </c>
      <c r="LQ38" s="3" t="s">
        <v>1643</v>
      </c>
      <c r="LR38" s="3" t="s">
        <v>1643</v>
      </c>
      <c r="LS38" s="3" t="s">
        <v>1643</v>
      </c>
      <c r="LT38" s="3" t="s">
        <v>1643</v>
      </c>
      <c r="LU38" s="3" t="s">
        <v>1643</v>
      </c>
      <c r="LV38" s="3" t="s">
        <v>1643</v>
      </c>
      <c r="LW38" s="3" t="s">
        <v>1643</v>
      </c>
      <c r="LX38" s="3" t="s">
        <v>1643</v>
      </c>
      <c r="LY38" s="3" t="s">
        <v>1643</v>
      </c>
      <c r="LZ38" s="3" t="s">
        <v>1643</v>
      </c>
      <c r="MA38" s="3" t="s">
        <v>1643</v>
      </c>
      <c r="MB38" s="3" t="s">
        <v>1643</v>
      </c>
      <c r="MC38" s="3" t="s">
        <v>1643</v>
      </c>
      <c r="MD38" s="3" t="s">
        <v>1643</v>
      </c>
      <c r="ME38" s="3" t="s">
        <v>1643</v>
      </c>
      <c r="MF38" s="3" t="s">
        <v>1643</v>
      </c>
      <c r="MG38" s="3" t="s">
        <v>1643</v>
      </c>
      <c r="MH38" s="3" t="s">
        <v>1643</v>
      </c>
      <c r="MI38" s="3" t="s">
        <v>1643</v>
      </c>
      <c r="MJ38" s="3" t="s">
        <v>1643</v>
      </c>
      <c r="MK38" s="3" t="s">
        <v>1643</v>
      </c>
      <c r="ML38" s="3" t="s">
        <v>1643</v>
      </c>
      <c r="MM38" s="3" t="s">
        <v>1643</v>
      </c>
      <c r="MN38" s="20" t="s">
        <v>1643</v>
      </c>
      <c r="MO38" s="13" t="s">
        <v>1643</v>
      </c>
      <c r="MP38" s="3" t="s">
        <v>1643</v>
      </c>
      <c r="MQ38" s="3" t="s">
        <v>1643</v>
      </c>
      <c r="MR38" s="3" t="s">
        <v>1643</v>
      </c>
      <c r="MS38" s="3" t="s">
        <v>1643</v>
      </c>
      <c r="MT38" s="3" t="s">
        <v>1643</v>
      </c>
      <c r="MU38" s="3" t="s">
        <v>1643</v>
      </c>
      <c r="MV38" s="20" t="s">
        <v>1643</v>
      </c>
      <c r="MW38" s="13" t="s">
        <v>1643</v>
      </c>
      <c r="MX38" s="3" t="s">
        <v>1643</v>
      </c>
      <c r="MY38" s="3" t="s">
        <v>1643</v>
      </c>
      <c r="MZ38" s="3" t="s">
        <v>1643</v>
      </c>
      <c r="NA38" s="3" t="s">
        <v>1643</v>
      </c>
      <c r="NB38" s="3" t="s">
        <v>1643</v>
      </c>
      <c r="NC38" s="20" t="s">
        <v>1643</v>
      </c>
      <c r="ND38" s="13" t="s">
        <v>1643</v>
      </c>
      <c r="NE38" s="3" t="s">
        <v>1643</v>
      </c>
      <c r="NF38" s="3" t="s">
        <v>1643</v>
      </c>
      <c r="NG38" s="3" t="s">
        <v>1643</v>
      </c>
      <c r="NH38" s="3" t="s">
        <v>1643</v>
      </c>
      <c r="NI38" s="3" t="s">
        <v>1643</v>
      </c>
      <c r="NJ38" s="3" t="s">
        <v>1643</v>
      </c>
      <c r="NK38" s="3" t="s">
        <v>1643</v>
      </c>
      <c r="NL38" s="3" t="s">
        <v>1643</v>
      </c>
      <c r="NM38" s="3" t="s">
        <v>1643</v>
      </c>
      <c r="NN38" s="3" t="s">
        <v>1643</v>
      </c>
      <c r="NO38" s="20" t="s">
        <v>1643</v>
      </c>
      <c r="NP38" s="13" t="s">
        <v>1643</v>
      </c>
      <c r="NQ38" s="3" t="s">
        <v>1643</v>
      </c>
      <c r="NR38" s="3" t="s">
        <v>1643</v>
      </c>
      <c r="NS38" s="3" t="s">
        <v>1643</v>
      </c>
      <c r="NT38" s="3" t="s">
        <v>1643</v>
      </c>
      <c r="NU38" s="3" t="s">
        <v>1643</v>
      </c>
      <c r="NV38" s="3" t="s">
        <v>1643</v>
      </c>
      <c r="NW38" s="3" t="s">
        <v>1643</v>
      </c>
      <c r="NX38" s="3" t="s">
        <v>1643</v>
      </c>
      <c r="NY38" s="3" t="s">
        <v>1643</v>
      </c>
      <c r="NZ38" s="3" t="s">
        <v>1643</v>
      </c>
      <c r="OA38" s="3" t="s">
        <v>1643</v>
      </c>
      <c r="OB38" s="3" t="s">
        <v>1643</v>
      </c>
      <c r="OC38" s="3" t="s">
        <v>1643</v>
      </c>
      <c r="OD38" s="3" t="s">
        <v>1643</v>
      </c>
      <c r="OE38" s="5" t="s">
        <v>1643</v>
      </c>
      <c r="OF38" s="13" t="s">
        <v>1643</v>
      </c>
      <c r="OG38" s="3" t="s">
        <v>1643</v>
      </c>
      <c r="OH38" s="3" t="s">
        <v>1643</v>
      </c>
      <c r="OI38" s="3" t="s">
        <v>1643</v>
      </c>
      <c r="OJ38" s="3" t="s">
        <v>1643</v>
      </c>
      <c r="OK38" s="3" t="s">
        <v>1643</v>
      </c>
      <c r="OL38" s="3" t="s">
        <v>1643</v>
      </c>
      <c r="OM38" s="5" t="s">
        <v>1643</v>
      </c>
      <c r="ON38" s="13" t="s">
        <v>1643</v>
      </c>
      <c r="OO38" s="3" t="s">
        <v>1643</v>
      </c>
      <c r="OP38" s="3" t="s">
        <v>1643</v>
      </c>
      <c r="OQ38" s="3" t="s">
        <v>1643</v>
      </c>
      <c r="OR38" s="3" t="s">
        <v>1643</v>
      </c>
      <c r="OS38" s="3" t="s">
        <v>1643</v>
      </c>
      <c r="OT38" s="3" t="s">
        <v>1643</v>
      </c>
      <c r="OU38" s="3" t="s">
        <v>1643</v>
      </c>
      <c r="OV38" s="3" t="s">
        <v>1643</v>
      </c>
      <c r="OW38" s="3" t="s">
        <v>1643</v>
      </c>
      <c r="OX38" s="5" t="s">
        <v>1643</v>
      </c>
      <c r="OY38" s="13" t="s">
        <v>1643</v>
      </c>
      <c r="OZ38" s="3" t="s">
        <v>1643</v>
      </c>
      <c r="PA38" s="3" t="s">
        <v>1643</v>
      </c>
      <c r="PB38" s="3" t="s">
        <v>1643</v>
      </c>
      <c r="PC38" s="3" t="s">
        <v>1643</v>
      </c>
      <c r="PD38" s="3" t="s">
        <v>1643</v>
      </c>
      <c r="PE38" s="3" t="s">
        <v>1643</v>
      </c>
      <c r="PF38" s="3" t="s">
        <v>1643</v>
      </c>
      <c r="PG38" s="3" t="s">
        <v>1643</v>
      </c>
      <c r="PH38" s="3" t="s">
        <v>1643</v>
      </c>
      <c r="PI38" s="3" t="s">
        <v>1643</v>
      </c>
      <c r="PJ38" s="3" t="s">
        <v>1643</v>
      </c>
      <c r="PK38" s="3" t="s">
        <v>1643</v>
      </c>
      <c r="PL38" s="3" t="s">
        <v>1643</v>
      </c>
      <c r="PM38" s="3" t="s">
        <v>1643</v>
      </c>
      <c r="PN38" s="3" t="s">
        <v>1643</v>
      </c>
      <c r="PO38" s="3" t="s">
        <v>1643</v>
      </c>
      <c r="PP38" s="3" t="s">
        <v>1643</v>
      </c>
      <c r="PQ38" s="3" t="s">
        <v>1643</v>
      </c>
      <c r="PR38" s="3" t="s">
        <v>1643</v>
      </c>
      <c r="PS38" s="3" t="s">
        <v>1643</v>
      </c>
      <c r="PT38" s="3" t="s">
        <v>1643</v>
      </c>
      <c r="PU38" s="3" t="s">
        <v>1643</v>
      </c>
      <c r="PV38" s="3" t="s">
        <v>1643</v>
      </c>
      <c r="PW38" s="3" t="s">
        <v>1643</v>
      </c>
      <c r="PX38" s="3" t="s">
        <v>1643</v>
      </c>
      <c r="PY38" s="3" t="s">
        <v>1643</v>
      </c>
      <c r="PZ38" s="3" t="s">
        <v>1643</v>
      </c>
      <c r="QA38" s="3" t="s">
        <v>1643</v>
      </c>
      <c r="QB38" s="3" t="s">
        <v>1643</v>
      </c>
      <c r="QC38" s="3" t="s">
        <v>1643</v>
      </c>
      <c r="QD38" s="3" t="s">
        <v>1643</v>
      </c>
      <c r="QE38" s="3" t="s">
        <v>1643</v>
      </c>
      <c r="QF38" s="3" t="s">
        <v>1643</v>
      </c>
      <c r="QG38" s="3" t="s">
        <v>1643</v>
      </c>
      <c r="QH38" s="3" t="s">
        <v>1643</v>
      </c>
      <c r="QI38" s="3" t="s">
        <v>1643</v>
      </c>
      <c r="QJ38" s="3" t="s">
        <v>1643</v>
      </c>
      <c r="QK38" s="3" t="s">
        <v>1643</v>
      </c>
      <c r="QL38" s="3" t="s">
        <v>1643</v>
      </c>
      <c r="QM38" s="3" t="s">
        <v>1643</v>
      </c>
      <c r="QN38" s="3" t="s">
        <v>1643</v>
      </c>
      <c r="QO38" s="3" t="s">
        <v>1643</v>
      </c>
      <c r="QP38" s="3" t="s">
        <v>1643</v>
      </c>
      <c r="QQ38" s="3" t="s">
        <v>1643</v>
      </c>
      <c r="QR38" s="3" t="s">
        <v>1643</v>
      </c>
      <c r="QS38" s="3" t="s">
        <v>1643</v>
      </c>
      <c r="QT38" s="3" t="s">
        <v>1643</v>
      </c>
      <c r="QU38" s="3" t="s">
        <v>1643</v>
      </c>
      <c r="QV38" s="3" t="s">
        <v>1643</v>
      </c>
      <c r="QW38" s="3" t="s">
        <v>1643</v>
      </c>
      <c r="QX38" s="3" t="s">
        <v>1643</v>
      </c>
      <c r="QY38" s="3" t="s">
        <v>1643</v>
      </c>
      <c r="QZ38" s="3" t="s">
        <v>1643</v>
      </c>
      <c r="RA38" s="3" t="s">
        <v>1643</v>
      </c>
      <c r="RB38" s="3" t="s">
        <v>1643</v>
      </c>
      <c r="RC38" s="3" t="s">
        <v>1643</v>
      </c>
      <c r="RD38" s="3" t="s">
        <v>1643</v>
      </c>
      <c r="RE38" s="3" t="s">
        <v>1643</v>
      </c>
      <c r="RF38" s="3" t="s">
        <v>1643</v>
      </c>
      <c r="RG38" s="3" t="s">
        <v>1643</v>
      </c>
      <c r="RH38" s="3" t="s">
        <v>1643</v>
      </c>
      <c r="RI38" s="3" t="s">
        <v>1643</v>
      </c>
      <c r="RJ38" s="3" t="s">
        <v>1643</v>
      </c>
      <c r="RK38" s="5" t="s">
        <v>1643</v>
      </c>
      <c r="RL38" s="8" t="s">
        <v>1643</v>
      </c>
      <c r="RM38" s="3" t="s">
        <v>1643</v>
      </c>
      <c r="RN38" s="3" t="s">
        <v>1643</v>
      </c>
      <c r="RO38" s="3" t="s">
        <v>1643</v>
      </c>
      <c r="RP38" s="3" t="s">
        <v>1643</v>
      </c>
      <c r="RQ38" s="3" t="s">
        <v>1643</v>
      </c>
      <c r="RR38" s="20" t="s">
        <v>1643</v>
      </c>
      <c r="RS38" s="13" t="s">
        <v>1643</v>
      </c>
      <c r="RT38" s="3" t="s">
        <v>1643</v>
      </c>
      <c r="RU38" s="3" t="s">
        <v>1643</v>
      </c>
      <c r="RV38" s="3" t="s">
        <v>1643</v>
      </c>
      <c r="RW38" s="3" t="s">
        <v>1643</v>
      </c>
      <c r="RX38" s="3" t="s">
        <v>1643</v>
      </c>
      <c r="RY38" s="3" t="s">
        <v>1643</v>
      </c>
      <c r="RZ38" s="3" t="s">
        <v>1643</v>
      </c>
      <c r="SA38" s="3" t="s">
        <v>1643</v>
      </c>
      <c r="SB38" s="3" t="s">
        <v>1643</v>
      </c>
      <c r="SC38" s="3" t="s">
        <v>1643</v>
      </c>
      <c r="SD38" s="3" t="s">
        <v>1643</v>
      </c>
      <c r="SE38" s="3" t="s">
        <v>1643</v>
      </c>
      <c r="SF38" s="3" t="s">
        <v>1643</v>
      </c>
      <c r="SG38" s="3" t="s">
        <v>1643</v>
      </c>
      <c r="SH38" s="3" t="s">
        <v>1643</v>
      </c>
      <c r="SI38" s="3" t="s">
        <v>1643</v>
      </c>
      <c r="SJ38" s="3" t="s">
        <v>1643</v>
      </c>
      <c r="SK38" s="3" t="s">
        <v>1643</v>
      </c>
      <c r="SL38" s="3" t="s">
        <v>1643</v>
      </c>
      <c r="SM38" s="3" t="s">
        <v>1643</v>
      </c>
      <c r="SN38" s="3" t="s">
        <v>1643</v>
      </c>
      <c r="SO38" s="3" t="s">
        <v>1643</v>
      </c>
      <c r="SP38" s="3" t="s">
        <v>1643</v>
      </c>
      <c r="SQ38" s="3" t="s">
        <v>1643</v>
      </c>
      <c r="SR38" s="3" t="s">
        <v>1643</v>
      </c>
      <c r="SS38" s="3" t="s">
        <v>1643</v>
      </c>
      <c r="ST38" s="3" t="s">
        <v>1643</v>
      </c>
      <c r="SU38" s="3" t="s">
        <v>1643</v>
      </c>
      <c r="SV38" s="3" t="s">
        <v>1643</v>
      </c>
      <c r="SW38" s="3" t="s">
        <v>1643</v>
      </c>
      <c r="SX38" s="3" t="s">
        <v>1643</v>
      </c>
      <c r="SY38" s="3" t="s">
        <v>1643</v>
      </c>
      <c r="SZ38" s="3" t="s">
        <v>1643</v>
      </c>
      <c r="TA38" s="3" t="s">
        <v>1643</v>
      </c>
      <c r="TB38" s="20" t="s">
        <v>1643</v>
      </c>
      <c r="TC38" s="13"/>
      <c r="TD38" s="3"/>
      <c r="TE38" s="5"/>
      <c r="TF38" s="18" t="s">
        <v>1643</v>
      </c>
      <c r="TG38" s="13" t="s">
        <v>1643</v>
      </c>
      <c r="TH38" s="3" t="s">
        <v>1643</v>
      </c>
      <c r="TI38" s="3" t="s">
        <v>1643</v>
      </c>
      <c r="TJ38" s="3" t="s">
        <v>1643</v>
      </c>
      <c r="TK38" s="3" t="s">
        <v>1643</v>
      </c>
      <c r="TL38" s="3" t="s">
        <v>1643</v>
      </c>
      <c r="TM38" s="3" t="s">
        <v>1643</v>
      </c>
      <c r="TN38" s="3" t="s">
        <v>1643</v>
      </c>
      <c r="TO38" s="3" t="s">
        <v>1643</v>
      </c>
      <c r="TP38" s="5" t="s">
        <v>1643</v>
      </c>
      <c r="TQ38" s="8" t="s">
        <v>1643</v>
      </c>
      <c r="TR38" s="3" t="s">
        <v>1643</v>
      </c>
      <c r="TS38" s="3" t="s">
        <v>1643</v>
      </c>
      <c r="TT38" s="3" t="s">
        <v>1643</v>
      </c>
      <c r="TU38" s="20" t="s">
        <v>1643</v>
      </c>
      <c r="TV38" s="13" t="s">
        <v>1643</v>
      </c>
      <c r="TW38" s="5" t="s">
        <v>1643</v>
      </c>
      <c r="TX38" s="13" t="s">
        <v>1643</v>
      </c>
      <c r="TY38" s="5" t="s">
        <v>1643</v>
      </c>
      <c r="TZ38" s="13" t="s">
        <v>1643</v>
      </c>
      <c r="UA38" s="3" t="s">
        <v>1643</v>
      </c>
      <c r="UB38" s="3" t="s">
        <v>1643</v>
      </c>
      <c r="UC38" s="3" t="s">
        <v>1643</v>
      </c>
      <c r="UD38" s="3" t="s">
        <v>1643</v>
      </c>
      <c r="UE38" s="5" t="s">
        <v>1643</v>
      </c>
      <c r="UF38" s="13" t="s">
        <v>1643</v>
      </c>
      <c r="UG38" s="3" t="s">
        <v>1643</v>
      </c>
      <c r="UH38" s="5" t="s">
        <v>1643</v>
      </c>
      <c r="UI38" s="13" t="s">
        <v>1643</v>
      </c>
      <c r="UJ38" s="3" t="s">
        <v>1643</v>
      </c>
      <c r="UK38" s="3" t="s">
        <v>1643</v>
      </c>
      <c r="UL38" s="3" t="s">
        <v>1643</v>
      </c>
      <c r="UM38" s="3" t="s">
        <v>1643</v>
      </c>
      <c r="UN38" s="3" t="s">
        <v>1643</v>
      </c>
      <c r="UO38" s="3" t="s">
        <v>1643</v>
      </c>
      <c r="UP38" s="3" t="s">
        <v>1643</v>
      </c>
      <c r="UQ38" s="3" t="s">
        <v>1643</v>
      </c>
      <c r="UR38" s="3" t="s">
        <v>1643</v>
      </c>
      <c r="US38" s="3" t="s">
        <v>1643</v>
      </c>
      <c r="UT38" s="3" t="s">
        <v>1643</v>
      </c>
      <c r="UU38" s="3" t="s">
        <v>1643</v>
      </c>
      <c r="UV38" s="3" t="s">
        <v>1643</v>
      </c>
      <c r="UW38" s="3" t="s">
        <v>1643</v>
      </c>
      <c r="UX38" s="5" t="s">
        <v>1643</v>
      </c>
      <c r="UY38" s="13" t="s">
        <v>1643</v>
      </c>
      <c r="UZ38" s="3" t="s">
        <v>1643</v>
      </c>
      <c r="VA38" s="3" t="s">
        <v>1643</v>
      </c>
      <c r="VB38" s="3" t="s">
        <v>1643</v>
      </c>
      <c r="VC38" s="3" t="s">
        <v>1643</v>
      </c>
      <c r="VD38" s="3" t="s">
        <v>1643</v>
      </c>
      <c r="VE38" s="3" t="s">
        <v>1643</v>
      </c>
      <c r="VF38" s="5" t="s">
        <v>1643</v>
      </c>
      <c r="VG38" s="13" t="s">
        <v>1643</v>
      </c>
      <c r="VH38" s="3" t="s">
        <v>1643</v>
      </c>
      <c r="VI38" s="3" t="s">
        <v>1643</v>
      </c>
      <c r="VJ38" s="3" t="s">
        <v>1643</v>
      </c>
      <c r="VK38" s="3" t="s">
        <v>1643</v>
      </c>
      <c r="VL38" s="3" t="s">
        <v>1643</v>
      </c>
      <c r="VM38" s="3" t="s">
        <v>1643</v>
      </c>
      <c r="VN38" s="5" t="s">
        <v>1643</v>
      </c>
      <c r="VO38" s="13" t="s">
        <v>1643</v>
      </c>
      <c r="VP38" s="3" t="s">
        <v>1643</v>
      </c>
      <c r="VQ38" s="3" t="s">
        <v>1643</v>
      </c>
      <c r="VR38" s="3" t="s">
        <v>1643</v>
      </c>
      <c r="VS38" s="3" t="s">
        <v>1643</v>
      </c>
      <c r="VT38" s="3" t="s">
        <v>1643</v>
      </c>
      <c r="VU38" s="3" t="s">
        <v>1643</v>
      </c>
      <c r="VV38" s="3" t="s">
        <v>1643</v>
      </c>
      <c r="VW38" s="3" t="s">
        <v>1643</v>
      </c>
      <c r="VX38" s="3" t="s">
        <v>1643</v>
      </c>
      <c r="VY38" s="3" t="s">
        <v>1643</v>
      </c>
      <c r="VZ38" s="3" t="s">
        <v>1643</v>
      </c>
      <c r="WA38" s="3" t="s">
        <v>1643</v>
      </c>
      <c r="WB38" s="3" t="s">
        <v>1643</v>
      </c>
      <c r="WC38" s="3" t="s">
        <v>1643</v>
      </c>
      <c r="WD38" s="3" t="s">
        <v>1643</v>
      </c>
      <c r="WE38" s="3" t="s">
        <v>1643</v>
      </c>
      <c r="WF38" s="3" t="s">
        <v>1643</v>
      </c>
      <c r="WG38" s="3" t="s">
        <v>1643</v>
      </c>
      <c r="WH38" s="3" t="s">
        <v>1643</v>
      </c>
      <c r="WI38" s="3" t="s">
        <v>1643</v>
      </c>
      <c r="WJ38" s="3" t="s">
        <v>1643</v>
      </c>
      <c r="WK38" s="3" t="s">
        <v>1643</v>
      </c>
      <c r="WL38" s="3" t="s">
        <v>1643</v>
      </c>
      <c r="WM38" s="3" t="s">
        <v>1643</v>
      </c>
      <c r="WN38" s="3" t="s">
        <v>1643</v>
      </c>
      <c r="WO38" s="3" t="s">
        <v>1643</v>
      </c>
      <c r="WP38" s="3" t="s">
        <v>1643</v>
      </c>
      <c r="WQ38" s="3" t="s">
        <v>1643</v>
      </c>
      <c r="WR38" s="3" t="s">
        <v>1643</v>
      </c>
      <c r="WS38" s="3" t="s">
        <v>1643</v>
      </c>
      <c r="WT38" s="3" t="s">
        <v>1643</v>
      </c>
      <c r="WU38" s="3" t="s">
        <v>1643</v>
      </c>
      <c r="WV38" s="3" t="s">
        <v>1643</v>
      </c>
      <c r="WW38" s="3" t="s">
        <v>1643</v>
      </c>
      <c r="WX38" s="3" t="s">
        <v>1643</v>
      </c>
      <c r="WY38" s="3" t="s">
        <v>1643</v>
      </c>
      <c r="WZ38" s="3" t="s">
        <v>1643</v>
      </c>
      <c r="XA38" s="3" t="s">
        <v>1643</v>
      </c>
      <c r="XB38" s="3" t="s">
        <v>1643</v>
      </c>
      <c r="XC38" s="3" t="s">
        <v>1643</v>
      </c>
      <c r="XD38" s="3" t="s">
        <v>1643</v>
      </c>
      <c r="XE38" s="3" t="s">
        <v>1643</v>
      </c>
      <c r="XF38" s="3" t="s">
        <v>1643</v>
      </c>
      <c r="XG38" s="3" t="s">
        <v>1643</v>
      </c>
      <c r="XH38" s="3" t="s">
        <v>1643</v>
      </c>
      <c r="XI38" s="3" t="s">
        <v>1643</v>
      </c>
      <c r="XJ38" s="3" t="s">
        <v>1643</v>
      </c>
      <c r="XK38" s="3" t="s">
        <v>1643</v>
      </c>
      <c r="XL38" s="3" t="s">
        <v>1643</v>
      </c>
      <c r="XM38" s="3" t="s">
        <v>1643</v>
      </c>
      <c r="XN38" s="3" t="s">
        <v>1643</v>
      </c>
      <c r="XO38" s="3" t="s">
        <v>1643</v>
      </c>
      <c r="XP38" s="3" t="s">
        <v>1643</v>
      </c>
      <c r="XQ38" s="3" t="s">
        <v>1643</v>
      </c>
      <c r="XR38" s="3" t="s">
        <v>1643</v>
      </c>
      <c r="XS38" s="3" t="s">
        <v>1643</v>
      </c>
      <c r="XT38" s="3" t="s">
        <v>1643</v>
      </c>
      <c r="XU38" s="3" t="s">
        <v>1643</v>
      </c>
      <c r="XV38" s="3" t="s">
        <v>1643</v>
      </c>
      <c r="XW38" s="3" t="s">
        <v>1643</v>
      </c>
      <c r="XX38" s="3" t="s">
        <v>1643</v>
      </c>
      <c r="XY38" s="3" t="s">
        <v>1643</v>
      </c>
      <c r="XZ38" s="3" t="s">
        <v>1643</v>
      </c>
      <c r="YA38" s="5" t="s">
        <v>1643</v>
      </c>
      <c r="YB38" s="13" t="s">
        <v>1643</v>
      </c>
      <c r="YC38" s="3" t="s">
        <v>1643</v>
      </c>
      <c r="YD38" s="3" t="s">
        <v>1643</v>
      </c>
      <c r="YE38" s="3" t="s">
        <v>1643</v>
      </c>
      <c r="YF38" s="3" t="s">
        <v>1643</v>
      </c>
      <c r="YG38" s="3" t="s">
        <v>1643</v>
      </c>
      <c r="YH38" s="5" t="s">
        <v>1643</v>
      </c>
      <c r="YI38" s="13" t="s">
        <v>1643</v>
      </c>
      <c r="YJ38" s="3" t="s">
        <v>1643</v>
      </c>
      <c r="YK38" s="3" t="s">
        <v>1643</v>
      </c>
      <c r="YL38" s="3" t="s">
        <v>1643</v>
      </c>
      <c r="YM38" s="3" t="s">
        <v>1643</v>
      </c>
      <c r="YN38" s="3" t="s">
        <v>1643</v>
      </c>
      <c r="YO38" s="3" t="s">
        <v>1643</v>
      </c>
      <c r="YP38" s="3" t="s">
        <v>1643</v>
      </c>
      <c r="YQ38" s="3" t="s">
        <v>1643</v>
      </c>
      <c r="YR38" s="3" t="s">
        <v>1643</v>
      </c>
      <c r="YS38" s="3" t="s">
        <v>1643</v>
      </c>
      <c r="YT38" s="3" t="s">
        <v>1643</v>
      </c>
      <c r="YU38" s="3" t="s">
        <v>1643</v>
      </c>
      <c r="YV38" s="3" t="s">
        <v>1643</v>
      </c>
      <c r="YW38" s="3" t="s">
        <v>1643</v>
      </c>
      <c r="YX38" s="3" t="s">
        <v>1643</v>
      </c>
      <c r="YY38" s="3" t="s">
        <v>1643</v>
      </c>
      <c r="YZ38" s="3" t="s">
        <v>1643</v>
      </c>
      <c r="ZA38" s="3" t="s">
        <v>1643</v>
      </c>
      <c r="ZB38" s="3" t="s">
        <v>1643</v>
      </c>
      <c r="ZC38" s="3" t="s">
        <v>1643</v>
      </c>
      <c r="ZD38" s="3" t="s">
        <v>1643</v>
      </c>
      <c r="ZE38" s="3" t="s">
        <v>1643</v>
      </c>
      <c r="ZF38" s="3" t="s">
        <v>1643</v>
      </c>
      <c r="ZG38" s="3" t="s">
        <v>1643</v>
      </c>
      <c r="ZH38" s="3" t="s">
        <v>1643</v>
      </c>
      <c r="ZI38" s="3" t="s">
        <v>1643</v>
      </c>
      <c r="ZJ38" s="3" t="s">
        <v>1643</v>
      </c>
      <c r="ZK38" s="3" t="s">
        <v>1643</v>
      </c>
      <c r="ZL38" s="3" t="s">
        <v>1643</v>
      </c>
      <c r="ZM38" s="3" t="s">
        <v>1643</v>
      </c>
      <c r="ZN38" s="3" t="s">
        <v>1643</v>
      </c>
      <c r="ZO38" s="3" t="s">
        <v>1643</v>
      </c>
      <c r="ZP38" s="3" t="s">
        <v>1643</v>
      </c>
      <c r="ZQ38" s="3" t="s">
        <v>1643</v>
      </c>
      <c r="ZR38" s="5" t="s">
        <v>1643</v>
      </c>
      <c r="ZS38" s="13"/>
      <c r="ZT38" s="3"/>
      <c r="ZU38" s="5"/>
      <c r="ZV38" s="18" t="s">
        <v>1643</v>
      </c>
      <c r="ZW38" s="13" t="s">
        <v>1643</v>
      </c>
      <c r="ZX38" s="3" t="s">
        <v>1643</v>
      </c>
      <c r="ZY38" s="3" t="s">
        <v>1643</v>
      </c>
      <c r="ZZ38" s="3" t="s">
        <v>1643</v>
      </c>
      <c r="AAA38" s="3" t="s">
        <v>1643</v>
      </c>
      <c r="AAB38" s="3" t="s">
        <v>1643</v>
      </c>
      <c r="AAC38" s="3" t="s">
        <v>1643</v>
      </c>
      <c r="AAD38" s="3" t="s">
        <v>1643</v>
      </c>
      <c r="AAE38" s="3" t="s">
        <v>1643</v>
      </c>
      <c r="AAF38" s="5" t="s">
        <v>1643</v>
      </c>
      <c r="AAG38" s="13" t="s">
        <v>1643</v>
      </c>
      <c r="AAH38" s="3" t="s">
        <v>1643</v>
      </c>
      <c r="AAI38" s="3" t="s">
        <v>1643</v>
      </c>
      <c r="AAJ38" s="3" t="s">
        <v>1643</v>
      </c>
      <c r="AAK38" s="3" t="s">
        <v>1643</v>
      </c>
      <c r="AAL38" s="3" t="s">
        <v>1643</v>
      </c>
      <c r="AAM38" s="3" t="s">
        <v>1643</v>
      </c>
      <c r="AAN38" s="3" t="s">
        <v>1643</v>
      </c>
      <c r="AAO38" s="5" t="s">
        <v>1643</v>
      </c>
      <c r="AAP38" s="13" t="s">
        <v>1643</v>
      </c>
      <c r="AAQ38" s="5" t="s">
        <v>1643</v>
      </c>
      <c r="AAR38" s="13" t="s">
        <v>1643</v>
      </c>
      <c r="AAS38" s="3" t="s">
        <v>1643</v>
      </c>
      <c r="AAT38" s="3" t="s">
        <v>1643</v>
      </c>
      <c r="AAU38" s="3" t="s">
        <v>1643</v>
      </c>
      <c r="AAV38" s="3" t="s">
        <v>1643</v>
      </c>
      <c r="AAW38" s="3" t="s">
        <v>1643</v>
      </c>
      <c r="AAX38" s="5" t="s">
        <v>1643</v>
      </c>
      <c r="AAY38" s="13" t="s">
        <v>1643</v>
      </c>
      <c r="AAZ38" s="13" t="s">
        <v>1643</v>
      </c>
      <c r="ABA38" s="3" t="s">
        <v>1643</v>
      </c>
      <c r="ABB38" s="3" t="s">
        <v>1643</v>
      </c>
      <c r="ABC38" s="3" t="s">
        <v>1643</v>
      </c>
      <c r="ABD38" s="3" t="s">
        <v>1643</v>
      </c>
      <c r="ABE38" s="20"/>
      <c r="ABF38" s="5" t="s">
        <v>1643</v>
      </c>
      <c r="ABG38" s="13" t="s">
        <v>1643</v>
      </c>
      <c r="ABH38" s="3" t="s">
        <v>1643</v>
      </c>
      <c r="ABI38" s="3" t="s">
        <v>1643</v>
      </c>
      <c r="ABJ38" s="3" t="s">
        <v>1643</v>
      </c>
      <c r="ABK38" s="3" t="s">
        <v>1643</v>
      </c>
      <c r="ABL38" s="3" t="s">
        <v>1643</v>
      </c>
      <c r="ABM38" s="5" t="s">
        <v>1643</v>
      </c>
      <c r="ABN38" s="13" t="s">
        <v>1643</v>
      </c>
      <c r="ABO38" s="3" t="s">
        <v>1643</v>
      </c>
      <c r="ABP38" s="3" t="s">
        <v>1643</v>
      </c>
      <c r="ABQ38" s="3" t="s">
        <v>1643</v>
      </c>
      <c r="ABR38" s="3" t="s">
        <v>1643</v>
      </c>
      <c r="ABS38" s="3" t="s">
        <v>1643</v>
      </c>
      <c r="ABT38" s="5" t="s">
        <v>1643</v>
      </c>
      <c r="ABU38" s="13" t="s">
        <v>1643</v>
      </c>
      <c r="ABV38" s="3" t="s">
        <v>1643</v>
      </c>
      <c r="ABW38" s="3" t="s">
        <v>1643</v>
      </c>
      <c r="ABX38" s="3" t="s">
        <v>1643</v>
      </c>
      <c r="ABY38" s="3" t="s">
        <v>1643</v>
      </c>
      <c r="ABZ38" s="3" t="s">
        <v>1643</v>
      </c>
      <c r="ACA38" s="5" t="s">
        <v>1643</v>
      </c>
      <c r="ACB38" s="13" t="s">
        <v>1643</v>
      </c>
      <c r="ACC38" s="3" t="s">
        <v>1643</v>
      </c>
      <c r="ACD38" s="3" t="s">
        <v>1643</v>
      </c>
      <c r="ACE38" s="3" t="s">
        <v>1643</v>
      </c>
      <c r="ACF38" s="3" t="s">
        <v>1643</v>
      </c>
      <c r="ACG38" s="3" t="s">
        <v>1643</v>
      </c>
      <c r="ACH38" s="3" t="s">
        <v>1643</v>
      </c>
      <c r="ACI38" s="3" t="s">
        <v>1643</v>
      </c>
      <c r="ACJ38" s="5" t="s">
        <v>1643</v>
      </c>
      <c r="ACK38" s="13" t="s">
        <v>1643</v>
      </c>
      <c r="ACL38" s="3" t="s">
        <v>1643</v>
      </c>
      <c r="ACM38" s="3" t="s">
        <v>1643</v>
      </c>
      <c r="ACN38" s="3" t="s">
        <v>1643</v>
      </c>
      <c r="ACO38" s="3" t="s">
        <v>1643</v>
      </c>
      <c r="ACP38" s="5" t="s">
        <v>1643</v>
      </c>
      <c r="ACQ38" s="13" t="s">
        <v>1643</v>
      </c>
      <c r="ACR38" s="3" t="s">
        <v>1643</v>
      </c>
      <c r="ACS38" s="3" t="s">
        <v>1643</v>
      </c>
      <c r="ACT38" s="3" t="s">
        <v>1643</v>
      </c>
      <c r="ACU38" s="5"/>
      <c r="ACV38" s="13" t="s">
        <v>1643</v>
      </c>
      <c r="ACW38" s="3" t="s">
        <v>1643</v>
      </c>
      <c r="ACX38" s="3" t="s">
        <v>1643</v>
      </c>
      <c r="ACY38" s="3" t="s">
        <v>1643</v>
      </c>
      <c r="ACZ38" s="5" t="s">
        <v>1643</v>
      </c>
      <c r="ADA38" s="13" t="s">
        <v>1643</v>
      </c>
      <c r="ADB38" s="3" t="s">
        <v>1643</v>
      </c>
      <c r="ADC38" s="3" t="s">
        <v>1643</v>
      </c>
      <c r="ADD38" s="3" t="s">
        <v>1643</v>
      </c>
      <c r="ADE38" s="3" t="s">
        <v>1643</v>
      </c>
      <c r="ADF38" s="3" t="s">
        <v>1643</v>
      </c>
      <c r="ADG38" s="3" t="s">
        <v>1643</v>
      </c>
      <c r="ADH38" s="3" t="s">
        <v>1643</v>
      </c>
      <c r="ADI38" s="20" t="s">
        <v>1643</v>
      </c>
      <c r="ADJ38" s="13" t="s">
        <v>1643</v>
      </c>
      <c r="ADK38" s="3" t="s">
        <v>1643</v>
      </c>
      <c r="ADL38" s="3" t="s">
        <v>1643</v>
      </c>
      <c r="ADM38" s="3" t="s">
        <v>1643</v>
      </c>
      <c r="ADN38" s="3" t="s">
        <v>1643</v>
      </c>
      <c r="ADO38" s="5" t="s">
        <v>1643</v>
      </c>
      <c r="ADP38" s="13" t="s">
        <v>1643</v>
      </c>
      <c r="ADQ38" s="8" t="s">
        <v>1643</v>
      </c>
      <c r="ADR38" s="3" t="s">
        <v>1643</v>
      </c>
      <c r="ADS38" s="3" t="s">
        <v>1643</v>
      </c>
      <c r="ADT38" s="5" t="s">
        <v>1643</v>
      </c>
      <c r="ADU38" s="13" t="s">
        <v>1643</v>
      </c>
      <c r="ADV38" s="8" t="s">
        <v>1643</v>
      </c>
      <c r="ADW38" s="3" t="s">
        <v>1643</v>
      </c>
      <c r="ADX38" s="3" t="s">
        <v>1643</v>
      </c>
      <c r="ADY38" s="5" t="s">
        <v>1643</v>
      </c>
      <c r="ADZ38" s="13" t="s">
        <v>1643</v>
      </c>
      <c r="AEA38" s="8" t="s">
        <v>1643</v>
      </c>
      <c r="AEB38" s="3" t="s">
        <v>1643</v>
      </c>
      <c r="AEC38" s="3" t="s">
        <v>1643</v>
      </c>
      <c r="AED38" s="5" t="s">
        <v>1643</v>
      </c>
      <c r="AEE38" s="13" t="s">
        <v>1643</v>
      </c>
      <c r="AEF38" s="3" t="s">
        <v>1643</v>
      </c>
      <c r="AEG38" s="3" t="s">
        <v>1643</v>
      </c>
      <c r="AEH38" s="3" t="s">
        <v>1643</v>
      </c>
      <c r="AEI38" s="3" t="s">
        <v>1643</v>
      </c>
      <c r="AEJ38" s="3" t="s">
        <v>1643</v>
      </c>
      <c r="AEK38" s="3" t="s">
        <v>1643</v>
      </c>
      <c r="AEL38" s="3" t="s">
        <v>1643</v>
      </c>
      <c r="AEM38" s="5" t="s">
        <v>1643</v>
      </c>
      <c r="AEN38" s="13" t="s">
        <v>1643</v>
      </c>
      <c r="AEO38" s="3" t="s">
        <v>1643</v>
      </c>
      <c r="AEP38" s="3" t="s">
        <v>1643</v>
      </c>
      <c r="AEQ38" s="3" t="s">
        <v>1643</v>
      </c>
      <c r="AER38" s="3" t="s">
        <v>1643</v>
      </c>
      <c r="AES38" s="3" t="s">
        <v>1643</v>
      </c>
      <c r="AET38" s="5" t="s">
        <v>1643</v>
      </c>
      <c r="AEU38" s="13" t="s">
        <v>1643</v>
      </c>
      <c r="AEV38" s="3" t="s">
        <v>1643</v>
      </c>
      <c r="AEW38" s="3" t="s">
        <v>1643</v>
      </c>
      <c r="AEX38" s="3" t="s">
        <v>1643</v>
      </c>
      <c r="AEY38" s="5" t="s">
        <v>1643</v>
      </c>
    </row>
    <row r="39" spans="1:831" ht="87" x14ac:dyDescent="0.35">
      <c r="A39" s="1">
        <v>45619.652002314811</v>
      </c>
      <c r="B39" s="2">
        <v>45619.65892361111</v>
      </c>
      <c r="C39" s="4">
        <v>73</v>
      </c>
      <c r="D39" s="4">
        <v>597</v>
      </c>
      <c r="E39" s="3" t="s">
        <v>1677</v>
      </c>
      <c r="F39" s="2">
        <v>45626.658981655091</v>
      </c>
      <c r="G39" s="3" t="s">
        <v>1728</v>
      </c>
      <c r="H39" s="4">
        <v>0.89999997615814209</v>
      </c>
      <c r="I39" s="3" t="s">
        <v>1642</v>
      </c>
      <c r="J39" s="3" t="s">
        <v>1642</v>
      </c>
      <c r="K39" s="3" t="s">
        <v>1642</v>
      </c>
      <c r="L39" s="3" t="s">
        <v>1642</v>
      </c>
      <c r="M39" s="3" t="s">
        <v>1642</v>
      </c>
      <c r="N39" s="3" t="s">
        <v>1642</v>
      </c>
      <c r="O39" s="3" t="s">
        <v>111</v>
      </c>
      <c r="P39" s="3" t="s">
        <v>110</v>
      </c>
      <c r="Q39" s="3" t="s">
        <v>9</v>
      </c>
      <c r="R39" s="20" t="s">
        <v>110</v>
      </c>
      <c r="S39" s="127">
        <v>37</v>
      </c>
      <c r="T39" s="124"/>
      <c r="U39" s="3"/>
      <c r="V39" s="3" t="s">
        <v>20</v>
      </c>
      <c r="W39" s="3" t="s">
        <v>110</v>
      </c>
      <c r="X39" s="3" t="s">
        <v>37</v>
      </c>
      <c r="Y39" s="3" t="s">
        <v>95</v>
      </c>
      <c r="Z39" s="3" t="s">
        <v>14</v>
      </c>
      <c r="AA39" s="4">
        <v>400</v>
      </c>
      <c r="AB39" s="3" t="s">
        <v>25</v>
      </c>
      <c r="AC39" s="3" t="s">
        <v>110</v>
      </c>
      <c r="AD39" s="3" t="s">
        <v>1643</v>
      </c>
      <c r="AE39" s="5" t="s">
        <v>1643</v>
      </c>
      <c r="AF39" s="8" t="s">
        <v>1643</v>
      </c>
      <c r="AG39" s="3" t="s">
        <v>1643</v>
      </c>
      <c r="AH39" s="3" t="s">
        <v>1643</v>
      </c>
      <c r="AI39" s="3" t="s">
        <v>1643</v>
      </c>
      <c r="AJ39" s="3" t="s">
        <v>1643</v>
      </c>
      <c r="AK39" s="3" t="s">
        <v>1643</v>
      </c>
      <c r="AL39" s="3" t="s">
        <v>1643</v>
      </c>
      <c r="AM39" s="3" t="s">
        <v>1643</v>
      </c>
      <c r="AN39" s="3" t="s">
        <v>1643</v>
      </c>
      <c r="AO39" s="3" t="s">
        <v>1643</v>
      </c>
      <c r="AP39" s="3" t="s">
        <v>1643</v>
      </c>
      <c r="AQ39" s="3" t="s">
        <v>1643</v>
      </c>
      <c r="AR39" s="3" t="s">
        <v>1643</v>
      </c>
      <c r="AS39" s="3" t="s">
        <v>1643</v>
      </c>
      <c r="AT39" s="3" t="s">
        <v>1643</v>
      </c>
      <c r="AU39" s="5" t="s">
        <v>1643</v>
      </c>
      <c r="AV39" s="13" t="s">
        <v>1643</v>
      </c>
      <c r="AW39" s="3" t="s">
        <v>1643</v>
      </c>
      <c r="AX39" s="3" t="s">
        <v>1643</v>
      </c>
      <c r="AY39" s="3" t="s">
        <v>1643</v>
      </c>
      <c r="AZ39" s="3" t="s">
        <v>1643</v>
      </c>
      <c r="BA39" s="3" t="s">
        <v>1643</v>
      </c>
      <c r="BB39" s="3" t="s">
        <v>1643</v>
      </c>
      <c r="BC39" s="5" t="s">
        <v>1643</v>
      </c>
      <c r="BD39" s="13" t="s">
        <v>1643</v>
      </c>
      <c r="BE39" s="3" t="s">
        <v>1643</v>
      </c>
      <c r="BF39" s="3" t="s">
        <v>1643</v>
      </c>
      <c r="BG39" s="3" t="s">
        <v>1643</v>
      </c>
      <c r="BH39" s="3" t="s">
        <v>1643</v>
      </c>
      <c r="BI39" s="3" t="s">
        <v>1643</v>
      </c>
      <c r="BJ39" s="3" t="s">
        <v>1643</v>
      </c>
      <c r="BK39" s="5" t="s">
        <v>1643</v>
      </c>
      <c r="BL39" s="13" t="s">
        <v>1643</v>
      </c>
      <c r="BM39" s="3" t="s">
        <v>1643</v>
      </c>
      <c r="BN39" s="3" t="s">
        <v>1643</v>
      </c>
      <c r="BO39" s="5" t="s">
        <v>1643</v>
      </c>
      <c r="BP39" s="13" t="s">
        <v>1643</v>
      </c>
      <c r="BQ39" s="3" t="s">
        <v>1643</v>
      </c>
      <c r="BR39" s="3" t="s">
        <v>1643</v>
      </c>
      <c r="BS39" s="5" t="s">
        <v>1643</v>
      </c>
      <c r="BT39" s="13" t="s">
        <v>1643</v>
      </c>
      <c r="BU39" s="5" t="s">
        <v>1643</v>
      </c>
      <c r="BV39" s="13" t="s">
        <v>1643</v>
      </c>
      <c r="BW39" s="3" t="s">
        <v>1643</v>
      </c>
      <c r="BX39" s="3" t="s">
        <v>1643</v>
      </c>
      <c r="BY39" s="5" t="s">
        <v>1643</v>
      </c>
      <c r="BZ39" s="13" t="s">
        <v>1643</v>
      </c>
      <c r="CA39" s="3" t="s">
        <v>1643</v>
      </c>
      <c r="CB39" s="3" t="s">
        <v>1643</v>
      </c>
      <c r="CC39" s="3" t="s">
        <v>1643</v>
      </c>
      <c r="CD39" s="5" t="s">
        <v>1643</v>
      </c>
      <c r="CE39" s="13" t="s">
        <v>1643</v>
      </c>
      <c r="CF39" s="3" t="s">
        <v>1643</v>
      </c>
      <c r="CG39" s="3" t="s">
        <v>1643</v>
      </c>
      <c r="CH39" s="3" t="s">
        <v>1643</v>
      </c>
      <c r="CI39" s="3" t="s">
        <v>1643</v>
      </c>
      <c r="CJ39" s="3" t="s">
        <v>1643</v>
      </c>
      <c r="CK39" s="5" t="s">
        <v>1643</v>
      </c>
      <c r="CL39" s="13" t="s">
        <v>1643</v>
      </c>
      <c r="CM39" s="3" t="s">
        <v>1643</v>
      </c>
      <c r="CN39" s="3" t="s">
        <v>1643</v>
      </c>
      <c r="CO39" s="3" t="s">
        <v>1643</v>
      </c>
      <c r="CP39" s="3" t="s">
        <v>1643</v>
      </c>
      <c r="CQ39" s="20" t="s">
        <v>1643</v>
      </c>
      <c r="CR39" s="13" t="s">
        <v>1643</v>
      </c>
      <c r="CS39" s="3" t="s">
        <v>1643</v>
      </c>
      <c r="CT39" s="3" t="s">
        <v>1643</v>
      </c>
      <c r="CU39" s="3" t="s">
        <v>1643</v>
      </c>
      <c r="CV39" s="3" t="s">
        <v>1643</v>
      </c>
      <c r="CW39" s="3" t="s">
        <v>1643</v>
      </c>
      <c r="CX39" s="3" t="s">
        <v>1643</v>
      </c>
      <c r="CY39" s="3" t="s">
        <v>1643</v>
      </c>
      <c r="CZ39" s="3" t="s">
        <v>1643</v>
      </c>
      <c r="DA39" s="3" t="s">
        <v>1643</v>
      </c>
      <c r="DB39" s="3" t="s">
        <v>1643</v>
      </c>
      <c r="DC39" s="3" t="s">
        <v>1643</v>
      </c>
      <c r="DD39" s="3" t="s">
        <v>1643</v>
      </c>
      <c r="DE39" s="5" t="s">
        <v>1643</v>
      </c>
      <c r="DF39" s="8" t="s">
        <v>1643</v>
      </c>
      <c r="DG39" s="3" t="s">
        <v>1643</v>
      </c>
      <c r="DH39" s="3" t="s">
        <v>1643</v>
      </c>
      <c r="DI39" s="3" t="s">
        <v>1643</v>
      </c>
      <c r="DJ39" s="3" t="s">
        <v>1643</v>
      </c>
      <c r="DK39" s="3" t="s">
        <v>1643</v>
      </c>
      <c r="DL39" s="3" t="s">
        <v>1643</v>
      </c>
      <c r="DM39" s="3" t="s">
        <v>1643</v>
      </c>
      <c r="DN39" s="5" t="s">
        <v>1643</v>
      </c>
      <c r="DO39" s="8" t="s">
        <v>1643</v>
      </c>
      <c r="DP39" s="3" t="s">
        <v>1643</v>
      </c>
      <c r="DQ39" s="3" t="s">
        <v>1643</v>
      </c>
      <c r="DR39" s="5" t="s">
        <v>1643</v>
      </c>
      <c r="DS39" s="8" t="s">
        <v>1643</v>
      </c>
      <c r="DT39" s="3" t="s">
        <v>1643</v>
      </c>
      <c r="DU39" s="3" t="s">
        <v>1643</v>
      </c>
      <c r="DV39" s="5" t="s">
        <v>1643</v>
      </c>
      <c r="DW39" s="16" t="s">
        <v>1643</v>
      </c>
      <c r="DX39" s="13" t="s">
        <v>1643</v>
      </c>
      <c r="DY39" s="3" t="s">
        <v>1643</v>
      </c>
      <c r="DZ39" s="3" t="s">
        <v>1643</v>
      </c>
      <c r="EA39" s="3" t="s">
        <v>1643</v>
      </c>
      <c r="EB39" s="20" t="s">
        <v>1643</v>
      </c>
      <c r="EC39" s="13" t="s">
        <v>1643</v>
      </c>
      <c r="ED39" s="3" t="s">
        <v>1643</v>
      </c>
      <c r="EE39" s="3" t="s">
        <v>1643</v>
      </c>
      <c r="EF39" s="3" t="s">
        <v>1643</v>
      </c>
      <c r="EG39" s="3" t="s">
        <v>1643</v>
      </c>
      <c r="EH39" s="3" t="s">
        <v>1643</v>
      </c>
      <c r="EI39" s="3" t="s">
        <v>1643</v>
      </c>
      <c r="EJ39" s="3" t="s">
        <v>1643</v>
      </c>
      <c r="EK39" s="3" t="s">
        <v>1643</v>
      </c>
      <c r="EL39" s="3" t="s">
        <v>1643</v>
      </c>
      <c r="EM39" s="20" t="s">
        <v>1643</v>
      </c>
      <c r="EN39" s="18" t="s">
        <v>1643</v>
      </c>
      <c r="EO39" s="8" t="s">
        <v>1643</v>
      </c>
      <c r="EP39" s="3" t="s">
        <v>1643</v>
      </c>
      <c r="EQ39" s="3" t="s">
        <v>1643</v>
      </c>
      <c r="ER39" s="3" t="s">
        <v>1643</v>
      </c>
      <c r="ES39" s="3" t="s">
        <v>1643</v>
      </c>
      <c r="ET39" s="3" t="s">
        <v>1643</v>
      </c>
      <c r="EU39" s="3" t="s">
        <v>1643</v>
      </c>
      <c r="EV39" s="3" t="s">
        <v>1643</v>
      </c>
      <c r="EW39" s="3" t="s">
        <v>1643</v>
      </c>
      <c r="EX39" s="20" t="s">
        <v>1643</v>
      </c>
      <c r="EY39" s="16" t="s">
        <v>1643</v>
      </c>
      <c r="EZ39" s="13" t="s">
        <v>1643</v>
      </c>
      <c r="FA39" s="3" t="s">
        <v>1643</v>
      </c>
      <c r="FB39" s="3" t="s">
        <v>1643</v>
      </c>
      <c r="FC39" s="3" t="s">
        <v>1643</v>
      </c>
      <c r="FD39" s="3" t="s">
        <v>1643</v>
      </c>
      <c r="FE39" s="3" t="s">
        <v>1643</v>
      </c>
      <c r="FF39" s="3" t="s">
        <v>1643</v>
      </c>
      <c r="FG39" s="3" t="s">
        <v>1643</v>
      </c>
      <c r="FH39" s="3" t="s">
        <v>1643</v>
      </c>
      <c r="FI39" s="3" t="s">
        <v>1643</v>
      </c>
      <c r="FJ39" s="3" t="s">
        <v>1643</v>
      </c>
      <c r="FK39" s="3" t="s">
        <v>1643</v>
      </c>
      <c r="FL39" s="3" t="s">
        <v>1643</v>
      </c>
      <c r="FM39" s="3" t="s">
        <v>1643</v>
      </c>
      <c r="FN39" s="3" t="s">
        <v>1643</v>
      </c>
      <c r="FO39" s="3" t="s">
        <v>1643</v>
      </c>
      <c r="FP39" s="3" t="s">
        <v>1643</v>
      </c>
      <c r="FQ39" s="3" t="s">
        <v>1643</v>
      </c>
      <c r="FR39" s="3" t="s">
        <v>1643</v>
      </c>
      <c r="FS39" s="3" t="s">
        <v>1643</v>
      </c>
      <c r="FT39" s="3" t="s">
        <v>1643</v>
      </c>
      <c r="FU39" s="3" t="s">
        <v>1643</v>
      </c>
      <c r="FV39" s="3" t="s">
        <v>1643</v>
      </c>
      <c r="FW39" s="3" t="s">
        <v>1643</v>
      </c>
      <c r="FX39" s="3" t="s">
        <v>1643</v>
      </c>
      <c r="FY39" s="3" t="s">
        <v>1643</v>
      </c>
      <c r="FZ39" s="3" t="s">
        <v>1643</v>
      </c>
      <c r="GA39" s="3" t="s">
        <v>1643</v>
      </c>
      <c r="GB39" s="3" t="s">
        <v>1643</v>
      </c>
      <c r="GC39" s="3" t="s">
        <v>1643</v>
      </c>
      <c r="GD39" s="3" t="s">
        <v>1643</v>
      </c>
      <c r="GE39" s="3" t="s">
        <v>1643</v>
      </c>
      <c r="GF39" s="3" t="s">
        <v>1643</v>
      </c>
      <c r="GG39" s="3" t="s">
        <v>1643</v>
      </c>
      <c r="GH39" s="3" t="s">
        <v>1643</v>
      </c>
      <c r="GI39" s="3" t="s">
        <v>1643</v>
      </c>
      <c r="GJ39" s="3" t="s">
        <v>1643</v>
      </c>
      <c r="GK39" s="3" t="s">
        <v>1643</v>
      </c>
      <c r="GL39" s="3" t="s">
        <v>1643</v>
      </c>
      <c r="GM39" s="3" t="s">
        <v>1643</v>
      </c>
      <c r="GN39" s="3" t="s">
        <v>1643</v>
      </c>
      <c r="GO39" s="3" t="s">
        <v>1643</v>
      </c>
      <c r="GP39" s="20" t="s">
        <v>1643</v>
      </c>
      <c r="GQ39" s="13" t="s">
        <v>1643</v>
      </c>
      <c r="GR39" s="20" t="s">
        <v>1643</v>
      </c>
      <c r="GS39" s="13" t="s">
        <v>1643</v>
      </c>
      <c r="GT39" s="3" t="s">
        <v>1643</v>
      </c>
      <c r="GU39" s="3" t="s">
        <v>1643</v>
      </c>
      <c r="GV39" s="20" t="s">
        <v>1643</v>
      </c>
      <c r="GW39" s="31"/>
      <c r="GX39" s="13" t="s">
        <v>1643</v>
      </c>
      <c r="GY39" s="5" t="s">
        <v>1643</v>
      </c>
      <c r="GZ39" s="13" t="s">
        <v>1643</v>
      </c>
      <c r="HA39" s="5" t="s">
        <v>1643</v>
      </c>
      <c r="HB39" s="13" t="s">
        <v>1643</v>
      </c>
      <c r="HC39" s="3" t="s">
        <v>1643</v>
      </c>
      <c r="HD39" s="3" t="s">
        <v>1643</v>
      </c>
      <c r="HE39" s="3" t="s">
        <v>1643</v>
      </c>
      <c r="HF39" s="3" t="s">
        <v>1643</v>
      </c>
      <c r="HG39" s="20" t="s">
        <v>1643</v>
      </c>
      <c r="HH39" s="13" t="s">
        <v>1643</v>
      </c>
      <c r="HI39" s="3"/>
      <c r="HJ39" s="3" t="s">
        <v>1643</v>
      </c>
      <c r="HK39" s="3" t="s">
        <v>1643</v>
      </c>
      <c r="HL39" s="3" t="s">
        <v>1643</v>
      </c>
      <c r="HM39" s="3" t="s">
        <v>1643</v>
      </c>
      <c r="HN39" s="3" t="s">
        <v>1643</v>
      </c>
      <c r="HO39" s="5" t="s">
        <v>1643</v>
      </c>
      <c r="HP39" s="8" t="s">
        <v>1643</v>
      </c>
      <c r="HQ39" s="8" t="s">
        <v>1643</v>
      </c>
      <c r="HR39" s="3" t="s">
        <v>1643</v>
      </c>
      <c r="HS39" s="3" t="s">
        <v>1643</v>
      </c>
      <c r="HT39" s="3" t="s">
        <v>1643</v>
      </c>
      <c r="HU39" s="3" t="s">
        <v>1643</v>
      </c>
      <c r="HV39" s="5" t="s">
        <v>1643</v>
      </c>
      <c r="HW39" s="13" t="s">
        <v>1643</v>
      </c>
      <c r="HX39" s="8" t="s">
        <v>1643</v>
      </c>
      <c r="HY39" s="3" t="s">
        <v>1643</v>
      </c>
      <c r="HZ39" s="3" t="s">
        <v>1643</v>
      </c>
      <c r="IA39" s="3" t="s">
        <v>1643</v>
      </c>
      <c r="IB39" s="3" t="s">
        <v>1643</v>
      </c>
      <c r="IC39" s="5" t="s">
        <v>1643</v>
      </c>
      <c r="ID39" s="13" t="s">
        <v>1643</v>
      </c>
      <c r="IE39" s="8" t="s">
        <v>1643</v>
      </c>
      <c r="IF39" s="3" t="s">
        <v>1643</v>
      </c>
      <c r="IG39" s="3" t="s">
        <v>1643</v>
      </c>
      <c r="IH39" s="3" t="s">
        <v>1643</v>
      </c>
      <c r="II39" s="3" t="s">
        <v>1643</v>
      </c>
      <c r="IJ39" s="20" t="s">
        <v>1643</v>
      </c>
      <c r="IK39" s="13" t="s">
        <v>1643</v>
      </c>
      <c r="IL39" s="3" t="s">
        <v>1643</v>
      </c>
      <c r="IM39" s="3" t="s">
        <v>1643</v>
      </c>
      <c r="IN39" s="3" t="s">
        <v>1643</v>
      </c>
      <c r="IO39" s="3" t="s">
        <v>1643</v>
      </c>
      <c r="IP39" s="3" t="s">
        <v>1643</v>
      </c>
      <c r="IQ39" s="3" t="s">
        <v>1643</v>
      </c>
      <c r="IR39" s="3" t="s">
        <v>1643</v>
      </c>
      <c r="IS39" s="20" t="s">
        <v>1643</v>
      </c>
      <c r="IT39" s="13" t="s">
        <v>1643</v>
      </c>
      <c r="IU39" s="3"/>
      <c r="IV39" s="3" t="s">
        <v>1643</v>
      </c>
      <c r="IW39" s="3" t="s">
        <v>1643</v>
      </c>
      <c r="IX39" s="3" t="s">
        <v>1643</v>
      </c>
      <c r="IY39" s="5" t="s">
        <v>1643</v>
      </c>
      <c r="IZ39" s="8" t="s">
        <v>1643</v>
      </c>
      <c r="JA39" s="8" t="s">
        <v>1643</v>
      </c>
      <c r="JB39" s="3" t="s">
        <v>1643</v>
      </c>
      <c r="JC39" s="3" t="s">
        <v>1643</v>
      </c>
      <c r="JD39" s="5" t="s">
        <v>1643</v>
      </c>
      <c r="JE39" s="13" t="s">
        <v>1643</v>
      </c>
      <c r="JF39" s="3" t="s">
        <v>1643</v>
      </c>
      <c r="JG39" s="3" t="s">
        <v>1643</v>
      </c>
      <c r="JH39" s="3" t="s">
        <v>1643</v>
      </c>
      <c r="JI39" s="3" t="s">
        <v>1643</v>
      </c>
      <c r="JJ39" s="3" t="s">
        <v>1643</v>
      </c>
      <c r="JK39" s="3" t="s">
        <v>1643</v>
      </c>
      <c r="JL39" s="3" t="s">
        <v>1643</v>
      </c>
      <c r="JM39" s="20" t="s">
        <v>1643</v>
      </c>
      <c r="JN39" s="13" t="s">
        <v>1643</v>
      </c>
      <c r="JO39" s="3" t="s">
        <v>1643</v>
      </c>
      <c r="JP39" s="3" t="s">
        <v>1643</v>
      </c>
      <c r="JQ39" s="3" t="s">
        <v>1643</v>
      </c>
      <c r="JR39" s="3" t="s">
        <v>1643</v>
      </c>
      <c r="JS39" s="5" t="s">
        <v>1643</v>
      </c>
      <c r="JT39" s="13" t="s">
        <v>1643</v>
      </c>
      <c r="JU39" s="3" t="s">
        <v>1643</v>
      </c>
      <c r="JV39" s="3" t="s">
        <v>1643</v>
      </c>
      <c r="JW39" s="3" t="s">
        <v>1643</v>
      </c>
      <c r="JX39" s="5" t="s">
        <v>1643</v>
      </c>
      <c r="JY39" s="13" t="s">
        <v>1643</v>
      </c>
      <c r="JZ39" s="3" t="s">
        <v>1643</v>
      </c>
      <c r="KA39" s="3" t="s">
        <v>1643</v>
      </c>
      <c r="KB39" s="3" t="s">
        <v>1643</v>
      </c>
      <c r="KC39" s="3" t="s">
        <v>1643</v>
      </c>
      <c r="KD39" s="3" t="s">
        <v>1643</v>
      </c>
      <c r="KE39" s="3" t="s">
        <v>1643</v>
      </c>
      <c r="KF39" s="3" t="s">
        <v>1643</v>
      </c>
      <c r="KG39" s="5" t="s">
        <v>1643</v>
      </c>
      <c r="KH39" s="13" t="s">
        <v>1643</v>
      </c>
      <c r="KI39" s="3" t="s">
        <v>1643</v>
      </c>
      <c r="KJ39" s="3" t="s">
        <v>1643</v>
      </c>
      <c r="KK39" s="3" t="s">
        <v>1643</v>
      </c>
      <c r="KL39" s="3" t="s">
        <v>1643</v>
      </c>
      <c r="KM39" s="3" t="s">
        <v>1643</v>
      </c>
      <c r="KN39" s="20" t="s">
        <v>1643</v>
      </c>
      <c r="KO39" s="13" t="s">
        <v>1643</v>
      </c>
      <c r="KP39" s="3" t="s">
        <v>1643</v>
      </c>
      <c r="KQ39" s="3" t="s">
        <v>1643</v>
      </c>
      <c r="KR39" s="3" t="s">
        <v>1643</v>
      </c>
      <c r="KS39" s="20" t="s">
        <v>1643</v>
      </c>
      <c r="KT39" s="16" t="s">
        <v>1643</v>
      </c>
      <c r="KU39" s="13" t="s">
        <v>1643</v>
      </c>
      <c r="KV39" s="3" t="s">
        <v>1643</v>
      </c>
      <c r="KW39" s="3" t="s">
        <v>1643</v>
      </c>
      <c r="KX39" s="3" t="s">
        <v>1643</v>
      </c>
      <c r="KY39" s="3" t="s">
        <v>1643</v>
      </c>
      <c r="KZ39" s="3" t="s">
        <v>1643</v>
      </c>
      <c r="LA39" s="3" t="s">
        <v>1643</v>
      </c>
      <c r="LB39" s="3" t="s">
        <v>1643</v>
      </c>
      <c r="LC39" s="3" t="s">
        <v>1643</v>
      </c>
      <c r="LD39" s="3" t="s">
        <v>1643</v>
      </c>
      <c r="LE39" s="3" t="s">
        <v>1643</v>
      </c>
      <c r="LF39" s="3" t="s">
        <v>1643</v>
      </c>
      <c r="LG39" s="3" t="s">
        <v>1643</v>
      </c>
      <c r="LH39" s="3" t="s">
        <v>1643</v>
      </c>
      <c r="LI39" s="3" t="s">
        <v>1643</v>
      </c>
      <c r="LJ39" s="3" t="s">
        <v>1643</v>
      </c>
      <c r="LK39" s="3" t="s">
        <v>1643</v>
      </c>
      <c r="LL39" s="3" t="s">
        <v>1643</v>
      </c>
      <c r="LM39" s="3" t="s">
        <v>1643</v>
      </c>
      <c r="LN39" s="3" t="s">
        <v>1643</v>
      </c>
      <c r="LO39" s="3" t="s">
        <v>1643</v>
      </c>
      <c r="LP39" s="3" t="s">
        <v>1643</v>
      </c>
      <c r="LQ39" s="3" t="s">
        <v>1643</v>
      </c>
      <c r="LR39" s="3" t="s">
        <v>1643</v>
      </c>
      <c r="LS39" s="3" t="s">
        <v>1643</v>
      </c>
      <c r="LT39" s="3" t="s">
        <v>1643</v>
      </c>
      <c r="LU39" s="3" t="s">
        <v>1643</v>
      </c>
      <c r="LV39" s="3" t="s">
        <v>1643</v>
      </c>
      <c r="LW39" s="3" t="s">
        <v>1643</v>
      </c>
      <c r="LX39" s="3" t="s">
        <v>1643</v>
      </c>
      <c r="LY39" s="3" t="s">
        <v>1643</v>
      </c>
      <c r="LZ39" s="3" t="s">
        <v>1643</v>
      </c>
      <c r="MA39" s="3" t="s">
        <v>1643</v>
      </c>
      <c r="MB39" s="3" t="s">
        <v>1643</v>
      </c>
      <c r="MC39" s="3" t="s">
        <v>1643</v>
      </c>
      <c r="MD39" s="3" t="s">
        <v>1643</v>
      </c>
      <c r="ME39" s="3" t="s">
        <v>1643</v>
      </c>
      <c r="MF39" s="3" t="s">
        <v>1643</v>
      </c>
      <c r="MG39" s="3" t="s">
        <v>1643</v>
      </c>
      <c r="MH39" s="3" t="s">
        <v>1643</v>
      </c>
      <c r="MI39" s="3" t="s">
        <v>1643</v>
      </c>
      <c r="MJ39" s="3" t="s">
        <v>1643</v>
      </c>
      <c r="MK39" s="3" t="s">
        <v>1643</v>
      </c>
      <c r="ML39" s="3" t="s">
        <v>1643</v>
      </c>
      <c r="MM39" s="3" t="s">
        <v>1643</v>
      </c>
      <c r="MN39" s="20" t="s">
        <v>1643</v>
      </c>
      <c r="MO39" s="13" t="s">
        <v>1643</v>
      </c>
      <c r="MP39" s="3" t="s">
        <v>1643</v>
      </c>
      <c r="MQ39" s="3" t="s">
        <v>1643</v>
      </c>
      <c r="MR39" s="3" t="s">
        <v>1643</v>
      </c>
      <c r="MS39" s="3" t="s">
        <v>1643</v>
      </c>
      <c r="MT39" s="3" t="s">
        <v>1643</v>
      </c>
      <c r="MU39" s="3" t="s">
        <v>1643</v>
      </c>
      <c r="MV39" s="20" t="s">
        <v>1643</v>
      </c>
      <c r="MW39" s="13" t="s">
        <v>1643</v>
      </c>
      <c r="MX39" s="3" t="s">
        <v>1643</v>
      </c>
      <c r="MY39" s="3" t="s">
        <v>1643</v>
      </c>
      <c r="MZ39" s="3" t="s">
        <v>1643</v>
      </c>
      <c r="NA39" s="3" t="s">
        <v>1643</v>
      </c>
      <c r="NB39" s="3" t="s">
        <v>1643</v>
      </c>
      <c r="NC39" s="20" t="s">
        <v>1643</v>
      </c>
      <c r="ND39" s="13" t="s">
        <v>1643</v>
      </c>
      <c r="NE39" s="3" t="s">
        <v>1643</v>
      </c>
      <c r="NF39" s="3" t="s">
        <v>1643</v>
      </c>
      <c r="NG39" s="3" t="s">
        <v>1643</v>
      </c>
      <c r="NH39" s="3" t="s">
        <v>1643</v>
      </c>
      <c r="NI39" s="3" t="s">
        <v>1643</v>
      </c>
      <c r="NJ39" s="3" t="s">
        <v>1643</v>
      </c>
      <c r="NK39" s="3" t="s">
        <v>1643</v>
      </c>
      <c r="NL39" s="3" t="s">
        <v>1643</v>
      </c>
      <c r="NM39" s="3" t="s">
        <v>1643</v>
      </c>
      <c r="NN39" s="3" t="s">
        <v>1643</v>
      </c>
      <c r="NO39" s="20" t="s">
        <v>1643</v>
      </c>
      <c r="NP39" s="13" t="s">
        <v>1643</v>
      </c>
      <c r="NQ39" s="3" t="s">
        <v>1643</v>
      </c>
      <c r="NR39" s="3" t="s">
        <v>1643</v>
      </c>
      <c r="NS39" s="3" t="s">
        <v>1643</v>
      </c>
      <c r="NT39" s="3" t="s">
        <v>1643</v>
      </c>
      <c r="NU39" s="3" t="s">
        <v>1643</v>
      </c>
      <c r="NV39" s="3" t="s">
        <v>1643</v>
      </c>
      <c r="NW39" s="3" t="s">
        <v>1643</v>
      </c>
      <c r="NX39" s="3" t="s">
        <v>1643</v>
      </c>
      <c r="NY39" s="3" t="s">
        <v>1643</v>
      </c>
      <c r="NZ39" s="3" t="s">
        <v>1643</v>
      </c>
      <c r="OA39" s="3" t="s">
        <v>1643</v>
      </c>
      <c r="OB39" s="3" t="s">
        <v>1643</v>
      </c>
      <c r="OC39" s="3" t="s">
        <v>1643</v>
      </c>
      <c r="OD39" s="3" t="s">
        <v>1643</v>
      </c>
      <c r="OE39" s="5" t="s">
        <v>1643</v>
      </c>
      <c r="OF39" s="13" t="s">
        <v>1643</v>
      </c>
      <c r="OG39" s="3" t="s">
        <v>1643</v>
      </c>
      <c r="OH39" s="3" t="s">
        <v>1643</v>
      </c>
      <c r="OI39" s="3" t="s">
        <v>1643</v>
      </c>
      <c r="OJ39" s="3" t="s">
        <v>1643</v>
      </c>
      <c r="OK39" s="3" t="s">
        <v>1643</v>
      </c>
      <c r="OL39" s="3" t="s">
        <v>1643</v>
      </c>
      <c r="OM39" s="5" t="s">
        <v>1643</v>
      </c>
      <c r="ON39" s="13" t="s">
        <v>1643</v>
      </c>
      <c r="OO39" s="3" t="s">
        <v>1643</v>
      </c>
      <c r="OP39" s="3" t="s">
        <v>1643</v>
      </c>
      <c r="OQ39" s="3" t="s">
        <v>1643</v>
      </c>
      <c r="OR39" s="3" t="s">
        <v>1643</v>
      </c>
      <c r="OS39" s="3" t="s">
        <v>1643</v>
      </c>
      <c r="OT39" s="3" t="s">
        <v>1643</v>
      </c>
      <c r="OU39" s="3" t="s">
        <v>1643</v>
      </c>
      <c r="OV39" s="3" t="s">
        <v>1643</v>
      </c>
      <c r="OW39" s="3" t="s">
        <v>1643</v>
      </c>
      <c r="OX39" s="5" t="s">
        <v>1643</v>
      </c>
      <c r="OY39" s="13" t="s">
        <v>1643</v>
      </c>
      <c r="OZ39" s="3" t="s">
        <v>1643</v>
      </c>
      <c r="PA39" s="3" t="s">
        <v>1643</v>
      </c>
      <c r="PB39" s="3" t="s">
        <v>1643</v>
      </c>
      <c r="PC39" s="3" t="s">
        <v>1643</v>
      </c>
      <c r="PD39" s="3" t="s">
        <v>1643</v>
      </c>
      <c r="PE39" s="3" t="s">
        <v>1643</v>
      </c>
      <c r="PF39" s="3" t="s">
        <v>1643</v>
      </c>
      <c r="PG39" s="3" t="s">
        <v>1643</v>
      </c>
      <c r="PH39" s="3" t="s">
        <v>1643</v>
      </c>
      <c r="PI39" s="3" t="s">
        <v>1643</v>
      </c>
      <c r="PJ39" s="3" t="s">
        <v>1643</v>
      </c>
      <c r="PK39" s="3" t="s">
        <v>1643</v>
      </c>
      <c r="PL39" s="3" t="s">
        <v>1643</v>
      </c>
      <c r="PM39" s="3" t="s">
        <v>1643</v>
      </c>
      <c r="PN39" s="3" t="s">
        <v>1643</v>
      </c>
      <c r="PO39" s="3" t="s">
        <v>1643</v>
      </c>
      <c r="PP39" s="3" t="s">
        <v>1643</v>
      </c>
      <c r="PQ39" s="3" t="s">
        <v>1643</v>
      </c>
      <c r="PR39" s="3" t="s">
        <v>1643</v>
      </c>
      <c r="PS39" s="3" t="s">
        <v>1643</v>
      </c>
      <c r="PT39" s="3" t="s">
        <v>1643</v>
      </c>
      <c r="PU39" s="3" t="s">
        <v>1643</v>
      </c>
      <c r="PV39" s="3" t="s">
        <v>1643</v>
      </c>
      <c r="PW39" s="3" t="s">
        <v>1643</v>
      </c>
      <c r="PX39" s="3" t="s">
        <v>1643</v>
      </c>
      <c r="PY39" s="3" t="s">
        <v>1643</v>
      </c>
      <c r="PZ39" s="3" t="s">
        <v>1643</v>
      </c>
      <c r="QA39" s="3" t="s">
        <v>1643</v>
      </c>
      <c r="QB39" s="3" t="s">
        <v>1643</v>
      </c>
      <c r="QC39" s="3" t="s">
        <v>1643</v>
      </c>
      <c r="QD39" s="3" t="s">
        <v>1643</v>
      </c>
      <c r="QE39" s="3" t="s">
        <v>1643</v>
      </c>
      <c r="QF39" s="3" t="s">
        <v>1643</v>
      </c>
      <c r="QG39" s="3" t="s">
        <v>1643</v>
      </c>
      <c r="QH39" s="3" t="s">
        <v>1643</v>
      </c>
      <c r="QI39" s="3" t="s">
        <v>1643</v>
      </c>
      <c r="QJ39" s="3" t="s">
        <v>1643</v>
      </c>
      <c r="QK39" s="3" t="s">
        <v>1643</v>
      </c>
      <c r="QL39" s="3" t="s">
        <v>1643</v>
      </c>
      <c r="QM39" s="3" t="s">
        <v>1643</v>
      </c>
      <c r="QN39" s="3" t="s">
        <v>1643</v>
      </c>
      <c r="QO39" s="3" t="s">
        <v>1643</v>
      </c>
      <c r="QP39" s="3" t="s">
        <v>1643</v>
      </c>
      <c r="QQ39" s="3" t="s">
        <v>1643</v>
      </c>
      <c r="QR39" s="3" t="s">
        <v>1643</v>
      </c>
      <c r="QS39" s="3" t="s">
        <v>1643</v>
      </c>
      <c r="QT39" s="3" t="s">
        <v>1643</v>
      </c>
      <c r="QU39" s="3" t="s">
        <v>1643</v>
      </c>
      <c r="QV39" s="3" t="s">
        <v>1643</v>
      </c>
      <c r="QW39" s="3" t="s">
        <v>1643</v>
      </c>
      <c r="QX39" s="3" t="s">
        <v>1643</v>
      </c>
      <c r="QY39" s="3" t="s">
        <v>1643</v>
      </c>
      <c r="QZ39" s="3" t="s">
        <v>1643</v>
      </c>
      <c r="RA39" s="3" t="s">
        <v>1643</v>
      </c>
      <c r="RB39" s="3" t="s">
        <v>1643</v>
      </c>
      <c r="RC39" s="3" t="s">
        <v>1643</v>
      </c>
      <c r="RD39" s="3" t="s">
        <v>1643</v>
      </c>
      <c r="RE39" s="3" t="s">
        <v>1643</v>
      </c>
      <c r="RF39" s="3" t="s">
        <v>1643</v>
      </c>
      <c r="RG39" s="3" t="s">
        <v>1643</v>
      </c>
      <c r="RH39" s="3" t="s">
        <v>1643</v>
      </c>
      <c r="RI39" s="3" t="s">
        <v>1643</v>
      </c>
      <c r="RJ39" s="3" t="s">
        <v>1643</v>
      </c>
      <c r="RK39" s="5" t="s">
        <v>1643</v>
      </c>
      <c r="RL39" s="8" t="s">
        <v>1643</v>
      </c>
      <c r="RM39" s="3" t="s">
        <v>1643</v>
      </c>
      <c r="RN39" s="3" t="s">
        <v>1643</v>
      </c>
      <c r="RO39" s="3" t="s">
        <v>1643</v>
      </c>
      <c r="RP39" s="3" t="s">
        <v>1643</v>
      </c>
      <c r="RQ39" s="3" t="s">
        <v>1643</v>
      </c>
      <c r="RR39" s="20" t="s">
        <v>1643</v>
      </c>
      <c r="RS39" s="13" t="s">
        <v>1643</v>
      </c>
      <c r="RT39" s="3" t="s">
        <v>1643</v>
      </c>
      <c r="RU39" s="3" t="s">
        <v>1643</v>
      </c>
      <c r="RV39" s="3" t="s">
        <v>1643</v>
      </c>
      <c r="RW39" s="3" t="s">
        <v>1643</v>
      </c>
      <c r="RX39" s="3" t="s">
        <v>1643</v>
      </c>
      <c r="RY39" s="3" t="s">
        <v>1643</v>
      </c>
      <c r="RZ39" s="3" t="s">
        <v>1643</v>
      </c>
      <c r="SA39" s="3" t="s">
        <v>1643</v>
      </c>
      <c r="SB39" s="3" t="s">
        <v>1643</v>
      </c>
      <c r="SC39" s="3" t="s">
        <v>1643</v>
      </c>
      <c r="SD39" s="3" t="s">
        <v>1643</v>
      </c>
      <c r="SE39" s="3" t="s">
        <v>1643</v>
      </c>
      <c r="SF39" s="3" t="s">
        <v>1643</v>
      </c>
      <c r="SG39" s="3" t="s">
        <v>1643</v>
      </c>
      <c r="SH39" s="3" t="s">
        <v>1643</v>
      </c>
      <c r="SI39" s="3" t="s">
        <v>1643</v>
      </c>
      <c r="SJ39" s="3" t="s">
        <v>1643</v>
      </c>
      <c r="SK39" s="3" t="s">
        <v>1643</v>
      </c>
      <c r="SL39" s="3" t="s">
        <v>1643</v>
      </c>
      <c r="SM39" s="3" t="s">
        <v>1643</v>
      </c>
      <c r="SN39" s="3" t="s">
        <v>1643</v>
      </c>
      <c r="SO39" s="3" t="s">
        <v>1643</v>
      </c>
      <c r="SP39" s="3" t="s">
        <v>1643</v>
      </c>
      <c r="SQ39" s="3" t="s">
        <v>1643</v>
      </c>
      <c r="SR39" s="3" t="s">
        <v>1643</v>
      </c>
      <c r="SS39" s="3" t="s">
        <v>1643</v>
      </c>
      <c r="ST39" s="3" t="s">
        <v>1643</v>
      </c>
      <c r="SU39" s="3" t="s">
        <v>1643</v>
      </c>
      <c r="SV39" s="3" t="s">
        <v>1643</v>
      </c>
      <c r="SW39" s="3" t="s">
        <v>1643</v>
      </c>
      <c r="SX39" s="3" t="s">
        <v>1643</v>
      </c>
      <c r="SY39" s="3" t="s">
        <v>1643</v>
      </c>
      <c r="SZ39" s="3" t="s">
        <v>1643</v>
      </c>
      <c r="TA39" s="3" t="s">
        <v>1643</v>
      </c>
      <c r="TB39" s="20" t="s">
        <v>1643</v>
      </c>
      <c r="TC39" s="13"/>
      <c r="TD39" s="3"/>
      <c r="TE39" s="5"/>
      <c r="TF39" s="18" t="s">
        <v>1643</v>
      </c>
      <c r="TG39" s="13" t="s">
        <v>1643</v>
      </c>
      <c r="TH39" s="3" t="s">
        <v>1643</v>
      </c>
      <c r="TI39" s="3" t="s">
        <v>1643</v>
      </c>
      <c r="TJ39" s="3" t="s">
        <v>1643</v>
      </c>
      <c r="TK39" s="3" t="s">
        <v>1643</v>
      </c>
      <c r="TL39" s="3" t="s">
        <v>1643</v>
      </c>
      <c r="TM39" s="3" t="s">
        <v>1643</v>
      </c>
      <c r="TN39" s="3" t="s">
        <v>1643</v>
      </c>
      <c r="TO39" s="3" t="s">
        <v>1643</v>
      </c>
      <c r="TP39" s="5" t="s">
        <v>1643</v>
      </c>
      <c r="TQ39" s="8" t="s">
        <v>1643</v>
      </c>
      <c r="TR39" s="3" t="s">
        <v>1643</v>
      </c>
      <c r="TS39" s="3" t="s">
        <v>1643</v>
      </c>
      <c r="TT39" s="3" t="s">
        <v>1643</v>
      </c>
      <c r="TU39" s="20" t="s">
        <v>1643</v>
      </c>
      <c r="TV39" s="13" t="s">
        <v>1643</v>
      </c>
      <c r="TW39" s="5" t="s">
        <v>1643</v>
      </c>
      <c r="TX39" s="13" t="s">
        <v>1643</v>
      </c>
      <c r="TY39" s="5" t="s">
        <v>1643</v>
      </c>
      <c r="TZ39" s="13" t="s">
        <v>1643</v>
      </c>
      <c r="UA39" s="3" t="s">
        <v>1643</v>
      </c>
      <c r="UB39" s="3" t="s">
        <v>1643</v>
      </c>
      <c r="UC39" s="3" t="s">
        <v>1643</v>
      </c>
      <c r="UD39" s="3" t="s">
        <v>1643</v>
      </c>
      <c r="UE39" s="5" t="s">
        <v>1643</v>
      </c>
      <c r="UF39" s="13" t="s">
        <v>110</v>
      </c>
      <c r="UG39" s="3" t="s">
        <v>1643</v>
      </c>
      <c r="UH39" s="5" t="s">
        <v>110</v>
      </c>
      <c r="UI39" s="13" t="s">
        <v>132</v>
      </c>
      <c r="UJ39" s="3" t="s">
        <v>132</v>
      </c>
      <c r="UK39" s="3" t="s">
        <v>132</v>
      </c>
      <c r="UL39" s="3" t="s">
        <v>132</v>
      </c>
      <c r="UM39" s="3" t="s">
        <v>132</v>
      </c>
      <c r="UN39" s="3" t="s">
        <v>132</v>
      </c>
      <c r="UO39" s="3" t="s">
        <v>129</v>
      </c>
      <c r="UP39" s="3" t="s">
        <v>132</v>
      </c>
      <c r="UQ39" s="3" t="s">
        <v>128</v>
      </c>
      <c r="UR39" s="3" t="s">
        <v>131</v>
      </c>
      <c r="US39" s="3" t="s">
        <v>132</v>
      </c>
      <c r="UT39" s="3" t="s">
        <v>132</v>
      </c>
      <c r="UU39" s="3" t="s">
        <v>132</v>
      </c>
      <c r="UV39" s="3" t="s">
        <v>131</v>
      </c>
      <c r="UW39" s="3" t="s">
        <v>132</v>
      </c>
      <c r="UX39" s="5" t="s">
        <v>1643</v>
      </c>
      <c r="UY39" s="13" t="s">
        <v>196</v>
      </c>
      <c r="UZ39" s="3" t="s">
        <v>198</v>
      </c>
      <c r="VA39" s="3" t="s">
        <v>1643</v>
      </c>
      <c r="VB39" s="3" t="s">
        <v>201</v>
      </c>
      <c r="VC39" s="3" t="s">
        <v>1643</v>
      </c>
      <c r="VD39" s="3" t="s">
        <v>1643</v>
      </c>
      <c r="VE39" s="3" t="s">
        <v>210</v>
      </c>
      <c r="VF39" s="5" t="s">
        <v>1643</v>
      </c>
      <c r="VG39" s="13" t="s">
        <v>231</v>
      </c>
      <c r="VH39" s="3" t="s">
        <v>232</v>
      </c>
      <c r="VI39" s="3" t="s">
        <v>233</v>
      </c>
      <c r="VJ39" s="3" t="s">
        <v>234</v>
      </c>
      <c r="VK39" s="3" t="s">
        <v>235</v>
      </c>
      <c r="VL39" s="3" t="s">
        <v>1643</v>
      </c>
      <c r="VM39" s="3" t="s">
        <v>1643</v>
      </c>
      <c r="VN39" s="5" t="s">
        <v>1643</v>
      </c>
      <c r="VO39" s="13" t="s">
        <v>127</v>
      </c>
      <c r="VP39" s="3" t="s">
        <v>127</v>
      </c>
      <c r="VQ39" s="3" t="s">
        <v>127</v>
      </c>
      <c r="VR39" s="3" t="s">
        <v>127</v>
      </c>
      <c r="VS39" s="3" t="s">
        <v>132</v>
      </c>
      <c r="VT39" s="3" t="s">
        <v>132</v>
      </c>
      <c r="VU39" s="3" t="s">
        <v>132</v>
      </c>
      <c r="VV39" s="3" t="s">
        <v>129</v>
      </c>
      <c r="VW39" s="3" t="s">
        <v>129</v>
      </c>
      <c r="VX39" s="3" t="s">
        <v>127</v>
      </c>
      <c r="VY39" s="3" t="s">
        <v>127</v>
      </c>
      <c r="VZ39" s="3" t="s">
        <v>131</v>
      </c>
      <c r="WA39" s="3" t="s">
        <v>130</v>
      </c>
      <c r="WB39" s="3" t="s">
        <v>129</v>
      </c>
      <c r="WC39" s="3" t="s">
        <v>129</v>
      </c>
      <c r="WD39" s="3" t="s">
        <v>132</v>
      </c>
      <c r="WE39" s="3" t="s">
        <v>127</v>
      </c>
      <c r="WF39" s="3" t="s">
        <v>128</v>
      </c>
      <c r="WG39" s="3" t="s">
        <v>128</v>
      </c>
      <c r="WH39" s="3" t="s">
        <v>127</v>
      </c>
      <c r="WI39" s="3" t="s">
        <v>129</v>
      </c>
      <c r="WJ39" s="3" t="s">
        <v>132</v>
      </c>
      <c r="WK39" s="3" t="s">
        <v>131</v>
      </c>
      <c r="WL39" s="3" t="s">
        <v>130</v>
      </c>
      <c r="WM39" s="3" t="s">
        <v>129</v>
      </c>
      <c r="WN39" s="3" t="s">
        <v>129</v>
      </c>
      <c r="WO39" s="3" t="s">
        <v>131</v>
      </c>
      <c r="WP39" s="3" t="s">
        <v>129</v>
      </c>
      <c r="WQ39" s="3" t="s">
        <v>129</v>
      </c>
      <c r="WR39" s="3" t="s">
        <v>130</v>
      </c>
      <c r="WS39" s="3" t="s">
        <v>130</v>
      </c>
      <c r="WT39" s="3" t="s">
        <v>130</v>
      </c>
      <c r="WU39" s="3" t="s">
        <v>127</v>
      </c>
      <c r="WV39" s="3" t="s">
        <v>1643</v>
      </c>
      <c r="WW39" s="3" t="s">
        <v>1643</v>
      </c>
      <c r="WX39" s="3" t="s">
        <v>1643</v>
      </c>
      <c r="WY39" s="3" t="s">
        <v>1643</v>
      </c>
      <c r="WZ39" s="3" t="s">
        <v>1643</v>
      </c>
      <c r="XA39" s="3" t="s">
        <v>1643</v>
      </c>
      <c r="XB39" s="3" t="s">
        <v>1643</v>
      </c>
      <c r="XC39" s="3" t="s">
        <v>1643</v>
      </c>
      <c r="XD39" s="3" t="s">
        <v>1643</v>
      </c>
      <c r="XE39" s="3" t="s">
        <v>1643</v>
      </c>
      <c r="XF39" s="3" t="s">
        <v>1643</v>
      </c>
      <c r="XG39" s="3" t="s">
        <v>1643</v>
      </c>
      <c r="XH39" s="3" t="s">
        <v>1643</v>
      </c>
      <c r="XI39" s="3" t="s">
        <v>1643</v>
      </c>
      <c r="XJ39" s="3" t="s">
        <v>1643</v>
      </c>
      <c r="XK39" s="3" t="s">
        <v>1643</v>
      </c>
      <c r="XL39" s="3" t="s">
        <v>1643</v>
      </c>
      <c r="XM39" s="3" t="s">
        <v>1643</v>
      </c>
      <c r="XN39" s="3" t="s">
        <v>1643</v>
      </c>
      <c r="XO39" s="3" t="s">
        <v>1643</v>
      </c>
      <c r="XP39" s="3" t="s">
        <v>1643</v>
      </c>
      <c r="XQ39" s="3" t="s">
        <v>1643</v>
      </c>
      <c r="XR39" s="3" t="s">
        <v>1643</v>
      </c>
      <c r="XS39" s="3" t="s">
        <v>1643</v>
      </c>
      <c r="XT39" s="3" t="s">
        <v>1643</v>
      </c>
      <c r="XU39" s="3" t="s">
        <v>1643</v>
      </c>
      <c r="XV39" s="3" t="s">
        <v>1643</v>
      </c>
      <c r="XW39" s="3" t="s">
        <v>1643</v>
      </c>
      <c r="XX39" s="3" t="s">
        <v>1643</v>
      </c>
      <c r="XY39" s="3" t="s">
        <v>1643</v>
      </c>
      <c r="XZ39" s="3" t="s">
        <v>1643</v>
      </c>
      <c r="YA39" s="5" t="s">
        <v>1643</v>
      </c>
      <c r="YB39" s="13" t="s">
        <v>1643</v>
      </c>
      <c r="YC39" s="3" t="s">
        <v>1643</v>
      </c>
      <c r="YD39" s="3" t="s">
        <v>1643</v>
      </c>
      <c r="YE39" s="3" t="s">
        <v>1643</v>
      </c>
      <c r="YF39" s="3" t="s">
        <v>1643</v>
      </c>
      <c r="YG39" s="3" t="s">
        <v>1643</v>
      </c>
      <c r="YH39" s="5" t="s">
        <v>1643</v>
      </c>
      <c r="YI39" s="13" t="s">
        <v>1643</v>
      </c>
      <c r="YJ39" s="3" t="s">
        <v>1643</v>
      </c>
      <c r="YK39" s="3" t="s">
        <v>1643</v>
      </c>
      <c r="YL39" s="3" t="s">
        <v>1643</v>
      </c>
      <c r="YM39" s="3" t="s">
        <v>1643</v>
      </c>
      <c r="YN39" s="3" t="s">
        <v>1643</v>
      </c>
      <c r="YO39" s="3" t="s">
        <v>1643</v>
      </c>
      <c r="YP39" s="3" t="s">
        <v>1643</v>
      </c>
      <c r="YQ39" s="3" t="s">
        <v>1643</v>
      </c>
      <c r="YR39" s="3" t="s">
        <v>1643</v>
      </c>
      <c r="YS39" s="3" t="s">
        <v>1643</v>
      </c>
      <c r="YT39" s="3" t="s">
        <v>1643</v>
      </c>
      <c r="YU39" s="3" t="s">
        <v>1643</v>
      </c>
      <c r="YV39" s="3" t="s">
        <v>1643</v>
      </c>
      <c r="YW39" s="3" t="s">
        <v>1643</v>
      </c>
      <c r="YX39" s="3" t="s">
        <v>1643</v>
      </c>
      <c r="YY39" s="3" t="s">
        <v>1643</v>
      </c>
      <c r="YZ39" s="3" t="s">
        <v>1643</v>
      </c>
      <c r="ZA39" s="3" t="s">
        <v>1643</v>
      </c>
      <c r="ZB39" s="3" t="s">
        <v>1643</v>
      </c>
      <c r="ZC39" s="3" t="s">
        <v>1643</v>
      </c>
      <c r="ZD39" s="3" t="s">
        <v>1643</v>
      </c>
      <c r="ZE39" s="3" t="s">
        <v>1643</v>
      </c>
      <c r="ZF39" s="3" t="s">
        <v>1643</v>
      </c>
      <c r="ZG39" s="3" t="s">
        <v>1643</v>
      </c>
      <c r="ZH39" s="3" t="s">
        <v>1643</v>
      </c>
      <c r="ZI39" s="3" t="s">
        <v>1643</v>
      </c>
      <c r="ZJ39" s="3" t="s">
        <v>1643</v>
      </c>
      <c r="ZK39" s="3" t="s">
        <v>1643</v>
      </c>
      <c r="ZL39" s="3" t="s">
        <v>1643</v>
      </c>
      <c r="ZM39" s="3" t="s">
        <v>1643</v>
      </c>
      <c r="ZN39" s="3" t="s">
        <v>1643</v>
      </c>
      <c r="ZO39" s="3" t="s">
        <v>1643</v>
      </c>
      <c r="ZP39" s="3" t="s">
        <v>1643</v>
      </c>
      <c r="ZQ39" s="3" t="s">
        <v>1643</v>
      </c>
      <c r="ZR39" s="5" t="s">
        <v>1643</v>
      </c>
      <c r="ZS39" s="13"/>
      <c r="ZT39" s="3"/>
      <c r="ZU39" s="5"/>
      <c r="ZV39" s="18" t="s">
        <v>1643</v>
      </c>
      <c r="ZW39" s="13" t="s">
        <v>1643</v>
      </c>
      <c r="ZX39" s="3" t="s">
        <v>1643</v>
      </c>
      <c r="ZY39" s="3" t="s">
        <v>1643</v>
      </c>
      <c r="ZZ39" s="3" t="s">
        <v>1643</v>
      </c>
      <c r="AAA39" s="3" t="s">
        <v>1643</v>
      </c>
      <c r="AAB39" s="3" t="s">
        <v>1643</v>
      </c>
      <c r="AAC39" s="3" t="s">
        <v>1643</v>
      </c>
      <c r="AAD39" s="3" t="s">
        <v>1643</v>
      </c>
      <c r="AAE39" s="3" t="s">
        <v>1643</v>
      </c>
      <c r="AAF39" s="5" t="s">
        <v>1643</v>
      </c>
      <c r="AAG39" s="13" t="s">
        <v>1643</v>
      </c>
      <c r="AAH39" s="3" t="s">
        <v>1643</v>
      </c>
      <c r="AAI39" s="3" t="s">
        <v>1643</v>
      </c>
      <c r="AAJ39" s="3" t="s">
        <v>1643</v>
      </c>
      <c r="AAK39" s="3" t="s">
        <v>1643</v>
      </c>
      <c r="AAL39" s="3" t="s">
        <v>1643</v>
      </c>
      <c r="AAM39" s="3" t="s">
        <v>1643</v>
      </c>
      <c r="AAN39" s="3" t="s">
        <v>1643</v>
      </c>
      <c r="AAO39" s="5" t="s">
        <v>1643</v>
      </c>
      <c r="AAP39" s="13" t="s">
        <v>1643</v>
      </c>
      <c r="AAQ39" s="5" t="s">
        <v>1643</v>
      </c>
      <c r="AAR39" s="13" t="s">
        <v>1643</v>
      </c>
      <c r="AAS39" s="3" t="s">
        <v>1643</v>
      </c>
      <c r="AAT39" s="3" t="s">
        <v>1643</v>
      </c>
      <c r="AAU39" s="3" t="s">
        <v>1643</v>
      </c>
      <c r="AAV39" s="3" t="s">
        <v>1643</v>
      </c>
      <c r="AAW39" s="3" t="s">
        <v>1643</v>
      </c>
      <c r="AAX39" s="5" t="s">
        <v>1643</v>
      </c>
      <c r="AAY39" s="13" t="s">
        <v>1643</v>
      </c>
      <c r="AAZ39" s="13" t="s">
        <v>1643</v>
      </c>
      <c r="ABA39" s="3" t="s">
        <v>1643</v>
      </c>
      <c r="ABB39" s="3" t="s">
        <v>1643</v>
      </c>
      <c r="ABC39" s="3" t="s">
        <v>1643</v>
      </c>
      <c r="ABD39" s="3" t="s">
        <v>1643</v>
      </c>
      <c r="ABE39" s="20"/>
      <c r="ABF39" s="5" t="s">
        <v>1643</v>
      </c>
      <c r="ABG39" s="13" t="s">
        <v>1643</v>
      </c>
      <c r="ABH39" s="3" t="s">
        <v>1643</v>
      </c>
      <c r="ABI39" s="3" t="s">
        <v>1643</v>
      </c>
      <c r="ABJ39" s="3" t="s">
        <v>1643</v>
      </c>
      <c r="ABK39" s="3" t="s">
        <v>1643</v>
      </c>
      <c r="ABL39" s="3" t="s">
        <v>1643</v>
      </c>
      <c r="ABM39" s="5" t="s">
        <v>1643</v>
      </c>
      <c r="ABN39" s="13" t="s">
        <v>1643</v>
      </c>
      <c r="ABO39" s="3" t="s">
        <v>1643</v>
      </c>
      <c r="ABP39" s="3" t="s">
        <v>1643</v>
      </c>
      <c r="ABQ39" s="3" t="s">
        <v>1643</v>
      </c>
      <c r="ABR39" s="3" t="s">
        <v>1643</v>
      </c>
      <c r="ABS39" s="3" t="s">
        <v>1643</v>
      </c>
      <c r="ABT39" s="5" t="s">
        <v>1643</v>
      </c>
      <c r="ABU39" s="13" t="s">
        <v>1643</v>
      </c>
      <c r="ABV39" s="3" t="s">
        <v>1643</v>
      </c>
      <c r="ABW39" s="3" t="s">
        <v>1643</v>
      </c>
      <c r="ABX39" s="3" t="s">
        <v>1643</v>
      </c>
      <c r="ABY39" s="3" t="s">
        <v>1643</v>
      </c>
      <c r="ABZ39" s="3" t="s">
        <v>1643</v>
      </c>
      <c r="ACA39" s="5" t="s">
        <v>1643</v>
      </c>
      <c r="ACB39" s="13" t="s">
        <v>1643</v>
      </c>
      <c r="ACC39" s="3" t="s">
        <v>1643</v>
      </c>
      <c r="ACD39" s="3" t="s">
        <v>1643</v>
      </c>
      <c r="ACE39" s="3" t="s">
        <v>1643</v>
      </c>
      <c r="ACF39" s="3" t="s">
        <v>1643</v>
      </c>
      <c r="ACG39" s="3" t="s">
        <v>1643</v>
      </c>
      <c r="ACH39" s="3" t="s">
        <v>1643</v>
      </c>
      <c r="ACI39" s="3" t="s">
        <v>1643</v>
      </c>
      <c r="ACJ39" s="5" t="s">
        <v>1643</v>
      </c>
      <c r="ACK39" s="13" t="s">
        <v>1643</v>
      </c>
      <c r="ACL39" s="3" t="s">
        <v>1643</v>
      </c>
      <c r="ACM39" s="3" t="s">
        <v>1643</v>
      </c>
      <c r="ACN39" s="3" t="s">
        <v>1643</v>
      </c>
      <c r="ACO39" s="3" t="s">
        <v>1643</v>
      </c>
      <c r="ACP39" s="5" t="s">
        <v>1643</v>
      </c>
      <c r="ACQ39" s="13" t="s">
        <v>1643</v>
      </c>
      <c r="ACR39" s="3" t="s">
        <v>1643</v>
      </c>
      <c r="ACS39" s="3" t="s">
        <v>1643</v>
      </c>
      <c r="ACT39" s="3" t="s">
        <v>1643</v>
      </c>
      <c r="ACU39" s="5"/>
      <c r="ACV39" s="13" t="s">
        <v>1643</v>
      </c>
      <c r="ACW39" s="3" t="s">
        <v>1643</v>
      </c>
      <c r="ACX39" s="3" t="s">
        <v>1643</v>
      </c>
      <c r="ACY39" s="3" t="s">
        <v>1643</v>
      </c>
      <c r="ACZ39" s="5" t="s">
        <v>1643</v>
      </c>
      <c r="ADA39" s="13" t="s">
        <v>1643</v>
      </c>
      <c r="ADB39" s="3" t="s">
        <v>1643</v>
      </c>
      <c r="ADC39" s="3" t="s">
        <v>1643</v>
      </c>
      <c r="ADD39" s="3" t="s">
        <v>1643</v>
      </c>
      <c r="ADE39" s="3" t="s">
        <v>1643</v>
      </c>
      <c r="ADF39" s="3" t="s">
        <v>1643</v>
      </c>
      <c r="ADG39" s="3" t="s">
        <v>1643</v>
      </c>
      <c r="ADH39" s="3" t="s">
        <v>1643</v>
      </c>
      <c r="ADI39" s="20" t="s">
        <v>1643</v>
      </c>
      <c r="ADJ39" s="13" t="s">
        <v>1643</v>
      </c>
      <c r="ADK39" s="3" t="s">
        <v>1643</v>
      </c>
      <c r="ADL39" s="3" t="s">
        <v>1643</v>
      </c>
      <c r="ADM39" s="3" t="s">
        <v>1643</v>
      </c>
      <c r="ADN39" s="3" t="s">
        <v>1643</v>
      </c>
      <c r="ADO39" s="5" t="s">
        <v>1643</v>
      </c>
      <c r="ADP39" s="13" t="s">
        <v>1643</v>
      </c>
      <c r="ADQ39" s="8" t="s">
        <v>1643</v>
      </c>
      <c r="ADR39" s="3" t="s">
        <v>1643</v>
      </c>
      <c r="ADS39" s="3" t="s">
        <v>1643</v>
      </c>
      <c r="ADT39" s="5" t="s">
        <v>1643</v>
      </c>
      <c r="ADU39" s="13" t="s">
        <v>1643</v>
      </c>
      <c r="ADV39" s="8" t="s">
        <v>1643</v>
      </c>
      <c r="ADW39" s="3" t="s">
        <v>1643</v>
      </c>
      <c r="ADX39" s="3" t="s">
        <v>1643</v>
      </c>
      <c r="ADY39" s="5" t="s">
        <v>1643</v>
      </c>
      <c r="ADZ39" s="13" t="s">
        <v>1643</v>
      </c>
      <c r="AEA39" s="8" t="s">
        <v>1643</v>
      </c>
      <c r="AEB39" s="3" t="s">
        <v>1643</v>
      </c>
      <c r="AEC39" s="3" t="s">
        <v>1643</v>
      </c>
      <c r="AED39" s="5" t="s">
        <v>1643</v>
      </c>
      <c r="AEE39" s="13" t="s">
        <v>1643</v>
      </c>
      <c r="AEF39" s="3" t="s">
        <v>1643</v>
      </c>
      <c r="AEG39" s="3" t="s">
        <v>1643</v>
      </c>
      <c r="AEH39" s="3" t="s">
        <v>1643</v>
      </c>
      <c r="AEI39" s="3" t="s">
        <v>1643</v>
      </c>
      <c r="AEJ39" s="3" t="s">
        <v>1643</v>
      </c>
      <c r="AEK39" s="3" t="s">
        <v>1643</v>
      </c>
      <c r="AEL39" s="3" t="s">
        <v>1643</v>
      </c>
      <c r="AEM39" s="5" t="s">
        <v>1643</v>
      </c>
      <c r="AEN39" s="13" t="s">
        <v>1643</v>
      </c>
      <c r="AEO39" s="3" t="s">
        <v>1643</v>
      </c>
      <c r="AEP39" s="3" t="s">
        <v>1643</v>
      </c>
      <c r="AEQ39" s="3" t="s">
        <v>1643</v>
      </c>
      <c r="AER39" s="3" t="s">
        <v>1643</v>
      </c>
      <c r="AES39" s="3" t="s">
        <v>1643</v>
      </c>
      <c r="AET39" s="5" t="s">
        <v>1643</v>
      </c>
      <c r="AEU39" s="13" t="s">
        <v>1643</v>
      </c>
      <c r="AEV39" s="3" t="s">
        <v>1643</v>
      </c>
      <c r="AEW39" s="3" t="s">
        <v>1643</v>
      </c>
      <c r="AEX39" s="3" t="s">
        <v>1643</v>
      </c>
      <c r="AEY39" s="5" t="s">
        <v>1643</v>
      </c>
    </row>
    <row r="40" spans="1:831" ht="101.5" x14ac:dyDescent="0.35">
      <c r="A40" s="1">
        <v>45619.66909722222</v>
      </c>
      <c r="B40" s="2">
        <v>45619.676412037035</v>
      </c>
      <c r="C40" s="4">
        <v>100</v>
      </c>
      <c r="D40" s="4">
        <v>631</v>
      </c>
      <c r="E40" s="3" t="s">
        <v>1677</v>
      </c>
      <c r="F40" s="2">
        <v>45626.676459733797</v>
      </c>
      <c r="G40" s="3" t="s">
        <v>1729</v>
      </c>
      <c r="H40" s="4">
        <v>1</v>
      </c>
      <c r="I40" s="3" t="s">
        <v>1642</v>
      </c>
      <c r="J40" s="3" t="s">
        <v>1642</v>
      </c>
      <c r="K40" s="3" t="s">
        <v>1642</v>
      </c>
      <c r="L40" s="3" t="s">
        <v>1642</v>
      </c>
      <c r="M40" s="3" t="s">
        <v>1642</v>
      </c>
      <c r="N40" s="3" t="s">
        <v>1642</v>
      </c>
      <c r="O40" s="3" t="s">
        <v>110</v>
      </c>
      <c r="P40" s="3" t="s">
        <v>1643</v>
      </c>
      <c r="Q40" s="3" t="s">
        <v>1643</v>
      </c>
      <c r="R40" s="20" t="s">
        <v>110</v>
      </c>
      <c r="S40" s="127">
        <v>36</v>
      </c>
      <c r="T40" s="124"/>
      <c r="U40" s="3"/>
      <c r="V40" s="3" t="s">
        <v>20</v>
      </c>
      <c r="W40" s="3" t="s">
        <v>110</v>
      </c>
      <c r="X40" s="3" t="s">
        <v>37</v>
      </c>
      <c r="Y40" s="3" t="s">
        <v>98</v>
      </c>
      <c r="Z40" s="3" t="s">
        <v>10</v>
      </c>
      <c r="AA40" s="4">
        <v>360</v>
      </c>
      <c r="AB40" s="3" t="s">
        <v>25</v>
      </c>
      <c r="AC40" s="3" t="s">
        <v>110</v>
      </c>
      <c r="AD40" s="3" t="s">
        <v>1643</v>
      </c>
      <c r="AE40" s="5" t="s">
        <v>1643</v>
      </c>
      <c r="AF40" s="8" t="s">
        <v>1643</v>
      </c>
      <c r="AG40" s="3" t="s">
        <v>1643</v>
      </c>
      <c r="AH40" s="3" t="s">
        <v>1643</v>
      </c>
      <c r="AI40" s="3" t="s">
        <v>1643</v>
      </c>
      <c r="AJ40" s="3" t="s">
        <v>1643</v>
      </c>
      <c r="AK40" s="3" t="s">
        <v>1643</v>
      </c>
      <c r="AL40" s="3" t="s">
        <v>1643</v>
      </c>
      <c r="AM40" s="3" t="s">
        <v>1643</v>
      </c>
      <c r="AN40" s="3" t="s">
        <v>1643</v>
      </c>
      <c r="AO40" s="3" t="s">
        <v>1643</v>
      </c>
      <c r="AP40" s="3" t="s">
        <v>1643</v>
      </c>
      <c r="AQ40" s="3" t="s">
        <v>1643</v>
      </c>
      <c r="AR40" s="3" t="s">
        <v>1643</v>
      </c>
      <c r="AS40" s="3" t="s">
        <v>1643</v>
      </c>
      <c r="AT40" s="3" t="s">
        <v>1643</v>
      </c>
      <c r="AU40" s="5" t="s">
        <v>1643</v>
      </c>
      <c r="AV40" s="13" t="s">
        <v>1643</v>
      </c>
      <c r="AW40" s="3" t="s">
        <v>1643</v>
      </c>
      <c r="AX40" s="3" t="s">
        <v>1643</v>
      </c>
      <c r="AY40" s="3" t="s">
        <v>1643</v>
      </c>
      <c r="AZ40" s="3" t="s">
        <v>1643</v>
      </c>
      <c r="BA40" s="3" t="s">
        <v>1643</v>
      </c>
      <c r="BB40" s="3" t="s">
        <v>1643</v>
      </c>
      <c r="BC40" s="5" t="s">
        <v>1643</v>
      </c>
      <c r="BD40" s="13" t="s">
        <v>1643</v>
      </c>
      <c r="BE40" s="3" t="s">
        <v>1643</v>
      </c>
      <c r="BF40" s="3" t="s">
        <v>1643</v>
      </c>
      <c r="BG40" s="3" t="s">
        <v>1643</v>
      </c>
      <c r="BH40" s="3" t="s">
        <v>1643</v>
      </c>
      <c r="BI40" s="3" t="s">
        <v>1643</v>
      </c>
      <c r="BJ40" s="3" t="s">
        <v>1643</v>
      </c>
      <c r="BK40" s="5" t="s">
        <v>1643</v>
      </c>
      <c r="BL40" s="13" t="s">
        <v>1643</v>
      </c>
      <c r="BM40" s="3" t="s">
        <v>1643</v>
      </c>
      <c r="BN40" s="3" t="s">
        <v>1643</v>
      </c>
      <c r="BO40" s="5" t="s">
        <v>1643</v>
      </c>
      <c r="BP40" s="13" t="s">
        <v>1643</v>
      </c>
      <c r="BQ40" s="3" t="s">
        <v>1643</v>
      </c>
      <c r="BR40" s="3" t="s">
        <v>1643</v>
      </c>
      <c r="BS40" s="5" t="s">
        <v>1643</v>
      </c>
      <c r="BT40" s="13" t="s">
        <v>1643</v>
      </c>
      <c r="BU40" s="5" t="s">
        <v>1643</v>
      </c>
      <c r="BV40" s="13" t="s">
        <v>1643</v>
      </c>
      <c r="BW40" s="3" t="s">
        <v>1643</v>
      </c>
      <c r="BX40" s="3" t="s">
        <v>1643</v>
      </c>
      <c r="BY40" s="5" t="s">
        <v>1643</v>
      </c>
      <c r="BZ40" s="13" t="s">
        <v>1643</v>
      </c>
      <c r="CA40" s="3" t="s">
        <v>1643</v>
      </c>
      <c r="CB40" s="3" t="s">
        <v>1643</v>
      </c>
      <c r="CC40" s="3" t="s">
        <v>1643</v>
      </c>
      <c r="CD40" s="5" t="s">
        <v>1643</v>
      </c>
      <c r="CE40" s="13" t="s">
        <v>1643</v>
      </c>
      <c r="CF40" s="3" t="s">
        <v>1643</v>
      </c>
      <c r="CG40" s="3" t="s">
        <v>1643</v>
      </c>
      <c r="CH40" s="3" t="s">
        <v>1643</v>
      </c>
      <c r="CI40" s="3" t="s">
        <v>1643</v>
      </c>
      <c r="CJ40" s="3" t="s">
        <v>1643</v>
      </c>
      <c r="CK40" s="5" t="s">
        <v>1643</v>
      </c>
      <c r="CL40" s="13" t="s">
        <v>1643</v>
      </c>
      <c r="CM40" s="3" t="s">
        <v>1643</v>
      </c>
      <c r="CN40" s="3" t="s">
        <v>1643</v>
      </c>
      <c r="CO40" s="3" t="s">
        <v>1643</v>
      </c>
      <c r="CP40" s="3" t="s">
        <v>1643</v>
      </c>
      <c r="CQ40" s="20" t="s">
        <v>1643</v>
      </c>
      <c r="CR40" s="13" t="s">
        <v>1643</v>
      </c>
      <c r="CS40" s="3" t="s">
        <v>1643</v>
      </c>
      <c r="CT40" s="3" t="s">
        <v>1643</v>
      </c>
      <c r="CU40" s="3" t="s">
        <v>1643</v>
      </c>
      <c r="CV40" s="3" t="s">
        <v>1643</v>
      </c>
      <c r="CW40" s="3" t="s">
        <v>1643</v>
      </c>
      <c r="CX40" s="3" t="s">
        <v>1643</v>
      </c>
      <c r="CY40" s="3" t="s">
        <v>1643</v>
      </c>
      <c r="CZ40" s="3" t="s">
        <v>1643</v>
      </c>
      <c r="DA40" s="3" t="s">
        <v>1643</v>
      </c>
      <c r="DB40" s="3" t="s">
        <v>1643</v>
      </c>
      <c r="DC40" s="3" t="s">
        <v>1643</v>
      </c>
      <c r="DD40" s="3" t="s">
        <v>1643</v>
      </c>
      <c r="DE40" s="5" t="s">
        <v>1643</v>
      </c>
      <c r="DF40" s="8" t="s">
        <v>1643</v>
      </c>
      <c r="DG40" s="3" t="s">
        <v>1643</v>
      </c>
      <c r="DH40" s="3" t="s">
        <v>1643</v>
      </c>
      <c r="DI40" s="3" t="s">
        <v>1643</v>
      </c>
      <c r="DJ40" s="3" t="s">
        <v>1643</v>
      </c>
      <c r="DK40" s="3" t="s">
        <v>1643</v>
      </c>
      <c r="DL40" s="3" t="s">
        <v>1643</v>
      </c>
      <c r="DM40" s="3" t="s">
        <v>1643</v>
      </c>
      <c r="DN40" s="5" t="s">
        <v>1643</v>
      </c>
      <c r="DO40" s="8" t="s">
        <v>1643</v>
      </c>
      <c r="DP40" s="3" t="s">
        <v>1643</v>
      </c>
      <c r="DQ40" s="3" t="s">
        <v>1643</v>
      </c>
      <c r="DR40" s="5" t="s">
        <v>1643</v>
      </c>
      <c r="DS40" s="8" t="s">
        <v>1643</v>
      </c>
      <c r="DT40" s="3" t="s">
        <v>1643</v>
      </c>
      <c r="DU40" s="3" t="s">
        <v>1643</v>
      </c>
      <c r="DV40" s="5" t="s">
        <v>1643</v>
      </c>
      <c r="DW40" s="16" t="s">
        <v>1643</v>
      </c>
      <c r="DX40" s="13" t="s">
        <v>1643</v>
      </c>
      <c r="DY40" s="3" t="s">
        <v>1643</v>
      </c>
      <c r="DZ40" s="3" t="s">
        <v>1643</v>
      </c>
      <c r="EA40" s="3" t="s">
        <v>1643</v>
      </c>
      <c r="EB40" s="20" t="s">
        <v>1643</v>
      </c>
      <c r="EC40" s="13" t="s">
        <v>1643</v>
      </c>
      <c r="ED40" s="3" t="s">
        <v>1643</v>
      </c>
      <c r="EE40" s="3" t="s">
        <v>1643</v>
      </c>
      <c r="EF40" s="3" t="s">
        <v>1643</v>
      </c>
      <c r="EG40" s="3" t="s">
        <v>1643</v>
      </c>
      <c r="EH40" s="3" t="s">
        <v>1643</v>
      </c>
      <c r="EI40" s="3" t="s">
        <v>1643</v>
      </c>
      <c r="EJ40" s="3" t="s">
        <v>1643</v>
      </c>
      <c r="EK40" s="3" t="s">
        <v>1643</v>
      </c>
      <c r="EL40" s="3" t="s">
        <v>1643</v>
      </c>
      <c r="EM40" s="20" t="s">
        <v>1643</v>
      </c>
      <c r="EN40" s="18" t="s">
        <v>1643</v>
      </c>
      <c r="EO40" s="8" t="s">
        <v>1643</v>
      </c>
      <c r="EP40" s="3" t="s">
        <v>1643</v>
      </c>
      <c r="EQ40" s="3" t="s">
        <v>1643</v>
      </c>
      <c r="ER40" s="3" t="s">
        <v>1643</v>
      </c>
      <c r="ES40" s="3" t="s">
        <v>1643</v>
      </c>
      <c r="ET40" s="3" t="s">
        <v>1643</v>
      </c>
      <c r="EU40" s="3" t="s">
        <v>1643</v>
      </c>
      <c r="EV40" s="3" t="s">
        <v>1643</v>
      </c>
      <c r="EW40" s="3" t="s">
        <v>1643</v>
      </c>
      <c r="EX40" s="20" t="s">
        <v>1643</v>
      </c>
      <c r="EY40" s="16" t="s">
        <v>111</v>
      </c>
      <c r="EZ40" s="13" t="s">
        <v>1643</v>
      </c>
      <c r="FA40" s="3" t="s">
        <v>1643</v>
      </c>
      <c r="FB40" s="3" t="s">
        <v>1643</v>
      </c>
      <c r="FC40" s="3" t="s">
        <v>1643</v>
      </c>
      <c r="FD40" s="3" t="s">
        <v>1643</v>
      </c>
      <c r="FE40" s="3" t="s">
        <v>1643</v>
      </c>
      <c r="FF40" s="3" t="s">
        <v>1643</v>
      </c>
      <c r="FG40" s="3" t="s">
        <v>1643</v>
      </c>
      <c r="FH40" s="3" t="s">
        <v>1643</v>
      </c>
      <c r="FI40" s="3" t="s">
        <v>1643</v>
      </c>
      <c r="FJ40" s="3" t="s">
        <v>1643</v>
      </c>
      <c r="FK40" s="3" t="s">
        <v>1643</v>
      </c>
      <c r="FL40" s="3" t="s">
        <v>1643</v>
      </c>
      <c r="FM40" s="3" t="s">
        <v>1643</v>
      </c>
      <c r="FN40" s="3" t="s">
        <v>1643</v>
      </c>
      <c r="FO40" s="3" t="s">
        <v>1643</v>
      </c>
      <c r="FP40" s="3" t="s">
        <v>1643</v>
      </c>
      <c r="FQ40" s="3" t="s">
        <v>1643</v>
      </c>
      <c r="FR40" s="3" t="s">
        <v>1643</v>
      </c>
      <c r="FS40" s="3" t="s">
        <v>1643</v>
      </c>
      <c r="FT40" s="3" t="s">
        <v>1643</v>
      </c>
      <c r="FU40" s="3" t="s">
        <v>1643</v>
      </c>
      <c r="FV40" s="3" t="s">
        <v>1643</v>
      </c>
      <c r="FW40" s="3" t="s">
        <v>1643</v>
      </c>
      <c r="FX40" s="3" t="s">
        <v>1643</v>
      </c>
      <c r="FY40" s="3" t="s">
        <v>1643</v>
      </c>
      <c r="FZ40" s="3" t="s">
        <v>1643</v>
      </c>
      <c r="GA40" s="3" t="s">
        <v>1643</v>
      </c>
      <c r="GB40" s="3" t="s">
        <v>1643</v>
      </c>
      <c r="GC40" s="3" t="s">
        <v>1643</v>
      </c>
      <c r="GD40" s="3" t="s">
        <v>1643</v>
      </c>
      <c r="GE40" s="3" t="s">
        <v>1643</v>
      </c>
      <c r="GF40" s="3" t="s">
        <v>1643</v>
      </c>
      <c r="GG40" s="3" t="s">
        <v>1643</v>
      </c>
      <c r="GH40" s="3" t="s">
        <v>1643</v>
      </c>
      <c r="GI40" s="3" t="s">
        <v>1643</v>
      </c>
      <c r="GJ40" s="3" t="s">
        <v>1643</v>
      </c>
      <c r="GK40" s="3" t="s">
        <v>1643</v>
      </c>
      <c r="GL40" s="3" t="s">
        <v>1643</v>
      </c>
      <c r="GM40" s="3" t="s">
        <v>1643</v>
      </c>
      <c r="GN40" s="3" t="s">
        <v>1643</v>
      </c>
      <c r="GO40" s="3" t="s">
        <v>1643</v>
      </c>
      <c r="GP40" s="20" t="s">
        <v>1643</v>
      </c>
      <c r="GQ40" s="13" t="s">
        <v>1643</v>
      </c>
      <c r="GR40" s="20" t="s">
        <v>1643</v>
      </c>
      <c r="GS40" s="13" t="s">
        <v>1643</v>
      </c>
      <c r="GT40" s="3" t="s">
        <v>1643</v>
      </c>
      <c r="GU40" s="3" t="s">
        <v>1643</v>
      </c>
      <c r="GV40" s="20" t="s">
        <v>1643</v>
      </c>
      <c r="GW40" s="31"/>
      <c r="GX40" s="13" t="s">
        <v>1643</v>
      </c>
      <c r="GY40" s="5" t="s">
        <v>1643</v>
      </c>
      <c r="GZ40" s="13" t="s">
        <v>1643</v>
      </c>
      <c r="HA40" s="5" t="s">
        <v>1643</v>
      </c>
      <c r="HB40" s="13" t="s">
        <v>1643</v>
      </c>
      <c r="HC40" s="3" t="s">
        <v>1643</v>
      </c>
      <c r="HD40" s="3" t="s">
        <v>1643</v>
      </c>
      <c r="HE40" s="3" t="s">
        <v>1643</v>
      </c>
      <c r="HF40" s="3" t="s">
        <v>1643</v>
      </c>
      <c r="HG40" s="20" t="s">
        <v>1643</v>
      </c>
      <c r="HH40" s="13" t="s">
        <v>1643</v>
      </c>
      <c r="HI40" s="3"/>
      <c r="HJ40" s="3" t="s">
        <v>1643</v>
      </c>
      <c r="HK40" s="3" t="s">
        <v>1643</v>
      </c>
      <c r="HL40" s="3" t="s">
        <v>1643</v>
      </c>
      <c r="HM40" s="3" t="s">
        <v>1643</v>
      </c>
      <c r="HN40" s="3" t="s">
        <v>1643</v>
      </c>
      <c r="HO40" s="5" t="s">
        <v>1643</v>
      </c>
      <c r="HP40" s="8" t="s">
        <v>1643</v>
      </c>
      <c r="HQ40" s="8" t="s">
        <v>1643</v>
      </c>
      <c r="HR40" s="3" t="s">
        <v>1643</v>
      </c>
      <c r="HS40" s="3" t="s">
        <v>1643</v>
      </c>
      <c r="HT40" s="3" t="s">
        <v>1643</v>
      </c>
      <c r="HU40" s="3" t="s">
        <v>1643</v>
      </c>
      <c r="HV40" s="5" t="s">
        <v>1643</v>
      </c>
      <c r="HW40" s="13" t="s">
        <v>1643</v>
      </c>
      <c r="HX40" s="8" t="s">
        <v>1643</v>
      </c>
      <c r="HY40" s="3" t="s">
        <v>1643</v>
      </c>
      <c r="HZ40" s="3" t="s">
        <v>1643</v>
      </c>
      <c r="IA40" s="3" t="s">
        <v>1643</v>
      </c>
      <c r="IB40" s="3" t="s">
        <v>1643</v>
      </c>
      <c r="IC40" s="5" t="s">
        <v>1643</v>
      </c>
      <c r="ID40" s="13" t="s">
        <v>1643</v>
      </c>
      <c r="IE40" s="8" t="s">
        <v>1643</v>
      </c>
      <c r="IF40" s="3" t="s">
        <v>1643</v>
      </c>
      <c r="IG40" s="3" t="s">
        <v>1643</v>
      </c>
      <c r="IH40" s="3" t="s">
        <v>1643</v>
      </c>
      <c r="II40" s="3" t="s">
        <v>1643</v>
      </c>
      <c r="IJ40" s="20" t="s">
        <v>1643</v>
      </c>
      <c r="IK40" s="13" t="s">
        <v>1643</v>
      </c>
      <c r="IL40" s="3" t="s">
        <v>1643</v>
      </c>
      <c r="IM40" s="3" t="s">
        <v>1643</v>
      </c>
      <c r="IN40" s="3" t="s">
        <v>1643</v>
      </c>
      <c r="IO40" s="3" t="s">
        <v>1643</v>
      </c>
      <c r="IP40" s="3" t="s">
        <v>1643</v>
      </c>
      <c r="IQ40" s="3" t="s">
        <v>1643</v>
      </c>
      <c r="IR40" s="3" t="s">
        <v>1643</v>
      </c>
      <c r="IS40" s="20" t="s">
        <v>1643</v>
      </c>
      <c r="IT40" s="13" t="s">
        <v>1643</v>
      </c>
      <c r="IU40" s="3"/>
      <c r="IV40" s="3" t="s">
        <v>1643</v>
      </c>
      <c r="IW40" s="3" t="s">
        <v>1643</v>
      </c>
      <c r="IX40" s="3" t="s">
        <v>1643</v>
      </c>
      <c r="IY40" s="5" t="s">
        <v>1643</v>
      </c>
      <c r="IZ40" s="8" t="s">
        <v>1643</v>
      </c>
      <c r="JA40" s="8" t="s">
        <v>1643</v>
      </c>
      <c r="JB40" s="3" t="s">
        <v>1643</v>
      </c>
      <c r="JC40" s="3" t="s">
        <v>1643</v>
      </c>
      <c r="JD40" s="5" t="s">
        <v>1643</v>
      </c>
      <c r="JE40" s="13" t="s">
        <v>1643</v>
      </c>
      <c r="JF40" s="3" t="s">
        <v>1643</v>
      </c>
      <c r="JG40" s="3" t="s">
        <v>1643</v>
      </c>
      <c r="JH40" s="3" t="s">
        <v>1643</v>
      </c>
      <c r="JI40" s="3" t="s">
        <v>1643</v>
      </c>
      <c r="JJ40" s="3" t="s">
        <v>1643</v>
      </c>
      <c r="JK40" s="3" t="s">
        <v>1643</v>
      </c>
      <c r="JL40" s="3" t="s">
        <v>1643</v>
      </c>
      <c r="JM40" s="20" t="s">
        <v>1643</v>
      </c>
      <c r="JN40" s="13" t="s">
        <v>1643</v>
      </c>
      <c r="JO40" s="3" t="s">
        <v>1643</v>
      </c>
      <c r="JP40" s="3" t="s">
        <v>1643</v>
      </c>
      <c r="JQ40" s="3" t="s">
        <v>1643</v>
      </c>
      <c r="JR40" s="3" t="s">
        <v>1643</v>
      </c>
      <c r="JS40" s="5" t="s">
        <v>1643</v>
      </c>
      <c r="JT40" s="13" t="s">
        <v>1643</v>
      </c>
      <c r="JU40" s="3" t="s">
        <v>1643</v>
      </c>
      <c r="JV40" s="3" t="s">
        <v>1643</v>
      </c>
      <c r="JW40" s="3" t="s">
        <v>1643</v>
      </c>
      <c r="JX40" s="5" t="s">
        <v>1643</v>
      </c>
      <c r="JY40" s="13" t="s">
        <v>1643</v>
      </c>
      <c r="JZ40" s="3" t="s">
        <v>1643</v>
      </c>
      <c r="KA40" s="3" t="s">
        <v>1643</v>
      </c>
      <c r="KB40" s="3" t="s">
        <v>1643</v>
      </c>
      <c r="KC40" s="3" t="s">
        <v>1643</v>
      </c>
      <c r="KD40" s="3" t="s">
        <v>1643</v>
      </c>
      <c r="KE40" s="3" t="s">
        <v>1643</v>
      </c>
      <c r="KF40" s="3" t="s">
        <v>1643</v>
      </c>
      <c r="KG40" s="5" t="s">
        <v>1643</v>
      </c>
      <c r="KH40" s="13" t="s">
        <v>1643</v>
      </c>
      <c r="KI40" s="3" t="s">
        <v>1643</v>
      </c>
      <c r="KJ40" s="3" t="s">
        <v>1643</v>
      </c>
      <c r="KK40" s="3" t="s">
        <v>1643</v>
      </c>
      <c r="KL40" s="3" t="s">
        <v>1643</v>
      </c>
      <c r="KM40" s="3" t="s">
        <v>1643</v>
      </c>
      <c r="KN40" s="20" t="s">
        <v>1643</v>
      </c>
      <c r="KO40" s="13" t="s">
        <v>1643</v>
      </c>
      <c r="KP40" s="3" t="s">
        <v>1643</v>
      </c>
      <c r="KQ40" s="3" t="s">
        <v>1643</v>
      </c>
      <c r="KR40" s="3" t="s">
        <v>1643</v>
      </c>
      <c r="KS40" s="20" t="s">
        <v>1643</v>
      </c>
      <c r="KT40" s="16" t="s">
        <v>1643</v>
      </c>
      <c r="KU40" s="13" t="s">
        <v>1643</v>
      </c>
      <c r="KV40" s="3" t="s">
        <v>1643</v>
      </c>
      <c r="KW40" s="3" t="s">
        <v>1643</v>
      </c>
      <c r="KX40" s="3" t="s">
        <v>1643</v>
      </c>
      <c r="KY40" s="3" t="s">
        <v>1643</v>
      </c>
      <c r="KZ40" s="3" t="s">
        <v>1643</v>
      </c>
      <c r="LA40" s="3" t="s">
        <v>1643</v>
      </c>
      <c r="LB40" s="3" t="s">
        <v>1643</v>
      </c>
      <c r="LC40" s="3" t="s">
        <v>1643</v>
      </c>
      <c r="LD40" s="3" t="s">
        <v>1643</v>
      </c>
      <c r="LE40" s="3" t="s">
        <v>1643</v>
      </c>
      <c r="LF40" s="3" t="s">
        <v>1643</v>
      </c>
      <c r="LG40" s="3" t="s">
        <v>1643</v>
      </c>
      <c r="LH40" s="3" t="s">
        <v>1643</v>
      </c>
      <c r="LI40" s="3" t="s">
        <v>1643</v>
      </c>
      <c r="LJ40" s="3" t="s">
        <v>1643</v>
      </c>
      <c r="LK40" s="3" t="s">
        <v>1643</v>
      </c>
      <c r="LL40" s="3" t="s">
        <v>1643</v>
      </c>
      <c r="LM40" s="3" t="s">
        <v>1643</v>
      </c>
      <c r="LN40" s="3" t="s">
        <v>1643</v>
      </c>
      <c r="LO40" s="3" t="s">
        <v>1643</v>
      </c>
      <c r="LP40" s="3" t="s">
        <v>1643</v>
      </c>
      <c r="LQ40" s="3" t="s">
        <v>1643</v>
      </c>
      <c r="LR40" s="3" t="s">
        <v>1643</v>
      </c>
      <c r="LS40" s="3" t="s">
        <v>1643</v>
      </c>
      <c r="LT40" s="3" t="s">
        <v>1643</v>
      </c>
      <c r="LU40" s="3" t="s">
        <v>1643</v>
      </c>
      <c r="LV40" s="3" t="s">
        <v>1643</v>
      </c>
      <c r="LW40" s="3" t="s">
        <v>1643</v>
      </c>
      <c r="LX40" s="3" t="s">
        <v>1643</v>
      </c>
      <c r="LY40" s="3" t="s">
        <v>1643</v>
      </c>
      <c r="LZ40" s="3" t="s">
        <v>1643</v>
      </c>
      <c r="MA40" s="3" t="s">
        <v>1643</v>
      </c>
      <c r="MB40" s="3" t="s">
        <v>1643</v>
      </c>
      <c r="MC40" s="3" t="s">
        <v>1643</v>
      </c>
      <c r="MD40" s="3" t="s">
        <v>1643</v>
      </c>
      <c r="ME40" s="3" t="s">
        <v>1643</v>
      </c>
      <c r="MF40" s="3" t="s">
        <v>1643</v>
      </c>
      <c r="MG40" s="3" t="s">
        <v>1643</v>
      </c>
      <c r="MH40" s="3" t="s">
        <v>1643</v>
      </c>
      <c r="MI40" s="3" t="s">
        <v>1643</v>
      </c>
      <c r="MJ40" s="3" t="s">
        <v>1643</v>
      </c>
      <c r="MK40" s="3" t="s">
        <v>1643</v>
      </c>
      <c r="ML40" s="3" t="s">
        <v>1643</v>
      </c>
      <c r="MM40" s="3" t="s">
        <v>1643</v>
      </c>
      <c r="MN40" s="20" t="s">
        <v>1643</v>
      </c>
      <c r="MO40" s="13" t="s">
        <v>1643</v>
      </c>
      <c r="MP40" s="3" t="s">
        <v>1643</v>
      </c>
      <c r="MQ40" s="3" t="s">
        <v>1643</v>
      </c>
      <c r="MR40" s="3" t="s">
        <v>1643</v>
      </c>
      <c r="MS40" s="3" t="s">
        <v>1643</v>
      </c>
      <c r="MT40" s="3" t="s">
        <v>1643</v>
      </c>
      <c r="MU40" s="3" t="s">
        <v>1643</v>
      </c>
      <c r="MV40" s="20" t="s">
        <v>1643</v>
      </c>
      <c r="MW40" s="13" t="s">
        <v>1643</v>
      </c>
      <c r="MX40" s="3" t="s">
        <v>1643</v>
      </c>
      <c r="MY40" s="3" t="s">
        <v>1643</v>
      </c>
      <c r="MZ40" s="3" t="s">
        <v>1643</v>
      </c>
      <c r="NA40" s="3" t="s">
        <v>1643</v>
      </c>
      <c r="NB40" s="3" t="s">
        <v>1643</v>
      </c>
      <c r="NC40" s="20" t="s">
        <v>1643</v>
      </c>
      <c r="ND40" s="13" t="s">
        <v>1643</v>
      </c>
      <c r="NE40" s="3" t="s">
        <v>1643</v>
      </c>
      <c r="NF40" s="3" t="s">
        <v>1643</v>
      </c>
      <c r="NG40" s="3" t="s">
        <v>1643</v>
      </c>
      <c r="NH40" s="3" t="s">
        <v>1643</v>
      </c>
      <c r="NI40" s="3" t="s">
        <v>1643</v>
      </c>
      <c r="NJ40" s="3" t="s">
        <v>1643</v>
      </c>
      <c r="NK40" s="3" t="s">
        <v>1643</v>
      </c>
      <c r="NL40" s="3" t="s">
        <v>1643</v>
      </c>
      <c r="NM40" s="3" t="s">
        <v>1643</v>
      </c>
      <c r="NN40" s="3" t="s">
        <v>1643</v>
      </c>
      <c r="NO40" s="20" t="s">
        <v>1643</v>
      </c>
      <c r="NP40" s="13" t="s">
        <v>1643</v>
      </c>
      <c r="NQ40" s="3" t="s">
        <v>1643</v>
      </c>
      <c r="NR40" s="3" t="s">
        <v>1643</v>
      </c>
      <c r="NS40" s="3" t="s">
        <v>1643</v>
      </c>
      <c r="NT40" s="3" t="s">
        <v>1643</v>
      </c>
      <c r="NU40" s="3" t="s">
        <v>1643</v>
      </c>
      <c r="NV40" s="3" t="s">
        <v>1643</v>
      </c>
      <c r="NW40" s="3" t="s">
        <v>1643</v>
      </c>
      <c r="NX40" s="3" t="s">
        <v>1643</v>
      </c>
      <c r="NY40" s="3" t="s">
        <v>1643</v>
      </c>
      <c r="NZ40" s="3" t="s">
        <v>1643</v>
      </c>
      <c r="OA40" s="3" t="s">
        <v>1643</v>
      </c>
      <c r="OB40" s="3" t="s">
        <v>1643</v>
      </c>
      <c r="OC40" s="3" t="s">
        <v>1643</v>
      </c>
      <c r="OD40" s="3" t="s">
        <v>1643</v>
      </c>
      <c r="OE40" s="5" t="s">
        <v>1643</v>
      </c>
      <c r="OF40" s="13" t="s">
        <v>1643</v>
      </c>
      <c r="OG40" s="3" t="s">
        <v>1643</v>
      </c>
      <c r="OH40" s="3" t="s">
        <v>1643</v>
      </c>
      <c r="OI40" s="3" t="s">
        <v>1643</v>
      </c>
      <c r="OJ40" s="3" t="s">
        <v>1643</v>
      </c>
      <c r="OK40" s="3" t="s">
        <v>1643</v>
      </c>
      <c r="OL40" s="3" t="s">
        <v>1643</v>
      </c>
      <c r="OM40" s="5" t="s">
        <v>1643</v>
      </c>
      <c r="ON40" s="13" t="s">
        <v>1643</v>
      </c>
      <c r="OO40" s="3" t="s">
        <v>1643</v>
      </c>
      <c r="OP40" s="3" t="s">
        <v>1643</v>
      </c>
      <c r="OQ40" s="3" t="s">
        <v>1643</v>
      </c>
      <c r="OR40" s="3" t="s">
        <v>1643</v>
      </c>
      <c r="OS40" s="3" t="s">
        <v>1643</v>
      </c>
      <c r="OT40" s="3" t="s">
        <v>1643</v>
      </c>
      <c r="OU40" s="3" t="s">
        <v>1643</v>
      </c>
      <c r="OV40" s="3" t="s">
        <v>1643</v>
      </c>
      <c r="OW40" s="3" t="s">
        <v>1643</v>
      </c>
      <c r="OX40" s="5" t="s">
        <v>1643</v>
      </c>
      <c r="OY40" s="13" t="s">
        <v>1643</v>
      </c>
      <c r="OZ40" s="3" t="s">
        <v>1643</v>
      </c>
      <c r="PA40" s="3" t="s">
        <v>1643</v>
      </c>
      <c r="PB40" s="3" t="s">
        <v>1643</v>
      </c>
      <c r="PC40" s="3" t="s">
        <v>1643</v>
      </c>
      <c r="PD40" s="3" t="s">
        <v>1643</v>
      </c>
      <c r="PE40" s="3" t="s">
        <v>1643</v>
      </c>
      <c r="PF40" s="3" t="s">
        <v>1643</v>
      </c>
      <c r="PG40" s="3" t="s">
        <v>1643</v>
      </c>
      <c r="PH40" s="3" t="s">
        <v>1643</v>
      </c>
      <c r="PI40" s="3" t="s">
        <v>1643</v>
      </c>
      <c r="PJ40" s="3" t="s">
        <v>1643</v>
      </c>
      <c r="PK40" s="3" t="s">
        <v>1643</v>
      </c>
      <c r="PL40" s="3" t="s">
        <v>1643</v>
      </c>
      <c r="PM40" s="3" t="s">
        <v>1643</v>
      </c>
      <c r="PN40" s="3" t="s">
        <v>1643</v>
      </c>
      <c r="PO40" s="3" t="s">
        <v>1643</v>
      </c>
      <c r="PP40" s="3" t="s">
        <v>1643</v>
      </c>
      <c r="PQ40" s="3" t="s">
        <v>1643</v>
      </c>
      <c r="PR40" s="3" t="s">
        <v>1643</v>
      </c>
      <c r="PS40" s="3" t="s">
        <v>1643</v>
      </c>
      <c r="PT40" s="3" t="s">
        <v>1643</v>
      </c>
      <c r="PU40" s="3" t="s">
        <v>1643</v>
      </c>
      <c r="PV40" s="3" t="s">
        <v>1643</v>
      </c>
      <c r="PW40" s="3" t="s">
        <v>1643</v>
      </c>
      <c r="PX40" s="3" t="s">
        <v>1643</v>
      </c>
      <c r="PY40" s="3" t="s">
        <v>1643</v>
      </c>
      <c r="PZ40" s="3" t="s">
        <v>1643</v>
      </c>
      <c r="QA40" s="3" t="s">
        <v>1643</v>
      </c>
      <c r="QB40" s="3" t="s">
        <v>1643</v>
      </c>
      <c r="QC40" s="3" t="s">
        <v>1643</v>
      </c>
      <c r="QD40" s="3" t="s">
        <v>1643</v>
      </c>
      <c r="QE40" s="3" t="s">
        <v>1643</v>
      </c>
      <c r="QF40" s="3" t="s">
        <v>1643</v>
      </c>
      <c r="QG40" s="3" t="s">
        <v>1643</v>
      </c>
      <c r="QH40" s="3" t="s">
        <v>1643</v>
      </c>
      <c r="QI40" s="3" t="s">
        <v>1643</v>
      </c>
      <c r="QJ40" s="3" t="s">
        <v>1643</v>
      </c>
      <c r="QK40" s="3" t="s">
        <v>1643</v>
      </c>
      <c r="QL40" s="3" t="s">
        <v>1643</v>
      </c>
      <c r="QM40" s="3" t="s">
        <v>1643</v>
      </c>
      <c r="QN40" s="3" t="s">
        <v>1643</v>
      </c>
      <c r="QO40" s="3" t="s">
        <v>1643</v>
      </c>
      <c r="QP40" s="3" t="s">
        <v>1643</v>
      </c>
      <c r="QQ40" s="3" t="s">
        <v>1643</v>
      </c>
      <c r="QR40" s="3" t="s">
        <v>1643</v>
      </c>
      <c r="QS40" s="3" t="s">
        <v>1643</v>
      </c>
      <c r="QT40" s="3" t="s">
        <v>1643</v>
      </c>
      <c r="QU40" s="3" t="s">
        <v>1643</v>
      </c>
      <c r="QV40" s="3" t="s">
        <v>1643</v>
      </c>
      <c r="QW40" s="3" t="s">
        <v>1643</v>
      </c>
      <c r="QX40" s="3" t="s">
        <v>1643</v>
      </c>
      <c r="QY40" s="3" t="s">
        <v>1643</v>
      </c>
      <c r="QZ40" s="3" t="s">
        <v>1643</v>
      </c>
      <c r="RA40" s="3" t="s">
        <v>1643</v>
      </c>
      <c r="RB40" s="3" t="s">
        <v>1643</v>
      </c>
      <c r="RC40" s="3" t="s">
        <v>1643</v>
      </c>
      <c r="RD40" s="3" t="s">
        <v>1643</v>
      </c>
      <c r="RE40" s="3" t="s">
        <v>1643</v>
      </c>
      <c r="RF40" s="3" t="s">
        <v>1643</v>
      </c>
      <c r="RG40" s="3" t="s">
        <v>1643</v>
      </c>
      <c r="RH40" s="3" t="s">
        <v>1643</v>
      </c>
      <c r="RI40" s="3" t="s">
        <v>1643</v>
      </c>
      <c r="RJ40" s="3" t="s">
        <v>1643</v>
      </c>
      <c r="RK40" s="5" t="s">
        <v>1643</v>
      </c>
      <c r="RL40" s="8" t="s">
        <v>1643</v>
      </c>
      <c r="RM40" s="3" t="s">
        <v>1643</v>
      </c>
      <c r="RN40" s="3" t="s">
        <v>1643</v>
      </c>
      <c r="RO40" s="3" t="s">
        <v>1643</v>
      </c>
      <c r="RP40" s="3" t="s">
        <v>1643</v>
      </c>
      <c r="RQ40" s="3" t="s">
        <v>1643</v>
      </c>
      <c r="RR40" s="20" t="s">
        <v>1643</v>
      </c>
      <c r="RS40" s="13" t="s">
        <v>1643</v>
      </c>
      <c r="RT40" s="3" t="s">
        <v>1643</v>
      </c>
      <c r="RU40" s="3" t="s">
        <v>1643</v>
      </c>
      <c r="RV40" s="3" t="s">
        <v>1643</v>
      </c>
      <c r="RW40" s="3" t="s">
        <v>1643</v>
      </c>
      <c r="RX40" s="3" t="s">
        <v>1643</v>
      </c>
      <c r="RY40" s="3" t="s">
        <v>1643</v>
      </c>
      <c r="RZ40" s="3" t="s">
        <v>1643</v>
      </c>
      <c r="SA40" s="3" t="s">
        <v>1643</v>
      </c>
      <c r="SB40" s="3" t="s">
        <v>1643</v>
      </c>
      <c r="SC40" s="3" t="s">
        <v>1643</v>
      </c>
      <c r="SD40" s="3" t="s">
        <v>1643</v>
      </c>
      <c r="SE40" s="3" t="s">
        <v>1643</v>
      </c>
      <c r="SF40" s="3" t="s">
        <v>1643</v>
      </c>
      <c r="SG40" s="3" t="s">
        <v>1643</v>
      </c>
      <c r="SH40" s="3" t="s">
        <v>1643</v>
      </c>
      <c r="SI40" s="3" t="s">
        <v>1643</v>
      </c>
      <c r="SJ40" s="3" t="s">
        <v>1643</v>
      </c>
      <c r="SK40" s="3" t="s">
        <v>1643</v>
      </c>
      <c r="SL40" s="3" t="s">
        <v>1643</v>
      </c>
      <c r="SM40" s="3" t="s">
        <v>1643</v>
      </c>
      <c r="SN40" s="3" t="s">
        <v>1643</v>
      </c>
      <c r="SO40" s="3" t="s">
        <v>1643</v>
      </c>
      <c r="SP40" s="3" t="s">
        <v>1643</v>
      </c>
      <c r="SQ40" s="3" t="s">
        <v>1643</v>
      </c>
      <c r="SR40" s="3" t="s">
        <v>1643</v>
      </c>
      <c r="SS40" s="3" t="s">
        <v>1643</v>
      </c>
      <c r="ST40" s="3" t="s">
        <v>1643</v>
      </c>
      <c r="SU40" s="3" t="s">
        <v>1643</v>
      </c>
      <c r="SV40" s="3" t="s">
        <v>1643</v>
      </c>
      <c r="SW40" s="3" t="s">
        <v>1643</v>
      </c>
      <c r="SX40" s="3" t="s">
        <v>1643</v>
      </c>
      <c r="SY40" s="3" t="s">
        <v>1643</v>
      </c>
      <c r="SZ40" s="3" t="s">
        <v>1643</v>
      </c>
      <c r="TA40" s="3" t="s">
        <v>1643</v>
      </c>
      <c r="TB40" s="20" t="s">
        <v>1643</v>
      </c>
      <c r="TC40" s="13"/>
      <c r="TD40" s="3"/>
      <c r="TE40" s="5"/>
      <c r="TF40" s="18" t="s">
        <v>1643</v>
      </c>
      <c r="TG40" s="13" t="s">
        <v>1643</v>
      </c>
      <c r="TH40" s="3" t="s">
        <v>1643</v>
      </c>
      <c r="TI40" s="3" t="s">
        <v>1643</v>
      </c>
      <c r="TJ40" s="3" t="s">
        <v>1643</v>
      </c>
      <c r="TK40" s="3" t="s">
        <v>1643</v>
      </c>
      <c r="TL40" s="3" t="s">
        <v>1643</v>
      </c>
      <c r="TM40" s="3" t="s">
        <v>1643</v>
      </c>
      <c r="TN40" s="3" t="s">
        <v>1643</v>
      </c>
      <c r="TO40" s="3" t="s">
        <v>1643</v>
      </c>
      <c r="TP40" s="5" t="s">
        <v>1643</v>
      </c>
      <c r="TQ40" s="8" t="s">
        <v>1643</v>
      </c>
      <c r="TR40" s="3" t="s">
        <v>1643</v>
      </c>
      <c r="TS40" s="3" t="s">
        <v>1643</v>
      </c>
      <c r="TT40" s="3" t="s">
        <v>1643</v>
      </c>
      <c r="TU40" s="20" t="s">
        <v>1643</v>
      </c>
      <c r="TV40" s="13" t="s">
        <v>1643</v>
      </c>
      <c r="TW40" s="5" t="s">
        <v>1643</v>
      </c>
      <c r="TX40" s="13" t="s">
        <v>1643</v>
      </c>
      <c r="TY40" s="5" t="s">
        <v>1643</v>
      </c>
      <c r="TZ40" s="13" t="s">
        <v>1643</v>
      </c>
      <c r="UA40" s="3" t="s">
        <v>1643</v>
      </c>
      <c r="UB40" s="3" t="s">
        <v>1643</v>
      </c>
      <c r="UC40" s="3" t="s">
        <v>1643</v>
      </c>
      <c r="UD40" s="3" t="s">
        <v>1643</v>
      </c>
      <c r="UE40" s="5" t="s">
        <v>1643</v>
      </c>
      <c r="UF40" s="13" t="s">
        <v>110</v>
      </c>
      <c r="UG40" s="3" t="s">
        <v>1643</v>
      </c>
      <c r="UH40" s="5" t="s">
        <v>110</v>
      </c>
      <c r="UI40" s="13" t="s">
        <v>129</v>
      </c>
      <c r="UJ40" s="3" t="s">
        <v>132</v>
      </c>
      <c r="UK40" s="3" t="s">
        <v>129</v>
      </c>
      <c r="UL40" s="3" t="s">
        <v>132</v>
      </c>
      <c r="UM40" s="3" t="s">
        <v>132</v>
      </c>
      <c r="UN40" s="3" t="s">
        <v>132</v>
      </c>
      <c r="UO40" s="3" t="s">
        <v>127</v>
      </c>
      <c r="UP40" s="3" t="s">
        <v>132</v>
      </c>
      <c r="UQ40" s="3" t="s">
        <v>127</v>
      </c>
      <c r="UR40" s="3" t="s">
        <v>132</v>
      </c>
      <c r="US40" s="3" t="s">
        <v>132</v>
      </c>
      <c r="UT40" s="3" t="s">
        <v>132</v>
      </c>
      <c r="UU40" s="3" t="s">
        <v>132</v>
      </c>
      <c r="UV40" s="3" t="s">
        <v>132</v>
      </c>
      <c r="UW40" s="3" t="s">
        <v>132</v>
      </c>
      <c r="UX40" s="5" t="s">
        <v>1643</v>
      </c>
      <c r="UY40" s="13" t="s">
        <v>196</v>
      </c>
      <c r="UZ40" s="3" t="s">
        <v>198</v>
      </c>
      <c r="VA40" s="3" t="s">
        <v>1643</v>
      </c>
      <c r="VB40" s="3" t="s">
        <v>1643</v>
      </c>
      <c r="VC40" s="3" t="s">
        <v>1643</v>
      </c>
      <c r="VD40" s="3" t="s">
        <v>1643</v>
      </c>
      <c r="VE40" s="3" t="s">
        <v>1643</v>
      </c>
      <c r="VF40" s="5" t="s">
        <v>1643</v>
      </c>
      <c r="VG40" s="13" t="s">
        <v>231</v>
      </c>
      <c r="VH40" s="3" t="s">
        <v>232</v>
      </c>
      <c r="VI40" s="3" t="s">
        <v>233</v>
      </c>
      <c r="VJ40" s="3" t="s">
        <v>234</v>
      </c>
      <c r="VK40" s="3" t="s">
        <v>1643</v>
      </c>
      <c r="VL40" s="3" t="s">
        <v>1643</v>
      </c>
      <c r="VM40" s="3" t="s">
        <v>1643</v>
      </c>
      <c r="VN40" s="5" t="s">
        <v>1643</v>
      </c>
      <c r="VO40" s="13" t="s">
        <v>132</v>
      </c>
      <c r="VP40" s="3" t="s">
        <v>132</v>
      </c>
      <c r="VQ40" s="3" t="s">
        <v>132</v>
      </c>
      <c r="VR40" s="3" t="s">
        <v>127</v>
      </c>
      <c r="VS40" s="3" t="s">
        <v>132</v>
      </c>
      <c r="VT40" s="3" t="s">
        <v>132</v>
      </c>
      <c r="VU40" s="3" t="s">
        <v>132</v>
      </c>
      <c r="VV40" s="3" t="s">
        <v>132</v>
      </c>
      <c r="VW40" s="3" t="s">
        <v>132</v>
      </c>
      <c r="VX40" s="3" t="s">
        <v>132</v>
      </c>
      <c r="VY40" s="3" t="s">
        <v>132</v>
      </c>
      <c r="VZ40" s="3" t="s">
        <v>127</v>
      </c>
      <c r="WA40" s="3" t="s">
        <v>127</v>
      </c>
      <c r="WB40" s="3" t="s">
        <v>127</v>
      </c>
      <c r="WC40" s="3" t="s">
        <v>127</v>
      </c>
      <c r="WD40" s="3" t="s">
        <v>132</v>
      </c>
      <c r="WE40" s="3" t="s">
        <v>127</v>
      </c>
      <c r="WF40" s="3" t="s">
        <v>132</v>
      </c>
      <c r="WG40" s="3" t="s">
        <v>132</v>
      </c>
      <c r="WH40" s="3" t="s">
        <v>127</v>
      </c>
      <c r="WI40" s="3" t="s">
        <v>132</v>
      </c>
      <c r="WJ40" s="3" t="s">
        <v>132</v>
      </c>
      <c r="WK40" s="3" t="s">
        <v>132</v>
      </c>
      <c r="WL40" s="3" t="s">
        <v>132</v>
      </c>
      <c r="WM40" s="3" t="s">
        <v>132</v>
      </c>
      <c r="WN40" s="3" t="s">
        <v>132</v>
      </c>
      <c r="WO40" s="3" t="s">
        <v>132</v>
      </c>
      <c r="WP40" s="3" t="s">
        <v>129</v>
      </c>
      <c r="WQ40" s="3" t="s">
        <v>132</v>
      </c>
      <c r="WR40" s="3" t="s">
        <v>129</v>
      </c>
      <c r="WS40" s="3" t="s">
        <v>132</v>
      </c>
      <c r="WT40" s="3" t="s">
        <v>132</v>
      </c>
      <c r="WU40" s="3" t="s">
        <v>127</v>
      </c>
      <c r="WV40" s="3" t="s">
        <v>132</v>
      </c>
      <c r="WW40" s="3" t="s">
        <v>132</v>
      </c>
      <c r="WX40" s="3" t="s">
        <v>132</v>
      </c>
      <c r="WY40" s="3" t="s">
        <v>132</v>
      </c>
      <c r="WZ40" s="3" t="s">
        <v>132</v>
      </c>
      <c r="XA40" s="3" t="s">
        <v>132</v>
      </c>
      <c r="XB40" s="3" t="s">
        <v>132</v>
      </c>
      <c r="XC40" s="3" t="s">
        <v>132</v>
      </c>
      <c r="XD40" s="3" t="s">
        <v>132</v>
      </c>
      <c r="XE40" s="3" t="s">
        <v>245</v>
      </c>
      <c r="XF40" s="3" t="s">
        <v>132</v>
      </c>
      <c r="XG40" s="3" t="s">
        <v>132</v>
      </c>
      <c r="XH40" s="3" t="s">
        <v>132</v>
      </c>
      <c r="XI40" s="3" t="s">
        <v>132</v>
      </c>
      <c r="XJ40" s="3" t="s">
        <v>127</v>
      </c>
      <c r="XK40" s="3" t="s">
        <v>127</v>
      </c>
      <c r="XL40" s="3" t="s">
        <v>132</v>
      </c>
      <c r="XM40" s="3" t="s">
        <v>127</v>
      </c>
      <c r="XN40" s="3" t="s">
        <v>132</v>
      </c>
      <c r="XO40" s="3" t="s">
        <v>1643</v>
      </c>
      <c r="XP40" s="3" t="s">
        <v>127</v>
      </c>
      <c r="XQ40" s="3" t="s">
        <v>132</v>
      </c>
      <c r="XR40" s="3" t="s">
        <v>132</v>
      </c>
      <c r="XS40" s="3" t="s">
        <v>132</v>
      </c>
      <c r="XT40" s="3" t="s">
        <v>132</v>
      </c>
      <c r="XU40" s="3" t="s">
        <v>132</v>
      </c>
      <c r="XV40" s="3" t="s">
        <v>132</v>
      </c>
      <c r="XW40" s="3" t="s">
        <v>132</v>
      </c>
      <c r="XX40" s="3" t="s">
        <v>132</v>
      </c>
      <c r="XY40" s="3" t="s">
        <v>132</v>
      </c>
      <c r="XZ40" s="3" t="s">
        <v>132</v>
      </c>
      <c r="YA40" s="5" t="s">
        <v>1643</v>
      </c>
      <c r="YB40" s="13" t="s">
        <v>353</v>
      </c>
      <c r="YC40" s="3" t="s">
        <v>354</v>
      </c>
      <c r="YD40" s="3" t="s">
        <v>355</v>
      </c>
      <c r="YE40" s="3" t="s">
        <v>1643</v>
      </c>
      <c r="YF40" s="3" t="s">
        <v>1643</v>
      </c>
      <c r="YG40" s="3" t="s">
        <v>111</v>
      </c>
      <c r="YH40" s="5" t="s">
        <v>1643</v>
      </c>
      <c r="YI40" s="13" t="s">
        <v>110</v>
      </c>
      <c r="YJ40" s="3" t="s">
        <v>111</v>
      </c>
      <c r="YK40" s="3" t="s">
        <v>1643</v>
      </c>
      <c r="YL40" s="3" t="s">
        <v>111</v>
      </c>
      <c r="YM40" s="3" t="s">
        <v>1643</v>
      </c>
      <c r="YN40" s="3" t="s">
        <v>1643</v>
      </c>
      <c r="YO40" s="3" t="s">
        <v>110</v>
      </c>
      <c r="YP40" s="3" t="s">
        <v>111</v>
      </c>
      <c r="YQ40" s="3" t="s">
        <v>1643</v>
      </c>
      <c r="YR40" s="3" t="s">
        <v>111</v>
      </c>
      <c r="YS40" s="3" t="s">
        <v>1643</v>
      </c>
      <c r="YT40" s="3" t="s">
        <v>1643</v>
      </c>
      <c r="YU40" s="3" t="s">
        <v>1643</v>
      </c>
      <c r="YV40" s="3" t="s">
        <v>111</v>
      </c>
      <c r="YW40" s="3" t="s">
        <v>1643</v>
      </c>
      <c r="YX40" s="3" t="s">
        <v>1643</v>
      </c>
      <c r="YY40" s="3" t="s">
        <v>110</v>
      </c>
      <c r="YZ40" s="3" t="s">
        <v>111</v>
      </c>
      <c r="ZA40" s="3" t="s">
        <v>1643</v>
      </c>
      <c r="ZB40" s="3" t="s">
        <v>110</v>
      </c>
      <c r="ZC40" s="3" t="s">
        <v>111</v>
      </c>
      <c r="ZD40" s="3" t="s">
        <v>1643</v>
      </c>
      <c r="ZE40" s="3" t="s">
        <v>110</v>
      </c>
      <c r="ZF40" s="3" t="s">
        <v>111</v>
      </c>
      <c r="ZG40" s="3" t="s">
        <v>1643</v>
      </c>
      <c r="ZH40" s="3" t="s">
        <v>110</v>
      </c>
      <c r="ZI40" s="3" t="s">
        <v>111</v>
      </c>
      <c r="ZJ40" s="3" t="s">
        <v>1643</v>
      </c>
      <c r="ZK40" s="3" t="s">
        <v>110</v>
      </c>
      <c r="ZL40" s="3" t="s">
        <v>1643</v>
      </c>
      <c r="ZM40" s="3" t="s">
        <v>111</v>
      </c>
      <c r="ZN40" s="3" t="s">
        <v>1643</v>
      </c>
      <c r="ZO40" s="3" t="s">
        <v>110</v>
      </c>
      <c r="ZP40" s="3" t="s">
        <v>475</v>
      </c>
      <c r="ZQ40" s="3" t="s">
        <v>111</v>
      </c>
      <c r="ZR40" s="5" t="s">
        <v>1643</v>
      </c>
      <c r="ZS40" s="3" t="s">
        <v>490</v>
      </c>
      <c r="ZT40" s="3" t="s">
        <v>461</v>
      </c>
      <c r="ZU40" s="3" t="s">
        <v>459</v>
      </c>
      <c r="ZV40" s="18" t="s">
        <v>110</v>
      </c>
      <c r="ZW40" s="13" t="s">
        <v>1643</v>
      </c>
      <c r="ZX40" s="3" t="s">
        <v>1643</v>
      </c>
      <c r="ZY40" s="3" t="s">
        <v>486</v>
      </c>
      <c r="ZZ40" s="3" t="s">
        <v>489</v>
      </c>
      <c r="AAA40" s="3" t="s">
        <v>1643</v>
      </c>
      <c r="AAB40" s="3" t="s">
        <v>495</v>
      </c>
      <c r="AAC40" s="3" t="s">
        <v>496</v>
      </c>
      <c r="AAD40" s="3" t="s">
        <v>497</v>
      </c>
      <c r="AAE40" s="3" t="s">
        <v>498</v>
      </c>
      <c r="AAF40" s="5" t="s">
        <v>1643</v>
      </c>
      <c r="AAG40" s="13" t="s">
        <v>110</v>
      </c>
      <c r="AAH40" s="3" t="s">
        <v>110</v>
      </c>
      <c r="AAI40" s="3" t="s">
        <v>110</v>
      </c>
      <c r="AAJ40" s="3" t="s">
        <v>110</v>
      </c>
      <c r="AAK40" s="3" t="s">
        <v>110</v>
      </c>
      <c r="AAL40" s="3" t="s">
        <v>1643</v>
      </c>
      <c r="AAM40" s="3" t="s">
        <v>1643</v>
      </c>
      <c r="AAN40" s="3" t="s">
        <v>1643</v>
      </c>
      <c r="AAO40" s="5" t="s">
        <v>1643</v>
      </c>
      <c r="AAP40" s="13" t="s">
        <v>111</v>
      </c>
      <c r="AAQ40" s="5" t="s">
        <v>1643</v>
      </c>
      <c r="AAR40" s="13" t="s">
        <v>520</v>
      </c>
      <c r="AAS40" s="3" t="s">
        <v>110</v>
      </c>
      <c r="AAT40" s="3" t="s">
        <v>110</v>
      </c>
      <c r="AAU40" s="3" t="s">
        <v>110</v>
      </c>
      <c r="AAV40" s="3" t="s">
        <v>110</v>
      </c>
      <c r="AAW40" s="3" t="s">
        <v>110</v>
      </c>
      <c r="AAX40" s="5" t="s">
        <v>110</v>
      </c>
      <c r="AAY40" s="13" t="s">
        <v>111</v>
      </c>
      <c r="AAZ40" s="13" t="s">
        <v>1643</v>
      </c>
      <c r="ABA40" s="3" t="s">
        <v>1643</v>
      </c>
      <c r="ABB40" s="3" t="s">
        <v>1643</v>
      </c>
      <c r="ABC40" s="3" t="s">
        <v>1643</v>
      </c>
      <c r="ABD40" s="3" t="s">
        <v>1643</v>
      </c>
      <c r="ABE40" s="20"/>
      <c r="ABF40" s="5" t="s">
        <v>1643</v>
      </c>
      <c r="ABG40" s="13" t="s">
        <v>1643</v>
      </c>
      <c r="ABH40" s="3" t="s">
        <v>1643</v>
      </c>
      <c r="ABI40" s="3" t="s">
        <v>1643</v>
      </c>
      <c r="ABJ40" s="3" t="s">
        <v>1643</v>
      </c>
      <c r="ABK40" s="3" t="s">
        <v>1643</v>
      </c>
      <c r="ABL40" s="3" t="s">
        <v>1643</v>
      </c>
      <c r="ABM40" s="5" t="s">
        <v>1643</v>
      </c>
      <c r="ABN40" s="13" t="s">
        <v>1643</v>
      </c>
      <c r="ABO40" s="3" t="s">
        <v>1643</v>
      </c>
      <c r="ABP40" s="3" t="s">
        <v>1643</v>
      </c>
      <c r="ABQ40" s="3" t="s">
        <v>1643</v>
      </c>
      <c r="ABR40" s="3" t="s">
        <v>1643</v>
      </c>
      <c r="ABS40" s="3" t="s">
        <v>1643</v>
      </c>
      <c r="ABT40" s="5" t="s">
        <v>1643</v>
      </c>
      <c r="ABU40" s="13" t="s">
        <v>1643</v>
      </c>
      <c r="ABV40" s="3" t="s">
        <v>1643</v>
      </c>
      <c r="ABW40" s="3" t="s">
        <v>1643</v>
      </c>
      <c r="ABX40" s="3" t="s">
        <v>1643</v>
      </c>
      <c r="ABY40" s="3" t="s">
        <v>1643</v>
      </c>
      <c r="ABZ40" s="3" t="s">
        <v>1643</v>
      </c>
      <c r="ACA40" s="5" t="s">
        <v>1643</v>
      </c>
      <c r="ACB40" s="13" t="s">
        <v>1643</v>
      </c>
      <c r="ACC40" s="3" t="s">
        <v>1643</v>
      </c>
      <c r="ACD40" s="3" t="s">
        <v>1643</v>
      </c>
      <c r="ACE40" s="3" t="s">
        <v>1643</v>
      </c>
      <c r="ACF40" s="3" t="s">
        <v>1643</v>
      </c>
      <c r="ACG40" s="3" t="s">
        <v>1643</v>
      </c>
      <c r="ACH40" s="3" t="s">
        <v>1643</v>
      </c>
      <c r="ACI40" s="3" t="s">
        <v>1643</v>
      </c>
      <c r="ACJ40" s="5" t="s">
        <v>1643</v>
      </c>
      <c r="ACK40" s="13" t="s">
        <v>110</v>
      </c>
      <c r="ACL40" s="3" t="s">
        <v>546</v>
      </c>
      <c r="ACM40" s="3" t="s">
        <v>1643</v>
      </c>
      <c r="ACN40" s="3" t="s">
        <v>1643</v>
      </c>
      <c r="ACO40" s="3" t="s">
        <v>1643</v>
      </c>
      <c r="ACP40" s="5" t="s">
        <v>545</v>
      </c>
      <c r="ACQ40" s="13" t="s">
        <v>1643</v>
      </c>
      <c r="ACR40" s="3" t="s">
        <v>1643</v>
      </c>
      <c r="ACS40" s="3" t="s">
        <v>1643</v>
      </c>
      <c r="ACT40" s="3" t="s">
        <v>1643</v>
      </c>
      <c r="ACU40" s="5"/>
      <c r="ACV40" s="13" t="s">
        <v>1643</v>
      </c>
      <c r="ACW40" s="3" t="s">
        <v>1643</v>
      </c>
      <c r="ACX40" s="3" t="s">
        <v>1643</v>
      </c>
      <c r="ACY40" s="3" t="s">
        <v>1643</v>
      </c>
      <c r="ACZ40" s="5" t="s">
        <v>1643</v>
      </c>
      <c r="ADA40" s="13" t="s">
        <v>136</v>
      </c>
      <c r="ADB40" s="3" t="s">
        <v>557</v>
      </c>
      <c r="ADC40" s="3" t="s">
        <v>140</v>
      </c>
      <c r="ADD40" s="3" t="s">
        <v>144</v>
      </c>
      <c r="ADE40" s="3" t="s">
        <v>156</v>
      </c>
      <c r="ADF40" s="3" t="s">
        <v>558</v>
      </c>
      <c r="ADG40" s="3" t="s">
        <v>1643</v>
      </c>
      <c r="ADH40" s="3" t="s">
        <v>1643</v>
      </c>
      <c r="ADI40" s="20" t="s">
        <v>1643</v>
      </c>
      <c r="ADJ40" s="13" t="s">
        <v>110</v>
      </c>
      <c r="ADK40" s="3" t="s">
        <v>1643</v>
      </c>
      <c r="ADL40" s="3" t="s">
        <v>1643</v>
      </c>
      <c r="ADM40" s="3" t="s">
        <v>1643</v>
      </c>
      <c r="ADN40" s="3" t="s">
        <v>1643</v>
      </c>
      <c r="ADO40" s="5" t="s">
        <v>1643</v>
      </c>
      <c r="ADP40" s="13" t="s">
        <v>1643</v>
      </c>
      <c r="ADQ40" s="8" t="s">
        <v>1643</v>
      </c>
      <c r="ADR40" s="3" t="s">
        <v>1643</v>
      </c>
      <c r="ADS40" s="3" t="s">
        <v>1643</v>
      </c>
      <c r="ADT40" s="5" t="s">
        <v>1643</v>
      </c>
      <c r="ADU40" s="13" t="s">
        <v>1643</v>
      </c>
      <c r="ADV40" s="8" t="s">
        <v>1643</v>
      </c>
      <c r="ADW40" s="3" t="s">
        <v>1643</v>
      </c>
      <c r="ADX40" s="3" t="s">
        <v>1643</v>
      </c>
      <c r="ADY40" s="5" t="s">
        <v>1643</v>
      </c>
      <c r="ADZ40" s="13" t="s">
        <v>1643</v>
      </c>
      <c r="AEA40" s="8" t="s">
        <v>1643</v>
      </c>
      <c r="AEB40" s="3" t="s">
        <v>1643</v>
      </c>
      <c r="AEC40" s="3" t="s">
        <v>1643</v>
      </c>
      <c r="AED40" s="5" t="s">
        <v>1643</v>
      </c>
      <c r="AEE40" s="13" t="s">
        <v>1643</v>
      </c>
      <c r="AEF40" s="3" t="s">
        <v>1643</v>
      </c>
      <c r="AEG40" s="3" t="s">
        <v>1643</v>
      </c>
      <c r="AEH40" s="3" t="s">
        <v>1643</v>
      </c>
      <c r="AEI40" s="3" t="s">
        <v>1643</v>
      </c>
      <c r="AEJ40" s="3" t="s">
        <v>1643</v>
      </c>
      <c r="AEK40" s="3" t="s">
        <v>1643</v>
      </c>
      <c r="AEL40" s="3" t="s">
        <v>1643</v>
      </c>
      <c r="AEM40" s="5" t="s">
        <v>1643</v>
      </c>
      <c r="AEN40" s="13" t="s">
        <v>1643</v>
      </c>
      <c r="AEO40" s="3" t="s">
        <v>1643</v>
      </c>
      <c r="AEP40" s="3" t="s">
        <v>1643</v>
      </c>
      <c r="AEQ40" s="3" t="s">
        <v>1643</v>
      </c>
      <c r="AER40" s="3" t="s">
        <v>1643</v>
      </c>
      <c r="AES40" s="3" t="s">
        <v>1643</v>
      </c>
      <c r="AET40" s="5" t="s">
        <v>1643</v>
      </c>
      <c r="AEU40" s="13" t="s">
        <v>1643</v>
      </c>
      <c r="AEV40" s="3" t="s">
        <v>1643</v>
      </c>
      <c r="AEW40" s="3" t="s">
        <v>111</v>
      </c>
      <c r="AEX40" s="3" t="s">
        <v>1643</v>
      </c>
      <c r="AEY40" s="5" t="s">
        <v>1643</v>
      </c>
    </row>
    <row r="41" spans="1:831" ht="58" x14ac:dyDescent="0.35">
      <c r="A41" s="1">
        <v>45619.680555555555</v>
      </c>
      <c r="B41" s="2">
        <v>45619.68246527778</v>
      </c>
      <c r="C41" s="4">
        <v>6</v>
      </c>
      <c r="D41" s="4">
        <v>165</v>
      </c>
      <c r="E41" s="3" t="s">
        <v>1677</v>
      </c>
      <c r="F41" s="2">
        <v>45626.682511284722</v>
      </c>
      <c r="G41" s="3" t="s">
        <v>1730</v>
      </c>
      <c r="H41" s="4">
        <v>1</v>
      </c>
      <c r="I41" s="3" t="s">
        <v>1642</v>
      </c>
      <c r="J41" s="3" t="s">
        <v>1642</v>
      </c>
      <c r="K41" s="3" t="s">
        <v>1642</v>
      </c>
      <c r="L41" s="3" t="s">
        <v>1642</v>
      </c>
      <c r="M41" s="3" t="s">
        <v>1642</v>
      </c>
      <c r="N41" s="3" t="s">
        <v>1642</v>
      </c>
      <c r="O41" s="3" t="s">
        <v>110</v>
      </c>
      <c r="P41" s="3" t="s">
        <v>1643</v>
      </c>
      <c r="Q41" s="3" t="s">
        <v>1643</v>
      </c>
      <c r="R41" s="20" t="s">
        <v>110</v>
      </c>
      <c r="S41" s="127">
        <v>35</v>
      </c>
      <c r="T41" s="124"/>
      <c r="U41" s="3"/>
      <c r="V41" s="3" t="s">
        <v>20</v>
      </c>
      <c r="W41" s="3" t="s">
        <v>111</v>
      </c>
      <c r="X41" s="3" t="s">
        <v>37</v>
      </c>
      <c r="Y41" s="3" t="s">
        <v>72</v>
      </c>
      <c r="Z41" s="3" t="s">
        <v>14</v>
      </c>
      <c r="AA41" s="4">
        <v>440</v>
      </c>
      <c r="AB41" s="3" t="s">
        <v>25</v>
      </c>
      <c r="AC41" s="3" t="s">
        <v>111</v>
      </c>
      <c r="AD41" s="3" t="s">
        <v>111</v>
      </c>
      <c r="AE41" s="5" t="s">
        <v>1822</v>
      </c>
      <c r="AF41" s="8" t="s">
        <v>1643</v>
      </c>
      <c r="AG41" s="3" t="s">
        <v>1643</v>
      </c>
      <c r="AH41" s="3" t="s">
        <v>1643</v>
      </c>
      <c r="AI41" s="3" t="s">
        <v>1643</v>
      </c>
      <c r="AJ41" s="3" t="s">
        <v>1643</v>
      </c>
      <c r="AK41" s="3" t="s">
        <v>1643</v>
      </c>
      <c r="AL41" s="3" t="s">
        <v>1643</v>
      </c>
      <c r="AM41" s="3" t="s">
        <v>1643</v>
      </c>
      <c r="AN41" s="3" t="s">
        <v>1643</v>
      </c>
      <c r="AO41" s="3" t="s">
        <v>1643</v>
      </c>
      <c r="AP41" s="3" t="s">
        <v>1643</v>
      </c>
      <c r="AQ41" s="3" t="s">
        <v>1643</v>
      </c>
      <c r="AR41" s="3" t="s">
        <v>1643</v>
      </c>
      <c r="AS41" s="3" t="s">
        <v>1643</v>
      </c>
      <c r="AT41" s="3" t="s">
        <v>1643</v>
      </c>
      <c r="AU41" s="5" t="s">
        <v>1643</v>
      </c>
      <c r="AV41" s="13" t="s">
        <v>1643</v>
      </c>
      <c r="AW41" s="3" t="s">
        <v>1643</v>
      </c>
      <c r="AX41" s="3" t="s">
        <v>1643</v>
      </c>
      <c r="AY41" s="3" t="s">
        <v>1643</v>
      </c>
      <c r="AZ41" s="3" t="s">
        <v>1643</v>
      </c>
      <c r="BA41" s="3" t="s">
        <v>1643</v>
      </c>
      <c r="BB41" s="3" t="s">
        <v>1643</v>
      </c>
      <c r="BC41" s="5" t="s">
        <v>1643</v>
      </c>
      <c r="BD41" s="13" t="s">
        <v>1643</v>
      </c>
      <c r="BE41" s="3" t="s">
        <v>1643</v>
      </c>
      <c r="BF41" s="3" t="s">
        <v>1643</v>
      </c>
      <c r="BG41" s="3" t="s">
        <v>1643</v>
      </c>
      <c r="BH41" s="3" t="s">
        <v>1643</v>
      </c>
      <c r="BI41" s="3" t="s">
        <v>1643</v>
      </c>
      <c r="BJ41" s="3" t="s">
        <v>1643</v>
      </c>
      <c r="BK41" s="5" t="s">
        <v>1643</v>
      </c>
      <c r="BL41" s="13" t="s">
        <v>1643</v>
      </c>
      <c r="BM41" s="3" t="s">
        <v>1643</v>
      </c>
      <c r="BN41" s="3" t="s">
        <v>1643</v>
      </c>
      <c r="BO41" s="5" t="s">
        <v>1643</v>
      </c>
      <c r="BP41" s="13" t="s">
        <v>1643</v>
      </c>
      <c r="BQ41" s="3" t="s">
        <v>1643</v>
      </c>
      <c r="BR41" s="3" t="s">
        <v>1643</v>
      </c>
      <c r="BS41" s="5" t="s">
        <v>1643</v>
      </c>
      <c r="BT41" s="13" t="s">
        <v>1643</v>
      </c>
      <c r="BU41" s="5" t="s">
        <v>1643</v>
      </c>
      <c r="BV41" s="13" t="s">
        <v>1643</v>
      </c>
      <c r="BW41" s="3" t="s">
        <v>1643</v>
      </c>
      <c r="BX41" s="3" t="s">
        <v>1643</v>
      </c>
      <c r="BY41" s="5" t="s">
        <v>1643</v>
      </c>
      <c r="BZ41" s="13" t="s">
        <v>1643</v>
      </c>
      <c r="CA41" s="3" t="s">
        <v>1643</v>
      </c>
      <c r="CB41" s="3" t="s">
        <v>1643</v>
      </c>
      <c r="CC41" s="3" t="s">
        <v>1643</v>
      </c>
      <c r="CD41" s="5" t="s">
        <v>1643</v>
      </c>
      <c r="CE41" s="13" t="s">
        <v>1643</v>
      </c>
      <c r="CF41" s="3" t="s">
        <v>1643</v>
      </c>
      <c r="CG41" s="3" t="s">
        <v>1643</v>
      </c>
      <c r="CH41" s="3" t="s">
        <v>1643</v>
      </c>
      <c r="CI41" s="3" t="s">
        <v>1643</v>
      </c>
      <c r="CJ41" s="3" t="s">
        <v>1643</v>
      </c>
      <c r="CK41" s="5" t="s">
        <v>1643</v>
      </c>
      <c r="CL41" s="13" t="s">
        <v>1643</v>
      </c>
      <c r="CM41" s="3" t="s">
        <v>1643</v>
      </c>
      <c r="CN41" s="3" t="s">
        <v>1643</v>
      </c>
      <c r="CO41" s="3" t="s">
        <v>1643</v>
      </c>
      <c r="CP41" s="3" t="s">
        <v>1643</v>
      </c>
      <c r="CQ41" s="20" t="s">
        <v>1643</v>
      </c>
      <c r="CR41" s="13" t="s">
        <v>1643</v>
      </c>
      <c r="CS41" s="3" t="s">
        <v>1643</v>
      </c>
      <c r="CT41" s="3" t="s">
        <v>1643</v>
      </c>
      <c r="CU41" s="3" t="s">
        <v>1643</v>
      </c>
      <c r="CV41" s="3" t="s">
        <v>1643</v>
      </c>
      <c r="CW41" s="3" t="s">
        <v>1643</v>
      </c>
      <c r="CX41" s="3" t="s">
        <v>1643</v>
      </c>
      <c r="CY41" s="3" t="s">
        <v>1643</v>
      </c>
      <c r="CZ41" s="3" t="s">
        <v>1643</v>
      </c>
      <c r="DA41" s="3" t="s">
        <v>1643</v>
      </c>
      <c r="DB41" s="3" t="s">
        <v>1643</v>
      </c>
      <c r="DC41" s="3" t="s">
        <v>1643</v>
      </c>
      <c r="DD41" s="3" t="s">
        <v>1643</v>
      </c>
      <c r="DE41" s="5" t="s">
        <v>1643</v>
      </c>
      <c r="DF41" s="8" t="s">
        <v>1643</v>
      </c>
      <c r="DG41" s="3" t="s">
        <v>1643</v>
      </c>
      <c r="DH41" s="3" t="s">
        <v>1643</v>
      </c>
      <c r="DI41" s="3" t="s">
        <v>1643</v>
      </c>
      <c r="DJ41" s="3" t="s">
        <v>1643</v>
      </c>
      <c r="DK41" s="3" t="s">
        <v>1643</v>
      </c>
      <c r="DL41" s="3" t="s">
        <v>1643</v>
      </c>
      <c r="DM41" s="3" t="s">
        <v>1643</v>
      </c>
      <c r="DN41" s="5" t="s">
        <v>1643</v>
      </c>
      <c r="DO41" s="8" t="s">
        <v>1643</v>
      </c>
      <c r="DP41" s="3" t="s">
        <v>1643</v>
      </c>
      <c r="DQ41" s="3" t="s">
        <v>1643</v>
      </c>
      <c r="DR41" s="5" t="s">
        <v>1643</v>
      </c>
      <c r="DS41" s="8" t="s">
        <v>1643</v>
      </c>
      <c r="DT41" s="3" t="s">
        <v>1643</v>
      </c>
      <c r="DU41" s="3" t="s">
        <v>1643</v>
      </c>
      <c r="DV41" s="5" t="s">
        <v>1643</v>
      </c>
      <c r="DW41" s="16" t="s">
        <v>1643</v>
      </c>
      <c r="DX41" s="13" t="s">
        <v>1643</v>
      </c>
      <c r="DY41" s="3" t="s">
        <v>1643</v>
      </c>
      <c r="DZ41" s="3" t="s">
        <v>1643</v>
      </c>
      <c r="EA41" s="3" t="s">
        <v>1643</v>
      </c>
      <c r="EB41" s="20" t="s">
        <v>1643</v>
      </c>
      <c r="EC41" s="13" t="s">
        <v>1643</v>
      </c>
      <c r="ED41" s="3" t="s">
        <v>1643</v>
      </c>
      <c r="EE41" s="3" t="s">
        <v>1643</v>
      </c>
      <c r="EF41" s="3" t="s">
        <v>1643</v>
      </c>
      <c r="EG41" s="3" t="s">
        <v>1643</v>
      </c>
      <c r="EH41" s="3" t="s">
        <v>1643</v>
      </c>
      <c r="EI41" s="3" t="s">
        <v>1643</v>
      </c>
      <c r="EJ41" s="3" t="s">
        <v>1643</v>
      </c>
      <c r="EK41" s="3" t="s">
        <v>1643</v>
      </c>
      <c r="EL41" s="3" t="s">
        <v>1643</v>
      </c>
      <c r="EM41" s="20" t="s">
        <v>1643</v>
      </c>
      <c r="EN41" s="18" t="s">
        <v>1643</v>
      </c>
      <c r="EO41" s="8" t="s">
        <v>1643</v>
      </c>
      <c r="EP41" s="3" t="s">
        <v>1643</v>
      </c>
      <c r="EQ41" s="3" t="s">
        <v>1643</v>
      </c>
      <c r="ER41" s="3" t="s">
        <v>1643</v>
      </c>
      <c r="ES41" s="3" t="s">
        <v>1643</v>
      </c>
      <c r="ET41" s="3" t="s">
        <v>1643</v>
      </c>
      <c r="EU41" s="3" t="s">
        <v>1643</v>
      </c>
      <c r="EV41" s="3" t="s">
        <v>1643</v>
      </c>
      <c r="EW41" s="3" t="s">
        <v>1643</v>
      </c>
      <c r="EX41" s="20" t="s">
        <v>1643</v>
      </c>
      <c r="EY41" s="16" t="s">
        <v>1643</v>
      </c>
      <c r="EZ41" s="13" t="s">
        <v>1643</v>
      </c>
      <c r="FA41" s="3" t="s">
        <v>1643</v>
      </c>
      <c r="FB41" s="3" t="s">
        <v>1643</v>
      </c>
      <c r="FC41" s="3" t="s">
        <v>1643</v>
      </c>
      <c r="FD41" s="3" t="s">
        <v>1643</v>
      </c>
      <c r="FE41" s="3" t="s">
        <v>1643</v>
      </c>
      <c r="FF41" s="3" t="s">
        <v>1643</v>
      </c>
      <c r="FG41" s="3" t="s">
        <v>1643</v>
      </c>
      <c r="FH41" s="3" t="s">
        <v>1643</v>
      </c>
      <c r="FI41" s="3" t="s">
        <v>1643</v>
      </c>
      <c r="FJ41" s="3" t="s">
        <v>1643</v>
      </c>
      <c r="FK41" s="3" t="s">
        <v>1643</v>
      </c>
      <c r="FL41" s="3" t="s">
        <v>1643</v>
      </c>
      <c r="FM41" s="3" t="s">
        <v>1643</v>
      </c>
      <c r="FN41" s="3" t="s">
        <v>1643</v>
      </c>
      <c r="FO41" s="3" t="s">
        <v>1643</v>
      </c>
      <c r="FP41" s="3" t="s">
        <v>1643</v>
      </c>
      <c r="FQ41" s="3" t="s">
        <v>1643</v>
      </c>
      <c r="FR41" s="3" t="s">
        <v>1643</v>
      </c>
      <c r="FS41" s="3" t="s">
        <v>1643</v>
      </c>
      <c r="FT41" s="3" t="s">
        <v>1643</v>
      </c>
      <c r="FU41" s="3" t="s">
        <v>1643</v>
      </c>
      <c r="FV41" s="3" t="s">
        <v>1643</v>
      </c>
      <c r="FW41" s="3" t="s">
        <v>1643</v>
      </c>
      <c r="FX41" s="3" t="s">
        <v>1643</v>
      </c>
      <c r="FY41" s="3" t="s">
        <v>1643</v>
      </c>
      <c r="FZ41" s="3" t="s">
        <v>1643</v>
      </c>
      <c r="GA41" s="3" t="s">
        <v>1643</v>
      </c>
      <c r="GB41" s="3" t="s">
        <v>1643</v>
      </c>
      <c r="GC41" s="3" t="s">
        <v>1643</v>
      </c>
      <c r="GD41" s="3" t="s">
        <v>1643</v>
      </c>
      <c r="GE41" s="3" t="s">
        <v>1643</v>
      </c>
      <c r="GF41" s="3" t="s">
        <v>1643</v>
      </c>
      <c r="GG41" s="3" t="s">
        <v>1643</v>
      </c>
      <c r="GH41" s="3" t="s">
        <v>1643</v>
      </c>
      <c r="GI41" s="3" t="s">
        <v>1643</v>
      </c>
      <c r="GJ41" s="3" t="s">
        <v>1643</v>
      </c>
      <c r="GK41" s="3" t="s">
        <v>1643</v>
      </c>
      <c r="GL41" s="3" t="s">
        <v>1643</v>
      </c>
      <c r="GM41" s="3" t="s">
        <v>1643</v>
      </c>
      <c r="GN41" s="3" t="s">
        <v>1643</v>
      </c>
      <c r="GO41" s="3" t="s">
        <v>1643</v>
      </c>
      <c r="GP41" s="20" t="s">
        <v>1643</v>
      </c>
      <c r="GQ41" s="13" t="s">
        <v>1643</v>
      </c>
      <c r="GR41" s="20" t="s">
        <v>1643</v>
      </c>
      <c r="GS41" s="13" t="s">
        <v>1643</v>
      </c>
      <c r="GT41" s="3" t="s">
        <v>1643</v>
      </c>
      <c r="GU41" s="3" t="s">
        <v>1643</v>
      </c>
      <c r="GV41" s="20" t="s">
        <v>1643</v>
      </c>
      <c r="GW41" s="31"/>
      <c r="GX41" s="13" t="s">
        <v>1643</v>
      </c>
      <c r="GY41" s="5" t="s">
        <v>1643</v>
      </c>
      <c r="GZ41" s="13" t="s">
        <v>1643</v>
      </c>
      <c r="HA41" s="5" t="s">
        <v>1643</v>
      </c>
      <c r="HB41" s="13" t="s">
        <v>1643</v>
      </c>
      <c r="HC41" s="3" t="s">
        <v>1643</v>
      </c>
      <c r="HD41" s="3" t="s">
        <v>1643</v>
      </c>
      <c r="HE41" s="3" t="s">
        <v>1643</v>
      </c>
      <c r="HF41" s="3" t="s">
        <v>1643</v>
      </c>
      <c r="HG41" s="20" t="s">
        <v>1643</v>
      </c>
      <c r="HH41" s="13" t="s">
        <v>1643</v>
      </c>
      <c r="HI41" s="3"/>
      <c r="HJ41" s="3" t="s">
        <v>1643</v>
      </c>
      <c r="HK41" s="3" t="s">
        <v>1643</v>
      </c>
      <c r="HL41" s="3" t="s">
        <v>1643</v>
      </c>
      <c r="HM41" s="3" t="s">
        <v>1643</v>
      </c>
      <c r="HN41" s="3" t="s">
        <v>1643</v>
      </c>
      <c r="HO41" s="5" t="s">
        <v>1643</v>
      </c>
      <c r="HP41" s="8" t="s">
        <v>1643</v>
      </c>
      <c r="HQ41" s="8" t="s">
        <v>1643</v>
      </c>
      <c r="HR41" s="3" t="s">
        <v>1643</v>
      </c>
      <c r="HS41" s="3" t="s">
        <v>1643</v>
      </c>
      <c r="HT41" s="3" t="s">
        <v>1643</v>
      </c>
      <c r="HU41" s="3" t="s">
        <v>1643</v>
      </c>
      <c r="HV41" s="5" t="s">
        <v>1643</v>
      </c>
      <c r="HW41" s="13" t="s">
        <v>1643</v>
      </c>
      <c r="HX41" s="8" t="s">
        <v>1643</v>
      </c>
      <c r="HY41" s="3" t="s">
        <v>1643</v>
      </c>
      <c r="HZ41" s="3" t="s">
        <v>1643</v>
      </c>
      <c r="IA41" s="3" t="s">
        <v>1643</v>
      </c>
      <c r="IB41" s="3" t="s">
        <v>1643</v>
      </c>
      <c r="IC41" s="5" t="s">
        <v>1643</v>
      </c>
      <c r="ID41" s="13" t="s">
        <v>1643</v>
      </c>
      <c r="IE41" s="8" t="s">
        <v>1643</v>
      </c>
      <c r="IF41" s="3" t="s">
        <v>1643</v>
      </c>
      <c r="IG41" s="3" t="s">
        <v>1643</v>
      </c>
      <c r="IH41" s="3" t="s">
        <v>1643</v>
      </c>
      <c r="II41" s="3" t="s">
        <v>1643</v>
      </c>
      <c r="IJ41" s="20" t="s">
        <v>1643</v>
      </c>
      <c r="IK41" s="13" t="s">
        <v>1643</v>
      </c>
      <c r="IL41" s="3" t="s">
        <v>1643</v>
      </c>
      <c r="IM41" s="3" t="s">
        <v>1643</v>
      </c>
      <c r="IN41" s="3" t="s">
        <v>1643</v>
      </c>
      <c r="IO41" s="3" t="s">
        <v>1643</v>
      </c>
      <c r="IP41" s="3" t="s">
        <v>1643</v>
      </c>
      <c r="IQ41" s="3" t="s">
        <v>1643</v>
      </c>
      <c r="IR41" s="3" t="s">
        <v>1643</v>
      </c>
      <c r="IS41" s="20" t="s">
        <v>1643</v>
      </c>
      <c r="IT41" s="13" t="s">
        <v>1643</v>
      </c>
      <c r="IU41" s="3"/>
      <c r="IV41" s="3" t="s">
        <v>1643</v>
      </c>
      <c r="IW41" s="3" t="s">
        <v>1643</v>
      </c>
      <c r="IX41" s="3" t="s">
        <v>1643</v>
      </c>
      <c r="IY41" s="5" t="s">
        <v>1643</v>
      </c>
      <c r="IZ41" s="8" t="s">
        <v>1643</v>
      </c>
      <c r="JA41" s="8" t="s">
        <v>1643</v>
      </c>
      <c r="JB41" s="3" t="s">
        <v>1643</v>
      </c>
      <c r="JC41" s="3" t="s">
        <v>1643</v>
      </c>
      <c r="JD41" s="5" t="s">
        <v>1643</v>
      </c>
      <c r="JE41" s="13" t="s">
        <v>1643</v>
      </c>
      <c r="JF41" s="3" t="s">
        <v>1643</v>
      </c>
      <c r="JG41" s="3" t="s">
        <v>1643</v>
      </c>
      <c r="JH41" s="3" t="s">
        <v>1643</v>
      </c>
      <c r="JI41" s="3" t="s">
        <v>1643</v>
      </c>
      <c r="JJ41" s="3" t="s">
        <v>1643</v>
      </c>
      <c r="JK41" s="3" t="s">
        <v>1643</v>
      </c>
      <c r="JL41" s="3" t="s">
        <v>1643</v>
      </c>
      <c r="JM41" s="20" t="s">
        <v>1643</v>
      </c>
      <c r="JN41" s="13" t="s">
        <v>1643</v>
      </c>
      <c r="JO41" s="3" t="s">
        <v>1643</v>
      </c>
      <c r="JP41" s="3" t="s">
        <v>1643</v>
      </c>
      <c r="JQ41" s="3" t="s">
        <v>1643</v>
      </c>
      <c r="JR41" s="3" t="s">
        <v>1643</v>
      </c>
      <c r="JS41" s="5" t="s">
        <v>1643</v>
      </c>
      <c r="JT41" s="13" t="s">
        <v>1643</v>
      </c>
      <c r="JU41" s="3" t="s">
        <v>1643</v>
      </c>
      <c r="JV41" s="3" t="s">
        <v>1643</v>
      </c>
      <c r="JW41" s="3" t="s">
        <v>1643</v>
      </c>
      <c r="JX41" s="5" t="s">
        <v>1643</v>
      </c>
      <c r="JY41" s="13" t="s">
        <v>1643</v>
      </c>
      <c r="JZ41" s="3" t="s">
        <v>1643</v>
      </c>
      <c r="KA41" s="3" t="s">
        <v>1643</v>
      </c>
      <c r="KB41" s="3" t="s">
        <v>1643</v>
      </c>
      <c r="KC41" s="3" t="s">
        <v>1643</v>
      </c>
      <c r="KD41" s="3" t="s">
        <v>1643</v>
      </c>
      <c r="KE41" s="3" t="s">
        <v>1643</v>
      </c>
      <c r="KF41" s="3" t="s">
        <v>1643</v>
      </c>
      <c r="KG41" s="5" t="s">
        <v>1643</v>
      </c>
      <c r="KH41" s="13" t="s">
        <v>1643</v>
      </c>
      <c r="KI41" s="3" t="s">
        <v>1643</v>
      </c>
      <c r="KJ41" s="3" t="s">
        <v>1643</v>
      </c>
      <c r="KK41" s="3" t="s">
        <v>1643</v>
      </c>
      <c r="KL41" s="3" t="s">
        <v>1643</v>
      </c>
      <c r="KM41" s="3" t="s">
        <v>1643</v>
      </c>
      <c r="KN41" s="20" t="s">
        <v>1643</v>
      </c>
      <c r="KO41" s="13" t="s">
        <v>1643</v>
      </c>
      <c r="KP41" s="3" t="s">
        <v>1643</v>
      </c>
      <c r="KQ41" s="3" t="s">
        <v>1643</v>
      </c>
      <c r="KR41" s="3" t="s">
        <v>1643</v>
      </c>
      <c r="KS41" s="20" t="s">
        <v>1643</v>
      </c>
      <c r="KT41" s="16" t="s">
        <v>1643</v>
      </c>
      <c r="KU41" s="13" t="s">
        <v>1643</v>
      </c>
      <c r="KV41" s="3" t="s">
        <v>1643</v>
      </c>
      <c r="KW41" s="3" t="s">
        <v>1643</v>
      </c>
      <c r="KX41" s="3" t="s">
        <v>1643</v>
      </c>
      <c r="KY41" s="3" t="s">
        <v>1643</v>
      </c>
      <c r="KZ41" s="3" t="s">
        <v>1643</v>
      </c>
      <c r="LA41" s="3" t="s">
        <v>1643</v>
      </c>
      <c r="LB41" s="3" t="s">
        <v>1643</v>
      </c>
      <c r="LC41" s="3" t="s">
        <v>1643</v>
      </c>
      <c r="LD41" s="3" t="s">
        <v>1643</v>
      </c>
      <c r="LE41" s="3" t="s">
        <v>1643</v>
      </c>
      <c r="LF41" s="3" t="s">
        <v>1643</v>
      </c>
      <c r="LG41" s="3" t="s">
        <v>1643</v>
      </c>
      <c r="LH41" s="3" t="s">
        <v>1643</v>
      </c>
      <c r="LI41" s="3" t="s">
        <v>1643</v>
      </c>
      <c r="LJ41" s="3" t="s">
        <v>1643</v>
      </c>
      <c r="LK41" s="3" t="s">
        <v>1643</v>
      </c>
      <c r="LL41" s="3" t="s">
        <v>1643</v>
      </c>
      <c r="LM41" s="3" t="s">
        <v>1643</v>
      </c>
      <c r="LN41" s="3" t="s">
        <v>1643</v>
      </c>
      <c r="LO41" s="3" t="s">
        <v>1643</v>
      </c>
      <c r="LP41" s="3" t="s">
        <v>1643</v>
      </c>
      <c r="LQ41" s="3" t="s">
        <v>1643</v>
      </c>
      <c r="LR41" s="3" t="s">
        <v>1643</v>
      </c>
      <c r="LS41" s="3" t="s">
        <v>1643</v>
      </c>
      <c r="LT41" s="3" t="s">
        <v>1643</v>
      </c>
      <c r="LU41" s="3" t="s">
        <v>1643</v>
      </c>
      <c r="LV41" s="3" t="s">
        <v>1643</v>
      </c>
      <c r="LW41" s="3" t="s">
        <v>1643</v>
      </c>
      <c r="LX41" s="3" t="s">
        <v>1643</v>
      </c>
      <c r="LY41" s="3" t="s">
        <v>1643</v>
      </c>
      <c r="LZ41" s="3" t="s">
        <v>1643</v>
      </c>
      <c r="MA41" s="3" t="s">
        <v>1643</v>
      </c>
      <c r="MB41" s="3" t="s">
        <v>1643</v>
      </c>
      <c r="MC41" s="3" t="s">
        <v>1643</v>
      </c>
      <c r="MD41" s="3" t="s">
        <v>1643</v>
      </c>
      <c r="ME41" s="3" t="s">
        <v>1643</v>
      </c>
      <c r="MF41" s="3" t="s">
        <v>1643</v>
      </c>
      <c r="MG41" s="3" t="s">
        <v>1643</v>
      </c>
      <c r="MH41" s="3" t="s">
        <v>1643</v>
      </c>
      <c r="MI41" s="3" t="s">
        <v>1643</v>
      </c>
      <c r="MJ41" s="3" t="s">
        <v>1643</v>
      </c>
      <c r="MK41" s="3" t="s">
        <v>1643</v>
      </c>
      <c r="ML41" s="3" t="s">
        <v>1643</v>
      </c>
      <c r="MM41" s="3" t="s">
        <v>1643</v>
      </c>
      <c r="MN41" s="20" t="s">
        <v>1643</v>
      </c>
      <c r="MO41" s="13" t="s">
        <v>1643</v>
      </c>
      <c r="MP41" s="3" t="s">
        <v>1643</v>
      </c>
      <c r="MQ41" s="3" t="s">
        <v>1643</v>
      </c>
      <c r="MR41" s="3" t="s">
        <v>1643</v>
      </c>
      <c r="MS41" s="3" t="s">
        <v>1643</v>
      </c>
      <c r="MT41" s="3" t="s">
        <v>1643</v>
      </c>
      <c r="MU41" s="3" t="s">
        <v>1643</v>
      </c>
      <c r="MV41" s="20" t="s">
        <v>1643</v>
      </c>
      <c r="MW41" s="13" t="s">
        <v>1643</v>
      </c>
      <c r="MX41" s="3" t="s">
        <v>1643</v>
      </c>
      <c r="MY41" s="3" t="s">
        <v>1643</v>
      </c>
      <c r="MZ41" s="3" t="s">
        <v>1643</v>
      </c>
      <c r="NA41" s="3" t="s">
        <v>1643</v>
      </c>
      <c r="NB41" s="3" t="s">
        <v>1643</v>
      </c>
      <c r="NC41" s="20" t="s">
        <v>1643</v>
      </c>
      <c r="ND41" s="13" t="s">
        <v>1643</v>
      </c>
      <c r="NE41" s="3" t="s">
        <v>1643</v>
      </c>
      <c r="NF41" s="3" t="s">
        <v>1643</v>
      </c>
      <c r="NG41" s="3" t="s">
        <v>1643</v>
      </c>
      <c r="NH41" s="3" t="s">
        <v>1643</v>
      </c>
      <c r="NI41" s="3" t="s">
        <v>1643</v>
      </c>
      <c r="NJ41" s="3" t="s">
        <v>1643</v>
      </c>
      <c r="NK41" s="3" t="s">
        <v>1643</v>
      </c>
      <c r="NL41" s="3" t="s">
        <v>1643</v>
      </c>
      <c r="NM41" s="3" t="s">
        <v>1643</v>
      </c>
      <c r="NN41" s="3" t="s">
        <v>1643</v>
      </c>
      <c r="NO41" s="20" t="s">
        <v>1643</v>
      </c>
      <c r="NP41" s="13" t="s">
        <v>1643</v>
      </c>
      <c r="NQ41" s="3" t="s">
        <v>1643</v>
      </c>
      <c r="NR41" s="3" t="s">
        <v>1643</v>
      </c>
      <c r="NS41" s="3" t="s">
        <v>1643</v>
      </c>
      <c r="NT41" s="3" t="s">
        <v>1643</v>
      </c>
      <c r="NU41" s="3" t="s">
        <v>1643</v>
      </c>
      <c r="NV41" s="3" t="s">
        <v>1643</v>
      </c>
      <c r="NW41" s="3" t="s">
        <v>1643</v>
      </c>
      <c r="NX41" s="3" t="s">
        <v>1643</v>
      </c>
      <c r="NY41" s="3" t="s">
        <v>1643</v>
      </c>
      <c r="NZ41" s="3" t="s">
        <v>1643</v>
      </c>
      <c r="OA41" s="3" t="s">
        <v>1643</v>
      </c>
      <c r="OB41" s="3" t="s">
        <v>1643</v>
      </c>
      <c r="OC41" s="3" t="s">
        <v>1643</v>
      </c>
      <c r="OD41" s="3" t="s">
        <v>1643</v>
      </c>
      <c r="OE41" s="5" t="s">
        <v>1643</v>
      </c>
      <c r="OF41" s="13" t="s">
        <v>1643</v>
      </c>
      <c r="OG41" s="3" t="s">
        <v>1643</v>
      </c>
      <c r="OH41" s="3" t="s">
        <v>1643</v>
      </c>
      <c r="OI41" s="3" t="s">
        <v>1643</v>
      </c>
      <c r="OJ41" s="3" t="s">
        <v>1643</v>
      </c>
      <c r="OK41" s="3" t="s">
        <v>1643</v>
      </c>
      <c r="OL41" s="3" t="s">
        <v>1643</v>
      </c>
      <c r="OM41" s="5" t="s">
        <v>1643</v>
      </c>
      <c r="ON41" s="13" t="s">
        <v>1643</v>
      </c>
      <c r="OO41" s="3" t="s">
        <v>1643</v>
      </c>
      <c r="OP41" s="3" t="s">
        <v>1643</v>
      </c>
      <c r="OQ41" s="3" t="s">
        <v>1643</v>
      </c>
      <c r="OR41" s="3" t="s">
        <v>1643</v>
      </c>
      <c r="OS41" s="3" t="s">
        <v>1643</v>
      </c>
      <c r="OT41" s="3" t="s">
        <v>1643</v>
      </c>
      <c r="OU41" s="3" t="s">
        <v>1643</v>
      </c>
      <c r="OV41" s="3" t="s">
        <v>1643</v>
      </c>
      <c r="OW41" s="3" t="s">
        <v>1643</v>
      </c>
      <c r="OX41" s="5" t="s">
        <v>1643</v>
      </c>
      <c r="OY41" s="13" t="s">
        <v>1643</v>
      </c>
      <c r="OZ41" s="3" t="s">
        <v>1643</v>
      </c>
      <c r="PA41" s="3" t="s">
        <v>1643</v>
      </c>
      <c r="PB41" s="3" t="s">
        <v>1643</v>
      </c>
      <c r="PC41" s="3" t="s">
        <v>1643</v>
      </c>
      <c r="PD41" s="3" t="s">
        <v>1643</v>
      </c>
      <c r="PE41" s="3" t="s">
        <v>1643</v>
      </c>
      <c r="PF41" s="3" t="s">
        <v>1643</v>
      </c>
      <c r="PG41" s="3" t="s">
        <v>1643</v>
      </c>
      <c r="PH41" s="3" t="s">
        <v>1643</v>
      </c>
      <c r="PI41" s="3" t="s">
        <v>1643</v>
      </c>
      <c r="PJ41" s="3" t="s">
        <v>1643</v>
      </c>
      <c r="PK41" s="3" t="s">
        <v>1643</v>
      </c>
      <c r="PL41" s="3" t="s">
        <v>1643</v>
      </c>
      <c r="PM41" s="3" t="s">
        <v>1643</v>
      </c>
      <c r="PN41" s="3" t="s">
        <v>1643</v>
      </c>
      <c r="PO41" s="3" t="s">
        <v>1643</v>
      </c>
      <c r="PP41" s="3" t="s">
        <v>1643</v>
      </c>
      <c r="PQ41" s="3" t="s">
        <v>1643</v>
      </c>
      <c r="PR41" s="3" t="s">
        <v>1643</v>
      </c>
      <c r="PS41" s="3" t="s">
        <v>1643</v>
      </c>
      <c r="PT41" s="3" t="s">
        <v>1643</v>
      </c>
      <c r="PU41" s="3" t="s">
        <v>1643</v>
      </c>
      <c r="PV41" s="3" t="s">
        <v>1643</v>
      </c>
      <c r="PW41" s="3" t="s">
        <v>1643</v>
      </c>
      <c r="PX41" s="3" t="s">
        <v>1643</v>
      </c>
      <c r="PY41" s="3" t="s">
        <v>1643</v>
      </c>
      <c r="PZ41" s="3" t="s">
        <v>1643</v>
      </c>
      <c r="QA41" s="3" t="s">
        <v>1643</v>
      </c>
      <c r="QB41" s="3" t="s">
        <v>1643</v>
      </c>
      <c r="QC41" s="3" t="s">
        <v>1643</v>
      </c>
      <c r="QD41" s="3" t="s">
        <v>1643</v>
      </c>
      <c r="QE41" s="3" t="s">
        <v>1643</v>
      </c>
      <c r="QF41" s="3" t="s">
        <v>1643</v>
      </c>
      <c r="QG41" s="3" t="s">
        <v>1643</v>
      </c>
      <c r="QH41" s="3" t="s">
        <v>1643</v>
      </c>
      <c r="QI41" s="3" t="s">
        <v>1643</v>
      </c>
      <c r="QJ41" s="3" t="s">
        <v>1643</v>
      </c>
      <c r="QK41" s="3" t="s">
        <v>1643</v>
      </c>
      <c r="QL41" s="3" t="s">
        <v>1643</v>
      </c>
      <c r="QM41" s="3" t="s">
        <v>1643</v>
      </c>
      <c r="QN41" s="3" t="s">
        <v>1643</v>
      </c>
      <c r="QO41" s="3" t="s">
        <v>1643</v>
      </c>
      <c r="QP41" s="3" t="s">
        <v>1643</v>
      </c>
      <c r="QQ41" s="3" t="s">
        <v>1643</v>
      </c>
      <c r="QR41" s="3" t="s">
        <v>1643</v>
      </c>
      <c r="QS41" s="3" t="s">
        <v>1643</v>
      </c>
      <c r="QT41" s="3" t="s">
        <v>1643</v>
      </c>
      <c r="QU41" s="3" t="s">
        <v>1643</v>
      </c>
      <c r="QV41" s="3" t="s">
        <v>1643</v>
      </c>
      <c r="QW41" s="3" t="s">
        <v>1643</v>
      </c>
      <c r="QX41" s="3" t="s">
        <v>1643</v>
      </c>
      <c r="QY41" s="3" t="s">
        <v>1643</v>
      </c>
      <c r="QZ41" s="3" t="s">
        <v>1643</v>
      </c>
      <c r="RA41" s="3" t="s">
        <v>1643</v>
      </c>
      <c r="RB41" s="3" t="s">
        <v>1643</v>
      </c>
      <c r="RC41" s="3" t="s">
        <v>1643</v>
      </c>
      <c r="RD41" s="3" t="s">
        <v>1643</v>
      </c>
      <c r="RE41" s="3" t="s">
        <v>1643</v>
      </c>
      <c r="RF41" s="3" t="s">
        <v>1643</v>
      </c>
      <c r="RG41" s="3" t="s">
        <v>1643</v>
      </c>
      <c r="RH41" s="3" t="s">
        <v>1643</v>
      </c>
      <c r="RI41" s="3" t="s">
        <v>1643</v>
      </c>
      <c r="RJ41" s="3" t="s">
        <v>1643</v>
      </c>
      <c r="RK41" s="5" t="s">
        <v>1643</v>
      </c>
      <c r="RL41" s="8" t="s">
        <v>1643</v>
      </c>
      <c r="RM41" s="3" t="s">
        <v>1643</v>
      </c>
      <c r="RN41" s="3" t="s">
        <v>1643</v>
      </c>
      <c r="RO41" s="3" t="s">
        <v>1643</v>
      </c>
      <c r="RP41" s="3" t="s">
        <v>1643</v>
      </c>
      <c r="RQ41" s="3" t="s">
        <v>1643</v>
      </c>
      <c r="RR41" s="20" t="s">
        <v>1643</v>
      </c>
      <c r="RS41" s="13" t="s">
        <v>1643</v>
      </c>
      <c r="RT41" s="3" t="s">
        <v>1643</v>
      </c>
      <c r="RU41" s="3" t="s">
        <v>1643</v>
      </c>
      <c r="RV41" s="3" t="s">
        <v>1643</v>
      </c>
      <c r="RW41" s="3" t="s">
        <v>1643</v>
      </c>
      <c r="RX41" s="3" t="s">
        <v>1643</v>
      </c>
      <c r="RY41" s="3" t="s">
        <v>1643</v>
      </c>
      <c r="RZ41" s="3" t="s">
        <v>1643</v>
      </c>
      <c r="SA41" s="3" t="s">
        <v>1643</v>
      </c>
      <c r="SB41" s="3" t="s">
        <v>1643</v>
      </c>
      <c r="SC41" s="3" t="s">
        <v>1643</v>
      </c>
      <c r="SD41" s="3" t="s">
        <v>1643</v>
      </c>
      <c r="SE41" s="3" t="s">
        <v>1643</v>
      </c>
      <c r="SF41" s="3" t="s">
        <v>1643</v>
      </c>
      <c r="SG41" s="3" t="s">
        <v>1643</v>
      </c>
      <c r="SH41" s="3" t="s">
        <v>1643</v>
      </c>
      <c r="SI41" s="3" t="s">
        <v>1643</v>
      </c>
      <c r="SJ41" s="3" t="s">
        <v>1643</v>
      </c>
      <c r="SK41" s="3" t="s">
        <v>1643</v>
      </c>
      <c r="SL41" s="3" t="s">
        <v>1643</v>
      </c>
      <c r="SM41" s="3" t="s">
        <v>1643</v>
      </c>
      <c r="SN41" s="3" t="s">
        <v>1643</v>
      </c>
      <c r="SO41" s="3" t="s">
        <v>1643</v>
      </c>
      <c r="SP41" s="3" t="s">
        <v>1643</v>
      </c>
      <c r="SQ41" s="3" t="s">
        <v>1643</v>
      </c>
      <c r="SR41" s="3" t="s">
        <v>1643</v>
      </c>
      <c r="SS41" s="3" t="s">
        <v>1643</v>
      </c>
      <c r="ST41" s="3" t="s">
        <v>1643</v>
      </c>
      <c r="SU41" s="3" t="s">
        <v>1643</v>
      </c>
      <c r="SV41" s="3" t="s">
        <v>1643</v>
      </c>
      <c r="SW41" s="3" t="s">
        <v>1643</v>
      </c>
      <c r="SX41" s="3" t="s">
        <v>1643</v>
      </c>
      <c r="SY41" s="3" t="s">
        <v>1643</v>
      </c>
      <c r="SZ41" s="3" t="s">
        <v>1643</v>
      </c>
      <c r="TA41" s="3" t="s">
        <v>1643</v>
      </c>
      <c r="TB41" s="20" t="s">
        <v>1643</v>
      </c>
      <c r="TC41" s="13"/>
      <c r="TD41" s="3"/>
      <c r="TE41" s="5"/>
      <c r="TF41" s="18" t="s">
        <v>1643</v>
      </c>
      <c r="TG41" s="13" t="s">
        <v>1643</v>
      </c>
      <c r="TH41" s="3" t="s">
        <v>1643</v>
      </c>
      <c r="TI41" s="3" t="s">
        <v>1643</v>
      </c>
      <c r="TJ41" s="3" t="s">
        <v>1643</v>
      </c>
      <c r="TK41" s="3" t="s">
        <v>1643</v>
      </c>
      <c r="TL41" s="3" t="s">
        <v>1643</v>
      </c>
      <c r="TM41" s="3" t="s">
        <v>1643</v>
      </c>
      <c r="TN41" s="3" t="s">
        <v>1643</v>
      </c>
      <c r="TO41" s="3" t="s">
        <v>1643</v>
      </c>
      <c r="TP41" s="5" t="s">
        <v>1643</v>
      </c>
      <c r="TQ41" s="8" t="s">
        <v>1643</v>
      </c>
      <c r="TR41" s="3" t="s">
        <v>1643</v>
      </c>
      <c r="TS41" s="3" t="s">
        <v>1643</v>
      </c>
      <c r="TT41" s="3" t="s">
        <v>1643</v>
      </c>
      <c r="TU41" s="20" t="s">
        <v>1643</v>
      </c>
      <c r="TV41" s="13" t="s">
        <v>1643</v>
      </c>
      <c r="TW41" s="5" t="s">
        <v>1643</v>
      </c>
      <c r="TX41" s="13" t="s">
        <v>1643</v>
      </c>
      <c r="TY41" s="5" t="s">
        <v>1643</v>
      </c>
      <c r="TZ41" s="13" t="s">
        <v>1643</v>
      </c>
      <c r="UA41" s="3" t="s">
        <v>1643</v>
      </c>
      <c r="UB41" s="3" t="s">
        <v>1643</v>
      </c>
      <c r="UC41" s="3" t="s">
        <v>1643</v>
      </c>
      <c r="UD41" s="3" t="s">
        <v>1643</v>
      </c>
      <c r="UE41" s="5" t="s">
        <v>1643</v>
      </c>
      <c r="UF41" s="13" t="s">
        <v>1643</v>
      </c>
      <c r="UG41" s="3" t="s">
        <v>1643</v>
      </c>
      <c r="UH41" s="5" t="s">
        <v>1643</v>
      </c>
      <c r="UI41" s="13" t="s">
        <v>1643</v>
      </c>
      <c r="UJ41" s="3" t="s">
        <v>1643</v>
      </c>
      <c r="UK41" s="3" t="s">
        <v>1643</v>
      </c>
      <c r="UL41" s="3" t="s">
        <v>1643</v>
      </c>
      <c r="UM41" s="3" t="s">
        <v>1643</v>
      </c>
      <c r="UN41" s="3" t="s">
        <v>1643</v>
      </c>
      <c r="UO41" s="3" t="s">
        <v>1643</v>
      </c>
      <c r="UP41" s="3" t="s">
        <v>1643</v>
      </c>
      <c r="UQ41" s="3" t="s">
        <v>1643</v>
      </c>
      <c r="UR41" s="3" t="s">
        <v>1643</v>
      </c>
      <c r="US41" s="3" t="s">
        <v>1643</v>
      </c>
      <c r="UT41" s="3" t="s">
        <v>1643</v>
      </c>
      <c r="UU41" s="3" t="s">
        <v>1643</v>
      </c>
      <c r="UV41" s="3" t="s">
        <v>1643</v>
      </c>
      <c r="UW41" s="3" t="s">
        <v>1643</v>
      </c>
      <c r="UX41" s="5" t="s">
        <v>1643</v>
      </c>
      <c r="UY41" s="13" t="s">
        <v>1643</v>
      </c>
      <c r="UZ41" s="3" t="s">
        <v>1643</v>
      </c>
      <c r="VA41" s="3" t="s">
        <v>1643</v>
      </c>
      <c r="VB41" s="3" t="s">
        <v>1643</v>
      </c>
      <c r="VC41" s="3" t="s">
        <v>1643</v>
      </c>
      <c r="VD41" s="3" t="s">
        <v>1643</v>
      </c>
      <c r="VE41" s="3" t="s">
        <v>1643</v>
      </c>
      <c r="VF41" s="5" t="s">
        <v>1643</v>
      </c>
      <c r="VG41" s="13" t="s">
        <v>1643</v>
      </c>
      <c r="VH41" s="3" t="s">
        <v>1643</v>
      </c>
      <c r="VI41" s="3" t="s">
        <v>1643</v>
      </c>
      <c r="VJ41" s="3" t="s">
        <v>1643</v>
      </c>
      <c r="VK41" s="3" t="s">
        <v>1643</v>
      </c>
      <c r="VL41" s="3" t="s">
        <v>1643</v>
      </c>
      <c r="VM41" s="3" t="s">
        <v>1643</v>
      </c>
      <c r="VN41" s="5" t="s">
        <v>1643</v>
      </c>
      <c r="VO41" s="13" t="s">
        <v>1643</v>
      </c>
      <c r="VP41" s="3" t="s">
        <v>1643</v>
      </c>
      <c r="VQ41" s="3" t="s">
        <v>1643</v>
      </c>
      <c r="VR41" s="3" t="s">
        <v>1643</v>
      </c>
      <c r="VS41" s="3" t="s">
        <v>1643</v>
      </c>
      <c r="VT41" s="3" t="s">
        <v>1643</v>
      </c>
      <c r="VU41" s="3" t="s">
        <v>1643</v>
      </c>
      <c r="VV41" s="3" t="s">
        <v>1643</v>
      </c>
      <c r="VW41" s="3" t="s">
        <v>1643</v>
      </c>
      <c r="VX41" s="3" t="s">
        <v>1643</v>
      </c>
      <c r="VY41" s="3" t="s">
        <v>1643</v>
      </c>
      <c r="VZ41" s="3" t="s">
        <v>1643</v>
      </c>
      <c r="WA41" s="3" t="s">
        <v>1643</v>
      </c>
      <c r="WB41" s="3" t="s">
        <v>1643</v>
      </c>
      <c r="WC41" s="3" t="s">
        <v>1643</v>
      </c>
      <c r="WD41" s="3" t="s">
        <v>1643</v>
      </c>
      <c r="WE41" s="3" t="s">
        <v>1643</v>
      </c>
      <c r="WF41" s="3" t="s">
        <v>1643</v>
      </c>
      <c r="WG41" s="3" t="s">
        <v>1643</v>
      </c>
      <c r="WH41" s="3" t="s">
        <v>1643</v>
      </c>
      <c r="WI41" s="3" t="s">
        <v>1643</v>
      </c>
      <c r="WJ41" s="3" t="s">
        <v>1643</v>
      </c>
      <c r="WK41" s="3" t="s">
        <v>1643</v>
      </c>
      <c r="WL41" s="3" t="s">
        <v>1643</v>
      </c>
      <c r="WM41" s="3" t="s">
        <v>1643</v>
      </c>
      <c r="WN41" s="3" t="s">
        <v>1643</v>
      </c>
      <c r="WO41" s="3" t="s">
        <v>1643</v>
      </c>
      <c r="WP41" s="3" t="s">
        <v>1643</v>
      </c>
      <c r="WQ41" s="3" t="s">
        <v>1643</v>
      </c>
      <c r="WR41" s="3" t="s">
        <v>1643</v>
      </c>
      <c r="WS41" s="3" t="s">
        <v>1643</v>
      </c>
      <c r="WT41" s="3" t="s">
        <v>1643</v>
      </c>
      <c r="WU41" s="3" t="s">
        <v>1643</v>
      </c>
      <c r="WV41" s="3" t="s">
        <v>1643</v>
      </c>
      <c r="WW41" s="3" t="s">
        <v>1643</v>
      </c>
      <c r="WX41" s="3" t="s">
        <v>1643</v>
      </c>
      <c r="WY41" s="3" t="s">
        <v>1643</v>
      </c>
      <c r="WZ41" s="3" t="s">
        <v>1643</v>
      </c>
      <c r="XA41" s="3" t="s">
        <v>1643</v>
      </c>
      <c r="XB41" s="3" t="s">
        <v>1643</v>
      </c>
      <c r="XC41" s="3" t="s">
        <v>1643</v>
      </c>
      <c r="XD41" s="3" t="s">
        <v>1643</v>
      </c>
      <c r="XE41" s="3" t="s">
        <v>1643</v>
      </c>
      <c r="XF41" s="3" t="s">
        <v>1643</v>
      </c>
      <c r="XG41" s="3" t="s">
        <v>1643</v>
      </c>
      <c r="XH41" s="3" t="s">
        <v>1643</v>
      </c>
      <c r="XI41" s="3" t="s">
        <v>1643</v>
      </c>
      <c r="XJ41" s="3" t="s">
        <v>1643</v>
      </c>
      <c r="XK41" s="3" t="s">
        <v>1643</v>
      </c>
      <c r="XL41" s="3" t="s">
        <v>1643</v>
      </c>
      <c r="XM41" s="3" t="s">
        <v>1643</v>
      </c>
      <c r="XN41" s="3" t="s">
        <v>1643</v>
      </c>
      <c r="XO41" s="3" t="s">
        <v>1643</v>
      </c>
      <c r="XP41" s="3" t="s">
        <v>1643</v>
      </c>
      <c r="XQ41" s="3" t="s">
        <v>1643</v>
      </c>
      <c r="XR41" s="3" t="s">
        <v>1643</v>
      </c>
      <c r="XS41" s="3" t="s">
        <v>1643</v>
      </c>
      <c r="XT41" s="3" t="s">
        <v>1643</v>
      </c>
      <c r="XU41" s="3" t="s">
        <v>1643</v>
      </c>
      <c r="XV41" s="3" t="s">
        <v>1643</v>
      </c>
      <c r="XW41" s="3" t="s">
        <v>1643</v>
      </c>
      <c r="XX41" s="3" t="s">
        <v>1643</v>
      </c>
      <c r="XY41" s="3" t="s">
        <v>1643</v>
      </c>
      <c r="XZ41" s="3" t="s">
        <v>1643</v>
      </c>
      <c r="YA41" s="5" t="s">
        <v>1643</v>
      </c>
      <c r="YB41" s="13" t="s">
        <v>1643</v>
      </c>
      <c r="YC41" s="3" t="s">
        <v>1643</v>
      </c>
      <c r="YD41" s="3" t="s">
        <v>1643</v>
      </c>
      <c r="YE41" s="3" t="s">
        <v>1643</v>
      </c>
      <c r="YF41" s="3" t="s">
        <v>1643</v>
      </c>
      <c r="YG41" s="3" t="s">
        <v>1643</v>
      </c>
      <c r="YH41" s="5" t="s">
        <v>1643</v>
      </c>
      <c r="YI41" s="13" t="s">
        <v>1643</v>
      </c>
      <c r="YJ41" s="3" t="s">
        <v>1643</v>
      </c>
      <c r="YK41" s="3" t="s">
        <v>1643</v>
      </c>
      <c r="YL41" s="3" t="s">
        <v>1643</v>
      </c>
      <c r="YM41" s="3" t="s">
        <v>1643</v>
      </c>
      <c r="YN41" s="3" t="s">
        <v>1643</v>
      </c>
      <c r="YO41" s="3" t="s">
        <v>1643</v>
      </c>
      <c r="YP41" s="3" t="s">
        <v>1643</v>
      </c>
      <c r="YQ41" s="3" t="s">
        <v>1643</v>
      </c>
      <c r="YR41" s="3" t="s">
        <v>1643</v>
      </c>
      <c r="YS41" s="3" t="s">
        <v>1643</v>
      </c>
      <c r="YT41" s="3" t="s">
        <v>1643</v>
      </c>
      <c r="YU41" s="3" t="s">
        <v>1643</v>
      </c>
      <c r="YV41" s="3" t="s">
        <v>1643</v>
      </c>
      <c r="YW41" s="3" t="s">
        <v>1643</v>
      </c>
      <c r="YX41" s="3" t="s">
        <v>1643</v>
      </c>
      <c r="YY41" s="3" t="s">
        <v>1643</v>
      </c>
      <c r="YZ41" s="3" t="s">
        <v>1643</v>
      </c>
      <c r="ZA41" s="3" t="s">
        <v>1643</v>
      </c>
      <c r="ZB41" s="3" t="s">
        <v>1643</v>
      </c>
      <c r="ZC41" s="3" t="s">
        <v>1643</v>
      </c>
      <c r="ZD41" s="3" t="s">
        <v>1643</v>
      </c>
      <c r="ZE41" s="3" t="s">
        <v>1643</v>
      </c>
      <c r="ZF41" s="3" t="s">
        <v>1643</v>
      </c>
      <c r="ZG41" s="3" t="s">
        <v>1643</v>
      </c>
      <c r="ZH41" s="3" t="s">
        <v>1643</v>
      </c>
      <c r="ZI41" s="3" t="s">
        <v>1643</v>
      </c>
      <c r="ZJ41" s="3" t="s">
        <v>1643</v>
      </c>
      <c r="ZK41" s="3" t="s">
        <v>1643</v>
      </c>
      <c r="ZL41" s="3" t="s">
        <v>1643</v>
      </c>
      <c r="ZM41" s="3" t="s">
        <v>1643</v>
      </c>
      <c r="ZN41" s="3" t="s">
        <v>1643</v>
      </c>
      <c r="ZO41" s="3" t="s">
        <v>1643</v>
      </c>
      <c r="ZP41" s="3" t="s">
        <v>1643</v>
      </c>
      <c r="ZQ41" s="3" t="s">
        <v>1643</v>
      </c>
      <c r="ZR41" s="5" t="s">
        <v>1643</v>
      </c>
      <c r="ZS41" s="13"/>
      <c r="ZT41" s="3"/>
      <c r="ZU41" s="5"/>
      <c r="ZV41" s="18" t="s">
        <v>1643</v>
      </c>
      <c r="ZW41" s="13" t="s">
        <v>1643</v>
      </c>
      <c r="ZX41" s="3" t="s">
        <v>1643</v>
      </c>
      <c r="ZY41" s="3" t="s">
        <v>1643</v>
      </c>
      <c r="ZZ41" s="3" t="s">
        <v>1643</v>
      </c>
      <c r="AAA41" s="3" t="s">
        <v>1643</v>
      </c>
      <c r="AAB41" s="3" t="s">
        <v>1643</v>
      </c>
      <c r="AAC41" s="3" t="s">
        <v>1643</v>
      </c>
      <c r="AAD41" s="3" t="s">
        <v>1643</v>
      </c>
      <c r="AAE41" s="3" t="s">
        <v>1643</v>
      </c>
      <c r="AAF41" s="5" t="s">
        <v>1643</v>
      </c>
      <c r="AAG41" s="13" t="s">
        <v>1643</v>
      </c>
      <c r="AAH41" s="3" t="s">
        <v>1643</v>
      </c>
      <c r="AAI41" s="3" t="s">
        <v>1643</v>
      </c>
      <c r="AAJ41" s="3" t="s">
        <v>1643</v>
      </c>
      <c r="AAK41" s="3" t="s">
        <v>1643</v>
      </c>
      <c r="AAL41" s="3" t="s">
        <v>1643</v>
      </c>
      <c r="AAM41" s="3" t="s">
        <v>1643</v>
      </c>
      <c r="AAN41" s="3" t="s">
        <v>1643</v>
      </c>
      <c r="AAO41" s="5" t="s">
        <v>1643</v>
      </c>
      <c r="AAP41" s="13" t="s">
        <v>1643</v>
      </c>
      <c r="AAQ41" s="5" t="s">
        <v>1643</v>
      </c>
      <c r="AAR41" s="13" t="s">
        <v>1643</v>
      </c>
      <c r="AAS41" s="3" t="s">
        <v>1643</v>
      </c>
      <c r="AAT41" s="3" t="s">
        <v>1643</v>
      </c>
      <c r="AAU41" s="3" t="s">
        <v>1643</v>
      </c>
      <c r="AAV41" s="3" t="s">
        <v>1643</v>
      </c>
      <c r="AAW41" s="3" t="s">
        <v>1643</v>
      </c>
      <c r="AAX41" s="5" t="s">
        <v>1643</v>
      </c>
      <c r="AAY41" s="13" t="s">
        <v>1643</v>
      </c>
      <c r="AAZ41" s="13" t="s">
        <v>1643</v>
      </c>
      <c r="ABA41" s="3" t="s">
        <v>1643</v>
      </c>
      <c r="ABB41" s="3" t="s">
        <v>1643</v>
      </c>
      <c r="ABC41" s="3" t="s">
        <v>1643</v>
      </c>
      <c r="ABD41" s="3" t="s">
        <v>1643</v>
      </c>
      <c r="ABE41" s="20"/>
      <c r="ABF41" s="5" t="s">
        <v>1643</v>
      </c>
      <c r="ABG41" s="13" t="s">
        <v>1643</v>
      </c>
      <c r="ABH41" s="3" t="s">
        <v>1643</v>
      </c>
      <c r="ABI41" s="3" t="s">
        <v>1643</v>
      </c>
      <c r="ABJ41" s="3" t="s">
        <v>1643</v>
      </c>
      <c r="ABK41" s="3" t="s">
        <v>1643</v>
      </c>
      <c r="ABL41" s="3" t="s">
        <v>1643</v>
      </c>
      <c r="ABM41" s="5" t="s">
        <v>1643</v>
      </c>
      <c r="ABN41" s="13" t="s">
        <v>1643</v>
      </c>
      <c r="ABO41" s="3" t="s">
        <v>1643</v>
      </c>
      <c r="ABP41" s="3" t="s">
        <v>1643</v>
      </c>
      <c r="ABQ41" s="3" t="s">
        <v>1643</v>
      </c>
      <c r="ABR41" s="3" t="s">
        <v>1643</v>
      </c>
      <c r="ABS41" s="3" t="s">
        <v>1643</v>
      </c>
      <c r="ABT41" s="5" t="s">
        <v>1643</v>
      </c>
      <c r="ABU41" s="13" t="s">
        <v>1643</v>
      </c>
      <c r="ABV41" s="3" t="s">
        <v>1643</v>
      </c>
      <c r="ABW41" s="3" t="s">
        <v>1643</v>
      </c>
      <c r="ABX41" s="3" t="s">
        <v>1643</v>
      </c>
      <c r="ABY41" s="3" t="s">
        <v>1643</v>
      </c>
      <c r="ABZ41" s="3" t="s">
        <v>1643</v>
      </c>
      <c r="ACA41" s="5" t="s">
        <v>1643</v>
      </c>
      <c r="ACB41" s="13" t="s">
        <v>1643</v>
      </c>
      <c r="ACC41" s="3" t="s">
        <v>1643</v>
      </c>
      <c r="ACD41" s="3" t="s">
        <v>1643</v>
      </c>
      <c r="ACE41" s="3" t="s">
        <v>1643</v>
      </c>
      <c r="ACF41" s="3" t="s">
        <v>1643</v>
      </c>
      <c r="ACG41" s="3" t="s">
        <v>1643</v>
      </c>
      <c r="ACH41" s="3" t="s">
        <v>1643</v>
      </c>
      <c r="ACI41" s="3" t="s">
        <v>1643</v>
      </c>
      <c r="ACJ41" s="5" t="s">
        <v>1643</v>
      </c>
      <c r="ACK41" s="13" t="s">
        <v>1643</v>
      </c>
      <c r="ACL41" s="3" t="s">
        <v>1643</v>
      </c>
      <c r="ACM41" s="3" t="s">
        <v>1643</v>
      </c>
      <c r="ACN41" s="3" t="s">
        <v>1643</v>
      </c>
      <c r="ACO41" s="3" t="s">
        <v>1643</v>
      </c>
      <c r="ACP41" s="5" t="s">
        <v>1643</v>
      </c>
      <c r="ACQ41" s="13" t="s">
        <v>1643</v>
      </c>
      <c r="ACR41" s="3" t="s">
        <v>1643</v>
      </c>
      <c r="ACS41" s="3" t="s">
        <v>1643</v>
      </c>
      <c r="ACT41" s="3" t="s">
        <v>1643</v>
      </c>
      <c r="ACU41" s="5"/>
      <c r="ACV41" s="13" t="s">
        <v>1643</v>
      </c>
      <c r="ACW41" s="3" t="s">
        <v>1643</v>
      </c>
      <c r="ACX41" s="3" t="s">
        <v>1643</v>
      </c>
      <c r="ACY41" s="3" t="s">
        <v>1643</v>
      </c>
      <c r="ACZ41" s="5" t="s">
        <v>1643</v>
      </c>
      <c r="ADA41" s="13" t="s">
        <v>1643</v>
      </c>
      <c r="ADB41" s="3" t="s">
        <v>1643</v>
      </c>
      <c r="ADC41" s="3" t="s">
        <v>1643</v>
      </c>
      <c r="ADD41" s="3" t="s">
        <v>1643</v>
      </c>
      <c r="ADE41" s="3" t="s">
        <v>1643</v>
      </c>
      <c r="ADF41" s="3" t="s">
        <v>1643</v>
      </c>
      <c r="ADG41" s="3" t="s">
        <v>1643</v>
      </c>
      <c r="ADH41" s="3" t="s">
        <v>1643</v>
      </c>
      <c r="ADI41" s="20" t="s">
        <v>1643</v>
      </c>
      <c r="ADJ41" s="13" t="s">
        <v>1643</v>
      </c>
      <c r="ADK41" s="3" t="s">
        <v>1643</v>
      </c>
      <c r="ADL41" s="3" t="s">
        <v>1643</v>
      </c>
      <c r="ADM41" s="3" t="s">
        <v>1643</v>
      </c>
      <c r="ADN41" s="3" t="s">
        <v>1643</v>
      </c>
      <c r="ADO41" s="5" t="s">
        <v>1643</v>
      </c>
      <c r="ADP41" s="13" t="s">
        <v>1643</v>
      </c>
      <c r="ADQ41" s="8" t="s">
        <v>1643</v>
      </c>
      <c r="ADR41" s="3" t="s">
        <v>1643</v>
      </c>
      <c r="ADS41" s="3" t="s">
        <v>1643</v>
      </c>
      <c r="ADT41" s="5" t="s">
        <v>1643</v>
      </c>
      <c r="ADU41" s="13" t="s">
        <v>1643</v>
      </c>
      <c r="ADV41" s="8" t="s">
        <v>1643</v>
      </c>
      <c r="ADW41" s="3" t="s">
        <v>1643</v>
      </c>
      <c r="ADX41" s="3" t="s">
        <v>1643</v>
      </c>
      <c r="ADY41" s="5" t="s">
        <v>1643</v>
      </c>
      <c r="ADZ41" s="13" t="s">
        <v>1643</v>
      </c>
      <c r="AEA41" s="8" t="s">
        <v>1643</v>
      </c>
      <c r="AEB41" s="3" t="s">
        <v>1643</v>
      </c>
      <c r="AEC41" s="3" t="s">
        <v>1643</v>
      </c>
      <c r="AED41" s="5" t="s">
        <v>1643</v>
      </c>
      <c r="AEE41" s="13" t="s">
        <v>1643</v>
      </c>
      <c r="AEF41" s="3" t="s">
        <v>1643</v>
      </c>
      <c r="AEG41" s="3" t="s">
        <v>1643</v>
      </c>
      <c r="AEH41" s="3" t="s">
        <v>1643</v>
      </c>
      <c r="AEI41" s="3" t="s">
        <v>1643</v>
      </c>
      <c r="AEJ41" s="3" t="s">
        <v>1643</v>
      </c>
      <c r="AEK41" s="3" t="s">
        <v>1643</v>
      </c>
      <c r="AEL41" s="3" t="s">
        <v>1643</v>
      </c>
      <c r="AEM41" s="5" t="s">
        <v>1643</v>
      </c>
      <c r="AEN41" s="13" t="s">
        <v>1643</v>
      </c>
      <c r="AEO41" s="3" t="s">
        <v>1643</v>
      </c>
      <c r="AEP41" s="3" t="s">
        <v>1643</v>
      </c>
      <c r="AEQ41" s="3" t="s">
        <v>1643</v>
      </c>
      <c r="AER41" s="3" t="s">
        <v>1643</v>
      </c>
      <c r="AES41" s="3" t="s">
        <v>1643</v>
      </c>
      <c r="AET41" s="5" t="s">
        <v>1643</v>
      </c>
      <c r="AEU41" s="13" t="s">
        <v>1643</v>
      </c>
      <c r="AEV41" s="3" t="s">
        <v>1643</v>
      </c>
      <c r="AEW41" s="3" t="s">
        <v>1643</v>
      </c>
      <c r="AEX41" s="3" t="s">
        <v>1643</v>
      </c>
      <c r="AEY41" s="5" t="s">
        <v>1643</v>
      </c>
    </row>
    <row r="42" spans="1:831" ht="87" x14ac:dyDescent="0.35">
      <c r="A42" s="1">
        <v>45619.682986111111</v>
      </c>
      <c r="B42" s="2">
        <v>45619.690706018519</v>
      </c>
      <c r="C42" s="4">
        <v>71</v>
      </c>
      <c r="D42" s="4">
        <v>666</v>
      </c>
      <c r="E42" s="3" t="s">
        <v>1677</v>
      </c>
      <c r="F42" s="2">
        <v>45626.690777372685</v>
      </c>
      <c r="G42" s="3" t="s">
        <v>1731</v>
      </c>
      <c r="H42" s="4">
        <v>1</v>
      </c>
      <c r="I42" s="3" t="s">
        <v>1642</v>
      </c>
      <c r="J42" s="3" t="s">
        <v>1642</v>
      </c>
      <c r="K42" s="3" t="s">
        <v>1642</v>
      </c>
      <c r="L42" s="3" t="s">
        <v>1642</v>
      </c>
      <c r="M42" s="3" t="s">
        <v>1642</v>
      </c>
      <c r="N42" s="3" t="s">
        <v>1642</v>
      </c>
      <c r="O42" s="3" t="s">
        <v>110</v>
      </c>
      <c r="P42" s="3" t="s">
        <v>1643</v>
      </c>
      <c r="Q42" s="3" t="s">
        <v>1643</v>
      </c>
      <c r="R42" s="20" t="s">
        <v>110</v>
      </c>
      <c r="S42" s="127">
        <v>34</v>
      </c>
      <c r="T42" s="124"/>
      <c r="U42" s="3"/>
      <c r="V42" s="3" t="s">
        <v>22</v>
      </c>
      <c r="W42" s="3" t="s">
        <v>111</v>
      </c>
      <c r="X42" s="3" t="s">
        <v>51</v>
      </c>
      <c r="Y42" s="3" t="s">
        <v>84</v>
      </c>
      <c r="Z42" s="3" t="s">
        <v>10</v>
      </c>
      <c r="AA42" s="4">
        <v>134</v>
      </c>
      <c r="AB42" s="3" t="s">
        <v>23</v>
      </c>
      <c r="AC42" s="3" t="s">
        <v>110</v>
      </c>
      <c r="AD42" s="3" t="s">
        <v>1643</v>
      </c>
      <c r="AE42" s="5" t="s">
        <v>1643</v>
      </c>
      <c r="AF42" s="8" t="s">
        <v>1643</v>
      </c>
      <c r="AG42" s="3" t="s">
        <v>1643</v>
      </c>
      <c r="AH42" s="3" t="s">
        <v>1643</v>
      </c>
      <c r="AI42" s="3" t="s">
        <v>1643</v>
      </c>
      <c r="AJ42" s="3" t="s">
        <v>1643</v>
      </c>
      <c r="AK42" s="3" t="s">
        <v>1643</v>
      </c>
      <c r="AL42" s="3" t="s">
        <v>1643</v>
      </c>
      <c r="AM42" s="3" t="s">
        <v>1643</v>
      </c>
      <c r="AN42" s="3" t="s">
        <v>1643</v>
      </c>
      <c r="AO42" s="3" t="s">
        <v>1643</v>
      </c>
      <c r="AP42" s="3" t="s">
        <v>1643</v>
      </c>
      <c r="AQ42" s="3" t="s">
        <v>1643</v>
      </c>
      <c r="AR42" s="3" t="s">
        <v>1643</v>
      </c>
      <c r="AS42" s="3" t="s">
        <v>1643</v>
      </c>
      <c r="AT42" s="3" t="s">
        <v>1643</v>
      </c>
      <c r="AU42" s="5" t="s">
        <v>1643</v>
      </c>
      <c r="AV42" s="13" t="s">
        <v>1643</v>
      </c>
      <c r="AW42" s="3" t="s">
        <v>1643</v>
      </c>
      <c r="AX42" s="3" t="s">
        <v>1643</v>
      </c>
      <c r="AY42" s="3" t="s">
        <v>1643</v>
      </c>
      <c r="AZ42" s="3" t="s">
        <v>1643</v>
      </c>
      <c r="BA42" s="3" t="s">
        <v>1643</v>
      </c>
      <c r="BB42" s="3" t="s">
        <v>1643</v>
      </c>
      <c r="BC42" s="5" t="s">
        <v>1643</v>
      </c>
      <c r="BD42" s="13" t="s">
        <v>1643</v>
      </c>
      <c r="BE42" s="3" t="s">
        <v>1643</v>
      </c>
      <c r="BF42" s="3" t="s">
        <v>1643</v>
      </c>
      <c r="BG42" s="3" t="s">
        <v>1643</v>
      </c>
      <c r="BH42" s="3" t="s">
        <v>1643</v>
      </c>
      <c r="BI42" s="3" t="s">
        <v>1643</v>
      </c>
      <c r="BJ42" s="3" t="s">
        <v>1643</v>
      </c>
      <c r="BK42" s="5" t="s">
        <v>1643</v>
      </c>
      <c r="BL42" s="13" t="s">
        <v>1643</v>
      </c>
      <c r="BM42" s="3" t="s">
        <v>1643</v>
      </c>
      <c r="BN42" s="3" t="s">
        <v>1643</v>
      </c>
      <c r="BO42" s="5" t="s">
        <v>1643</v>
      </c>
      <c r="BP42" s="13" t="s">
        <v>1643</v>
      </c>
      <c r="BQ42" s="3" t="s">
        <v>1643</v>
      </c>
      <c r="BR42" s="3" t="s">
        <v>1643</v>
      </c>
      <c r="BS42" s="5" t="s">
        <v>1643</v>
      </c>
      <c r="BT42" s="13" t="s">
        <v>1643</v>
      </c>
      <c r="BU42" s="5" t="s">
        <v>1643</v>
      </c>
      <c r="BV42" s="13" t="s">
        <v>1643</v>
      </c>
      <c r="BW42" s="3" t="s">
        <v>1643</v>
      </c>
      <c r="BX42" s="3" t="s">
        <v>1643</v>
      </c>
      <c r="BY42" s="5" t="s">
        <v>1643</v>
      </c>
      <c r="BZ42" s="13" t="s">
        <v>1643</v>
      </c>
      <c r="CA42" s="3" t="s">
        <v>1643</v>
      </c>
      <c r="CB42" s="3" t="s">
        <v>1643</v>
      </c>
      <c r="CC42" s="3" t="s">
        <v>1643</v>
      </c>
      <c r="CD42" s="5" t="s">
        <v>1643</v>
      </c>
      <c r="CE42" s="13" t="s">
        <v>1643</v>
      </c>
      <c r="CF42" s="3" t="s">
        <v>1643</v>
      </c>
      <c r="CG42" s="3" t="s">
        <v>1643</v>
      </c>
      <c r="CH42" s="3" t="s">
        <v>1643</v>
      </c>
      <c r="CI42" s="3" t="s">
        <v>1643</v>
      </c>
      <c r="CJ42" s="3" t="s">
        <v>1643</v>
      </c>
      <c r="CK42" s="5" t="s">
        <v>1643</v>
      </c>
      <c r="CL42" s="13" t="s">
        <v>1643</v>
      </c>
      <c r="CM42" s="3" t="s">
        <v>1643</v>
      </c>
      <c r="CN42" s="3" t="s">
        <v>1643</v>
      </c>
      <c r="CO42" s="3" t="s">
        <v>1643</v>
      </c>
      <c r="CP42" s="3" t="s">
        <v>1643</v>
      </c>
      <c r="CQ42" s="20" t="s">
        <v>1643</v>
      </c>
      <c r="CR42" s="13" t="s">
        <v>1643</v>
      </c>
      <c r="CS42" s="3" t="s">
        <v>1643</v>
      </c>
      <c r="CT42" s="3" t="s">
        <v>1643</v>
      </c>
      <c r="CU42" s="3" t="s">
        <v>1643</v>
      </c>
      <c r="CV42" s="3" t="s">
        <v>1643</v>
      </c>
      <c r="CW42" s="3" t="s">
        <v>1643</v>
      </c>
      <c r="CX42" s="3" t="s">
        <v>1643</v>
      </c>
      <c r="CY42" s="3" t="s">
        <v>1643</v>
      </c>
      <c r="CZ42" s="3" t="s">
        <v>1643</v>
      </c>
      <c r="DA42" s="3" t="s">
        <v>1643</v>
      </c>
      <c r="DB42" s="3" t="s">
        <v>1643</v>
      </c>
      <c r="DC42" s="3" t="s">
        <v>1643</v>
      </c>
      <c r="DD42" s="3" t="s">
        <v>1643</v>
      </c>
      <c r="DE42" s="5" t="s">
        <v>1643</v>
      </c>
      <c r="DF42" s="8" t="s">
        <v>1643</v>
      </c>
      <c r="DG42" s="3" t="s">
        <v>1643</v>
      </c>
      <c r="DH42" s="3" t="s">
        <v>1643</v>
      </c>
      <c r="DI42" s="3" t="s">
        <v>1643</v>
      </c>
      <c r="DJ42" s="3" t="s">
        <v>1643</v>
      </c>
      <c r="DK42" s="3" t="s">
        <v>1643</v>
      </c>
      <c r="DL42" s="3" t="s">
        <v>1643</v>
      </c>
      <c r="DM42" s="3" t="s">
        <v>1643</v>
      </c>
      <c r="DN42" s="5" t="s">
        <v>1643</v>
      </c>
      <c r="DO42" s="8" t="s">
        <v>1643</v>
      </c>
      <c r="DP42" s="3" t="s">
        <v>1643</v>
      </c>
      <c r="DQ42" s="3" t="s">
        <v>1643</v>
      </c>
      <c r="DR42" s="5" t="s">
        <v>1643</v>
      </c>
      <c r="DS42" s="8" t="s">
        <v>1643</v>
      </c>
      <c r="DT42" s="3" t="s">
        <v>1643</v>
      </c>
      <c r="DU42" s="3" t="s">
        <v>1643</v>
      </c>
      <c r="DV42" s="5" t="s">
        <v>1643</v>
      </c>
      <c r="DW42" s="16" t="s">
        <v>1643</v>
      </c>
      <c r="DX42" s="13" t="s">
        <v>1643</v>
      </c>
      <c r="DY42" s="3" t="s">
        <v>1643</v>
      </c>
      <c r="DZ42" s="3" t="s">
        <v>1643</v>
      </c>
      <c r="EA42" s="3" t="s">
        <v>1643</v>
      </c>
      <c r="EB42" s="20" t="s">
        <v>1643</v>
      </c>
      <c r="EC42" s="13" t="s">
        <v>1643</v>
      </c>
      <c r="ED42" s="3" t="s">
        <v>1643</v>
      </c>
      <c r="EE42" s="3" t="s">
        <v>1643</v>
      </c>
      <c r="EF42" s="3" t="s">
        <v>1643</v>
      </c>
      <c r="EG42" s="3" t="s">
        <v>1643</v>
      </c>
      <c r="EH42" s="3" t="s">
        <v>1643</v>
      </c>
      <c r="EI42" s="3" t="s">
        <v>1643</v>
      </c>
      <c r="EJ42" s="3" t="s">
        <v>1643</v>
      </c>
      <c r="EK42" s="3" t="s">
        <v>1643</v>
      </c>
      <c r="EL42" s="3" t="s">
        <v>1643</v>
      </c>
      <c r="EM42" s="20" t="s">
        <v>1643</v>
      </c>
      <c r="EN42" s="18" t="s">
        <v>1643</v>
      </c>
      <c r="EO42" s="8" t="s">
        <v>1643</v>
      </c>
      <c r="EP42" s="3" t="s">
        <v>1643</v>
      </c>
      <c r="EQ42" s="3" t="s">
        <v>1643</v>
      </c>
      <c r="ER42" s="3" t="s">
        <v>1643</v>
      </c>
      <c r="ES42" s="3" t="s">
        <v>1643</v>
      </c>
      <c r="ET42" s="3" t="s">
        <v>1643</v>
      </c>
      <c r="EU42" s="3" t="s">
        <v>1643</v>
      </c>
      <c r="EV42" s="3" t="s">
        <v>1643</v>
      </c>
      <c r="EW42" s="3" t="s">
        <v>1643</v>
      </c>
      <c r="EX42" s="20" t="s">
        <v>1643</v>
      </c>
      <c r="EY42" s="16" t="s">
        <v>1643</v>
      </c>
      <c r="EZ42" s="13" t="s">
        <v>1643</v>
      </c>
      <c r="FA42" s="3" t="s">
        <v>1643</v>
      </c>
      <c r="FB42" s="3" t="s">
        <v>1643</v>
      </c>
      <c r="FC42" s="3" t="s">
        <v>1643</v>
      </c>
      <c r="FD42" s="3" t="s">
        <v>1643</v>
      </c>
      <c r="FE42" s="3" t="s">
        <v>1643</v>
      </c>
      <c r="FF42" s="3" t="s">
        <v>1643</v>
      </c>
      <c r="FG42" s="3" t="s">
        <v>1643</v>
      </c>
      <c r="FH42" s="3" t="s">
        <v>1643</v>
      </c>
      <c r="FI42" s="3" t="s">
        <v>1643</v>
      </c>
      <c r="FJ42" s="3" t="s">
        <v>1643</v>
      </c>
      <c r="FK42" s="3" t="s">
        <v>1643</v>
      </c>
      <c r="FL42" s="3" t="s">
        <v>1643</v>
      </c>
      <c r="FM42" s="3" t="s">
        <v>1643</v>
      </c>
      <c r="FN42" s="3" t="s">
        <v>1643</v>
      </c>
      <c r="FO42" s="3" t="s">
        <v>1643</v>
      </c>
      <c r="FP42" s="3" t="s">
        <v>1643</v>
      </c>
      <c r="FQ42" s="3" t="s">
        <v>1643</v>
      </c>
      <c r="FR42" s="3" t="s">
        <v>1643</v>
      </c>
      <c r="FS42" s="3" t="s">
        <v>1643</v>
      </c>
      <c r="FT42" s="3" t="s">
        <v>1643</v>
      </c>
      <c r="FU42" s="3" t="s">
        <v>1643</v>
      </c>
      <c r="FV42" s="3" t="s">
        <v>1643</v>
      </c>
      <c r="FW42" s="3" t="s">
        <v>1643</v>
      </c>
      <c r="FX42" s="3" t="s">
        <v>1643</v>
      </c>
      <c r="FY42" s="3" t="s">
        <v>1643</v>
      </c>
      <c r="FZ42" s="3" t="s">
        <v>1643</v>
      </c>
      <c r="GA42" s="3" t="s">
        <v>1643</v>
      </c>
      <c r="GB42" s="3" t="s">
        <v>1643</v>
      </c>
      <c r="GC42" s="3" t="s">
        <v>1643</v>
      </c>
      <c r="GD42" s="3" t="s">
        <v>1643</v>
      </c>
      <c r="GE42" s="3" t="s">
        <v>1643</v>
      </c>
      <c r="GF42" s="3" t="s">
        <v>1643</v>
      </c>
      <c r="GG42" s="3" t="s">
        <v>1643</v>
      </c>
      <c r="GH42" s="3" t="s">
        <v>1643</v>
      </c>
      <c r="GI42" s="3" t="s">
        <v>1643</v>
      </c>
      <c r="GJ42" s="3" t="s">
        <v>1643</v>
      </c>
      <c r="GK42" s="3" t="s">
        <v>1643</v>
      </c>
      <c r="GL42" s="3" t="s">
        <v>1643</v>
      </c>
      <c r="GM42" s="3" t="s">
        <v>1643</v>
      </c>
      <c r="GN42" s="3" t="s">
        <v>1643</v>
      </c>
      <c r="GO42" s="3" t="s">
        <v>1643</v>
      </c>
      <c r="GP42" s="20" t="s">
        <v>1643</v>
      </c>
      <c r="GQ42" s="13" t="s">
        <v>1643</v>
      </c>
      <c r="GR42" s="20" t="s">
        <v>1643</v>
      </c>
      <c r="GS42" s="13" t="s">
        <v>1643</v>
      </c>
      <c r="GT42" s="3" t="s">
        <v>1643</v>
      </c>
      <c r="GU42" s="3" t="s">
        <v>1643</v>
      </c>
      <c r="GV42" s="20" t="s">
        <v>1643</v>
      </c>
      <c r="GW42" s="31"/>
      <c r="GX42" s="13" t="s">
        <v>1643</v>
      </c>
      <c r="GY42" s="5" t="s">
        <v>1643</v>
      </c>
      <c r="GZ42" s="13" t="s">
        <v>1643</v>
      </c>
      <c r="HA42" s="5" t="s">
        <v>1643</v>
      </c>
      <c r="HB42" s="13" t="s">
        <v>1643</v>
      </c>
      <c r="HC42" s="3" t="s">
        <v>1643</v>
      </c>
      <c r="HD42" s="3" t="s">
        <v>1643</v>
      </c>
      <c r="HE42" s="3" t="s">
        <v>1643</v>
      </c>
      <c r="HF42" s="3" t="s">
        <v>1643</v>
      </c>
      <c r="HG42" s="20" t="s">
        <v>1643</v>
      </c>
      <c r="HH42" s="13" t="s">
        <v>1643</v>
      </c>
      <c r="HI42" s="3"/>
      <c r="HJ42" s="3" t="s">
        <v>1643</v>
      </c>
      <c r="HK42" s="3" t="s">
        <v>1643</v>
      </c>
      <c r="HL42" s="3" t="s">
        <v>1643</v>
      </c>
      <c r="HM42" s="3" t="s">
        <v>1643</v>
      </c>
      <c r="HN42" s="3" t="s">
        <v>1643</v>
      </c>
      <c r="HO42" s="5" t="s">
        <v>1643</v>
      </c>
      <c r="HP42" s="8" t="s">
        <v>1643</v>
      </c>
      <c r="HQ42" s="8" t="s">
        <v>1643</v>
      </c>
      <c r="HR42" s="3" t="s">
        <v>1643</v>
      </c>
      <c r="HS42" s="3" t="s">
        <v>1643</v>
      </c>
      <c r="HT42" s="3" t="s">
        <v>1643</v>
      </c>
      <c r="HU42" s="3" t="s">
        <v>1643</v>
      </c>
      <c r="HV42" s="5" t="s">
        <v>1643</v>
      </c>
      <c r="HW42" s="13" t="s">
        <v>1643</v>
      </c>
      <c r="HX42" s="8" t="s">
        <v>1643</v>
      </c>
      <c r="HY42" s="3" t="s">
        <v>1643</v>
      </c>
      <c r="HZ42" s="3" t="s">
        <v>1643</v>
      </c>
      <c r="IA42" s="3" t="s">
        <v>1643</v>
      </c>
      <c r="IB42" s="3" t="s">
        <v>1643</v>
      </c>
      <c r="IC42" s="5" t="s">
        <v>1643</v>
      </c>
      <c r="ID42" s="13" t="s">
        <v>1643</v>
      </c>
      <c r="IE42" s="8" t="s">
        <v>1643</v>
      </c>
      <c r="IF42" s="3" t="s">
        <v>1643</v>
      </c>
      <c r="IG42" s="3" t="s">
        <v>1643</v>
      </c>
      <c r="IH42" s="3" t="s">
        <v>1643</v>
      </c>
      <c r="II42" s="3" t="s">
        <v>1643</v>
      </c>
      <c r="IJ42" s="20" t="s">
        <v>1643</v>
      </c>
      <c r="IK42" s="13" t="s">
        <v>1643</v>
      </c>
      <c r="IL42" s="3" t="s">
        <v>1643</v>
      </c>
      <c r="IM42" s="3" t="s">
        <v>1643</v>
      </c>
      <c r="IN42" s="3" t="s">
        <v>1643</v>
      </c>
      <c r="IO42" s="3" t="s">
        <v>1643</v>
      </c>
      <c r="IP42" s="3" t="s">
        <v>1643</v>
      </c>
      <c r="IQ42" s="3" t="s">
        <v>1643</v>
      </c>
      <c r="IR42" s="3" t="s">
        <v>1643</v>
      </c>
      <c r="IS42" s="20" t="s">
        <v>1643</v>
      </c>
      <c r="IT42" s="13" t="s">
        <v>1643</v>
      </c>
      <c r="IU42" s="3"/>
      <c r="IV42" s="3" t="s">
        <v>1643</v>
      </c>
      <c r="IW42" s="3" t="s">
        <v>1643</v>
      </c>
      <c r="IX42" s="3" t="s">
        <v>1643</v>
      </c>
      <c r="IY42" s="5" t="s">
        <v>1643</v>
      </c>
      <c r="IZ42" s="8" t="s">
        <v>1643</v>
      </c>
      <c r="JA42" s="8" t="s">
        <v>1643</v>
      </c>
      <c r="JB42" s="3" t="s">
        <v>1643</v>
      </c>
      <c r="JC42" s="3" t="s">
        <v>1643</v>
      </c>
      <c r="JD42" s="5" t="s">
        <v>1643</v>
      </c>
      <c r="JE42" s="13" t="s">
        <v>1643</v>
      </c>
      <c r="JF42" s="3" t="s">
        <v>1643</v>
      </c>
      <c r="JG42" s="3" t="s">
        <v>1643</v>
      </c>
      <c r="JH42" s="3" t="s">
        <v>1643</v>
      </c>
      <c r="JI42" s="3" t="s">
        <v>1643</v>
      </c>
      <c r="JJ42" s="3" t="s">
        <v>1643</v>
      </c>
      <c r="JK42" s="3" t="s">
        <v>1643</v>
      </c>
      <c r="JL42" s="3" t="s">
        <v>1643</v>
      </c>
      <c r="JM42" s="20" t="s">
        <v>1643</v>
      </c>
      <c r="JN42" s="13" t="s">
        <v>1643</v>
      </c>
      <c r="JO42" s="3" t="s">
        <v>1643</v>
      </c>
      <c r="JP42" s="3" t="s">
        <v>1643</v>
      </c>
      <c r="JQ42" s="3" t="s">
        <v>1643</v>
      </c>
      <c r="JR42" s="3" t="s">
        <v>1643</v>
      </c>
      <c r="JS42" s="5" t="s">
        <v>1643</v>
      </c>
      <c r="JT42" s="13" t="s">
        <v>1643</v>
      </c>
      <c r="JU42" s="3" t="s">
        <v>1643</v>
      </c>
      <c r="JV42" s="3" t="s">
        <v>1643</v>
      </c>
      <c r="JW42" s="3" t="s">
        <v>1643</v>
      </c>
      <c r="JX42" s="5" t="s">
        <v>1643</v>
      </c>
      <c r="JY42" s="13" t="s">
        <v>1643</v>
      </c>
      <c r="JZ42" s="3" t="s">
        <v>1643</v>
      </c>
      <c r="KA42" s="3" t="s">
        <v>1643</v>
      </c>
      <c r="KB42" s="3" t="s">
        <v>1643</v>
      </c>
      <c r="KC42" s="3" t="s">
        <v>1643</v>
      </c>
      <c r="KD42" s="3" t="s">
        <v>1643</v>
      </c>
      <c r="KE42" s="3" t="s">
        <v>1643</v>
      </c>
      <c r="KF42" s="3" t="s">
        <v>1643</v>
      </c>
      <c r="KG42" s="5" t="s">
        <v>1643</v>
      </c>
      <c r="KH42" s="13" t="s">
        <v>1643</v>
      </c>
      <c r="KI42" s="3" t="s">
        <v>1643</v>
      </c>
      <c r="KJ42" s="3" t="s">
        <v>1643</v>
      </c>
      <c r="KK42" s="3" t="s">
        <v>1643</v>
      </c>
      <c r="KL42" s="3" t="s">
        <v>1643</v>
      </c>
      <c r="KM42" s="3" t="s">
        <v>1643</v>
      </c>
      <c r="KN42" s="20" t="s">
        <v>1643</v>
      </c>
      <c r="KO42" s="13" t="s">
        <v>1643</v>
      </c>
      <c r="KP42" s="3" t="s">
        <v>1643</v>
      </c>
      <c r="KQ42" s="3" t="s">
        <v>1643</v>
      </c>
      <c r="KR42" s="3" t="s">
        <v>1643</v>
      </c>
      <c r="KS42" s="20" t="s">
        <v>1643</v>
      </c>
      <c r="KT42" s="16" t="s">
        <v>1643</v>
      </c>
      <c r="KU42" s="13" t="s">
        <v>1643</v>
      </c>
      <c r="KV42" s="3" t="s">
        <v>1643</v>
      </c>
      <c r="KW42" s="3" t="s">
        <v>1643</v>
      </c>
      <c r="KX42" s="3" t="s">
        <v>1643</v>
      </c>
      <c r="KY42" s="3" t="s">
        <v>1643</v>
      </c>
      <c r="KZ42" s="3" t="s">
        <v>1643</v>
      </c>
      <c r="LA42" s="3" t="s">
        <v>1643</v>
      </c>
      <c r="LB42" s="3" t="s">
        <v>1643</v>
      </c>
      <c r="LC42" s="3" t="s">
        <v>1643</v>
      </c>
      <c r="LD42" s="3" t="s">
        <v>1643</v>
      </c>
      <c r="LE42" s="3" t="s">
        <v>1643</v>
      </c>
      <c r="LF42" s="3" t="s">
        <v>1643</v>
      </c>
      <c r="LG42" s="3" t="s">
        <v>1643</v>
      </c>
      <c r="LH42" s="3" t="s">
        <v>1643</v>
      </c>
      <c r="LI42" s="3" t="s">
        <v>1643</v>
      </c>
      <c r="LJ42" s="3" t="s">
        <v>1643</v>
      </c>
      <c r="LK42" s="3" t="s">
        <v>1643</v>
      </c>
      <c r="LL42" s="3" t="s">
        <v>1643</v>
      </c>
      <c r="LM42" s="3" t="s">
        <v>1643</v>
      </c>
      <c r="LN42" s="3" t="s">
        <v>1643</v>
      </c>
      <c r="LO42" s="3" t="s">
        <v>1643</v>
      </c>
      <c r="LP42" s="3" t="s">
        <v>1643</v>
      </c>
      <c r="LQ42" s="3" t="s">
        <v>1643</v>
      </c>
      <c r="LR42" s="3" t="s">
        <v>1643</v>
      </c>
      <c r="LS42" s="3" t="s">
        <v>1643</v>
      </c>
      <c r="LT42" s="3" t="s">
        <v>1643</v>
      </c>
      <c r="LU42" s="3" t="s">
        <v>1643</v>
      </c>
      <c r="LV42" s="3" t="s">
        <v>1643</v>
      </c>
      <c r="LW42" s="3" t="s">
        <v>1643</v>
      </c>
      <c r="LX42" s="3" t="s">
        <v>1643</v>
      </c>
      <c r="LY42" s="3" t="s">
        <v>1643</v>
      </c>
      <c r="LZ42" s="3" t="s">
        <v>1643</v>
      </c>
      <c r="MA42" s="3" t="s">
        <v>1643</v>
      </c>
      <c r="MB42" s="3" t="s">
        <v>1643</v>
      </c>
      <c r="MC42" s="3" t="s">
        <v>1643</v>
      </c>
      <c r="MD42" s="3" t="s">
        <v>1643</v>
      </c>
      <c r="ME42" s="3" t="s">
        <v>1643</v>
      </c>
      <c r="MF42" s="3" t="s">
        <v>1643</v>
      </c>
      <c r="MG42" s="3" t="s">
        <v>1643</v>
      </c>
      <c r="MH42" s="3" t="s">
        <v>1643</v>
      </c>
      <c r="MI42" s="3" t="s">
        <v>1643</v>
      </c>
      <c r="MJ42" s="3" t="s">
        <v>1643</v>
      </c>
      <c r="MK42" s="3" t="s">
        <v>1643</v>
      </c>
      <c r="ML42" s="3" t="s">
        <v>1643</v>
      </c>
      <c r="MM42" s="3" t="s">
        <v>1643</v>
      </c>
      <c r="MN42" s="20" t="s">
        <v>1643</v>
      </c>
      <c r="MO42" s="13" t="s">
        <v>1643</v>
      </c>
      <c r="MP42" s="3" t="s">
        <v>1643</v>
      </c>
      <c r="MQ42" s="3" t="s">
        <v>1643</v>
      </c>
      <c r="MR42" s="3" t="s">
        <v>1643</v>
      </c>
      <c r="MS42" s="3" t="s">
        <v>1643</v>
      </c>
      <c r="MT42" s="3" t="s">
        <v>1643</v>
      </c>
      <c r="MU42" s="3" t="s">
        <v>1643</v>
      </c>
      <c r="MV42" s="20" t="s">
        <v>1643</v>
      </c>
      <c r="MW42" s="13" t="s">
        <v>1643</v>
      </c>
      <c r="MX42" s="3" t="s">
        <v>1643</v>
      </c>
      <c r="MY42" s="3" t="s">
        <v>1643</v>
      </c>
      <c r="MZ42" s="3" t="s">
        <v>1643</v>
      </c>
      <c r="NA42" s="3" t="s">
        <v>1643</v>
      </c>
      <c r="NB42" s="3" t="s">
        <v>1643</v>
      </c>
      <c r="NC42" s="20" t="s">
        <v>1643</v>
      </c>
      <c r="ND42" s="13" t="s">
        <v>1643</v>
      </c>
      <c r="NE42" s="3" t="s">
        <v>1643</v>
      </c>
      <c r="NF42" s="3" t="s">
        <v>1643</v>
      </c>
      <c r="NG42" s="3" t="s">
        <v>1643</v>
      </c>
      <c r="NH42" s="3" t="s">
        <v>1643</v>
      </c>
      <c r="NI42" s="3" t="s">
        <v>1643</v>
      </c>
      <c r="NJ42" s="3" t="s">
        <v>1643</v>
      </c>
      <c r="NK42" s="3" t="s">
        <v>1643</v>
      </c>
      <c r="NL42" s="3" t="s">
        <v>1643</v>
      </c>
      <c r="NM42" s="3" t="s">
        <v>1643</v>
      </c>
      <c r="NN42" s="3" t="s">
        <v>1643</v>
      </c>
      <c r="NO42" s="20" t="s">
        <v>1643</v>
      </c>
      <c r="NP42" s="13" t="s">
        <v>1643</v>
      </c>
      <c r="NQ42" s="3" t="s">
        <v>1643</v>
      </c>
      <c r="NR42" s="3" t="s">
        <v>1643</v>
      </c>
      <c r="NS42" s="3" t="s">
        <v>1643</v>
      </c>
      <c r="NT42" s="3" t="s">
        <v>1643</v>
      </c>
      <c r="NU42" s="3" t="s">
        <v>1643</v>
      </c>
      <c r="NV42" s="3" t="s">
        <v>1643</v>
      </c>
      <c r="NW42" s="3" t="s">
        <v>1643</v>
      </c>
      <c r="NX42" s="3" t="s">
        <v>1643</v>
      </c>
      <c r="NY42" s="3" t="s">
        <v>1643</v>
      </c>
      <c r="NZ42" s="3" t="s">
        <v>1643</v>
      </c>
      <c r="OA42" s="3" t="s">
        <v>1643</v>
      </c>
      <c r="OB42" s="3" t="s">
        <v>1643</v>
      </c>
      <c r="OC42" s="3" t="s">
        <v>1643</v>
      </c>
      <c r="OD42" s="3" t="s">
        <v>1643</v>
      </c>
      <c r="OE42" s="5" t="s">
        <v>1643</v>
      </c>
      <c r="OF42" s="13" t="s">
        <v>1643</v>
      </c>
      <c r="OG42" s="3" t="s">
        <v>1643</v>
      </c>
      <c r="OH42" s="3" t="s">
        <v>1643</v>
      </c>
      <c r="OI42" s="3" t="s">
        <v>1643</v>
      </c>
      <c r="OJ42" s="3" t="s">
        <v>1643</v>
      </c>
      <c r="OK42" s="3" t="s">
        <v>1643</v>
      </c>
      <c r="OL42" s="3" t="s">
        <v>1643</v>
      </c>
      <c r="OM42" s="5" t="s">
        <v>1643</v>
      </c>
      <c r="ON42" s="13" t="s">
        <v>1643</v>
      </c>
      <c r="OO42" s="3" t="s">
        <v>1643</v>
      </c>
      <c r="OP42" s="3" t="s">
        <v>1643</v>
      </c>
      <c r="OQ42" s="3" t="s">
        <v>1643</v>
      </c>
      <c r="OR42" s="3" t="s">
        <v>1643</v>
      </c>
      <c r="OS42" s="3" t="s">
        <v>1643</v>
      </c>
      <c r="OT42" s="3" t="s">
        <v>1643</v>
      </c>
      <c r="OU42" s="3" t="s">
        <v>1643</v>
      </c>
      <c r="OV42" s="3" t="s">
        <v>1643</v>
      </c>
      <c r="OW42" s="3" t="s">
        <v>1643</v>
      </c>
      <c r="OX42" s="5" t="s">
        <v>1643</v>
      </c>
      <c r="OY42" s="13" t="s">
        <v>1643</v>
      </c>
      <c r="OZ42" s="3" t="s">
        <v>1643</v>
      </c>
      <c r="PA42" s="3" t="s">
        <v>1643</v>
      </c>
      <c r="PB42" s="3" t="s">
        <v>1643</v>
      </c>
      <c r="PC42" s="3" t="s">
        <v>1643</v>
      </c>
      <c r="PD42" s="3" t="s">
        <v>1643</v>
      </c>
      <c r="PE42" s="3" t="s">
        <v>1643</v>
      </c>
      <c r="PF42" s="3" t="s">
        <v>1643</v>
      </c>
      <c r="PG42" s="3" t="s">
        <v>1643</v>
      </c>
      <c r="PH42" s="3" t="s">
        <v>1643</v>
      </c>
      <c r="PI42" s="3" t="s">
        <v>1643</v>
      </c>
      <c r="PJ42" s="3" t="s">
        <v>1643</v>
      </c>
      <c r="PK42" s="3" t="s">
        <v>1643</v>
      </c>
      <c r="PL42" s="3" t="s">
        <v>1643</v>
      </c>
      <c r="PM42" s="3" t="s">
        <v>1643</v>
      </c>
      <c r="PN42" s="3" t="s">
        <v>1643</v>
      </c>
      <c r="PO42" s="3" t="s">
        <v>1643</v>
      </c>
      <c r="PP42" s="3" t="s">
        <v>1643</v>
      </c>
      <c r="PQ42" s="3" t="s">
        <v>1643</v>
      </c>
      <c r="PR42" s="3" t="s">
        <v>1643</v>
      </c>
      <c r="PS42" s="3" t="s">
        <v>1643</v>
      </c>
      <c r="PT42" s="3" t="s">
        <v>1643</v>
      </c>
      <c r="PU42" s="3" t="s">
        <v>1643</v>
      </c>
      <c r="PV42" s="3" t="s">
        <v>1643</v>
      </c>
      <c r="PW42" s="3" t="s">
        <v>1643</v>
      </c>
      <c r="PX42" s="3" t="s">
        <v>1643</v>
      </c>
      <c r="PY42" s="3" t="s">
        <v>1643</v>
      </c>
      <c r="PZ42" s="3" t="s">
        <v>1643</v>
      </c>
      <c r="QA42" s="3" t="s">
        <v>1643</v>
      </c>
      <c r="QB42" s="3" t="s">
        <v>1643</v>
      </c>
      <c r="QC42" s="3" t="s">
        <v>1643</v>
      </c>
      <c r="QD42" s="3" t="s">
        <v>1643</v>
      </c>
      <c r="QE42" s="3" t="s">
        <v>1643</v>
      </c>
      <c r="QF42" s="3" t="s">
        <v>1643</v>
      </c>
      <c r="QG42" s="3" t="s">
        <v>1643</v>
      </c>
      <c r="QH42" s="3" t="s">
        <v>1643</v>
      </c>
      <c r="QI42" s="3" t="s">
        <v>1643</v>
      </c>
      <c r="QJ42" s="3" t="s">
        <v>1643</v>
      </c>
      <c r="QK42" s="3" t="s">
        <v>1643</v>
      </c>
      <c r="QL42" s="3" t="s">
        <v>1643</v>
      </c>
      <c r="QM42" s="3" t="s">
        <v>1643</v>
      </c>
      <c r="QN42" s="3" t="s">
        <v>1643</v>
      </c>
      <c r="QO42" s="3" t="s">
        <v>1643</v>
      </c>
      <c r="QP42" s="3" t="s">
        <v>1643</v>
      </c>
      <c r="QQ42" s="3" t="s">
        <v>1643</v>
      </c>
      <c r="QR42" s="3" t="s">
        <v>1643</v>
      </c>
      <c r="QS42" s="3" t="s">
        <v>1643</v>
      </c>
      <c r="QT42" s="3" t="s">
        <v>1643</v>
      </c>
      <c r="QU42" s="3" t="s">
        <v>1643</v>
      </c>
      <c r="QV42" s="3" t="s">
        <v>1643</v>
      </c>
      <c r="QW42" s="3" t="s">
        <v>1643</v>
      </c>
      <c r="QX42" s="3" t="s">
        <v>1643</v>
      </c>
      <c r="QY42" s="3" t="s">
        <v>1643</v>
      </c>
      <c r="QZ42" s="3" t="s">
        <v>1643</v>
      </c>
      <c r="RA42" s="3" t="s">
        <v>1643</v>
      </c>
      <c r="RB42" s="3" t="s">
        <v>1643</v>
      </c>
      <c r="RC42" s="3" t="s">
        <v>1643</v>
      </c>
      <c r="RD42" s="3" t="s">
        <v>1643</v>
      </c>
      <c r="RE42" s="3" t="s">
        <v>1643</v>
      </c>
      <c r="RF42" s="3" t="s">
        <v>1643</v>
      </c>
      <c r="RG42" s="3" t="s">
        <v>1643</v>
      </c>
      <c r="RH42" s="3" t="s">
        <v>1643</v>
      </c>
      <c r="RI42" s="3" t="s">
        <v>1643</v>
      </c>
      <c r="RJ42" s="3" t="s">
        <v>1643</v>
      </c>
      <c r="RK42" s="5" t="s">
        <v>1643</v>
      </c>
      <c r="RL42" s="8" t="s">
        <v>1643</v>
      </c>
      <c r="RM42" s="3" t="s">
        <v>1643</v>
      </c>
      <c r="RN42" s="3" t="s">
        <v>1643</v>
      </c>
      <c r="RO42" s="3" t="s">
        <v>1643</v>
      </c>
      <c r="RP42" s="3" t="s">
        <v>1643</v>
      </c>
      <c r="RQ42" s="3" t="s">
        <v>1643</v>
      </c>
      <c r="RR42" s="20" t="s">
        <v>1643</v>
      </c>
      <c r="RS42" s="13" t="s">
        <v>1643</v>
      </c>
      <c r="RT42" s="3" t="s">
        <v>1643</v>
      </c>
      <c r="RU42" s="3" t="s">
        <v>1643</v>
      </c>
      <c r="RV42" s="3" t="s">
        <v>1643</v>
      </c>
      <c r="RW42" s="3" t="s">
        <v>1643</v>
      </c>
      <c r="RX42" s="3" t="s">
        <v>1643</v>
      </c>
      <c r="RY42" s="3" t="s">
        <v>1643</v>
      </c>
      <c r="RZ42" s="3" t="s">
        <v>1643</v>
      </c>
      <c r="SA42" s="3" t="s">
        <v>1643</v>
      </c>
      <c r="SB42" s="3" t="s">
        <v>1643</v>
      </c>
      <c r="SC42" s="3" t="s">
        <v>1643</v>
      </c>
      <c r="SD42" s="3" t="s">
        <v>1643</v>
      </c>
      <c r="SE42" s="3" t="s">
        <v>1643</v>
      </c>
      <c r="SF42" s="3" t="s">
        <v>1643</v>
      </c>
      <c r="SG42" s="3" t="s">
        <v>1643</v>
      </c>
      <c r="SH42" s="3" t="s">
        <v>1643</v>
      </c>
      <c r="SI42" s="3" t="s">
        <v>1643</v>
      </c>
      <c r="SJ42" s="3" t="s">
        <v>1643</v>
      </c>
      <c r="SK42" s="3" t="s">
        <v>1643</v>
      </c>
      <c r="SL42" s="3" t="s">
        <v>1643</v>
      </c>
      <c r="SM42" s="3" t="s">
        <v>1643</v>
      </c>
      <c r="SN42" s="3" t="s">
        <v>1643</v>
      </c>
      <c r="SO42" s="3" t="s">
        <v>1643</v>
      </c>
      <c r="SP42" s="3" t="s">
        <v>1643</v>
      </c>
      <c r="SQ42" s="3" t="s">
        <v>1643</v>
      </c>
      <c r="SR42" s="3" t="s">
        <v>1643</v>
      </c>
      <c r="SS42" s="3" t="s">
        <v>1643</v>
      </c>
      <c r="ST42" s="3" t="s">
        <v>1643</v>
      </c>
      <c r="SU42" s="3" t="s">
        <v>1643</v>
      </c>
      <c r="SV42" s="3" t="s">
        <v>1643</v>
      </c>
      <c r="SW42" s="3" t="s">
        <v>1643</v>
      </c>
      <c r="SX42" s="3" t="s">
        <v>1643</v>
      </c>
      <c r="SY42" s="3" t="s">
        <v>1643</v>
      </c>
      <c r="SZ42" s="3" t="s">
        <v>1643</v>
      </c>
      <c r="TA42" s="3" t="s">
        <v>1643</v>
      </c>
      <c r="TB42" s="20" t="s">
        <v>1643</v>
      </c>
      <c r="TC42" s="13"/>
      <c r="TD42" s="3"/>
      <c r="TE42" s="5"/>
      <c r="TF42" s="18" t="s">
        <v>1643</v>
      </c>
      <c r="TG42" s="13" t="s">
        <v>1643</v>
      </c>
      <c r="TH42" s="3" t="s">
        <v>1643</v>
      </c>
      <c r="TI42" s="3" t="s">
        <v>1643</v>
      </c>
      <c r="TJ42" s="3" t="s">
        <v>1643</v>
      </c>
      <c r="TK42" s="3" t="s">
        <v>1643</v>
      </c>
      <c r="TL42" s="3" t="s">
        <v>1643</v>
      </c>
      <c r="TM42" s="3" t="s">
        <v>1643</v>
      </c>
      <c r="TN42" s="3" t="s">
        <v>1643</v>
      </c>
      <c r="TO42" s="3" t="s">
        <v>1643</v>
      </c>
      <c r="TP42" s="5" t="s">
        <v>1643</v>
      </c>
      <c r="TQ42" s="8" t="s">
        <v>1643</v>
      </c>
      <c r="TR42" s="3" t="s">
        <v>1643</v>
      </c>
      <c r="TS42" s="3" t="s">
        <v>1643</v>
      </c>
      <c r="TT42" s="3" t="s">
        <v>1643</v>
      </c>
      <c r="TU42" s="20" t="s">
        <v>1643</v>
      </c>
      <c r="TV42" s="13" t="s">
        <v>1643</v>
      </c>
      <c r="TW42" s="5" t="s">
        <v>1643</v>
      </c>
      <c r="TX42" s="13" t="s">
        <v>1643</v>
      </c>
      <c r="TY42" s="5" t="s">
        <v>1643</v>
      </c>
      <c r="TZ42" s="13" t="s">
        <v>1643</v>
      </c>
      <c r="UA42" s="3" t="s">
        <v>1643</v>
      </c>
      <c r="UB42" s="3" t="s">
        <v>1643</v>
      </c>
      <c r="UC42" s="3" t="s">
        <v>1643</v>
      </c>
      <c r="UD42" s="3" t="s">
        <v>1643</v>
      </c>
      <c r="UE42" s="5" t="s">
        <v>1643</v>
      </c>
      <c r="UF42" s="13" t="s">
        <v>110</v>
      </c>
      <c r="UG42" s="3" t="s">
        <v>1643</v>
      </c>
      <c r="UH42" s="5" t="s">
        <v>110</v>
      </c>
      <c r="UI42" s="13" t="s">
        <v>131</v>
      </c>
      <c r="UJ42" s="3" t="s">
        <v>129</v>
      </c>
      <c r="UK42" s="3" t="s">
        <v>131</v>
      </c>
      <c r="UL42" s="3" t="s">
        <v>131</v>
      </c>
      <c r="UM42" s="3" t="s">
        <v>132</v>
      </c>
      <c r="UN42" s="3" t="s">
        <v>131</v>
      </c>
      <c r="UO42" s="3" t="s">
        <v>130</v>
      </c>
      <c r="UP42" s="3" t="s">
        <v>131</v>
      </c>
      <c r="UQ42" s="3" t="s">
        <v>129</v>
      </c>
      <c r="UR42" s="3" t="s">
        <v>127</v>
      </c>
      <c r="US42" s="3" t="s">
        <v>127</v>
      </c>
      <c r="UT42" s="3" t="s">
        <v>127</v>
      </c>
      <c r="UU42" s="3" t="s">
        <v>127</v>
      </c>
      <c r="UV42" s="3" t="s">
        <v>129</v>
      </c>
      <c r="UW42" s="3" t="s">
        <v>129</v>
      </c>
      <c r="UX42" s="5" t="s">
        <v>1643</v>
      </c>
      <c r="UY42" s="13" t="s">
        <v>196</v>
      </c>
      <c r="UZ42" s="3" t="s">
        <v>198</v>
      </c>
      <c r="VA42" s="3" t="s">
        <v>200</v>
      </c>
      <c r="VB42" s="3" t="s">
        <v>1643</v>
      </c>
      <c r="VC42" s="3" t="s">
        <v>1643</v>
      </c>
      <c r="VD42" s="3" t="s">
        <v>1643</v>
      </c>
      <c r="VE42" s="3" t="s">
        <v>1643</v>
      </c>
      <c r="VF42" s="5" t="s">
        <v>1643</v>
      </c>
      <c r="VG42" s="13" t="s">
        <v>231</v>
      </c>
      <c r="VH42" s="3" t="s">
        <v>232</v>
      </c>
      <c r="VI42" s="3" t="s">
        <v>233</v>
      </c>
      <c r="VJ42" s="3" t="s">
        <v>1643</v>
      </c>
      <c r="VK42" s="3" t="s">
        <v>235</v>
      </c>
      <c r="VL42" s="3" t="s">
        <v>1643</v>
      </c>
      <c r="VM42" s="3" t="s">
        <v>1643</v>
      </c>
      <c r="VN42" s="5" t="s">
        <v>1643</v>
      </c>
      <c r="VO42" s="13" t="s">
        <v>1643</v>
      </c>
      <c r="VP42" s="3" t="s">
        <v>1643</v>
      </c>
      <c r="VQ42" s="3" t="s">
        <v>1643</v>
      </c>
      <c r="VR42" s="3" t="s">
        <v>1643</v>
      </c>
      <c r="VS42" s="3" t="s">
        <v>1643</v>
      </c>
      <c r="VT42" s="3" t="s">
        <v>1643</v>
      </c>
      <c r="VU42" s="3" t="s">
        <v>1643</v>
      </c>
      <c r="VV42" s="3" t="s">
        <v>1643</v>
      </c>
      <c r="VW42" s="3" t="s">
        <v>1643</v>
      </c>
      <c r="VX42" s="3" t="s">
        <v>1643</v>
      </c>
      <c r="VY42" s="3" t="s">
        <v>1643</v>
      </c>
      <c r="VZ42" s="3" t="s">
        <v>1643</v>
      </c>
      <c r="WA42" s="3" t="s">
        <v>1643</v>
      </c>
      <c r="WB42" s="3" t="s">
        <v>1643</v>
      </c>
      <c r="WC42" s="3" t="s">
        <v>1643</v>
      </c>
      <c r="WD42" s="3" t="s">
        <v>1643</v>
      </c>
      <c r="WE42" s="3" t="s">
        <v>1643</v>
      </c>
      <c r="WF42" s="3" t="s">
        <v>1643</v>
      </c>
      <c r="WG42" s="3" t="s">
        <v>1643</v>
      </c>
      <c r="WH42" s="3" t="s">
        <v>1643</v>
      </c>
      <c r="WI42" s="3" t="s">
        <v>1643</v>
      </c>
      <c r="WJ42" s="3" t="s">
        <v>1643</v>
      </c>
      <c r="WK42" s="3" t="s">
        <v>1643</v>
      </c>
      <c r="WL42" s="3" t="s">
        <v>1643</v>
      </c>
      <c r="WM42" s="3" t="s">
        <v>1643</v>
      </c>
      <c r="WN42" s="3" t="s">
        <v>1643</v>
      </c>
      <c r="WO42" s="3" t="s">
        <v>1643</v>
      </c>
      <c r="WP42" s="3" t="s">
        <v>1643</v>
      </c>
      <c r="WQ42" s="3" t="s">
        <v>1643</v>
      </c>
      <c r="WR42" s="3" t="s">
        <v>1643</v>
      </c>
      <c r="WS42" s="3" t="s">
        <v>1643</v>
      </c>
      <c r="WT42" s="3" t="s">
        <v>1643</v>
      </c>
      <c r="WU42" s="3" t="s">
        <v>1643</v>
      </c>
      <c r="WV42" s="3" t="s">
        <v>1643</v>
      </c>
      <c r="WW42" s="3" t="s">
        <v>1643</v>
      </c>
      <c r="WX42" s="3" t="s">
        <v>1643</v>
      </c>
      <c r="WY42" s="3" t="s">
        <v>1643</v>
      </c>
      <c r="WZ42" s="3" t="s">
        <v>1643</v>
      </c>
      <c r="XA42" s="3" t="s">
        <v>1643</v>
      </c>
      <c r="XB42" s="3" t="s">
        <v>1643</v>
      </c>
      <c r="XC42" s="3" t="s">
        <v>1643</v>
      </c>
      <c r="XD42" s="3" t="s">
        <v>1643</v>
      </c>
      <c r="XE42" s="3" t="s">
        <v>1643</v>
      </c>
      <c r="XF42" s="3" t="s">
        <v>1643</v>
      </c>
      <c r="XG42" s="3" t="s">
        <v>1643</v>
      </c>
      <c r="XH42" s="3" t="s">
        <v>1643</v>
      </c>
      <c r="XI42" s="3" t="s">
        <v>1643</v>
      </c>
      <c r="XJ42" s="3" t="s">
        <v>1643</v>
      </c>
      <c r="XK42" s="3" t="s">
        <v>1643</v>
      </c>
      <c r="XL42" s="3" t="s">
        <v>1643</v>
      </c>
      <c r="XM42" s="3" t="s">
        <v>1643</v>
      </c>
      <c r="XN42" s="3" t="s">
        <v>1643</v>
      </c>
      <c r="XO42" s="3" t="s">
        <v>1643</v>
      </c>
      <c r="XP42" s="3" t="s">
        <v>1643</v>
      </c>
      <c r="XQ42" s="3" t="s">
        <v>1643</v>
      </c>
      <c r="XR42" s="3" t="s">
        <v>1643</v>
      </c>
      <c r="XS42" s="3" t="s">
        <v>1643</v>
      </c>
      <c r="XT42" s="3" t="s">
        <v>1643</v>
      </c>
      <c r="XU42" s="3" t="s">
        <v>1643</v>
      </c>
      <c r="XV42" s="3" t="s">
        <v>1643</v>
      </c>
      <c r="XW42" s="3" t="s">
        <v>1643</v>
      </c>
      <c r="XX42" s="3" t="s">
        <v>1643</v>
      </c>
      <c r="XY42" s="3" t="s">
        <v>1643</v>
      </c>
      <c r="XZ42" s="3" t="s">
        <v>1643</v>
      </c>
      <c r="YA42" s="5" t="s">
        <v>1643</v>
      </c>
      <c r="YB42" s="13" t="s">
        <v>1643</v>
      </c>
      <c r="YC42" s="3" t="s">
        <v>1643</v>
      </c>
      <c r="YD42" s="3" t="s">
        <v>1643</v>
      </c>
      <c r="YE42" s="3" t="s">
        <v>1643</v>
      </c>
      <c r="YF42" s="3" t="s">
        <v>1643</v>
      </c>
      <c r="YG42" s="3" t="s">
        <v>1643</v>
      </c>
      <c r="YH42" s="5" t="s">
        <v>1643</v>
      </c>
      <c r="YI42" s="13" t="s">
        <v>1643</v>
      </c>
      <c r="YJ42" s="3" t="s">
        <v>1643</v>
      </c>
      <c r="YK42" s="3" t="s">
        <v>1643</v>
      </c>
      <c r="YL42" s="3" t="s">
        <v>1643</v>
      </c>
      <c r="YM42" s="3" t="s">
        <v>1643</v>
      </c>
      <c r="YN42" s="3" t="s">
        <v>1643</v>
      </c>
      <c r="YO42" s="3" t="s">
        <v>1643</v>
      </c>
      <c r="YP42" s="3" t="s">
        <v>1643</v>
      </c>
      <c r="YQ42" s="3" t="s">
        <v>1643</v>
      </c>
      <c r="YR42" s="3" t="s">
        <v>1643</v>
      </c>
      <c r="YS42" s="3" t="s">
        <v>1643</v>
      </c>
      <c r="YT42" s="3" t="s">
        <v>1643</v>
      </c>
      <c r="YU42" s="3" t="s">
        <v>1643</v>
      </c>
      <c r="YV42" s="3" t="s">
        <v>1643</v>
      </c>
      <c r="YW42" s="3" t="s">
        <v>1643</v>
      </c>
      <c r="YX42" s="3" t="s">
        <v>1643</v>
      </c>
      <c r="YY42" s="3" t="s">
        <v>1643</v>
      </c>
      <c r="YZ42" s="3" t="s">
        <v>1643</v>
      </c>
      <c r="ZA42" s="3" t="s">
        <v>1643</v>
      </c>
      <c r="ZB42" s="3" t="s">
        <v>1643</v>
      </c>
      <c r="ZC42" s="3" t="s">
        <v>1643</v>
      </c>
      <c r="ZD42" s="3" t="s">
        <v>1643</v>
      </c>
      <c r="ZE42" s="3" t="s">
        <v>1643</v>
      </c>
      <c r="ZF42" s="3" t="s">
        <v>1643</v>
      </c>
      <c r="ZG42" s="3" t="s">
        <v>1643</v>
      </c>
      <c r="ZH42" s="3" t="s">
        <v>1643</v>
      </c>
      <c r="ZI42" s="3" t="s">
        <v>1643</v>
      </c>
      <c r="ZJ42" s="3" t="s">
        <v>1643</v>
      </c>
      <c r="ZK42" s="3" t="s">
        <v>1643</v>
      </c>
      <c r="ZL42" s="3" t="s">
        <v>1643</v>
      </c>
      <c r="ZM42" s="3" t="s">
        <v>1643</v>
      </c>
      <c r="ZN42" s="3" t="s">
        <v>1643</v>
      </c>
      <c r="ZO42" s="3" t="s">
        <v>1643</v>
      </c>
      <c r="ZP42" s="3" t="s">
        <v>1643</v>
      </c>
      <c r="ZQ42" s="3" t="s">
        <v>1643</v>
      </c>
      <c r="ZR42" s="5" t="s">
        <v>1643</v>
      </c>
      <c r="ZS42" s="13"/>
      <c r="ZT42" s="3"/>
      <c r="ZU42" s="5"/>
      <c r="ZV42" s="18" t="s">
        <v>1643</v>
      </c>
      <c r="ZW42" s="13" t="s">
        <v>1643</v>
      </c>
      <c r="ZX42" s="3" t="s">
        <v>1643</v>
      </c>
      <c r="ZY42" s="3" t="s">
        <v>1643</v>
      </c>
      <c r="ZZ42" s="3" t="s">
        <v>1643</v>
      </c>
      <c r="AAA42" s="3" t="s">
        <v>1643</v>
      </c>
      <c r="AAB42" s="3" t="s">
        <v>1643</v>
      </c>
      <c r="AAC42" s="3" t="s">
        <v>1643</v>
      </c>
      <c r="AAD42" s="3" t="s">
        <v>1643</v>
      </c>
      <c r="AAE42" s="3" t="s">
        <v>1643</v>
      </c>
      <c r="AAF42" s="5" t="s">
        <v>1643</v>
      </c>
      <c r="AAG42" s="13" t="s">
        <v>1643</v>
      </c>
      <c r="AAH42" s="3" t="s">
        <v>1643</v>
      </c>
      <c r="AAI42" s="3" t="s">
        <v>1643</v>
      </c>
      <c r="AAJ42" s="3" t="s">
        <v>1643</v>
      </c>
      <c r="AAK42" s="3" t="s">
        <v>1643</v>
      </c>
      <c r="AAL42" s="3" t="s">
        <v>1643</v>
      </c>
      <c r="AAM42" s="3" t="s">
        <v>1643</v>
      </c>
      <c r="AAN42" s="3" t="s">
        <v>1643</v>
      </c>
      <c r="AAO42" s="5" t="s">
        <v>1643</v>
      </c>
      <c r="AAP42" s="13" t="s">
        <v>1643</v>
      </c>
      <c r="AAQ42" s="5" t="s">
        <v>1643</v>
      </c>
      <c r="AAR42" s="13" t="s">
        <v>1643</v>
      </c>
      <c r="AAS42" s="3" t="s">
        <v>1643</v>
      </c>
      <c r="AAT42" s="3" t="s">
        <v>1643</v>
      </c>
      <c r="AAU42" s="3" t="s">
        <v>1643</v>
      </c>
      <c r="AAV42" s="3" t="s">
        <v>1643</v>
      </c>
      <c r="AAW42" s="3" t="s">
        <v>1643</v>
      </c>
      <c r="AAX42" s="5" t="s">
        <v>1643</v>
      </c>
      <c r="AAY42" s="13" t="s">
        <v>1643</v>
      </c>
      <c r="AAZ42" s="13" t="s">
        <v>1643</v>
      </c>
      <c r="ABA42" s="3" t="s">
        <v>1643</v>
      </c>
      <c r="ABB42" s="3" t="s">
        <v>1643</v>
      </c>
      <c r="ABC42" s="3" t="s">
        <v>1643</v>
      </c>
      <c r="ABD42" s="3" t="s">
        <v>1643</v>
      </c>
      <c r="ABE42" s="20"/>
      <c r="ABF42" s="5" t="s">
        <v>1643</v>
      </c>
      <c r="ABG42" s="13" t="s">
        <v>1643</v>
      </c>
      <c r="ABH42" s="3" t="s">
        <v>1643</v>
      </c>
      <c r="ABI42" s="3" t="s">
        <v>1643</v>
      </c>
      <c r="ABJ42" s="3" t="s">
        <v>1643</v>
      </c>
      <c r="ABK42" s="3" t="s">
        <v>1643</v>
      </c>
      <c r="ABL42" s="3" t="s">
        <v>1643</v>
      </c>
      <c r="ABM42" s="5" t="s">
        <v>1643</v>
      </c>
      <c r="ABN42" s="13" t="s">
        <v>1643</v>
      </c>
      <c r="ABO42" s="3" t="s">
        <v>1643</v>
      </c>
      <c r="ABP42" s="3" t="s">
        <v>1643</v>
      </c>
      <c r="ABQ42" s="3" t="s">
        <v>1643</v>
      </c>
      <c r="ABR42" s="3" t="s">
        <v>1643</v>
      </c>
      <c r="ABS42" s="3" t="s">
        <v>1643</v>
      </c>
      <c r="ABT42" s="5" t="s">
        <v>1643</v>
      </c>
      <c r="ABU42" s="13" t="s">
        <v>1643</v>
      </c>
      <c r="ABV42" s="3" t="s">
        <v>1643</v>
      </c>
      <c r="ABW42" s="3" t="s">
        <v>1643</v>
      </c>
      <c r="ABX42" s="3" t="s">
        <v>1643</v>
      </c>
      <c r="ABY42" s="3" t="s">
        <v>1643</v>
      </c>
      <c r="ABZ42" s="3" t="s">
        <v>1643</v>
      </c>
      <c r="ACA42" s="5" t="s">
        <v>1643</v>
      </c>
      <c r="ACB42" s="13" t="s">
        <v>1643</v>
      </c>
      <c r="ACC42" s="3" t="s">
        <v>1643</v>
      </c>
      <c r="ACD42" s="3" t="s">
        <v>1643</v>
      </c>
      <c r="ACE42" s="3" t="s">
        <v>1643</v>
      </c>
      <c r="ACF42" s="3" t="s">
        <v>1643</v>
      </c>
      <c r="ACG42" s="3" t="s">
        <v>1643</v>
      </c>
      <c r="ACH42" s="3" t="s">
        <v>1643</v>
      </c>
      <c r="ACI42" s="3" t="s">
        <v>1643</v>
      </c>
      <c r="ACJ42" s="5" t="s">
        <v>1643</v>
      </c>
      <c r="ACK42" s="13" t="s">
        <v>1643</v>
      </c>
      <c r="ACL42" s="3" t="s">
        <v>1643</v>
      </c>
      <c r="ACM42" s="3" t="s">
        <v>1643</v>
      </c>
      <c r="ACN42" s="3" t="s">
        <v>1643</v>
      </c>
      <c r="ACO42" s="3" t="s">
        <v>1643</v>
      </c>
      <c r="ACP42" s="5" t="s">
        <v>1643</v>
      </c>
      <c r="ACQ42" s="13" t="s">
        <v>1643</v>
      </c>
      <c r="ACR42" s="3" t="s">
        <v>1643</v>
      </c>
      <c r="ACS42" s="3" t="s">
        <v>1643</v>
      </c>
      <c r="ACT42" s="3" t="s">
        <v>1643</v>
      </c>
      <c r="ACU42" s="5"/>
      <c r="ACV42" s="13" t="s">
        <v>1643</v>
      </c>
      <c r="ACW42" s="3" t="s">
        <v>1643</v>
      </c>
      <c r="ACX42" s="3" t="s">
        <v>1643</v>
      </c>
      <c r="ACY42" s="3" t="s">
        <v>1643</v>
      </c>
      <c r="ACZ42" s="5" t="s">
        <v>1643</v>
      </c>
      <c r="ADA42" s="13" t="s">
        <v>1643</v>
      </c>
      <c r="ADB42" s="3" t="s">
        <v>1643</v>
      </c>
      <c r="ADC42" s="3" t="s">
        <v>1643</v>
      </c>
      <c r="ADD42" s="3" t="s">
        <v>1643</v>
      </c>
      <c r="ADE42" s="3" t="s">
        <v>1643</v>
      </c>
      <c r="ADF42" s="3" t="s">
        <v>1643</v>
      </c>
      <c r="ADG42" s="3" t="s">
        <v>1643</v>
      </c>
      <c r="ADH42" s="3" t="s">
        <v>1643</v>
      </c>
      <c r="ADI42" s="20" t="s">
        <v>1643</v>
      </c>
      <c r="ADJ42" s="13" t="s">
        <v>1643</v>
      </c>
      <c r="ADK42" s="3" t="s">
        <v>1643</v>
      </c>
      <c r="ADL42" s="3" t="s">
        <v>1643</v>
      </c>
      <c r="ADM42" s="3" t="s">
        <v>1643</v>
      </c>
      <c r="ADN42" s="3" t="s">
        <v>1643</v>
      </c>
      <c r="ADO42" s="5" t="s">
        <v>1643</v>
      </c>
      <c r="ADP42" s="13" t="s">
        <v>1643</v>
      </c>
      <c r="ADQ42" s="8" t="s">
        <v>1643</v>
      </c>
      <c r="ADR42" s="3" t="s">
        <v>1643</v>
      </c>
      <c r="ADS42" s="3" t="s">
        <v>1643</v>
      </c>
      <c r="ADT42" s="5" t="s">
        <v>1643</v>
      </c>
      <c r="ADU42" s="13" t="s">
        <v>1643</v>
      </c>
      <c r="ADV42" s="8" t="s">
        <v>1643</v>
      </c>
      <c r="ADW42" s="3" t="s">
        <v>1643</v>
      </c>
      <c r="ADX42" s="3" t="s">
        <v>1643</v>
      </c>
      <c r="ADY42" s="5" t="s">
        <v>1643</v>
      </c>
      <c r="ADZ42" s="13" t="s">
        <v>1643</v>
      </c>
      <c r="AEA42" s="8" t="s">
        <v>1643</v>
      </c>
      <c r="AEB42" s="3" t="s">
        <v>1643</v>
      </c>
      <c r="AEC42" s="3" t="s">
        <v>1643</v>
      </c>
      <c r="AED42" s="5" t="s">
        <v>1643</v>
      </c>
      <c r="AEE42" s="13" t="s">
        <v>1643</v>
      </c>
      <c r="AEF42" s="3" t="s">
        <v>1643</v>
      </c>
      <c r="AEG42" s="3" t="s">
        <v>1643</v>
      </c>
      <c r="AEH42" s="3" t="s">
        <v>1643</v>
      </c>
      <c r="AEI42" s="3" t="s">
        <v>1643</v>
      </c>
      <c r="AEJ42" s="3" t="s">
        <v>1643</v>
      </c>
      <c r="AEK42" s="3" t="s">
        <v>1643</v>
      </c>
      <c r="AEL42" s="3" t="s">
        <v>1643</v>
      </c>
      <c r="AEM42" s="5" t="s">
        <v>1643</v>
      </c>
      <c r="AEN42" s="13" t="s">
        <v>1643</v>
      </c>
      <c r="AEO42" s="3" t="s">
        <v>1643</v>
      </c>
      <c r="AEP42" s="3" t="s">
        <v>1643</v>
      </c>
      <c r="AEQ42" s="3" t="s">
        <v>1643</v>
      </c>
      <c r="AER42" s="3" t="s">
        <v>1643</v>
      </c>
      <c r="AES42" s="3" t="s">
        <v>1643</v>
      </c>
      <c r="AET42" s="5" t="s">
        <v>1643</v>
      </c>
      <c r="AEU42" s="13" t="s">
        <v>1643</v>
      </c>
      <c r="AEV42" s="3" t="s">
        <v>1643</v>
      </c>
      <c r="AEW42" s="3" t="s">
        <v>1643</v>
      </c>
      <c r="AEX42" s="3" t="s">
        <v>1643</v>
      </c>
      <c r="AEY42" s="5" t="s">
        <v>1643</v>
      </c>
    </row>
    <row r="43" spans="1:831" ht="87" x14ac:dyDescent="0.35">
      <c r="A43" s="1">
        <v>45619.692858796298</v>
      </c>
      <c r="B43" s="2">
        <v>45619.704386574071</v>
      </c>
      <c r="C43" s="4">
        <v>100</v>
      </c>
      <c r="D43" s="4">
        <v>995</v>
      </c>
      <c r="E43" s="3" t="s">
        <v>1677</v>
      </c>
      <c r="F43" s="2">
        <v>45626.704433321756</v>
      </c>
      <c r="G43" s="3" t="s">
        <v>1732</v>
      </c>
      <c r="H43" s="4">
        <v>1</v>
      </c>
      <c r="I43" s="3" t="s">
        <v>1642</v>
      </c>
      <c r="J43" s="3" t="s">
        <v>1642</v>
      </c>
      <c r="K43" s="3" t="s">
        <v>1642</v>
      </c>
      <c r="L43" s="3" t="s">
        <v>1642</v>
      </c>
      <c r="M43" s="3" t="s">
        <v>1642</v>
      </c>
      <c r="N43" s="3" t="s">
        <v>1642</v>
      </c>
      <c r="O43" s="3" t="s">
        <v>110</v>
      </c>
      <c r="P43" s="3" t="s">
        <v>1643</v>
      </c>
      <c r="Q43" s="3" t="s">
        <v>1643</v>
      </c>
      <c r="R43" s="20" t="s">
        <v>110</v>
      </c>
      <c r="S43" s="127">
        <v>33</v>
      </c>
      <c r="T43" s="124"/>
      <c r="U43" s="3"/>
      <c r="V43" s="3" t="s">
        <v>20</v>
      </c>
      <c r="W43" s="3" t="s">
        <v>110</v>
      </c>
      <c r="X43" s="3" t="s">
        <v>47</v>
      </c>
      <c r="Y43" s="3" t="s">
        <v>88</v>
      </c>
      <c r="Z43" s="3" t="s">
        <v>16</v>
      </c>
      <c r="AA43" s="4">
        <v>200</v>
      </c>
      <c r="AB43" s="3" t="s">
        <v>25</v>
      </c>
      <c r="AC43" s="3" t="s">
        <v>110</v>
      </c>
      <c r="AD43" s="3" t="s">
        <v>1643</v>
      </c>
      <c r="AE43" s="5" t="s">
        <v>1643</v>
      </c>
      <c r="AF43" s="8" t="s">
        <v>1643</v>
      </c>
      <c r="AG43" s="3" t="s">
        <v>1643</v>
      </c>
      <c r="AH43" s="3" t="s">
        <v>1643</v>
      </c>
      <c r="AI43" s="3" t="s">
        <v>1643</v>
      </c>
      <c r="AJ43" s="3" t="s">
        <v>1643</v>
      </c>
      <c r="AK43" s="3" t="s">
        <v>1643</v>
      </c>
      <c r="AL43" s="3" t="s">
        <v>1643</v>
      </c>
      <c r="AM43" s="3" t="s">
        <v>1643</v>
      </c>
      <c r="AN43" s="3" t="s">
        <v>1643</v>
      </c>
      <c r="AO43" s="3" t="s">
        <v>1643</v>
      </c>
      <c r="AP43" s="3" t="s">
        <v>1643</v>
      </c>
      <c r="AQ43" s="3" t="s">
        <v>1643</v>
      </c>
      <c r="AR43" s="3" t="s">
        <v>1643</v>
      </c>
      <c r="AS43" s="3" t="s">
        <v>1643</v>
      </c>
      <c r="AT43" s="3" t="s">
        <v>1643</v>
      </c>
      <c r="AU43" s="5" t="s">
        <v>1643</v>
      </c>
      <c r="AV43" s="13" t="s">
        <v>1643</v>
      </c>
      <c r="AW43" s="3" t="s">
        <v>1643</v>
      </c>
      <c r="AX43" s="3" t="s">
        <v>1643</v>
      </c>
      <c r="AY43" s="3" t="s">
        <v>1643</v>
      </c>
      <c r="AZ43" s="3" t="s">
        <v>1643</v>
      </c>
      <c r="BA43" s="3" t="s">
        <v>1643</v>
      </c>
      <c r="BB43" s="3" t="s">
        <v>1643</v>
      </c>
      <c r="BC43" s="5" t="s">
        <v>1643</v>
      </c>
      <c r="BD43" s="13" t="s">
        <v>1643</v>
      </c>
      <c r="BE43" s="3" t="s">
        <v>1643</v>
      </c>
      <c r="BF43" s="3" t="s">
        <v>1643</v>
      </c>
      <c r="BG43" s="3" t="s">
        <v>1643</v>
      </c>
      <c r="BH43" s="3" t="s">
        <v>1643</v>
      </c>
      <c r="BI43" s="3" t="s">
        <v>1643</v>
      </c>
      <c r="BJ43" s="3" t="s">
        <v>1643</v>
      </c>
      <c r="BK43" s="5" t="s">
        <v>1643</v>
      </c>
      <c r="BL43" s="13" t="s">
        <v>1643</v>
      </c>
      <c r="BM43" s="3" t="s">
        <v>1643</v>
      </c>
      <c r="BN43" s="3" t="s">
        <v>1643</v>
      </c>
      <c r="BO43" s="5" t="s">
        <v>1643</v>
      </c>
      <c r="BP43" s="13" t="s">
        <v>1643</v>
      </c>
      <c r="BQ43" s="3" t="s">
        <v>1643</v>
      </c>
      <c r="BR43" s="3" t="s">
        <v>1643</v>
      </c>
      <c r="BS43" s="5" t="s">
        <v>1643</v>
      </c>
      <c r="BT43" s="13" t="s">
        <v>1643</v>
      </c>
      <c r="BU43" s="5" t="s">
        <v>1643</v>
      </c>
      <c r="BV43" s="13" t="s">
        <v>1643</v>
      </c>
      <c r="BW43" s="3" t="s">
        <v>1643</v>
      </c>
      <c r="BX43" s="3" t="s">
        <v>1643</v>
      </c>
      <c r="BY43" s="5" t="s">
        <v>1643</v>
      </c>
      <c r="BZ43" s="13" t="s">
        <v>1643</v>
      </c>
      <c r="CA43" s="3" t="s">
        <v>1643</v>
      </c>
      <c r="CB43" s="3" t="s">
        <v>1643</v>
      </c>
      <c r="CC43" s="3" t="s">
        <v>1643</v>
      </c>
      <c r="CD43" s="5" t="s">
        <v>1643</v>
      </c>
      <c r="CE43" s="13" t="s">
        <v>1643</v>
      </c>
      <c r="CF43" s="3" t="s">
        <v>1643</v>
      </c>
      <c r="CG43" s="3" t="s">
        <v>1643</v>
      </c>
      <c r="CH43" s="3" t="s">
        <v>1643</v>
      </c>
      <c r="CI43" s="3" t="s">
        <v>1643</v>
      </c>
      <c r="CJ43" s="3" t="s">
        <v>1643</v>
      </c>
      <c r="CK43" s="5" t="s">
        <v>1643</v>
      </c>
      <c r="CL43" s="13" t="s">
        <v>1643</v>
      </c>
      <c r="CM43" s="3" t="s">
        <v>1643</v>
      </c>
      <c r="CN43" s="3" t="s">
        <v>1643</v>
      </c>
      <c r="CO43" s="3" t="s">
        <v>1643</v>
      </c>
      <c r="CP43" s="3" t="s">
        <v>1643</v>
      </c>
      <c r="CQ43" s="20" t="s">
        <v>1643</v>
      </c>
      <c r="CR43" s="13" t="s">
        <v>1643</v>
      </c>
      <c r="CS43" s="3" t="s">
        <v>1643</v>
      </c>
      <c r="CT43" s="3" t="s">
        <v>1643</v>
      </c>
      <c r="CU43" s="3" t="s">
        <v>1643</v>
      </c>
      <c r="CV43" s="3" t="s">
        <v>1643</v>
      </c>
      <c r="CW43" s="3" t="s">
        <v>1643</v>
      </c>
      <c r="CX43" s="3" t="s">
        <v>1643</v>
      </c>
      <c r="CY43" s="3" t="s">
        <v>1643</v>
      </c>
      <c r="CZ43" s="3" t="s">
        <v>1643</v>
      </c>
      <c r="DA43" s="3" t="s">
        <v>1643</v>
      </c>
      <c r="DB43" s="3" t="s">
        <v>1643</v>
      </c>
      <c r="DC43" s="3" t="s">
        <v>1643</v>
      </c>
      <c r="DD43" s="3" t="s">
        <v>1643</v>
      </c>
      <c r="DE43" s="5" t="s">
        <v>1643</v>
      </c>
      <c r="DF43" s="8" t="s">
        <v>1643</v>
      </c>
      <c r="DG43" s="3" t="s">
        <v>1643</v>
      </c>
      <c r="DH43" s="3" t="s">
        <v>1643</v>
      </c>
      <c r="DI43" s="3" t="s">
        <v>1643</v>
      </c>
      <c r="DJ43" s="3" t="s">
        <v>1643</v>
      </c>
      <c r="DK43" s="3" t="s">
        <v>1643</v>
      </c>
      <c r="DL43" s="3" t="s">
        <v>1643</v>
      </c>
      <c r="DM43" s="3" t="s">
        <v>1643</v>
      </c>
      <c r="DN43" s="5" t="s">
        <v>1643</v>
      </c>
      <c r="DO43" s="8" t="s">
        <v>1643</v>
      </c>
      <c r="DP43" s="3" t="s">
        <v>1643</v>
      </c>
      <c r="DQ43" s="3" t="s">
        <v>1643</v>
      </c>
      <c r="DR43" s="5" t="s">
        <v>1643</v>
      </c>
      <c r="DS43" s="8" t="s">
        <v>1643</v>
      </c>
      <c r="DT43" s="3" t="s">
        <v>1643</v>
      </c>
      <c r="DU43" s="3" t="s">
        <v>1643</v>
      </c>
      <c r="DV43" s="5" t="s">
        <v>1643</v>
      </c>
      <c r="DW43" s="16" t="s">
        <v>1643</v>
      </c>
      <c r="DX43" s="13" t="s">
        <v>1643</v>
      </c>
      <c r="DY43" s="3" t="s">
        <v>1643</v>
      </c>
      <c r="DZ43" s="3" t="s">
        <v>1643</v>
      </c>
      <c r="EA43" s="3" t="s">
        <v>1643</v>
      </c>
      <c r="EB43" s="20" t="s">
        <v>1643</v>
      </c>
      <c r="EC43" s="13" t="s">
        <v>1643</v>
      </c>
      <c r="ED43" s="3" t="s">
        <v>1643</v>
      </c>
      <c r="EE43" s="3" t="s">
        <v>1643</v>
      </c>
      <c r="EF43" s="3" t="s">
        <v>1643</v>
      </c>
      <c r="EG43" s="3" t="s">
        <v>1643</v>
      </c>
      <c r="EH43" s="3" t="s">
        <v>1643</v>
      </c>
      <c r="EI43" s="3" t="s">
        <v>1643</v>
      </c>
      <c r="EJ43" s="3" t="s">
        <v>1643</v>
      </c>
      <c r="EK43" s="3" t="s">
        <v>1643</v>
      </c>
      <c r="EL43" s="3" t="s">
        <v>1643</v>
      </c>
      <c r="EM43" s="20" t="s">
        <v>1643</v>
      </c>
      <c r="EN43" s="18" t="s">
        <v>1643</v>
      </c>
      <c r="EO43" s="8" t="s">
        <v>1643</v>
      </c>
      <c r="EP43" s="3" t="s">
        <v>1643</v>
      </c>
      <c r="EQ43" s="3" t="s">
        <v>1643</v>
      </c>
      <c r="ER43" s="3" t="s">
        <v>1643</v>
      </c>
      <c r="ES43" s="3" t="s">
        <v>1643</v>
      </c>
      <c r="ET43" s="3" t="s">
        <v>1643</v>
      </c>
      <c r="EU43" s="3" t="s">
        <v>1643</v>
      </c>
      <c r="EV43" s="3" t="s">
        <v>1643</v>
      </c>
      <c r="EW43" s="3" t="s">
        <v>1643</v>
      </c>
      <c r="EX43" s="20" t="s">
        <v>1643</v>
      </c>
      <c r="EY43" s="16" t="s">
        <v>1643</v>
      </c>
      <c r="EZ43" s="13" t="s">
        <v>1643</v>
      </c>
      <c r="FA43" s="3" t="s">
        <v>1643</v>
      </c>
      <c r="FB43" s="3" t="s">
        <v>1643</v>
      </c>
      <c r="FC43" s="3" t="s">
        <v>1643</v>
      </c>
      <c r="FD43" s="3" t="s">
        <v>1643</v>
      </c>
      <c r="FE43" s="3" t="s">
        <v>1643</v>
      </c>
      <c r="FF43" s="3" t="s">
        <v>1643</v>
      </c>
      <c r="FG43" s="3" t="s">
        <v>1643</v>
      </c>
      <c r="FH43" s="3" t="s">
        <v>1643</v>
      </c>
      <c r="FI43" s="3" t="s">
        <v>1643</v>
      </c>
      <c r="FJ43" s="3" t="s">
        <v>1643</v>
      </c>
      <c r="FK43" s="3" t="s">
        <v>1643</v>
      </c>
      <c r="FL43" s="3" t="s">
        <v>1643</v>
      </c>
      <c r="FM43" s="3" t="s">
        <v>1643</v>
      </c>
      <c r="FN43" s="3" t="s">
        <v>1643</v>
      </c>
      <c r="FO43" s="3" t="s">
        <v>1643</v>
      </c>
      <c r="FP43" s="3" t="s">
        <v>1643</v>
      </c>
      <c r="FQ43" s="3" t="s">
        <v>1643</v>
      </c>
      <c r="FR43" s="3" t="s">
        <v>1643</v>
      </c>
      <c r="FS43" s="3" t="s">
        <v>1643</v>
      </c>
      <c r="FT43" s="3" t="s">
        <v>1643</v>
      </c>
      <c r="FU43" s="3" t="s">
        <v>1643</v>
      </c>
      <c r="FV43" s="3" t="s">
        <v>1643</v>
      </c>
      <c r="FW43" s="3" t="s">
        <v>1643</v>
      </c>
      <c r="FX43" s="3" t="s">
        <v>1643</v>
      </c>
      <c r="FY43" s="3" t="s">
        <v>1643</v>
      </c>
      <c r="FZ43" s="3" t="s">
        <v>1643</v>
      </c>
      <c r="GA43" s="3" t="s">
        <v>1643</v>
      </c>
      <c r="GB43" s="3" t="s">
        <v>1643</v>
      </c>
      <c r="GC43" s="3" t="s">
        <v>1643</v>
      </c>
      <c r="GD43" s="3" t="s">
        <v>1643</v>
      </c>
      <c r="GE43" s="3" t="s">
        <v>1643</v>
      </c>
      <c r="GF43" s="3" t="s">
        <v>1643</v>
      </c>
      <c r="GG43" s="3" t="s">
        <v>1643</v>
      </c>
      <c r="GH43" s="3" t="s">
        <v>1643</v>
      </c>
      <c r="GI43" s="3" t="s">
        <v>1643</v>
      </c>
      <c r="GJ43" s="3" t="s">
        <v>1643</v>
      </c>
      <c r="GK43" s="3" t="s">
        <v>1643</v>
      </c>
      <c r="GL43" s="3" t="s">
        <v>1643</v>
      </c>
      <c r="GM43" s="3" t="s">
        <v>1643</v>
      </c>
      <c r="GN43" s="3" t="s">
        <v>1643</v>
      </c>
      <c r="GO43" s="3" t="s">
        <v>1643</v>
      </c>
      <c r="GP43" s="20" t="s">
        <v>1643</v>
      </c>
      <c r="GQ43" s="13" t="s">
        <v>1643</v>
      </c>
      <c r="GR43" s="20" t="s">
        <v>1643</v>
      </c>
      <c r="GS43" s="13" t="s">
        <v>1643</v>
      </c>
      <c r="GT43" s="3" t="s">
        <v>1643</v>
      </c>
      <c r="GU43" s="3" t="s">
        <v>1643</v>
      </c>
      <c r="GV43" s="20" t="s">
        <v>1643</v>
      </c>
      <c r="GW43" s="31"/>
      <c r="GX43" s="13" t="s">
        <v>1643</v>
      </c>
      <c r="GY43" s="5" t="s">
        <v>1643</v>
      </c>
      <c r="GZ43" s="13" t="s">
        <v>1643</v>
      </c>
      <c r="HA43" s="5" t="s">
        <v>1643</v>
      </c>
      <c r="HB43" s="13" t="s">
        <v>1643</v>
      </c>
      <c r="HC43" s="3" t="s">
        <v>1643</v>
      </c>
      <c r="HD43" s="3" t="s">
        <v>1643</v>
      </c>
      <c r="HE43" s="3" t="s">
        <v>1643</v>
      </c>
      <c r="HF43" s="3" t="s">
        <v>1643</v>
      </c>
      <c r="HG43" s="20" t="s">
        <v>1643</v>
      </c>
      <c r="HH43" s="13" t="s">
        <v>1643</v>
      </c>
      <c r="HI43" s="3"/>
      <c r="HJ43" s="3" t="s">
        <v>1643</v>
      </c>
      <c r="HK43" s="3" t="s">
        <v>1643</v>
      </c>
      <c r="HL43" s="3" t="s">
        <v>1643</v>
      </c>
      <c r="HM43" s="3" t="s">
        <v>1643</v>
      </c>
      <c r="HN43" s="3" t="s">
        <v>1643</v>
      </c>
      <c r="HO43" s="5" t="s">
        <v>1643</v>
      </c>
      <c r="HP43" s="8" t="s">
        <v>1643</v>
      </c>
      <c r="HQ43" s="8" t="s">
        <v>1643</v>
      </c>
      <c r="HR43" s="3" t="s">
        <v>1643</v>
      </c>
      <c r="HS43" s="3" t="s">
        <v>1643</v>
      </c>
      <c r="HT43" s="3" t="s">
        <v>1643</v>
      </c>
      <c r="HU43" s="3" t="s">
        <v>1643</v>
      </c>
      <c r="HV43" s="5" t="s">
        <v>1643</v>
      </c>
      <c r="HW43" s="13" t="s">
        <v>1643</v>
      </c>
      <c r="HX43" s="8" t="s">
        <v>1643</v>
      </c>
      <c r="HY43" s="3" t="s">
        <v>1643</v>
      </c>
      <c r="HZ43" s="3" t="s">
        <v>1643</v>
      </c>
      <c r="IA43" s="3" t="s">
        <v>1643</v>
      </c>
      <c r="IB43" s="3" t="s">
        <v>1643</v>
      </c>
      <c r="IC43" s="5" t="s">
        <v>1643</v>
      </c>
      <c r="ID43" s="13" t="s">
        <v>1643</v>
      </c>
      <c r="IE43" s="8" t="s">
        <v>1643</v>
      </c>
      <c r="IF43" s="3" t="s">
        <v>1643</v>
      </c>
      <c r="IG43" s="3" t="s">
        <v>1643</v>
      </c>
      <c r="IH43" s="3" t="s">
        <v>1643</v>
      </c>
      <c r="II43" s="3" t="s">
        <v>1643</v>
      </c>
      <c r="IJ43" s="20" t="s">
        <v>1643</v>
      </c>
      <c r="IK43" s="13" t="s">
        <v>1643</v>
      </c>
      <c r="IL43" s="3" t="s">
        <v>1643</v>
      </c>
      <c r="IM43" s="3" t="s">
        <v>1643</v>
      </c>
      <c r="IN43" s="3" t="s">
        <v>1643</v>
      </c>
      <c r="IO43" s="3" t="s">
        <v>1643</v>
      </c>
      <c r="IP43" s="3" t="s">
        <v>1643</v>
      </c>
      <c r="IQ43" s="3" t="s">
        <v>1643</v>
      </c>
      <c r="IR43" s="3" t="s">
        <v>1643</v>
      </c>
      <c r="IS43" s="20" t="s">
        <v>1643</v>
      </c>
      <c r="IT43" s="13" t="s">
        <v>1643</v>
      </c>
      <c r="IU43" s="3"/>
      <c r="IV43" s="3" t="s">
        <v>1643</v>
      </c>
      <c r="IW43" s="3" t="s">
        <v>1643</v>
      </c>
      <c r="IX43" s="3" t="s">
        <v>1643</v>
      </c>
      <c r="IY43" s="5" t="s">
        <v>1643</v>
      </c>
      <c r="IZ43" s="8" t="s">
        <v>1643</v>
      </c>
      <c r="JA43" s="8" t="s">
        <v>1643</v>
      </c>
      <c r="JB43" s="3" t="s">
        <v>1643</v>
      </c>
      <c r="JC43" s="3" t="s">
        <v>1643</v>
      </c>
      <c r="JD43" s="5" t="s">
        <v>1643</v>
      </c>
      <c r="JE43" s="13" t="s">
        <v>1643</v>
      </c>
      <c r="JF43" s="3" t="s">
        <v>1643</v>
      </c>
      <c r="JG43" s="3" t="s">
        <v>1643</v>
      </c>
      <c r="JH43" s="3" t="s">
        <v>1643</v>
      </c>
      <c r="JI43" s="3" t="s">
        <v>1643</v>
      </c>
      <c r="JJ43" s="3" t="s">
        <v>1643</v>
      </c>
      <c r="JK43" s="3" t="s">
        <v>1643</v>
      </c>
      <c r="JL43" s="3" t="s">
        <v>1643</v>
      </c>
      <c r="JM43" s="20" t="s">
        <v>1643</v>
      </c>
      <c r="JN43" s="13" t="s">
        <v>1643</v>
      </c>
      <c r="JO43" s="3" t="s">
        <v>1643</v>
      </c>
      <c r="JP43" s="3" t="s">
        <v>1643</v>
      </c>
      <c r="JQ43" s="3" t="s">
        <v>1643</v>
      </c>
      <c r="JR43" s="3" t="s">
        <v>1643</v>
      </c>
      <c r="JS43" s="5" t="s">
        <v>1643</v>
      </c>
      <c r="JT43" s="13" t="s">
        <v>1643</v>
      </c>
      <c r="JU43" s="3" t="s">
        <v>1643</v>
      </c>
      <c r="JV43" s="3" t="s">
        <v>1643</v>
      </c>
      <c r="JW43" s="3" t="s">
        <v>1643</v>
      </c>
      <c r="JX43" s="5" t="s">
        <v>1643</v>
      </c>
      <c r="JY43" s="13" t="s">
        <v>1643</v>
      </c>
      <c r="JZ43" s="3" t="s">
        <v>1643</v>
      </c>
      <c r="KA43" s="3" t="s">
        <v>1643</v>
      </c>
      <c r="KB43" s="3" t="s">
        <v>1643</v>
      </c>
      <c r="KC43" s="3" t="s">
        <v>1643</v>
      </c>
      <c r="KD43" s="3" t="s">
        <v>1643</v>
      </c>
      <c r="KE43" s="3" t="s">
        <v>1643</v>
      </c>
      <c r="KF43" s="3" t="s">
        <v>1643</v>
      </c>
      <c r="KG43" s="5" t="s">
        <v>1643</v>
      </c>
      <c r="KH43" s="13" t="s">
        <v>1643</v>
      </c>
      <c r="KI43" s="3" t="s">
        <v>1643</v>
      </c>
      <c r="KJ43" s="3" t="s">
        <v>1643</v>
      </c>
      <c r="KK43" s="3" t="s">
        <v>1643</v>
      </c>
      <c r="KL43" s="3" t="s">
        <v>1643</v>
      </c>
      <c r="KM43" s="3" t="s">
        <v>1643</v>
      </c>
      <c r="KN43" s="20" t="s">
        <v>1643</v>
      </c>
      <c r="KO43" s="13" t="s">
        <v>1643</v>
      </c>
      <c r="KP43" s="3" t="s">
        <v>1643</v>
      </c>
      <c r="KQ43" s="3" t="s">
        <v>1643</v>
      </c>
      <c r="KR43" s="3" t="s">
        <v>1643</v>
      </c>
      <c r="KS43" s="20" t="s">
        <v>1643</v>
      </c>
      <c r="KT43" s="16" t="s">
        <v>1643</v>
      </c>
      <c r="KU43" s="13" t="s">
        <v>1643</v>
      </c>
      <c r="KV43" s="3" t="s">
        <v>1643</v>
      </c>
      <c r="KW43" s="3" t="s">
        <v>1643</v>
      </c>
      <c r="KX43" s="3" t="s">
        <v>1643</v>
      </c>
      <c r="KY43" s="3" t="s">
        <v>1643</v>
      </c>
      <c r="KZ43" s="3" t="s">
        <v>1643</v>
      </c>
      <c r="LA43" s="3" t="s">
        <v>1643</v>
      </c>
      <c r="LB43" s="3" t="s">
        <v>1643</v>
      </c>
      <c r="LC43" s="3" t="s">
        <v>1643</v>
      </c>
      <c r="LD43" s="3" t="s">
        <v>1643</v>
      </c>
      <c r="LE43" s="3" t="s">
        <v>1643</v>
      </c>
      <c r="LF43" s="3" t="s">
        <v>1643</v>
      </c>
      <c r="LG43" s="3" t="s">
        <v>1643</v>
      </c>
      <c r="LH43" s="3" t="s">
        <v>1643</v>
      </c>
      <c r="LI43" s="3" t="s">
        <v>1643</v>
      </c>
      <c r="LJ43" s="3" t="s">
        <v>1643</v>
      </c>
      <c r="LK43" s="3" t="s">
        <v>1643</v>
      </c>
      <c r="LL43" s="3" t="s">
        <v>1643</v>
      </c>
      <c r="LM43" s="3" t="s">
        <v>1643</v>
      </c>
      <c r="LN43" s="3" t="s">
        <v>1643</v>
      </c>
      <c r="LO43" s="3" t="s">
        <v>1643</v>
      </c>
      <c r="LP43" s="3" t="s">
        <v>1643</v>
      </c>
      <c r="LQ43" s="3" t="s">
        <v>1643</v>
      </c>
      <c r="LR43" s="3" t="s">
        <v>1643</v>
      </c>
      <c r="LS43" s="3" t="s">
        <v>1643</v>
      </c>
      <c r="LT43" s="3" t="s">
        <v>1643</v>
      </c>
      <c r="LU43" s="3" t="s">
        <v>1643</v>
      </c>
      <c r="LV43" s="3" t="s">
        <v>1643</v>
      </c>
      <c r="LW43" s="3" t="s">
        <v>1643</v>
      </c>
      <c r="LX43" s="3" t="s">
        <v>1643</v>
      </c>
      <c r="LY43" s="3" t="s">
        <v>1643</v>
      </c>
      <c r="LZ43" s="3" t="s">
        <v>1643</v>
      </c>
      <c r="MA43" s="3" t="s">
        <v>1643</v>
      </c>
      <c r="MB43" s="3" t="s">
        <v>1643</v>
      </c>
      <c r="MC43" s="3" t="s">
        <v>1643</v>
      </c>
      <c r="MD43" s="3" t="s">
        <v>1643</v>
      </c>
      <c r="ME43" s="3" t="s">
        <v>1643</v>
      </c>
      <c r="MF43" s="3" t="s">
        <v>1643</v>
      </c>
      <c r="MG43" s="3" t="s">
        <v>1643</v>
      </c>
      <c r="MH43" s="3" t="s">
        <v>1643</v>
      </c>
      <c r="MI43" s="3" t="s">
        <v>1643</v>
      </c>
      <c r="MJ43" s="3" t="s">
        <v>1643</v>
      </c>
      <c r="MK43" s="3" t="s">
        <v>1643</v>
      </c>
      <c r="ML43" s="3" t="s">
        <v>1643</v>
      </c>
      <c r="MM43" s="3" t="s">
        <v>1643</v>
      </c>
      <c r="MN43" s="20" t="s">
        <v>1643</v>
      </c>
      <c r="MO43" s="13" t="s">
        <v>1643</v>
      </c>
      <c r="MP43" s="3" t="s">
        <v>1643</v>
      </c>
      <c r="MQ43" s="3" t="s">
        <v>1643</v>
      </c>
      <c r="MR43" s="3" t="s">
        <v>1643</v>
      </c>
      <c r="MS43" s="3" t="s">
        <v>1643</v>
      </c>
      <c r="MT43" s="3" t="s">
        <v>1643</v>
      </c>
      <c r="MU43" s="3" t="s">
        <v>1643</v>
      </c>
      <c r="MV43" s="20" t="s">
        <v>1643</v>
      </c>
      <c r="MW43" s="13" t="s">
        <v>1643</v>
      </c>
      <c r="MX43" s="3" t="s">
        <v>1643</v>
      </c>
      <c r="MY43" s="3" t="s">
        <v>1643</v>
      </c>
      <c r="MZ43" s="3" t="s">
        <v>1643</v>
      </c>
      <c r="NA43" s="3" t="s">
        <v>1643</v>
      </c>
      <c r="NB43" s="3" t="s">
        <v>1643</v>
      </c>
      <c r="NC43" s="20" t="s">
        <v>1643</v>
      </c>
      <c r="ND43" s="13" t="s">
        <v>1643</v>
      </c>
      <c r="NE43" s="3" t="s">
        <v>1643</v>
      </c>
      <c r="NF43" s="3" t="s">
        <v>1643</v>
      </c>
      <c r="NG43" s="3" t="s">
        <v>1643</v>
      </c>
      <c r="NH43" s="3" t="s">
        <v>1643</v>
      </c>
      <c r="NI43" s="3" t="s">
        <v>1643</v>
      </c>
      <c r="NJ43" s="3" t="s">
        <v>1643</v>
      </c>
      <c r="NK43" s="3" t="s">
        <v>1643</v>
      </c>
      <c r="NL43" s="3" t="s">
        <v>1643</v>
      </c>
      <c r="NM43" s="3" t="s">
        <v>1643</v>
      </c>
      <c r="NN43" s="3" t="s">
        <v>1643</v>
      </c>
      <c r="NO43" s="20" t="s">
        <v>1643</v>
      </c>
      <c r="NP43" s="13" t="s">
        <v>1643</v>
      </c>
      <c r="NQ43" s="3" t="s">
        <v>1643</v>
      </c>
      <c r="NR43" s="3" t="s">
        <v>1643</v>
      </c>
      <c r="NS43" s="3" t="s">
        <v>1643</v>
      </c>
      <c r="NT43" s="3" t="s">
        <v>1643</v>
      </c>
      <c r="NU43" s="3" t="s">
        <v>1643</v>
      </c>
      <c r="NV43" s="3" t="s">
        <v>1643</v>
      </c>
      <c r="NW43" s="3" t="s">
        <v>1643</v>
      </c>
      <c r="NX43" s="3" t="s">
        <v>1643</v>
      </c>
      <c r="NY43" s="3" t="s">
        <v>1643</v>
      </c>
      <c r="NZ43" s="3" t="s">
        <v>1643</v>
      </c>
      <c r="OA43" s="3" t="s">
        <v>1643</v>
      </c>
      <c r="OB43" s="3" t="s">
        <v>1643</v>
      </c>
      <c r="OC43" s="3" t="s">
        <v>1643</v>
      </c>
      <c r="OD43" s="3" t="s">
        <v>1643</v>
      </c>
      <c r="OE43" s="5" t="s">
        <v>1643</v>
      </c>
      <c r="OF43" s="13" t="s">
        <v>1643</v>
      </c>
      <c r="OG43" s="3" t="s">
        <v>1643</v>
      </c>
      <c r="OH43" s="3" t="s">
        <v>1643</v>
      </c>
      <c r="OI43" s="3" t="s">
        <v>1643</v>
      </c>
      <c r="OJ43" s="3" t="s">
        <v>1643</v>
      </c>
      <c r="OK43" s="3" t="s">
        <v>1643</v>
      </c>
      <c r="OL43" s="3" t="s">
        <v>1643</v>
      </c>
      <c r="OM43" s="5" t="s">
        <v>1643</v>
      </c>
      <c r="ON43" s="13" t="s">
        <v>1643</v>
      </c>
      <c r="OO43" s="3" t="s">
        <v>1643</v>
      </c>
      <c r="OP43" s="3" t="s">
        <v>1643</v>
      </c>
      <c r="OQ43" s="3" t="s">
        <v>1643</v>
      </c>
      <c r="OR43" s="3" t="s">
        <v>1643</v>
      </c>
      <c r="OS43" s="3" t="s">
        <v>1643</v>
      </c>
      <c r="OT43" s="3" t="s">
        <v>1643</v>
      </c>
      <c r="OU43" s="3" t="s">
        <v>1643</v>
      </c>
      <c r="OV43" s="3" t="s">
        <v>1643</v>
      </c>
      <c r="OW43" s="3" t="s">
        <v>1643</v>
      </c>
      <c r="OX43" s="5" t="s">
        <v>1643</v>
      </c>
      <c r="OY43" s="13" t="s">
        <v>1643</v>
      </c>
      <c r="OZ43" s="3" t="s">
        <v>1643</v>
      </c>
      <c r="PA43" s="3" t="s">
        <v>1643</v>
      </c>
      <c r="PB43" s="3" t="s">
        <v>1643</v>
      </c>
      <c r="PC43" s="3" t="s">
        <v>1643</v>
      </c>
      <c r="PD43" s="3" t="s">
        <v>1643</v>
      </c>
      <c r="PE43" s="3" t="s">
        <v>1643</v>
      </c>
      <c r="PF43" s="3" t="s">
        <v>1643</v>
      </c>
      <c r="PG43" s="3" t="s">
        <v>1643</v>
      </c>
      <c r="PH43" s="3" t="s">
        <v>1643</v>
      </c>
      <c r="PI43" s="3" t="s">
        <v>1643</v>
      </c>
      <c r="PJ43" s="3" t="s">
        <v>1643</v>
      </c>
      <c r="PK43" s="3" t="s">
        <v>1643</v>
      </c>
      <c r="PL43" s="3" t="s">
        <v>1643</v>
      </c>
      <c r="PM43" s="3" t="s">
        <v>1643</v>
      </c>
      <c r="PN43" s="3" t="s">
        <v>1643</v>
      </c>
      <c r="PO43" s="3" t="s">
        <v>1643</v>
      </c>
      <c r="PP43" s="3" t="s">
        <v>1643</v>
      </c>
      <c r="PQ43" s="3" t="s">
        <v>1643</v>
      </c>
      <c r="PR43" s="3" t="s">
        <v>1643</v>
      </c>
      <c r="PS43" s="3" t="s">
        <v>1643</v>
      </c>
      <c r="PT43" s="3" t="s">
        <v>1643</v>
      </c>
      <c r="PU43" s="3" t="s">
        <v>1643</v>
      </c>
      <c r="PV43" s="3" t="s">
        <v>1643</v>
      </c>
      <c r="PW43" s="3" t="s">
        <v>1643</v>
      </c>
      <c r="PX43" s="3" t="s">
        <v>1643</v>
      </c>
      <c r="PY43" s="3" t="s">
        <v>1643</v>
      </c>
      <c r="PZ43" s="3" t="s">
        <v>1643</v>
      </c>
      <c r="QA43" s="3" t="s">
        <v>1643</v>
      </c>
      <c r="QB43" s="3" t="s">
        <v>1643</v>
      </c>
      <c r="QC43" s="3" t="s">
        <v>1643</v>
      </c>
      <c r="QD43" s="3" t="s">
        <v>1643</v>
      </c>
      <c r="QE43" s="3" t="s">
        <v>1643</v>
      </c>
      <c r="QF43" s="3" t="s">
        <v>1643</v>
      </c>
      <c r="QG43" s="3" t="s">
        <v>1643</v>
      </c>
      <c r="QH43" s="3" t="s">
        <v>1643</v>
      </c>
      <c r="QI43" s="3" t="s">
        <v>1643</v>
      </c>
      <c r="QJ43" s="3" t="s">
        <v>1643</v>
      </c>
      <c r="QK43" s="3" t="s">
        <v>1643</v>
      </c>
      <c r="QL43" s="3" t="s">
        <v>1643</v>
      </c>
      <c r="QM43" s="3" t="s">
        <v>1643</v>
      </c>
      <c r="QN43" s="3" t="s">
        <v>1643</v>
      </c>
      <c r="QO43" s="3" t="s">
        <v>1643</v>
      </c>
      <c r="QP43" s="3" t="s">
        <v>1643</v>
      </c>
      <c r="QQ43" s="3" t="s">
        <v>1643</v>
      </c>
      <c r="QR43" s="3" t="s">
        <v>1643</v>
      </c>
      <c r="QS43" s="3" t="s">
        <v>1643</v>
      </c>
      <c r="QT43" s="3" t="s">
        <v>1643</v>
      </c>
      <c r="QU43" s="3" t="s">
        <v>1643</v>
      </c>
      <c r="QV43" s="3" t="s">
        <v>1643</v>
      </c>
      <c r="QW43" s="3" t="s">
        <v>1643</v>
      </c>
      <c r="QX43" s="3" t="s">
        <v>1643</v>
      </c>
      <c r="QY43" s="3" t="s">
        <v>1643</v>
      </c>
      <c r="QZ43" s="3" t="s">
        <v>1643</v>
      </c>
      <c r="RA43" s="3" t="s">
        <v>1643</v>
      </c>
      <c r="RB43" s="3" t="s">
        <v>1643</v>
      </c>
      <c r="RC43" s="3" t="s">
        <v>1643</v>
      </c>
      <c r="RD43" s="3" t="s">
        <v>1643</v>
      </c>
      <c r="RE43" s="3" t="s">
        <v>1643</v>
      </c>
      <c r="RF43" s="3" t="s">
        <v>1643</v>
      </c>
      <c r="RG43" s="3" t="s">
        <v>1643</v>
      </c>
      <c r="RH43" s="3" t="s">
        <v>1643</v>
      </c>
      <c r="RI43" s="3" t="s">
        <v>1643</v>
      </c>
      <c r="RJ43" s="3" t="s">
        <v>1643</v>
      </c>
      <c r="RK43" s="5" t="s">
        <v>1643</v>
      </c>
      <c r="RL43" s="8" t="s">
        <v>1643</v>
      </c>
      <c r="RM43" s="3" t="s">
        <v>1643</v>
      </c>
      <c r="RN43" s="3" t="s">
        <v>1643</v>
      </c>
      <c r="RO43" s="3" t="s">
        <v>1643</v>
      </c>
      <c r="RP43" s="3" t="s">
        <v>1643</v>
      </c>
      <c r="RQ43" s="3" t="s">
        <v>1643</v>
      </c>
      <c r="RR43" s="20" t="s">
        <v>1643</v>
      </c>
      <c r="RS43" s="13" t="s">
        <v>1643</v>
      </c>
      <c r="RT43" s="3" t="s">
        <v>1643</v>
      </c>
      <c r="RU43" s="3" t="s">
        <v>1643</v>
      </c>
      <c r="RV43" s="3" t="s">
        <v>1643</v>
      </c>
      <c r="RW43" s="3" t="s">
        <v>1643</v>
      </c>
      <c r="RX43" s="3" t="s">
        <v>1643</v>
      </c>
      <c r="RY43" s="3" t="s">
        <v>1643</v>
      </c>
      <c r="RZ43" s="3" t="s">
        <v>1643</v>
      </c>
      <c r="SA43" s="3" t="s">
        <v>1643</v>
      </c>
      <c r="SB43" s="3" t="s">
        <v>1643</v>
      </c>
      <c r="SC43" s="3" t="s">
        <v>1643</v>
      </c>
      <c r="SD43" s="3" t="s">
        <v>1643</v>
      </c>
      <c r="SE43" s="3" t="s">
        <v>1643</v>
      </c>
      <c r="SF43" s="3" t="s">
        <v>1643</v>
      </c>
      <c r="SG43" s="3" t="s">
        <v>1643</v>
      </c>
      <c r="SH43" s="3" t="s">
        <v>1643</v>
      </c>
      <c r="SI43" s="3" t="s">
        <v>1643</v>
      </c>
      <c r="SJ43" s="3" t="s">
        <v>1643</v>
      </c>
      <c r="SK43" s="3" t="s">
        <v>1643</v>
      </c>
      <c r="SL43" s="3" t="s">
        <v>1643</v>
      </c>
      <c r="SM43" s="3" t="s">
        <v>1643</v>
      </c>
      <c r="SN43" s="3" t="s">
        <v>1643</v>
      </c>
      <c r="SO43" s="3" t="s">
        <v>1643</v>
      </c>
      <c r="SP43" s="3" t="s">
        <v>1643</v>
      </c>
      <c r="SQ43" s="3" t="s">
        <v>1643</v>
      </c>
      <c r="SR43" s="3" t="s">
        <v>1643</v>
      </c>
      <c r="SS43" s="3" t="s">
        <v>1643</v>
      </c>
      <c r="ST43" s="3" t="s">
        <v>1643</v>
      </c>
      <c r="SU43" s="3" t="s">
        <v>1643</v>
      </c>
      <c r="SV43" s="3" t="s">
        <v>1643</v>
      </c>
      <c r="SW43" s="3" t="s">
        <v>1643</v>
      </c>
      <c r="SX43" s="3" t="s">
        <v>1643</v>
      </c>
      <c r="SY43" s="3" t="s">
        <v>1643</v>
      </c>
      <c r="SZ43" s="3" t="s">
        <v>1643</v>
      </c>
      <c r="TA43" s="3" t="s">
        <v>1643</v>
      </c>
      <c r="TB43" s="20" t="s">
        <v>1643</v>
      </c>
      <c r="TC43" s="13"/>
      <c r="TD43" s="3"/>
      <c r="TE43" s="5"/>
      <c r="TF43" s="18" t="s">
        <v>1643</v>
      </c>
      <c r="TG43" s="13" t="s">
        <v>1643</v>
      </c>
      <c r="TH43" s="3" t="s">
        <v>1643</v>
      </c>
      <c r="TI43" s="3" t="s">
        <v>1643</v>
      </c>
      <c r="TJ43" s="3" t="s">
        <v>1643</v>
      </c>
      <c r="TK43" s="3" t="s">
        <v>1643</v>
      </c>
      <c r="TL43" s="3" t="s">
        <v>1643</v>
      </c>
      <c r="TM43" s="3" t="s">
        <v>1643</v>
      </c>
      <c r="TN43" s="3" t="s">
        <v>1643</v>
      </c>
      <c r="TO43" s="3" t="s">
        <v>1643</v>
      </c>
      <c r="TP43" s="5" t="s">
        <v>1643</v>
      </c>
      <c r="TQ43" s="8" t="s">
        <v>1643</v>
      </c>
      <c r="TR43" s="3" t="s">
        <v>1643</v>
      </c>
      <c r="TS43" s="3" t="s">
        <v>1643</v>
      </c>
      <c r="TT43" s="3" t="s">
        <v>1643</v>
      </c>
      <c r="TU43" s="20" t="s">
        <v>1643</v>
      </c>
      <c r="TV43" s="13" t="s">
        <v>1643</v>
      </c>
      <c r="TW43" s="5" t="s">
        <v>1643</v>
      </c>
      <c r="TX43" s="13" t="s">
        <v>1643</v>
      </c>
      <c r="TY43" s="5" t="s">
        <v>1643</v>
      </c>
      <c r="TZ43" s="13" t="s">
        <v>1643</v>
      </c>
      <c r="UA43" s="3" t="s">
        <v>1643</v>
      </c>
      <c r="UB43" s="3" t="s">
        <v>1643</v>
      </c>
      <c r="UC43" s="3" t="s">
        <v>1643</v>
      </c>
      <c r="UD43" s="3" t="s">
        <v>1643</v>
      </c>
      <c r="UE43" s="5" t="s">
        <v>1643</v>
      </c>
      <c r="UF43" s="13" t="s">
        <v>110</v>
      </c>
      <c r="UG43" s="3" t="s">
        <v>1643</v>
      </c>
      <c r="UH43" s="5" t="s">
        <v>110</v>
      </c>
      <c r="UI43" s="13" t="s">
        <v>130</v>
      </c>
      <c r="UJ43" s="3" t="s">
        <v>129</v>
      </c>
      <c r="UK43" s="3" t="s">
        <v>128</v>
      </c>
      <c r="UL43" s="3" t="s">
        <v>130</v>
      </c>
      <c r="UM43" s="3" t="s">
        <v>131</v>
      </c>
      <c r="UN43" s="3" t="s">
        <v>129</v>
      </c>
      <c r="UO43" s="3" t="s">
        <v>130</v>
      </c>
      <c r="UP43" s="3" t="s">
        <v>131</v>
      </c>
      <c r="UQ43" s="3" t="s">
        <v>131</v>
      </c>
      <c r="UR43" s="3" t="s">
        <v>128</v>
      </c>
      <c r="US43" s="3" t="s">
        <v>131</v>
      </c>
      <c r="UT43" s="3" t="s">
        <v>131</v>
      </c>
      <c r="UU43" s="3" t="s">
        <v>132</v>
      </c>
      <c r="UV43" s="3" t="s">
        <v>129</v>
      </c>
      <c r="UW43" s="3" t="s">
        <v>131</v>
      </c>
      <c r="UX43" s="5" t="s">
        <v>1643</v>
      </c>
      <c r="UY43" s="13" t="s">
        <v>196</v>
      </c>
      <c r="UZ43" s="3" t="s">
        <v>1643</v>
      </c>
      <c r="VA43" s="3" t="s">
        <v>1643</v>
      </c>
      <c r="VB43" s="3" t="s">
        <v>1643</v>
      </c>
      <c r="VC43" s="3" t="s">
        <v>1643</v>
      </c>
      <c r="VD43" s="3" t="s">
        <v>1643</v>
      </c>
      <c r="VE43" s="3" t="s">
        <v>1643</v>
      </c>
      <c r="VF43" s="5" t="s">
        <v>1643</v>
      </c>
      <c r="VG43" s="13" t="s">
        <v>231</v>
      </c>
      <c r="VH43" s="3" t="s">
        <v>232</v>
      </c>
      <c r="VI43" s="3" t="s">
        <v>233</v>
      </c>
      <c r="VJ43" s="3" t="s">
        <v>234</v>
      </c>
      <c r="VK43" s="3" t="s">
        <v>235</v>
      </c>
      <c r="VL43" s="3" t="s">
        <v>1643</v>
      </c>
      <c r="VM43" s="3" t="s">
        <v>1643</v>
      </c>
      <c r="VN43" s="5" t="s">
        <v>1643</v>
      </c>
      <c r="VO43" s="13" t="s">
        <v>127</v>
      </c>
      <c r="VP43" s="3" t="s">
        <v>127</v>
      </c>
      <c r="VQ43" s="3" t="s">
        <v>131</v>
      </c>
      <c r="VR43" s="3" t="s">
        <v>127</v>
      </c>
      <c r="VS43" s="3" t="s">
        <v>128</v>
      </c>
      <c r="VT43" s="3" t="s">
        <v>130</v>
      </c>
      <c r="VU43" s="3" t="s">
        <v>129</v>
      </c>
      <c r="VV43" s="3" t="s">
        <v>130</v>
      </c>
      <c r="VW43" s="3" t="s">
        <v>129</v>
      </c>
      <c r="VX43" s="3" t="s">
        <v>130</v>
      </c>
      <c r="VY43" s="3" t="s">
        <v>130</v>
      </c>
      <c r="VZ43" s="3" t="s">
        <v>128</v>
      </c>
      <c r="WA43" s="3" t="s">
        <v>128</v>
      </c>
      <c r="WB43" s="3" t="s">
        <v>127</v>
      </c>
      <c r="WC43" s="3" t="s">
        <v>127</v>
      </c>
      <c r="WD43" s="3" t="s">
        <v>128</v>
      </c>
      <c r="WE43" s="3" t="s">
        <v>127</v>
      </c>
      <c r="WF43" s="3" t="s">
        <v>130</v>
      </c>
      <c r="WG43" s="3" t="s">
        <v>130</v>
      </c>
      <c r="WH43" s="3" t="s">
        <v>127</v>
      </c>
      <c r="WI43" s="3" t="s">
        <v>130</v>
      </c>
      <c r="WJ43" s="3" t="s">
        <v>130</v>
      </c>
      <c r="WK43" s="3" t="s">
        <v>130</v>
      </c>
      <c r="WL43" s="3" t="s">
        <v>130</v>
      </c>
      <c r="WM43" s="3" t="s">
        <v>130</v>
      </c>
      <c r="WN43" s="3" t="s">
        <v>131</v>
      </c>
      <c r="WO43" s="3" t="s">
        <v>129</v>
      </c>
      <c r="WP43" s="3" t="s">
        <v>130</v>
      </c>
      <c r="WQ43" s="3" t="s">
        <v>128</v>
      </c>
      <c r="WR43" s="3" t="s">
        <v>129</v>
      </c>
      <c r="WS43" s="3" t="s">
        <v>130</v>
      </c>
      <c r="WT43" s="3" t="s">
        <v>128</v>
      </c>
      <c r="WU43" s="3" t="s">
        <v>127</v>
      </c>
      <c r="WV43" s="3" t="s">
        <v>131</v>
      </c>
      <c r="WW43" s="3" t="s">
        <v>131</v>
      </c>
      <c r="WX43" s="3" t="s">
        <v>130</v>
      </c>
      <c r="WY43" s="3" t="s">
        <v>131</v>
      </c>
      <c r="WZ43" s="3" t="s">
        <v>131</v>
      </c>
      <c r="XA43" s="3" t="s">
        <v>132</v>
      </c>
      <c r="XB43" s="3" t="s">
        <v>131</v>
      </c>
      <c r="XC43" s="3" t="s">
        <v>132</v>
      </c>
      <c r="XD43" s="3" t="s">
        <v>131</v>
      </c>
      <c r="XE43" s="3" t="s">
        <v>127</v>
      </c>
      <c r="XF43" s="3" t="s">
        <v>129</v>
      </c>
      <c r="XG43" s="3" t="s">
        <v>129</v>
      </c>
      <c r="XH43" s="3" t="s">
        <v>129</v>
      </c>
      <c r="XI43" s="3" t="s">
        <v>129</v>
      </c>
      <c r="XJ43" s="3" t="s">
        <v>127</v>
      </c>
      <c r="XK43" s="3" t="s">
        <v>127</v>
      </c>
      <c r="XL43" s="3" t="s">
        <v>127</v>
      </c>
      <c r="XM43" s="3" t="s">
        <v>127</v>
      </c>
      <c r="XN43" s="3" t="s">
        <v>127</v>
      </c>
      <c r="XO43" s="3" t="s">
        <v>129</v>
      </c>
      <c r="XP43" s="3" t="s">
        <v>127</v>
      </c>
      <c r="XQ43" s="3" t="s">
        <v>130</v>
      </c>
      <c r="XR43" s="3" t="s">
        <v>128</v>
      </c>
      <c r="XS43" s="3" t="s">
        <v>130</v>
      </c>
      <c r="XT43" s="3" t="s">
        <v>127</v>
      </c>
      <c r="XU43" s="3" t="s">
        <v>127</v>
      </c>
      <c r="XV43" s="3" t="s">
        <v>127</v>
      </c>
      <c r="XW43" s="3" t="s">
        <v>128</v>
      </c>
      <c r="XX43" s="3" t="s">
        <v>128</v>
      </c>
      <c r="XY43" s="3" t="s">
        <v>128</v>
      </c>
      <c r="XZ43" s="3" t="s">
        <v>127</v>
      </c>
      <c r="YA43" s="5" t="s">
        <v>1643</v>
      </c>
      <c r="YB43" s="13" t="s">
        <v>353</v>
      </c>
      <c r="YC43" s="3" t="s">
        <v>354</v>
      </c>
      <c r="YD43" s="3" t="s">
        <v>355</v>
      </c>
      <c r="YE43" s="3" t="s">
        <v>1643</v>
      </c>
      <c r="YF43" s="3" t="s">
        <v>1643</v>
      </c>
      <c r="YG43" s="3" t="s">
        <v>111</v>
      </c>
      <c r="YH43" s="5" t="s">
        <v>1643</v>
      </c>
      <c r="YI43" s="13" t="s">
        <v>110</v>
      </c>
      <c r="YJ43" s="3" t="s">
        <v>111</v>
      </c>
      <c r="YK43" s="3" t="s">
        <v>1643</v>
      </c>
      <c r="YL43" s="3" t="s">
        <v>111</v>
      </c>
      <c r="YM43" s="3" t="s">
        <v>1643</v>
      </c>
      <c r="YN43" s="3" t="s">
        <v>1643</v>
      </c>
      <c r="YO43" s="3" t="s">
        <v>110</v>
      </c>
      <c r="YP43" s="3" t="s">
        <v>111</v>
      </c>
      <c r="YQ43" s="3" t="s">
        <v>1643</v>
      </c>
      <c r="YR43" s="3" t="s">
        <v>110</v>
      </c>
      <c r="YS43" s="3" t="s">
        <v>417</v>
      </c>
      <c r="YT43" s="3" t="s">
        <v>111</v>
      </c>
      <c r="YU43" s="3" t="s">
        <v>1643</v>
      </c>
      <c r="YV43" s="3" t="s">
        <v>111</v>
      </c>
      <c r="YW43" s="3" t="s">
        <v>1643</v>
      </c>
      <c r="YX43" s="3" t="s">
        <v>1643</v>
      </c>
      <c r="YY43" s="3" t="s">
        <v>111</v>
      </c>
      <c r="YZ43" s="3" t="s">
        <v>1643</v>
      </c>
      <c r="ZA43" s="3" t="s">
        <v>1643</v>
      </c>
      <c r="ZB43" s="3" t="s">
        <v>110</v>
      </c>
      <c r="ZC43" s="3" t="s">
        <v>111</v>
      </c>
      <c r="ZD43" s="3" t="s">
        <v>1643</v>
      </c>
      <c r="ZE43" s="3" t="s">
        <v>245</v>
      </c>
      <c r="ZF43" s="3" t="s">
        <v>1643</v>
      </c>
      <c r="ZG43" s="3" t="s">
        <v>1643</v>
      </c>
      <c r="ZH43" s="3" t="s">
        <v>245</v>
      </c>
      <c r="ZI43" s="3" t="s">
        <v>1643</v>
      </c>
      <c r="ZJ43" s="3" t="s">
        <v>1643</v>
      </c>
      <c r="ZK43" s="3" t="s">
        <v>111</v>
      </c>
      <c r="ZL43" s="3" t="s">
        <v>1643</v>
      </c>
      <c r="ZM43" s="3" t="s">
        <v>1643</v>
      </c>
      <c r="ZN43" s="3" t="s">
        <v>1643</v>
      </c>
      <c r="ZO43" s="3" t="s">
        <v>111</v>
      </c>
      <c r="ZP43" s="3" t="s">
        <v>1643</v>
      </c>
      <c r="ZQ43" s="3" t="s">
        <v>1643</v>
      </c>
      <c r="ZR43" s="5" t="s">
        <v>1643</v>
      </c>
      <c r="ZS43" s="3" t="s">
        <v>452</v>
      </c>
      <c r="ZT43" s="3" t="s">
        <v>450</v>
      </c>
      <c r="ZU43" s="13" t="s">
        <v>447</v>
      </c>
      <c r="ZV43" s="18" t="s">
        <v>110</v>
      </c>
      <c r="ZW43" s="13" t="s">
        <v>1643</v>
      </c>
      <c r="ZX43" s="3" t="s">
        <v>1643</v>
      </c>
      <c r="ZY43" s="3" t="s">
        <v>1643</v>
      </c>
      <c r="ZZ43" s="3" t="s">
        <v>1643</v>
      </c>
      <c r="AAA43" s="3" t="s">
        <v>492</v>
      </c>
      <c r="AAB43" s="3" t="s">
        <v>495</v>
      </c>
      <c r="AAC43" s="3" t="s">
        <v>496</v>
      </c>
      <c r="AAD43" s="3" t="s">
        <v>497</v>
      </c>
      <c r="AAE43" s="3" t="s">
        <v>498</v>
      </c>
      <c r="AAF43" s="5" t="s">
        <v>1643</v>
      </c>
      <c r="AAG43" s="13" t="s">
        <v>110</v>
      </c>
      <c r="AAH43" s="3" t="s">
        <v>110</v>
      </c>
      <c r="AAI43" s="3" t="s">
        <v>110</v>
      </c>
      <c r="AAJ43" s="3" t="s">
        <v>110</v>
      </c>
      <c r="AAK43" s="3" t="s">
        <v>110</v>
      </c>
      <c r="AAL43" s="3" t="s">
        <v>1643</v>
      </c>
      <c r="AAM43" s="3" t="s">
        <v>1643</v>
      </c>
      <c r="AAN43" s="3" t="s">
        <v>1643</v>
      </c>
      <c r="AAO43" s="5" t="s">
        <v>1643</v>
      </c>
      <c r="AAP43" s="13" t="s">
        <v>111</v>
      </c>
      <c r="AAQ43" s="5" t="s">
        <v>1643</v>
      </c>
      <c r="AAR43" s="13" t="s">
        <v>526</v>
      </c>
      <c r="AAS43" s="3" t="s">
        <v>110</v>
      </c>
      <c r="AAT43" s="3" t="s">
        <v>110</v>
      </c>
      <c r="AAU43" s="3" t="s">
        <v>110</v>
      </c>
      <c r="AAV43" s="3" t="s">
        <v>111</v>
      </c>
      <c r="AAW43" s="3" t="s">
        <v>111</v>
      </c>
      <c r="AAX43" s="5" t="s">
        <v>110</v>
      </c>
      <c r="AAY43" s="13" t="s">
        <v>111</v>
      </c>
      <c r="AAZ43" s="13" t="s">
        <v>1643</v>
      </c>
      <c r="ABA43" s="3" t="s">
        <v>1643</v>
      </c>
      <c r="ABB43" s="3" t="s">
        <v>1643</v>
      </c>
      <c r="ABC43" s="3" t="s">
        <v>1643</v>
      </c>
      <c r="ABD43" s="3" t="s">
        <v>1643</v>
      </c>
      <c r="ABE43" s="20"/>
      <c r="ABF43" s="5" t="s">
        <v>1643</v>
      </c>
      <c r="ABG43" s="13" t="s">
        <v>1643</v>
      </c>
      <c r="ABH43" s="3" t="s">
        <v>1643</v>
      </c>
      <c r="ABI43" s="3" t="s">
        <v>1643</v>
      </c>
      <c r="ABJ43" s="3" t="s">
        <v>1643</v>
      </c>
      <c r="ABK43" s="3" t="s">
        <v>1643</v>
      </c>
      <c r="ABL43" s="3" t="s">
        <v>1643</v>
      </c>
      <c r="ABM43" s="5" t="s">
        <v>1643</v>
      </c>
      <c r="ABN43" s="13" t="s">
        <v>1643</v>
      </c>
      <c r="ABO43" s="3" t="s">
        <v>1643</v>
      </c>
      <c r="ABP43" s="3" t="s">
        <v>1643</v>
      </c>
      <c r="ABQ43" s="3" t="s">
        <v>1643</v>
      </c>
      <c r="ABR43" s="3" t="s">
        <v>1643</v>
      </c>
      <c r="ABS43" s="3" t="s">
        <v>1643</v>
      </c>
      <c r="ABT43" s="5" t="s">
        <v>1643</v>
      </c>
      <c r="ABU43" s="13" t="s">
        <v>1643</v>
      </c>
      <c r="ABV43" s="3" t="s">
        <v>1643</v>
      </c>
      <c r="ABW43" s="3" t="s">
        <v>1643</v>
      </c>
      <c r="ABX43" s="3" t="s">
        <v>1643</v>
      </c>
      <c r="ABY43" s="3" t="s">
        <v>1643</v>
      </c>
      <c r="ABZ43" s="3" t="s">
        <v>1643</v>
      </c>
      <c r="ACA43" s="5" t="s">
        <v>1643</v>
      </c>
      <c r="ACB43" s="13" t="s">
        <v>1643</v>
      </c>
      <c r="ACC43" s="3" t="s">
        <v>1643</v>
      </c>
      <c r="ACD43" s="3" t="s">
        <v>1643</v>
      </c>
      <c r="ACE43" s="3" t="s">
        <v>1643</v>
      </c>
      <c r="ACF43" s="3" t="s">
        <v>1643</v>
      </c>
      <c r="ACG43" s="3" t="s">
        <v>1643</v>
      </c>
      <c r="ACH43" s="3" t="s">
        <v>1643</v>
      </c>
      <c r="ACI43" s="3" t="s">
        <v>1643</v>
      </c>
      <c r="ACJ43" s="5" t="s">
        <v>1643</v>
      </c>
      <c r="ACK43" s="13" t="s">
        <v>111</v>
      </c>
      <c r="ACL43" s="3" t="s">
        <v>1643</v>
      </c>
      <c r="ACM43" s="3" t="s">
        <v>1643</v>
      </c>
      <c r="ACN43" s="3" t="s">
        <v>1643</v>
      </c>
      <c r="ACO43" s="3" t="s">
        <v>1643</v>
      </c>
      <c r="ACP43" s="5" t="s">
        <v>1643</v>
      </c>
      <c r="ACQ43" s="13" t="s">
        <v>1643</v>
      </c>
      <c r="ACR43" s="3" t="s">
        <v>1643</v>
      </c>
      <c r="ACS43" s="3" t="s">
        <v>1643</v>
      </c>
      <c r="ACT43" s="3" t="s">
        <v>1643</v>
      </c>
      <c r="ACU43" s="5"/>
      <c r="ACV43" s="13" t="s">
        <v>1643</v>
      </c>
      <c r="ACW43" s="3" t="s">
        <v>1643</v>
      </c>
      <c r="ACX43" s="3" t="s">
        <v>1643</v>
      </c>
      <c r="ACY43" s="3" t="s">
        <v>1643</v>
      </c>
      <c r="ACZ43" s="5" t="s">
        <v>1643</v>
      </c>
      <c r="ADA43" s="13" t="s">
        <v>1643</v>
      </c>
      <c r="ADB43" s="3" t="s">
        <v>1643</v>
      </c>
      <c r="ADC43" s="3" t="s">
        <v>1643</v>
      </c>
      <c r="ADD43" s="3" t="s">
        <v>1643</v>
      </c>
      <c r="ADE43" s="3" t="s">
        <v>1643</v>
      </c>
      <c r="ADF43" s="3" t="s">
        <v>1643</v>
      </c>
      <c r="ADG43" s="3" t="s">
        <v>1643</v>
      </c>
      <c r="ADH43" s="3" t="s">
        <v>1643</v>
      </c>
      <c r="ADI43" s="20" t="s">
        <v>1643</v>
      </c>
      <c r="ADJ43" s="13" t="s">
        <v>111</v>
      </c>
      <c r="ADK43" s="3" t="s">
        <v>1643</v>
      </c>
      <c r="ADL43" s="3" t="s">
        <v>1643</v>
      </c>
      <c r="ADM43" s="3" t="s">
        <v>1643</v>
      </c>
      <c r="ADN43" s="3" t="s">
        <v>1643</v>
      </c>
      <c r="ADO43" s="5" t="s">
        <v>1643</v>
      </c>
      <c r="ADP43" s="13" t="s">
        <v>1643</v>
      </c>
      <c r="ADQ43" s="8" t="s">
        <v>1643</v>
      </c>
      <c r="ADR43" s="3" t="s">
        <v>1643</v>
      </c>
      <c r="ADS43" s="3" t="s">
        <v>1643</v>
      </c>
      <c r="ADT43" s="5" t="s">
        <v>1643</v>
      </c>
      <c r="ADU43" s="13" t="s">
        <v>1643</v>
      </c>
      <c r="ADV43" s="8" t="s">
        <v>1643</v>
      </c>
      <c r="ADW43" s="3" t="s">
        <v>1643</v>
      </c>
      <c r="ADX43" s="3" t="s">
        <v>1643</v>
      </c>
      <c r="ADY43" s="5" t="s">
        <v>1643</v>
      </c>
      <c r="ADZ43" s="13" t="s">
        <v>1643</v>
      </c>
      <c r="AEA43" s="8" t="s">
        <v>1643</v>
      </c>
      <c r="AEB43" s="3" t="s">
        <v>1643</v>
      </c>
      <c r="AEC43" s="3" t="s">
        <v>1643</v>
      </c>
      <c r="AED43" s="5" t="s">
        <v>1643</v>
      </c>
      <c r="AEE43" s="13" t="s">
        <v>1643</v>
      </c>
      <c r="AEF43" s="3" t="s">
        <v>1643</v>
      </c>
      <c r="AEG43" s="3" t="s">
        <v>1643</v>
      </c>
      <c r="AEH43" s="3" t="s">
        <v>1643</v>
      </c>
      <c r="AEI43" s="3" t="s">
        <v>1643</v>
      </c>
      <c r="AEJ43" s="3" t="s">
        <v>1643</v>
      </c>
      <c r="AEK43" s="3" t="s">
        <v>1643</v>
      </c>
      <c r="AEL43" s="3" t="s">
        <v>1643</v>
      </c>
      <c r="AEM43" s="5" t="s">
        <v>1643</v>
      </c>
      <c r="AEN43" s="13" t="s">
        <v>1643</v>
      </c>
      <c r="AEO43" s="3" t="s">
        <v>1643</v>
      </c>
      <c r="AEP43" s="3" t="s">
        <v>1643</v>
      </c>
      <c r="AEQ43" s="3" t="s">
        <v>1643</v>
      </c>
      <c r="AER43" s="3" t="s">
        <v>1643</v>
      </c>
      <c r="AES43" s="3" t="s">
        <v>1643</v>
      </c>
      <c r="AET43" s="5" t="s">
        <v>1643</v>
      </c>
      <c r="AEU43" s="13" t="s">
        <v>1643</v>
      </c>
      <c r="AEV43" s="3" t="s">
        <v>1643</v>
      </c>
      <c r="AEW43" s="3" t="s">
        <v>1643</v>
      </c>
      <c r="AEX43" s="3" t="s">
        <v>1643</v>
      </c>
      <c r="AEY43" s="5" t="s">
        <v>1643</v>
      </c>
    </row>
    <row r="44" spans="1:831" ht="87" x14ac:dyDescent="0.35">
      <c r="A44" s="1">
        <v>45619.698819444442</v>
      </c>
      <c r="B44" s="2">
        <v>45619.708518518521</v>
      </c>
      <c r="C44" s="4">
        <v>73</v>
      </c>
      <c r="D44" s="4">
        <v>838</v>
      </c>
      <c r="E44" s="3" t="s">
        <v>1677</v>
      </c>
      <c r="F44" s="2">
        <v>45626.70858353009</v>
      </c>
      <c r="G44" s="3" t="s">
        <v>1733</v>
      </c>
      <c r="H44" s="4">
        <v>1</v>
      </c>
      <c r="I44" s="3" t="s">
        <v>1642</v>
      </c>
      <c r="J44" s="3" t="s">
        <v>1642</v>
      </c>
      <c r="K44" s="3" t="s">
        <v>1642</v>
      </c>
      <c r="L44" s="3" t="s">
        <v>1642</v>
      </c>
      <c r="M44" s="3" t="s">
        <v>1642</v>
      </c>
      <c r="N44" s="3" t="s">
        <v>1642</v>
      </c>
      <c r="O44" s="3" t="s">
        <v>110</v>
      </c>
      <c r="P44" s="3" t="s">
        <v>1643</v>
      </c>
      <c r="Q44" s="3" t="s">
        <v>1643</v>
      </c>
      <c r="R44" s="20" t="s">
        <v>110</v>
      </c>
      <c r="S44" s="127">
        <v>32</v>
      </c>
      <c r="T44" s="124"/>
      <c r="U44" s="3"/>
      <c r="V44" s="3" t="s">
        <v>20</v>
      </c>
      <c r="W44" s="3" t="s">
        <v>110</v>
      </c>
      <c r="X44" s="3" t="s">
        <v>37</v>
      </c>
      <c r="Y44" s="3" t="s">
        <v>81</v>
      </c>
      <c r="Z44" s="3" t="s">
        <v>10</v>
      </c>
      <c r="AA44" s="4">
        <v>387</v>
      </c>
      <c r="AB44" s="3" t="s">
        <v>25</v>
      </c>
      <c r="AC44" s="3" t="s">
        <v>110</v>
      </c>
      <c r="AD44" s="3" t="s">
        <v>1643</v>
      </c>
      <c r="AE44" s="5" t="s">
        <v>1643</v>
      </c>
      <c r="AF44" s="8" t="s">
        <v>1643</v>
      </c>
      <c r="AG44" s="3" t="s">
        <v>1643</v>
      </c>
      <c r="AH44" s="3" t="s">
        <v>1643</v>
      </c>
      <c r="AI44" s="3" t="s">
        <v>1643</v>
      </c>
      <c r="AJ44" s="3" t="s">
        <v>1643</v>
      </c>
      <c r="AK44" s="3" t="s">
        <v>1643</v>
      </c>
      <c r="AL44" s="3" t="s">
        <v>1643</v>
      </c>
      <c r="AM44" s="3" t="s">
        <v>1643</v>
      </c>
      <c r="AN44" s="3" t="s">
        <v>1643</v>
      </c>
      <c r="AO44" s="3" t="s">
        <v>1643</v>
      </c>
      <c r="AP44" s="3" t="s">
        <v>1643</v>
      </c>
      <c r="AQ44" s="3" t="s">
        <v>1643</v>
      </c>
      <c r="AR44" s="3" t="s">
        <v>1643</v>
      </c>
      <c r="AS44" s="3" t="s">
        <v>1643</v>
      </c>
      <c r="AT44" s="3" t="s">
        <v>1643</v>
      </c>
      <c r="AU44" s="5" t="s">
        <v>1643</v>
      </c>
      <c r="AV44" s="13" t="s">
        <v>1643</v>
      </c>
      <c r="AW44" s="3" t="s">
        <v>1643</v>
      </c>
      <c r="AX44" s="3" t="s">
        <v>1643</v>
      </c>
      <c r="AY44" s="3" t="s">
        <v>1643</v>
      </c>
      <c r="AZ44" s="3" t="s">
        <v>1643</v>
      </c>
      <c r="BA44" s="3" t="s">
        <v>1643</v>
      </c>
      <c r="BB44" s="3" t="s">
        <v>1643</v>
      </c>
      <c r="BC44" s="5" t="s">
        <v>1643</v>
      </c>
      <c r="BD44" s="13" t="s">
        <v>1643</v>
      </c>
      <c r="BE44" s="3" t="s">
        <v>1643</v>
      </c>
      <c r="BF44" s="3" t="s">
        <v>1643</v>
      </c>
      <c r="BG44" s="3" t="s">
        <v>1643</v>
      </c>
      <c r="BH44" s="3" t="s">
        <v>1643</v>
      </c>
      <c r="BI44" s="3" t="s">
        <v>1643</v>
      </c>
      <c r="BJ44" s="3" t="s">
        <v>1643</v>
      </c>
      <c r="BK44" s="5" t="s">
        <v>1643</v>
      </c>
      <c r="BL44" s="13" t="s">
        <v>1643</v>
      </c>
      <c r="BM44" s="3" t="s">
        <v>1643</v>
      </c>
      <c r="BN44" s="3" t="s">
        <v>1643</v>
      </c>
      <c r="BO44" s="5" t="s">
        <v>1643</v>
      </c>
      <c r="BP44" s="13" t="s">
        <v>1643</v>
      </c>
      <c r="BQ44" s="3" t="s">
        <v>1643</v>
      </c>
      <c r="BR44" s="3" t="s">
        <v>1643</v>
      </c>
      <c r="BS44" s="5" t="s">
        <v>1643</v>
      </c>
      <c r="BT44" s="13" t="s">
        <v>1643</v>
      </c>
      <c r="BU44" s="5" t="s">
        <v>1643</v>
      </c>
      <c r="BV44" s="13" t="s">
        <v>1643</v>
      </c>
      <c r="BW44" s="3" t="s">
        <v>1643</v>
      </c>
      <c r="BX44" s="3" t="s">
        <v>1643</v>
      </c>
      <c r="BY44" s="5" t="s">
        <v>1643</v>
      </c>
      <c r="BZ44" s="13" t="s">
        <v>1643</v>
      </c>
      <c r="CA44" s="3" t="s">
        <v>1643</v>
      </c>
      <c r="CB44" s="3" t="s">
        <v>1643</v>
      </c>
      <c r="CC44" s="3" t="s">
        <v>1643</v>
      </c>
      <c r="CD44" s="5" t="s">
        <v>1643</v>
      </c>
      <c r="CE44" s="13" t="s">
        <v>1643</v>
      </c>
      <c r="CF44" s="3" t="s">
        <v>1643</v>
      </c>
      <c r="CG44" s="3" t="s">
        <v>1643</v>
      </c>
      <c r="CH44" s="3" t="s">
        <v>1643</v>
      </c>
      <c r="CI44" s="3" t="s">
        <v>1643</v>
      </c>
      <c r="CJ44" s="3" t="s">
        <v>1643</v>
      </c>
      <c r="CK44" s="5" t="s">
        <v>1643</v>
      </c>
      <c r="CL44" s="13" t="s">
        <v>1643</v>
      </c>
      <c r="CM44" s="3" t="s">
        <v>1643</v>
      </c>
      <c r="CN44" s="3" t="s">
        <v>1643</v>
      </c>
      <c r="CO44" s="3" t="s">
        <v>1643</v>
      </c>
      <c r="CP44" s="3" t="s">
        <v>1643</v>
      </c>
      <c r="CQ44" s="20" t="s">
        <v>1643</v>
      </c>
      <c r="CR44" s="13" t="s">
        <v>1643</v>
      </c>
      <c r="CS44" s="3" t="s">
        <v>1643</v>
      </c>
      <c r="CT44" s="3" t="s">
        <v>1643</v>
      </c>
      <c r="CU44" s="3" t="s">
        <v>1643</v>
      </c>
      <c r="CV44" s="3" t="s">
        <v>1643</v>
      </c>
      <c r="CW44" s="3" t="s">
        <v>1643</v>
      </c>
      <c r="CX44" s="3" t="s">
        <v>1643</v>
      </c>
      <c r="CY44" s="3" t="s">
        <v>1643</v>
      </c>
      <c r="CZ44" s="3" t="s">
        <v>1643</v>
      </c>
      <c r="DA44" s="3" t="s">
        <v>1643</v>
      </c>
      <c r="DB44" s="3" t="s">
        <v>1643</v>
      </c>
      <c r="DC44" s="3" t="s">
        <v>1643</v>
      </c>
      <c r="DD44" s="3" t="s">
        <v>1643</v>
      </c>
      <c r="DE44" s="5" t="s">
        <v>1643</v>
      </c>
      <c r="DF44" s="8" t="s">
        <v>1643</v>
      </c>
      <c r="DG44" s="3" t="s">
        <v>1643</v>
      </c>
      <c r="DH44" s="3" t="s">
        <v>1643</v>
      </c>
      <c r="DI44" s="3" t="s">
        <v>1643</v>
      </c>
      <c r="DJ44" s="3" t="s">
        <v>1643</v>
      </c>
      <c r="DK44" s="3" t="s">
        <v>1643</v>
      </c>
      <c r="DL44" s="3" t="s">
        <v>1643</v>
      </c>
      <c r="DM44" s="3" t="s">
        <v>1643</v>
      </c>
      <c r="DN44" s="5" t="s">
        <v>1643</v>
      </c>
      <c r="DO44" s="8" t="s">
        <v>1643</v>
      </c>
      <c r="DP44" s="3" t="s">
        <v>1643</v>
      </c>
      <c r="DQ44" s="3" t="s">
        <v>1643</v>
      </c>
      <c r="DR44" s="5" t="s">
        <v>1643</v>
      </c>
      <c r="DS44" s="8" t="s">
        <v>1643</v>
      </c>
      <c r="DT44" s="3" t="s">
        <v>1643</v>
      </c>
      <c r="DU44" s="3" t="s">
        <v>1643</v>
      </c>
      <c r="DV44" s="5" t="s">
        <v>1643</v>
      </c>
      <c r="DW44" s="16" t="s">
        <v>1643</v>
      </c>
      <c r="DX44" s="13" t="s">
        <v>1643</v>
      </c>
      <c r="DY44" s="3" t="s">
        <v>1643</v>
      </c>
      <c r="DZ44" s="3" t="s">
        <v>1643</v>
      </c>
      <c r="EA44" s="3" t="s">
        <v>1643</v>
      </c>
      <c r="EB44" s="20" t="s">
        <v>1643</v>
      </c>
      <c r="EC44" s="13" t="s">
        <v>1643</v>
      </c>
      <c r="ED44" s="3" t="s">
        <v>1643</v>
      </c>
      <c r="EE44" s="3" t="s">
        <v>1643</v>
      </c>
      <c r="EF44" s="3" t="s">
        <v>1643</v>
      </c>
      <c r="EG44" s="3" t="s">
        <v>1643</v>
      </c>
      <c r="EH44" s="3" t="s">
        <v>1643</v>
      </c>
      <c r="EI44" s="3" t="s">
        <v>1643</v>
      </c>
      <c r="EJ44" s="3" t="s">
        <v>1643</v>
      </c>
      <c r="EK44" s="3" t="s">
        <v>1643</v>
      </c>
      <c r="EL44" s="3" t="s">
        <v>1643</v>
      </c>
      <c r="EM44" s="20" t="s">
        <v>1643</v>
      </c>
      <c r="EN44" s="18" t="s">
        <v>1643</v>
      </c>
      <c r="EO44" s="8" t="s">
        <v>1643</v>
      </c>
      <c r="EP44" s="3" t="s">
        <v>1643</v>
      </c>
      <c r="EQ44" s="3" t="s">
        <v>1643</v>
      </c>
      <c r="ER44" s="3" t="s">
        <v>1643</v>
      </c>
      <c r="ES44" s="3" t="s">
        <v>1643</v>
      </c>
      <c r="ET44" s="3" t="s">
        <v>1643</v>
      </c>
      <c r="EU44" s="3" t="s">
        <v>1643</v>
      </c>
      <c r="EV44" s="3" t="s">
        <v>1643</v>
      </c>
      <c r="EW44" s="3" t="s">
        <v>1643</v>
      </c>
      <c r="EX44" s="20" t="s">
        <v>1643</v>
      </c>
      <c r="EY44" s="16" t="s">
        <v>1643</v>
      </c>
      <c r="EZ44" s="13" t="s">
        <v>1643</v>
      </c>
      <c r="FA44" s="3" t="s">
        <v>1643</v>
      </c>
      <c r="FB44" s="3" t="s">
        <v>1643</v>
      </c>
      <c r="FC44" s="3" t="s">
        <v>1643</v>
      </c>
      <c r="FD44" s="3" t="s">
        <v>1643</v>
      </c>
      <c r="FE44" s="3" t="s">
        <v>1643</v>
      </c>
      <c r="FF44" s="3" t="s">
        <v>1643</v>
      </c>
      <c r="FG44" s="3" t="s">
        <v>1643</v>
      </c>
      <c r="FH44" s="3" t="s">
        <v>1643</v>
      </c>
      <c r="FI44" s="3" t="s">
        <v>1643</v>
      </c>
      <c r="FJ44" s="3" t="s">
        <v>1643</v>
      </c>
      <c r="FK44" s="3" t="s">
        <v>1643</v>
      </c>
      <c r="FL44" s="3" t="s">
        <v>1643</v>
      </c>
      <c r="FM44" s="3" t="s">
        <v>1643</v>
      </c>
      <c r="FN44" s="3" t="s">
        <v>1643</v>
      </c>
      <c r="FO44" s="3" t="s">
        <v>1643</v>
      </c>
      <c r="FP44" s="3" t="s">
        <v>1643</v>
      </c>
      <c r="FQ44" s="3" t="s">
        <v>1643</v>
      </c>
      <c r="FR44" s="3" t="s">
        <v>1643</v>
      </c>
      <c r="FS44" s="3" t="s">
        <v>1643</v>
      </c>
      <c r="FT44" s="3" t="s">
        <v>1643</v>
      </c>
      <c r="FU44" s="3" t="s">
        <v>1643</v>
      </c>
      <c r="FV44" s="3" t="s">
        <v>1643</v>
      </c>
      <c r="FW44" s="3" t="s">
        <v>1643</v>
      </c>
      <c r="FX44" s="3" t="s">
        <v>1643</v>
      </c>
      <c r="FY44" s="3" t="s">
        <v>1643</v>
      </c>
      <c r="FZ44" s="3" t="s">
        <v>1643</v>
      </c>
      <c r="GA44" s="3" t="s">
        <v>1643</v>
      </c>
      <c r="GB44" s="3" t="s">
        <v>1643</v>
      </c>
      <c r="GC44" s="3" t="s">
        <v>1643</v>
      </c>
      <c r="GD44" s="3" t="s">
        <v>1643</v>
      </c>
      <c r="GE44" s="3" t="s">
        <v>1643</v>
      </c>
      <c r="GF44" s="3" t="s">
        <v>1643</v>
      </c>
      <c r="GG44" s="3" t="s">
        <v>1643</v>
      </c>
      <c r="GH44" s="3" t="s">
        <v>1643</v>
      </c>
      <c r="GI44" s="3" t="s">
        <v>1643</v>
      </c>
      <c r="GJ44" s="3" t="s">
        <v>1643</v>
      </c>
      <c r="GK44" s="3" t="s">
        <v>1643</v>
      </c>
      <c r="GL44" s="3" t="s">
        <v>1643</v>
      </c>
      <c r="GM44" s="3" t="s">
        <v>1643</v>
      </c>
      <c r="GN44" s="3" t="s">
        <v>1643</v>
      </c>
      <c r="GO44" s="3" t="s">
        <v>1643</v>
      </c>
      <c r="GP44" s="20" t="s">
        <v>1643</v>
      </c>
      <c r="GQ44" s="13" t="s">
        <v>1643</v>
      </c>
      <c r="GR44" s="20" t="s">
        <v>1643</v>
      </c>
      <c r="GS44" s="13" t="s">
        <v>1643</v>
      </c>
      <c r="GT44" s="3" t="s">
        <v>1643</v>
      </c>
      <c r="GU44" s="3" t="s">
        <v>1643</v>
      </c>
      <c r="GV44" s="20" t="s">
        <v>1643</v>
      </c>
      <c r="GW44" s="31"/>
      <c r="GX44" s="13" t="s">
        <v>1643</v>
      </c>
      <c r="GY44" s="5" t="s">
        <v>1643</v>
      </c>
      <c r="GZ44" s="13" t="s">
        <v>1643</v>
      </c>
      <c r="HA44" s="5" t="s">
        <v>1643</v>
      </c>
      <c r="HB44" s="13" t="s">
        <v>1643</v>
      </c>
      <c r="HC44" s="3" t="s">
        <v>1643</v>
      </c>
      <c r="HD44" s="3" t="s">
        <v>1643</v>
      </c>
      <c r="HE44" s="3" t="s">
        <v>1643</v>
      </c>
      <c r="HF44" s="3" t="s">
        <v>1643</v>
      </c>
      <c r="HG44" s="20" t="s">
        <v>1643</v>
      </c>
      <c r="HH44" s="13" t="s">
        <v>1643</v>
      </c>
      <c r="HI44" s="3"/>
      <c r="HJ44" s="3" t="s">
        <v>1643</v>
      </c>
      <c r="HK44" s="3" t="s">
        <v>1643</v>
      </c>
      <c r="HL44" s="3" t="s">
        <v>1643</v>
      </c>
      <c r="HM44" s="3" t="s">
        <v>1643</v>
      </c>
      <c r="HN44" s="3" t="s">
        <v>1643</v>
      </c>
      <c r="HO44" s="5" t="s">
        <v>1643</v>
      </c>
      <c r="HP44" s="8" t="s">
        <v>1643</v>
      </c>
      <c r="HQ44" s="8" t="s">
        <v>1643</v>
      </c>
      <c r="HR44" s="3" t="s">
        <v>1643</v>
      </c>
      <c r="HS44" s="3" t="s">
        <v>1643</v>
      </c>
      <c r="HT44" s="3" t="s">
        <v>1643</v>
      </c>
      <c r="HU44" s="3" t="s">
        <v>1643</v>
      </c>
      <c r="HV44" s="5" t="s">
        <v>1643</v>
      </c>
      <c r="HW44" s="13" t="s">
        <v>1643</v>
      </c>
      <c r="HX44" s="8" t="s">
        <v>1643</v>
      </c>
      <c r="HY44" s="3" t="s">
        <v>1643</v>
      </c>
      <c r="HZ44" s="3" t="s">
        <v>1643</v>
      </c>
      <c r="IA44" s="3" t="s">
        <v>1643</v>
      </c>
      <c r="IB44" s="3" t="s">
        <v>1643</v>
      </c>
      <c r="IC44" s="5" t="s">
        <v>1643</v>
      </c>
      <c r="ID44" s="13" t="s">
        <v>1643</v>
      </c>
      <c r="IE44" s="8" t="s">
        <v>1643</v>
      </c>
      <c r="IF44" s="3" t="s">
        <v>1643</v>
      </c>
      <c r="IG44" s="3" t="s">
        <v>1643</v>
      </c>
      <c r="IH44" s="3" t="s">
        <v>1643</v>
      </c>
      <c r="II44" s="3" t="s">
        <v>1643</v>
      </c>
      <c r="IJ44" s="20" t="s">
        <v>1643</v>
      </c>
      <c r="IK44" s="13" t="s">
        <v>1643</v>
      </c>
      <c r="IL44" s="3" t="s">
        <v>1643</v>
      </c>
      <c r="IM44" s="3" t="s">
        <v>1643</v>
      </c>
      <c r="IN44" s="3" t="s">
        <v>1643</v>
      </c>
      <c r="IO44" s="3" t="s">
        <v>1643</v>
      </c>
      <c r="IP44" s="3" t="s">
        <v>1643</v>
      </c>
      <c r="IQ44" s="3" t="s">
        <v>1643</v>
      </c>
      <c r="IR44" s="3" t="s">
        <v>1643</v>
      </c>
      <c r="IS44" s="20" t="s">
        <v>1643</v>
      </c>
      <c r="IT44" s="13" t="s">
        <v>1643</v>
      </c>
      <c r="IU44" s="3"/>
      <c r="IV44" s="3" t="s">
        <v>1643</v>
      </c>
      <c r="IW44" s="3" t="s">
        <v>1643</v>
      </c>
      <c r="IX44" s="3" t="s">
        <v>1643</v>
      </c>
      <c r="IY44" s="5" t="s">
        <v>1643</v>
      </c>
      <c r="IZ44" s="8" t="s">
        <v>1643</v>
      </c>
      <c r="JA44" s="8" t="s">
        <v>1643</v>
      </c>
      <c r="JB44" s="3" t="s">
        <v>1643</v>
      </c>
      <c r="JC44" s="3" t="s">
        <v>1643</v>
      </c>
      <c r="JD44" s="5" t="s">
        <v>1643</v>
      </c>
      <c r="JE44" s="13" t="s">
        <v>1643</v>
      </c>
      <c r="JF44" s="3" t="s">
        <v>1643</v>
      </c>
      <c r="JG44" s="3" t="s">
        <v>1643</v>
      </c>
      <c r="JH44" s="3" t="s">
        <v>1643</v>
      </c>
      <c r="JI44" s="3" t="s">
        <v>1643</v>
      </c>
      <c r="JJ44" s="3" t="s">
        <v>1643</v>
      </c>
      <c r="JK44" s="3" t="s">
        <v>1643</v>
      </c>
      <c r="JL44" s="3" t="s">
        <v>1643</v>
      </c>
      <c r="JM44" s="20" t="s">
        <v>1643</v>
      </c>
      <c r="JN44" s="13" t="s">
        <v>1643</v>
      </c>
      <c r="JO44" s="3" t="s">
        <v>1643</v>
      </c>
      <c r="JP44" s="3" t="s">
        <v>1643</v>
      </c>
      <c r="JQ44" s="3" t="s">
        <v>1643</v>
      </c>
      <c r="JR44" s="3" t="s">
        <v>1643</v>
      </c>
      <c r="JS44" s="5" t="s">
        <v>1643</v>
      </c>
      <c r="JT44" s="13" t="s">
        <v>1643</v>
      </c>
      <c r="JU44" s="3" t="s">
        <v>1643</v>
      </c>
      <c r="JV44" s="3" t="s">
        <v>1643</v>
      </c>
      <c r="JW44" s="3" t="s">
        <v>1643</v>
      </c>
      <c r="JX44" s="5" t="s">
        <v>1643</v>
      </c>
      <c r="JY44" s="13" t="s">
        <v>1643</v>
      </c>
      <c r="JZ44" s="3" t="s">
        <v>1643</v>
      </c>
      <c r="KA44" s="3" t="s">
        <v>1643</v>
      </c>
      <c r="KB44" s="3" t="s">
        <v>1643</v>
      </c>
      <c r="KC44" s="3" t="s">
        <v>1643</v>
      </c>
      <c r="KD44" s="3" t="s">
        <v>1643</v>
      </c>
      <c r="KE44" s="3" t="s">
        <v>1643</v>
      </c>
      <c r="KF44" s="3" t="s">
        <v>1643</v>
      </c>
      <c r="KG44" s="5" t="s">
        <v>1643</v>
      </c>
      <c r="KH44" s="13" t="s">
        <v>1643</v>
      </c>
      <c r="KI44" s="3" t="s">
        <v>1643</v>
      </c>
      <c r="KJ44" s="3" t="s">
        <v>1643</v>
      </c>
      <c r="KK44" s="3" t="s">
        <v>1643</v>
      </c>
      <c r="KL44" s="3" t="s">
        <v>1643</v>
      </c>
      <c r="KM44" s="3" t="s">
        <v>1643</v>
      </c>
      <c r="KN44" s="20" t="s">
        <v>1643</v>
      </c>
      <c r="KO44" s="13" t="s">
        <v>1643</v>
      </c>
      <c r="KP44" s="3" t="s">
        <v>1643</v>
      </c>
      <c r="KQ44" s="3" t="s">
        <v>1643</v>
      </c>
      <c r="KR44" s="3" t="s">
        <v>1643</v>
      </c>
      <c r="KS44" s="20" t="s">
        <v>1643</v>
      </c>
      <c r="KT44" s="16" t="s">
        <v>1643</v>
      </c>
      <c r="KU44" s="13" t="s">
        <v>1643</v>
      </c>
      <c r="KV44" s="3" t="s">
        <v>1643</v>
      </c>
      <c r="KW44" s="3" t="s">
        <v>1643</v>
      </c>
      <c r="KX44" s="3" t="s">
        <v>1643</v>
      </c>
      <c r="KY44" s="3" t="s">
        <v>1643</v>
      </c>
      <c r="KZ44" s="3" t="s">
        <v>1643</v>
      </c>
      <c r="LA44" s="3" t="s">
        <v>1643</v>
      </c>
      <c r="LB44" s="3" t="s">
        <v>1643</v>
      </c>
      <c r="LC44" s="3" t="s">
        <v>1643</v>
      </c>
      <c r="LD44" s="3" t="s">
        <v>1643</v>
      </c>
      <c r="LE44" s="3" t="s">
        <v>1643</v>
      </c>
      <c r="LF44" s="3" t="s">
        <v>1643</v>
      </c>
      <c r="LG44" s="3" t="s">
        <v>1643</v>
      </c>
      <c r="LH44" s="3" t="s">
        <v>1643</v>
      </c>
      <c r="LI44" s="3" t="s">
        <v>1643</v>
      </c>
      <c r="LJ44" s="3" t="s">
        <v>1643</v>
      </c>
      <c r="LK44" s="3" t="s">
        <v>1643</v>
      </c>
      <c r="LL44" s="3" t="s">
        <v>1643</v>
      </c>
      <c r="LM44" s="3" t="s">
        <v>1643</v>
      </c>
      <c r="LN44" s="3" t="s">
        <v>1643</v>
      </c>
      <c r="LO44" s="3" t="s">
        <v>1643</v>
      </c>
      <c r="LP44" s="3" t="s">
        <v>1643</v>
      </c>
      <c r="LQ44" s="3" t="s">
        <v>1643</v>
      </c>
      <c r="LR44" s="3" t="s">
        <v>1643</v>
      </c>
      <c r="LS44" s="3" t="s">
        <v>1643</v>
      </c>
      <c r="LT44" s="3" t="s">
        <v>1643</v>
      </c>
      <c r="LU44" s="3" t="s">
        <v>1643</v>
      </c>
      <c r="LV44" s="3" t="s">
        <v>1643</v>
      </c>
      <c r="LW44" s="3" t="s">
        <v>1643</v>
      </c>
      <c r="LX44" s="3" t="s">
        <v>1643</v>
      </c>
      <c r="LY44" s="3" t="s">
        <v>1643</v>
      </c>
      <c r="LZ44" s="3" t="s">
        <v>1643</v>
      </c>
      <c r="MA44" s="3" t="s">
        <v>1643</v>
      </c>
      <c r="MB44" s="3" t="s">
        <v>1643</v>
      </c>
      <c r="MC44" s="3" t="s">
        <v>1643</v>
      </c>
      <c r="MD44" s="3" t="s">
        <v>1643</v>
      </c>
      <c r="ME44" s="3" t="s">
        <v>1643</v>
      </c>
      <c r="MF44" s="3" t="s">
        <v>1643</v>
      </c>
      <c r="MG44" s="3" t="s">
        <v>1643</v>
      </c>
      <c r="MH44" s="3" t="s">
        <v>1643</v>
      </c>
      <c r="MI44" s="3" t="s">
        <v>1643</v>
      </c>
      <c r="MJ44" s="3" t="s">
        <v>1643</v>
      </c>
      <c r="MK44" s="3" t="s">
        <v>1643</v>
      </c>
      <c r="ML44" s="3" t="s">
        <v>1643</v>
      </c>
      <c r="MM44" s="3" t="s">
        <v>1643</v>
      </c>
      <c r="MN44" s="20" t="s">
        <v>1643</v>
      </c>
      <c r="MO44" s="13" t="s">
        <v>1643</v>
      </c>
      <c r="MP44" s="3" t="s">
        <v>1643</v>
      </c>
      <c r="MQ44" s="3" t="s">
        <v>1643</v>
      </c>
      <c r="MR44" s="3" t="s">
        <v>1643</v>
      </c>
      <c r="MS44" s="3" t="s">
        <v>1643</v>
      </c>
      <c r="MT44" s="3" t="s">
        <v>1643</v>
      </c>
      <c r="MU44" s="3" t="s">
        <v>1643</v>
      </c>
      <c r="MV44" s="20" t="s">
        <v>1643</v>
      </c>
      <c r="MW44" s="13" t="s">
        <v>1643</v>
      </c>
      <c r="MX44" s="3" t="s">
        <v>1643</v>
      </c>
      <c r="MY44" s="3" t="s">
        <v>1643</v>
      </c>
      <c r="MZ44" s="3" t="s">
        <v>1643</v>
      </c>
      <c r="NA44" s="3" t="s">
        <v>1643</v>
      </c>
      <c r="NB44" s="3" t="s">
        <v>1643</v>
      </c>
      <c r="NC44" s="20" t="s">
        <v>1643</v>
      </c>
      <c r="ND44" s="13" t="s">
        <v>1643</v>
      </c>
      <c r="NE44" s="3" t="s">
        <v>1643</v>
      </c>
      <c r="NF44" s="3" t="s">
        <v>1643</v>
      </c>
      <c r="NG44" s="3" t="s">
        <v>1643</v>
      </c>
      <c r="NH44" s="3" t="s">
        <v>1643</v>
      </c>
      <c r="NI44" s="3" t="s">
        <v>1643</v>
      </c>
      <c r="NJ44" s="3" t="s">
        <v>1643</v>
      </c>
      <c r="NK44" s="3" t="s">
        <v>1643</v>
      </c>
      <c r="NL44" s="3" t="s">
        <v>1643</v>
      </c>
      <c r="NM44" s="3" t="s">
        <v>1643</v>
      </c>
      <c r="NN44" s="3" t="s">
        <v>1643</v>
      </c>
      <c r="NO44" s="20" t="s">
        <v>1643</v>
      </c>
      <c r="NP44" s="13" t="s">
        <v>1643</v>
      </c>
      <c r="NQ44" s="3" t="s">
        <v>1643</v>
      </c>
      <c r="NR44" s="3" t="s">
        <v>1643</v>
      </c>
      <c r="NS44" s="3" t="s">
        <v>1643</v>
      </c>
      <c r="NT44" s="3" t="s">
        <v>1643</v>
      </c>
      <c r="NU44" s="3" t="s">
        <v>1643</v>
      </c>
      <c r="NV44" s="3" t="s">
        <v>1643</v>
      </c>
      <c r="NW44" s="3" t="s">
        <v>1643</v>
      </c>
      <c r="NX44" s="3" t="s">
        <v>1643</v>
      </c>
      <c r="NY44" s="3" t="s">
        <v>1643</v>
      </c>
      <c r="NZ44" s="3" t="s">
        <v>1643</v>
      </c>
      <c r="OA44" s="3" t="s">
        <v>1643</v>
      </c>
      <c r="OB44" s="3" t="s">
        <v>1643</v>
      </c>
      <c r="OC44" s="3" t="s">
        <v>1643</v>
      </c>
      <c r="OD44" s="3" t="s">
        <v>1643</v>
      </c>
      <c r="OE44" s="5" t="s">
        <v>1643</v>
      </c>
      <c r="OF44" s="13" t="s">
        <v>1643</v>
      </c>
      <c r="OG44" s="3" t="s">
        <v>1643</v>
      </c>
      <c r="OH44" s="3" t="s">
        <v>1643</v>
      </c>
      <c r="OI44" s="3" t="s">
        <v>1643</v>
      </c>
      <c r="OJ44" s="3" t="s">
        <v>1643</v>
      </c>
      <c r="OK44" s="3" t="s">
        <v>1643</v>
      </c>
      <c r="OL44" s="3" t="s">
        <v>1643</v>
      </c>
      <c r="OM44" s="5" t="s">
        <v>1643</v>
      </c>
      <c r="ON44" s="13" t="s">
        <v>1643</v>
      </c>
      <c r="OO44" s="3" t="s">
        <v>1643</v>
      </c>
      <c r="OP44" s="3" t="s">
        <v>1643</v>
      </c>
      <c r="OQ44" s="3" t="s">
        <v>1643</v>
      </c>
      <c r="OR44" s="3" t="s">
        <v>1643</v>
      </c>
      <c r="OS44" s="3" t="s">
        <v>1643</v>
      </c>
      <c r="OT44" s="3" t="s">
        <v>1643</v>
      </c>
      <c r="OU44" s="3" t="s">
        <v>1643</v>
      </c>
      <c r="OV44" s="3" t="s">
        <v>1643</v>
      </c>
      <c r="OW44" s="3" t="s">
        <v>1643</v>
      </c>
      <c r="OX44" s="5" t="s">
        <v>1643</v>
      </c>
      <c r="OY44" s="13" t="s">
        <v>1643</v>
      </c>
      <c r="OZ44" s="3" t="s">
        <v>1643</v>
      </c>
      <c r="PA44" s="3" t="s">
        <v>1643</v>
      </c>
      <c r="PB44" s="3" t="s">
        <v>1643</v>
      </c>
      <c r="PC44" s="3" t="s">
        <v>1643</v>
      </c>
      <c r="PD44" s="3" t="s">
        <v>1643</v>
      </c>
      <c r="PE44" s="3" t="s">
        <v>1643</v>
      </c>
      <c r="PF44" s="3" t="s">
        <v>1643</v>
      </c>
      <c r="PG44" s="3" t="s">
        <v>1643</v>
      </c>
      <c r="PH44" s="3" t="s">
        <v>1643</v>
      </c>
      <c r="PI44" s="3" t="s">
        <v>1643</v>
      </c>
      <c r="PJ44" s="3" t="s">
        <v>1643</v>
      </c>
      <c r="PK44" s="3" t="s">
        <v>1643</v>
      </c>
      <c r="PL44" s="3" t="s">
        <v>1643</v>
      </c>
      <c r="PM44" s="3" t="s">
        <v>1643</v>
      </c>
      <c r="PN44" s="3" t="s">
        <v>1643</v>
      </c>
      <c r="PO44" s="3" t="s">
        <v>1643</v>
      </c>
      <c r="PP44" s="3" t="s">
        <v>1643</v>
      </c>
      <c r="PQ44" s="3" t="s">
        <v>1643</v>
      </c>
      <c r="PR44" s="3" t="s">
        <v>1643</v>
      </c>
      <c r="PS44" s="3" t="s">
        <v>1643</v>
      </c>
      <c r="PT44" s="3" t="s">
        <v>1643</v>
      </c>
      <c r="PU44" s="3" t="s">
        <v>1643</v>
      </c>
      <c r="PV44" s="3" t="s">
        <v>1643</v>
      </c>
      <c r="PW44" s="3" t="s">
        <v>1643</v>
      </c>
      <c r="PX44" s="3" t="s">
        <v>1643</v>
      </c>
      <c r="PY44" s="3" t="s">
        <v>1643</v>
      </c>
      <c r="PZ44" s="3" t="s">
        <v>1643</v>
      </c>
      <c r="QA44" s="3" t="s">
        <v>1643</v>
      </c>
      <c r="QB44" s="3" t="s">
        <v>1643</v>
      </c>
      <c r="QC44" s="3" t="s">
        <v>1643</v>
      </c>
      <c r="QD44" s="3" t="s">
        <v>1643</v>
      </c>
      <c r="QE44" s="3" t="s">
        <v>1643</v>
      </c>
      <c r="QF44" s="3" t="s">
        <v>1643</v>
      </c>
      <c r="QG44" s="3" t="s">
        <v>1643</v>
      </c>
      <c r="QH44" s="3" t="s">
        <v>1643</v>
      </c>
      <c r="QI44" s="3" t="s">
        <v>1643</v>
      </c>
      <c r="QJ44" s="3" t="s">
        <v>1643</v>
      </c>
      <c r="QK44" s="3" t="s">
        <v>1643</v>
      </c>
      <c r="QL44" s="3" t="s">
        <v>1643</v>
      </c>
      <c r="QM44" s="3" t="s">
        <v>1643</v>
      </c>
      <c r="QN44" s="3" t="s">
        <v>1643</v>
      </c>
      <c r="QO44" s="3" t="s">
        <v>1643</v>
      </c>
      <c r="QP44" s="3" t="s">
        <v>1643</v>
      </c>
      <c r="QQ44" s="3" t="s">
        <v>1643</v>
      </c>
      <c r="QR44" s="3" t="s">
        <v>1643</v>
      </c>
      <c r="QS44" s="3" t="s">
        <v>1643</v>
      </c>
      <c r="QT44" s="3" t="s">
        <v>1643</v>
      </c>
      <c r="QU44" s="3" t="s">
        <v>1643</v>
      </c>
      <c r="QV44" s="3" t="s">
        <v>1643</v>
      </c>
      <c r="QW44" s="3" t="s">
        <v>1643</v>
      </c>
      <c r="QX44" s="3" t="s">
        <v>1643</v>
      </c>
      <c r="QY44" s="3" t="s">
        <v>1643</v>
      </c>
      <c r="QZ44" s="3" t="s">
        <v>1643</v>
      </c>
      <c r="RA44" s="3" t="s">
        <v>1643</v>
      </c>
      <c r="RB44" s="3" t="s">
        <v>1643</v>
      </c>
      <c r="RC44" s="3" t="s">
        <v>1643</v>
      </c>
      <c r="RD44" s="3" t="s">
        <v>1643</v>
      </c>
      <c r="RE44" s="3" t="s">
        <v>1643</v>
      </c>
      <c r="RF44" s="3" t="s">
        <v>1643</v>
      </c>
      <c r="RG44" s="3" t="s">
        <v>1643</v>
      </c>
      <c r="RH44" s="3" t="s">
        <v>1643</v>
      </c>
      <c r="RI44" s="3" t="s">
        <v>1643</v>
      </c>
      <c r="RJ44" s="3" t="s">
        <v>1643</v>
      </c>
      <c r="RK44" s="5" t="s">
        <v>1643</v>
      </c>
      <c r="RL44" s="8" t="s">
        <v>1643</v>
      </c>
      <c r="RM44" s="3" t="s">
        <v>1643</v>
      </c>
      <c r="RN44" s="3" t="s">
        <v>1643</v>
      </c>
      <c r="RO44" s="3" t="s">
        <v>1643</v>
      </c>
      <c r="RP44" s="3" t="s">
        <v>1643</v>
      </c>
      <c r="RQ44" s="3" t="s">
        <v>1643</v>
      </c>
      <c r="RR44" s="20" t="s">
        <v>1643</v>
      </c>
      <c r="RS44" s="13" t="s">
        <v>1643</v>
      </c>
      <c r="RT44" s="3" t="s">
        <v>1643</v>
      </c>
      <c r="RU44" s="3" t="s">
        <v>1643</v>
      </c>
      <c r="RV44" s="3" t="s">
        <v>1643</v>
      </c>
      <c r="RW44" s="3" t="s">
        <v>1643</v>
      </c>
      <c r="RX44" s="3" t="s">
        <v>1643</v>
      </c>
      <c r="RY44" s="3" t="s">
        <v>1643</v>
      </c>
      <c r="RZ44" s="3" t="s">
        <v>1643</v>
      </c>
      <c r="SA44" s="3" t="s">
        <v>1643</v>
      </c>
      <c r="SB44" s="3" t="s">
        <v>1643</v>
      </c>
      <c r="SC44" s="3" t="s">
        <v>1643</v>
      </c>
      <c r="SD44" s="3" t="s">
        <v>1643</v>
      </c>
      <c r="SE44" s="3" t="s">
        <v>1643</v>
      </c>
      <c r="SF44" s="3" t="s">
        <v>1643</v>
      </c>
      <c r="SG44" s="3" t="s">
        <v>1643</v>
      </c>
      <c r="SH44" s="3" t="s">
        <v>1643</v>
      </c>
      <c r="SI44" s="3" t="s">
        <v>1643</v>
      </c>
      <c r="SJ44" s="3" t="s">
        <v>1643</v>
      </c>
      <c r="SK44" s="3" t="s">
        <v>1643</v>
      </c>
      <c r="SL44" s="3" t="s">
        <v>1643</v>
      </c>
      <c r="SM44" s="3" t="s">
        <v>1643</v>
      </c>
      <c r="SN44" s="3" t="s">
        <v>1643</v>
      </c>
      <c r="SO44" s="3" t="s">
        <v>1643</v>
      </c>
      <c r="SP44" s="3" t="s">
        <v>1643</v>
      </c>
      <c r="SQ44" s="3" t="s">
        <v>1643</v>
      </c>
      <c r="SR44" s="3" t="s">
        <v>1643</v>
      </c>
      <c r="SS44" s="3" t="s">
        <v>1643</v>
      </c>
      <c r="ST44" s="3" t="s">
        <v>1643</v>
      </c>
      <c r="SU44" s="3" t="s">
        <v>1643</v>
      </c>
      <c r="SV44" s="3" t="s">
        <v>1643</v>
      </c>
      <c r="SW44" s="3" t="s">
        <v>1643</v>
      </c>
      <c r="SX44" s="3" t="s">
        <v>1643</v>
      </c>
      <c r="SY44" s="3" t="s">
        <v>1643</v>
      </c>
      <c r="SZ44" s="3" t="s">
        <v>1643</v>
      </c>
      <c r="TA44" s="3" t="s">
        <v>1643</v>
      </c>
      <c r="TB44" s="20" t="s">
        <v>1643</v>
      </c>
      <c r="TC44" s="13"/>
      <c r="TD44" s="3"/>
      <c r="TE44" s="5"/>
      <c r="TF44" s="18" t="s">
        <v>1643</v>
      </c>
      <c r="TG44" s="13" t="s">
        <v>1643</v>
      </c>
      <c r="TH44" s="3" t="s">
        <v>1643</v>
      </c>
      <c r="TI44" s="3" t="s">
        <v>1643</v>
      </c>
      <c r="TJ44" s="3" t="s">
        <v>1643</v>
      </c>
      <c r="TK44" s="3" t="s">
        <v>1643</v>
      </c>
      <c r="TL44" s="3" t="s">
        <v>1643</v>
      </c>
      <c r="TM44" s="3" t="s">
        <v>1643</v>
      </c>
      <c r="TN44" s="3" t="s">
        <v>1643</v>
      </c>
      <c r="TO44" s="3" t="s">
        <v>1643</v>
      </c>
      <c r="TP44" s="5" t="s">
        <v>1643</v>
      </c>
      <c r="TQ44" s="8" t="s">
        <v>1643</v>
      </c>
      <c r="TR44" s="3" t="s">
        <v>1643</v>
      </c>
      <c r="TS44" s="3" t="s">
        <v>1643</v>
      </c>
      <c r="TT44" s="3" t="s">
        <v>1643</v>
      </c>
      <c r="TU44" s="20" t="s">
        <v>1643</v>
      </c>
      <c r="TV44" s="13" t="s">
        <v>1643</v>
      </c>
      <c r="TW44" s="5" t="s">
        <v>1643</v>
      </c>
      <c r="TX44" s="13" t="s">
        <v>1643</v>
      </c>
      <c r="TY44" s="5" t="s">
        <v>1643</v>
      </c>
      <c r="TZ44" s="13" t="s">
        <v>1643</v>
      </c>
      <c r="UA44" s="3" t="s">
        <v>1643</v>
      </c>
      <c r="UB44" s="3" t="s">
        <v>1643</v>
      </c>
      <c r="UC44" s="3" t="s">
        <v>1643</v>
      </c>
      <c r="UD44" s="3" t="s">
        <v>1643</v>
      </c>
      <c r="UE44" s="5" t="s">
        <v>1643</v>
      </c>
      <c r="UF44" s="13" t="s">
        <v>110</v>
      </c>
      <c r="UG44" s="3" t="s">
        <v>1643</v>
      </c>
      <c r="UH44" s="5" t="s">
        <v>110</v>
      </c>
      <c r="UI44" s="13" t="s">
        <v>127</v>
      </c>
      <c r="UJ44" s="3" t="s">
        <v>127</v>
      </c>
      <c r="UK44" s="3" t="s">
        <v>127</v>
      </c>
      <c r="UL44" s="3" t="s">
        <v>129</v>
      </c>
      <c r="UM44" s="3" t="s">
        <v>131</v>
      </c>
      <c r="UN44" s="3" t="s">
        <v>129</v>
      </c>
      <c r="UO44" s="3" t="s">
        <v>127</v>
      </c>
      <c r="UP44" s="3" t="s">
        <v>130</v>
      </c>
      <c r="UQ44" s="3" t="s">
        <v>127</v>
      </c>
      <c r="UR44" s="3" t="s">
        <v>128</v>
      </c>
      <c r="US44" s="3" t="s">
        <v>131</v>
      </c>
      <c r="UT44" s="3" t="s">
        <v>129</v>
      </c>
      <c r="UU44" s="3" t="s">
        <v>131</v>
      </c>
      <c r="UV44" s="3" t="s">
        <v>128</v>
      </c>
      <c r="UW44" s="3" t="s">
        <v>129</v>
      </c>
      <c r="UX44" s="5" t="s">
        <v>1643</v>
      </c>
      <c r="UY44" s="13" t="s">
        <v>196</v>
      </c>
      <c r="UZ44" s="3" t="s">
        <v>198</v>
      </c>
      <c r="VA44" s="3" t="s">
        <v>200</v>
      </c>
      <c r="VB44" s="3" t="s">
        <v>201</v>
      </c>
      <c r="VC44" s="3" t="s">
        <v>1643</v>
      </c>
      <c r="VD44" s="3" t="s">
        <v>207</v>
      </c>
      <c r="VE44" s="3" t="s">
        <v>210</v>
      </c>
      <c r="VF44" s="5" t="s">
        <v>1643</v>
      </c>
      <c r="VG44" s="13" t="s">
        <v>231</v>
      </c>
      <c r="VH44" s="3" t="s">
        <v>232</v>
      </c>
      <c r="VI44" s="3" t="s">
        <v>233</v>
      </c>
      <c r="VJ44" s="3" t="s">
        <v>234</v>
      </c>
      <c r="VK44" s="3" t="s">
        <v>1643</v>
      </c>
      <c r="VL44" s="3" t="s">
        <v>1643</v>
      </c>
      <c r="VM44" s="3" t="s">
        <v>1643</v>
      </c>
      <c r="VN44" s="5" t="s">
        <v>1643</v>
      </c>
      <c r="VO44" s="13" t="s">
        <v>128</v>
      </c>
      <c r="VP44" s="3" t="s">
        <v>127</v>
      </c>
      <c r="VQ44" s="3" t="s">
        <v>127</v>
      </c>
      <c r="VR44" s="3" t="s">
        <v>127</v>
      </c>
      <c r="VS44" s="3" t="s">
        <v>127</v>
      </c>
      <c r="VT44" s="3" t="s">
        <v>127</v>
      </c>
      <c r="VU44" s="3" t="s">
        <v>127</v>
      </c>
      <c r="VV44" s="3" t="s">
        <v>127</v>
      </c>
      <c r="VW44" s="3" t="s">
        <v>127</v>
      </c>
      <c r="VX44" s="3" t="s">
        <v>127</v>
      </c>
      <c r="VY44" s="3" t="s">
        <v>127</v>
      </c>
      <c r="VZ44" s="3" t="s">
        <v>127</v>
      </c>
      <c r="WA44" s="3" t="s">
        <v>127</v>
      </c>
      <c r="WB44" s="3" t="s">
        <v>127</v>
      </c>
      <c r="WC44" s="3" t="s">
        <v>127</v>
      </c>
      <c r="WD44" s="3" t="s">
        <v>131</v>
      </c>
      <c r="WE44" s="3" t="s">
        <v>128</v>
      </c>
      <c r="WF44" s="3" t="s">
        <v>129</v>
      </c>
      <c r="WG44" s="3" t="s">
        <v>129</v>
      </c>
      <c r="WH44" s="3" t="s">
        <v>127</v>
      </c>
      <c r="WI44" s="3" t="s">
        <v>131</v>
      </c>
      <c r="WJ44" s="3" t="s">
        <v>131</v>
      </c>
      <c r="WK44" s="3" t="s">
        <v>131</v>
      </c>
      <c r="WL44" s="3" t="s">
        <v>129</v>
      </c>
      <c r="WM44" s="3" t="s">
        <v>130</v>
      </c>
      <c r="WN44" s="3" t="s">
        <v>131</v>
      </c>
      <c r="WO44" s="3" t="s">
        <v>131</v>
      </c>
      <c r="WP44" s="3" t="s">
        <v>132</v>
      </c>
      <c r="WQ44" s="3" t="s">
        <v>132</v>
      </c>
      <c r="WR44" s="3" t="s">
        <v>132</v>
      </c>
      <c r="WS44" s="3" t="s">
        <v>132</v>
      </c>
      <c r="WT44" s="3" t="s">
        <v>130</v>
      </c>
      <c r="WU44" s="3" t="s">
        <v>127</v>
      </c>
      <c r="WV44" s="3" t="s">
        <v>131</v>
      </c>
      <c r="WW44" s="3" t="s">
        <v>129</v>
      </c>
      <c r="WX44" s="3" t="s">
        <v>129</v>
      </c>
      <c r="WY44" s="3" t="s">
        <v>131</v>
      </c>
      <c r="WZ44" s="3" t="s">
        <v>131</v>
      </c>
      <c r="XA44" s="3" t="s">
        <v>131</v>
      </c>
      <c r="XB44" s="3" t="s">
        <v>131</v>
      </c>
      <c r="XC44" s="3" t="s">
        <v>131</v>
      </c>
      <c r="XD44" s="3" t="s">
        <v>131</v>
      </c>
      <c r="XE44" s="3" t="s">
        <v>131</v>
      </c>
      <c r="XF44" s="3" t="s">
        <v>128</v>
      </c>
      <c r="XG44" s="3" t="s">
        <v>129</v>
      </c>
      <c r="XH44" s="3" t="s">
        <v>129</v>
      </c>
      <c r="XI44" s="3" t="s">
        <v>129</v>
      </c>
      <c r="XJ44" s="3" t="s">
        <v>1643</v>
      </c>
      <c r="XK44" s="3" t="s">
        <v>1643</v>
      </c>
      <c r="XL44" s="3" t="s">
        <v>1643</v>
      </c>
      <c r="XM44" s="3" t="s">
        <v>1643</v>
      </c>
      <c r="XN44" s="3" t="s">
        <v>1643</v>
      </c>
      <c r="XO44" s="3" t="s">
        <v>1643</v>
      </c>
      <c r="XP44" s="3" t="s">
        <v>1643</v>
      </c>
      <c r="XQ44" s="3" t="s">
        <v>1643</v>
      </c>
      <c r="XR44" s="3" t="s">
        <v>1643</v>
      </c>
      <c r="XS44" s="3" t="s">
        <v>1643</v>
      </c>
      <c r="XT44" s="3" t="s">
        <v>1643</v>
      </c>
      <c r="XU44" s="3" t="s">
        <v>1643</v>
      </c>
      <c r="XV44" s="3" t="s">
        <v>1643</v>
      </c>
      <c r="XW44" s="3" t="s">
        <v>1643</v>
      </c>
      <c r="XX44" s="3" t="s">
        <v>1643</v>
      </c>
      <c r="XY44" s="3" t="s">
        <v>1643</v>
      </c>
      <c r="XZ44" s="3" t="s">
        <v>1643</v>
      </c>
      <c r="YA44" s="5" t="s">
        <v>1643</v>
      </c>
      <c r="YB44" s="13" t="s">
        <v>1643</v>
      </c>
      <c r="YC44" s="3" t="s">
        <v>1643</v>
      </c>
      <c r="YD44" s="3" t="s">
        <v>1643</v>
      </c>
      <c r="YE44" s="3" t="s">
        <v>1643</v>
      </c>
      <c r="YF44" s="3" t="s">
        <v>1643</v>
      </c>
      <c r="YG44" s="3" t="s">
        <v>1643</v>
      </c>
      <c r="YH44" s="5" t="s">
        <v>1643</v>
      </c>
      <c r="YI44" s="13" t="s">
        <v>1643</v>
      </c>
      <c r="YJ44" s="3" t="s">
        <v>1643</v>
      </c>
      <c r="YK44" s="3" t="s">
        <v>1643</v>
      </c>
      <c r="YL44" s="3" t="s">
        <v>1643</v>
      </c>
      <c r="YM44" s="3" t="s">
        <v>1643</v>
      </c>
      <c r="YN44" s="3" t="s">
        <v>1643</v>
      </c>
      <c r="YO44" s="3" t="s">
        <v>1643</v>
      </c>
      <c r="YP44" s="3" t="s">
        <v>1643</v>
      </c>
      <c r="YQ44" s="3" t="s">
        <v>1643</v>
      </c>
      <c r="YR44" s="3" t="s">
        <v>1643</v>
      </c>
      <c r="YS44" s="3" t="s">
        <v>1643</v>
      </c>
      <c r="YT44" s="3" t="s">
        <v>1643</v>
      </c>
      <c r="YU44" s="3" t="s">
        <v>1643</v>
      </c>
      <c r="YV44" s="3" t="s">
        <v>1643</v>
      </c>
      <c r="YW44" s="3" t="s">
        <v>1643</v>
      </c>
      <c r="YX44" s="3" t="s">
        <v>1643</v>
      </c>
      <c r="YY44" s="3" t="s">
        <v>1643</v>
      </c>
      <c r="YZ44" s="3" t="s">
        <v>1643</v>
      </c>
      <c r="ZA44" s="3" t="s">
        <v>1643</v>
      </c>
      <c r="ZB44" s="3" t="s">
        <v>1643</v>
      </c>
      <c r="ZC44" s="3" t="s">
        <v>1643</v>
      </c>
      <c r="ZD44" s="3" t="s">
        <v>1643</v>
      </c>
      <c r="ZE44" s="3" t="s">
        <v>1643</v>
      </c>
      <c r="ZF44" s="3" t="s">
        <v>1643</v>
      </c>
      <c r="ZG44" s="3" t="s">
        <v>1643</v>
      </c>
      <c r="ZH44" s="3" t="s">
        <v>1643</v>
      </c>
      <c r="ZI44" s="3" t="s">
        <v>1643</v>
      </c>
      <c r="ZJ44" s="3" t="s">
        <v>1643</v>
      </c>
      <c r="ZK44" s="3" t="s">
        <v>1643</v>
      </c>
      <c r="ZL44" s="3" t="s">
        <v>1643</v>
      </c>
      <c r="ZM44" s="3" t="s">
        <v>1643</v>
      </c>
      <c r="ZN44" s="3" t="s">
        <v>1643</v>
      </c>
      <c r="ZO44" s="3" t="s">
        <v>1643</v>
      </c>
      <c r="ZP44" s="3" t="s">
        <v>1643</v>
      </c>
      <c r="ZQ44" s="3" t="s">
        <v>1643</v>
      </c>
      <c r="ZR44" s="5" t="s">
        <v>1643</v>
      </c>
      <c r="ZS44" s="13"/>
      <c r="ZT44" s="3"/>
      <c r="ZU44" s="5"/>
      <c r="ZV44" s="18" t="s">
        <v>1643</v>
      </c>
      <c r="ZW44" s="13" t="s">
        <v>1643</v>
      </c>
      <c r="ZX44" s="3" t="s">
        <v>1643</v>
      </c>
      <c r="ZY44" s="3" t="s">
        <v>1643</v>
      </c>
      <c r="ZZ44" s="3" t="s">
        <v>1643</v>
      </c>
      <c r="AAA44" s="3" t="s">
        <v>1643</v>
      </c>
      <c r="AAB44" s="3" t="s">
        <v>1643</v>
      </c>
      <c r="AAC44" s="3" t="s">
        <v>1643</v>
      </c>
      <c r="AAD44" s="3" t="s">
        <v>1643</v>
      </c>
      <c r="AAE44" s="3" t="s">
        <v>1643</v>
      </c>
      <c r="AAF44" s="5" t="s">
        <v>1643</v>
      </c>
      <c r="AAG44" s="13" t="s">
        <v>1643</v>
      </c>
      <c r="AAH44" s="3" t="s">
        <v>1643</v>
      </c>
      <c r="AAI44" s="3" t="s">
        <v>1643</v>
      </c>
      <c r="AAJ44" s="3" t="s">
        <v>1643</v>
      </c>
      <c r="AAK44" s="3" t="s">
        <v>1643</v>
      </c>
      <c r="AAL44" s="3" t="s">
        <v>1643</v>
      </c>
      <c r="AAM44" s="3" t="s">
        <v>1643</v>
      </c>
      <c r="AAN44" s="3" t="s">
        <v>1643</v>
      </c>
      <c r="AAO44" s="5" t="s">
        <v>1643</v>
      </c>
      <c r="AAP44" s="13" t="s">
        <v>1643</v>
      </c>
      <c r="AAQ44" s="5" t="s">
        <v>1643</v>
      </c>
      <c r="AAR44" s="13" t="s">
        <v>1643</v>
      </c>
      <c r="AAS44" s="3" t="s">
        <v>1643</v>
      </c>
      <c r="AAT44" s="3" t="s">
        <v>1643</v>
      </c>
      <c r="AAU44" s="3" t="s">
        <v>1643</v>
      </c>
      <c r="AAV44" s="3" t="s">
        <v>1643</v>
      </c>
      <c r="AAW44" s="3" t="s">
        <v>1643</v>
      </c>
      <c r="AAX44" s="5" t="s">
        <v>1643</v>
      </c>
      <c r="AAY44" s="13" t="s">
        <v>1643</v>
      </c>
      <c r="AAZ44" s="13" t="s">
        <v>1643</v>
      </c>
      <c r="ABA44" s="3" t="s">
        <v>1643</v>
      </c>
      <c r="ABB44" s="3" t="s">
        <v>1643</v>
      </c>
      <c r="ABC44" s="3" t="s">
        <v>1643</v>
      </c>
      <c r="ABD44" s="3" t="s">
        <v>1643</v>
      </c>
      <c r="ABE44" s="20"/>
      <c r="ABF44" s="5" t="s">
        <v>1643</v>
      </c>
      <c r="ABG44" s="13" t="s">
        <v>1643</v>
      </c>
      <c r="ABH44" s="3" t="s">
        <v>1643</v>
      </c>
      <c r="ABI44" s="3" t="s">
        <v>1643</v>
      </c>
      <c r="ABJ44" s="3" t="s">
        <v>1643</v>
      </c>
      <c r="ABK44" s="3" t="s">
        <v>1643</v>
      </c>
      <c r="ABL44" s="3" t="s">
        <v>1643</v>
      </c>
      <c r="ABM44" s="5" t="s">
        <v>1643</v>
      </c>
      <c r="ABN44" s="13" t="s">
        <v>1643</v>
      </c>
      <c r="ABO44" s="3" t="s">
        <v>1643</v>
      </c>
      <c r="ABP44" s="3" t="s">
        <v>1643</v>
      </c>
      <c r="ABQ44" s="3" t="s">
        <v>1643</v>
      </c>
      <c r="ABR44" s="3" t="s">
        <v>1643</v>
      </c>
      <c r="ABS44" s="3" t="s">
        <v>1643</v>
      </c>
      <c r="ABT44" s="5" t="s">
        <v>1643</v>
      </c>
      <c r="ABU44" s="13" t="s">
        <v>1643</v>
      </c>
      <c r="ABV44" s="3" t="s">
        <v>1643</v>
      </c>
      <c r="ABW44" s="3" t="s">
        <v>1643</v>
      </c>
      <c r="ABX44" s="3" t="s">
        <v>1643</v>
      </c>
      <c r="ABY44" s="3" t="s">
        <v>1643</v>
      </c>
      <c r="ABZ44" s="3" t="s">
        <v>1643</v>
      </c>
      <c r="ACA44" s="5" t="s">
        <v>1643</v>
      </c>
      <c r="ACB44" s="13" t="s">
        <v>1643</v>
      </c>
      <c r="ACC44" s="3" t="s">
        <v>1643</v>
      </c>
      <c r="ACD44" s="3" t="s">
        <v>1643</v>
      </c>
      <c r="ACE44" s="3" t="s">
        <v>1643</v>
      </c>
      <c r="ACF44" s="3" t="s">
        <v>1643</v>
      </c>
      <c r="ACG44" s="3" t="s">
        <v>1643</v>
      </c>
      <c r="ACH44" s="3" t="s">
        <v>1643</v>
      </c>
      <c r="ACI44" s="3" t="s">
        <v>1643</v>
      </c>
      <c r="ACJ44" s="5" t="s">
        <v>1643</v>
      </c>
      <c r="ACK44" s="13" t="s">
        <v>1643</v>
      </c>
      <c r="ACL44" s="3" t="s">
        <v>1643</v>
      </c>
      <c r="ACM44" s="3" t="s">
        <v>1643</v>
      </c>
      <c r="ACN44" s="3" t="s">
        <v>1643</v>
      </c>
      <c r="ACO44" s="3" t="s">
        <v>1643</v>
      </c>
      <c r="ACP44" s="5" t="s">
        <v>1643</v>
      </c>
      <c r="ACQ44" s="13" t="s">
        <v>1643</v>
      </c>
      <c r="ACR44" s="3" t="s">
        <v>1643</v>
      </c>
      <c r="ACS44" s="3" t="s">
        <v>1643</v>
      </c>
      <c r="ACT44" s="3" t="s">
        <v>1643</v>
      </c>
      <c r="ACU44" s="5"/>
      <c r="ACV44" s="13" t="s">
        <v>1643</v>
      </c>
      <c r="ACW44" s="3" t="s">
        <v>1643</v>
      </c>
      <c r="ACX44" s="3" t="s">
        <v>1643</v>
      </c>
      <c r="ACY44" s="3" t="s">
        <v>1643</v>
      </c>
      <c r="ACZ44" s="5" t="s">
        <v>1643</v>
      </c>
      <c r="ADA44" s="13" t="s">
        <v>1643</v>
      </c>
      <c r="ADB44" s="3" t="s">
        <v>1643</v>
      </c>
      <c r="ADC44" s="3" t="s">
        <v>1643</v>
      </c>
      <c r="ADD44" s="3" t="s">
        <v>1643</v>
      </c>
      <c r="ADE44" s="3" t="s">
        <v>1643</v>
      </c>
      <c r="ADF44" s="3" t="s">
        <v>1643</v>
      </c>
      <c r="ADG44" s="3" t="s">
        <v>1643</v>
      </c>
      <c r="ADH44" s="3" t="s">
        <v>1643</v>
      </c>
      <c r="ADI44" s="20" t="s">
        <v>1643</v>
      </c>
      <c r="ADJ44" s="13" t="s">
        <v>1643</v>
      </c>
      <c r="ADK44" s="3" t="s">
        <v>1643</v>
      </c>
      <c r="ADL44" s="3" t="s">
        <v>1643</v>
      </c>
      <c r="ADM44" s="3" t="s">
        <v>1643</v>
      </c>
      <c r="ADN44" s="3" t="s">
        <v>1643</v>
      </c>
      <c r="ADO44" s="5" t="s">
        <v>1643</v>
      </c>
      <c r="ADP44" s="13" t="s">
        <v>1643</v>
      </c>
      <c r="ADQ44" s="8" t="s">
        <v>1643</v>
      </c>
      <c r="ADR44" s="3" t="s">
        <v>1643</v>
      </c>
      <c r="ADS44" s="3" t="s">
        <v>1643</v>
      </c>
      <c r="ADT44" s="5" t="s">
        <v>1643</v>
      </c>
      <c r="ADU44" s="13" t="s">
        <v>1643</v>
      </c>
      <c r="ADV44" s="8" t="s">
        <v>1643</v>
      </c>
      <c r="ADW44" s="3" t="s">
        <v>1643</v>
      </c>
      <c r="ADX44" s="3" t="s">
        <v>1643</v>
      </c>
      <c r="ADY44" s="5" t="s">
        <v>1643</v>
      </c>
      <c r="ADZ44" s="13" t="s">
        <v>1643</v>
      </c>
      <c r="AEA44" s="8" t="s">
        <v>1643</v>
      </c>
      <c r="AEB44" s="3" t="s">
        <v>1643</v>
      </c>
      <c r="AEC44" s="3" t="s">
        <v>1643</v>
      </c>
      <c r="AED44" s="5" t="s">
        <v>1643</v>
      </c>
      <c r="AEE44" s="13" t="s">
        <v>1643</v>
      </c>
      <c r="AEF44" s="3" t="s">
        <v>1643</v>
      </c>
      <c r="AEG44" s="3" t="s">
        <v>1643</v>
      </c>
      <c r="AEH44" s="3" t="s">
        <v>1643</v>
      </c>
      <c r="AEI44" s="3" t="s">
        <v>1643</v>
      </c>
      <c r="AEJ44" s="3" t="s">
        <v>1643</v>
      </c>
      <c r="AEK44" s="3" t="s">
        <v>1643</v>
      </c>
      <c r="AEL44" s="3" t="s">
        <v>1643</v>
      </c>
      <c r="AEM44" s="5" t="s">
        <v>1643</v>
      </c>
      <c r="AEN44" s="13" t="s">
        <v>1643</v>
      </c>
      <c r="AEO44" s="3" t="s">
        <v>1643</v>
      </c>
      <c r="AEP44" s="3" t="s">
        <v>1643</v>
      </c>
      <c r="AEQ44" s="3" t="s">
        <v>1643</v>
      </c>
      <c r="AER44" s="3" t="s">
        <v>1643</v>
      </c>
      <c r="AES44" s="3" t="s">
        <v>1643</v>
      </c>
      <c r="AET44" s="5" t="s">
        <v>1643</v>
      </c>
      <c r="AEU44" s="13" t="s">
        <v>1643</v>
      </c>
      <c r="AEV44" s="3" t="s">
        <v>1643</v>
      </c>
      <c r="AEW44" s="3" t="s">
        <v>1643</v>
      </c>
      <c r="AEX44" s="3" t="s">
        <v>1643</v>
      </c>
      <c r="AEY44" s="5" t="s">
        <v>1643</v>
      </c>
    </row>
    <row r="45" spans="1:831" ht="58" x14ac:dyDescent="0.35">
      <c r="A45" s="1">
        <v>45619.760023148148</v>
      </c>
      <c r="B45" s="2">
        <v>45619.764722222222</v>
      </c>
      <c r="C45" s="4">
        <v>14</v>
      </c>
      <c r="D45" s="4">
        <v>405</v>
      </c>
      <c r="E45" s="3" t="s">
        <v>1677</v>
      </c>
      <c r="F45" s="2">
        <v>45626.764746886576</v>
      </c>
      <c r="G45" s="3" t="s">
        <v>1734</v>
      </c>
      <c r="H45" s="4">
        <v>1</v>
      </c>
      <c r="I45" s="3" t="s">
        <v>1642</v>
      </c>
      <c r="J45" s="3" t="s">
        <v>1642</v>
      </c>
      <c r="K45" s="3" t="s">
        <v>1642</v>
      </c>
      <c r="L45" s="3" t="s">
        <v>1642</v>
      </c>
      <c r="M45" s="3" t="s">
        <v>1642</v>
      </c>
      <c r="N45" s="3" t="s">
        <v>1642</v>
      </c>
      <c r="O45" s="3" t="s">
        <v>110</v>
      </c>
      <c r="P45" s="3" t="s">
        <v>1643</v>
      </c>
      <c r="Q45" s="3" t="s">
        <v>1643</v>
      </c>
      <c r="R45" s="20" t="s">
        <v>110</v>
      </c>
      <c r="S45" s="127">
        <v>31</v>
      </c>
      <c r="T45" s="124"/>
      <c r="U45" s="3"/>
      <c r="V45" s="3" t="s">
        <v>20</v>
      </c>
      <c r="W45" s="3" t="s">
        <v>110</v>
      </c>
      <c r="X45" s="3" t="s">
        <v>47</v>
      </c>
      <c r="Y45" s="3" t="s">
        <v>74</v>
      </c>
      <c r="Z45" s="3" t="s">
        <v>10</v>
      </c>
      <c r="AA45" s="4">
        <v>398</v>
      </c>
      <c r="AB45" s="3" t="s">
        <v>25</v>
      </c>
      <c r="AC45" s="3" t="s">
        <v>111</v>
      </c>
      <c r="AD45" s="3" t="s">
        <v>111</v>
      </c>
      <c r="AE45" s="5" t="s">
        <v>1820</v>
      </c>
      <c r="AF45" s="8" t="s">
        <v>1643</v>
      </c>
      <c r="AG45" s="3" t="s">
        <v>1643</v>
      </c>
      <c r="AH45" s="3" t="s">
        <v>1643</v>
      </c>
      <c r="AI45" s="3" t="s">
        <v>1643</v>
      </c>
      <c r="AJ45" s="3" t="s">
        <v>1643</v>
      </c>
      <c r="AK45" s="3" t="s">
        <v>1643</v>
      </c>
      <c r="AL45" s="3" t="s">
        <v>1643</v>
      </c>
      <c r="AM45" s="3" t="s">
        <v>1643</v>
      </c>
      <c r="AN45" s="3" t="s">
        <v>1643</v>
      </c>
      <c r="AO45" s="3" t="s">
        <v>1643</v>
      </c>
      <c r="AP45" s="3" t="s">
        <v>1643</v>
      </c>
      <c r="AQ45" s="3" t="s">
        <v>1643</v>
      </c>
      <c r="AR45" s="3" t="s">
        <v>1643</v>
      </c>
      <c r="AS45" s="3" t="s">
        <v>1643</v>
      </c>
      <c r="AT45" s="3" t="s">
        <v>1643</v>
      </c>
      <c r="AU45" s="5" t="s">
        <v>1643</v>
      </c>
      <c r="AV45" s="13" t="s">
        <v>1643</v>
      </c>
      <c r="AW45" s="3" t="s">
        <v>1643</v>
      </c>
      <c r="AX45" s="3" t="s">
        <v>1643</v>
      </c>
      <c r="AY45" s="3" t="s">
        <v>1643</v>
      </c>
      <c r="AZ45" s="3" t="s">
        <v>1643</v>
      </c>
      <c r="BA45" s="3" t="s">
        <v>1643</v>
      </c>
      <c r="BB45" s="3" t="s">
        <v>1643</v>
      </c>
      <c r="BC45" s="5" t="s">
        <v>1643</v>
      </c>
      <c r="BD45" s="13" t="s">
        <v>1643</v>
      </c>
      <c r="BE45" s="3" t="s">
        <v>1643</v>
      </c>
      <c r="BF45" s="3" t="s">
        <v>1643</v>
      </c>
      <c r="BG45" s="3" t="s">
        <v>1643</v>
      </c>
      <c r="BH45" s="3" t="s">
        <v>1643</v>
      </c>
      <c r="BI45" s="3" t="s">
        <v>1643</v>
      </c>
      <c r="BJ45" s="3" t="s">
        <v>1643</v>
      </c>
      <c r="BK45" s="5" t="s">
        <v>1643</v>
      </c>
      <c r="BL45" s="13" t="s">
        <v>1643</v>
      </c>
      <c r="BM45" s="3" t="s">
        <v>1643</v>
      </c>
      <c r="BN45" s="3" t="s">
        <v>1643</v>
      </c>
      <c r="BO45" s="5" t="s">
        <v>1643</v>
      </c>
      <c r="BP45" s="13" t="s">
        <v>1643</v>
      </c>
      <c r="BQ45" s="3" t="s">
        <v>1643</v>
      </c>
      <c r="BR45" s="3" t="s">
        <v>1643</v>
      </c>
      <c r="BS45" s="5" t="s">
        <v>1643</v>
      </c>
      <c r="BT45" s="13" t="s">
        <v>1643</v>
      </c>
      <c r="BU45" s="5" t="s">
        <v>1643</v>
      </c>
      <c r="BV45" s="13" t="s">
        <v>1643</v>
      </c>
      <c r="BW45" s="3" t="s">
        <v>1643</v>
      </c>
      <c r="BX45" s="3" t="s">
        <v>1643</v>
      </c>
      <c r="BY45" s="5" t="s">
        <v>1643</v>
      </c>
      <c r="BZ45" s="13" t="s">
        <v>1643</v>
      </c>
      <c r="CA45" s="3" t="s">
        <v>1643</v>
      </c>
      <c r="CB45" s="3" t="s">
        <v>1643</v>
      </c>
      <c r="CC45" s="3" t="s">
        <v>1643</v>
      </c>
      <c r="CD45" s="5" t="s">
        <v>1643</v>
      </c>
      <c r="CE45" s="13" t="s">
        <v>1643</v>
      </c>
      <c r="CF45" s="3" t="s">
        <v>1643</v>
      </c>
      <c r="CG45" s="3" t="s">
        <v>1643</v>
      </c>
      <c r="CH45" s="3" t="s">
        <v>1643</v>
      </c>
      <c r="CI45" s="3" t="s">
        <v>1643</v>
      </c>
      <c r="CJ45" s="3" t="s">
        <v>1643</v>
      </c>
      <c r="CK45" s="5" t="s">
        <v>1643</v>
      </c>
      <c r="CL45" s="13" t="s">
        <v>1643</v>
      </c>
      <c r="CM45" s="3" t="s">
        <v>1643</v>
      </c>
      <c r="CN45" s="3" t="s">
        <v>1643</v>
      </c>
      <c r="CO45" s="3" t="s">
        <v>1643</v>
      </c>
      <c r="CP45" s="3" t="s">
        <v>1643</v>
      </c>
      <c r="CQ45" s="20" t="s">
        <v>1643</v>
      </c>
      <c r="CR45" s="13" t="s">
        <v>1643</v>
      </c>
      <c r="CS45" s="3" t="s">
        <v>1643</v>
      </c>
      <c r="CT45" s="3" t="s">
        <v>1643</v>
      </c>
      <c r="CU45" s="3" t="s">
        <v>1643</v>
      </c>
      <c r="CV45" s="3" t="s">
        <v>1643</v>
      </c>
      <c r="CW45" s="3" t="s">
        <v>1643</v>
      </c>
      <c r="CX45" s="3" t="s">
        <v>1643</v>
      </c>
      <c r="CY45" s="3" t="s">
        <v>1643</v>
      </c>
      <c r="CZ45" s="3" t="s">
        <v>1643</v>
      </c>
      <c r="DA45" s="3" t="s">
        <v>1643</v>
      </c>
      <c r="DB45" s="3" t="s">
        <v>1643</v>
      </c>
      <c r="DC45" s="3" t="s">
        <v>1643</v>
      </c>
      <c r="DD45" s="3" t="s">
        <v>1643</v>
      </c>
      <c r="DE45" s="5" t="s">
        <v>1643</v>
      </c>
      <c r="DF45" s="8" t="s">
        <v>1643</v>
      </c>
      <c r="DG45" s="3" t="s">
        <v>1643</v>
      </c>
      <c r="DH45" s="3" t="s">
        <v>1643</v>
      </c>
      <c r="DI45" s="3" t="s">
        <v>1643</v>
      </c>
      <c r="DJ45" s="3" t="s">
        <v>1643</v>
      </c>
      <c r="DK45" s="3" t="s">
        <v>1643</v>
      </c>
      <c r="DL45" s="3" t="s">
        <v>1643</v>
      </c>
      <c r="DM45" s="3" t="s">
        <v>1643</v>
      </c>
      <c r="DN45" s="5" t="s">
        <v>1643</v>
      </c>
      <c r="DO45" s="8" t="s">
        <v>1643</v>
      </c>
      <c r="DP45" s="3" t="s">
        <v>1643</v>
      </c>
      <c r="DQ45" s="3" t="s">
        <v>1643</v>
      </c>
      <c r="DR45" s="5" t="s">
        <v>1643</v>
      </c>
      <c r="DS45" s="8" t="s">
        <v>1643</v>
      </c>
      <c r="DT45" s="3" t="s">
        <v>1643</v>
      </c>
      <c r="DU45" s="3" t="s">
        <v>1643</v>
      </c>
      <c r="DV45" s="5" t="s">
        <v>1643</v>
      </c>
      <c r="DW45" s="16" t="s">
        <v>1643</v>
      </c>
      <c r="DX45" s="13" t="s">
        <v>1643</v>
      </c>
      <c r="DY45" s="3" t="s">
        <v>1643</v>
      </c>
      <c r="DZ45" s="3" t="s">
        <v>1643</v>
      </c>
      <c r="EA45" s="3" t="s">
        <v>1643</v>
      </c>
      <c r="EB45" s="20" t="s">
        <v>1643</v>
      </c>
      <c r="EC45" s="13" t="s">
        <v>1643</v>
      </c>
      <c r="ED45" s="3" t="s">
        <v>1643</v>
      </c>
      <c r="EE45" s="3" t="s">
        <v>1643</v>
      </c>
      <c r="EF45" s="3" t="s">
        <v>1643</v>
      </c>
      <c r="EG45" s="3" t="s">
        <v>1643</v>
      </c>
      <c r="EH45" s="3" t="s">
        <v>1643</v>
      </c>
      <c r="EI45" s="3" t="s">
        <v>1643</v>
      </c>
      <c r="EJ45" s="3" t="s">
        <v>1643</v>
      </c>
      <c r="EK45" s="3" t="s">
        <v>1643</v>
      </c>
      <c r="EL45" s="3" t="s">
        <v>1643</v>
      </c>
      <c r="EM45" s="20" t="s">
        <v>1643</v>
      </c>
      <c r="EN45" s="18" t="s">
        <v>1643</v>
      </c>
      <c r="EO45" s="8" t="s">
        <v>1643</v>
      </c>
      <c r="EP45" s="3" t="s">
        <v>1643</v>
      </c>
      <c r="EQ45" s="3" t="s">
        <v>1643</v>
      </c>
      <c r="ER45" s="3" t="s">
        <v>1643</v>
      </c>
      <c r="ES45" s="3" t="s">
        <v>1643</v>
      </c>
      <c r="ET45" s="3" t="s">
        <v>1643</v>
      </c>
      <c r="EU45" s="3" t="s">
        <v>1643</v>
      </c>
      <c r="EV45" s="3" t="s">
        <v>1643</v>
      </c>
      <c r="EW45" s="3" t="s">
        <v>1643</v>
      </c>
      <c r="EX45" s="20" t="s">
        <v>1643</v>
      </c>
      <c r="EY45" s="16" t="s">
        <v>1643</v>
      </c>
      <c r="EZ45" s="13" t="s">
        <v>129</v>
      </c>
      <c r="FA45" s="3" t="s">
        <v>1821</v>
      </c>
      <c r="FB45" s="3" t="s">
        <v>1821</v>
      </c>
      <c r="FC45" s="3" t="s">
        <v>1821</v>
      </c>
      <c r="FD45" s="3" t="s">
        <v>132</v>
      </c>
      <c r="FE45" s="3" t="s">
        <v>132</v>
      </c>
      <c r="FF45" s="3" t="s">
        <v>132</v>
      </c>
      <c r="FG45" s="3" t="s">
        <v>132</v>
      </c>
      <c r="FH45" s="3" t="s">
        <v>132</v>
      </c>
      <c r="FI45" s="3" t="s">
        <v>1821</v>
      </c>
      <c r="FJ45" s="3" t="s">
        <v>1821</v>
      </c>
      <c r="FK45" s="3" t="s">
        <v>131</v>
      </c>
      <c r="FL45" s="3" t="s">
        <v>130</v>
      </c>
      <c r="FM45" s="3" t="s">
        <v>1821</v>
      </c>
      <c r="FN45" s="3" t="s">
        <v>1821</v>
      </c>
      <c r="FO45" s="3" t="s">
        <v>212</v>
      </c>
      <c r="FP45" s="3" t="s">
        <v>130</v>
      </c>
      <c r="FQ45" s="3" t="s">
        <v>129</v>
      </c>
      <c r="FR45" s="3" t="s">
        <v>130</v>
      </c>
      <c r="FS45" s="3" t="s">
        <v>130</v>
      </c>
      <c r="FT45" s="3" t="s">
        <v>1821</v>
      </c>
      <c r="FU45" s="3" t="s">
        <v>1821</v>
      </c>
      <c r="FV45" s="3" t="s">
        <v>131</v>
      </c>
      <c r="FW45" s="3" t="s">
        <v>130</v>
      </c>
      <c r="FX45" s="3" t="s">
        <v>129</v>
      </c>
      <c r="FY45" s="3" t="s">
        <v>131</v>
      </c>
      <c r="FZ45" s="3" t="s">
        <v>131</v>
      </c>
      <c r="GA45" s="3" t="s">
        <v>129</v>
      </c>
      <c r="GB45" s="3" t="s">
        <v>130</v>
      </c>
      <c r="GC45" s="3" t="s">
        <v>132</v>
      </c>
      <c r="GD45" s="3" t="s">
        <v>132</v>
      </c>
      <c r="GE45" s="3" t="s">
        <v>131</v>
      </c>
      <c r="GF45" s="3" t="s">
        <v>130</v>
      </c>
      <c r="GG45" s="3" t="s">
        <v>128</v>
      </c>
      <c r="GH45" s="3" t="s">
        <v>130</v>
      </c>
      <c r="GI45" s="3" t="s">
        <v>1821</v>
      </c>
      <c r="GJ45" s="3" t="s">
        <v>130</v>
      </c>
      <c r="GK45" s="3" t="s">
        <v>129</v>
      </c>
      <c r="GL45" s="3" t="s">
        <v>130</v>
      </c>
      <c r="GM45" s="3" t="s">
        <v>130</v>
      </c>
      <c r="GN45" s="3" t="s">
        <v>129</v>
      </c>
      <c r="GO45" s="3" t="s">
        <v>129</v>
      </c>
      <c r="GP45" s="20" t="s">
        <v>1643</v>
      </c>
      <c r="GQ45" s="13" t="s">
        <v>1643</v>
      </c>
      <c r="GR45" s="20" t="s">
        <v>1643</v>
      </c>
      <c r="GS45" s="13" t="s">
        <v>1643</v>
      </c>
      <c r="GT45" s="3" t="s">
        <v>1643</v>
      </c>
      <c r="GU45" s="3" t="s">
        <v>1643</v>
      </c>
      <c r="GV45" s="20" t="s">
        <v>1643</v>
      </c>
      <c r="GW45" s="31"/>
      <c r="GX45" s="13" t="s">
        <v>1643</v>
      </c>
      <c r="GY45" s="5" t="s">
        <v>1643</v>
      </c>
      <c r="GZ45" s="13" t="s">
        <v>1643</v>
      </c>
      <c r="HA45" s="5" t="s">
        <v>1643</v>
      </c>
      <c r="HB45" s="13" t="s">
        <v>1643</v>
      </c>
      <c r="HC45" s="3" t="s">
        <v>1643</v>
      </c>
      <c r="HD45" s="3" t="s">
        <v>1643</v>
      </c>
      <c r="HE45" s="3" t="s">
        <v>1643</v>
      </c>
      <c r="HF45" s="3" t="s">
        <v>1643</v>
      </c>
      <c r="HG45" s="20" t="s">
        <v>1643</v>
      </c>
      <c r="HH45" s="13" t="s">
        <v>1643</v>
      </c>
      <c r="HI45" s="3"/>
      <c r="HJ45" s="3" t="s">
        <v>1643</v>
      </c>
      <c r="HK45" s="3" t="s">
        <v>1643</v>
      </c>
      <c r="HL45" s="3" t="s">
        <v>1643</v>
      </c>
      <c r="HM45" s="3" t="s">
        <v>1643</v>
      </c>
      <c r="HN45" s="3" t="s">
        <v>1643</v>
      </c>
      <c r="HO45" s="5" t="s">
        <v>1643</v>
      </c>
      <c r="HP45" s="8" t="s">
        <v>1643</v>
      </c>
      <c r="HQ45" s="8" t="s">
        <v>1643</v>
      </c>
      <c r="HR45" s="3" t="s">
        <v>1643</v>
      </c>
      <c r="HS45" s="3" t="s">
        <v>1643</v>
      </c>
      <c r="HT45" s="3" t="s">
        <v>1643</v>
      </c>
      <c r="HU45" s="3" t="s">
        <v>1643</v>
      </c>
      <c r="HV45" s="5" t="s">
        <v>1643</v>
      </c>
      <c r="HW45" s="13" t="s">
        <v>1643</v>
      </c>
      <c r="HX45" s="8" t="s">
        <v>1643</v>
      </c>
      <c r="HY45" s="3" t="s">
        <v>1643</v>
      </c>
      <c r="HZ45" s="3" t="s">
        <v>1643</v>
      </c>
      <c r="IA45" s="3" t="s">
        <v>1643</v>
      </c>
      <c r="IB45" s="3" t="s">
        <v>1643</v>
      </c>
      <c r="IC45" s="5" t="s">
        <v>1643</v>
      </c>
      <c r="ID45" s="13" t="s">
        <v>1643</v>
      </c>
      <c r="IE45" s="8" t="s">
        <v>1643</v>
      </c>
      <c r="IF45" s="3" t="s">
        <v>1643</v>
      </c>
      <c r="IG45" s="3" t="s">
        <v>1643</v>
      </c>
      <c r="IH45" s="3" t="s">
        <v>1643</v>
      </c>
      <c r="II45" s="3" t="s">
        <v>1643</v>
      </c>
      <c r="IJ45" s="20" t="s">
        <v>1643</v>
      </c>
      <c r="IK45" s="13" t="s">
        <v>1643</v>
      </c>
      <c r="IL45" s="3" t="s">
        <v>1643</v>
      </c>
      <c r="IM45" s="3" t="s">
        <v>1643</v>
      </c>
      <c r="IN45" s="3" t="s">
        <v>1643</v>
      </c>
      <c r="IO45" s="3" t="s">
        <v>1643</v>
      </c>
      <c r="IP45" s="3" t="s">
        <v>1643</v>
      </c>
      <c r="IQ45" s="3" t="s">
        <v>1643</v>
      </c>
      <c r="IR45" s="3" t="s">
        <v>1643</v>
      </c>
      <c r="IS45" s="20" t="s">
        <v>1643</v>
      </c>
      <c r="IT45" s="13" t="s">
        <v>1643</v>
      </c>
      <c r="IU45" s="3"/>
      <c r="IV45" s="3" t="s">
        <v>1643</v>
      </c>
      <c r="IW45" s="3" t="s">
        <v>1643</v>
      </c>
      <c r="IX45" s="3" t="s">
        <v>1643</v>
      </c>
      <c r="IY45" s="5" t="s">
        <v>1643</v>
      </c>
      <c r="IZ45" s="8" t="s">
        <v>1643</v>
      </c>
      <c r="JA45" s="8" t="s">
        <v>1643</v>
      </c>
      <c r="JB45" s="3" t="s">
        <v>1643</v>
      </c>
      <c r="JC45" s="3" t="s">
        <v>1643</v>
      </c>
      <c r="JD45" s="5" t="s">
        <v>1643</v>
      </c>
      <c r="JE45" s="13" t="s">
        <v>1643</v>
      </c>
      <c r="JF45" s="3" t="s">
        <v>1643</v>
      </c>
      <c r="JG45" s="3" t="s">
        <v>1643</v>
      </c>
      <c r="JH45" s="3" t="s">
        <v>1643</v>
      </c>
      <c r="JI45" s="3" t="s">
        <v>1643</v>
      </c>
      <c r="JJ45" s="3" t="s">
        <v>1643</v>
      </c>
      <c r="JK45" s="3" t="s">
        <v>1643</v>
      </c>
      <c r="JL45" s="3" t="s">
        <v>1643</v>
      </c>
      <c r="JM45" s="20" t="s">
        <v>1643</v>
      </c>
      <c r="JN45" s="13" t="s">
        <v>1643</v>
      </c>
      <c r="JO45" s="3" t="s">
        <v>1643</v>
      </c>
      <c r="JP45" s="3" t="s">
        <v>1643</v>
      </c>
      <c r="JQ45" s="3" t="s">
        <v>1643</v>
      </c>
      <c r="JR45" s="3" t="s">
        <v>1643</v>
      </c>
      <c r="JS45" s="5" t="s">
        <v>1643</v>
      </c>
      <c r="JT45" s="13" t="s">
        <v>1643</v>
      </c>
      <c r="JU45" s="3" t="s">
        <v>1643</v>
      </c>
      <c r="JV45" s="3" t="s">
        <v>1643</v>
      </c>
      <c r="JW45" s="3" t="s">
        <v>1643</v>
      </c>
      <c r="JX45" s="5" t="s">
        <v>1643</v>
      </c>
      <c r="JY45" s="13" t="s">
        <v>1643</v>
      </c>
      <c r="JZ45" s="3" t="s">
        <v>1643</v>
      </c>
      <c r="KA45" s="3" t="s">
        <v>1643</v>
      </c>
      <c r="KB45" s="3" t="s">
        <v>1643</v>
      </c>
      <c r="KC45" s="3" t="s">
        <v>1643</v>
      </c>
      <c r="KD45" s="3" t="s">
        <v>1643</v>
      </c>
      <c r="KE45" s="3" t="s">
        <v>1643</v>
      </c>
      <c r="KF45" s="3" t="s">
        <v>1643</v>
      </c>
      <c r="KG45" s="5" t="s">
        <v>1643</v>
      </c>
      <c r="KH45" s="13" t="s">
        <v>1643</v>
      </c>
      <c r="KI45" s="3" t="s">
        <v>1643</v>
      </c>
      <c r="KJ45" s="3" t="s">
        <v>1643</v>
      </c>
      <c r="KK45" s="3" t="s">
        <v>1643</v>
      </c>
      <c r="KL45" s="3" t="s">
        <v>1643</v>
      </c>
      <c r="KM45" s="3" t="s">
        <v>1643</v>
      </c>
      <c r="KN45" s="20" t="s">
        <v>1643</v>
      </c>
      <c r="KO45" s="13" t="s">
        <v>1643</v>
      </c>
      <c r="KP45" s="3" t="s">
        <v>1643</v>
      </c>
      <c r="KQ45" s="3" t="s">
        <v>1643</v>
      </c>
      <c r="KR45" s="3" t="s">
        <v>1643</v>
      </c>
      <c r="KS45" s="20" t="s">
        <v>1643</v>
      </c>
      <c r="KT45" s="16" t="s">
        <v>1643</v>
      </c>
      <c r="KU45" s="13" t="s">
        <v>1643</v>
      </c>
      <c r="KV45" s="3" t="s">
        <v>1643</v>
      </c>
      <c r="KW45" s="3" t="s">
        <v>1643</v>
      </c>
      <c r="KX45" s="3" t="s">
        <v>1643</v>
      </c>
      <c r="KY45" s="3" t="s">
        <v>1643</v>
      </c>
      <c r="KZ45" s="3" t="s">
        <v>1643</v>
      </c>
      <c r="LA45" s="3" t="s">
        <v>1643</v>
      </c>
      <c r="LB45" s="3" t="s">
        <v>1643</v>
      </c>
      <c r="LC45" s="3" t="s">
        <v>1643</v>
      </c>
      <c r="LD45" s="3" t="s">
        <v>1643</v>
      </c>
      <c r="LE45" s="3" t="s">
        <v>1643</v>
      </c>
      <c r="LF45" s="3" t="s">
        <v>1643</v>
      </c>
      <c r="LG45" s="3" t="s">
        <v>1643</v>
      </c>
      <c r="LH45" s="3" t="s">
        <v>1643</v>
      </c>
      <c r="LI45" s="3" t="s">
        <v>1643</v>
      </c>
      <c r="LJ45" s="3" t="s">
        <v>1643</v>
      </c>
      <c r="LK45" s="3" t="s">
        <v>1643</v>
      </c>
      <c r="LL45" s="3" t="s">
        <v>1643</v>
      </c>
      <c r="LM45" s="3" t="s">
        <v>1643</v>
      </c>
      <c r="LN45" s="3" t="s">
        <v>1643</v>
      </c>
      <c r="LO45" s="3" t="s">
        <v>1643</v>
      </c>
      <c r="LP45" s="3" t="s">
        <v>1643</v>
      </c>
      <c r="LQ45" s="3" t="s">
        <v>1643</v>
      </c>
      <c r="LR45" s="3" t="s">
        <v>1643</v>
      </c>
      <c r="LS45" s="3" t="s">
        <v>1643</v>
      </c>
      <c r="LT45" s="3" t="s">
        <v>1643</v>
      </c>
      <c r="LU45" s="3" t="s">
        <v>1643</v>
      </c>
      <c r="LV45" s="3" t="s">
        <v>1643</v>
      </c>
      <c r="LW45" s="3" t="s">
        <v>1643</v>
      </c>
      <c r="LX45" s="3" t="s">
        <v>1643</v>
      </c>
      <c r="LY45" s="3" t="s">
        <v>1643</v>
      </c>
      <c r="LZ45" s="3" t="s">
        <v>1643</v>
      </c>
      <c r="MA45" s="3" t="s">
        <v>1643</v>
      </c>
      <c r="MB45" s="3" t="s">
        <v>1643</v>
      </c>
      <c r="MC45" s="3" t="s">
        <v>1643</v>
      </c>
      <c r="MD45" s="3" t="s">
        <v>1643</v>
      </c>
      <c r="ME45" s="3" t="s">
        <v>1643</v>
      </c>
      <c r="MF45" s="3" t="s">
        <v>1643</v>
      </c>
      <c r="MG45" s="3" t="s">
        <v>1643</v>
      </c>
      <c r="MH45" s="3" t="s">
        <v>1643</v>
      </c>
      <c r="MI45" s="3" t="s">
        <v>1643</v>
      </c>
      <c r="MJ45" s="3" t="s">
        <v>1643</v>
      </c>
      <c r="MK45" s="3" t="s">
        <v>1643</v>
      </c>
      <c r="ML45" s="3" t="s">
        <v>1643</v>
      </c>
      <c r="MM45" s="3" t="s">
        <v>1643</v>
      </c>
      <c r="MN45" s="20" t="s">
        <v>1643</v>
      </c>
      <c r="MO45" s="13" t="s">
        <v>1643</v>
      </c>
      <c r="MP45" s="3" t="s">
        <v>1643</v>
      </c>
      <c r="MQ45" s="3" t="s">
        <v>1643</v>
      </c>
      <c r="MR45" s="3" t="s">
        <v>1643</v>
      </c>
      <c r="MS45" s="3" t="s">
        <v>1643</v>
      </c>
      <c r="MT45" s="3" t="s">
        <v>1643</v>
      </c>
      <c r="MU45" s="3" t="s">
        <v>1643</v>
      </c>
      <c r="MV45" s="20" t="s">
        <v>1643</v>
      </c>
      <c r="MW45" s="13" t="s">
        <v>1643</v>
      </c>
      <c r="MX45" s="3" t="s">
        <v>1643</v>
      </c>
      <c r="MY45" s="3" t="s">
        <v>1643</v>
      </c>
      <c r="MZ45" s="3" t="s">
        <v>1643</v>
      </c>
      <c r="NA45" s="3" t="s">
        <v>1643</v>
      </c>
      <c r="NB45" s="3" t="s">
        <v>1643</v>
      </c>
      <c r="NC45" s="20" t="s">
        <v>1643</v>
      </c>
      <c r="ND45" s="13" t="s">
        <v>1643</v>
      </c>
      <c r="NE45" s="3" t="s">
        <v>1643</v>
      </c>
      <c r="NF45" s="3" t="s">
        <v>1643</v>
      </c>
      <c r="NG45" s="3" t="s">
        <v>1643</v>
      </c>
      <c r="NH45" s="3" t="s">
        <v>1643</v>
      </c>
      <c r="NI45" s="3" t="s">
        <v>1643</v>
      </c>
      <c r="NJ45" s="3" t="s">
        <v>1643</v>
      </c>
      <c r="NK45" s="3" t="s">
        <v>1643</v>
      </c>
      <c r="NL45" s="3" t="s">
        <v>1643</v>
      </c>
      <c r="NM45" s="3" t="s">
        <v>1643</v>
      </c>
      <c r="NN45" s="3" t="s">
        <v>1643</v>
      </c>
      <c r="NO45" s="20" t="s">
        <v>1643</v>
      </c>
      <c r="NP45" s="13" t="s">
        <v>1643</v>
      </c>
      <c r="NQ45" s="3" t="s">
        <v>1643</v>
      </c>
      <c r="NR45" s="3" t="s">
        <v>1643</v>
      </c>
      <c r="NS45" s="3" t="s">
        <v>1643</v>
      </c>
      <c r="NT45" s="3" t="s">
        <v>1643</v>
      </c>
      <c r="NU45" s="3" t="s">
        <v>1643</v>
      </c>
      <c r="NV45" s="3" t="s">
        <v>1643</v>
      </c>
      <c r="NW45" s="3" t="s">
        <v>1643</v>
      </c>
      <c r="NX45" s="3" t="s">
        <v>1643</v>
      </c>
      <c r="NY45" s="3" t="s">
        <v>1643</v>
      </c>
      <c r="NZ45" s="3" t="s">
        <v>1643</v>
      </c>
      <c r="OA45" s="3" t="s">
        <v>1643</v>
      </c>
      <c r="OB45" s="3" t="s">
        <v>1643</v>
      </c>
      <c r="OC45" s="3" t="s">
        <v>1643</v>
      </c>
      <c r="OD45" s="3" t="s">
        <v>1643</v>
      </c>
      <c r="OE45" s="5" t="s">
        <v>1643</v>
      </c>
      <c r="OF45" s="13" t="s">
        <v>1643</v>
      </c>
      <c r="OG45" s="3" t="s">
        <v>1643</v>
      </c>
      <c r="OH45" s="3" t="s">
        <v>1643</v>
      </c>
      <c r="OI45" s="3" t="s">
        <v>1643</v>
      </c>
      <c r="OJ45" s="3" t="s">
        <v>1643</v>
      </c>
      <c r="OK45" s="3" t="s">
        <v>1643</v>
      </c>
      <c r="OL45" s="3" t="s">
        <v>1643</v>
      </c>
      <c r="OM45" s="5" t="s">
        <v>1643</v>
      </c>
      <c r="ON45" s="13" t="s">
        <v>1643</v>
      </c>
      <c r="OO45" s="3" t="s">
        <v>1643</v>
      </c>
      <c r="OP45" s="3" t="s">
        <v>1643</v>
      </c>
      <c r="OQ45" s="3" t="s">
        <v>1643</v>
      </c>
      <c r="OR45" s="3" t="s">
        <v>1643</v>
      </c>
      <c r="OS45" s="3" t="s">
        <v>1643</v>
      </c>
      <c r="OT45" s="3" t="s">
        <v>1643</v>
      </c>
      <c r="OU45" s="3" t="s">
        <v>1643</v>
      </c>
      <c r="OV45" s="3" t="s">
        <v>1643</v>
      </c>
      <c r="OW45" s="3" t="s">
        <v>1643</v>
      </c>
      <c r="OX45" s="5" t="s">
        <v>1643</v>
      </c>
      <c r="OY45" s="13" t="s">
        <v>1643</v>
      </c>
      <c r="OZ45" s="3" t="s">
        <v>1643</v>
      </c>
      <c r="PA45" s="3" t="s">
        <v>1643</v>
      </c>
      <c r="PB45" s="3" t="s">
        <v>1643</v>
      </c>
      <c r="PC45" s="3" t="s">
        <v>1643</v>
      </c>
      <c r="PD45" s="3" t="s">
        <v>1643</v>
      </c>
      <c r="PE45" s="3" t="s">
        <v>1643</v>
      </c>
      <c r="PF45" s="3" t="s">
        <v>1643</v>
      </c>
      <c r="PG45" s="3" t="s">
        <v>1643</v>
      </c>
      <c r="PH45" s="3" t="s">
        <v>1643</v>
      </c>
      <c r="PI45" s="3" t="s">
        <v>1643</v>
      </c>
      <c r="PJ45" s="3" t="s">
        <v>1643</v>
      </c>
      <c r="PK45" s="3" t="s">
        <v>1643</v>
      </c>
      <c r="PL45" s="3" t="s">
        <v>1643</v>
      </c>
      <c r="PM45" s="3" t="s">
        <v>1643</v>
      </c>
      <c r="PN45" s="3" t="s">
        <v>1643</v>
      </c>
      <c r="PO45" s="3" t="s">
        <v>1643</v>
      </c>
      <c r="PP45" s="3" t="s">
        <v>1643</v>
      </c>
      <c r="PQ45" s="3" t="s">
        <v>1643</v>
      </c>
      <c r="PR45" s="3" t="s">
        <v>1643</v>
      </c>
      <c r="PS45" s="3" t="s">
        <v>1643</v>
      </c>
      <c r="PT45" s="3" t="s">
        <v>1643</v>
      </c>
      <c r="PU45" s="3" t="s">
        <v>1643</v>
      </c>
      <c r="PV45" s="3" t="s">
        <v>1643</v>
      </c>
      <c r="PW45" s="3" t="s">
        <v>1643</v>
      </c>
      <c r="PX45" s="3" t="s">
        <v>1643</v>
      </c>
      <c r="PY45" s="3" t="s">
        <v>1643</v>
      </c>
      <c r="PZ45" s="3" t="s">
        <v>1643</v>
      </c>
      <c r="QA45" s="3" t="s">
        <v>1643</v>
      </c>
      <c r="QB45" s="3" t="s">
        <v>1643</v>
      </c>
      <c r="QC45" s="3" t="s">
        <v>1643</v>
      </c>
      <c r="QD45" s="3" t="s">
        <v>1643</v>
      </c>
      <c r="QE45" s="3" t="s">
        <v>1643</v>
      </c>
      <c r="QF45" s="3" t="s">
        <v>1643</v>
      </c>
      <c r="QG45" s="3" t="s">
        <v>1643</v>
      </c>
      <c r="QH45" s="3" t="s">
        <v>1643</v>
      </c>
      <c r="QI45" s="3" t="s">
        <v>1643</v>
      </c>
      <c r="QJ45" s="3" t="s">
        <v>1643</v>
      </c>
      <c r="QK45" s="3" t="s">
        <v>1643</v>
      </c>
      <c r="QL45" s="3" t="s">
        <v>1643</v>
      </c>
      <c r="QM45" s="3" t="s">
        <v>1643</v>
      </c>
      <c r="QN45" s="3" t="s">
        <v>1643</v>
      </c>
      <c r="QO45" s="3" t="s">
        <v>1643</v>
      </c>
      <c r="QP45" s="3" t="s">
        <v>1643</v>
      </c>
      <c r="QQ45" s="3" t="s">
        <v>1643</v>
      </c>
      <c r="QR45" s="3" t="s">
        <v>1643</v>
      </c>
      <c r="QS45" s="3" t="s">
        <v>1643</v>
      </c>
      <c r="QT45" s="3" t="s">
        <v>1643</v>
      </c>
      <c r="QU45" s="3" t="s">
        <v>1643</v>
      </c>
      <c r="QV45" s="3" t="s">
        <v>1643</v>
      </c>
      <c r="QW45" s="3" t="s">
        <v>1643</v>
      </c>
      <c r="QX45" s="3" t="s">
        <v>1643</v>
      </c>
      <c r="QY45" s="3" t="s">
        <v>1643</v>
      </c>
      <c r="QZ45" s="3" t="s">
        <v>1643</v>
      </c>
      <c r="RA45" s="3" t="s">
        <v>1643</v>
      </c>
      <c r="RB45" s="3" t="s">
        <v>1643</v>
      </c>
      <c r="RC45" s="3" t="s">
        <v>1643</v>
      </c>
      <c r="RD45" s="3" t="s">
        <v>1643</v>
      </c>
      <c r="RE45" s="3" t="s">
        <v>1643</v>
      </c>
      <c r="RF45" s="3" t="s">
        <v>1643</v>
      </c>
      <c r="RG45" s="3" t="s">
        <v>1643</v>
      </c>
      <c r="RH45" s="3" t="s">
        <v>1643</v>
      </c>
      <c r="RI45" s="3" t="s">
        <v>1643</v>
      </c>
      <c r="RJ45" s="3" t="s">
        <v>1643</v>
      </c>
      <c r="RK45" s="5" t="s">
        <v>1643</v>
      </c>
      <c r="RL45" s="8" t="s">
        <v>1643</v>
      </c>
      <c r="RM45" s="3" t="s">
        <v>1643</v>
      </c>
      <c r="RN45" s="3" t="s">
        <v>1643</v>
      </c>
      <c r="RO45" s="3" t="s">
        <v>1643</v>
      </c>
      <c r="RP45" s="3" t="s">
        <v>1643</v>
      </c>
      <c r="RQ45" s="3" t="s">
        <v>1643</v>
      </c>
      <c r="RR45" s="20" t="s">
        <v>1643</v>
      </c>
      <c r="RS45" s="13" t="s">
        <v>1643</v>
      </c>
      <c r="RT45" s="3" t="s">
        <v>1643</v>
      </c>
      <c r="RU45" s="3" t="s">
        <v>1643</v>
      </c>
      <c r="RV45" s="3" t="s">
        <v>1643</v>
      </c>
      <c r="RW45" s="3" t="s">
        <v>1643</v>
      </c>
      <c r="RX45" s="3" t="s">
        <v>1643</v>
      </c>
      <c r="RY45" s="3" t="s">
        <v>1643</v>
      </c>
      <c r="RZ45" s="3" t="s">
        <v>1643</v>
      </c>
      <c r="SA45" s="3" t="s">
        <v>1643</v>
      </c>
      <c r="SB45" s="3" t="s">
        <v>1643</v>
      </c>
      <c r="SC45" s="3" t="s">
        <v>1643</v>
      </c>
      <c r="SD45" s="3" t="s">
        <v>1643</v>
      </c>
      <c r="SE45" s="3" t="s">
        <v>1643</v>
      </c>
      <c r="SF45" s="3" t="s">
        <v>1643</v>
      </c>
      <c r="SG45" s="3" t="s">
        <v>1643</v>
      </c>
      <c r="SH45" s="3" t="s">
        <v>1643</v>
      </c>
      <c r="SI45" s="3" t="s">
        <v>1643</v>
      </c>
      <c r="SJ45" s="3" t="s">
        <v>1643</v>
      </c>
      <c r="SK45" s="3" t="s">
        <v>1643</v>
      </c>
      <c r="SL45" s="3" t="s">
        <v>1643</v>
      </c>
      <c r="SM45" s="3" t="s">
        <v>1643</v>
      </c>
      <c r="SN45" s="3" t="s">
        <v>1643</v>
      </c>
      <c r="SO45" s="3" t="s">
        <v>1643</v>
      </c>
      <c r="SP45" s="3" t="s">
        <v>1643</v>
      </c>
      <c r="SQ45" s="3" t="s">
        <v>1643</v>
      </c>
      <c r="SR45" s="3" t="s">
        <v>1643</v>
      </c>
      <c r="SS45" s="3" t="s">
        <v>1643</v>
      </c>
      <c r="ST45" s="3" t="s">
        <v>1643</v>
      </c>
      <c r="SU45" s="3" t="s">
        <v>1643</v>
      </c>
      <c r="SV45" s="3" t="s">
        <v>1643</v>
      </c>
      <c r="SW45" s="3" t="s">
        <v>1643</v>
      </c>
      <c r="SX45" s="3" t="s">
        <v>1643</v>
      </c>
      <c r="SY45" s="3" t="s">
        <v>1643</v>
      </c>
      <c r="SZ45" s="3" t="s">
        <v>1643</v>
      </c>
      <c r="TA45" s="3" t="s">
        <v>1643</v>
      </c>
      <c r="TB45" s="20" t="s">
        <v>1643</v>
      </c>
      <c r="TC45" s="13"/>
      <c r="TD45" s="3"/>
      <c r="TE45" s="5"/>
      <c r="TF45" s="18" t="s">
        <v>1643</v>
      </c>
      <c r="TG45" s="13" t="s">
        <v>1643</v>
      </c>
      <c r="TH45" s="3" t="s">
        <v>1643</v>
      </c>
      <c r="TI45" s="3" t="s">
        <v>1643</v>
      </c>
      <c r="TJ45" s="3" t="s">
        <v>1643</v>
      </c>
      <c r="TK45" s="3" t="s">
        <v>1643</v>
      </c>
      <c r="TL45" s="3" t="s">
        <v>1643</v>
      </c>
      <c r="TM45" s="3" t="s">
        <v>1643</v>
      </c>
      <c r="TN45" s="3" t="s">
        <v>1643</v>
      </c>
      <c r="TO45" s="3" t="s">
        <v>1643</v>
      </c>
      <c r="TP45" s="5" t="s">
        <v>1643</v>
      </c>
      <c r="TQ45" s="8" t="s">
        <v>1643</v>
      </c>
      <c r="TR45" s="3" t="s">
        <v>1643</v>
      </c>
      <c r="TS45" s="3" t="s">
        <v>1643</v>
      </c>
      <c r="TT45" s="3" t="s">
        <v>1643</v>
      </c>
      <c r="TU45" s="20" t="s">
        <v>1643</v>
      </c>
      <c r="TV45" s="13" t="s">
        <v>1643</v>
      </c>
      <c r="TW45" s="5" t="s">
        <v>1643</v>
      </c>
      <c r="TX45" s="13" t="s">
        <v>1643</v>
      </c>
      <c r="TY45" s="5" t="s">
        <v>1643</v>
      </c>
      <c r="TZ45" s="13" t="s">
        <v>1643</v>
      </c>
      <c r="UA45" s="3" t="s">
        <v>1643</v>
      </c>
      <c r="UB45" s="3" t="s">
        <v>1643</v>
      </c>
      <c r="UC45" s="3" t="s">
        <v>1643</v>
      </c>
      <c r="UD45" s="3" t="s">
        <v>1643</v>
      </c>
      <c r="UE45" s="5" t="s">
        <v>1643</v>
      </c>
      <c r="UF45" s="13" t="s">
        <v>1643</v>
      </c>
      <c r="UG45" s="3" t="s">
        <v>1643</v>
      </c>
      <c r="UH45" s="5" t="s">
        <v>1643</v>
      </c>
      <c r="UI45" s="13" t="s">
        <v>1643</v>
      </c>
      <c r="UJ45" s="3" t="s">
        <v>1643</v>
      </c>
      <c r="UK45" s="3" t="s">
        <v>1643</v>
      </c>
      <c r="UL45" s="3" t="s">
        <v>1643</v>
      </c>
      <c r="UM45" s="3" t="s">
        <v>1643</v>
      </c>
      <c r="UN45" s="3" t="s">
        <v>1643</v>
      </c>
      <c r="UO45" s="3" t="s">
        <v>1643</v>
      </c>
      <c r="UP45" s="3" t="s">
        <v>1643</v>
      </c>
      <c r="UQ45" s="3" t="s">
        <v>1643</v>
      </c>
      <c r="UR45" s="3" t="s">
        <v>1643</v>
      </c>
      <c r="US45" s="3" t="s">
        <v>1643</v>
      </c>
      <c r="UT45" s="3" t="s">
        <v>1643</v>
      </c>
      <c r="UU45" s="3" t="s">
        <v>1643</v>
      </c>
      <c r="UV45" s="3" t="s">
        <v>1643</v>
      </c>
      <c r="UW45" s="3" t="s">
        <v>1643</v>
      </c>
      <c r="UX45" s="5" t="s">
        <v>1643</v>
      </c>
      <c r="UY45" s="13" t="s">
        <v>1643</v>
      </c>
      <c r="UZ45" s="3" t="s">
        <v>1643</v>
      </c>
      <c r="VA45" s="3" t="s">
        <v>1643</v>
      </c>
      <c r="VB45" s="3" t="s">
        <v>1643</v>
      </c>
      <c r="VC45" s="3" t="s">
        <v>1643</v>
      </c>
      <c r="VD45" s="3" t="s">
        <v>1643</v>
      </c>
      <c r="VE45" s="3" t="s">
        <v>1643</v>
      </c>
      <c r="VF45" s="5" t="s">
        <v>1643</v>
      </c>
      <c r="VG45" s="13" t="s">
        <v>1643</v>
      </c>
      <c r="VH45" s="3" t="s">
        <v>1643</v>
      </c>
      <c r="VI45" s="3" t="s">
        <v>1643</v>
      </c>
      <c r="VJ45" s="3" t="s">
        <v>1643</v>
      </c>
      <c r="VK45" s="3" t="s">
        <v>1643</v>
      </c>
      <c r="VL45" s="3" t="s">
        <v>1643</v>
      </c>
      <c r="VM45" s="3" t="s">
        <v>1643</v>
      </c>
      <c r="VN45" s="5" t="s">
        <v>1643</v>
      </c>
      <c r="VO45" s="13" t="s">
        <v>1643</v>
      </c>
      <c r="VP45" s="3" t="s">
        <v>1643</v>
      </c>
      <c r="VQ45" s="3" t="s">
        <v>1643</v>
      </c>
      <c r="VR45" s="3" t="s">
        <v>1643</v>
      </c>
      <c r="VS45" s="3" t="s">
        <v>1643</v>
      </c>
      <c r="VT45" s="3" t="s">
        <v>1643</v>
      </c>
      <c r="VU45" s="3" t="s">
        <v>1643</v>
      </c>
      <c r="VV45" s="3" t="s">
        <v>1643</v>
      </c>
      <c r="VW45" s="3" t="s">
        <v>1643</v>
      </c>
      <c r="VX45" s="3" t="s">
        <v>1643</v>
      </c>
      <c r="VY45" s="3" t="s">
        <v>1643</v>
      </c>
      <c r="VZ45" s="3" t="s">
        <v>1643</v>
      </c>
      <c r="WA45" s="3" t="s">
        <v>1643</v>
      </c>
      <c r="WB45" s="3" t="s">
        <v>1643</v>
      </c>
      <c r="WC45" s="3" t="s">
        <v>1643</v>
      </c>
      <c r="WD45" s="3" t="s">
        <v>1643</v>
      </c>
      <c r="WE45" s="3" t="s">
        <v>1643</v>
      </c>
      <c r="WF45" s="3" t="s">
        <v>1643</v>
      </c>
      <c r="WG45" s="3" t="s">
        <v>1643</v>
      </c>
      <c r="WH45" s="3" t="s">
        <v>1643</v>
      </c>
      <c r="WI45" s="3" t="s">
        <v>1643</v>
      </c>
      <c r="WJ45" s="3" t="s">
        <v>1643</v>
      </c>
      <c r="WK45" s="3" t="s">
        <v>1643</v>
      </c>
      <c r="WL45" s="3" t="s">
        <v>1643</v>
      </c>
      <c r="WM45" s="3" t="s">
        <v>1643</v>
      </c>
      <c r="WN45" s="3" t="s">
        <v>1643</v>
      </c>
      <c r="WO45" s="3" t="s">
        <v>1643</v>
      </c>
      <c r="WP45" s="3" t="s">
        <v>1643</v>
      </c>
      <c r="WQ45" s="3" t="s">
        <v>1643</v>
      </c>
      <c r="WR45" s="3" t="s">
        <v>1643</v>
      </c>
      <c r="WS45" s="3" t="s">
        <v>1643</v>
      </c>
      <c r="WT45" s="3" t="s">
        <v>1643</v>
      </c>
      <c r="WU45" s="3" t="s">
        <v>1643</v>
      </c>
      <c r="WV45" s="3" t="s">
        <v>1643</v>
      </c>
      <c r="WW45" s="3" t="s">
        <v>1643</v>
      </c>
      <c r="WX45" s="3" t="s">
        <v>1643</v>
      </c>
      <c r="WY45" s="3" t="s">
        <v>1643</v>
      </c>
      <c r="WZ45" s="3" t="s">
        <v>1643</v>
      </c>
      <c r="XA45" s="3" t="s">
        <v>1643</v>
      </c>
      <c r="XB45" s="3" t="s">
        <v>1643</v>
      </c>
      <c r="XC45" s="3" t="s">
        <v>1643</v>
      </c>
      <c r="XD45" s="3" t="s">
        <v>1643</v>
      </c>
      <c r="XE45" s="3" t="s">
        <v>1643</v>
      </c>
      <c r="XF45" s="3" t="s">
        <v>1643</v>
      </c>
      <c r="XG45" s="3" t="s">
        <v>1643</v>
      </c>
      <c r="XH45" s="3" t="s">
        <v>1643</v>
      </c>
      <c r="XI45" s="3" t="s">
        <v>1643</v>
      </c>
      <c r="XJ45" s="3" t="s">
        <v>1643</v>
      </c>
      <c r="XK45" s="3" t="s">
        <v>1643</v>
      </c>
      <c r="XL45" s="3" t="s">
        <v>1643</v>
      </c>
      <c r="XM45" s="3" t="s">
        <v>1643</v>
      </c>
      <c r="XN45" s="3" t="s">
        <v>1643</v>
      </c>
      <c r="XO45" s="3" t="s">
        <v>1643</v>
      </c>
      <c r="XP45" s="3" t="s">
        <v>1643</v>
      </c>
      <c r="XQ45" s="3" t="s">
        <v>1643</v>
      </c>
      <c r="XR45" s="3" t="s">
        <v>1643</v>
      </c>
      <c r="XS45" s="3" t="s">
        <v>1643</v>
      </c>
      <c r="XT45" s="3" t="s">
        <v>1643</v>
      </c>
      <c r="XU45" s="3" t="s">
        <v>1643</v>
      </c>
      <c r="XV45" s="3" t="s">
        <v>1643</v>
      </c>
      <c r="XW45" s="3" t="s">
        <v>1643</v>
      </c>
      <c r="XX45" s="3" t="s">
        <v>1643</v>
      </c>
      <c r="XY45" s="3" t="s">
        <v>1643</v>
      </c>
      <c r="XZ45" s="3" t="s">
        <v>1643</v>
      </c>
      <c r="YA45" s="5" t="s">
        <v>1643</v>
      </c>
      <c r="YB45" s="13" t="s">
        <v>1643</v>
      </c>
      <c r="YC45" s="3" t="s">
        <v>1643</v>
      </c>
      <c r="YD45" s="3" t="s">
        <v>1643</v>
      </c>
      <c r="YE45" s="3" t="s">
        <v>1643</v>
      </c>
      <c r="YF45" s="3" t="s">
        <v>1643</v>
      </c>
      <c r="YG45" s="3" t="s">
        <v>1643</v>
      </c>
      <c r="YH45" s="5" t="s">
        <v>1643</v>
      </c>
      <c r="YI45" s="13" t="s">
        <v>1643</v>
      </c>
      <c r="YJ45" s="3" t="s">
        <v>1643</v>
      </c>
      <c r="YK45" s="3" t="s">
        <v>1643</v>
      </c>
      <c r="YL45" s="3" t="s">
        <v>1643</v>
      </c>
      <c r="YM45" s="3" t="s">
        <v>1643</v>
      </c>
      <c r="YN45" s="3" t="s">
        <v>1643</v>
      </c>
      <c r="YO45" s="3" t="s">
        <v>1643</v>
      </c>
      <c r="YP45" s="3" t="s">
        <v>1643</v>
      </c>
      <c r="YQ45" s="3" t="s">
        <v>1643</v>
      </c>
      <c r="YR45" s="3" t="s">
        <v>1643</v>
      </c>
      <c r="YS45" s="3" t="s">
        <v>1643</v>
      </c>
      <c r="YT45" s="3" t="s">
        <v>1643</v>
      </c>
      <c r="YU45" s="3" t="s">
        <v>1643</v>
      </c>
      <c r="YV45" s="3" t="s">
        <v>1643</v>
      </c>
      <c r="YW45" s="3" t="s">
        <v>1643</v>
      </c>
      <c r="YX45" s="3" t="s">
        <v>1643</v>
      </c>
      <c r="YY45" s="3" t="s">
        <v>1643</v>
      </c>
      <c r="YZ45" s="3" t="s">
        <v>1643</v>
      </c>
      <c r="ZA45" s="3" t="s">
        <v>1643</v>
      </c>
      <c r="ZB45" s="3" t="s">
        <v>1643</v>
      </c>
      <c r="ZC45" s="3" t="s">
        <v>1643</v>
      </c>
      <c r="ZD45" s="3" t="s">
        <v>1643</v>
      </c>
      <c r="ZE45" s="3" t="s">
        <v>1643</v>
      </c>
      <c r="ZF45" s="3" t="s">
        <v>1643</v>
      </c>
      <c r="ZG45" s="3" t="s">
        <v>1643</v>
      </c>
      <c r="ZH45" s="3" t="s">
        <v>1643</v>
      </c>
      <c r="ZI45" s="3" t="s">
        <v>1643</v>
      </c>
      <c r="ZJ45" s="3" t="s">
        <v>1643</v>
      </c>
      <c r="ZK45" s="3" t="s">
        <v>1643</v>
      </c>
      <c r="ZL45" s="3" t="s">
        <v>1643</v>
      </c>
      <c r="ZM45" s="3" t="s">
        <v>1643</v>
      </c>
      <c r="ZN45" s="3" t="s">
        <v>1643</v>
      </c>
      <c r="ZO45" s="3" t="s">
        <v>1643</v>
      </c>
      <c r="ZP45" s="3" t="s">
        <v>1643</v>
      </c>
      <c r="ZQ45" s="3" t="s">
        <v>1643</v>
      </c>
      <c r="ZR45" s="5" t="s">
        <v>1643</v>
      </c>
      <c r="ZS45" s="13"/>
      <c r="ZT45" s="3"/>
      <c r="ZU45" s="5"/>
      <c r="ZV45" s="18" t="s">
        <v>1643</v>
      </c>
      <c r="ZW45" s="13" t="s">
        <v>1643</v>
      </c>
      <c r="ZX45" s="3" t="s">
        <v>1643</v>
      </c>
      <c r="ZY45" s="3" t="s">
        <v>1643</v>
      </c>
      <c r="ZZ45" s="3" t="s">
        <v>1643</v>
      </c>
      <c r="AAA45" s="3" t="s">
        <v>1643</v>
      </c>
      <c r="AAB45" s="3" t="s">
        <v>1643</v>
      </c>
      <c r="AAC45" s="3" t="s">
        <v>1643</v>
      </c>
      <c r="AAD45" s="3" t="s">
        <v>1643</v>
      </c>
      <c r="AAE45" s="3" t="s">
        <v>1643</v>
      </c>
      <c r="AAF45" s="5" t="s">
        <v>1643</v>
      </c>
      <c r="AAG45" s="13" t="s">
        <v>1643</v>
      </c>
      <c r="AAH45" s="3" t="s">
        <v>1643</v>
      </c>
      <c r="AAI45" s="3" t="s">
        <v>1643</v>
      </c>
      <c r="AAJ45" s="3" t="s">
        <v>1643</v>
      </c>
      <c r="AAK45" s="3" t="s">
        <v>1643</v>
      </c>
      <c r="AAL45" s="3" t="s">
        <v>1643</v>
      </c>
      <c r="AAM45" s="3" t="s">
        <v>1643</v>
      </c>
      <c r="AAN45" s="3" t="s">
        <v>1643</v>
      </c>
      <c r="AAO45" s="5" t="s">
        <v>1643</v>
      </c>
      <c r="AAP45" s="13" t="s">
        <v>1643</v>
      </c>
      <c r="AAQ45" s="5" t="s">
        <v>1643</v>
      </c>
      <c r="AAR45" s="13" t="s">
        <v>1643</v>
      </c>
      <c r="AAS45" s="3" t="s">
        <v>1643</v>
      </c>
      <c r="AAT45" s="3" t="s">
        <v>1643</v>
      </c>
      <c r="AAU45" s="3" t="s">
        <v>1643</v>
      </c>
      <c r="AAV45" s="3" t="s">
        <v>1643</v>
      </c>
      <c r="AAW45" s="3" t="s">
        <v>1643</v>
      </c>
      <c r="AAX45" s="5" t="s">
        <v>1643</v>
      </c>
      <c r="AAY45" s="13" t="s">
        <v>1643</v>
      </c>
      <c r="AAZ45" s="13" t="s">
        <v>1643</v>
      </c>
      <c r="ABA45" s="3" t="s">
        <v>1643</v>
      </c>
      <c r="ABB45" s="3" t="s">
        <v>1643</v>
      </c>
      <c r="ABC45" s="3" t="s">
        <v>1643</v>
      </c>
      <c r="ABD45" s="3" t="s">
        <v>1643</v>
      </c>
      <c r="ABE45" s="20"/>
      <c r="ABF45" s="5" t="s">
        <v>1643</v>
      </c>
      <c r="ABG45" s="13" t="s">
        <v>1643</v>
      </c>
      <c r="ABH45" s="3" t="s">
        <v>1643</v>
      </c>
      <c r="ABI45" s="3" t="s">
        <v>1643</v>
      </c>
      <c r="ABJ45" s="3" t="s">
        <v>1643</v>
      </c>
      <c r="ABK45" s="3" t="s">
        <v>1643</v>
      </c>
      <c r="ABL45" s="3" t="s">
        <v>1643</v>
      </c>
      <c r="ABM45" s="5" t="s">
        <v>1643</v>
      </c>
      <c r="ABN45" s="13" t="s">
        <v>1643</v>
      </c>
      <c r="ABO45" s="3" t="s">
        <v>1643</v>
      </c>
      <c r="ABP45" s="3" t="s">
        <v>1643</v>
      </c>
      <c r="ABQ45" s="3" t="s">
        <v>1643</v>
      </c>
      <c r="ABR45" s="3" t="s">
        <v>1643</v>
      </c>
      <c r="ABS45" s="3" t="s">
        <v>1643</v>
      </c>
      <c r="ABT45" s="5" t="s">
        <v>1643</v>
      </c>
      <c r="ABU45" s="13" t="s">
        <v>1643</v>
      </c>
      <c r="ABV45" s="3" t="s">
        <v>1643</v>
      </c>
      <c r="ABW45" s="3" t="s">
        <v>1643</v>
      </c>
      <c r="ABX45" s="3" t="s">
        <v>1643</v>
      </c>
      <c r="ABY45" s="3" t="s">
        <v>1643</v>
      </c>
      <c r="ABZ45" s="3" t="s">
        <v>1643</v>
      </c>
      <c r="ACA45" s="5" t="s">
        <v>1643</v>
      </c>
      <c r="ACB45" s="13" t="s">
        <v>1643</v>
      </c>
      <c r="ACC45" s="3" t="s">
        <v>1643</v>
      </c>
      <c r="ACD45" s="3" t="s">
        <v>1643</v>
      </c>
      <c r="ACE45" s="3" t="s">
        <v>1643</v>
      </c>
      <c r="ACF45" s="3" t="s">
        <v>1643</v>
      </c>
      <c r="ACG45" s="3" t="s">
        <v>1643</v>
      </c>
      <c r="ACH45" s="3" t="s">
        <v>1643</v>
      </c>
      <c r="ACI45" s="3" t="s">
        <v>1643</v>
      </c>
      <c r="ACJ45" s="5" t="s">
        <v>1643</v>
      </c>
      <c r="ACK45" s="13" t="s">
        <v>1643</v>
      </c>
      <c r="ACL45" s="3" t="s">
        <v>1643</v>
      </c>
      <c r="ACM45" s="3" t="s">
        <v>1643</v>
      </c>
      <c r="ACN45" s="3" t="s">
        <v>1643</v>
      </c>
      <c r="ACO45" s="3" t="s">
        <v>1643</v>
      </c>
      <c r="ACP45" s="5" t="s">
        <v>1643</v>
      </c>
      <c r="ACQ45" s="13" t="s">
        <v>1643</v>
      </c>
      <c r="ACR45" s="3" t="s">
        <v>1643</v>
      </c>
      <c r="ACS45" s="3" t="s">
        <v>1643</v>
      </c>
      <c r="ACT45" s="3" t="s">
        <v>1643</v>
      </c>
      <c r="ACU45" s="5"/>
      <c r="ACV45" s="13" t="s">
        <v>1643</v>
      </c>
      <c r="ACW45" s="3" t="s">
        <v>1643</v>
      </c>
      <c r="ACX45" s="3" t="s">
        <v>1643</v>
      </c>
      <c r="ACY45" s="3" t="s">
        <v>1643</v>
      </c>
      <c r="ACZ45" s="5" t="s">
        <v>1643</v>
      </c>
      <c r="ADA45" s="13" t="s">
        <v>1643</v>
      </c>
      <c r="ADB45" s="3" t="s">
        <v>1643</v>
      </c>
      <c r="ADC45" s="3" t="s">
        <v>1643</v>
      </c>
      <c r="ADD45" s="3" t="s">
        <v>1643</v>
      </c>
      <c r="ADE45" s="3" t="s">
        <v>1643</v>
      </c>
      <c r="ADF45" s="3" t="s">
        <v>1643</v>
      </c>
      <c r="ADG45" s="3" t="s">
        <v>1643</v>
      </c>
      <c r="ADH45" s="3" t="s">
        <v>1643</v>
      </c>
      <c r="ADI45" s="20" t="s">
        <v>1643</v>
      </c>
      <c r="ADJ45" s="13" t="s">
        <v>1643</v>
      </c>
      <c r="ADK45" s="3" t="s">
        <v>1643</v>
      </c>
      <c r="ADL45" s="3" t="s">
        <v>1643</v>
      </c>
      <c r="ADM45" s="3" t="s">
        <v>1643</v>
      </c>
      <c r="ADN45" s="3" t="s">
        <v>1643</v>
      </c>
      <c r="ADO45" s="5" t="s">
        <v>1643</v>
      </c>
      <c r="ADP45" s="13" t="s">
        <v>1643</v>
      </c>
      <c r="ADQ45" s="8" t="s">
        <v>1643</v>
      </c>
      <c r="ADR45" s="3" t="s">
        <v>1643</v>
      </c>
      <c r="ADS45" s="3" t="s">
        <v>1643</v>
      </c>
      <c r="ADT45" s="5" t="s">
        <v>1643</v>
      </c>
      <c r="ADU45" s="13" t="s">
        <v>1643</v>
      </c>
      <c r="ADV45" s="8" t="s">
        <v>1643</v>
      </c>
      <c r="ADW45" s="3" t="s">
        <v>1643</v>
      </c>
      <c r="ADX45" s="3" t="s">
        <v>1643</v>
      </c>
      <c r="ADY45" s="5" t="s">
        <v>1643</v>
      </c>
      <c r="ADZ45" s="13" t="s">
        <v>1643</v>
      </c>
      <c r="AEA45" s="8" t="s">
        <v>1643</v>
      </c>
      <c r="AEB45" s="3" t="s">
        <v>1643</v>
      </c>
      <c r="AEC45" s="3" t="s">
        <v>1643</v>
      </c>
      <c r="AED45" s="5" t="s">
        <v>1643</v>
      </c>
      <c r="AEE45" s="13" t="s">
        <v>1643</v>
      </c>
      <c r="AEF45" s="3" t="s">
        <v>1643</v>
      </c>
      <c r="AEG45" s="3" t="s">
        <v>1643</v>
      </c>
      <c r="AEH45" s="3" t="s">
        <v>1643</v>
      </c>
      <c r="AEI45" s="3" t="s">
        <v>1643</v>
      </c>
      <c r="AEJ45" s="3" t="s">
        <v>1643</v>
      </c>
      <c r="AEK45" s="3" t="s">
        <v>1643</v>
      </c>
      <c r="AEL45" s="3" t="s">
        <v>1643</v>
      </c>
      <c r="AEM45" s="5" t="s">
        <v>1643</v>
      </c>
      <c r="AEN45" s="13" t="s">
        <v>1643</v>
      </c>
      <c r="AEO45" s="3" t="s">
        <v>1643</v>
      </c>
      <c r="AEP45" s="3" t="s">
        <v>1643</v>
      </c>
      <c r="AEQ45" s="3" t="s">
        <v>1643</v>
      </c>
      <c r="AER45" s="3" t="s">
        <v>1643</v>
      </c>
      <c r="AES45" s="3" t="s">
        <v>1643</v>
      </c>
      <c r="AET45" s="5" t="s">
        <v>1643</v>
      </c>
      <c r="AEU45" s="13" t="s">
        <v>1643</v>
      </c>
      <c r="AEV45" s="3" t="s">
        <v>1643</v>
      </c>
      <c r="AEW45" s="3" t="s">
        <v>1643</v>
      </c>
      <c r="AEX45" s="3" t="s">
        <v>1643</v>
      </c>
      <c r="AEY45" s="5" t="s">
        <v>1643</v>
      </c>
    </row>
    <row r="46" spans="1:831" ht="101.5" x14ac:dyDescent="0.35">
      <c r="A46" s="1">
        <v>45619.759699074071</v>
      </c>
      <c r="B46" s="2">
        <v>45619.771851851852</v>
      </c>
      <c r="C46" s="4">
        <v>33</v>
      </c>
      <c r="D46" s="4">
        <v>1049</v>
      </c>
      <c r="E46" s="3" t="s">
        <v>1677</v>
      </c>
      <c r="F46" s="2">
        <v>45626.771862754627</v>
      </c>
      <c r="G46" s="3" t="s">
        <v>1735</v>
      </c>
      <c r="H46" s="4">
        <v>1</v>
      </c>
      <c r="I46" s="3" t="s">
        <v>1642</v>
      </c>
      <c r="J46" s="3" t="s">
        <v>1642</v>
      </c>
      <c r="K46" s="3" t="s">
        <v>1642</v>
      </c>
      <c r="L46" s="3" t="s">
        <v>1642</v>
      </c>
      <c r="M46" s="3" t="s">
        <v>1642</v>
      </c>
      <c r="N46" s="3" t="s">
        <v>1642</v>
      </c>
      <c r="O46" s="3" t="s">
        <v>110</v>
      </c>
      <c r="P46" s="3" t="s">
        <v>1643</v>
      </c>
      <c r="Q46" s="3" t="s">
        <v>1643</v>
      </c>
      <c r="R46" s="20" t="s">
        <v>110</v>
      </c>
      <c r="S46" s="127">
        <v>30</v>
      </c>
      <c r="T46" s="124"/>
      <c r="U46" s="3"/>
      <c r="V46" s="3" t="s">
        <v>20</v>
      </c>
      <c r="W46" s="3" t="s">
        <v>111</v>
      </c>
      <c r="X46" s="3" t="s">
        <v>43</v>
      </c>
      <c r="Y46" s="3" t="s">
        <v>65</v>
      </c>
      <c r="Z46" s="3" t="s">
        <v>14</v>
      </c>
      <c r="AA46" s="4">
        <v>199</v>
      </c>
      <c r="AB46" s="3" t="s">
        <v>25</v>
      </c>
      <c r="AC46" s="3" t="s">
        <v>111</v>
      </c>
      <c r="AD46" s="3" t="s">
        <v>110</v>
      </c>
      <c r="AE46" s="5" t="s">
        <v>1643</v>
      </c>
      <c r="AF46" s="8" t="s">
        <v>128</v>
      </c>
      <c r="AG46" s="3" t="s">
        <v>131</v>
      </c>
      <c r="AH46" s="3" t="s">
        <v>130</v>
      </c>
      <c r="AI46" s="3" t="s">
        <v>130</v>
      </c>
      <c r="AJ46" s="3" t="s">
        <v>132</v>
      </c>
      <c r="AK46" s="3" t="s">
        <v>130</v>
      </c>
      <c r="AL46" s="3" t="s">
        <v>130</v>
      </c>
      <c r="AM46" s="3" t="s">
        <v>128</v>
      </c>
      <c r="AN46" s="3" t="s">
        <v>130</v>
      </c>
      <c r="AO46" s="3" t="s">
        <v>130</v>
      </c>
      <c r="AP46" s="3" t="s">
        <v>131</v>
      </c>
      <c r="AQ46" s="3" t="s">
        <v>131</v>
      </c>
      <c r="AR46" s="3" t="s">
        <v>132</v>
      </c>
      <c r="AS46" s="3" t="s">
        <v>128</v>
      </c>
      <c r="AT46" s="3" t="s">
        <v>129</v>
      </c>
      <c r="AU46" s="5" t="s">
        <v>1643</v>
      </c>
      <c r="AV46" s="13" t="s">
        <v>1643</v>
      </c>
      <c r="AW46" s="3" t="s">
        <v>1643</v>
      </c>
      <c r="AX46" s="3" t="s">
        <v>1643</v>
      </c>
      <c r="AY46" s="3" t="s">
        <v>1643</v>
      </c>
      <c r="AZ46" s="3" t="s">
        <v>1643</v>
      </c>
      <c r="BA46" s="3" t="s">
        <v>1643</v>
      </c>
      <c r="BB46" s="3" t="s">
        <v>1643</v>
      </c>
      <c r="BC46" s="5" t="s">
        <v>1738</v>
      </c>
      <c r="BD46" s="13" t="s">
        <v>231</v>
      </c>
      <c r="BE46" s="3" t="s">
        <v>232</v>
      </c>
      <c r="BF46" s="3" t="s">
        <v>1643</v>
      </c>
      <c r="BG46" s="3" t="s">
        <v>1643</v>
      </c>
      <c r="BH46" s="3" t="s">
        <v>235</v>
      </c>
      <c r="BI46" s="3" t="s">
        <v>1643</v>
      </c>
      <c r="BJ46" s="3" t="s">
        <v>1643</v>
      </c>
      <c r="BK46" s="5" t="s">
        <v>1643</v>
      </c>
      <c r="BL46" s="13" t="s">
        <v>132</v>
      </c>
      <c r="BM46" s="3" t="s">
        <v>132</v>
      </c>
      <c r="BN46" s="3" t="s">
        <v>132</v>
      </c>
      <c r="BO46" s="5" t="s">
        <v>132</v>
      </c>
      <c r="BP46" s="13" t="s">
        <v>128</v>
      </c>
      <c r="BQ46" s="3" t="s">
        <v>130</v>
      </c>
      <c r="BR46" s="3" t="s">
        <v>132</v>
      </c>
      <c r="BS46" s="5" t="s">
        <v>131</v>
      </c>
      <c r="BT46" s="13" t="s">
        <v>132</v>
      </c>
      <c r="BU46" s="5" t="s">
        <v>132</v>
      </c>
      <c r="BV46" s="13" t="s">
        <v>132</v>
      </c>
      <c r="BW46" s="3" t="s">
        <v>132</v>
      </c>
      <c r="BX46" s="3" t="s">
        <v>132</v>
      </c>
      <c r="BY46" s="5" t="s">
        <v>132</v>
      </c>
      <c r="BZ46" s="13" t="s">
        <v>130</v>
      </c>
      <c r="CA46" s="3" t="s">
        <v>132</v>
      </c>
      <c r="CB46" s="3" t="s">
        <v>129</v>
      </c>
      <c r="CC46" s="3" t="s">
        <v>129</v>
      </c>
      <c r="CD46" s="5" t="s">
        <v>131</v>
      </c>
      <c r="CE46" s="13" t="s">
        <v>132</v>
      </c>
      <c r="CF46" s="3" t="s">
        <v>132</v>
      </c>
      <c r="CG46" s="3" t="s">
        <v>131</v>
      </c>
      <c r="CH46" s="3" t="s">
        <v>131</v>
      </c>
      <c r="CI46" s="3" t="s">
        <v>129</v>
      </c>
      <c r="CJ46" s="3" t="s">
        <v>131</v>
      </c>
      <c r="CK46" s="5" t="s">
        <v>132</v>
      </c>
      <c r="CL46" s="13" t="s">
        <v>131</v>
      </c>
      <c r="CM46" s="3" t="s">
        <v>131</v>
      </c>
      <c r="CN46" s="3" t="s">
        <v>131</v>
      </c>
      <c r="CO46" s="3" t="s">
        <v>132</v>
      </c>
      <c r="CP46" s="3" t="s">
        <v>129</v>
      </c>
      <c r="CQ46" s="20" t="s">
        <v>129</v>
      </c>
      <c r="CR46" s="13" t="s">
        <v>132</v>
      </c>
      <c r="CS46" s="3" t="s">
        <v>131</v>
      </c>
      <c r="CT46" s="3" t="s">
        <v>132</v>
      </c>
      <c r="CU46" s="3" t="s">
        <v>132</v>
      </c>
      <c r="CV46" s="3" t="s">
        <v>131</v>
      </c>
      <c r="CW46" s="3" t="s">
        <v>132</v>
      </c>
      <c r="CX46" s="3" t="s">
        <v>132</v>
      </c>
      <c r="CY46" s="3" t="s">
        <v>132</v>
      </c>
      <c r="CZ46" s="3" t="s">
        <v>132</v>
      </c>
      <c r="DA46" s="3" t="s">
        <v>132</v>
      </c>
      <c r="DB46" s="3" t="s">
        <v>132</v>
      </c>
      <c r="DC46" s="3" t="s">
        <v>132</v>
      </c>
      <c r="DD46" s="3" t="s">
        <v>129</v>
      </c>
      <c r="DE46" s="5" t="s">
        <v>129</v>
      </c>
      <c r="DF46" s="8" t="s">
        <v>132</v>
      </c>
      <c r="DG46" s="3" t="s">
        <v>132</v>
      </c>
      <c r="DH46" s="3" t="s">
        <v>132</v>
      </c>
      <c r="DI46" s="3" t="s">
        <v>132</v>
      </c>
      <c r="DJ46" s="3" t="s">
        <v>132</v>
      </c>
      <c r="DK46" s="3" t="s">
        <v>132</v>
      </c>
      <c r="DL46" s="3" t="s">
        <v>132</v>
      </c>
      <c r="DM46" s="3" t="s">
        <v>132</v>
      </c>
      <c r="DN46" s="5" t="s">
        <v>129</v>
      </c>
      <c r="DO46" s="8" t="s">
        <v>131</v>
      </c>
      <c r="DP46" s="3" t="s">
        <v>132</v>
      </c>
      <c r="DQ46" s="3" t="s">
        <v>129</v>
      </c>
      <c r="DR46" s="5" t="s">
        <v>131</v>
      </c>
      <c r="DS46" s="8" t="s">
        <v>131</v>
      </c>
      <c r="DT46" s="3" t="s">
        <v>129</v>
      </c>
      <c r="DU46" s="3" t="s">
        <v>130</v>
      </c>
      <c r="DV46" s="5" t="s">
        <v>131</v>
      </c>
      <c r="DW46" s="16" t="s">
        <v>1643</v>
      </c>
      <c r="DX46" s="13" t="s">
        <v>353</v>
      </c>
      <c r="DY46" s="3" t="s">
        <v>1643</v>
      </c>
      <c r="DZ46" s="3" t="s">
        <v>355</v>
      </c>
      <c r="EA46" s="3" t="s">
        <v>356</v>
      </c>
      <c r="EB46" s="20" t="s">
        <v>1643</v>
      </c>
      <c r="EC46" s="13" t="s">
        <v>1643</v>
      </c>
      <c r="ED46" s="3" t="s">
        <v>1643</v>
      </c>
      <c r="EE46" s="3" t="s">
        <v>110</v>
      </c>
      <c r="EF46" s="3" t="s">
        <v>1643</v>
      </c>
      <c r="EG46" s="3" t="s">
        <v>111</v>
      </c>
      <c r="EH46" s="3" t="s">
        <v>110</v>
      </c>
      <c r="EI46" s="3" t="s">
        <v>111</v>
      </c>
      <c r="EJ46" s="3" t="s">
        <v>111</v>
      </c>
      <c r="EK46" s="3" t="s">
        <v>110</v>
      </c>
      <c r="EL46" s="3" t="s">
        <v>110</v>
      </c>
      <c r="EM46" s="20" t="s">
        <v>1643</v>
      </c>
      <c r="EN46" s="18" t="s">
        <v>110</v>
      </c>
      <c r="EO46" s="8" t="s">
        <v>1643</v>
      </c>
      <c r="EP46" s="3" t="s">
        <v>1643</v>
      </c>
      <c r="EQ46" s="3" t="s">
        <v>1643</v>
      </c>
      <c r="ER46" s="3" t="s">
        <v>1643</v>
      </c>
      <c r="ES46" s="3" t="s">
        <v>1643</v>
      </c>
      <c r="ET46" s="3" t="s">
        <v>495</v>
      </c>
      <c r="EU46" s="3" t="s">
        <v>496</v>
      </c>
      <c r="EV46" s="3" t="s">
        <v>497</v>
      </c>
      <c r="EW46" s="3" t="s">
        <v>498</v>
      </c>
      <c r="EX46" s="20" t="s">
        <v>1643</v>
      </c>
      <c r="EY46" s="16" t="s">
        <v>1643</v>
      </c>
      <c r="EZ46" s="13" t="s">
        <v>1643</v>
      </c>
      <c r="FA46" s="3" t="s">
        <v>1643</v>
      </c>
      <c r="FB46" s="3" t="s">
        <v>1643</v>
      </c>
      <c r="FC46" s="3" t="s">
        <v>1643</v>
      </c>
      <c r="FD46" s="3" t="s">
        <v>1643</v>
      </c>
      <c r="FE46" s="3" t="s">
        <v>1643</v>
      </c>
      <c r="FF46" s="3" t="s">
        <v>1643</v>
      </c>
      <c r="FG46" s="3" t="s">
        <v>1643</v>
      </c>
      <c r="FH46" s="3" t="s">
        <v>1643</v>
      </c>
      <c r="FI46" s="3" t="s">
        <v>1643</v>
      </c>
      <c r="FJ46" s="3" t="s">
        <v>1643</v>
      </c>
      <c r="FK46" s="3" t="s">
        <v>1643</v>
      </c>
      <c r="FL46" s="3" t="s">
        <v>1643</v>
      </c>
      <c r="FM46" s="3" t="s">
        <v>1643</v>
      </c>
      <c r="FN46" s="3" t="s">
        <v>1643</v>
      </c>
      <c r="FO46" s="3" t="s">
        <v>1643</v>
      </c>
      <c r="FP46" s="3" t="s">
        <v>1643</v>
      </c>
      <c r="FQ46" s="3" t="s">
        <v>1643</v>
      </c>
      <c r="FR46" s="3" t="s">
        <v>1643</v>
      </c>
      <c r="FS46" s="3" t="s">
        <v>1643</v>
      </c>
      <c r="FT46" s="3" t="s">
        <v>1643</v>
      </c>
      <c r="FU46" s="3" t="s">
        <v>1643</v>
      </c>
      <c r="FV46" s="3" t="s">
        <v>1643</v>
      </c>
      <c r="FW46" s="3" t="s">
        <v>1643</v>
      </c>
      <c r="FX46" s="3" t="s">
        <v>1643</v>
      </c>
      <c r="FY46" s="3" t="s">
        <v>1643</v>
      </c>
      <c r="FZ46" s="3" t="s">
        <v>1643</v>
      </c>
      <c r="GA46" s="3" t="s">
        <v>1643</v>
      </c>
      <c r="GB46" s="3" t="s">
        <v>1643</v>
      </c>
      <c r="GC46" s="3" t="s">
        <v>1643</v>
      </c>
      <c r="GD46" s="3" t="s">
        <v>1643</v>
      </c>
      <c r="GE46" s="3" t="s">
        <v>1643</v>
      </c>
      <c r="GF46" s="3" t="s">
        <v>1643</v>
      </c>
      <c r="GG46" s="3" t="s">
        <v>1643</v>
      </c>
      <c r="GH46" s="3" t="s">
        <v>1643</v>
      </c>
      <c r="GI46" s="3" t="s">
        <v>1643</v>
      </c>
      <c r="GJ46" s="3" t="s">
        <v>1643</v>
      </c>
      <c r="GK46" s="3" t="s">
        <v>1643</v>
      </c>
      <c r="GL46" s="3" t="s">
        <v>1643</v>
      </c>
      <c r="GM46" s="3" t="s">
        <v>1643</v>
      </c>
      <c r="GN46" s="3" t="s">
        <v>1643</v>
      </c>
      <c r="GO46" s="3" t="s">
        <v>1643</v>
      </c>
      <c r="GP46" s="20" t="s">
        <v>1643</v>
      </c>
      <c r="GQ46" s="13" t="s">
        <v>110</v>
      </c>
      <c r="GR46" s="20" t="s">
        <v>111</v>
      </c>
      <c r="GS46" s="13" t="s">
        <v>111</v>
      </c>
      <c r="GT46" s="3" t="s">
        <v>111</v>
      </c>
      <c r="GU46" s="3" t="s">
        <v>245</v>
      </c>
      <c r="GV46" s="20" t="s">
        <v>245</v>
      </c>
      <c r="GW46" s="31"/>
      <c r="GX46" s="13" t="s">
        <v>111</v>
      </c>
      <c r="GY46" s="5" t="s">
        <v>1643</v>
      </c>
      <c r="GZ46" s="13" t="s">
        <v>520</v>
      </c>
      <c r="HA46" s="5" t="s">
        <v>1739</v>
      </c>
      <c r="HB46" s="13" t="s">
        <v>110</v>
      </c>
      <c r="HC46" s="3" t="s">
        <v>110</v>
      </c>
      <c r="HD46" s="3" t="s">
        <v>111</v>
      </c>
      <c r="HE46" s="3" t="s">
        <v>111</v>
      </c>
      <c r="HF46" s="3" t="s">
        <v>111</v>
      </c>
      <c r="HG46" s="20" t="s">
        <v>111</v>
      </c>
      <c r="HH46" s="13" t="s">
        <v>110</v>
      </c>
      <c r="HI46" s="3" t="s">
        <v>547</v>
      </c>
      <c r="HJ46" s="3" t="s">
        <v>1643</v>
      </c>
      <c r="HK46" s="3" t="s">
        <v>1613</v>
      </c>
      <c r="HL46" s="3" t="s">
        <v>1643</v>
      </c>
      <c r="HM46" s="3" t="s">
        <v>1643</v>
      </c>
      <c r="HN46" s="3" t="s">
        <v>1643</v>
      </c>
      <c r="HO46" s="5" t="s">
        <v>1643</v>
      </c>
      <c r="HP46" s="8" t="s">
        <v>546</v>
      </c>
      <c r="HQ46" s="8" t="s">
        <v>1643</v>
      </c>
      <c r="HR46" s="3" t="s">
        <v>1643</v>
      </c>
      <c r="HS46" s="3" t="s">
        <v>1643</v>
      </c>
      <c r="HT46" s="3" t="s">
        <v>1643</v>
      </c>
      <c r="HU46" s="3" t="s">
        <v>1643</v>
      </c>
      <c r="HV46" s="5" t="s">
        <v>545</v>
      </c>
      <c r="HW46" s="13" t="s">
        <v>549</v>
      </c>
      <c r="HX46" s="8" t="s">
        <v>1612</v>
      </c>
      <c r="HY46" s="3" t="s">
        <v>1643</v>
      </c>
      <c r="HZ46" s="3" t="s">
        <v>1643</v>
      </c>
      <c r="IA46" s="3" t="s">
        <v>1643</v>
      </c>
      <c r="IB46" s="3" t="s">
        <v>1643</v>
      </c>
      <c r="IC46" s="5" t="s">
        <v>1643</v>
      </c>
      <c r="ID46" s="13" t="s">
        <v>553</v>
      </c>
      <c r="IE46" s="8" t="s">
        <v>1612</v>
      </c>
      <c r="IF46" s="3" t="s">
        <v>1643</v>
      </c>
      <c r="IG46" s="3" t="s">
        <v>1643</v>
      </c>
      <c r="IH46" s="3" t="s">
        <v>1643</v>
      </c>
      <c r="II46" s="3" t="s">
        <v>1643</v>
      </c>
      <c r="IJ46" s="20" t="s">
        <v>1643</v>
      </c>
      <c r="IK46" s="13" t="s">
        <v>1643</v>
      </c>
      <c r="IL46" s="3" t="s">
        <v>557</v>
      </c>
      <c r="IM46" s="3" t="s">
        <v>140</v>
      </c>
      <c r="IN46" s="3" t="s">
        <v>144</v>
      </c>
      <c r="IO46" s="3" t="s">
        <v>156</v>
      </c>
      <c r="IP46" s="3" t="s">
        <v>1643</v>
      </c>
      <c r="IQ46" s="3" t="s">
        <v>1643</v>
      </c>
      <c r="IR46" s="3" t="s">
        <v>1643</v>
      </c>
      <c r="IS46" s="20" t="s">
        <v>1643</v>
      </c>
      <c r="IT46" s="13" t="s">
        <v>1643</v>
      </c>
      <c r="IU46" s="3"/>
      <c r="IV46" s="3" t="s">
        <v>1643</v>
      </c>
      <c r="IW46" s="3" t="s">
        <v>1643</v>
      </c>
      <c r="IX46" s="3" t="s">
        <v>1643</v>
      </c>
      <c r="IY46" s="5" t="s">
        <v>1643</v>
      </c>
      <c r="IZ46" s="8" t="s">
        <v>1643</v>
      </c>
      <c r="JA46" s="8" t="s">
        <v>1643</v>
      </c>
      <c r="JB46" s="3" t="s">
        <v>1643</v>
      </c>
      <c r="JC46" s="3" t="s">
        <v>1643</v>
      </c>
      <c r="JD46" s="5" t="s">
        <v>1643</v>
      </c>
      <c r="JE46" s="13" t="s">
        <v>1643</v>
      </c>
      <c r="JF46" s="3" t="s">
        <v>1643</v>
      </c>
      <c r="JG46" s="3" t="s">
        <v>1643</v>
      </c>
      <c r="JH46" s="3" t="s">
        <v>1643</v>
      </c>
      <c r="JI46" s="3" t="s">
        <v>1643</v>
      </c>
      <c r="JJ46" s="3" t="s">
        <v>1643</v>
      </c>
      <c r="JK46" s="3" t="s">
        <v>1643</v>
      </c>
      <c r="JL46" s="3" t="s">
        <v>1643</v>
      </c>
      <c r="JM46" s="20" t="s">
        <v>1643</v>
      </c>
      <c r="JN46" s="13" t="s">
        <v>110</v>
      </c>
      <c r="JO46" s="3" t="s">
        <v>1643</v>
      </c>
      <c r="JP46" s="3" t="s">
        <v>1643</v>
      </c>
      <c r="JQ46" s="3" t="s">
        <v>1643</v>
      </c>
      <c r="JR46" s="3" t="s">
        <v>1643</v>
      </c>
      <c r="JS46" s="5" t="s">
        <v>1643</v>
      </c>
      <c r="JT46" s="13" t="s">
        <v>1643</v>
      </c>
      <c r="JU46" s="3" t="s">
        <v>1643</v>
      </c>
      <c r="JV46" s="3" t="s">
        <v>1643</v>
      </c>
      <c r="JW46" s="3" t="s">
        <v>1643</v>
      </c>
      <c r="JX46" s="5" t="s">
        <v>1643</v>
      </c>
      <c r="JY46" s="13" t="s">
        <v>1643</v>
      </c>
      <c r="JZ46" s="3" t="s">
        <v>1643</v>
      </c>
      <c r="KA46" s="3" t="s">
        <v>1643</v>
      </c>
      <c r="KB46" s="3" t="s">
        <v>1643</v>
      </c>
      <c r="KC46" s="3" t="s">
        <v>1643</v>
      </c>
      <c r="KD46" s="3" t="s">
        <v>1643</v>
      </c>
      <c r="KE46" s="3" t="s">
        <v>1643</v>
      </c>
      <c r="KF46" s="3" t="s">
        <v>1643</v>
      </c>
      <c r="KG46" s="5" t="s">
        <v>1643</v>
      </c>
      <c r="KH46" s="13" t="s">
        <v>1643</v>
      </c>
      <c r="KI46" s="3" t="s">
        <v>1643</v>
      </c>
      <c r="KJ46" s="3" t="s">
        <v>1643</v>
      </c>
      <c r="KK46" s="3" t="s">
        <v>1643</v>
      </c>
      <c r="KL46" s="3" t="s">
        <v>1643</v>
      </c>
      <c r="KM46" s="3" t="s">
        <v>1643</v>
      </c>
      <c r="KN46" s="20" t="s">
        <v>1643</v>
      </c>
      <c r="KO46" s="13" t="s">
        <v>1643</v>
      </c>
      <c r="KP46" s="3" t="s">
        <v>1643</v>
      </c>
      <c r="KQ46" s="3" t="s">
        <v>1643</v>
      </c>
      <c r="KR46" s="3" t="s">
        <v>1643</v>
      </c>
      <c r="KS46" s="20" t="s">
        <v>1643</v>
      </c>
      <c r="KT46" s="16" t="s">
        <v>1643</v>
      </c>
      <c r="KU46" s="13" t="s">
        <v>1643</v>
      </c>
      <c r="KV46" s="3" t="s">
        <v>1643</v>
      </c>
      <c r="KW46" s="3" t="s">
        <v>1643</v>
      </c>
      <c r="KX46" s="3" t="s">
        <v>1643</v>
      </c>
      <c r="KY46" s="3" t="s">
        <v>1643</v>
      </c>
      <c r="KZ46" s="3" t="s">
        <v>1643</v>
      </c>
      <c r="LA46" s="3" t="s">
        <v>1643</v>
      </c>
      <c r="LB46" s="3" t="s">
        <v>1643</v>
      </c>
      <c r="LC46" s="3" t="s">
        <v>1643</v>
      </c>
      <c r="LD46" s="3" t="s">
        <v>1643</v>
      </c>
      <c r="LE46" s="3" t="s">
        <v>1643</v>
      </c>
      <c r="LF46" s="3" t="s">
        <v>1643</v>
      </c>
      <c r="LG46" s="3" t="s">
        <v>1643</v>
      </c>
      <c r="LH46" s="3" t="s">
        <v>1643</v>
      </c>
      <c r="LI46" s="3" t="s">
        <v>1643</v>
      </c>
      <c r="LJ46" s="3" t="s">
        <v>1643</v>
      </c>
      <c r="LK46" s="3" t="s">
        <v>1643</v>
      </c>
      <c r="LL46" s="3" t="s">
        <v>1643</v>
      </c>
      <c r="LM46" s="3" t="s">
        <v>1643</v>
      </c>
      <c r="LN46" s="3" t="s">
        <v>1643</v>
      </c>
      <c r="LO46" s="3" t="s">
        <v>1643</v>
      </c>
      <c r="LP46" s="3" t="s">
        <v>1643</v>
      </c>
      <c r="LQ46" s="3" t="s">
        <v>1643</v>
      </c>
      <c r="LR46" s="3" t="s">
        <v>1643</v>
      </c>
      <c r="LS46" s="3" t="s">
        <v>1643</v>
      </c>
      <c r="LT46" s="3" t="s">
        <v>1643</v>
      </c>
      <c r="LU46" s="3" t="s">
        <v>1643</v>
      </c>
      <c r="LV46" s="3" t="s">
        <v>1643</v>
      </c>
      <c r="LW46" s="3" t="s">
        <v>1643</v>
      </c>
      <c r="LX46" s="3" t="s">
        <v>1643</v>
      </c>
      <c r="LY46" s="3" t="s">
        <v>1643</v>
      </c>
      <c r="LZ46" s="3" t="s">
        <v>1643</v>
      </c>
      <c r="MA46" s="3" t="s">
        <v>1643</v>
      </c>
      <c r="MB46" s="3" t="s">
        <v>1643</v>
      </c>
      <c r="MC46" s="3" t="s">
        <v>1643</v>
      </c>
      <c r="MD46" s="3" t="s">
        <v>1643</v>
      </c>
      <c r="ME46" s="3" t="s">
        <v>1643</v>
      </c>
      <c r="MF46" s="3" t="s">
        <v>1643</v>
      </c>
      <c r="MG46" s="3" t="s">
        <v>1643</v>
      </c>
      <c r="MH46" s="3" t="s">
        <v>1643</v>
      </c>
      <c r="MI46" s="3" t="s">
        <v>1643</v>
      </c>
      <c r="MJ46" s="3" t="s">
        <v>1643</v>
      </c>
      <c r="MK46" s="3" t="s">
        <v>1643</v>
      </c>
      <c r="ML46" s="3" t="s">
        <v>1643</v>
      </c>
      <c r="MM46" s="3" t="s">
        <v>1643</v>
      </c>
      <c r="MN46" s="20" t="s">
        <v>1643</v>
      </c>
      <c r="MO46" s="13" t="s">
        <v>1643</v>
      </c>
      <c r="MP46" s="3" t="s">
        <v>1643</v>
      </c>
      <c r="MQ46" s="3" t="s">
        <v>1643</v>
      </c>
      <c r="MR46" s="3" t="s">
        <v>1643</v>
      </c>
      <c r="MS46" s="3" t="s">
        <v>1643</v>
      </c>
      <c r="MT46" s="3" t="s">
        <v>1643</v>
      </c>
      <c r="MU46" s="3" t="s">
        <v>1643</v>
      </c>
      <c r="MV46" s="20" t="s">
        <v>1643</v>
      </c>
      <c r="MW46" s="13" t="s">
        <v>1643</v>
      </c>
      <c r="MX46" s="3" t="s">
        <v>1643</v>
      </c>
      <c r="MY46" s="3" t="s">
        <v>1643</v>
      </c>
      <c r="MZ46" s="3" t="s">
        <v>1643</v>
      </c>
      <c r="NA46" s="3" t="s">
        <v>1643</v>
      </c>
      <c r="NB46" s="3" t="s">
        <v>1643</v>
      </c>
      <c r="NC46" s="20" t="s">
        <v>1643</v>
      </c>
      <c r="ND46" s="13" t="s">
        <v>1643</v>
      </c>
      <c r="NE46" s="3" t="s">
        <v>1643</v>
      </c>
      <c r="NF46" s="3" t="s">
        <v>1643</v>
      </c>
      <c r="NG46" s="3" t="s">
        <v>1643</v>
      </c>
      <c r="NH46" s="3" t="s">
        <v>1643</v>
      </c>
      <c r="NI46" s="3" t="s">
        <v>1643</v>
      </c>
      <c r="NJ46" s="3" t="s">
        <v>1643</v>
      </c>
      <c r="NK46" s="3" t="s">
        <v>1643</v>
      </c>
      <c r="NL46" s="3" t="s">
        <v>1643</v>
      </c>
      <c r="NM46" s="3" t="s">
        <v>1643</v>
      </c>
      <c r="NN46" s="3" t="s">
        <v>1643</v>
      </c>
      <c r="NO46" s="20" t="s">
        <v>1643</v>
      </c>
      <c r="NP46" s="13" t="s">
        <v>1643</v>
      </c>
      <c r="NQ46" s="3" t="s">
        <v>1643</v>
      </c>
      <c r="NR46" s="3" t="s">
        <v>1643</v>
      </c>
      <c r="NS46" s="3" t="s">
        <v>1643</v>
      </c>
      <c r="NT46" s="3" t="s">
        <v>1643</v>
      </c>
      <c r="NU46" s="3" t="s">
        <v>1643</v>
      </c>
      <c r="NV46" s="3" t="s">
        <v>1643</v>
      </c>
      <c r="NW46" s="3" t="s">
        <v>1643</v>
      </c>
      <c r="NX46" s="3" t="s">
        <v>1643</v>
      </c>
      <c r="NY46" s="3" t="s">
        <v>1643</v>
      </c>
      <c r="NZ46" s="3" t="s">
        <v>1643</v>
      </c>
      <c r="OA46" s="3" t="s">
        <v>1643</v>
      </c>
      <c r="OB46" s="3" t="s">
        <v>1643</v>
      </c>
      <c r="OC46" s="3" t="s">
        <v>1643</v>
      </c>
      <c r="OD46" s="3" t="s">
        <v>1643</v>
      </c>
      <c r="OE46" s="5" t="s">
        <v>1643</v>
      </c>
      <c r="OF46" s="13" t="s">
        <v>1643</v>
      </c>
      <c r="OG46" s="3" t="s">
        <v>1643</v>
      </c>
      <c r="OH46" s="3" t="s">
        <v>1643</v>
      </c>
      <c r="OI46" s="3" t="s">
        <v>1643</v>
      </c>
      <c r="OJ46" s="3" t="s">
        <v>1643</v>
      </c>
      <c r="OK46" s="3" t="s">
        <v>1643</v>
      </c>
      <c r="OL46" s="3" t="s">
        <v>1643</v>
      </c>
      <c r="OM46" s="5" t="s">
        <v>1643</v>
      </c>
      <c r="ON46" s="13" t="s">
        <v>1643</v>
      </c>
      <c r="OO46" s="3" t="s">
        <v>1643</v>
      </c>
      <c r="OP46" s="3" t="s">
        <v>1643</v>
      </c>
      <c r="OQ46" s="3" t="s">
        <v>1643</v>
      </c>
      <c r="OR46" s="3" t="s">
        <v>1643</v>
      </c>
      <c r="OS46" s="3" t="s">
        <v>1643</v>
      </c>
      <c r="OT46" s="3" t="s">
        <v>1643</v>
      </c>
      <c r="OU46" s="3" t="s">
        <v>1643</v>
      </c>
      <c r="OV46" s="3" t="s">
        <v>1643</v>
      </c>
      <c r="OW46" s="3" t="s">
        <v>1643</v>
      </c>
      <c r="OX46" s="5" t="s">
        <v>1643</v>
      </c>
      <c r="OY46" s="13" t="s">
        <v>1643</v>
      </c>
      <c r="OZ46" s="3" t="s">
        <v>1643</v>
      </c>
      <c r="PA46" s="3" t="s">
        <v>1643</v>
      </c>
      <c r="PB46" s="3" t="s">
        <v>1643</v>
      </c>
      <c r="PC46" s="3" t="s">
        <v>1643</v>
      </c>
      <c r="PD46" s="3" t="s">
        <v>1643</v>
      </c>
      <c r="PE46" s="3" t="s">
        <v>1643</v>
      </c>
      <c r="PF46" s="3" t="s">
        <v>1643</v>
      </c>
      <c r="PG46" s="3" t="s">
        <v>1643</v>
      </c>
      <c r="PH46" s="3" t="s">
        <v>1643</v>
      </c>
      <c r="PI46" s="3" t="s">
        <v>1643</v>
      </c>
      <c r="PJ46" s="3" t="s">
        <v>1643</v>
      </c>
      <c r="PK46" s="3" t="s">
        <v>1643</v>
      </c>
      <c r="PL46" s="3" t="s">
        <v>1643</v>
      </c>
      <c r="PM46" s="3" t="s">
        <v>1643</v>
      </c>
      <c r="PN46" s="3" t="s">
        <v>1643</v>
      </c>
      <c r="PO46" s="3" t="s">
        <v>1643</v>
      </c>
      <c r="PP46" s="3" t="s">
        <v>1643</v>
      </c>
      <c r="PQ46" s="3" t="s">
        <v>1643</v>
      </c>
      <c r="PR46" s="3" t="s">
        <v>1643</v>
      </c>
      <c r="PS46" s="3" t="s">
        <v>1643</v>
      </c>
      <c r="PT46" s="3" t="s">
        <v>1643</v>
      </c>
      <c r="PU46" s="3" t="s">
        <v>1643</v>
      </c>
      <c r="PV46" s="3" t="s">
        <v>1643</v>
      </c>
      <c r="PW46" s="3" t="s">
        <v>1643</v>
      </c>
      <c r="PX46" s="3" t="s">
        <v>1643</v>
      </c>
      <c r="PY46" s="3" t="s">
        <v>1643</v>
      </c>
      <c r="PZ46" s="3" t="s">
        <v>1643</v>
      </c>
      <c r="QA46" s="3" t="s">
        <v>1643</v>
      </c>
      <c r="QB46" s="3" t="s">
        <v>1643</v>
      </c>
      <c r="QC46" s="3" t="s">
        <v>1643</v>
      </c>
      <c r="QD46" s="3" t="s">
        <v>1643</v>
      </c>
      <c r="QE46" s="3" t="s">
        <v>1643</v>
      </c>
      <c r="QF46" s="3" t="s">
        <v>1643</v>
      </c>
      <c r="QG46" s="3" t="s">
        <v>1643</v>
      </c>
      <c r="QH46" s="3" t="s">
        <v>1643</v>
      </c>
      <c r="QI46" s="3" t="s">
        <v>1643</v>
      </c>
      <c r="QJ46" s="3" t="s">
        <v>1643</v>
      </c>
      <c r="QK46" s="3" t="s">
        <v>1643</v>
      </c>
      <c r="QL46" s="3" t="s">
        <v>1643</v>
      </c>
      <c r="QM46" s="3" t="s">
        <v>1643</v>
      </c>
      <c r="QN46" s="3" t="s">
        <v>1643</v>
      </c>
      <c r="QO46" s="3" t="s">
        <v>1643</v>
      </c>
      <c r="QP46" s="3" t="s">
        <v>1643</v>
      </c>
      <c r="QQ46" s="3" t="s">
        <v>1643</v>
      </c>
      <c r="QR46" s="3" t="s">
        <v>1643</v>
      </c>
      <c r="QS46" s="3" t="s">
        <v>1643</v>
      </c>
      <c r="QT46" s="3" t="s">
        <v>1643</v>
      </c>
      <c r="QU46" s="3" t="s">
        <v>1643</v>
      </c>
      <c r="QV46" s="3" t="s">
        <v>1643</v>
      </c>
      <c r="QW46" s="3" t="s">
        <v>1643</v>
      </c>
      <c r="QX46" s="3" t="s">
        <v>1643</v>
      </c>
      <c r="QY46" s="3" t="s">
        <v>1643</v>
      </c>
      <c r="QZ46" s="3" t="s">
        <v>1643</v>
      </c>
      <c r="RA46" s="3" t="s">
        <v>1643</v>
      </c>
      <c r="RB46" s="3" t="s">
        <v>1643</v>
      </c>
      <c r="RC46" s="3" t="s">
        <v>1643</v>
      </c>
      <c r="RD46" s="3" t="s">
        <v>1643</v>
      </c>
      <c r="RE46" s="3" t="s">
        <v>1643</v>
      </c>
      <c r="RF46" s="3" t="s">
        <v>1643</v>
      </c>
      <c r="RG46" s="3" t="s">
        <v>1643</v>
      </c>
      <c r="RH46" s="3" t="s">
        <v>1643</v>
      </c>
      <c r="RI46" s="3" t="s">
        <v>1643</v>
      </c>
      <c r="RJ46" s="3" t="s">
        <v>1643</v>
      </c>
      <c r="RK46" s="5" t="s">
        <v>1643</v>
      </c>
      <c r="RL46" s="8" t="s">
        <v>1643</v>
      </c>
      <c r="RM46" s="3" t="s">
        <v>1643</v>
      </c>
      <c r="RN46" s="3" t="s">
        <v>1643</v>
      </c>
      <c r="RO46" s="3" t="s">
        <v>1643</v>
      </c>
      <c r="RP46" s="3" t="s">
        <v>1643</v>
      </c>
      <c r="RQ46" s="3" t="s">
        <v>1643</v>
      </c>
      <c r="RR46" s="20" t="s">
        <v>1643</v>
      </c>
      <c r="RS46" s="13" t="s">
        <v>1643</v>
      </c>
      <c r="RT46" s="3" t="s">
        <v>1643</v>
      </c>
      <c r="RU46" s="3" t="s">
        <v>1643</v>
      </c>
      <c r="RV46" s="3" t="s">
        <v>1643</v>
      </c>
      <c r="RW46" s="3" t="s">
        <v>1643</v>
      </c>
      <c r="RX46" s="3" t="s">
        <v>1643</v>
      </c>
      <c r="RY46" s="3" t="s">
        <v>1643</v>
      </c>
      <c r="RZ46" s="3" t="s">
        <v>1643</v>
      </c>
      <c r="SA46" s="3" t="s">
        <v>1643</v>
      </c>
      <c r="SB46" s="3" t="s">
        <v>1643</v>
      </c>
      <c r="SC46" s="3" t="s">
        <v>1643</v>
      </c>
      <c r="SD46" s="3" t="s">
        <v>1643</v>
      </c>
      <c r="SE46" s="3" t="s">
        <v>1643</v>
      </c>
      <c r="SF46" s="3" t="s">
        <v>1643</v>
      </c>
      <c r="SG46" s="3" t="s">
        <v>1643</v>
      </c>
      <c r="SH46" s="3" t="s">
        <v>1643</v>
      </c>
      <c r="SI46" s="3" t="s">
        <v>1643</v>
      </c>
      <c r="SJ46" s="3" t="s">
        <v>1643</v>
      </c>
      <c r="SK46" s="3" t="s">
        <v>1643</v>
      </c>
      <c r="SL46" s="3" t="s">
        <v>1643</v>
      </c>
      <c r="SM46" s="3" t="s">
        <v>1643</v>
      </c>
      <c r="SN46" s="3" t="s">
        <v>1643</v>
      </c>
      <c r="SO46" s="3" t="s">
        <v>1643</v>
      </c>
      <c r="SP46" s="3" t="s">
        <v>1643</v>
      </c>
      <c r="SQ46" s="3" t="s">
        <v>1643</v>
      </c>
      <c r="SR46" s="3" t="s">
        <v>1643</v>
      </c>
      <c r="SS46" s="3" t="s">
        <v>1643</v>
      </c>
      <c r="ST46" s="3" t="s">
        <v>1643</v>
      </c>
      <c r="SU46" s="3" t="s">
        <v>1643</v>
      </c>
      <c r="SV46" s="3" t="s">
        <v>1643</v>
      </c>
      <c r="SW46" s="3" t="s">
        <v>1643</v>
      </c>
      <c r="SX46" s="3" t="s">
        <v>1643</v>
      </c>
      <c r="SY46" s="3" t="s">
        <v>1643</v>
      </c>
      <c r="SZ46" s="3" t="s">
        <v>1643</v>
      </c>
      <c r="TA46" s="3" t="s">
        <v>1643</v>
      </c>
      <c r="TB46" s="20" t="s">
        <v>1643</v>
      </c>
      <c r="TC46" s="13"/>
      <c r="TD46" s="3"/>
      <c r="TE46" s="5"/>
      <c r="TF46" s="18" t="s">
        <v>1643</v>
      </c>
      <c r="TG46" s="13" t="s">
        <v>1643</v>
      </c>
      <c r="TH46" s="3" t="s">
        <v>1643</v>
      </c>
      <c r="TI46" s="3" t="s">
        <v>1643</v>
      </c>
      <c r="TJ46" s="3" t="s">
        <v>1643</v>
      </c>
      <c r="TK46" s="3" t="s">
        <v>1643</v>
      </c>
      <c r="TL46" s="3" t="s">
        <v>1643</v>
      </c>
      <c r="TM46" s="3" t="s">
        <v>1643</v>
      </c>
      <c r="TN46" s="3" t="s">
        <v>1643</v>
      </c>
      <c r="TO46" s="3" t="s">
        <v>1643</v>
      </c>
      <c r="TP46" s="5" t="s">
        <v>1643</v>
      </c>
      <c r="TQ46" s="8" t="s">
        <v>1643</v>
      </c>
      <c r="TR46" s="3" t="s">
        <v>1643</v>
      </c>
      <c r="TS46" s="3" t="s">
        <v>1643</v>
      </c>
      <c r="TT46" s="3" t="s">
        <v>1643</v>
      </c>
      <c r="TU46" s="20" t="s">
        <v>1643</v>
      </c>
      <c r="TV46" s="13" t="s">
        <v>1643</v>
      </c>
      <c r="TW46" s="5" t="s">
        <v>1643</v>
      </c>
      <c r="TX46" s="13" t="s">
        <v>1643</v>
      </c>
      <c r="TY46" s="5" t="s">
        <v>1643</v>
      </c>
      <c r="TZ46" s="13" t="s">
        <v>1643</v>
      </c>
      <c r="UA46" s="3" t="s">
        <v>1643</v>
      </c>
      <c r="UB46" s="3" t="s">
        <v>1643</v>
      </c>
      <c r="UC46" s="3" t="s">
        <v>1643</v>
      </c>
      <c r="UD46" s="3" t="s">
        <v>1643</v>
      </c>
      <c r="UE46" s="5" t="s">
        <v>1643</v>
      </c>
      <c r="UF46" s="13" t="s">
        <v>1643</v>
      </c>
      <c r="UG46" s="3" t="s">
        <v>1643</v>
      </c>
      <c r="UH46" s="5" t="s">
        <v>1643</v>
      </c>
      <c r="UI46" s="13" t="s">
        <v>1643</v>
      </c>
      <c r="UJ46" s="3" t="s">
        <v>1643</v>
      </c>
      <c r="UK46" s="3" t="s">
        <v>1643</v>
      </c>
      <c r="UL46" s="3" t="s">
        <v>1643</v>
      </c>
      <c r="UM46" s="3" t="s">
        <v>1643</v>
      </c>
      <c r="UN46" s="3" t="s">
        <v>1643</v>
      </c>
      <c r="UO46" s="3" t="s">
        <v>1643</v>
      </c>
      <c r="UP46" s="3" t="s">
        <v>1643</v>
      </c>
      <c r="UQ46" s="3" t="s">
        <v>1643</v>
      </c>
      <c r="UR46" s="3" t="s">
        <v>1643</v>
      </c>
      <c r="US46" s="3" t="s">
        <v>1643</v>
      </c>
      <c r="UT46" s="3" t="s">
        <v>1643</v>
      </c>
      <c r="UU46" s="3" t="s">
        <v>1643</v>
      </c>
      <c r="UV46" s="3" t="s">
        <v>1643</v>
      </c>
      <c r="UW46" s="3" t="s">
        <v>1643</v>
      </c>
      <c r="UX46" s="5" t="s">
        <v>1643</v>
      </c>
      <c r="UY46" s="13" t="s">
        <v>1643</v>
      </c>
      <c r="UZ46" s="3" t="s">
        <v>1643</v>
      </c>
      <c r="VA46" s="3" t="s">
        <v>1643</v>
      </c>
      <c r="VB46" s="3" t="s">
        <v>1643</v>
      </c>
      <c r="VC46" s="3" t="s">
        <v>1643</v>
      </c>
      <c r="VD46" s="3" t="s">
        <v>1643</v>
      </c>
      <c r="VE46" s="3" t="s">
        <v>1643</v>
      </c>
      <c r="VF46" s="5" t="s">
        <v>1643</v>
      </c>
      <c r="VG46" s="13" t="s">
        <v>1643</v>
      </c>
      <c r="VH46" s="3" t="s">
        <v>1643</v>
      </c>
      <c r="VI46" s="3" t="s">
        <v>1643</v>
      </c>
      <c r="VJ46" s="3" t="s">
        <v>1643</v>
      </c>
      <c r="VK46" s="3" t="s">
        <v>1643</v>
      </c>
      <c r="VL46" s="3" t="s">
        <v>1643</v>
      </c>
      <c r="VM46" s="3" t="s">
        <v>1643</v>
      </c>
      <c r="VN46" s="5" t="s">
        <v>1643</v>
      </c>
      <c r="VO46" s="13" t="s">
        <v>1643</v>
      </c>
      <c r="VP46" s="3" t="s">
        <v>1643</v>
      </c>
      <c r="VQ46" s="3" t="s">
        <v>1643</v>
      </c>
      <c r="VR46" s="3" t="s">
        <v>1643</v>
      </c>
      <c r="VS46" s="3" t="s">
        <v>1643</v>
      </c>
      <c r="VT46" s="3" t="s">
        <v>1643</v>
      </c>
      <c r="VU46" s="3" t="s">
        <v>1643</v>
      </c>
      <c r="VV46" s="3" t="s">
        <v>1643</v>
      </c>
      <c r="VW46" s="3" t="s">
        <v>1643</v>
      </c>
      <c r="VX46" s="3" t="s">
        <v>1643</v>
      </c>
      <c r="VY46" s="3" t="s">
        <v>1643</v>
      </c>
      <c r="VZ46" s="3" t="s">
        <v>1643</v>
      </c>
      <c r="WA46" s="3" t="s">
        <v>1643</v>
      </c>
      <c r="WB46" s="3" t="s">
        <v>1643</v>
      </c>
      <c r="WC46" s="3" t="s">
        <v>1643</v>
      </c>
      <c r="WD46" s="3" t="s">
        <v>1643</v>
      </c>
      <c r="WE46" s="3" t="s">
        <v>1643</v>
      </c>
      <c r="WF46" s="3" t="s">
        <v>1643</v>
      </c>
      <c r="WG46" s="3" t="s">
        <v>1643</v>
      </c>
      <c r="WH46" s="3" t="s">
        <v>1643</v>
      </c>
      <c r="WI46" s="3" t="s">
        <v>1643</v>
      </c>
      <c r="WJ46" s="3" t="s">
        <v>1643</v>
      </c>
      <c r="WK46" s="3" t="s">
        <v>1643</v>
      </c>
      <c r="WL46" s="3" t="s">
        <v>1643</v>
      </c>
      <c r="WM46" s="3" t="s">
        <v>1643</v>
      </c>
      <c r="WN46" s="3" t="s">
        <v>1643</v>
      </c>
      <c r="WO46" s="3" t="s">
        <v>1643</v>
      </c>
      <c r="WP46" s="3" t="s">
        <v>1643</v>
      </c>
      <c r="WQ46" s="3" t="s">
        <v>1643</v>
      </c>
      <c r="WR46" s="3" t="s">
        <v>1643</v>
      </c>
      <c r="WS46" s="3" t="s">
        <v>1643</v>
      </c>
      <c r="WT46" s="3" t="s">
        <v>1643</v>
      </c>
      <c r="WU46" s="3" t="s">
        <v>1643</v>
      </c>
      <c r="WV46" s="3" t="s">
        <v>1643</v>
      </c>
      <c r="WW46" s="3" t="s">
        <v>1643</v>
      </c>
      <c r="WX46" s="3" t="s">
        <v>1643</v>
      </c>
      <c r="WY46" s="3" t="s">
        <v>1643</v>
      </c>
      <c r="WZ46" s="3" t="s">
        <v>1643</v>
      </c>
      <c r="XA46" s="3" t="s">
        <v>1643</v>
      </c>
      <c r="XB46" s="3" t="s">
        <v>1643</v>
      </c>
      <c r="XC46" s="3" t="s">
        <v>1643</v>
      </c>
      <c r="XD46" s="3" t="s">
        <v>1643</v>
      </c>
      <c r="XE46" s="3" t="s">
        <v>1643</v>
      </c>
      <c r="XF46" s="3" t="s">
        <v>1643</v>
      </c>
      <c r="XG46" s="3" t="s">
        <v>1643</v>
      </c>
      <c r="XH46" s="3" t="s">
        <v>1643</v>
      </c>
      <c r="XI46" s="3" t="s">
        <v>1643</v>
      </c>
      <c r="XJ46" s="3" t="s">
        <v>1643</v>
      </c>
      <c r="XK46" s="3" t="s">
        <v>1643</v>
      </c>
      <c r="XL46" s="3" t="s">
        <v>1643</v>
      </c>
      <c r="XM46" s="3" t="s">
        <v>1643</v>
      </c>
      <c r="XN46" s="3" t="s">
        <v>1643</v>
      </c>
      <c r="XO46" s="3" t="s">
        <v>1643</v>
      </c>
      <c r="XP46" s="3" t="s">
        <v>1643</v>
      </c>
      <c r="XQ46" s="3" t="s">
        <v>1643</v>
      </c>
      <c r="XR46" s="3" t="s">
        <v>1643</v>
      </c>
      <c r="XS46" s="3" t="s">
        <v>1643</v>
      </c>
      <c r="XT46" s="3" t="s">
        <v>1643</v>
      </c>
      <c r="XU46" s="3" t="s">
        <v>1643</v>
      </c>
      <c r="XV46" s="3" t="s">
        <v>1643</v>
      </c>
      <c r="XW46" s="3" t="s">
        <v>1643</v>
      </c>
      <c r="XX46" s="3" t="s">
        <v>1643</v>
      </c>
      <c r="XY46" s="3" t="s">
        <v>1643</v>
      </c>
      <c r="XZ46" s="3" t="s">
        <v>1643</v>
      </c>
      <c r="YA46" s="5" t="s">
        <v>1643</v>
      </c>
      <c r="YB46" s="13" t="s">
        <v>1643</v>
      </c>
      <c r="YC46" s="3" t="s">
        <v>1643</v>
      </c>
      <c r="YD46" s="3" t="s">
        <v>1643</v>
      </c>
      <c r="YE46" s="3" t="s">
        <v>1643</v>
      </c>
      <c r="YF46" s="3" t="s">
        <v>1643</v>
      </c>
      <c r="YG46" s="3" t="s">
        <v>1643</v>
      </c>
      <c r="YH46" s="5" t="s">
        <v>1643</v>
      </c>
      <c r="YI46" s="13" t="s">
        <v>1643</v>
      </c>
      <c r="YJ46" s="3" t="s">
        <v>1643</v>
      </c>
      <c r="YK46" s="3" t="s">
        <v>1643</v>
      </c>
      <c r="YL46" s="3" t="s">
        <v>1643</v>
      </c>
      <c r="YM46" s="3" t="s">
        <v>1643</v>
      </c>
      <c r="YN46" s="3" t="s">
        <v>1643</v>
      </c>
      <c r="YO46" s="3" t="s">
        <v>1643</v>
      </c>
      <c r="YP46" s="3" t="s">
        <v>1643</v>
      </c>
      <c r="YQ46" s="3" t="s">
        <v>1643</v>
      </c>
      <c r="YR46" s="3" t="s">
        <v>1643</v>
      </c>
      <c r="YS46" s="3" t="s">
        <v>1643</v>
      </c>
      <c r="YT46" s="3" t="s">
        <v>1643</v>
      </c>
      <c r="YU46" s="3" t="s">
        <v>1643</v>
      </c>
      <c r="YV46" s="3" t="s">
        <v>1643</v>
      </c>
      <c r="YW46" s="3" t="s">
        <v>1643</v>
      </c>
      <c r="YX46" s="3" t="s">
        <v>1643</v>
      </c>
      <c r="YY46" s="3" t="s">
        <v>1643</v>
      </c>
      <c r="YZ46" s="3" t="s">
        <v>1643</v>
      </c>
      <c r="ZA46" s="3" t="s">
        <v>1643</v>
      </c>
      <c r="ZB46" s="3" t="s">
        <v>1643</v>
      </c>
      <c r="ZC46" s="3" t="s">
        <v>1643</v>
      </c>
      <c r="ZD46" s="3" t="s">
        <v>1643</v>
      </c>
      <c r="ZE46" s="3" t="s">
        <v>1643</v>
      </c>
      <c r="ZF46" s="3" t="s">
        <v>1643</v>
      </c>
      <c r="ZG46" s="3" t="s">
        <v>1643</v>
      </c>
      <c r="ZH46" s="3" t="s">
        <v>1643</v>
      </c>
      <c r="ZI46" s="3" t="s">
        <v>1643</v>
      </c>
      <c r="ZJ46" s="3" t="s">
        <v>1643</v>
      </c>
      <c r="ZK46" s="3" t="s">
        <v>1643</v>
      </c>
      <c r="ZL46" s="3" t="s">
        <v>1643</v>
      </c>
      <c r="ZM46" s="3" t="s">
        <v>1643</v>
      </c>
      <c r="ZN46" s="3" t="s">
        <v>1643</v>
      </c>
      <c r="ZO46" s="3" t="s">
        <v>1643</v>
      </c>
      <c r="ZP46" s="3" t="s">
        <v>1643</v>
      </c>
      <c r="ZQ46" s="3" t="s">
        <v>1643</v>
      </c>
      <c r="ZR46" s="5" t="s">
        <v>1643</v>
      </c>
      <c r="ZS46" s="13"/>
      <c r="ZT46" s="3"/>
      <c r="ZU46" s="5"/>
      <c r="ZV46" s="18" t="s">
        <v>1643</v>
      </c>
      <c r="ZW46" s="13" t="s">
        <v>1643</v>
      </c>
      <c r="ZX46" s="3" t="s">
        <v>1643</v>
      </c>
      <c r="ZY46" s="3" t="s">
        <v>1643</v>
      </c>
      <c r="ZZ46" s="3" t="s">
        <v>1643</v>
      </c>
      <c r="AAA46" s="3" t="s">
        <v>1643</v>
      </c>
      <c r="AAB46" s="3" t="s">
        <v>1643</v>
      </c>
      <c r="AAC46" s="3" t="s">
        <v>1643</v>
      </c>
      <c r="AAD46" s="3" t="s">
        <v>1643</v>
      </c>
      <c r="AAE46" s="3" t="s">
        <v>1643</v>
      </c>
      <c r="AAF46" s="5" t="s">
        <v>1643</v>
      </c>
      <c r="AAG46" s="13" t="s">
        <v>1643</v>
      </c>
      <c r="AAH46" s="3" t="s">
        <v>1643</v>
      </c>
      <c r="AAI46" s="3" t="s">
        <v>1643</v>
      </c>
      <c r="AAJ46" s="3" t="s">
        <v>1643</v>
      </c>
      <c r="AAK46" s="3" t="s">
        <v>1643</v>
      </c>
      <c r="AAL46" s="3" t="s">
        <v>1643</v>
      </c>
      <c r="AAM46" s="3" t="s">
        <v>1643</v>
      </c>
      <c r="AAN46" s="3" t="s">
        <v>1643</v>
      </c>
      <c r="AAO46" s="5" t="s">
        <v>1643</v>
      </c>
      <c r="AAP46" s="13" t="s">
        <v>1643</v>
      </c>
      <c r="AAQ46" s="5" t="s">
        <v>1643</v>
      </c>
      <c r="AAR46" s="13" t="s">
        <v>1643</v>
      </c>
      <c r="AAS46" s="3" t="s">
        <v>1643</v>
      </c>
      <c r="AAT46" s="3" t="s">
        <v>1643</v>
      </c>
      <c r="AAU46" s="3" t="s">
        <v>1643</v>
      </c>
      <c r="AAV46" s="3" t="s">
        <v>1643</v>
      </c>
      <c r="AAW46" s="3" t="s">
        <v>1643</v>
      </c>
      <c r="AAX46" s="5" t="s">
        <v>1643</v>
      </c>
      <c r="AAY46" s="13" t="s">
        <v>1643</v>
      </c>
      <c r="AAZ46" s="13" t="s">
        <v>1643</v>
      </c>
      <c r="ABA46" s="3" t="s">
        <v>1643</v>
      </c>
      <c r="ABB46" s="3" t="s">
        <v>1643</v>
      </c>
      <c r="ABC46" s="3" t="s">
        <v>1643</v>
      </c>
      <c r="ABD46" s="3" t="s">
        <v>1643</v>
      </c>
      <c r="ABE46" s="20"/>
      <c r="ABF46" s="5" t="s">
        <v>1643</v>
      </c>
      <c r="ABG46" s="13" t="s">
        <v>1643</v>
      </c>
      <c r="ABH46" s="3" t="s">
        <v>1643</v>
      </c>
      <c r="ABI46" s="3" t="s">
        <v>1643</v>
      </c>
      <c r="ABJ46" s="3" t="s">
        <v>1643</v>
      </c>
      <c r="ABK46" s="3" t="s">
        <v>1643</v>
      </c>
      <c r="ABL46" s="3" t="s">
        <v>1643</v>
      </c>
      <c r="ABM46" s="5" t="s">
        <v>1643</v>
      </c>
      <c r="ABN46" s="13" t="s">
        <v>1643</v>
      </c>
      <c r="ABO46" s="3" t="s">
        <v>1643</v>
      </c>
      <c r="ABP46" s="3" t="s">
        <v>1643</v>
      </c>
      <c r="ABQ46" s="3" t="s">
        <v>1643</v>
      </c>
      <c r="ABR46" s="3" t="s">
        <v>1643</v>
      </c>
      <c r="ABS46" s="3" t="s">
        <v>1643</v>
      </c>
      <c r="ABT46" s="5" t="s">
        <v>1643</v>
      </c>
      <c r="ABU46" s="13" t="s">
        <v>1643</v>
      </c>
      <c r="ABV46" s="3" t="s">
        <v>1643</v>
      </c>
      <c r="ABW46" s="3" t="s">
        <v>1643</v>
      </c>
      <c r="ABX46" s="3" t="s">
        <v>1643</v>
      </c>
      <c r="ABY46" s="3" t="s">
        <v>1643</v>
      </c>
      <c r="ABZ46" s="3" t="s">
        <v>1643</v>
      </c>
      <c r="ACA46" s="5" t="s">
        <v>1643</v>
      </c>
      <c r="ACB46" s="13" t="s">
        <v>1643</v>
      </c>
      <c r="ACC46" s="3" t="s">
        <v>1643</v>
      </c>
      <c r="ACD46" s="3" t="s">
        <v>1643</v>
      </c>
      <c r="ACE46" s="3" t="s">
        <v>1643</v>
      </c>
      <c r="ACF46" s="3" t="s">
        <v>1643</v>
      </c>
      <c r="ACG46" s="3" t="s">
        <v>1643</v>
      </c>
      <c r="ACH46" s="3" t="s">
        <v>1643</v>
      </c>
      <c r="ACI46" s="3" t="s">
        <v>1643</v>
      </c>
      <c r="ACJ46" s="5" t="s">
        <v>1643</v>
      </c>
      <c r="ACK46" s="13" t="s">
        <v>1643</v>
      </c>
      <c r="ACL46" s="3" t="s">
        <v>1643</v>
      </c>
      <c r="ACM46" s="3" t="s">
        <v>1643</v>
      </c>
      <c r="ACN46" s="3" t="s">
        <v>1643</v>
      </c>
      <c r="ACO46" s="3" t="s">
        <v>1643</v>
      </c>
      <c r="ACP46" s="5" t="s">
        <v>1643</v>
      </c>
      <c r="ACQ46" s="13" t="s">
        <v>1643</v>
      </c>
      <c r="ACR46" s="3" t="s">
        <v>1643</v>
      </c>
      <c r="ACS46" s="3" t="s">
        <v>1643</v>
      </c>
      <c r="ACT46" s="3" t="s">
        <v>1643</v>
      </c>
      <c r="ACU46" s="5"/>
      <c r="ACV46" s="13" t="s">
        <v>1643</v>
      </c>
      <c r="ACW46" s="3" t="s">
        <v>1643</v>
      </c>
      <c r="ACX46" s="3" t="s">
        <v>1643</v>
      </c>
      <c r="ACY46" s="3" t="s">
        <v>1643</v>
      </c>
      <c r="ACZ46" s="5" t="s">
        <v>1643</v>
      </c>
      <c r="ADA46" s="13" t="s">
        <v>1643</v>
      </c>
      <c r="ADB46" s="3" t="s">
        <v>1643</v>
      </c>
      <c r="ADC46" s="3" t="s">
        <v>1643</v>
      </c>
      <c r="ADD46" s="3" t="s">
        <v>1643</v>
      </c>
      <c r="ADE46" s="3" t="s">
        <v>1643</v>
      </c>
      <c r="ADF46" s="3" t="s">
        <v>1643</v>
      </c>
      <c r="ADG46" s="3" t="s">
        <v>1643</v>
      </c>
      <c r="ADH46" s="3" t="s">
        <v>1643</v>
      </c>
      <c r="ADI46" s="20" t="s">
        <v>1643</v>
      </c>
      <c r="ADJ46" s="13" t="s">
        <v>1643</v>
      </c>
      <c r="ADK46" s="3" t="s">
        <v>1643</v>
      </c>
      <c r="ADL46" s="3" t="s">
        <v>1643</v>
      </c>
      <c r="ADM46" s="3" t="s">
        <v>1643</v>
      </c>
      <c r="ADN46" s="3" t="s">
        <v>1643</v>
      </c>
      <c r="ADO46" s="5" t="s">
        <v>1643</v>
      </c>
      <c r="ADP46" s="13" t="s">
        <v>1643</v>
      </c>
      <c r="ADQ46" s="8" t="s">
        <v>1643</v>
      </c>
      <c r="ADR46" s="3" t="s">
        <v>1643</v>
      </c>
      <c r="ADS46" s="3" t="s">
        <v>1643</v>
      </c>
      <c r="ADT46" s="5" t="s">
        <v>1643</v>
      </c>
      <c r="ADU46" s="13" t="s">
        <v>1643</v>
      </c>
      <c r="ADV46" s="8" t="s">
        <v>1643</v>
      </c>
      <c r="ADW46" s="3" t="s">
        <v>1643</v>
      </c>
      <c r="ADX46" s="3" t="s">
        <v>1643</v>
      </c>
      <c r="ADY46" s="5" t="s">
        <v>1643</v>
      </c>
      <c r="ADZ46" s="13" t="s">
        <v>1643</v>
      </c>
      <c r="AEA46" s="8" t="s">
        <v>1643</v>
      </c>
      <c r="AEB46" s="3" t="s">
        <v>1643</v>
      </c>
      <c r="AEC46" s="3" t="s">
        <v>1643</v>
      </c>
      <c r="AED46" s="5" t="s">
        <v>1643</v>
      </c>
      <c r="AEE46" s="13" t="s">
        <v>1643</v>
      </c>
      <c r="AEF46" s="3" t="s">
        <v>1643</v>
      </c>
      <c r="AEG46" s="3" t="s">
        <v>1643</v>
      </c>
      <c r="AEH46" s="3" t="s">
        <v>1643</v>
      </c>
      <c r="AEI46" s="3" t="s">
        <v>1643</v>
      </c>
      <c r="AEJ46" s="3" t="s">
        <v>1643</v>
      </c>
      <c r="AEK46" s="3" t="s">
        <v>1643</v>
      </c>
      <c r="AEL46" s="3" t="s">
        <v>1643</v>
      </c>
      <c r="AEM46" s="5" t="s">
        <v>1643</v>
      </c>
      <c r="AEN46" s="13" t="s">
        <v>1643</v>
      </c>
      <c r="AEO46" s="3" t="s">
        <v>1643</v>
      </c>
      <c r="AEP46" s="3" t="s">
        <v>1643</v>
      </c>
      <c r="AEQ46" s="3" t="s">
        <v>1643</v>
      </c>
      <c r="AER46" s="3" t="s">
        <v>1643</v>
      </c>
      <c r="AES46" s="3" t="s">
        <v>1643</v>
      </c>
      <c r="AET46" s="5" t="s">
        <v>1643</v>
      </c>
      <c r="AEU46" s="13" t="s">
        <v>1643</v>
      </c>
      <c r="AEV46" s="3" t="s">
        <v>1643</v>
      </c>
      <c r="AEW46" s="3" t="s">
        <v>1643</v>
      </c>
      <c r="AEX46" s="3" t="s">
        <v>1643</v>
      </c>
      <c r="AEY46" s="5" t="s">
        <v>1643</v>
      </c>
    </row>
    <row r="47" spans="1:831" ht="72.5" x14ac:dyDescent="0.35">
      <c r="A47" s="1">
        <v>45619.828113425923</v>
      </c>
      <c r="B47" s="2">
        <v>45619.83394675926</v>
      </c>
      <c r="C47" s="4">
        <v>74</v>
      </c>
      <c r="D47" s="4">
        <v>504</v>
      </c>
      <c r="E47" s="3" t="s">
        <v>1677</v>
      </c>
      <c r="F47" s="2">
        <v>45626.833992685184</v>
      </c>
      <c r="G47" s="3" t="s">
        <v>1740</v>
      </c>
      <c r="H47" s="4">
        <v>1</v>
      </c>
      <c r="I47" s="3" t="s">
        <v>1642</v>
      </c>
      <c r="J47" s="3" t="s">
        <v>1642</v>
      </c>
      <c r="K47" s="3" t="s">
        <v>1642</v>
      </c>
      <c r="L47" s="3" t="s">
        <v>1642</v>
      </c>
      <c r="M47" s="3" t="s">
        <v>1642</v>
      </c>
      <c r="N47" s="3" t="s">
        <v>1642</v>
      </c>
      <c r="O47" s="3" t="s">
        <v>110</v>
      </c>
      <c r="P47" s="3" t="s">
        <v>1643</v>
      </c>
      <c r="Q47" s="3" t="s">
        <v>1643</v>
      </c>
      <c r="R47" s="20" t="s">
        <v>110</v>
      </c>
      <c r="S47" s="127">
        <v>29</v>
      </c>
      <c r="T47" s="124"/>
      <c r="U47" s="3"/>
      <c r="V47" s="3" t="s">
        <v>29</v>
      </c>
      <c r="W47" s="3" t="s">
        <v>111</v>
      </c>
      <c r="X47" s="3" t="s">
        <v>51</v>
      </c>
      <c r="Y47" s="3" t="s">
        <v>90</v>
      </c>
      <c r="Z47" s="3" t="s">
        <v>12</v>
      </c>
      <c r="AA47" s="4">
        <v>12</v>
      </c>
      <c r="AB47" s="3" t="s">
        <v>21</v>
      </c>
      <c r="AC47" s="3" t="s">
        <v>110</v>
      </c>
      <c r="AD47" s="3" t="s">
        <v>1643</v>
      </c>
      <c r="AE47" s="5" t="s">
        <v>1643</v>
      </c>
      <c r="AF47" s="8" t="s">
        <v>1643</v>
      </c>
      <c r="AG47" s="3" t="s">
        <v>1643</v>
      </c>
      <c r="AH47" s="3" t="s">
        <v>1643</v>
      </c>
      <c r="AI47" s="3" t="s">
        <v>1643</v>
      </c>
      <c r="AJ47" s="3" t="s">
        <v>1643</v>
      </c>
      <c r="AK47" s="3" t="s">
        <v>1643</v>
      </c>
      <c r="AL47" s="3" t="s">
        <v>1643</v>
      </c>
      <c r="AM47" s="3" t="s">
        <v>1643</v>
      </c>
      <c r="AN47" s="3" t="s">
        <v>1643</v>
      </c>
      <c r="AO47" s="3" t="s">
        <v>1643</v>
      </c>
      <c r="AP47" s="3" t="s">
        <v>1643</v>
      </c>
      <c r="AQ47" s="3" t="s">
        <v>1643</v>
      </c>
      <c r="AR47" s="3" t="s">
        <v>1643</v>
      </c>
      <c r="AS47" s="3" t="s">
        <v>1643</v>
      </c>
      <c r="AT47" s="3" t="s">
        <v>1643</v>
      </c>
      <c r="AU47" s="5" t="s">
        <v>1643</v>
      </c>
      <c r="AV47" s="13" t="s">
        <v>1643</v>
      </c>
      <c r="AW47" s="3" t="s">
        <v>1643</v>
      </c>
      <c r="AX47" s="3" t="s">
        <v>1643</v>
      </c>
      <c r="AY47" s="3" t="s">
        <v>1643</v>
      </c>
      <c r="AZ47" s="3" t="s">
        <v>1643</v>
      </c>
      <c r="BA47" s="3" t="s">
        <v>1643</v>
      </c>
      <c r="BB47" s="3" t="s">
        <v>1643</v>
      </c>
      <c r="BC47" s="5" t="s">
        <v>1643</v>
      </c>
      <c r="BD47" s="13" t="s">
        <v>1643</v>
      </c>
      <c r="BE47" s="3" t="s">
        <v>1643</v>
      </c>
      <c r="BF47" s="3" t="s">
        <v>1643</v>
      </c>
      <c r="BG47" s="3" t="s">
        <v>1643</v>
      </c>
      <c r="BH47" s="3" t="s">
        <v>1643</v>
      </c>
      <c r="BI47" s="3" t="s">
        <v>1643</v>
      </c>
      <c r="BJ47" s="3" t="s">
        <v>1643</v>
      </c>
      <c r="BK47" s="5" t="s">
        <v>1643</v>
      </c>
      <c r="BL47" s="13" t="s">
        <v>1643</v>
      </c>
      <c r="BM47" s="3" t="s">
        <v>1643</v>
      </c>
      <c r="BN47" s="3" t="s">
        <v>1643</v>
      </c>
      <c r="BO47" s="5" t="s">
        <v>1643</v>
      </c>
      <c r="BP47" s="13" t="s">
        <v>1643</v>
      </c>
      <c r="BQ47" s="3" t="s">
        <v>1643</v>
      </c>
      <c r="BR47" s="3" t="s">
        <v>1643</v>
      </c>
      <c r="BS47" s="5" t="s">
        <v>1643</v>
      </c>
      <c r="BT47" s="13" t="s">
        <v>1643</v>
      </c>
      <c r="BU47" s="5" t="s">
        <v>1643</v>
      </c>
      <c r="BV47" s="13" t="s">
        <v>1643</v>
      </c>
      <c r="BW47" s="3" t="s">
        <v>1643</v>
      </c>
      <c r="BX47" s="3" t="s">
        <v>1643</v>
      </c>
      <c r="BY47" s="5" t="s">
        <v>1643</v>
      </c>
      <c r="BZ47" s="13" t="s">
        <v>1643</v>
      </c>
      <c r="CA47" s="3" t="s">
        <v>1643</v>
      </c>
      <c r="CB47" s="3" t="s">
        <v>1643</v>
      </c>
      <c r="CC47" s="3" t="s">
        <v>1643</v>
      </c>
      <c r="CD47" s="5" t="s">
        <v>1643</v>
      </c>
      <c r="CE47" s="13" t="s">
        <v>1643</v>
      </c>
      <c r="CF47" s="3" t="s">
        <v>1643</v>
      </c>
      <c r="CG47" s="3" t="s">
        <v>1643</v>
      </c>
      <c r="CH47" s="3" t="s">
        <v>1643</v>
      </c>
      <c r="CI47" s="3" t="s">
        <v>1643</v>
      </c>
      <c r="CJ47" s="3" t="s">
        <v>1643</v>
      </c>
      <c r="CK47" s="5" t="s">
        <v>1643</v>
      </c>
      <c r="CL47" s="13" t="s">
        <v>1643</v>
      </c>
      <c r="CM47" s="3" t="s">
        <v>1643</v>
      </c>
      <c r="CN47" s="3" t="s">
        <v>1643</v>
      </c>
      <c r="CO47" s="3" t="s">
        <v>1643</v>
      </c>
      <c r="CP47" s="3" t="s">
        <v>1643</v>
      </c>
      <c r="CQ47" s="20" t="s">
        <v>1643</v>
      </c>
      <c r="CR47" s="13" t="s">
        <v>1643</v>
      </c>
      <c r="CS47" s="3" t="s">
        <v>1643</v>
      </c>
      <c r="CT47" s="3" t="s">
        <v>1643</v>
      </c>
      <c r="CU47" s="3" t="s">
        <v>1643</v>
      </c>
      <c r="CV47" s="3" t="s">
        <v>1643</v>
      </c>
      <c r="CW47" s="3" t="s">
        <v>1643</v>
      </c>
      <c r="CX47" s="3" t="s">
        <v>1643</v>
      </c>
      <c r="CY47" s="3" t="s">
        <v>1643</v>
      </c>
      <c r="CZ47" s="3" t="s">
        <v>1643</v>
      </c>
      <c r="DA47" s="3" t="s">
        <v>1643</v>
      </c>
      <c r="DB47" s="3" t="s">
        <v>1643</v>
      </c>
      <c r="DC47" s="3" t="s">
        <v>1643</v>
      </c>
      <c r="DD47" s="3" t="s">
        <v>1643</v>
      </c>
      <c r="DE47" s="5" t="s">
        <v>1643</v>
      </c>
      <c r="DF47" s="8" t="s">
        <v>1643</v>
      </c>
      <c r="DG47" s="3" t="s">
        <v>1643</v>
      </c>
      <c r="DH47" s="3" t="s">
        <v>1643</v>
      </c>
      <c r="DI47" s="3" t="s">
        <v>1643</v>
      </c>
      <c r="DJ47" s="3" t="s">
        <v>1643</v>
      </c>
      <c r="DK47" s="3" t="s">
        <v>1643</v>
      </c>
      <c r="DL47" s="3" t="s">
        <v>1643</v>
      </c>
      <c r="DM47" s="3" t="s">
        <v>1643</v>
      </c>
      <c r="DN47" s="5" t="s">
        <v>1643</v>
      </c>
      <c r="DO47" s="8" t="s">
        <v>1643</v>
      </c>
      <c r="DP47" s="3" t="s">
        <v>1643</v>
      </c>
      <c r="DQ47" s="3" t="s">
        <v>1643</v>
      </c>
      <c r="DR47" s="5" t="s">
        <v>1643</v>
      </c>
      <c r="DS47" s="8" t="s">
        <v>1643</v>
      </c>
      <c r="DT47" s="3" t="s">
        <v>1643</v>
      </c>
      <c r="DU47" s="3" t="s">
        <v>1643</v>
      </c>
      <c r="DV47" s="5" t="s">
        <v>1643</v>
      </c>
      <c r="DW47" s="16" t="s">
        <v>1643</v>
      </c>
      <c r="DX47" s="13" t="s">
        <v>1643</v>
      </c>
      <c r="DY47" s="3" t="s">
        <v>1643</v>
      </c>
      <c r="DZ47" s="3" t="s">
        <v>1643</v>
      </c>
      <c r="EA47" s="3" t="s">
        <v>1643</v>
      </c>
      <c r="EB47" s="20" t="s">
        <v>1643</v>
      </c>
      <c r="EC47" s="13" t="s">
        <v>1643</v>
      </c>
      <c r="ED47" s="3" t="s">
        <v>1643</v>
      </c>
      <c r="EE47" s="3" t="s">
        <v>1643</v>
      </c>
      <c r="EF47" s="3" t="s">
        <v>1643</v>
      </c>
      <c r="EG47" s="3" t="s">
        <v>1643</v>
      </c>
      <c r="EH47" s="3" t="s">
        <v>1643</v>
      </c>
      <c r="EI47" s="3" t="s">
        <v>1643</v>
      </c>
      <c r="EJ47" s="3" t="s">
        <v>1643</v>
      </c>
      <c r="EK47" s="3" t="s">
        <v>1643</v>
      </c>
      <c r="EL47" s="3" t="s">
        <v>1643</v>
      </c>
      <c r="EM47" s="20" t="s">
        <v>1643</v>
      </c>
      <c r="EN47" s="18" t="s">
        <v>1643</v>
      </c>
      <c r="EO47" s="8" t="s">
        <v>1643</v>
      </c>
      <c r="EP47" s="3" t="s">
        <v>1643</v>
      </c>
      <c r="EQ47" s="3" t="s">
        <v>1643</v>
      </c>
      <c r="ER47" s="3" t="s">
        <v>1643</v>
      </c>
      <c r="ES47" s="3" t="s">
        <v>1643</v>
      </c>
      <c r="ET47" s="3" t="s">
        <v>1643</v>
      </c>
      <c r="EU47" s="3" t="s">
        <v>1643</v>
      </c>
      <c r="EV47" s="3" t="s">
        <v>1643</v>
      </c>
      <c r="EW47" s="3" t="s">
        <v>1643</v>
      </c>
      <c r="EX47" s="20" t="s">
        <v>1643</v>
      </c>
      <c r="EY47" s="16" t="s">
        <v>1643</v>
      </c>
      <c r="EZ47" s="13" t="s">
        <v>1643</v>
      </c>
      <c r="FA47" s="3" t="s">
        <v>1643</v>
      </c>
      <c r="FB47" s="3" t="s">
        <v>1643</v>
      </c>
      <c r="FC47" s="3" t="s">
        <v>1643</v>
      </c>
      <c r="FD47" s="3" t="s">
        <v>1643</v>
      </c>
      <c r="FE47" s="3" t="s">
        <v>1643</v>
      </c>
      <c r="FF47" s="3" t="s">
        <v>1643</v>
      </c>
      <c r="FG47" s="3" t="s">
        <v>1643</v>
      </c>
      <c r="FH47" s="3" t="s">
        <v>1643</v>
      </c>
      <c r="FI47" s="3" t="s">
        <v>1643</v>
      </c>
      <c r="FJ47" s="3" t="s">
        <v>1643</v>
      </c>
      <c r="FK47" s="3" t="s">
        <v>1643</v>
      </c>
      <c r="FL47" s="3" t="s">
        <v>1643</v>
      </c>
      <c r="FM47" s="3" t="s">
        <v>1643</v>
      </c>
      <c r="FN47" s="3" t="s">
        <v>1643</v>
      </c>
      <c r="FO47" s="3" t="s">
        <v>1643</v>
      </c>
      <c r="FP47" s="3" t="s">
        <v>1643</v>
      </c>
      <c r="FQ47" s="3" t="s">
        <v>1643</v>
      </c>
      <c r="FR47" s="3" t="s">
        <v>1643</v>
      </c>
      <c r="FS47" s="3" t="s">
        <v>1643</v>
      </c>
      <c r="FT47" s="3" t="s">
        <v>1643</v>
      </c>
      <c r="FU47" s="3" t="s">
        <v>1643</v>
      </c>
      <c r="FV47" s="3" t="s">
        <v>1643</v>
      </c>
      <c r="FW47" s="3" t="s">
        <v>1643</v>
      </c>
      <c r="FX47" s="3" t="s">
        <v>1643</v>
      </c>
      <c r="FY47" s="3" t="s">
        <v>1643</v>
      </c>
      <c r="FZ47" s="3" t="s">
        <v>1643</v>
      </c>
      <c r="GA47" s="3" t="s">
        <v>1643</v>
      </c>
      <c r="GB47" s="3" t="s">
        <v>1643</v>
      </c>
      <c r="GC47" s="3" t="s">
        <v>1643</v>
      </c>
      <c r="GD47" s="3" t="s">
        <v>1643</v>
      </c>
      <c r="GE47" s="3" t="s">
        <v>1643</v>
      </c>
      <c r="GF47" s="3" t="s">
        <v>1643</v>
      </c>
      <c r="GG47" s="3" t="s">
        <v>1643</v>
      </c>
      <c r="GH47" s="3" t="s">
        <v>1643</v>
      </c>
      <c r="GI47" s="3" t="s">
        <v>1643</v>
      </c>
      <c r="GJ47" s="3" t="s">
        <v>1643</v>
      </c>
      <c r="GK47" s="3" t="s">
        <v>1643</v>
      </c>
      <c r="GL47" s="3" t="s">
        <v>1643</v>
      </c>
      <c r="GM47" s="3" t="s">
        <v>1643</v>
      </c>
      <c r="GN47" s="3" t="s">
        <v>1643</v>
      </c>
      <c r="GO47" s="3" t="s">
        <v>1643</v>
      </c>
      <c r="GP47" s="20" t="s">
        <v>1643</v>
      </c>
      <c r="GQ47" s="13" t="s">
        <v>1643</v>
      </c>
      <c r="GR47" s="20" t="s">
        <v>1643</v>
      </c>
      <c r="GS47" s="13" t="s">
        <v>1643</v>
      </c>
      <c r="GT47" s="3" t="s">
        <v>1643</v>
      </c>
      <c r="GU47" s="3" t="s">
        <v>1643</v>
      </c>
      <c r="GV47" s="20" t="s">
        <v>1643</v>
      </c>
      <c r="GW47" s="31"/>
      <c r="GX47" s="13" t="s">
        <v>1643</v>
      </c>
      <c r="GY47" s="5" t="s">
        <v>1643</v>
      </c>
      <c r="GZ47" s="13" t="s">
        <v>1643</v>
      </c>
      <c r="HA47" s="5" t="s">
        <v>1643</v>
      </c>
      <c r="HB47" s="13" t="s">
        <v>1643</v>
      </c>
      <c r="HC47" s="3" t="s">
        <v>1643</v>
      </c>
      <c r="HD47" s="3" t="s">
        <v>1643</v>
      </c>
      <c r="HE47" s="3" t="s">
        <v>1643</v>
      </c>
      <c r="HF47" s="3" t="s">
        <v>1643</v>
      </c>
      <c r="HG47" s="20" t="s">
        <v>1643</v>
      </c>
      <c r="HH47" s="13" t="s">
        <v>1643</v>
      </c>
      <c r="HI47" s="3"/>
      <c r="HJ47" s="3" t="s">
        <v>1643</v>
      </c>
      <c r="HK47" s="3" t="s">
        <v>1643</v>
      </c>
      <c r="HL47" s="3" t="s">
        <v>1643</v>
      </c>
      <c r="HM47" s="3" t="s">
        <v>1643</v>
      </c>
      <c r="HN47" s="3" t="s">
        <v>1643</v>
      </c>
      <c r="HO47" s="5" t="s">
        <v>1643</v>
      </c>
      <c r="HP47" s="8" t="s">
        <v>1643</v>
      </c>
      <c r="HQ47" s="8" t="s">
        <v>1643</v>
      </c>
      <c r="HR47" s="3" t="s">
        <v>1643</v>
      </c>
      <c r="HS47" s="3" t="s">
        <v>1643</v>
      </c>
      <c r="HT47" s="3" t="s">
        <v>1643</v>
      </c>
      <c r="HU47" s="3" t="s">
        <v>1643</v>
      </c>
      <c r="HV47" s="5" t="s">
        <v>1643</v>
      </c>
      <c r="HW47" s="13" t="s">
        <v>1643</v>
      </c>
      <c r="HX47" s="8" t="s">
        <v>1643</v>
      </c>
      <c r="HY47" s="3" t="s">
        <v>1643</v>
      </c>
      <c r="HZ47" s="3" t="s">
        <v>1643</v>
      </c>
      <c r="IA47" s="3" t="s">
        <v>1643</v>
      </c>
      <c r="IB47" s="3" t="s">
        <v>1643</v>
      </c>
      <c r="IC47" s="5" t="s">
        <v>1643</v>
      </c>
      <c r="ID47" s="13" t="s">
        <v>1643</v>
      </c>
      <c r="IE47" s="8" t="s">
        <v>1643</v>
      </c>
      <c r="IF47" s="3" t="s">
        <v>1643</v>
      </c>
      <c r="IG47" s="3" t="s">
        <v>1643</v>
      </c>
      <c r="IH47" s="3" t="s">
        <v>1643</v>
      </c>
      <c r="II47" s="3" t="s">
        <v>1643</v>
      </c>
      <c r="IJ47" s="20" t="s">
        <v>1643</v>
      </c>
      <c r="IK47" s="13" t="s">
        <v>1643</v>
      </c>
      <c r="IL47" s="3" t="s">
        <v>1643</v>
      </c>
      <c r="IM47" s="3" t="s">
        <v>1643</v>
      </c>
      <c r="IN47" s="3" t="s">
        <v>1643</v>
      </c>
      <c r="IO47" s="3" t="s">
        <v>1643</v>
      </c>
      <c r="IP47" s="3" t="s">
        <v>1643</v>
      </c>
      <c r="IQ47" s="3" t="s">
        <v>1643</v>
      </c>
      <c r="IR47" s="3" t="s">
        <v>1643</v>
      </c>
      <c r="IS47" s="20" t="s">
        <v>1643</v>
      </c>
      <c r="IT47" s="13" t="s">
        <v>1643</v>
      </c>
      <c r="IU47" s="3"/>
      <c r="IV47" s="3" t="s">
        <v>1643</v>
      </c>
      <c r="IW47" s="3" t="s">
        <v>1643</v>
      </c>
      <c r="IX47" s="3" t="s">
        <v>1643</v>
      </c>
      <c r="IY47" s="5" t="s">
        <v>1643</v>
      </c>
      <c r="IZ47" s="8" t="s">
        <v>1643</v>
      </c>
      <c r="JA47" s="8" t="s">
        <v>1643</v>
      </c>
      <c r="JB47" s="3" t="s">
        <v>1643</v>
      </c>
      <c r="JC47" s="3" t="s">
        <v>1643</v>
      </c>
      <c r="JD47" s="5" t="s">
        <v>1643</v>
      </c>
      <c r="JE47" s="13" t="s">
        <v>1643</v>
      </c>
      <c r="JF47" s="3" t="s">
        <v>1643</v>
      </c>
      <c r="JG47" s="3" t="s">
        <v>1643</v>
      </c>
      <c r="JH47" s="3" t="s">
        <v>1643</v>
      </c>
      <c r="JI47" s="3" t="s">
        <v>1643</v>
      </c>
      <c r="JJ47" s="3" t="s">
        <v>1643</v>
      </c>
      <c r="JK47" s="3" t="s">
        <v>1643</v>
      </c>
      <c r="JL47" s="3" t="s">
        <v>1643</v>
      </c>
      <c r="JM47" s="20" t="s">
        <v>1643</v>
      </c>
      <c r="JN47" s="13" t="s">
        <v>1643</v>
      </c>
      <c r="JO47" s="3" t="s">
        <v>1643</v>
      </c>
      <c r="JP47" s="3" t="s">
        <v>1643</v>
      </c>
      <c r="JQ47" s="3" t="s">
        <v>1643</v>
      </c>
      <c r="JR47" s="3" t="s">
        <v>1643</v>
      </c>
      <c r="JS47" s="5" t="s">
        <v>1643</v>
      </c>
      <c r="JT47" s="13" t="s">
        <v>1643</v>
      </c>
      <c r="JU47" s="3" t="s">
        <v>1643</v>
      </c>
      <c r="JV47" s="3" t="s">
        <v>1643</v>
      </c>
      <c r="JW47" s="3" t="s">
        <v>1643</v>
      </c>
      <c r="JX47" s="5" t="s">
        <v>1643</v>
      </c>
      <c r="JY47" s="13" t="s">
        <v>1643</v>
      </c>
      <c r="JZ47" s="3" t="s">
        <v>1643</v>
      </c>
      <c r="KA47" s="3" t="s">
        <v>1643</v>
      </c>
      <c r="KB47" s="3" t="s">
        <v>1643</v>
      </c>
      <c r="KC47" s="3" t="s">
        <v>1643</v>
      </c>
      <c r="KD47" s="3" t="s">
        <v>1643</v>
      </c>
      <c r="KE47" s="3" t="s">
        <v>1643</v>
      </c>
      <c r="KF47" s="3" t="s">
        <v>1643</v>
      </c>
      <c r="KG47" s="5" t="s">
        <v>1643</v>
      </c>
      <c r="KH47" s="13" t="s">
        <v>1643</v>
      </c>
      <c r="KI47" s="3" t="s">
        <v>1643</v>
      </c>
      <c r="KJ47" s="3" t="s">
        <v>1643</v>
      </c>
      <c r="KK47" s="3" t="s">
        <v>1643</v>
      </c>
      <c r="KL47" s="3" t="s">
        <v>1643</v>
      </c>
      <c r="KM47" s="3" t="s">
        <v>1643</v>
      </c>
      <c r="KN47" s="20" t="s">
        <v>1643</v>
      </c>
      <c r="KO47" s="13" t="s">
        <v>1643</v>
      </c>
      <c r="KP47" s="3" t="s">
        <v>1643</v>
      </c>
      <c r="KQ47" s="3" t="s">
        <v>1643</v>
      </c>
      <c r="KR47" s="3" t="s">
        <v>1643</v>
      </c>
      <c r="KS47" s="20" t="s">
        <v>1643</v>
      </c>
      <c r="KT47" s="16" t="s">
        <v>1643</v>
      </c>
      <c r="KU47" s="13" t="s">
        <v>1643</v>
      </c>
      <c r="KV47" s="3" t="s">
        <v>1643</v>
      </c>
      <c r="KW47" s="3" t="s">
        <v>1643</v>
      </c>
      <c r="KX47" s="3" t="s">
        <v>1643</v>
      </c>
      <c r="KY47" s="3" t="s">
        <v>1643</v>
      </c>
      <c r="KZ47" s="3" t="s">
        <v>1643</v>
      </c>
      <c r="LA47" s="3" t="s">
        <v>1643</v>
      </c>
      <c r="LB47" s="3" t="s">
        <v>1643</v>
      </c>
      <c r="LC47" s="3" t="s">
        <v>1643</v>
      </c>
      <c r="LD47" s="3" t="s">
        <v>1643</v>
      </c>
      <c r="LE47" s="3" t="s">
        <v>1643</v>
      </c>
      <c r="LF47" s="3" t="s">
        <v>1643</v>
      </c>
      <c r="LG47" s="3" t="s">
        <v>1643</v>
      </c>
      <c r="LH47" s="3" t="s">
        <v>1643</v>
      </c>
      <c r="LI47" s="3" t="s">
        <v>1643</v>
      </c>
      <c r="LJ47" s="3" t="s">
        <v>1643</v>
      </c>
      <c r="LK47" s="3" t="s">
        <v>1643</v>
      </c>
      <c r="LL47" s="3" t="s">
        <v>1643</v>
      </c>
      <c r="LM47" s="3" t="s">
        <v>1643</v>
      </c>
      <c r="LN47" s="3" t="s">
        <v>1643</v>
      </c>
      <c r="LO47" s="3" t="s">
        <v>1643</v>
      </c>
      <c r="LP47" s="3" t="s">
        <v>1643</v>
      </c>
      <c r="LQ47" s="3" t="s">
        <v>1643</v>
      </c>
      <c r="LR47" s="3" t="s">
        <v>1643</v>
      </c>
      <c r="LS47" s="3" t="s">
        <v>1643</v>
      </c>
      <c r="LT47" s="3" t="s">
        <v>1643</v>
      </c>
      <c r="LU47" s="3" t="s">
        <v>1643</v>
      </c>
      <c r="LV47" s="3" t="s">
        <v>1643</v>
      </c>
      <c r="LW47" s="3" t="s">
        <v>1643</v>
      </c>
      <c r="LX47" s="3" t="s">
        <v>1643</v>
      </c>
      <c r="LY47" s="3" t="s">
        <v>1643</v>
      </c>
      <c r="LZ47" s="3" t="s">
        <v>1643</v>
      </c>
      <c r="MA47" s="3" t="s">
        <v>1643</v>
      </c>
      <c r="MB47" s="3" t="s">
        <v>1643</v>
      </c>
      <c r="MC47" s="3" t="s">
        <v>1643</v>
      </c>
      <c r="MD47" s="3" t="s">
        <v>1643</v>
      </c>
      <c r="ME47" s="3" t="s">
        <v>1643</v>
      </c>
      <c r="MF47" s="3" t="s">
        <v>1643</v>
      </c>
      <c r="MG47" s="3" t="s">
        <v>1643</v>
      </c>
      <c r="MH47" s="3" t="s">
        <v>1643</v>
      </c>
      <c r="MI47" s="3" t="s">
        <v>1643</v>
      </c>
      <c r="MJ47" s="3" t="s">
        <v>1643</v>
      </c>
      <c r="MK47" s="3" t="s">
        <v>1643</v>
      </c>
      <c r="ML47" s="3" t="s">
        <v>1643</v>
      </c>
      <c r="MM47" s="3" t="s">
        <v>1643</v>
      </c>
      <c r="MN47" s="20" t="s">
        <v>1643</v>
      </c>
      <c r="MO47" s="13" t="s">
        <v>1643</v>
      </c>
      <c r="MP47" s="3" t="s">
        <v>1643</v>
      </c>
      <c r="MQ47" s="3" t="s">
        <v>1643</v>
      </c>
      <c r="MR47" s="3" t="s">
        <v>1643</v>
      </c>
      <c r="MS47" s="3" t="s">
        <v>1643</v>
      </c>
      <c r="MT47" s="3" t="s">
        <v>1643</v>
      </c>
      <c r="MU47" s="3" t="s">
        <v>1643</v>
      </c>
      <c r="MV47" s="20" t="s">
        <v>1643</v>
      </c>
      <c r="MW47" s="13" t="s">
        <v>1643</v>
      </c>
      <c r="MX47" s="3" t="s">
        <v>1643</v>
      </c>
      <c r="MY47" s="3" t="s">
        <v>1643</v>
      </c>
      <c r="MZ47" s="3" t="s">
        <v>1643</v>
      </c>
      <c r="NA47" s="3" t="s">
        <v>1643</v>
      </c>
      <c r="NB47" s="3" t="s">
        <v>1643</v>
      </c>
      <c r="NC47" s="20" t="s">
        <v>1643</v>
      </c>
      <c r="ND47" s="13" t="s">
        <v>1643</v>
      </c>
      <c r="NE47" s="3" t="s">
        <v>1643</v>
      </c>
      <c r="NF47" s="3" t="s">
        <v>1643</v>
      </c>
      <c r="NG47" s="3" t="s">
        <v>1643</v>
      </c>
      <c r="NH47" s="3" t="s">
        <v>1643</v>
      </c>
      <c r="NI47" s="3" t="s">
        <v>1643</v>
      </c>
      <c r="NJ47" s="3" t="s">
        <v>1643</v>
      </c>
      <c r="NK47" s="3" t="s">
        <v>1643</v>
      </c>
      <c r="NL47" s="3" t="s">
        <v>1643</v>
      </c>
      <c r="NM47" s="3" t="s">
        <v>1643</v>
      </c>
      <c r="NN47" s="3" t="s">
        <v>1643</v>
      </c>
      <c r="NO47" s="20" t="s">
        <v>1643</v>
      </c>
      <c r="NP47" s="13" t="s">
        <v>1643</v>
      </c>
      <c r="NQ47" s="3" t="s">
        <v>1643</v>
      </c>
      <c r="NR47" s="3" t="s">
        <v>1643</v>
      </c>
      <c r="NS47" s="3" t="s">
        <v>1643</v>
      </c>
      <c r="NT47" s="3" t="s">
        <v>1643</v>
      </c>
      <c r="NU47" s="3" t="s">
        <v>1643</v>
      </c>
      <c r="NV47" s="3" t="s">
        <v>1643</v>
      </c>
      <c r="NW47" s="3" t="s">
        <v>1643</v>
      </c>
      <c r="NX47" s="3" t="s">
        <v>1643</v>
      </c>
      <c r="NY47" s="3" t="s">
        <v>1643</v>
      </c>
      <c r="NZ47" s="3" t="s">
        <v>1643</v>
      </c>
      <c r="OA47" s="3" t="s">
        <v>1643</v>
      </c>
      <c r="OB47" s="3" t="s">
        <v>1643</v>
      </c>
      <c r="OC47" s="3" t="s">
        <v>1643</v>
      </c>
      <c r="OD47" s="3" t="s">
        <v>1643</v>
      </c>
      <c r="OE47" s="5" t="s">
        <v>1643</v>
      </c>
      <c r="OF47" s="13" t="s">
        <v>1643</v>
      </c>
      <c r="OG47" s="3" t="s">
        <v>1643</v>
      </c>
      <c r="OH47" s="3" t="s">
        <v>1643</v>
      </c>
      <c r="OI47" s="3" t="s">
        <v>1643</v>
      </c>
      <c r="OJ47" s="3" t="s">
        <v>1643</v>
      </c>
      <c r="OK47" s="3" t="s">
        <v>1643</v>
      </c>
      <c r="OL47" s="3" t="s">
        <v>1643</v>
      </c>
      <c r="OM47" s="5" t="s">
        <v>1643</v>
      </c>
      <c r="ON47" s="13" t="s">
        <v>1643</v>
      </c>
      <c r="OO47" s="3" t="s">
        <v>1643</v>
      </c>
      <c r="OP47" s="3" t="s">
        <v>1643</v>
      </c>
      <c r="OQ47" s="3" t="s">
        <v>1643</v>
      </c>
      <c r="OR47" s="3" t="s">
        <v>1643</v>
      </c>
      <c r="OS47" s="3" t="s">
        <v>1643</v>
      </c>
      <c r="OT47" s="3" t="s">
        <v>1643</v>
      </c>
      <c r="OU47" s="3" t="s">
        <v>1643</v>
      </c>
      <c r="OV47" s="3" t="s">
        <v>1643</v>
      </c>
      <c r="OW47" s="3" t="s">
        <v>1643</v>
      </c>
      <c r="OX47" s="5" t="s">
        <v>1643</v>
      </c>
      <c r="OY47" s="13" t="s">
        <v>1643</v>
      </c>
      <c r="OZ47" s="3" t="s">
        <v>1643</v>
      </c>
      <c r="PA47" s="3" t="s">
        <v>1643</v>
      </c>
      <c r="PB47" s="3" t="s">
        <v>1643</v>
      </c>
      <c r="PC47" s="3" t="s">
        <v>1643</v>
      </c>
      <c r="PD47" s="3" t="s">
        <v>1643</v>
      </c>
      <c r="PE47" s="3" t="s">
        <v>1643</v>
      </c>
      <c r="PF47" s="3" t="s">
        <v>1643</v>
      </c>
      <c r="PG47" s="3" t="s">
        <v>1643</v>
      </c>
      <c r="PH47" s="3" t="s">
        <v>1643</v>
      </c>
      <c r="PI47" s="3" t="s">
        <v>1643</v>
      </c>
      <c r="PJ47" s="3" t="s">
        <v>1643</v>
      </c>
      <c r="PK47" s="3" t="s">
        <v>1643</v>
      </c>
      <c r="PL47" s="3" t="s">
        <v>1643</v>
      </c>
      <c r="PM47" s="3" t="s">
        <v>1643</v>
      </c>
      <c r="PN47" s="3" t="s">
        <v>1643</v>
      </c>
      <c r="PO47" s="3" t="s">
        <v>1643</v>
      </c>
      <c r="PP47" s="3" t="s">
        <v>1643</v>
      </c>
      <c r="PQ47" s="3" t="s">
        <v>1643</v>
      </c>
      <c r="PR47" s="3" t="s">
        <v>1643</v>
      </c>
      <c r="PS47" s="3" t="s">
        <v>1643</v>
      </c>
      <c r="PT47" s="3" t="s">
        <v>1643</v>
      </c>
      <c r="PU47" s="3" t="s">
        <v>1643</v>
      </c>
      <c r="PV47" s="3" t="s">
        <v>1643</v>
      </c>
      <c r="PW47" s="3" t="s">
        <v>1643</v>
      </c>
      <c r="PX47" s="3" t="s">
        <v>1643</v>
      </c>
      <c r="PY47" s="3" t="s">
        <v>1643</v>
      </c>
      <c r="PZ47" s="3" t="s">
        <v>1643</v>
      </c>
      <c r="QA47" s="3" t="s">
        <v>1643</v>
      </c>
      <c r="QB47" s="3" t="s">
        <v>1643</v>
      </c>
      <c r="QC47" s="3" t="s">
        <v>1643</v>
      </c>
      <c r="QD47" s="3" t="s">
        <v>1643</v>
      </c>
      <c r="QE47" s="3" t="s">
        <v>1643</v>
      </c>
      <c r="QF47" s="3" t="s">
        <v>1643</v>
      </c>
      <c r="QG47" s="3" t="s">
        <v>1643</v>
      </c>
      <c r="QH47" s="3" t="s">
        <v>1643</v>
      </c>
      <c r="QI47" s="3" t="s">
        <v>1643</v>
      </c>
      <c r="QJ47" s="3" t="s">
        <v>1643</v>
      </c>
      <c r="QK47" s="3" t="s">
        <v>1643</v>
      </c>
      <c r="QL47" s="3" t="s">
        <v>1643</v>
      </c>
      <c r="QM47" s="3" t="s">
        <v>1643</v>
      </c>
      <c r="QN47" s="3" t="s">
        <v>1643</v>
      </c>
      <c r="QO47" s="3" t="s">
        <v>1643</v>
      </c>
      <c r="QP47" s="3" t="s">
        <v>1643</v>
      </c>
      <c r="QQ47" s="3" t="s">
        <v>1643</v>
      </c>
      <c r="QR47" s="3" t="s">
        <v>1643</v>
      </c>
      <c r="QS47" s="3" t="s">
        <v>1643</v>
      </c>
      <c r="QT47" s="3" t="s">
        <v>1643</v>
      </c>
      <c r="QU47" s="3" t="s">
        <v>1643</v>
      </c>
      <c r="QV47" s="3" t="s">
        <v>1643</v>
      </c>
      <c r="QW47" s="3" t="s">
        <v>1643</v>
      </c>
      <c r="QX47" s="3" t="s">
        <v>1643</v>
      </c>
      <c r="QY47" s="3" t="s">
        <v>1643</v>
      </c>
      <c r="QZ47" s="3" t="s">
        <v>1643</v>
      </c>
      <c r="RA47" s="3" t="s">
        <v>1643</v>
      </c>
      <c r="RB47" s="3" t="s">
        <v>1643</v>
      </c>
      <c r="RC47" s="3" t="s">
        <v>1643</v>
      </c>
      <c r="RD47" s="3" t="s">
        <v>1643</v>
      </c>
      <c r="RE47" s="3" t="s">
        <v>1643</v>
      </c>
      <c r="RF47" s="3" t="s">
        <v>1643</v>
      </c>
      <c r="RG47" s="3" t="s">
        <v>1643</v>
      </c>
      <c r="RH47" s="3" t="s">
        <v>1643</v>
      </c>
      <c r="RI47" s="3" t="s">
        <v>1643</v>
      </c>
      <c r="RJ47" s="3" t="s">
        <v>1643</v>
      </c>
      <c r="RK47" s="5" t="s">
        <v>1643</v>
      </c>
      <c r="RL47" s="8" t="s">
        <v>1643</v>
      </c>
      <c r="RM47" s="3" t="s">
        <v>1643</v>
      </c>
      <c r="RN47" s="3" t="s">
        <v>1643</v>
      </c>
      <c r="RO47" s="3" t="s">
        <v>1643</v>
      </c>
      <c r="RP47" s="3" t="s">
        <v>1643</v>
      </c>
      <c r="RQ47" s="3" t="s">
        <v>1643</v>
      </c>
      <c r="RR47" s="20" t="s">
        <v>1643</v>
      </c>
      <c r="RS47" s="13" t="s">
        <v>1643</v>
      </c>
      <c r="RT47" s="3" t="s">
        <v>1643</v>
      </c>
      <c r="RU47" s="3" t="s">
        <v>1643</v>
      </c>
      <c r="RV47" s="3" t="s">
        <v>1643</v>
      </c>
      <c r="RW47" s="3" t="s">
        <v>1643</v>
      </c>
      <c r="RX47" s="3" t="s">
        <v>1643</v>
      </c>
      <c r="RY47" s="3" t="s">
        <v>1643</v>
      </c>
      <c r="RZ47" s="3" t="s">
        <v>1643</v>
      </c>
      <c r="SA47" s="3" t="s">
        <v>1643</v>
      </c>
      <c r="SB47" s="3" t="s">
        <v>1643</v>
      </c>
      <c r="SC47" s="3" t="s">
        <v>1643</v>
      </c>
      <c r="SD47" s="3" t="s">
        <v>1643</v>
      </c>
      <c r="SE47" s="3" t="s">
        <v>1643</v>
      </c>
      <c r="SF47" s="3" t="s">
        <v>1643</v>
      </c>
      <c r="SG47" s="3" t="s">
        <v>1643</v>
      </c>
      <c r="SH47" s="3" t="s">
        <v>1643</v>
      </c>
      <c r="SI47" s="3" t="s">
        <v>1643</v>
      </c>
      <c r="SJ47" s="3" t="s">
        <v>1643</v>
      </c>
      <c r="SK47" s="3" t="s">
        <v>1643</v>
      </c>
      <c r="SL47" s="3" t="s">
        <v>1643</v>
      </c>
      <c r="SM47" s="3" t="s">
        <v>1643</v>
      </c>
      <c r="SN47" s="3" t="s">
        <v>1643</v>
      </c>
      <c r="SO47" s="3" t="s">
        <v>1643</v>
      </c>
      <c r="SP47" s="3" t="s">
        <v>1643</v>
      </c>
      <c r="SQ47" s="3" t="s">
        <v>1643</v>
      </c>
      <c r="SR47" s="3" t="s">
        <v>1643</v>
      </c>
      <c r="SS47" s="3" t="s">
        <v>1643</v>
      </c>
      <c r="ST47" s="3" t="s">
        <v>1643</v>
      </c>
      <c r="SU47" s="3" t="s">
        <v>1643</v>
      </c>
      <c r="SV47" s="3" t="s">
        <v>1643</v>
      </c>
      <c r="SW47" s="3" t="s">
        <v>1643</v>
      </c>
      <c r="SX47" s="3" t="s">
        <v>1643</v>
      </c>
      <c r="SY47" s="3" t="s">
        <v>1643</v>
      </c>
      <c r="SZ47" s="3" t="s">
        <v>1643</v>
      </c>
      <c r="TA47" s="3" t="s">
        <v>1643</v>
      </c>
      <c r="TB47" s="20" t="s">
        <v>1643</v>
      </c>
      <c r="TC47" s="13"/>
      <c r="TD47" s="3"/>
      <c r="TE47" s="5"/>
      <c r="TF47" s="18" t="s">
        <v>1643</v>
      </c>
      <c r="TG47" s="13" t="s">
        <v>1643</v>
      </c>
      <c r="TH47" s="3" t="s">
        <v>1643</v>
      </c>
      <c r="TI47" s="3" t="s">
        <v>1643</v>
      </c>
      <c r="TJ47" s="3" t="s">
        <v>1643</v>
      </c>
      <c r="TK47" s="3" t="s">
        <v>1643</v>
      </c>
      <c r="TL47" s="3" t="s">
        <v>1643</v>
      </c>
      <c r="TM47" s="3" t="s">
        <v>1643</v>
      </c>
      <c r="TN47" s="3" t="s">
        <v>1643</v>
      </c>
      <c r="TO47" s="3" t="s">
        <v>1643</v>
      </c>
      <c r="TP47" s="5" t="s">
        <v>1643</v>
      </c>
      <c r="TQ47" s="8" t="s">
        <v>1643</v>
      </c>
      <c r="TR47" s="3" t="s">
        <v>1643</v>
      </c>
      <c r="TS47" s="3" t="s">
        <v>1643</v>
      </c>
      <c r="TT47" s="3" t="s">
        <v>1643</v>
      </c>
      <c r="TU47" s="20" t="s">
        <v>1643</v>
      </c>
      <c r="TV47" s="13" t="s">
        <v>1643</v>
      </c>
      <c r="TW47" s="5" t="s">
        <v>1643</v>
      </c>
      <c r="TX47" s="13" t="s">
        <v>1643</v>
      </c>
      <c r="TY47" s="5" t="s">
        <v>1643</v>
      </c>
      <c r="TZ47" s="13" t="s">
        <v>1643</v>
      </c>
      <c r="UA47" s="3" t="s">
        <v>1643</v>
      </c>
      <c r="UB47" s="3" t="s">
        <v>1643</v>
      </c>
      <c r="UC47" s="3" t="s">
        <v>1643</v>
      </c>
      <c r="UD47" s="3" t="s">
        <v>1643</v>
      </c>
      <c r="UE47" s="5" t="s">
        <v>1643</v>
      </c>
      <c r="UF47" s="13" t="s">
        <v>110</v>
      </c>
      <c r="UG47" s="3" t="s">
        <v>1643</v>
      </c>
      <c r="UH47" s="5" t="s">
        <v>110</v>
      </c>
      <c r="UI47" s="13" t="s">
        <v>132</v>
      </c>
      <c r="UJ47" s="3" t="s">
        <v>132</v>
      </c>
      <c r="UK47" s="3" t="s">
        <v>130</v>
      </c>
      <c r="UL47" s="3" t="s">
        <v>130</v>
      </c>
      <c r="UM47" s="3" t="s">
        <v>131</v>
      </c>
      <c r="UN47" s="3" t="s">
        <v>131</v>
      </c>
      <c r="UO47" s="3" t="s">
        <v>127</v>
      </c>
      <c r="UP47" s="3" t="s">
        <v>131</v>
      </c>
      <c r="UQ47" s="3" t="s">
        <v>127</v>
      </c>
      <c r="UR47" s="3" t="s">
        <v>131</v>
      </c>
      <c r="US47" s="3" t="s">
        <v>127</v>
      </c>
      <c r="UT47" s="3" t="s">
        <v>132</v>
      </c>
      <c r="UU47" s="3" t="s">
        <v>132</v>
      </c>
      <c r="UV47" s="3" t="s">
        <v>132</v>
      </c>
      <c r="UW47" s="3" t="s">
        <v>130</v>
      </c>
      <c r="UX47" s="5" t="s">
        <v>1643</v>
      </c>
      <c r="UY47" s="13" t="s">
        <v>196</v>
      </c>
      <c r="UZ47" s="3" t="s">
        <v>1643</v>
      </c>
      <c r="VA47" s="3" t="s">
        <v>1643</v>
      </c>
      <c r="VB47" s="3" t="s">
        <v>1643</v>
      </c>
      <c r="VC47" s="3" t="s">
        <v>1643</v>
      </c>
      <c r="VD47" s="3" t="s">
        <v>1643</v>
      </c>
      <c r="VE47" s="3" t="s">
        <v>1643</v>
      </c>
      <c r="VF47" s="5" t="s">
        <v>217</v>
      </c>
      <c r="VG47" s="13" t="s">
        <v>231</v>
      </c>
      <c r="VH47" s="3" t="s">
        <v>232</v>
      </c>
      <c r="VI47" s="3" t="s">
        <v>1643</v>
      </c>
      <c r="VJ47" s="3" t="s">
        <v>1643</v>
      </c>
      <c r="VK47" s="3" t="s">
        <v>1643</v>
      </c>
      <c r="VL47" s="3" t="s">
        <v>1643</v>
      </c>
      <c r="VM47" s="3" t="s">
        <v>1643</v>
      </c>
      <c r="VN47" s="5" t="s">
        <v>1643</v>
      </c>
      <c r="VO47" s="13" t="s">
        <v>132</v>
      </c>
      <c r="VP47" s="3" t="s">
        <v>127</v>
      </c>
      <c r="VQ47" s="3" t="s">
        <v>132</v>
      </c>
      <c r="VR47" s="3" t="s">
        <v>127</v>
      </c>
      <c r="VS47" s="3" t="s">
        <v>132</v>
      </c>
      <c r="VT47" s="3" t="s">
        <v>129</v>
      </c>
      <c r="VU47" s="3" t="s">
        <v>132</v>
      </c>
      <c r="VV47" s="3" t="s">
        <v>130</v>
      </c>
      <c r="VW47" s="3" t="s">
        <v>131</v>
      </c>
      <c r="VX47" s="3" t="s">
        <v>127</v>
      </c>
      <c r="VY47" s="3" t="s">
        <v>132</v>
      </c>
      <c r="VZ47" s="3" t="s">
        <v>132</v>
      </c>
      <c r="WA47" s="3" t="s">
        <v>131</v>
      </c>
      <c r="WB47" s="3" t="s">
        <v>127</v>
      </c>
      <c r="WC47" s="3" t="s">
        <v>129</v>
      </c>
      <c r="WD47" s="3" t="s">
        <v>132</v>
      </c>
      <c r="WE47" s="3" t="s">
        <v>127</v>
      </c>
      <c r="WF47" s="3" t="s">
        <v>129</v>
      </c>
      <c r="WG47" s="3" t="s">
        <v>129</v>
      </c>
      <c r="WH47" s="3" t="s">
        <v>127</v>
      </c>
      <c r="WI47" s="3" t="s">
        <v>132</v>
      </c>
      <c r="WJ47" s="3" t="s">
        <v>132</v>
      </c>
      <c r="WK47" s="3" t="s">
        <v>132</v>
      </c>
      <c r="WL47" s="3" t="s">
        <v>132</v>
      </c>
      <c r="WM47" s="3" t="s">
        <v>131</v>
      </c>
      <c r="WN47" s="3" t="s">
        <v>132</v>
      </c>
      <c r="WO47" s="3" t="s">
        <v>132</v>
      </c>
      <c r="WP47" s="3" t="s">
        <v>129</v>
      </c>
      <c r="WQ47" s="3" t="s">
        <v>131</v>
      </c>
      <c r="WR47" s="3" t="s">
        <v>129</v>
      </c>
      <c r="WS47" s="3" t="s">
        <v>132</v>
      </c>
      <c r="WT47" s="3" t="s">
        <v>127</v>
      </c>
      <c r="WU47" s="3" t="s">
        <v>127</v>
      </c>
      <c r="WV47" s="3" t="s">
        <v>130</v>
      </c>
      <c r="WW47" s="3" t="s">
        <v>129</v>
      </c>
      <c r="WX47" s="3" t="s">
        <v>130</v>
      </c>
      <c r="WY47" s="3" t="s">
        <v>131</v>
      </c>
      <c r="WZ47" s="3" t="s">
        <v>131</v>
      </c>
      <c r="XA47" s="3" t="s">
        <v>131</v>
      </c>
      <c r="XB47" s="3" t="s">
        <v>132</v>
      </c>
      <c r="XC47" s="3" t="s">
        <v>132</v>
      </c>
      <c r="XD47" s="3" t="s">
        <v>132</v>
      </c>
      <c r="XE47" s="3" t="s">
        <v>132</v>
      </c>
      <c r="XF47" s="3" t="s">
        <v>128</v>
      </c>
      <c r="XG47" s="3" t="s">
        <v>128</v>
      </c>
      <c r="XH47" s="3" t="s">
        <v>128</v>
      </c>
      <c r="XI47" s="3" t="s">
        <v>127</v>
      </c>
      <c r="XJ47" s="3" t="s">
        <v>127</v>
      </c>
      <c r="XK47" s="3" t="s">
        <v>127</v>
      </c>
      <c r="XL47" s="3" t="s">
        <v>127</v>
      </c>
      <c r="XM47" s="3" t="s">
        <v>127</v>
      </c>
      <c r="XN47" s="3" t="s">
        <v>128</v>
      </c>
      <c r="XO47" s="3" t="s">
        <v>128</v>
      </c>
      <c r="XP47" s="3" t="s">
        <v>127</v>
      </c>
      <c r="XQ47" s="3" t="s">
        <v>131</v>
      </c>
      <c r="XR47" s="3" t="s">
        <v>131</v>
      </c>
      <c r="XS47" s="3" t="s">
        <v>129</v>
      </c>
      <c r="XT47" s="3" t="s">
        <v>128</v>
      </c>
      <c r="XU47" s="3" t="s">
        <v>128</v>
      </c>
      <c r="XV47" s="3" t="s">
        <v>127</v>
      </c>
      <c r="XW47" s="3" t="s">
        <v>1643</v>
      </c>
      <c r="XX47" s="3" t="s">
        <v>1643</v>
      </c>
      <c r="XY47" s="3" t="s">
        <v>1643</v>
      </c>
      <c r="XZ47" s="3" t="s">
        <v>1643</v>
      </c>
      <c r="YA47" s="5" t="s">
        <v>1643</v>
      </c>
      <c r="YB47" s="13" t="s">
        <v>1643</v>
      </c>
      <c r="YC47" s="3" t="s">
        <v>1643</v>
      </c>
      <c r="YD47" s="3" t="s">
        <v>1643</v>
      </c>
      <c r="YE47" s="3" t="s">
        <v>1643</v>
      </c>
      <c r="YF47" s="3" t="s">
        <v>1643</v>
      </c>
      <c r="YG47" s="3" t="s">
        <v>1643</v>
      </c>
      <c r="YH47" s="5" t="s">
        <v>1643</v>
      </c>
      <c r="YI47" s="13" t="s">
        <v>1643</v>
      </c>
      <c r="YJ47" s="3" t="s">
        <v>1643</v>
      </c>
      <c r="YK47" s="3" t="s">
        <v>1643</v>
      </c>
      <c r="YL47" s="3" t="s">
        <v>1643</v>
      </c>
      <c r="YM47" s="3" t="s">
        <v>1643</v>
      </c>
      <c r="YN47" s="3" t="s">
        <v>1643</v>
      </c>
      <c r="YO47" s="3" t="s">
        <v>1643</v>
      </c>
      <c r="YP47" s="3" t="s">
        <v>1643</v>
      </c>
      <c r="YQ47" s="3" t="s">
        <v>1643</v>
      </c>
      <c r="YR47" s="3" t="s">
        <v>1643</v>
      </c>
      <c r="YS47" s="3" t="s">
        <v>1643</v>
      </c>
      <c r="YT47" s="3" t="s">
        <v>1643</v>
      </c>
      <c r="YU47" s="3" t="s">
        <v>1643</v>
      </c>
      <c r="YV47" s="3" t="s">
        <v>1643</v>
      </c>
      <c r="YW47" s="3" t="s">
        <v>1643</v>
      </c>
      <c r="YX47" s="3" t="s">
        <v>1643</v>
      </c>
      <c r="YY47" s="3" t="s">
        <v>1643</v>
      </c>
      <c r="YZ47" s="3" t="s">
        <v>1643</v>
      </c>
      <c r="ZA47" s="3" t="s">
        <v>1643</v>
      </c>
      <c r="ZB47" s="3" t="s">
        <v>1643</v>
      </c>
      <c r="ZC47" s="3" t="s">
        <v>1643</v>
      </c>
      <c r="ZD47" s="3" t="s">
        <v>1643</v>
      </c>
      <c r="ZE47" s="3" t="s">
        <v>1643</v>
      </c>
      <c r="ZF47" s="3" t="s">
        <v>1643</v>
      </c>
      <c r="ZG47" s="3" t="s">
        <v>1643</v>
      </c>
      <c r="ZH47" s="3" t="s">
        <v>1643</v>
      </c>
      <c r="ZI47" s="3" t="s">
        <v>1643</v>
      </c>
      <c r="ZJ47" s="3" t="s">
        <v>1643</v>
      </c>
      <c r="ZK47" s="3" t="s">
        <v>1643</v>
      </c>
      <c r="ZL47" s="3" t="s">
        <v>1643</v>
      </c>
      <c r="ZM47" s="3" t="s">
        <v>1643</v>
      </c>
      <c r="ZN47" s="3" t="s">
        <v>1643</v>
      </c>
      <c r="ZO47" s="3" t="s">
        <v>1643</v>
      </c>
      <c r="ZP47" s="3" t="s">
        <v>1643</v>
      </c>
      <c r="ZQ47" s="3" t="s">
        <v>1643</v>
      </c>
      <c r="ZR47" s="5" t="s">
        <v>1643</v>
      </c>
      <c r="ZS47" s="13"/>
      <c r="ZT47" s="3"/>
      <c r="ZU47" s="5"/>
      <c r="ZV47" s="18" t="s">
        <v>1643</v>
      </c>
      <c r="ZW47" s="13" t="s">
        <v>1643</v>
      </c>
      <c r="ZX47" s="3" t="s">
        <v>1643</v>
      </c>
      <c r="ZY47" s="3" t="s">
        <v>1643</v>
      </c>
      <c r="ZZ47" s="3" t="s">
        <v>1643</v>
      </c>
      <c r="AAA47" s="3" t="s">
        <v>1643</v>
      </c>
      <c r="AAB47" s="3" t="s">
        <v>1643</v>
      </c>
      <c r="AAC47" s="3" t="s">
        <v>1643</v>
      </c>
      <c r="AAD47" s="3" t="s">
        <v>1643</v>
      </c>
      <c r="AAE47" s="3" t="s">
        <v>1643</v>
      </c>
      <c r="AAF47" s="5" t="s">
        <v>1643</v>
      </c>
      <c r="AAG47" s="13" t="s">
        <v>1643</v>
      </c>
      <c r="AAH47" s="3" t="s">
        <v>1643</v>
      </c>
      <c r="AAI47" s="3" t="s">
        <v>1643</v>
      </c>
      <c r="AAJ47" s="3" t="s">
        <v>1643</v>
      </c>
      <c r="AAK47" s="3" t="s">
        <v>1643</v>
      </c>
      <c r="AAL47" s="3" t="s">
        <v>1643</v>
      </c>
      <c r="AAM47" s="3" t="s">
        <v>1643</v>
      </c>
      <c r="AAN47" s="3" t="s">
        <v>1643</v>
      </c>
      <c r="AAO47" s="5" t="s">
        <v>1643</v>
      </c>
      <c r="AAP47" s="13" t="s">
        <v>1643</v>
      </c>
      <c r="AAQ47" s="5" t="s">
        <v>1643</v>
      </c>
      <c r="AAR47" s="13" t="s">
        <v>1643</v>
      </c>
      <c r="AAS47" s="3" t="s">
        <v>1643</v>
      </c>
      <c r="AAT47" s="3" t="s">
        <v>1643</v>
      </c>
      <c r="AAU47" s="3" t="s">
        <v>1643</v>
      </c>
      <c r="AAV47" s="3" t="s">
        <v>1643</v>
      </c>
      <c r="AAW47" s="3" t="s">
        <v>1643</v>
      </c>
      <c r="AAX47" s="5" t="s">
        <v>1643</v>
      </c>
      <c r="AAY47" s="13" t="s">
        <v>1643</v>
      </c>
      <c r="AAZ47" s="13" t="s">
        <v>1643</v>
      </c>
      <c r="ABA47" s="3" t="s">
        <v>1643</v>
      </c>
      <c r="ABB47" s="3" t="s">
        <v>1643</v>
      </c>
      <c r="ABC47" s="3" t="s">
        <v>1643</v>
      </c>
      <c r="ABD47" s="3" t="s">
        <v>1643</v>
      </c>
      <c r="ABE47" s="20"/>
      <c r="ABF47" s="5" t="s">
        <v>1643</v>
      </c>
      <c r="ABG47" s="13" t="s">
        <v>1643</v>
      </c>
      <c r="ABH47" s="3" t="s">
        <v>1643</v>
      </c>
      <c r="ABI47" s="3" t="s">
        <v>1643</v>
      </c>
      <c r="ABJ47" s="3" t="s">
        <v>1643</v>
      </c>
      <c r="ABK47" s="3" t="s">
        <v>1643</v>
      </c>
      <c r="ABL47" s="3" t="s">
        <v>1643</v>
      </c>
      <c r="ABM47" s="5" t="s">
        <v>1643</v>
      </c>
      <c r="ABN47" s="13" t="s">
        <v>1643</v>
      </c>
      <c r="ABO47" s="3" t="s">
        <v>1643</v>
      </c>
      <c r="ABP47" s="3" t="s">
        <v>1643</v>
      </c>
      <c r="ABQ47" s="3" t="s">
        <v>1643</v>
      </c>
      <c r="ABR47" s="3" t="s">
        <v>1643</v>
      </c>
      <c r="ABS47" s="3" t="s">
        <v>1643</v>
      </c>
      <c r="ABT47" s="5" t="s">
        <v>1643</v>
      </c>
      <c r="ABU47" s="13" t="s">
        <v>1643</v>
      </c>
      <c r="ABV47" s="3" t="s">
        <v>1643</v>
      </c>
      <c r="ABW47" s="3" t="s">
        <v>1643</v>
      </c>
      <c r="ABX47" s="3" t="s">
        <v>1643</v>
      </c>
      <c r="ABY47" s="3" t="s">
        <v>1643</v>
      </c>
      <c r="ABZ47" s="3" t="s">
        <v>1643</v>
      </c>
      <c r="ACA47" s="5" t="s">
        <v>1643</v>
      </c>
      <c r="ACB47" s="13" t="s">
        <v>1643</v>
      </c>
      <c r="ACC47" s="3" t="s">
        <v>1643</v>
      </c>
      <c r="ACD47" s="3" t="s">
        <v>1643</v>
      </c>
      <c r="ACE47" s="3" t="s">
        <v>1643</v>
      </c>
      <c r="ACF47" s="3" t="s">
        <v>1643</v>
      </c>
      <c r="ACG47" s="3" t="s">
        <v>1643</v>
      </c>
      <c r="ACH47" s="3" t="s">
        <v>1643</v>
      </c>
      <c r="ACI47" s="3" t="s">
        <v>1643</v>
      </c>
      <c r="ACJ47" s="5" t="s">
        <v>1643</v>
      </c>
      <c r="ACK47" s="13" t="s">
        <v>1643</v>
      </c>
      <c r="ACL47" s="3" t="s">
        <v>1643</v>
      </c>
      <c r="ACM47" s="3" t="s">
        <v>1643</v>
      </c>
      <c r="ACN47" s="3" t="s">
        <v>1643</v>
      </c>
      <c r="ACO47" s="3" t="s">
        <v>1643</v>
      </c>
      <c r="ACP47" s="5" t="s">
        <v>1643</v>
      </c>
      <c r="ACQ47" s="13" t="s">
        <v>1643</v>
      </c>
      <c r="ACR47" s="3" t="s">
        <v>1643</v>
      </c>
      <c r="ACS47" s="3" t="s">
        <v>1643</v>
      </c>
      <c r="ACT47" s="3" t="s">
        <v>1643</v>
      </c>
      <c r="ACU47" s="5"/>
      <c r="ACV47" s="13" t="s">
        <v>1643</v>
      </c>
      <c r="ACW47" s="3" t="s">
        <v>1643</v>
      </c>
      <c r="ACX47" s="3" t="s">
        <v>1643</v>
      </c>
      <c r="ACY47" s="3" t="s">
        <v>1643</v>
      </c>
      <c r="ACZ47" s="5" t="s">
        <v>1643</v>
      </c>
      <c r="ADA47" s="13" t="s">
        <v>1643</v>
      </c>
      <c r="ADB47" s="3" t="s">
        <v>1643</v>
      </c>
      <c r="ADC47" s="3" t="s">
        <v>1643</v>
      </c>
      <c r="ADD47" s="3" t="s">
        <v>1643</v>
      </c>
      <c r="ADE47" s="3" t="s">
        <v>1643</v>
      </c>
      <c r="ADF47" s="3" t="s">
        <v>1643</v>
      </c>
      <c r="ADG47" s="3" t="s">
        <v>1643</v>
      </c>
      <c r="ADH47" s="3" t="s">
        <v>1643</v>
      </c>
      <c r="ADI47" s="20" t="s">
        <v>1643</v>
      </c>
      <c r="ADJ47" s="13" t="s">
        <v>1643</v>
      </c>
      <c r="ADK47" s="3" t="s">
        <v>1643</v>
      </c>
      <c r="ADL47" s="3" t="s">
        <v>1643</v>
      </c>
      <c r="ADM47" s="3" t="s">
        <v>1643</v>
      </c>
      <c r="ADN47" s="3" t="s">
        <v>1643</v>
      </c>
      <c r="ADO47" s="5" t="s">
        <v>1643</v>
      </c>
      <c r="ADP47" s="13" t="s">
        <v>1643</v>
      </c>
      <c r="ADQ47" s="8" t="s">
        <v>1643</v>
      </c>
      <c r="ADR47" s="3" t="s">
        <v>1643</v>
      </c>
      <c r="ADS47" s="3" t="s">
        <v>1643</v>
      </c>
      <c r="ADT47" s="5" t="s">
        <v>1643</v>
      </c>
      <c r="ADU47" s="13" t="s">
        <v>1643</v>
      </c>
      <c r="ADV47" s="8" t="s">
        <v>1643</v>
      </c>
      <c r="ADW47" s="3" t="s">
        <v>1643</v>
      </c>
      <c r="ADX47" s="3" t="s">
        <v>1643</v>
      </c>
      <c r="ADY47" s="5" t="s">
        <v>1643</v>
      </c>
      <c r="ADZ47" s="13" t="s">
        <v>1643</v>
      </c>
      <c r="AEA47" s="8" t="s">
        <v>1643</v>
      </c>
      <c r="AEB47" s="3" t="s">
        <v>1643</v>
      </c>
      <c r="AEC47" s="3" t="s">
        <v>1643</v>
      </c>
      <c r="AED47" s="5" t="s">
        <v>1643</v>
      </c>
      <c r="AEE47" s="13" t="s">
        <v>1643</v>
      </c>
      <c r="AEF47" s="3" t="s">
        <v>1643</v>
      </c>
      <c r="AEG47" s="3" t="s">
        <v>1643</v>
      </c>
      <c r="AEH47" s="3" t="s">
        <v>1643</v>
      </c>
      <c r="AEI47" s="3" t="s">
        <v>1643</v>
      </c>
      <c r="AEJ47" s="3" t="s">
        <v>1643</v>
      </c>
      <c r="AEK47" s="3" t="s">
        <v>1643</v>
      </c>
      <c r="AEL47" s="3" t="s">
        <v>1643</v>
      </c>
      <c r="AEM47" s="5" t="s">
        <v>1643</v>
      </c>
      <c r="AEN47" s="13" t="s">
        <v>1643</v>
      </c>
      <c r="AEO47" s="3" t="s">
        <v>1643</v>
      </c>
      <c r="AEP47" s="3" t="s">
        <v>1643</v>
      </c>
      <c r="AEQ47" s="3" t="s">
        <v>1643</v>
      </c>
      <c r="AER47" s="3" t="s">
        <v>1643</v>
      </c>
      <c r="AES47" s="3" t="s">
        <v>1643</v>
      </c>
      <c r="AET47" s="5" t="s">
        <v>1643</v>
      </c>
      <c r="AEU47" s="13" t="s">
        <v>1643</v>
      </c>
      <c r="AEV47" s="3" t="s">
        <v>1643</v>
      </c>
      <c r="AEW47" s="3" t="s">
        <v>1643</v>
      </c>
      <c r="AEX47" s="3" t="s">
        <v>1643</v>
      </c>
      <c r="AEY47" s="5" t="s">
        <v>1643</v>
      </c>
    </row>
    <row r="48" spans="1:831" ht="116" x14ac:dyDescent="0.35">
      <c r="A48" s="1">
        <v>45619.816481481481</v>
      </c>
      <c r="B48" s="2">
        <v>45619.86917824074</v>
      </c>
      <c r="C48" s="4">
        <v>69</v>
      </c>
      <c r="D48" s="4">
        <v>4553</v>
      </c>
      <c r="E48" s="3" t="s">
        <v>1677</v>
      </c>
      <c r="F48" s="2">
        <v>45626.869197870372</v>
      </c>
      <c r="G48" s="3" t="s">
        <v>1741</v>
      </c>
      <c r="H48" s="4">
        <v>1</v>
      </c>
      <c r="I48" s="3" t="s">
        <v>1642</v>
      </c>
      <c r="J48" s="3" t="s">
        <v>1642</v>
      </c>
      <c r="K48" s="3" t="s">
        <v>1642</v>
      </c>
      <c r="L48" s="3" t="s">
        <v>1642</v>
      </c>
      <c r="M48" s="3" t="s">
        <v>1642</v>
      </c>
      <c r="N48" s="3" t="s">
        <v>1642</v>
      </c>
      <c r="O48" s="3" t="s">
        <v>110</v>
      </c>
      <c r="P48" s="3" t="s">
        <v>1643</v>
      </c>
      <c r="Q48" s="3" t="s">
        <v>1643</v>
      </c>
      <c r="R48" s="20" t="s">
        <v>110</v>
      </c>
      <c r="S48" s="127">
        <v>28</v>
      </c>
      <c r="T48" s="124"/>
      <c r="U48" s="3"/>
      <c r="V48" s="3" t="s">
        <v>20</v>
      </c>
      <c r="W48" s="3" t="s">
        <v>111</v>
      </c>
      <c r="X48" s="3" t="s">
        <v>43</v>
      </c>
      <c r="Y48" s="3" t="s">
        <v>65</v>
      </c>
      <c r="Z48" s="3" t="s">
        <v>12</v>
      </c>
      <c r="AA48" s="4">
        <v>630</v>
      </c>
      <c r="AB48" s="3" t="s">
        <v>25</v>
      </c>
      <c r="AC48" s="3" t="s">
        <v>111</v>
      </c>
      <c r="AD48" s="3" t="s">
        <v>110</v>
      </c>
      <c r="AE48" s="5" t="s">
        <v>1643</v>
      </c>
      <c r="AF48" s="8" t="s">
        <v>1643</v>
      </c>
      <c r="AG48" s="3" t="s">
        <v>1643</v>
      </c>
      <c r="AH48" s="3" t="s">
        <v>1643</v>
      </c>
      <c r="AI48" s="3" t="s">
        <v>1643</v>
      </c>
      <c r="AJ48" s="3" t="s">
        <v>1643</v>
      </c>
      <c r="AK48" s="3" t="s">
        <v>1643</v>
      </c>
      <c r="AL48" s="3" t="s">
        <v>1643</v>
      </c>
      <c r="AM48" s="3" t="s">
        <v>1643</v>
      </c>
      <c r="AN48" s="3" t="s">
        <v>1643</v>
      </c>
      <c r="AO48" s="3" t="s">
        <v>1643</v>
      </c>
      <c r="AP48" s="3" t="s">
        <v>1643</v>
      </c>
      <c r="AQ48" s="3" t="s">
        <v>1643</v>
      </c>
      <c r="AR48" s="3" t="s">
        <v>1643</v>
      </c>
      <c r="AS48" s="3" t="s">
        <v>1643</v>
      </c>
      <c r="AT48" s="3" t="s">
        <v>1643</v>
      </c>
      <c r="AU48" s="5" t="s">
        <v>1643</v>
      </c>
      <c r="AV48" s="13" t="s">
        <v>1643</v>
      </c>
      <c r="AW48" s="3" t="s">
        <v>1643</v>
      </c>
      <c r="AX48" s="3" t="s">
        <v>1643</v>
      </c>
      <c r="AY48" s="3" t="s">
        <v>1643</v>
      </c>
      <c r="AZ48" s="3" t="s">
        <v>1643</v>
      </c>
      <c r="BA48" s="3" t="s">
        <v>1643</v>
      </c>
      <c r="BB48" s="3" t="s">
        <v>1643</v>
      </c>
      <c r="BC48" s="5" t="s">
        <v>1643</v>
      </c>
      <c r="BD48" s="13" t="s">
        <v>1643</v>
      </c>
      <c r="BE48" s="3" t="s">
        <v>1643</v>
      </c>
      <c r="BF48" s="3" t="s">
        <v>1643</v>
      </c>
      <c r="BG48" s="3" t="s">
        <v>1643</v>
      </c>
      <c r="BH48" s="3" t="s">
        <v>1643</v>
      </c>
      <c r="BI48" s="3" t="s">
        <v>1643</v>
      </c>
      <c r="BJ48" s="3" t="s">
        <v>1643</v>
      </c>
      <c r="BK48" s="5" t="s">
        <v>1643</v>
      </c>
      <c r="BL48" s="13" t="s">
        <v>1643</v>
      </c>
      <c r="BM48" s="3" t="s">
        <v>1643</v>
      </c>
      <c r="BN48" s="3" t="s">
        <v>1643</v>
      </c>
      <c r="BO48" s="5" t="s">
        <v>1643</v>
      </c>
      <c r="BP48" s="13" t="s">
        <v>1643</v>
      </c>
      <c r="BQ48" s="3" t="s">
        <v>1643</v>
      </c>
      <c r="BR48" s="3" t="s">
        <v>1643</v>
      </c>
      <c r="BS48" s="5" t="s">
        <v>1643</v>
      </c>
      <c r="BT48" s="13" t="s">
        <v>1643</v>
      </c>
      <c r="BU48" s="5" t="s">
        <v>1643</v>
      </c>
      <c r="BV48" s="13" t="s">
        <v>1643</v>
      </c>
      <c r="BW48" s="3" t="s">
        <v>1643</v>
      </c>
      <c r="BX48" s="3" t="s">
        <v>1643</v>
      </c>
      <c r="BY48" s="5" t="s">
        <v>1643</v>
      </c>
      <c r="BZ48" s="13" t="s">
        <v>1643</v>
      </c>
      <c r="CA48" s="3" t="s">
        <v>1643</v>
      </c>
      <c r="CB48" s="3" t="s">
        <v>1643</v>
      </c>
      <c r="CC48" s="3" t="s">
        <v>1643</v>
      </c>
      <c r="CD48" s="5" t="s">
        <v>1643</v>
      </c>
      <c r="CE48" s="13" t="s">
        <v>1643</v>
      </c>
      <c r="CF48" s="3" t="s">
        <v>1643</v>
      </c>
      <c r="CG48" s="3" t="s">
        <v>1643</v>
      </c>
      <c r="CH48" s="3" t="s">
        <v>1643</v>
      </c>
      <c r="CI48" s="3" t="s">
        <v>1643</v>
      </c>
      <c r="CJ48" s="3" t="s">
        <v>1643</v>
      </c>
      <c r="CK48" s="5" t="s">
        <v>1643</v>
      </c>
      <c r="CL48" s="13" t="s">
        <v>1643</v>
      </c>
      <c r="CM48" s="3" t="s">
        <v>1643</v>
      </c>
      <c r="CN48" s="3" t="s">
        <v>1643</v>
      </c>
      <c r="CO48" s="3" t="s">
        <v>1643</v>
      </c>
      <c r="CP48" s="3" t="s">
        <v>1643</v>
      </c>
      <c r="CQ48" s="20" t="s">
        <v>1643</v>
      </c>
      <c r="CR48" s="13" t="s">
        <v>1643</v>
      </c>
      <c r="CS48" s="3" t="s">
        <v>1643</v>
      </c>
      <c r="CT48" s="3" t="s">
        <v>1643</v>
      </c>
      <c r="CU48" s="3" t="s">
        <v>1643</v>
      </c>
      <c r="CV48" s="3" t="s">
        <v>1643</v>
      </c>
      <c r="CW48" s="3" t="s">
        <v>1643</v>
      </c>
      <c r="CX48" s="3" t="s">
        <v>1643</v>
      </c>
      <c r="CY48" s="3" t="s">
        <v>1643</v>
      </c>
      <c r="CZ48" s="3" t="s">
        <v>1643</v>
      </c>
      <c r="DA48" s="3" t="s">
        <v>1643</v>
      </c>
      <c r="DB48" s="3" t="s">
        <v>1643</v>
      </c>
      <c r="DC48" s="3" t="s">
        <v>1643</v>
      </c>
      <c r="DD48" s="3" t="s">
        <v>1643</v>
      </c>
      <c r="DE48" s="5" t="s">
        <v>1643</v>
      </c>
      <c r="DF48" s="8" t="s">
        <v>1643</v>
      </c>
      <c r="DG48" s="3" t="s">
        <v>1643</v>
      </c>
      <c r="DH48" s="3" t="s">
        <v>1643</v>
      </c>
      <c r="DI48" s="3" t="s">
        <v>1643</v>
      </c>
      <c r="DJ48" s="3" t="s">
        <v>1643</v>
      </c>
      <c r="DK48" s="3" t="s">
        <v>1643</v>
      </c>
      <c r="DL48" s="3" t="s">
        <v>1643</v>
      </c>
      <c r="DM48" s="3" t="s">
        <v>1643</v>
      </c>
      <c r="DN48" s="5" t="s">
        <v>1643</v>
      </c>
      <c r="DO48" s="8" t="s">
        <v>1643</v>
      </c>
      <c r="DP48" s="3" t="s">
        <v>1643</v>
      </c>
      <c r="DQ48" s="3" t="s">
        <v>1643</v>
      </c>
      <c r="DR48" s="5" t="s">
        <v>1643</v>
      </c>
      <c r="DS48" s="8" t="s">
        <v>1643</v>
      </c>
      <c r="DT48" s="3" t="s">
        <v>1643</v>
      </c>
      <c r="DU48" s="3" t="s">
        <v>1643</v>
      </c>
      <c r="DV48" s="5" t="s">
        <v>1643</v>
      </c>
      <c r="DW48" s="16" t="s">
        <v>1643</v>
      </c>
      <c r="DX48" s="13" t="s">
        <v>1643</v>
      </c>
      <c r="DY48" s="3" t="s">
        <v>1643</v>
      </c>
      <c r="DZ48" s="3" t="s">
        <v>1643</v>
      </c>
      <c r="EA48" s="3" t="s">
        <v>1643</v>
      </c>
      <c r="EB48" s="20" t="s">
        <v>1643</v>
      </c>
      <c r="EC48" s="13" t="s">
        <v>1643</v>
      </c>
      <c r="ED48" s="3" t="s">
        <v>1643</v>
      </c>
      <c r="EE48" s="3" t="s">
        <v>1643</v>
      </c>
      <c r="EF48" s="3" t="s">
        <v>1643</v>
      </c>
      <c r="EG48" s="3" t="s">
        <v>1643</v>
      </c>
      <c r="EH48" s="3" t="s">
        <v>1643</v>
      </c>
      <c r="EI48" s="3" t="s">
        <v>1643</v>
      </c>
      <c r="EJ48" s="3" t="s">
        <v>1643</v>
      </c>
      <c r="EK48" s="3" t="s">
        <v>1643</v>
      </c>
      <c r="EL48" s="3" t="s">
        <v>1643</v>
      </c>
      <c r="EM48" s="20" t="s">
        <v>1643</v>
      </c>
      <c r="EN48" s="18" t="s">
        <v>1643</v>
      </c>
      <c r="EO48" s="8" t="s">
        <v>1643</v>
      </c>
      <c r="EP48" s="3" t="s">
        <v>1643</v>
      </c>
      <c r="EQ48" s="3" t="s">
        <v>1643</v>
      </c>
      <c r="ER48" s="3" t="s">
        <v>1643</v>
      </c>
      <c r="ES48" s="3" t="s">
        <v>1643</v>
      </c>
      <c r="ET48" s="3" t="s">
        <v>1643</v>
      </c>
      <c r="EU48" s="3" t="s">
        <v>1643</v>
      </c>
      <c r="EV48" s="3" t="s">
        <v>1643</v>
      </c>
      <c r="EW48" s="3" t="s">
        <v>1643</v>
      </c>
      <c r="EX48" s="20" t="s">
        <v>1643</v>
      </c>
      <c r="EY48" s="16" t="s">
        <v>1643</v>
      </c>
      <c r="EZ48" s="13" t="s">
        <v>1643</v>
      </c>
      <c r="FA48" s="3" t="s">
        <v>1643</v>
      </c>
      <c r="FB48" s="3" t="s">
        <v>1643</v>
      </c>
      <c r="FC48" s="3" t="s">
        <v>1643</v>
      </c>
      <c r="FD48" s="3" t="s">
        <v>1643</v>
      </c>
      <c r="FE48" s="3" t="s">
        <v>1643</v>
      </c>
      <c r="FF48" s="3" t="s">
        <v>1643</v>
      </c>
      <c r="FG48" s="3" t="s">
        <v>1643</v>
      </c>
      <c r="FH48" s="3" t="s">
        <v>1643</v>
      </c>
      <c r="FI48" s="3" t="s">
        <v>1643</v>
      </c>
      <c r="FJ48" s="3" t="s">
        <v>1643</v>
      </c>
      <c r="FK48" s="3" t="s">
        <v>1643</v>
      </c>
      <c r="FL48" s="3" t="s">
        <v>1643</v>
      </c>
      <c r="FM48" s="3" t="s">
        <v>1643</v>
      </c>
      <c r="FN48" s="3" t="s">
        <v>1643</v>
      </c>
      <c r="FO48" s="3" t="s">
        <v>1643</v>
      </c>
      <c r="FP48" s="3" t="s">
        <v>1643</v>
      </c>
      <c r="FQ48" s="3" t="s">
        <v>1643</v>
      </c>
      <c r="FR48" s="3" t="s">
        <v>1643</v>
      </c>
      <c r="FS48" s="3" t="s">
        <v>1643</v>
      </c>
      <c r="FT48" s="3" t="s">
        <v>1643</v>
      </c>
      <c r="FU48" s="3" t="s">
        <v>1643</v>
      </c>
      <c r="FV48" s="3" t="s">
        <v>1643</v>
      </c>
      <c r="FW48" s="3" t="s">
        <v>1643</v>
      </c>
      <c r="FX48" s="3" t="s">
        <v>1643</v>
      </c>
      <c r="FY48" s="3" t="s">
        <v>1643</v>
      </c>
      <c r="FZ48" s="3" t="s">
        <v>1643</v>
      </c>
      <c r="GA48" s="3" t="s">
        <v>1643</v>
      </c>
      <c r="GB48" s="3" t="s">
        <v>1643</v>
      </c>
      <c r="GC48" s="3" t="s">
        <v>1643</v>
      </c>
      <c r="GD48" s="3" t="s">
        <v>1643</v>
      </c>
      <c r="GE48" s="3" t="s">
        <v>1643</v>
      </c>
      <c r="GF48" s="3" t="s">
        <v>1643</v>
      </c>
      <c r="GG48" s="3" t="s">
        <v>1643</v>
      </c>
      <c r="GH48" s="3" t="s">
        <v>1643</v>
      </c>
      <c r="GI48" s="3" t="s">
        <v>1643</v>
      </c>
      <c r="GJ48" s="3" t="s">
        <v>1643</v>
      </c>
      <c r="GK48" s="3" t="s">
        <v>1643</v>
      </c>
      <c r="GL48" s="3" t="s">
        <v>1643</v>
      </c>
      <c r="GM48" s="3" t="s">
        <v>1643</v>
      </c>
      <c r="GN48" s="3" t="s">
        <v>1643</v>
      </c>
      <c r="GO48" s="3" t="s">
        <v>1643</v>
      </c>
      <c r="GP48" s="20" t="s">
        <v>1643</v>
      </c>
      <c r="GQ48" s="13" t="s">
        <v>110</v>
      </c>
      <c r="GR48" s="20" t="s">
        <v>110</v>
      </c>
      <c r="GS48" s="13" t="s">
        <v>1643</v>
      </c>
      <c r="GT48" s="3" t="s">
        <v>1643</v>
      </c>
      <c r="GU48" s="3" t="s">
        <v>1643</v>
      </c>
      <c r="GV48" s="20" t="s">
        <v>1643</v>
      </c>
      <c r="GW48" s="31"/>
      <c r="GX48" s="13" t="s">
        <v>1643</v>
      </c>
      <c r="GY48" s="5" t="s">
        <v>1643</v>
      </c>
      <c r="GZ48" s="13" t="s">
        <v>1643</v>
      </c>
      <c r="HA48" s="5" t="s">
        <v>1643</v>
      </c>
      <c r="HB48" s="13" t="s">
        <v>1643</v>
      </c>
      <c r="HC48" s="3" t="s">
        <v>1643</v>
      </c>
      <c r="HD48" s="3" t="s">
        <v>1643</v>
      </c>
      <c r="HE48" s="3" t="s">
        <v>1643</v>
      </c>
      <c r="HF48" s="3" t="s">
        <v>1643</v>
      </c>
      <c r="HG48" s="20" t="s">
        <v>1643</v>
      </c>
      <c r="HH48" s="13" t="s">
        <v>1643</v>
      </c>
      <c r="HI48" s="3"/>
      <c r="HJ48" s="3" t="s">
        <v>1643</v>
      </c>
      <c r="HK48" s="3" t="s">
        <v>1643</v>
      </c>
      <c r="HL48" s="3" t="s">
        <v>1643</v>
      </c>
      <c r="HM48" s="3" t="s">
        <v>1643</v>
      </c>
      <c r="HN48" s="3" t="s">
        <v>1643</v>
      </c>
      <c r="HO48" s="5" t="s">
        <v>1643</v>
      </c>
      <c r="HP48" s="8" t="s">
        <v>1643</v>
      </c>
      <c r="HQ48" s="8" t="s">
        <v>1643</v>
      </c>
      <c r="HR48" s="3" t="s">
        <v>1643</v>
      </c>
      <c r="HS48" s="3" t="s">
        <v>1643</v>
      </c>
      <c r="HT48" s="3" t="s">
        <v>1643</v>
      </c>
      <c r="HU48" s="3" t="s">
        <v>1643</v>
      </c>
      <c r="HV48" s="5" t="s">
        <v>1643</v>
      </c>
      <c r="HW48" s="13" t="s">
        <v>1643</v>
      </c>
      <c r="HX48" s="8" t="s">
        <v>1643</v>
      </c>
      <c r="HY48" s="3" t="s">
        <v>1643</v>
      </c>
      <c r="HZ48" s="3" t="s">
        <v>1643</v>
      </c>
      <c r="IA48" s="3" t="s">
        <v>1643</v>
      </c>
      <c r="IB48" s="3" t="s">
        <v>1643</v>
      </c>
      <c r="IC48" s="5" t="s">
        <v>1643</v>
      </c>
      <c r="ID48" s="13" t="s">
        <v>1643</v>
      </c>
      <c r="IE48" s="8" t="s">
        <v>1643</v>
      </c>
      <c r="IF48" s="3" t="s">
        <v>1643</v>
      </c>
      <c r="IG48" s="3" t="s">
        <v>1643</v>
      </c>
      <c r="IH48" s="3" t="s">
        <v>1643</v>
      </c>
      <c r="II48" s="3" t="s">
        <v>1643</v>
      </c>
      <c r="IJ48" s="20" t="s">
        <v>1643</v>
      </c>
      <c r="IK48" s="13" t="s">
        <v>1643</v>
      </c>
      <c r="IL48" s="3" t="s">
        <v>1643</v>
      </c>
      <c r="IM48" s="3" t="s">
        <v>1643</v>
      </c>
      <c r="IN48" s="3" t="s">
        <v>1643</v>
      </c>
      <c r="IO48" s="3" t="s">
        <v>1643</v>
      </c>
      <c r="IP48" s="3" t="s">
        <v>1643</v>
      </c>
      <c r="IQ48" s="3" t="s">
        <v>1643</v>
      </c>
      <c r="IR48" s="3" t="s">
        <v>1643</v>
      </c>
      <c r="IS48" s="20" t="s">
        <v>1643</v>
      </c>
      <c r="IT48" s="13" t="s">
        <v>110</v>
      </c>
      <c r="IU48" s="3" t="s">
        <v>546</v>
      </c>
      <c r="IV48" s="3" t="s">
        <v>1643</v>
      </c>
      <c r="IW48" s="3" t="s">
        <v>1643</v>
      </c>
      <c r="IX48" s="3" t="s">
        <v>1643</v>
      </c>
      <c r="IY48" s="5" t="s">
        <v>545</v>
      </c>
      <c r="IZ48" s="8" t="s">
        <v>1643</v>
      </c>
      <c r="JA48" s="8" t="s">
        <v>1643</v>
      </c>
      <c r="JB48" s="3" t="s">
        <v>1643</v>
      </c>
      <c r="JC48" s="3" t="s">
        <v>1643</v>
      </c>
      <c r="JD48" s="5" t="s">
        <v>1643</v>
      </c>
      <c r="JE48" s="13" t="s">
        <v>1643</v>
      </c>
      <c r="JF48" s="3" t="s">
        <v>1643</v>
      </c>
      <c r="JG48" s="3" t="s">
        <v>1643</v>
      </c>
      <c r="JH48" s="3" t="s">
        <v>144</v>
      </c>
      <c r="JI48" s="3" t="s">
        <v>156</v>
      </c>
      <c r="JJ48" s="3" t="s">
        <v>1643</v>
      </c>
      <c r="JK48" s="3" t="s">
        <v>1643</v>
      </c>
      <c r="JL48" s="3" t="s">
        <v>1643</v>
      </c>
      <c r="JM48" s="20" t="s">
        <v>1643</v>
      </c>
      <c r="JN48" s="13" t="s">
        <v>111</v>
      </c>
      <c r="JO48" s="3" t="s">
        <v>1643</v>
      </c>
      <c r="JP48" s="3" t="s">
        <v>1643</v>
      </c>
      <c r="JQ48" s="3" t="s">
        <v>1643</v>
      </c>
      <c r="JR48" s="3" t="s">
        <v>1643</v>
      </c>
      <c r="JS48" s="5" t="s">
        <v>1643</v>
      </c>
      <c r="JT48" s="13" t="s">
        <v>1643</v>
      </c>
      <c r="JU48" s="3" t="s">
        <v>1643</v>
      </c>
      <c r="JV48" s="3" t="s">
        <v>1643</v>
      </c>
      <c r="JW48" s="3" t="s">
        <v>1643</v>
      </c>
      <c r="JX48" s="5" t="s">
        <v>1643</v>
      </c>
      <c r="JY48" s="13" t="s">
        <v>1643</v>
      </c>
      <c r="JZ48" s="3" t="s">
        <v>1643</v>
      </c>
      <c r="KA48" s="3" t="s">
        <v>1643</v>
      </c>
      <c r="KB48" s="3" t="s">
        <v>1643</v>
      </c>
      <c r="KC48" s="3" t="s">
        <v>1643</v>
      </c>
      <c r="KD48" s="3" t="s">
        <v>1643</v>
      </c>
      <c r="KE48" s="3" t="s">
        <v>1643</v>
      </c>
      <c r="KF48" s="3" t="s">
        <v>1643</v>
      </c>
      <c r="KG48" s="5" t="s">
        <v>1643</v>
      </c>
      <c r="KH48" s="13" t="s">
        <v>1643</v>
      </c>
      <c r="KI48" s="3" t="s">
        <v>1643</v>
      </c>
      <c r="KJ48" s="3" t="s">
        <v>1643</v>
      </c>
      <c r="KK48" s="3" t="s">
        <v>1643</v>
      </c>
      <c r="KL48" s="3" t="s">
        <v>1643</v>
      </c>
      <c r="KM48" s="3" t="s">
        <v>1643</v>
      </c>
      <c r="KN48" s="20" t="s">
        <v>1643</v>
      </c>
      <c r="KO48" s="13" t="s">
        <v>1643</v>
      </c>
      <c r="KP48" s="3" t="s">
        <v>1643</v>
      </c>
      <c r="KQ48" s="3" t="s">
        <v>1643</v>
      </c>
      <c r="KR48" s="3" t="s">
        <v>1643</v>
      </c>
      <c r="KS48" s="20" t="s">
        <v>1643</v>
      </c>
      <c r="KT48" s="16" t="s">
        <v>110</v>
      </c>
      <c r="KU48" s="13" t="s">
        <v>127</v>
      </c>
      <c r="KV48" s="3" t="s">
        <v>127</v>
      </c>
      <c r="KW48" s="3" t="s">
        <v>127</v>
      </c>
      <c r="KX48" s="3" t="s">
        <v>127</v>
      </c>
      <c r="KY48" s="3" t="s">
        <v>127</v>
      </c>
      <c r="KZ48" s="3" t="s">
        <v>131</v>
      </c>
      <c r="LA48" s="3" t="s">
        <v>127</v>
      </c>
      <c r="LB48" s="3" t="s">
        <v>127</v>
      </c>
      <c r="LC48" s="3" t="s">
        <v>127</v>
      </c>
      <c r="LD48" s="3" t="s">
        <v>127</v>
      </c>
      <c r="LE48" s="3" t="s">
        <v>127</v>
      </c>
      <c r="LF48" s="3" t="s">
        <v>127</v>
      </c>
      <c r="LG48" s="3" t="s">
        <v>127</v>
      </c>
      <c r="LH48" s="3" t="s">
        <v>127</v>
      </c>
      <c r="LI48" s="3" t="s">
        <v>127</v>
      </c>
      <c r="LJ48" s="3" t="s">
        <v>127</v>
      </c>
      <c r="LK48" s="3" t="s">
        <v>127</v>
      </c>
      <c r="LL48" s="3" t="s">
        <v>1643</v>
      </c>
      <c r="LM48" s="3" t="s">
        <v>643</v>
      </c>
      <c r="LN48" s="3" t="s">
        <v>127</v>
      </c>
      <c r="LO48" s="3" t="s">
        <v>127</v>
      </c>
      <c r="LP48" s="3" t="s">
        <v>127</v>
      </c>
      <c r="LQ48" s="3" t="s">
        <v>127</v>
      </c>
      <c r="LR48" s="3" t="s">
        <v>127</v>
      </c>
      <c r="LS48" s="3" t="s">
        <v>127</v>
      </c>
      <c r="LT48" s="3" t="s">
        <v>127</v>
      </c>
      <c r="LU48" s="3" t="s">
        <v>127</v>
      </c>
      <c r="LV48" s="3" t="s">
        <v>127</v>
      </c>
      <c r="LW48" s="3" t="s">
        <v>127</v>
      </c>
      <c r="LX48" s="3" t="s">
        <v>127</v>
      </c>
      <c r="LY48" s="3" t="s">
        <v>127</v>
      </c>
      <c r="LZ48" s="3" t="s">
        <v>127</v>
      </c>
      <c r="MA48" s="3" t="s">
        <v>127</v>
      </c>
      <c r="MB48" s="3" t="s">
        <v>127</v>
      </c>
      <c r="MC48" s="3" t="s">
        <v>127</v>
      </c>
      <c r="MD48" s="3" t="s">
        <v>127</v>
      </c>
      <c r="ME48" s="3" t="s">
        <v>127</v>
      </c>
      <c r="MF48" s="3" t="s">
        <v>129</v>
      </c>
      <c r="MG48" s="3" t="s">
        <v>127</v>
      </c>
      <c r="MH48" s="3" t="s">
        <v>127</v>
      </c>
      <c r="MI48" s="3" t="s">
        <v>127</v>
      </c>
      <c r="MJ48" s="3" t="s">
        <v>130</v>
      </c>
      <c r="MK48" s="3" t="s">
        <v>127</v>
      </c>
      <c r="ML48" s="3" t="s">
        <v>130</v>
      </c>
      <c r="MM48" s="3" t="s">
        <v>130</v>
      </c>
      <c r="MN48" s="20" t="s">
        <v>665</v>
      </c>
      <c r="MO48" s="13" t="s">
        <v>196</v>
      </c>
      <c r="MP48" s="3" t="s">
        <v>1643</v>
      </c>
      <c r="MQ48" s="3" t="s">
        <v>1643</v>
      </c>
      <c r="MR48" s="3" t="s">
        <v>1643</v>
      </c>
      <c r="MS48" s="3" t="s">
        <v>1643</v>
      </c>
      <c r="MT48" s="3" t="s">
        <v>1643</v>
      </c>
      <c r="MU48" s="3" t="s">
        <v>1643</v>
      </c>
      <c r="MV48" s="20" t="s">
        <v>1643</v>
      </c>
      <c r="MW48" s="13" t="s">
        <v>1643</v>
      </c>
      <c r="MX48" s="3" t="s">
        <v>1643</v>
      </c>
      <c r="MY48" s="3" t="s">
        <v>1643</v>
      </c>
      <c r="MZ48" s="3" t="s">
        <v>1643</v>
      </c>
      <c r="NA48" s="3" t="s">
        <v>1643</v>
      </c>
      <c r="NB48" s="3" t="s">
        <v>1643</v>
      </c>
      <c r="NC48" s="20" t="s">
        <v>1643</v>
      </c>
      <c r="ND48" s="13" t="s">
        <v>111</v>
      </c>
      <c r="NE48" s="3" t="s">
        <v>111</v>
      </c>
      <c r="NF48" s="3" t="s">
        <v>111</v>
      </c>
      <c r="NG48" s="3" t="s">
        <v>111</v>
      </c>
      <c r="NH48" s="3" t="s">
        <v>1643</v>
      </c>
      <c r="NI48" s="3" t="s">
        <v>111</v>
      </c>
      <c r="NJ48" s="3" t="s">
        <v>111</v>
      </c>
      <c r="NK48" s="3" t="s">
        <v>111</v>
      </c>
      <c r="NL48" s="3" t="s">
        <v>111</v>
      </c>
      <c r="NM48" s="3" t="s">
        <v>111</v>
      </c>
      <c r="NN48" s="3" t="s">
        <v>111</v>
      </c>
      <c r="NO48" s="20" t="s">
        <v>1643</v>
      </c>
      <c r="NP48" s="13" t="s">
        <v>127</v>
      </c>
      <c r="NQ48" s="3" t="s">
        <v>129</v>
      </c>
      <c r="NR48" s="3" t="s">
        <v>128</v>
      </c>
      <c r="NS48" s="3" t="s">
        <v>130</v>
      </c>
      <c r="NT48" s="3" t="s">
        <v>132</v>
      </c>
      <c r="NU48" s="3" t="s">
        <v>129</v>
      </c>
      <c r="NV48" s="3" t="s">
        <v>128</v>
      </c>
      <c r="NW48" s="3" t="s">
        <v>128</v>
      </c>
      <c r="NX48" s="3" t="s">
        <v>127</v>
      </c>
      <c r="NY48" s="3" t="s">
        <v>130</v>
      </c>
      <c r="NZ48" s="3" t="s">
        <v>132</v>
      </c>
      <c r="OA48" s="3" t="s">
        <v>132</v>
      </c>
      <c r="OB48" s="3" t="s">
        <v>132</v>
      </c>
      <c r="OC48" s="3" t="s">
        <v>130</v>
      </c>
      <c r="OD48" s="3" t="s">
        <v>130</v>
      </c>
      <c r="OE48" s="5" t="s">
        <v>1643</v>
      </c>
      <c r="OF48" s="13" t="s">
        <v>196</v>
      </c>
      <c r="OG48" s="3" t="s">
        <v>198</v>
      </c>
      <c r="OH48" s="3" t="s">
        <v>1643</v>
      </c>
      <c r="OI48" s="3" t="s">
        <v>201</v>
      </c>
      <c r="OJ48" s="3" t="s">
        <v>1643</v>
      </c>
      <c r="OK48" s="3" t="s">
        <v>207</v>
      </c>
      <c r="OL48" s="3" t="s">
        <v>1643</v>
      </c>
      <c r="OM48" s="5" t="s">
        <v>1643</v>
      </c>
      <c r="ON48" s="13" t="s">
        <v>231</v>
      </c>
      <c r="OO48" s="3" t="s">
        <v>232</v>
      </c>
      <c r="OP48" s="3" t="s">
        <v>1643</v>
      </c>
      <c r="OQ48" s="3" t="s">
        <v>1643</v>
      </c>
      <c r="OR48" s="3" t="s">
        <v>1643</v>
      </c>
      <c r="OS48" s="3" t="s">
        <v>1643</v>
      </c>
      <c r="OT48" s="3" t="s">
        <v>1643</v>
      </c>
      <c r="OU48" s="3" t="s">
        <v>1643</v>
      </c>
      <c r="OV48" s="3" t="s">
        <v>1643</v>
      </c>
      <c r="OW48" s="3" t="s">
        <v>1643</v>
      </c>
      <c r="OX48" s="5" t="s">
        <v>1643</v>
      </c>
      <c r="OY48" s="13" t="s">
        <v>129</v>
      </c>
      <c r="OZ48" s="3" t="s">
        <v>127</v>
      </c>
      <c r="PA48" s="3" t="s">
        <v>129</v>
      </c>
      <c r="PB48" s="3" t="s">
        <v>129</v>
      </c>
      <c r="PC48" s="3" t="s">
        <v>131</v>
      </c>
      <c r="PD48" s="3" t="s">
        <v>129</v>
      </c>
      <c r="PE48" s="3" t="s">
        <v>132</v>
      </c>
      <c r="PF48" s="3" t="s">
        <v>129</v>
      </c>
      <c r="PG48" s="3" t="s">
        <v>131</v>
      </c>
      <c r="PH48" s="3" t="s">
        <v>1643</v>
      </c>
      <c r="PI48" s="3" t="s">
        <v>1643</v>
      </c>
      <c r="PJ48" s="3" t="s">
        <v>127</v>
      </c>
      <c r="PK48" s="3" t="s">
        <v>127</v>
      </c>
      <c r="PL48" s="3" t="s">
        <v>127</v>
      </c>
      <c r="PM48" s="3" t="s">
        <v>130</v>
      </c>
      <c r="PN48" s="3" t="s">
        <v>127</v>
      </c>
      <c r="PO48" s="3" t="s">
        <v>129</v>
      </c>
      <c r="PP48" s="3" t="s">
        <v>128</v>
      </c>
      <c r="PQ48" s="3" t="s">
        <v>128</v>
      </c>
      <c r="PR48" s="3" t="s">
        <v>131</v>
      </c>
      <c r="PS48" s="3" t="s">
        <v>131</v>
      </c>
      <c r="PT48" s="3" t="s">
        <v>132</v>
      </c>
      <c r="PU48" s="3" t="s">
        <v>129</v>
      </c>
      <c r="PV48" s="3" t="s">
        <v>130</v>
      </c>
      <c r="PW48" s="3" t="s">
        <v>127</v>
      </c>
      <c r="PX48" s="3" t="s">
        <v>132</v>
      </c>
      <c r="PY48" s="3" t="s">
        <v>132</v>
      </c>
      <c r="PZ48" s="3" t="s">
        <v>130</v>
      </c>
      <c r="QA48" s="3" t="s">
        <v>129</v>
      </c>
      <c r="QB48" s="3" t="s">
        <v>129</v>
      </c>
      <c r="QC48" s="3" t="s">
        <v>131</v>
      </c>
      <c r="QD48" s="3" t="s">
        <v>127</v>
      </c>
      <c r="QE48" s="3" t="s">
        <v>127</v>
      </c>
      <c r="QF48" s="3" t="s">
        <v>132</v>
      </c>
      <c r="QG48" s="3" t="s">
        <v>132</v>
      </c>
      <c r="QH48" s="3" t="s">
        <v>132</v>
      </c>
      <c r="QI48" s="3" t="s">
        <v>131</v>
      </c>
      <c r="QJ48" s="3" t="s">
        <v>131</v>
      </c>
      <c r="QK48" s="3" t="s">
        <v>131</v>
      </c>
      <c r="QL48" s="3" t="s">
        <v>131</v>
      </c>
      <c r="QM48" s="3" t="s">
        <v>132</v>
      </c>
      <c r="QN48" s="3" t="s">
        <v>131</v>
      </c>
      <c r="QO48" s="3" t="s">
        <v>132</v>
      </c>
      <c r="QP48" s="3" t="s">
        <v>129</v>
      </c>
      <c r="QQ48" s="3" t="s">
        <v>131</v>
      </c>
      <c r="QR48" s="3" t="s">
        <v>129</v>
      </c>
      <c r="QS48" s="3" t="s">
        <v>127</v>
      </c>
      <c r="QT48" s="3" t="s">
        <v>127</v>
      </c>
      <c r="QU48" s="3" t="s">
        <v>127</v>
      </c>
      <c r="QV48" s="3" t="s">
        <v>127</v>
      </c>
      <c r="QW48" s="3" t="s">
        <v>129</v>
      </c>
      <c r="QX48" s="3" t="s">
        <v>127</v>
      </c>
      <c r="QY48" s="3" t="s">
        <v>131</v>
      </c>
      <c r="QZ48" s="3" t="s">
        <v>129</v>
      </c>
      <c r="RA48" s="3" t="s">
        <v>132</v>
      </c>
      <c r="RB48" s="3" t="s">
        <v>131</v>
      </c>
      <c r="RC48" s="3" t="s">
        <v>127</v>
      </c>
      <c r="RD48" s="3" t="s">
        <v>129</v>
      </c>
      <c r="RE48" s="3" t="s">
        <v>129</v>
      </c>
      <c r="RF48" s="3" t="s">
        <v>130</v>
      </c>
      <c r="RG48" s="3" t="s">
        <v>131</v>
      </c>
      <c r="RH48" s="3" t="s">
        <v>129</v>
      </c>
      <c r="RI48" s="3" t="s">
        <v>129</v>
      </c>
      <c r="RJ48" s="3" t="s">
        <v>129</v>
      </c>
      <c r="RK48" s="5" t="s">
        <v>329</v>
      </c>
      <c r="RL48" s="8" t="s">
        <v>353</v>
      </c>
      <c r="RM48" s="3" t="s">
        <v>354</v>
      </c>
      <c r="RN48" s="3" t="s">
        <v>355</v>
      </c>
      <c r="RO48" s="3" t="s">
        <v>1643</v>
      </c>
      <c r="RP48" s="3" t="s">
        <v>1643</v>
      </c>
      <c r="RQ48" s="3" t="s">
        <v>111</v>
      </c>
      <c r="RR48" s="20" t="s">
        <v>1643</v>
      </c>
      <c r="RS48" s="13" t="s">
        <v>111</v>
      </c>
      <c r="RT48" s="3" t="s">
        <v>1643</v>
      </c>
      <c r="RU48" s="3" t="s">
        <v>1643</v>
      </c>
      <c r="RV48" s="3" t="s">
        <v>111</v>
      </c>
      <c r="RW48" s="3" t="s">
        <v>1643</v>
      </c>
      <c r="RX48" s="3" t="s">
        <v>1643</v>
      </c>
      <c r="RY48" s="3" t="s">
        <v>110</v>
      </c>
      <c r="RZ48" s="3" t="s">
        <v>111</v>
      </c>
      <c r="SA48" s="3" t="s">
        <v>1643</v>
      </c>
      <c r="SB48" s="3" t="s">
        <v>110</v>
      </c>
      <c r="SC48" s="3" t="s">
        <v>404</v>
      </c>
      <c r="SD48" s="3" t="s">
        <v>111</v>
      </c>
      <c r="SE48" s="3" t="s">
        <v>1643</v>
      </c>
      <c r="SF48" s="3" t="s">
        <v>111</v>
      </c>
      <c r="SG48" s="3" t="s">
        <v>1643</v>
      </c>
      <c r="SH48" s="3" t="s">
        <v>1643</v>
      </c>
      <c r="SI48" s="3" t="s">
        <v>110</v>
      </c>
      <c r="SJ48" s="3" t="s">
        <v>111</v>
      </c>
      <c r="SK48" s="3" t="s">
        <v>1643</v>
      </c>
      <c r="SL48" s="3" t="s">
        <v>111</v>
      </c>
      <c r="SM48" s="3" t="s">
        <v>1643</v>
      </c>
      <c r="SN48" s="3" t="s">
        <v>1643</v>
      </c>
      <c r="SO48" s="3" t="s">
        <v>110</v>
      </c>
      <c r="SP48" s="3" t="s">
        <v>111</v>
      </c>
      <c r="SQ48" s="3" t="s">
        <v>1643</v>
      </c>
      <c r="SR48" s="3" t="s">
        <v>110</v>
      </c>
      <c r="SS48" s="3" t="s">
        <v>111</v>
      </c>
      <c r="ST48" s="3" t="s">
        <v>1643</v>
      </c>
      <c r="SU48" s="3" t="s">
        <v>111</v>
      </c>
      <c r="SV48" s="3" t="s">
        <v>1643</v>
      </c>
      <c r="SW48" s="3" t="s">
        <v>1643</v>
      </c>
      <c r="SX48" s="3" t="s">
        <v>1643</v>
      </c>
      <c r="SY48" s="3" t="s">
        <v>111</v>
      </c>
      <c r="SZ48" s="3" t="s">
        <v>1643</v>
      </c>
      <c r="TA48" s="3" t="s">
        <v>1643</v>
      </c>
      <c r="TB48" s="20" t="s">
        <v>1643</v>
      </c>
      <c r="TC48" s="13" t="s">
        <v>1742</v>
      </c>
      <c r="TD48" s="3" t="s">
        <v>459</v>
      </c>
      <c r="TE48" s="5" t="s">
        <v>452</v>
      </c>
      <c r="TF48" s="18" t="s">
        <v>110</v>
      </c>
      <c r="TG48" s="13" t="s">
        <v>1643</v>
      </c>
      <c r="TH48" s="3" t="s">
        <v>1643</v>
      </c>
      <c r="TI48" s="3" t="s">
        <v>1643</v>
      </c>
      <c r="TJ48" s="3" t="s">
        <v>489</v>
      </c>
      <c r="TK48" s="3" t="s">
        <v>1643</v>
      </c>
      <c r="TL48" s="3" t="s">
        <v>495</v>
      </c>
      <c r="TM48" s="3" t="s">
        <v>496</v>
      </c>
      <c r="TN48" s="3" t="s">
        <v>497</v>
      </c>
      <c r="TO48" s="3" t="s">
        <v>498</v>
      </c>
      <c r="TP48" s="5" t="s">
        <v>1643</v>
      </c>
      <c r="TQ48" s="8" t="s">
        <v>111</v>
      </c>
      <c r="TR48" s="3" t="s">
        <v>111</v>
      </c>
      <c r="TS48" s="3" t="s">
        <v>110</v>
      </c>
      <c r="TT48" s="3" t="s">
        <v>111</v>
      </c>
      <c r="TU48" s="20" t="s">
        <v>111</v>
      </c>
      <c r="TV48" s="13" t="s">
        <v>111</v>
      </c>
      <c r="TW48" s="5" t="s">
        <v>1643</v>
      </c>
      <c r="TX48" s="13" t="s">
        <v>520</v>
      </c>
      <c r="TY48" s="5" t="s">
        <v>1743</v>
      </c>
      <c r="TZ48" s="13" t="s">
        <v>110</v>
      </c>
      <c r="UA48" s="3" t="s">
        <v>110</v>
      </c>
      <c r="UB48" s="3" t="s">
        <v>111</v>
      </c>
      <c r="UC48" s="3" t="s">
        <v>111</v>
      </c>
      <c r="UD48" s="3" t="s">
        <v>111</v>
      </c>
      <c r="UE48" s="5" t="s">
        <v>111</v>
      </c>
      <c r="UF48" s="13" t="s">
        <v>1643</v>
      </c>
      <c r="UG48" s="3" t="s">
        <v>1643</v>
      </c>
      <c r="UH48" s="5" t="s">
        <v>1643</v>
      </c>
      <c r="UI48" s="13" t="s">
        <v>1643</v>
      </c>
      <c r="UJ48" s="3" t="s">
        <v>1643</v>
      </c>
      <c r="UK48" s="3" t="s">
        <v>1643</v>
      </c>
      <c r="UL48" s="3" t="s">
        <v>1643</v>
      </c>
      <c r="UM48" s="3" t="s">
        <v>1643</v>
      </c>
      <c r="UN48" s="3" t="s">
        <v>1643</v>
      </c>
      <c r="UO48" s="3" t="s">
        <v>1643</v>
      </c>
      <c r="UP48" s="3" t="s">
        <v>1643</v>
      </c>
      <c r="UQ48" s="3" t="s">
        <v>1643</v>
      </c>
      <c r="UR48" s="3" t="s">
        <v>1643</v>
      </c>
      <c r="US48" s="3" t="s">
        <v>1643</v>
      </c>
      <c r="UT48" s="3" t="s">
        <v>1643</v>
      </c>
      <c r="UU48" s="3" t="s">
        <v>1643</v>
      </c>
      <c r="UV48" s="3" t="s">
        <v>1643</v>
      </c>
      <c r="UW48" s="3" t="s">
        <v>1643</v>
      </c>
      <c r="UX48" s="5" t="s">
        <v>1643</v>
      </c>
      <c r="UY48" s="13" t="s">
        <v>1643</v>
      </c>
      <c r="UZ48" s="3" t="s">
        <v>1643</v>
      </c>
      <c r="VA48" s="3" t="s">
        <v>1643</v>
      </c>
      <c r="VB48" s="3" t="s">
        <v>1643</v>
      </c>
      <c r="VC48" s="3" t="s">
        <v>1643</v>
      </c>
      <c r="VD48" s="3" t="s">
        <v>1643</v>
      </c>
      <c r="VE48" s="3" t="s">
        <v>1643</v>
      </c>
      <c r="VF48" s="5" t="s">
        <v>1643</v>
      </c>
      <c r="VG48" s="13" t="s">
        <v>1643</v>
      </c>
      <c r="VH48" s="3" t="s">
        <v>1643</v>
      </c>
      <c r="VI48" s="3" t="s">
        <v>1643</v>
      </c>
      <c r="VJ48" s="3" t="s">
        <v>1643</v>
      </c>
      <c r="VK48" s="3" t="s">
        <v>1643</v>
      </c>
      <c r="VL48" s="3" t="s">
        <v>1643</v>
      </c>
      <c r="VM48" s="3" t="s">
        <v>1643</v>
      </c>
      <c r="VN48" s="5" t="s">
        <v>1643</v>
      </c>
      <c r="VO48" s="13" t="s">
        <v>1643</v>
      </c>
      <c r="VP48" s="3" t="s">
        <v>1643</v>
      </c>
      <c r="VQ48" s="3" t="s">
        <v>1643</v>
      </c>
      <c r="VR48" s="3" t="s">
        <v>1643</v>
      </c>
      <c r="VS48" s="3" t="s">
        <v>1643</v>
      </c>
      <c r="VT48" s="3" t="s">
        <v>1643</v>
      </c>
      <c r="VU48" s="3" t="s">
        <v>1643</v>
      </c>
      <c r="VV48" s="3" t="s">
        <v>1643</v>
      </c>
      <c r="VW48" s="3" t="s">
        <v>1643</v>
      </c>
      <c r="VX48" s="3" t="s">
        <v>1643</v>
      </c>
      <c r="VY48" s="3" t="s">
        <v>1643</v>
      </c>
      <c r="VZ48" s="3" t="s">
        <v>1643</v>
      </c>
      <c r="WA48" s="3" t="s">
        <v>1643</v>
      </c>
      <c r="WB48" s="3" t="s">
        <v>1643</v>
      </c>
      <c r="WC48" s="3" t="s">
        <v>1643</v>
      </c>
      <c r="WD48" s="3" t="s">
        <v>1643</v>
      </c>
      <c r="WE48" s="3" t="s">
        <v>1643</v>
      </c>
      <c r="WF48" s="3" t="s">
        <v>1643</v>
      </c>
      <c r="WG48" s="3" t="s">
        <v>1643</v>
      </c>
      <c r="WH48" s="3" t="s">
        <v>1643</v>
      </c>
      <c r="WI48" s="3" t="s">
        <v>1643</v>
      </c>
      <c r="WJ48" s="3" t="s">
        <v>1643</v>
      </c>
      <c r="WK48" s="3" t="s">
        <v>1643</v>
      </c>
      <c r="WL48" s="3" t="s">
        <v>1643</v>
      </c>
      <c r="WM48" s="3" t="s">
        <v>1643</v>
      </c>
      <c r="WN48" s="3" t="s">
        <v>1643</v>
      </c>
      <c r="WO48" s="3" t="s">
        <v>1643</v>
      </c>
      <c r="WP48" s="3" t="s">
        <v>1643</v>
      </c>
      <c r="WQ48" s="3" t="s">
        <v>1643</v>
      </c>
      <c r="WR48" s="3" t="s">
        <v>1643</v>
      </c>
      <c r="WS48" s="3" t="s">
        <v>1643</v>
      </c>
      <c r="WT48" s="3" t="s">
        <v>1643</v>
      </c>
      <c r="WU48" s="3" t="s">
        <v>1643</v>
      </c>
      <c r="WV48" s="3" t="s">
        <v>1643</v>
      </c>
      <c r="WW48" s="3" t="s">
        <v>1643</v>
      </c>
      <c r="WX48" s="3" t="s">
        <v>1643</v>
      </c>
      <c r="WY48" s="3" t="s">
        <v>1643</v>
      </c>
      <c r="WZ48" s="3" t="s">
        <v>1643</v>
      </c>
      <c r="XA48" s="3" t="s">
        <v>1643</v>
      </c>
      <c r="XB48" s="3" t="s">
        <v>1643</v>
      </c>
      <c r="XC48" s="3" t="s">
        <v>1643</v>
      </c>
      <c r="XD48" s="3" t="s">
        <v>1643</v>
      </c>
      <c r="XE48" s="3" t="s">
        <v>1643</v>
      </c>
      <c r="XF48" s="3" t="s">
        <v>1643</v>
      </c>
      <c r="XG48" s="3" t="s">
        <v>1643</v>
      </c>
      <c r="XH48" s="3" t="s">
        <v>1643</v>
      </c>
      <c r="XI48" s="3" t="s">
        <v>1643</v>
      </c>
      <c r="XJ48" s="3" t="s">
        <v>1643</v>
      </c>
      <c r="XK48" s="3" t="s">
        <v>1643</v>
      </c>
      <c r="XL48" s="3" t="s">
        <v>1643</v>
      </c>
      <c r="XM48" s="3" t="s">
        <v>1643</v>
      </c>
      <c r="XN48" s="3" t="s">
        <v>1643</v>
      </c>
      <c r="XO48" s="3" t="s">
        <v>1643</v>
      </c>
      <c r="XP48" s="3" t="s">
        <v>1643</v>
      </c>
      <c r="XQ48" s="3" t="s">
        <v>1643</v>
      </c>
      <c r="XR48" s="3" t="s">
        <v>1643</v>
      </c>
      <c r="XS48" s="3" t="s">
        <v>1643</v>
      </c>
      <c r="XT48" s="3" t="s">
        <v>1643</v>
      </c>
      <c r="XU48" s="3" t="s">
        <v>1643</v>
      </c>
      <c r="XV48" s="3" t="s">
        <v>1643</v>
      </c>
      <c r="XW48" s="3" t="s">
        <v>1643</v>
      </c>
      <c r="XX48" s="3" t="s">
        <v>1643</v>
      </c>
      <c r="XY48" s="3" t="s">
        <v>1643</v>
      </c>
      <c r="XZ48" s="3" t="s">
        <v>1643</v>
      </c>
      <c r="YA48" s="5" t="s">
        <v>1643</v>
      </c>
      <c r="YB48" s="13" t="s">
        <v>1643</v>
      </c>
      <c r="YC48" s="3" t="s">
        <v>1643</v>
      </c>
      <c r="YD48" s="3" t="s">
        <v>1643</v>
      </c>
      <c r="YE48" s="3" t="s">
        <v>1643</v>
      </c>
      <c r="YF48" s="3" t="s">
        <v>1643</v>
      </c>
      <c r="YG48" s="3" t="s">
        <v>1643</v>
      </c>
      <c r="YH48" s="5" t="s">
        <v>1643</v>
      </c>
      <c r="YI48" s="13" t="s">
        <v>1643</v>
      </c>
      <c r="YJ48" s="3" t="s">
        <v>1643</v>
      </c>
      <c r="YK48" s="3" t="s">
        <v>1643</v>
      </c>
      <c r="YL48" s="3" t="s">
        <v>1643</v>
      </c>
      <c r="YM48" s="3" t="s">
        <v>1643</v>
      </c>
      <c r="YN48" s="3" t="s">
        <v>1643</v>
      </c>
      <c r="YO48" s="3" t="s">
        <v>1643</v>
      </c>
      <c r="YP48" s="3" t="s">
        <v>1643</v>
      </c>
      <c r="YQ48" s="3" t="s">
        <v>1643</v>
      </c>
      <c r="YR48" s="3" t="s">
        <v>1643</v>
      </c>
      <c r="YS48" s="3" t="s">
        <v>1643</v>
      </c>
      <c r="YT48" s="3" t="s">
        <v>1643</v>
      </c>
      <c r="YU48" s="3" t="s">
        <v>1643</v>
      </c>
      <c r="YV48" s="3" t="s">
        <v>1643</v>
      </c>
      <c r="YW48" s="3" t="s">
        <v>1643</v>
      </c>
      <c r="YX48" s="3" t="s">
        <v>1643</v>
      </c>
      <c r="YY48" s="3" t="s">
        <v>1643</v>
      </c>
      <c r="YZ48" s="3" t="s">
        <v>1643</v>
      </c>
      <c r="ZA48" s="3" t="s">
        <v>1643</v>
      </c>
      <c r="ZB48" s="3" t="s">
        <v>1643</v>
      </c>
      <c r="ZC48" s="3" t="s">
        <v>1643</v>
      </c>
      <c r="ZD48" s="3" t="s">
        <v>1643</v>
      </c>
      <c r="ZE48" s="3" t="s">
        <v>1643</v>
      </c>
      <c r="ZF48" s="3" t="s">
        <v>1643</v>
      </c>
      <c r="ZG48" s="3" t="s">
        <v>1643</v>
      </c>
      <c r="ZH48" s="3" t="s">
        <v>1643</v>
      </c>
      <c r="ZI48" s="3" t="s">
        <v>1643</v>
      </c>
      <c r="ZJ48" s="3" t="s">
        <v>1643</v>
      </c>
      <c r="ZK48" s="3" t="s">
        <v>1643</v>
      </c>
      <c r="ZL48" s="3" t="s">
        <v>1643</v>
      </c>
      <c r="ZM48" s="3" t="s">
        <v>1643</v>
      </c>
      <c r="ZN48" s="3" t="s">
        <v>1643</v>
      </c>
      <c r="ZO48" s="3" t="s">
        <v>1643</v>
      </c>
      <c r="ZP48" s="3" t="s">
        <v>1643</v>
      </c>
      <c r="ZQ48" s="3" t="s">
        <v>1643</v>
      </c>
      <c r="ZR48" s="5" t="s">
        <v>1643</v>
      </c>
      <c r="ZS48" s="13"/>
      <c r="ZT48" s="3"/>
      <c r="ZU48" s="5"/>
      <c r="ZV48" s="18" t="s">
        <v>1643</v>
      </c>
      <c r="ZW48" s="13" t="s">
        <v>1643</v>
      </c>
      <c r="ZX48" s="3" t="s">
        <v>1643</v>
      </c>
      <c r="ZY48" s="3" t="s">
        <v>1643</v>
      </c>
      <c r="ZZ48" s="3" t="s">
        <v>1643</v>
      </c>
      <c r="AAA48" s="3" t="s">
        <v>1643</v>
      </c>
      <c r="AAB48" s="3" t="s">
        <v>1643</v>
      </c>
      <c r="AAC48" s="3" t="s">
        <v>1643</v>
      </c>
      <c r="AAD48" s="3" t="s">
        <v>1643</v>
      </c>
      <c r="AAE48" s="3" t="s">
        <v>1643</v>
      </c>
      <c r="AAF48" s="5" t="s">
        <v>1643</v>
      </c>
      <c r="AAG48" s="13" t="s">
        <v>1643</v>
      </c>
      <c r="AAH48" s="3" t="s">
        <v>1643</v>
      </c>
      <c r="AAI48" s="3" t="s">
        <v>1643</v>
      </c>
      <c r="AAJ48" s="3" t="s">
        <v>1643</v>
      </c>
      <c r="AAK48" s="3" t="s">
        <v>1643</v>
      </c>
      <c r="AAL48" s="3" t="s">
        <v>1643</v>
      </c>
      <c r="AAM48" s="3" t="s">
        <v>1643</v>
      </c>
      <c r="AAN48" s="3" t="s">
        <v>1643</v>
      </c>
      <c r="AAO48" s="5" t="s">
        <v>1643</v>
      </c>
      <c r="AAP48" s="13" t="s">
        <v>1643</v>
      </c>
      <c r="AAQ48" s="5" t="s">
        <v>1643</v>
      </c>
      <c r="AAR48" s="13" t="s">
        <v>1643</v>
      </c>
      <c r="AAS48" s="3" t="s">
        <v>1643</v>
      </c>
      <c r="AAT48" s="3" t="s">
        <v>1643</v>
      </c>
      <c r="AAU48" s="3" t="s">
        <v>1643</v>
      </c>
      <c r="AAV48" s="3" t="s">
        <v>1643</v>
      </c>
      <c r="AAW48" s="3" t="s">
        <v>1643</v>
      </c>
      <c r="AAX48" s="5" t="s">
        <v>1643</v>
      </c>
      <c r="AAY48" s="13" t="s">
        <v>1643</v>
      </c>
      <c r="AAZ48" s="13" t="s">
        <v>1643</v>
      </c>
      <c r="ABA48" s="3" t="s">
        <v>1643</v>
      </c>
      <c r="ABB48" s="3" t="s">
        <v>1643</v>
      </c>
      <c r="ABC48" s="3" t="s">
        <v>1643</v>
      </c>
      <c r="ABD48" s="3" t="s">
        <v>1643</v>
      </c>
      <c r="ABE48" s="20"/>
      <c r="ABF48" s="5" t="s">
        <v>1643</v>
      </c>
      <c r="ABG48" s="13" t="s">
        <v>1643</v>
      </c>
      <c r="ABH48" s="3" t="s">
        <v>1643</v>
      </c>
      <c r="ABI48" s="3" t="s">
        <v>1643</v>
      </c>
      <c r="ABJ48" s="3" t="s">
        <v>1643</v>
      </c>
      <c r="ABK48" s="3" t="s">
        <v>1643</v>
      </c>
      <c r="ABL48" s="3" t="s">
        <v>1643</v>
      </c>
      <c r="ABM48" s="5" t="s">
        <v>1643</v>
      </c>
      <c r="ABN48" s="13" t="s">
        <v>1643</v>
      </c>
      <c r="ABO48" s="3" t="s">
        <v>1643</v>
      </c>
      <c r="ABP48" s="3" t="s">
        <v>1643</v>
      </c>
      <c r="ABQ48" s="3" t="s">
        <v>1643</v>
      </c>
      <c r="ABR48" s="3" t="s">
        <v>1643</v>
      </c>
      <c r="ABS48" s="3" t="s">
        <v>1643</v>
      </c>
      <c r="ABT48" s="5" t="s">
        <v>1643</v>
      </c>
      <c r="ABU48" s="13" t="s">
        <v>1643</v>
      </c>
      <c r="ABV48" s="3" t="s">
        <v>1643</v>
      </c>
      <c r="ABW48" s="3" t="s">
        <v>1643</v>
      </c>
      <c r="ABX48" s="3" t="s">
        <v>1643</v>
      </c>
      <c r="ABY48" s="3" t="s">
        <v>1643</v>
      </c>
      <c r="ABZ48" s="3" t="s">
        <v>1643</v>
      </c>
      <c r="ACA48" s="5" t="s">
        <v>1643</v>
      </c>
      <c r="ACB48" s="13" t="s">
        <v>1643</v>
      </c>
      <c r="ACC48" s="3" t="s">
        <v>1643</v>
      </c>
      <c r="ACD48" s="3" t="s">
        <v>1643</v>
      </c>
      <c r="ACE48" s="3" t="s">
        <v>1643</v>
      </c>
      <c r="ACF48" s="3" t="s">
        <v>1643</v>
      </c>
      <c r="ACG48" s="3" t="s">
        <v>1643</v>
      </c>
      <c r="ACH48" s="3" t="s">
        <v>1643</v>
      </c>
      <c r="ACI48" s="3" t="s">
        <v>1643</v>
      </c>
      <c r="ACJ48" s="5" t="s">
        <v>1643</v>
      </c>
      <c r="ACK48" s="13" t="s">
        <v>1643</v>
      </c>
      <c r="ACL48" s="3" t="s">
        <v>1643</v>
      </c>
      <c r="ACM48" s="3" t="s">
        <v>1643</v>
      </c>
      <c r="ACN48" s="3" t="s">
        <v>1643</v>
      </c>
      <c r="ACO48" s="3" t="s">
        <v>1643</v>
      </c>
      <c r="ACP48" s="5" t="s">
        <v>1643</v>
      </c>
      <c r="ACQ48" s="13" t="s">
        <v>1643</v>
      </c>
      <c r="ACR48" s="3" t="s">
        <v>1643</v>
      </c>
      <c r="ACS48" s="3" t="s">
        <v>1643</v>
      </c>
      <c r="ACT48" s="3" t="s">
        <v>1643</v>
      </c>
      <c r="ACU48" s="5"/>
      <c r="ACV48" s="13" t="s">
        <v>1643</v>
      </c>
      <c r="ACW48" s="3" t="s">
        <v>1643</v>
      </c>
      <c r="ACX48" s="3" t="s">
        <v>1643</v>
      </c>
      <c r="ACY48" s="3" t="s">
        <v>1643</v>
      </c>
      <c r="ACZ48" s="5" t="s">
        <v>1643</v>
      </c>
      <c r="ADA48" s="13" t="s">
        <v>1643</v>
      </c>
      <c r="ADB48" s="3" t="s">
        <v>1643</v>
      </c>
      <c r="ADC48" s="3" t="s">
        <v>1643</v>
      </c>
      <c r="ADD48" s="3" t="s">
        <v>1643</v>
      </c>
      <c r="ADE48" s="3" t="s">
        <v>1643</v>
      </c>
      <c r="ADF48" s="3" t="s">
        <v>1643</v>
      </c>
      <c r="ADG48" s="3" t="s">
        <v>1643</v>
      </c>
      <c r="ADH48" s="3" t="s">
        <v>1643</v>
      </c>
      <c r="ADI48" s="20" t="s">
        <v>1643</v>
      </c>
      <c r="ADJ48" s="13" t="s">
        <v>1643</v>
      </c>
      <c r="ADK48" s="3" t="s">
        <v>1643</v>
      </c>
      <c r="ADL48" s="3" t="s">
        <v>1643</v>
      </c>
      <c r="ADM48" s="3" t="s">
        <v>1643</v>
      </c>
      <c r="ADN48" s="3" t="s">
        <v>1643</v>
      </c>
      <c r="ADO48" s="5" t="s">
        <v>1643</v>
      </c>
      <c r="ADP48" s="13" t="s">
        <v>1643</v>
      </c>
      <c r="ADQ48" s="8" t="s">
        <v>1643</v>
      </c>
      <c r="ADR48" s="3" t="s">
        <v>1643</v>
      </c>
      <c r="ADS48" s="3" t="s">
        <v>1643</v>
      </c>
      <c r="ADT48" s="5" t="s">
        <v>1643</v>
      </c>
      <c r="ADU48" s="13" t="s">
        <v>1643</v>
      </c>
      <c r="ADV48" s="8" t="s">
        <v>1643</v>
      </c>
      <c r="ADW48" s="3" t="s">
        <v>1643</v>
      </c>
      <c r="ADX48" s="3" t="s">
        <v>1643</v>
      </c>
      <c r="ADY48" s="5" t="s">
        <v>1643</v>
      </c>
      <c r="ADZ48" s="13" t="s">
        <v>1643</v>
      </c>
      <c r="AEA48" s="8" t="s">
        <v>1643</v>
      </c>
      <c r="AEB48" s="3" t="s">
        <v>1643</v>
      </c>
      <c r="AEC48" s="3" t="s">
        <v>1643</v>
      </c>
      <c r="AED48" s="5" t="s">
        <v>1643</v>
      </c>
      <c r="AEE48" s="13" t="s">
        <v>1643</v>
      </c>
      <c r="AEF48" s="3" t="s">
        <v>1643</v>
      </c>
      <c r="AEG48" s="3" t="s">
        <v>1643</v>
      </c>
      <c r="AEH48" s="3" t="s">
        <v>1643</v>
      </c>
      <c r="AEI48" s="3" t="s">
        <v>1643</v>
      </c>
      <c r="AEJ48" s="3" t="s">
        <v>1643</v>
      </c>
      <c r="AEK48" s="3" t="s">
        <v>1643</v>
      </c>
      <c r="AEL48" s="3" t="s">
        <v>1643</v>
      </c>
      <c r="AEM48" s="5" t="s">
        <v>1643</v>
      </c>
      <c r="AEN48" s="13" t="s">
        <v>1643</v>
      </c>
      <c r="AEO48" s="3" t="s">
        <v>1643</v>
      </c>
      <c r="AEP48" s="3" t="s">
        <v>1643</v>
      </c>
      <c r="AEQ48" s="3" t="s">
        <v>1643</v>
      </c>
      <c r="AER48" s="3" t="s">
        <v>1643</v>
      </c>
      <c r="AES48" s="3" t="s">
        <v>1643</v>
      </c>
      <c r="AET48" s="5" t="s">
        <v>1643</v>
      </c>
      <c r="AEU48" s="13" t="s">
        <v>1643</v>
      </c>
      <c r="AEV48" s="3" t="s">
        <v>1643</v>
      </c>
      <c r="AEW48" s="3" t="s">
        <v>1643</v>
      </c>
      <c r="AEX48" s="3" t="s">
        <v>1643</v>
      </c>
      <c r="AEY48" s="5" t="s">
        <v>1643</v>
      </c>
    </row>
    <row r="49" spans="1:831" ht="101.5" x14ac:dyDescent="0.35">
      <c r="A49" s="1">
        <v>45619.919016203705</v>
      </c>
      <c r="B49" s="2">
        <v>45619.929976851854</v>
      </c>
      <c r="C49" s="4">
        <v>100</v>
      </c>
      <c r="D49" s="4">
        <v>947</v>
      </c>
      <c r="E49" s="3" t="s">
        <v>1677</v>
      </c>
      <c r="F49" s="2">
        <v>45626.930062928244</v>
      </c>
      <c r="G49" s="3" t="s">
        <v>1744</v>
      </c>
      <c r="H49" s="4">
        <v>1</v>
      </c>
      <c r="I49" s="3" t="s">
        <v>1642</v>
      </c>
      <c r="J49" s="3" t="s">
        <v>1642</v>
      </c>
      <c r="K49" s="3" t="s">
        <v>1642</v>
      </c>
      <c r="L49" s="3" t="s">
        <v>1642</v>
      </c>
      <c r="M49" s="3" t="s">
        <v>1642</v>
      </c>
      <c r="N49" s="3" t="s">
        <v>1642</v>
      </c>
      <c r="O49" s="3" t="s">
        <v>111</v>
      </c>
      <c r="P49" s="3" t="s">
        <v>110</v>
      </c>
      <c r="Q49" s="3" t="s">
        <v>7</v>
      </c>
      <c r="R49" s="20" t="s">
        <v>110</v>
      </c>
      <c r="S49" s="127">
        <v>27</v>
      </c>
      <c r="T49" s="124"/>
      <c r="U49" s="3"/>
      <c r="V49" s="3" t="s">
        <v>20</v>
      </c>
      <c r="W49" s="3" t="s">
        <v>110</v>
      </c>
      <c r="X49" s="3" t="s">
        <v>41</v>
      </c>
      <c r="Y49" s="3" t="s">
        <v>75</v>
      </c>
      <c r="Z49" s="3" t="s">
        <v>12</v>
      </c>
      <c r="AA49" s="4">
        <v>620</v>
      </c>
      <c r="AB49" s="3" t="s">
        <v>25</v>
      </c>
      <c r="AC49" s="3" t="s">
        <v>110</v>
      </c>
      <c r="AD49" s="3" t="s">
        <v>1643</v>
      </c>
      <c r="AE49" s="5" t="s">
        <v>1643</v>
      </c>
      <c r="AF49" s="8" t="s">
        <v>1643</v>
      </c>
      <c r="AG49" s="3" t="s">
        <v>1643</v>
      </c>
      <c r="AH49" s="3" t="s">
        <v>1643</v>
      </c>
      <c r="AI49" s="3" t="s">
        <v>1643</v>
      </c>
      <c r="AJ49" s="3" t="s">
        <v>1643</v>
      </c>
      <c r="AK49" s="3" t="s">
        <v>1643</v>
      </c>
      <c r="AL49" s="3" t="s">
        <v>1643</v>
      </c>
      <c r="AM49" s="3" t="s">
        <v>1643</v>
      </c>
      <c r="AN49" s="3" t="s">
        <v>1643</v>
      </c>
      <c r="AO49" s="3" t="s">
        <v>1643</v>
      </c>
      <c r="AP49" s="3" t="s">
        <v>1643</v>
      </c>
      <c r="AQ49" s="3" t="s">
        <v>1643</v>
      </c>
      <c r="AR49" s="3" t="s">
        <v>1643</v>
      </c>
      <c r="AS49" s="3" t="s">
        <v>1643</v>
      </c>
      <c r="AT49" s="3" t="s">
        <v>1643</v>
      </c>
      <c r="AU49" s="5" t="s">
        <v>1643</v>
      </c>
      <c r="AV49" s="13" t="s">
        <v>1643</v>
      </c>
      <c r="AW49" s="3" t="s">
        <v>1643</v>
      </c>
      <c r="AX49" s="3" t="s">
        <v>1643</v>
      </c>
      <c r="AY49" s="3" t="s">
        <v>1643</v>
      </c>
      <c r="AZ49" s="3" t="s">
        <v>1643</v>
      </c>
      <c r="BA49" s="3" t="s">
        <v>1643</v>
      </c>
      <c r="BB49" s="3" t="s">
        <v>1643</v>
      </c>
      <c r="BC49" s="5" t="s">
        <v>1643</v>
      </c>
      <c r="BD49" s="13" t="s">
        <v>1643</v>
      </c>
      <c r="BE49" s="3" t="s">
        <v>1643</v>
      </c>
      <c r="BF49" s="3" t="s">
        <v>1643</v>
      </c>
      <c r="BG49" s="3" t="s">
        <v>1643</v>
      </c>
      <c r="BH49" s="3" t="s">
        <v>1643</v>
      </c>
      <c r="BI49" s="3" t="s">
        <v>1643</v>
      </c>
      <c r="BJ49" s="3" t="s">
        <v>1643</v>
      </c>
      <c r="BK49" s="5" t="s">
        <v>1643</v>
      </c>
      <c r="BL49" s="13" t="s">
        <v>1643</v>
      </c>
      <c r="BM49" s="3" t="s">
        <v>1643</v>
      </c>
      <c r="BN49" s="3" t="s">
        <v>1643</v>
      </c>
      <c r="BO49" s="5" t="s">
        <v>1643</v>
      </c>
      <c r="BP49" s="13" t="s">
        <v>1643</v>
      </c>
      <c r="BQ49" s="3" t="s">
        <v>1643</v>
      </c>
      <c r="BR49" s="3" t="s">
        <v>1643</v>
      </c>
      <c r="BS49" s="5" t="s">
        <v>1643</v>
      </c>
      <c r="BT49" s="13" t="s">
        <v>1643</v>
      </c>
      <c r="BU49" s="5" t="s">
        <v>1643</v>
      </c>
      <c r="BV49" s="13" t="s">
        <v>1643</v>
      </c>
      <c r="BW49" s="3" t="s">
        <v>1643</v>
      </c>
      <c r="BX49" s="3" t="s">
        <v>1643</v>
      </c>
      <c r="BY49" s="5" t="s">
        <v>1643</v>
      </c>
      <c r="BZ49" s="13" t="s">
        <v>1643</v>
      </c>
      <c r="CA49" s="3" t="s">
        <v>1643</v>
      </c>
      <c r="CB49" s="3" t="s">
        <v>1643</v>
      </c>
      <c r="CC49" s="3" t="s">
        <v>1643</v>
      </c>
      <c r="CD49" s="5" t="s">
        <v>1643</v>
      </c>
      <c r="CE49" s="13" t="s">
        <v>1643</v>
      </c>
      <c r="CF49" s="3" t="s">
        <v>1643</v>
      </c>
      <c r="CG49" s="3" t="s">
        <v>1643</v>
      </c>
      <c r="CH49" s="3" t="s">
        <v>1643</v>
      </c>
      <c r="CI49" s="3" t="s">
        <v>1643</v>
      </c>
      <c r="CJ49" s="3" t="s">
        <v>1643</v>
      </c>
      <c r="CK49" s="5" t="s">
        <v>1643</v>
      </c>
      <c r="CL49" s="13" t="s">
        <v>1643</v>
      </c>
      <c r="CM49" s="3" t="s">
        <v>1643</v>
      </c>
      <c r="CN49" s="3" t="s">
        <v>1643</v>
      </c>
      <c r="CO49" s="3" t="s">
        <v>1643</v>
      </c>
      <c r="CP49" s="3" t="s">
        <v>1643</v>
      </c>
      <c r="CQ49" s="20" t="s">
        <v>1643</v>
      </c>
      <c r="CR49" s="13" t="s">
        <v>1643</v>
      </c>
      <c r="CS49" s="3" t="s">
        <v>1643</v>
      </c>
      <c r="CT49" s="3" t="s">
        <v>1643</v>
      </c>
      <c r="CU49" s="3" t="s">
        <v>1643</v>
      </c>
      <c r="CV49" s="3" t="s">
        <v>1643</v>
      </c>
      <c r="CW49" s="3" t="s">
        <v>1643</v>
      </c>
      <c r="CX49" s="3" t="s">
        <v>1643</v>
      </c>
      <c r="CY49" s="3" t="s">
        <v>1643</v>
      </c>
      <c r="CZ49" s="3" t="s">
        <v>1643</v>
      </c>
      <c r="DA49" s="3" t="s">
        <v>1643</v>
      </c>
      <c r="DB49" s="3" t="s">
        <v>1643</v>
      </c>
      <c r="DC49" s="3" t="s">
        <v>1643</v>
      </c>
      <c r="DD49" s="3" t="s">
        <v>1643</v>
      </c>
      <c r="DE49" s="5" t="s">
        <v>1643</v>
      </c>
      <c r="DF49" s="8" t="s">
        <v>1643</v>
      </c>
      <c r="DG49" s="3" t="s">
        <v>1643</v>
      </c>
      <c r="DH49" s="3" t="s">
        <v>1643</v>
      </c>
      <c r="DI49" s="3" t="s">
        <v>1643</v>
      </c>
      <c r="DJ49" s="3" t="s">
        <v>1643</v>
      </c>
      <c r="DK49" s="3" t="s">
        <v>1643</v>
      </c>
      <c r="DL49" s="3" t="s">
        <v>1643</v>
      </c>
      <c r="DM49" s="3" t="s">
        <v>1643</v>
      </c>
      <c r="DN49" s="5" t="s">
        <v>1643</v>
      </c>
      <c r="DO49" s="8" t="s">
        <v>1643</v>
      </c>
      <c r="DP49" s="3" t="s">
        <v>1643</v>
      </c>
      <c r="DQ49" s="3" t="s">
        <v>1643</v>
      </c>
      <c r="DR49" s="5" t="s">
        <v>1643</v>
      </c>
      <c r="DS49" s="8" t="s">
        <v>1643</v>
      </c>
      <c r="DT49" s="3" t="s">
        <v>1643</v>
      </c>
      <c r="DU49" s="3" t="s">
        <v>1643</v>
      </c>
      <c r="DV49" s="5" t="s">
        <v>1643</v>
      </c>
      <c r="DW49" s="16" t="s">
        <v>1643</v>
      </c>
      <c r="DX49" s="13" t="s">
        <v>1643</v>
      </c>
      <c r="DY49" s="3" t="s">
        <v>1643</v>
      </c>
      <c r="DZ49" s="3" t="s">
        <v>1643</v>
      </c>
      <c r="EA49" s="3" t="s">
        <v>1643</v>
      </c>
      <c r="EB49" s="20" t="s">
        <v>1643</v>
      </c>
      <c r="EC49" s="13" t="s">
        <v>1643</v>
      </c>
      <c r="ED49" s="3" t="s">
        <v>1643</v>
      </c>
      <c r="EE49" s="3" t="s">
        <v>1643</v>
      </c>
      <c r="EF49" s="3" t="s">
        <v>1643</v>
      </c>
      <c r="EG49" s="3" t="s">
        <v>1643</v>
      </c>
      <c r="EH49" s="3" t="s">
        <v>1643</v>
      </c>
      <c r="EI49" s="3" t="s">
        <v>1643</v>
      </c>
      <c r="EJ49" s="3" t="s">
        <v>1643</v>
      </c>
      <c r="EK49" s="3" t="s">
        <v>1643</v>
      </c>
      <c r="EL49" s="3" t="s">
        <v>1643</v>
      </c>
      <c r="EM49" s="20" t="s">
        <v>1643</v>
      </c>
      <c r="EN49" s="18" t="s">
        <v>1643</v>
      </c>
      <c r="EO49" s="8" t="s">
        <v>1643</v>
      </c>
      <c r="EP49" s="3" t="s">
        <v>1643</v>
      </c>
      <c r="EQ49" s="3" t="s">
        <v>1643</v>
      </c>
      <c r="ER49" s="3" t="s">
        <v>1643</v>
      </c>
      <c r="ES49" s="3" t="s">
        <v>1643</v>
      </c>
      <c r="ET49" s="3" t="s">
        <v>1643</v>
      </c>
      <c r="EU49" s="3" t="s">
        <v>1643</v>
      </c>
      <c r="EV49" s="3" t="s">
        <v>1643</v>
      </c>
      <c r="EW49" s="3" t="s">
        <v>1643</v>
      </c>
      <c r="EX49" s="20" t="s">
        <v>1643</v>
      </c>
      <c r="EY49" s="16" t="s">
        <v>1643</v>
      </c>
      <c r="EZ49" s="13" t="s">
        <v>1643</v>
      </c>
      <c r="FA49" s="3" t="s">
        <v>1643</v>
      </c>
      <c r="FB49" s="3" t="s">
        <v>1643</v>
      </c>
      <c r="FC49" s="3" t="s">
        <v>1643</v>
      </c>
      <c r="FD49" s="3" t="s">
        <v>1643</v>
      </c>
      <c r="FE49" s="3" t="s">
        <v>1643</v>
      </c>
      <c r="FF49" s="3" t="s">
        <v>1643</v>
      </c>
      <c r="FG49" s="3" t="s">
        <v>1643</v>
      </c>
      <c r="FH49" s="3" t="s">
        <v>1643</v>
      </c>
      <c r="FI49" s="3" t="s">
        <v>1643</v>
      </c>
      <c r="FJ49" s="3" t="s">
        <v>1643</v>
      </c>
      <c r="FK49" s="3" t="s">
        <v>1643</v>
      </c>
      <c r="FL49" s="3" t="s">
        <v>1643</v>
      </c>
      <c r="FM49" s="3" t="s">
        <v>1643</v>
      </c>
      <c r="FN49" s="3" t="s">
        <v>1643</v>
      </c>
      <c r="FO49" s="3" t="s">
        <v>1643</v>
      </c>
      <c r="FP49" s="3" t="s">
        <v>1643</v>
      </c>
      <c r="FQ49" s="3" t="s">
        <v>1643</v>
      </c>
      <c r="FR49" s="3" t="s">
        <v>1643</v>
      </c>
      <c r="FS49" s="3" t="s">
        <v>1643</v>
      </c>
      <c r="FT49" s="3" t="s">
        <v>1643</v>
      </c>
      <c r="FU49" s="3" t="s">
        <v>1643</v>
      </c>
      <c r="FV49" s="3" t="s">
        <v>1643</v>
      </c>
      <c r="FW49" s="3" t="s">
        <v>1643</v>
      </c>
      <c r="FX49" s="3" t="s">
        <v>1643</v>
      </c>
      <c r="FY49" s="3" t="s">
        <v>1643</v>
      </c>
      <c r="FZ49" s="3" t="s">
        <v>1643</v>
      </c>
      <c r="GA49" s="3" t="s">
        <v>1643</v>
      </c>
      <c r="GB49" s="3" t="s">
        <v>1643</v>
      </c>
      <c r="GC49" s="3" t="s">
        <v>1643</v>
      </c>
      <c r="GD49" s="3" t="s">
        <v>1643</v>
      </c>
      <c r="GE49" s="3" t="s">
        <v>1643</v>
      </c>
      <c r="GF49" s="3" t="s">
        <v>1643</v>
      </c>
      <c r="GG49" s="3" t="s">
        <v>1643</v>
      </c>
      <c r="GH49" s="3" t="s">
        <v>1643</v>
      </c>
      <c r="GI49" s="3" t="s">
        <v>1643</v>
      </c>
      <c r="GJ49" s="3" t="s">
        <v>1643</v>
      </c>
      <c r="GK49" s="3" t="s">
        <v>1643</v>
      </c>
      <c r="GL49" s="3" t="s">
        <v>1643</v>
      </c>
      <c r="GM49" s="3" t="s">
        <v>1643</v>
      </c>
      <c r="GN49" s="3" t="s">
        <v>1643</v>
      </c>
      <c r="GO49" s="3" t="s">
        <v>1643</v>
      </c>
      <c r="GP49" s="20" t="s">
        <v>1643</v>
      </c>
      <c r="GQ49" s="13" t="s">
        <v>1643</v>
      </c>
      <c r="GR49" s="20" t="s">
        <v>1643</v>
      </c>
      <c r="GS49" s="13" t="s">
        <v>1643</v>
      </c>
      <c r="GT49" s="3" t="s">
        <v>1643</v>
      </c>
      <c r="GU49" s="3" t="s">
        <v>1643</v>
      </c>
      <c r="GV49" s="20" t="s">
        <v>1643</v>
      </c>
      <c r="GW49" s="31"/>
      <c r="GX49" s="13" t="s">
        <v>1643</v>
      </c>
      <c r="GY49" s="5" t="s">
        <v>1643</v>
      </c>
      <c r="GZ49" s="13" t="s">
        <v>1643</v>
      </c>
      <c r="HA49" s="5" t="s">
        <v>1643</v>
      </c>
      <c r="HB49" s="13" t="s">
        <v>1643</v>
      </c>
      <c r="HC49" s="3" t="s">
        <v>1643</v>
      </c>
      <c r="HD49" s="3" t="s">
        <v>1643</v>
      </c>
      <c r="HE49" s="3" t="s">
        <v>1643</v>
      </c>
      <c r="HF49" s="3" t="s">
        <v>1643</v>
      </c>
      <c r="HG49" s="20" t="s">
        <v>1643</v>
      </c>
      <c r="HH49" s="13" t="s">
        <v>1643</v>
      </c>
      <c r="HI49" s="3"/>
      <c r="HJ49" s="3" t="s">
        <v>1643</v>
      </c>
      <c r="HK49" s="3" t="s">
        <v>1643</v>
      </c>
      <c r="HL49" s="3" t="s">
        <v>1643</v>
      </c>
      <c r="HM49" s="3" t="s">
        <v>1643</v>
      </c>
      <c r="HN49" s="3" t="s">
        <v>1643</v>
      </c>
      <c r="HO49" s="5" t="s">
        <v>1643</v>
      </c>
      <c r="HP49" s="8" t="s">
        <v>1643</v>
      </c>
      <c r="HQ49" s="8" t="s">
        <v>1643</v>
      </c>
      <c r="HR49" s="3" t="s">
        <v>1643</v>
      </c>
      <c r="HS49" s="3" t="s">
        <v>1643</v>
      </c>
      <c r="HT49" s="3" t="s">
        <v>1643</v>
      </c>
      <c r="HU49" s="3" t="s">
        <v>1643</v>
      </c>
      <c r="HV49" s="5" t="s">
        <v>1643</v>
      </c>
      <c r="HW49" s="13" t="s">
        <v>1643</v>
      </c>
      <c r="HX49" s="8" t="s">
        <v>1643</v>
      </c>
      <c r="HY49" s="3" t="s">
        <v>1643</v>
      </c>
      <c r="HZ49" s="3" t="s">
        <v>1643</v>
      </c>
      <c r="IA49" s="3" t="s">
        <v>1643</v>
      </c>
      <c r="IB49" s="3" t="s">
        <v>1643</v>
      </c>
      <c r="IC49" s="5" t="s">
        <v>1643</v>
      </c>
      <c r="ID49" s="13" t="s">
        <v>1643</v>
      </c>
      <c r="IE49" s="8" t="s">
        <v>1643</v>
      </c>
      <c r="IF49" s="3" t="s">
        <v>1643</v>
      </c>
      <c r="IG49" s="3" t="s">
        <v>1643</v>
      </c>
      <c r="IH49" s="3" t="s">
        <v>1643</v>
      </c>
      <c r="II49" s="3" t="s">
        <v>1643</v>
      </c>
      <c r="IJ49" s="20" t="s">
        <v>1643</v>
      </c>
      <c r="IK49" s="13" t="s">
        <v>1643</v>
      </c>
      <c r="IL49" s="3" t="s">
        <v>1643</v>
      </c>
      <c r="IM49" s="3" t="s">
        <v>1643</v>
      </c>
      <c r="IN49" s="3" t="s">
        <v>1643</v>
      </c>
      <c r="IO49" s="3" t="s">
        <v>1643</v>
      </c>
      <c r="IP49" s="3" t="s">
        <v>1643</v>
      </c>
      <c r="IQ49" s="3" t="s">
        <v>1643</v>
      </c>
      <c r="IR49" s="3" t="s">
        <v>1643</v>
      </c>
      <c r="IS49" s="20" t="s">
        <v>1643</v>
      </c>
      <c r="IT49" s="13" t="s">
        <v>1643</v>
      </c>
      <c r="IU49" s="3"/>
      <c r="IV49" s="3" t="s">
        <v>1643</v>
      </c>
      <c r="IW49" s="3" t="s">
        <v>1643</v>
      </c>
      <c r="IX49" s="3" t="s">
        <v>1643</v>
      </c>
      <c r="IY49" s="5" t="s">
        <v>1643</v>
      </c>
      <c r="IZ49" s="8" t="s">
        <v>1643</v>
      </c>
      <c r="JA49" s="8" t="s">
        <v>1643</v>
      </c>
      <c r="JB49" s="3" t="s">
        <v>1643</v>
      </c>
      <c r="JC49" s="3" t="s">
        <v>1643</v>
      </c>
      <c r="JD49" s="5" t="s">
        <v>1643</v>
      </c>
      <c r="JE49" s="13" t="s">
        <v>1643</v>
      </c>
      <c r="JF49" s="3" t="s">
        <v>1643</v>
      </c>
      <c r="JG49" s="3" t="s">
        <v>1643</v>
      </c>
      <c r="JH49" s="3" t="s">
        <v>1643</v>
      </c>
      <c r="JI49" s="3" t="s">
        <v>1643</v>
      </c>
      <c r="JJ49" s="3" t="s">
        <v>1643</v>
      </c>
      <c r="JK49" s="3" t="s">
        <v>1643</v>
      </c>
      <c r="JL49" s="3" t="s">
        <v>1643</v>
      </c>
      <c r="JM49" s="20" t="s">
        <v>1643</v>
      </c>
      <c r="JN49" s="13" t="s">
        <v>1643</v>
      </c>
      <c r="JO49" s="3" t="s">
        <v>1643</v>
      </c>
      <c r="JP49" s="3" t="s">
        <v>1643</v>
      </c>
      <c r="JQ49" s="3" t="s">
        <v>1643</v>
      </c>
      <c r="JR49" s="3" t="s">
        <v>1643</v>
      </c>
      <c r="JS49" s="5" t="s">
        <v>1643</v>
      </c>
      <c r="JT49" s="13" t="s">
        <v>1643</v>
      </c>
      <c r="JU49" s="3" t="s">
        <v>1643</v>
      </c>
      <c r="JV49" s="3" t="s">
        <v>1643</v>
      </c>
      <c r="JW49" s="3" t="s">
        <v>1643</v>
      </c>
      <c r="JX49" s="5" t="s">
        <v>1643</v>
      </c>
      <c r="JY49" s="13" t="s">
        <v>1643</v>
      </c>
      <c r="JZ49" s="3" t="s">
        <v>1643</v>
      </c>
      <c r="KA49" s="3" t="s">
        <v>1643</v>
      </c>
      <c r="KB49" s="3" t="s">
        <v>1643</v>
      </c>
      <c r="KC49" s="3" t="s">
        <v>1643</v>
      </c>
      <c r="KD49" s="3" t="s">
        <v>1643</v>
      </c>
      <c r="KE49" s="3" t="s">
        <v>1643</v>
      </c>
      <c r="KF49" s="3" t="s">
        <v>1643</v>
      </c>
      <c r="KG49" s="5" t="s">
        <v>1643</v>
      </c>
      <c r="KH49" s="13" t="s">
        <v>1643</v>
      </c>
      <c r="KI49" s="3" t="s">
        <v>1643</v>
      </c>
      <c r="KJ49" s="3" t="s">
        <v>1643</v>
      </c>
      <c r="KK49" s="3" t="s">
        <v>1643</v>
      </c>
      <c r="KL49" s="3" t="s">
        <v>1643</v>
      </c>
      <c r="KM49" s="3" t="s">
        <v>1643</v>
      </c>
      <c r="KN49" s="20" t="s">
        <v>1643</v>
      </c>
      <c r="KO49" s="13" t="s">
        <v>1643</v>
      </c>
      <c r="KP49" s="3" t="s">
        <v>1643</v>
      </c>
      <c r="KQ49" s="3" t="s">
        <v>1643</v>
      </c>
      <c r="KR49" s="3" t="s">
        <v>1643</v>
      </c>
      <c r="KS49" s="20" t="s">
        <v>1643</v>
      </c>
      <c r="KT49" s="16" t="s">
        <v>1643</v>
      </c>
      <c r="KU49" s="13" t="s">
        <v>1643</v>
      </c>
      <c r="KV49" s="3" t="s">
        <v>1643</v>
      </c>
      <c r="KW49" s="3" t="s">
        <v>1643</v>
      </c>
      <c r="KX49" s="3" t="s">
        <v>1643</v>
      </c>
      <c r="KY49" s="3" t="s">
        <v>1643</v>
      </c>
      <c r="KZ49" s="3" t="s">
        <v>1643</v>
      </c>
      <c r="LA49" s="3" t="s">
        <v>1643</v>
      </c>
      <c r="LB49" s="3" t="s">
        <v>1643</v>
      </c>
      <c r="LC49" s="3" t="s">
        <v>1643</v>
      </c>
      <c r="LD49" s="3" t="s">
        <v>1643</v>
      </c>
      <c r="LE49" s="3" t="s">
        <v>1643</v>
      </c>
      <c r="LF49" s="3" t="s">
        <v>1643</v>
      </c>
      <c r="LG49" s="3" t="s">
        <v>1643</v>
      </c>
      <c r="LH49" s="3" t="s">
        <v>1643</v>
      </c>
      <c r="LI49" s="3" t="s">
        <v>1643</v>
      </c>
      <c r="LJ49" s="3" t="s">
        <v>1643</v>
      </c>
      <c r="LK49" s="3" t="s">
        <v>1643</v>
      </c>
      <c r="LL49" s="3" t="s">
        <v>1643</v>
      </c>
      <c r="LM49" s="3" t="s">
        <v>1643</v>
      </c>
      <c r="LN49" s="3" t="s">
        <v>1643</v>
      </c>
      <c r="LO49" s="3" t="s">
        <v>1643</v>
      </c>
      <c r="LP49" s="3" t="s">
        <v>1643</v>
      </c>
      <c r="LQ49" s="3" t="s">
        <v>1643</v>
      </c>
      <c r="LR49" s="3" t="s">
        <v>1643</v>
      </c>
      <c r="LS49" s="3" t="s">
        <v>1643</v>
      </c>
      <c r="LT49" s="3" t="s">
        <v>1643</v>
      </c>
      <c r="LU49" s="3" t="s">
        <v>1643</v>
      </c>
      <c r="LV49" s="3" t="s">
        <v>1643</v>
      </c>
      <c r="LW49" s="3" t="s">
        <v>1643</v>
      </c>
      <c r="LX49" s="3" t="s">
        <v>1643</v>
      </c>
      <c r="LY49" s="3" t="s">
        <v>1643</v>
      </c>
      <c r="LZ49" s="3" t="s">
        <v>1643</v>
      </c>
      <c r="MA49" s="3" t="s">
        <v>1643</v>
      </c>
      <c r="MB49" s="3" t="s">
        <v>1643</v>
      </c>
      <c r="MC49" s="3" t="s">
        <v>1643</v>
      </c>
      <c r="MD49" s="3" t="s">
        <v>1643</v>
      </c>
      <c r="ME49" s="3" t="s">
        <v>1643</v>
      </c>
      <c r="MF49" s="3" t="s">
        <v>1643</v>
      </c>
      <c r="MG49" s="3" t="s">
        <v>1643</v>
      </c>
      <c r="MH49" s="3" t="s">
        <v>1643</v>
      </c>
      <c r="MI49" s="3" t="s">
        <v>1643</v>
      </c>
      <c r="MJ49" s="3" t="s">
        <v>1643</v>
      </c>
      <c r="MK49" s="3" t="s">
        <v>1643</v>
      </c>
      <c r="ML49" s="3" t="s">
        <v>1643</v>
      </c>
      <c r="MM49" s="3" t="s">
        <v>1643</v>
      </c>
      <c r="MN49" s="20" t="s">
        <v>1643</v>
      </c>
      <c r="MO49" s="13" t="s">
        <v>1643</v>
      </c>
      <c r="MP49" s="3" t="s">
        <v>1643</v>
      </c>
      <c r="MQ49" s="3" t="s">
        <v>1643</v>
      </c>
      <c r="MR49" s="3" t="s">
        <v>1643</v>
      </c>
      <c r="MS49" s="3" t="s">
        <v>1643</v>
      </c>
      <c r="MT49" s="3" t="s">
        <v>1643</v>
      </c>
      <c r="MU49" s="3" t="s">
        <v>1643</v>
      </c>
      <c r="MV49" s="20" t="s">
        <v>1643</v>
      </c>
      <c r="MW49" s="13" t="s">
        <v>1643</v>
      </c>
      <c r="MX49" s="3" t="s">
        <v>1643</v>
      </c>
      <c r="MY49" s="3" t="s">
        <v>1643</v>
      </c>
      <c r="MZ49" s="3" t="s">
        <v>1643</v>
      </c>
      <c r="NA49" s="3" t="s">
        <v>1643</v>
      </c>
      <c r="NB49" s="3" t="s">
        <v>1643</v>
      </c>
      <c r="NC49" s="20" t="s">
        <v>1643</v>
      </c>
      <c r="ND49" s="13" t="s">
        <v>1643</v>
      </c>
      <c r="NE49" s="3" t="s">
        <v>1643</v>
      </c>
      <c r="NF49" s="3" t="s">
        <v>1643</v>
      </c>
      <c r="NG49" s="3" t="s">
        <v>1643</v>
      </c>
      <c r="NH49" s="3" t="s">
        <v>1643</v>
      </c>
      <c r="NI49" s="3" t="s">
        <v>1643</v>
      </c>
      <c r="NJ49" s="3" t="s">
        <v>1643</v>
      </c>
      <c r="NK49" s="3" t="s">
        <v>1643</v>
      </c>
      <c r="NL49" s="3" t="s">
        <v>1643</v>
      </c>
      <c r="NM49" s="3" t="s">
        <v>1643</v>
      </c>
      <c r="NN49" s="3" t="s">
        <v>1643</v>
      </c>
      <c r="NO49" s="20" t="s">
        <v>1643</v>
      </c>
      <c r="NP49" s="13" t="s">
        <v>1643</v>
      </c>
      <c r="NQ49" s="3" t="s">
        <v>1643</v>
      </c>
      <c r="NR49" s="3" t="s">
        <v>1643</v>
      </c>
      <c r="NS49" s="3" t="s">
        <v>1643</v>
      </c>
      <c r="NT49" s="3" t="s">
        <v>1643</v>
      </c>
      <c r="NU49" s="3" t="s">
        <v>1643</v>
      </c>
      <c r="NV49" s="3" t="s">
        <v>1643</v>
      </c>
      <c r="NW49" s="3" t="s">
        <v>1643</v>
      </c>
      <c r="NX49" s="3" t="s">
        <v>1643</v>
      </c>
      <c r="NY49" s="3" t="s">
        <v>1643</v>
      </c>
      <c r="NZ49" s="3" t="s">
        <v>1643</v>
      </c>
      <c r="OA49" s="3" t="s">
        <v>1643</v>
      </c>
      <c r="OB49" s="3" t="s">
        <v>1643</v>
      </c>
      <c r="OC49" s="3" t="s">
        <v>1643</v>
      </c>
      <c r="OD49" s="3" t="s">
        <v>1643</v>
      </c>
      <c r="OE49" s="5" t="s">
        <v>1643</v>
      </c>
      <c r="OF49" s="13" t="s">
        <v>1643</v>
      </c>
      <c r="OG49" s="3" t="s">
        <v>1643</v>
      </c>
      <c r="OH49" s="3" t="s">
        <v>1643</v>
      </c>
      <c r="OI49" s="3" t="s">
        <v>1643</v>
      </c>
      <c r="OJ49" s="3" t="s">
        <v>1643</v>
      </c>
      <c r="OK49" s="3" t="s">
        <v>1643</v>
      </c>
      <c r="OL49" s="3" t="s">
        <v>1643</v>
      </c>
      <c r="OM49" s="5" t="s">
        <v>1643</v>
      </c>
      <c r="ON49" s="13" t="s">
        <v>1643</v>
      </c>
      <c r="OO49" s="3" t="s">
        <v>1643</v>
      </c>
      <c r="OP49" s="3" t="s">
        <v>1643</v>
      </c>
      <c r="OQ49" s="3" t="s">
        <v>1643</v>
      </c>
      <c r="OR49" s="3" t="s">
        <v>1643</v>
      </c>
      <c r="OS49" s="3" t="s">
        <v>1643</v>
      </c>
      <c r="OT49" s="3" t="s">
        <v>1643</v>
      </c>
      <c r="OU49" s="3" t="s">
        <v>1643</v>
      </c>
      <c r="OV49" s="3" t="s">
        <v>1643</v>
      </c>
      <c r="OW49" s="3" t="s">
        <v>1643</v>
      </c>
      <c r="OX49" s="5" t="s">
        <v>1643</v>
      </c>
      <c r="OY49" s="13" t="s">
        <v>1643</v>
      </c>
      <c r="OZ49" s="3" t="s">
        <v>1643</v>
      </c>
      <c r="PA49" s="3" t="s">
        <v>1643</v>
      </c>
      <c r="PB49" s="3" t="s">
        <v>1643</v>
      </c>
      <c r="PC49" s="3" t="s">
        <v>1643</v>
      </c>
      <c r="PD49" s="3" t="s">
        <v>1643</v>
      </c>
      <c r="PE49" s="3" t="s">
        <v>1643</v>
      </c>
      <c r="PF49" s="3" t="s">
        <v>1643</v>
      </c>
      <c r="PG49" s="3" t="s">
        <v>1643</v>
      </c>
      <c r="PH49" s="3" t="s">
        <v>1643</v>
      </c>
      <c r="PI49" s="3" t="s">
        <v>1643</v>
      </c>
      <c r="PJ49" s="3" t="s">
        <v>1643</v>
      </c>
      <c r="PK49" s="3" t="s">
        <v>1643</v>
      </c>
      <c r="PL49" s="3" t="s">
        <v>1643</v>
      </c>
      <c r="PM49" s="3" t="s">
        <v>1643</v>
      </c>
      <c r="PN49" s="3" t="s">
        <v>1643</v>
      </c>
      <c r="PO49" s="3" t="s">
        <v>1643</v>
      </c>
      <c r="PP49" s="3" t="s">
        <v>1643</v>
      </c>
      <c r="PQ49" s="3" t="s">
        <v>1643</v>
      </c>
      <c r="PR49" s="3" t="s">
        <v>1643</v>
      </c>
      <c r="PS49" s="3" t="s">
        <v>1643</v>
      </c>
      <c r="PT49" s="3" t="s">
        <v>1643</v>
      </c>
      <c r="PU49" s="3" t="s">
        <v>1643</v>
      </c>
      <c r="PV49" s="3" t="s">
        <v>1643</v>
      </c>
      <c r="PW49" s="3" t="s">
        <v>1643</v>
      </c>
      <c r="PX49" s="3" t="s">
        <v>1643</v>
      </c>
      <c r="PY49" s="3" t="s">
        <v>1643</v>
      </c>
      <c r="PZ49" s="3" t="s">
        <v>1643</v>
      </c>
      <c r="QA49" s="3" t="s">
        <v>1643</v>
      </c>
      <c r="QB49" s="3" t="s">
        <v>1643</v>
      </c>
      <c r="QC49" s="3" t="s">
        <v>1643</v>
      </c>
      <c r="QD49" s="3" t="s">
        <v>1643</v>
      </c>
      <c r="QE49" s="3" t="s">
        <v>1643</v>
      </c>
      <c r="QF49" s="3" t="s">
        <v>1643</v>
      </c>
      <c r="QG49" s="3" t="s">
        <v>1643</v>
      </c>
      <c r="QH49" s="3" t="s">
        <v>1643</v>
      </c>
      <c r="QI49" s="3" t="s">
        <v>1643</v>
      </c>
      <c r="QJ49" s="3" t="s">
        <v>1643</v>
      </c>
      <c r="QK49" s="3" t="s">
        <v>1643</v>
      </c>
      <c r="QL49" s="3" t="s">
        <v>1643</v>
      </c>
      <c r="QM49" s="3" t="s">
        <v>1643</v>
      </c>
      <c r="QN49" s="3" t="s">
        <v>1643</v>
      </c>
      <c r="QO49" s="3" t="s">
        <v>1643</v>
      </c>
      <c r="QP49" s="3" t="s">
        <v>1643</v>
      </c>
      <c r="QQ49" s="3" t="s">
        <v>1643</v>
      </c>
      <c r="QR49" s="3" t="s">
        <v>1643</v>
      </c>
      <c r="QS49" s="3" t="s">
        <v>1643</v>
      </c>
      <c r="QT49" s="3" t="s">
        <v>1643</v>
      </c>
      <c r="QU49" s="3" t="s">
        <v>1643</v>
      </c>
      <c r="QV49" s="3" t="s">
        <v>1643</v>
      </c>
      <c r="QW49" s="3" t="s">
        <v>1643</v>
      </c>
      <c r="QX49" s="3" t="s">
        <v>1643</v>
      </c>
      <c r="QY49" s="3" t="s">
        <v>1643</v>
      </c>
      <c r="QZ49" s="3" t="s">
        <v>1643</v>
      </c>
      <c r="RA49" s="3" t="s">
        <v>1643</v>
      </c>
      <c r="RB49" s="3" t="s">
        <v>1643</v>
      </c>
      <c r="RC49" s="3" t="s">
        <v>1643</v>
      </c>
      <c r="RD49" s="3" t="s">
        <v>1643</v>
      </c>
      <c r="RE49" s="3" t="s">
        <v>1643</v>
      </c>
      <c r="RF49" s="3" t="s">
        <v>1643</v>
      </c>
      <c r="RG49" s="3" t="s">
        <v>1643</v>
      </c>
      <c r="RH49" s="3" t="s">
        <v>1643</v>
      </c>
      <c r="RI49" s="3" t="s">
        <v>1643</v>
      </c>
      <c r="RJ49" s="3" t="s">
        <v>1643</v>
      </c>
      <c r="RK49" s="5" t="s">
        <v>1643</v>
      </c>
      <c r="RL49" s="8" t="s">
        <v>1643</v>
      </c>
      <c r="RM49" s="3" t="s">
        <v>1643</v>
      </c>
      <c r="RN49" s="3" t="s">
        <v>1643</v>
      </c>
      <c r="RO49" s="3" t="s">
        <v>1643</v>
      </c>
      <c r="RP49" s="3" t="s">
        <v>1643</v>
      </c>
      <c r="RQ49" s="3" t="s">
        <v>1643</v>
      </c>
      <c r="RR49" s="20" t="s">
        <v>1643</v>
      </c>
      <c r="RS49" s="13" t="s">
        <v>1643</v>
      </c>
      <c r="RT49" s="3" t="s">
        <v>1643</v>
      </c>
      <c r="RU49" s="3" t="s">
        <v>1643</v>
      </c>
      <c r="RV49" s="3" t="s">
        <v>1643</v>
      </c>
      <c r="RW49" s="3" t="s">
        <v>1643</v>
      </c>
      <c r="RX49" s="3" t="s">
        <v>1643</v>
      </c>
      <c r="RY49" s="3" t="s">
        <v>1643</v>
      </c>
      <c r="RZ49" s="3" t="s">
        <v>1643</v>
      </c>
      <c r="SA49" s="3" t="s">
        <v>1643</v>
      </c>
      <c r="SB49" s="3" t="s">
        <v>1643</v>
      </c>
      <c r="SC49" s="3" t="s">
        <v>1643</v>
      </c>
      <c r="SD49" s="3" t="s">
        <v>1643</v>
      </c>
      <c r="SE49" s="3" t="s">
        <v>1643</v>
      </c>
      <c r="SF49" s="3" t="s">
        <v>1643</v>
      </c>
      <c r="SG49" s="3" t="s">
        <v>1643</v>
      </c>
      <c r="SH49" s="3" t="s">
        <v>1643</v>
      </c>
      <c r="SI49" s="3" t="s">
        <v>1643</v>
      </c>
      <c r="SJ49" s="3" t="s">
        <v>1643</v>
      </c>
      <c r="SK49" s="3" t="s">
        <v>1643</v>
      </c>
      <c r="SL49" s="3" t="s">
        <v>1643</v>
      </c>
      <c r="SM49" s="3" t="s">
        <v>1643</v>
      </c>
      <c r="SN49" s="3" t="s">
        <v>1643</v>
      </c>
      <c r="SO49" s="3" t="s">
        <v>1643</v>
      </c>
      <c r="SP49" s="3" t="s">
        <v>1643</v>
      </c>
      <c r="SQ49" s="3" t="s">
        <v>1643</v>
      </c>
      <c r="SR49" s="3" t="s">
        <v>1643</v>
      </c>
      <c r="SS49" s="3" t="s">
        <v>1643</v>
      </c>
      <c r="ST49" s="3" t="s">
        <v>1643</v>
      </c>
      <c r="SU49" s="3" t="s">
        <v>1643</v>
      </c>
      <c r="SV49" s="3" t="s">
        <v>1643</v>
      </c>
      <c r="SW49" s="3" t="s">
        <v>1643</v>
      </c>
      <c r="SX49" s="3" t="s">
        <v>1643</v>
      </c>
      <c r="SY49" s="3" t="s">
        <v>1643</v>
      </c>
      <c r="SZ49" s="3" t="s">
        <v>1643</v>
      </c>
      <c r="TA49" s="3" t="s">
        <v>1643</v>
      </c>
      <c r="TB49" s="20" t="s">
        <v>1643</v>
      </c>
      <c r="TC49" s="13"/>
      <c r="TD49" s="3"/>
      <c r="TE49" s="5"/>
      <c r="TF49" s="18" t="s">
        <v>1643</v>
      </c>
      <c r="TG49" s="13" t="s">
        <v>1643</v>
      </c>
      <c r="TH49" s="3" t="s">
        <v>1643</v>
      </c>
      <c r="TI49" s="3" t="s">
        <v>1643</v>
      </c>
      <c r="TJ49" s="3" t="s">
        <v>1643</v>
      </c>
      <c r="TK49" s="3" t="s">
        <v>1643</v>
      </c>
      <c r="TL49" s="3" t="s">
        <v>1643</v>
      </c>
      <c r="TM49" s="3" t="s">
        <v>1643</v>
      </c>
      <c r="TN49" s="3" t="s">
        <v>1643</v>
      </c>
      <c r="TO49" s="3" t="s">
        <v>1643</v>
      </c>
      <c r="TP49" s="5" t="s">
        <v>1643</v>
      </c>
      <c r="TQ49" s="8" t="s">
        <v>1643</v>
      </c>
      <c r="TR49" s="3" t="s">
        <v>1643</v>
      </c>
      <c r="TS49" s="3" t="s">
        <v>1643</v>
      </c>
      <c r="TT49" s="3" t="s">
        <v>1643</v>
      </c>
      <c r="TU49" s="20" t="s">
        <v>1643</v>
      </c>
      <c r="TV49" s="13" t="s">
        <v>1643</v>
      </c>
      <c r="TW49" s="5" t="s">
        <v>1643</v>
      </c>
      <c r="TX49" s="13" t="s">
        <v>1643</v>
      </c>
      <c r="TY49" s="5" t="s">
        <v>1643</v>
      </c>
      <c r="TZ49" s="13" t="s">
        <v>1643</v>
      </c>
      <c r="UA49" s="3" t="s">
        <v>1643</v>
      </c>
      <c r="UB49" s="3" t="s">
        <v>1643</v>
      </c>
      <c r="UC49" s="3" t="s">
        <v>1643</v>
      </c>
      <c r="UD49" s="3" t="s">
        <v>1643</v>
      </c>
      <c r="UE49" s="5" t="s">
        <v>1643</v>
      </c>
      <c r="UF49" s="13" t="s">
        <v>110</v>
      </c>
      <c r="UG49" s="3" t="s">
        <v>1643</v>
      </c>
      <c r="UH49" s="5" t="s">
        <v>110</v>
      </c>
      <c r="UI49" s="13" t="s">
        <v>127</v>
      </c>
      <c r="UJ49" s="3" t="s">
        <v>129</v>
      </c>
      <c r="UK49" s="3" t="s">
        <v>127</v>
      </c>
      <c r="UL49" s="3" t="s">
        <v>127</v>
      </c>
      <c r="UM49" s="3" t="s">
        <v>129</v>
      </c>
      <c r="UN49" s="3" t="s">
        <v>129</v>
      </c>
      <c r="UO49" s="3" t="s">
        <v>127</v>
      </c>
      <c r="UP49" s="3" t="s">
        <v>127</v>
      </c>
      <c r="UQ49" s="3" t="s">
        <v>127</v>
      </c>
      <c r="UR49" s="3" t="s">
        <v>127</v>
      </c>
      <c r="US49" s="3" t="s">
        <v>132</v>
      </c>
      <c r="UT49" s="3" t="s">
        <v>131</v>
      </c>
      <c r="UU49" s="3" t="s">
        <v>131</v>
      </c>
      <c r="UV49" s="3" t="s">
        <v>127</v>
      </c>
      <c r="UW49" s="3" t="s">
        <v>127</v>
      </c>
      <c r="UX49" s="5" t="s">
        <v>1643</v>
      </c>
      <c r="UY49" s="13" t="s">
        <v>1643</v>
      </c>
      <c r="UZ49" s="3" t="s">
        <v>198</v>
      </c>
      <c r="VA49" s="3" t="s">
        <v>1643</v>
      </c>
      <c r="VB49" s="3" t="s">
        <v>1643</v>
      </c>
      <c r="VC49" s="3" t="s">
        <v>1643</v>
      </c>
      <c r="VD49" s="3" t="s">
        <v>207</v>
      </c>
      <c r="VE49" s="3" t="s">
        <v>1643</v>
      </c>
      <c r="VF49" s="5" t="s">
        <v>1643</v>
      </c>
      <c r="VG49" s="13" t="s">
        <v>1643</v>
      </c>
      <c r="VH49" s="3" t="s">
        <v>232</v>
      </c>
      <c r="VI49" s="3" t="s">
        <v>1643</v>
      </c>
      <c r="VJ49" s="3" t="s">
        <v>1643</v>
      </c>
      <c r="VK49" s="3" t="s">
        <v>1643</v>
      </c>
      <c r="VL49" s="3" t="s">
        <v>1643</v>
      </c>
      <c r="VM49" s="3" t="s">
        <v>1643</v>
      </c>
      <c r="VN49" s="5" t="s">
        <v>1643</v>
      </c>
      <c r="VO49" s="13" t="s">
        <v>127</v>
      </c>
      <c r="VP49" s="3" t="s">
        <v>127</v>
      </c>
      <c r="VQ49" s="3" t="s">
        <v>127</v>
      </c>
      <c r="VR49" s="3" t="s">
        <v>132</v>
      </c>
      <c r="VS49" s="3" t="s">
        <v>127</v>
      </c>
      <c r="VT49" s="3" t="s">
        <v>127</v>
      </c>
      <c r="VU49" s="3" t="s">
        <v>132</v>
      </c>
      <c r="VV49" s="3" t="s">
        <v>127</v>
      </c>
      <c r="VW49" s="3" t="s">
        <v>132</v>
      </c>
      <c r="VX49" s="3" t="s">
        <v>127</v>
      </c>
      <c r="VY49" s="3" t="s">
        <v>127</v>
      </c>
      <c r="VZ49" s="3" t="s">
        <v>127</v>
      </c>
      <c r="WA49" s="3" t="s">
        <v>127</v>
      </c>
      <c r="WB49" s="3" t="s">
        <v>127</v>
      </c>
      <c r="WC49" s="3" t="s">
        <v>127</v>
      </c>
      <c r="WD49" s="3" t="s">
        <v>127</v>
      </c>
      <c r="WE49" s="3" t="s">
        <v>131</v>
      </c>
      <c r="WF49" s="3" t="s">
        <v>127</v>
      </c>
      <c r="WG49" s="3" t="s">
        <v>127</v>
      </c>
      <c r="WH49" s="3" t="s">
        <v>131</v>
      </c>
      <c r="WI49" s="3" t="s">
        <v>132</v>
      </c>
      <c r="WJ49" s="3" t="s">
        <v>132</v>
      </c>
      <c r="WK49" s="3" t="s">
        <v>132</v>
      </c>
      <c r="WL49" s="3" t="s">
        <v>132</v>
      </c>
      <c r="WM49" s="3" t="s">
        <v>132</v>
      </c>
      <c r="WN49" s="3" t="s">
        <v>132</v>
      </c>
      <c r="WO49" s="3" t="s">
        <v>132</v>
      </c>
      <c r="WP49" s="3" t="s">
        <v>127</v>
      </c>
      <c r="WQ49" s="3" t="s">
        <v>130</v>
      </c>
      <c r="WR49" s="3" t="s">
        <v>127</v>
      </c>
      <c r="WS49" s="3" t="s">
        <v>131</v>
      </c>
      <c r="WT49" s="3" t="s">
        <v>127</v>
      </c>
      <c r="WU49" s="3" t="s">
        <v>127</v>
      </c>
      <c r="WV49" s="3" t="s">
        <v>127</v>
      </c>
      <c r="WW49" s="3" t="s">
        <v>131</v>
      </c>
      <c r="WX49" s="3" t="s">
        <v>131</v>
      </c>
      <c r="WY49" s="3" t="s">
        <v>127</v>
      </c>
      <c r="WZ49" s="3" t="s">
        <v>131</v>
      </c>
      <c r="XA49" s="3" t="s">
        <v>131</v>
      </c>
      <c r="XB49" s="3" t="s">
        <v>131</v>
      </c>
      <c r="XC49" s="3" t="s">
        <v>131</v>
      </c>
      <c r="XD49" s="3" t="s">
        <v>132</v>
      </c>
      <c r="XE49" s="3" t="s">
        <v>132</v>
      </c>
      <c r="XF49" s="3" t="s">
        <v>127</v>
      </c>
      <c r="XG49" s="3" t="s">
        <v>127</v>
      </c>
      <c r="XH49" s="3" t="s">
        <v>127</v>
      </c>
      <c r="XI49" s="3" t="s">
        <v>127</v>
      </c>
      <c r="XJ49" s="3" t="s">
        <v>127</v>
      </c>
      <c r="XK49" s="3" t="s">
        <v>127</v>
      </c>
      <c r="XL49" s="3" t="s">
        <v>127</v>
      </c>
      <c r="XM49" s="3" t="s">
        <v>129</v>
      </c>
      <c r="XN49" s="3" t="s">
        <v>132</v>
      </c>
      <c r="XO49" s="3" t="s">
        <v>132</v>
      </c>
      <c r="XP49" s="3" t="s">
        <v>132</v>
      </c>
      <c r="XQ49" s="3" t="s">
        <v>131</v>
      </c>
      <c r="XR49" s="3" t="s">
        <v>129</v>
      </c>
      <c r="XS49" s="3" t="s">
        <v>131</v>
      </c>
      <c r="XT49" s="3" t="s">
        <v>130</v>
      </c>
      <c r="XU49" s="3" t="s">
        <v>127</v>
      </c>
      <c r="XV49" s="3" t="s">
        <v>127</v>
      </c>
      <c r="XW49" s="3" t="s">
        <v>129</v>
      </c>
      <c r="XX49" s="3" t="s">
        <v>127</v>
      </c>
      <c r="XY49" s="3" t="s">
        <v>127</v>
      </c>
      <c r="XZ49" s="3" t="s">
        <v>127</v>
      </c>
      <c r="YA49" s="5" t="s">
        <v>1643</v>
      </c>
      <c r="YB49" s="13" t="s">
        <v>1643</v>
      </c>
      <c r="YC49" s="3" t="s">
        <v>354</v>
      </c>
      <c r="YD49" s="3" t="s">
        <v>355</v>
      </c>
      <c r="YE49" s="3" t="s">
        <v>1643</v>
      </c>
      <c r="YF49" s="3" t="s">
        <v>1643</v>
      </c>
      <c r="YG49" s="3" t="s">
        <v>111</v>
      </c>
      <c r="YH49" s="5" t="s">
        <v>1643</v>
      </c>
      <c r="YI49" s="13" t="s">
        <v>111</v>
      </c>
      <c r="YJ49" s="3" t="s">
        <v>1643</v>
      </c>
      <c r="YK49" s="3" t="s">
        <v>1643</v>
      </c>
      <c r="YL49" s="3" t="s">
        <v>111</v>
      </c>
      <c r="YM49" s="3" t="s">
        <v>1643</v>
      </c>
      <c r="YN49" s="3" t="s">
        <v>1643</v>
      </c>
      <c r="YO49" s="3" t="s">
        <v>111</v>
      </c>
      <c r="YP49" s="3" t="s">
        <v>1643</v>
      </c>
      <c r="YQ49" s="3" t="s">
        <v>1643</v>
      </c>
      <c r="YR49" s="3" t="s">
        <v>111</v>
      </c>
      <c r="YS49" s="3" t="s">
        <v>1643</v>
      </c>
      <c r="YT49" s="3" t="s">
        <v>1643</v>
      </c>
      <c r="YU49" s="3" t="s">
        <v>1643</v>
      </c>
      <c r="YV49" s="3" t="s">
        <v>111</v>
      </c>
      <c r="YW49" s="3" t="s">
        <v>1643</v>
      </c>
      <c r="YX49" s="3" t="s">
        <v>1643</v>
      </c>
      <c r="YY49" s="3" t="s">
        <v>110</v>
      </c>
      <c r="YZ49" s="3" t="s">
        <v>111</v>
      </c>
      <c r="ZA49" s="3" t="s">
        <v>1643</v>
      </c>
      <c r="ZB49" s="3" t="s">
        <v>111</v>
      </c>
      <c r="ZC49" s="3" t="s">
        <v>1643</v>
      </c>
      <c r="ZD49" s="3" t="s">
        <v>1643</v>
      </c>
      <c r="ZE49" s="3" t="s">
        <v>110</v>
      </c>
      <c r="ZF49" s="3" t="s">
        <v>111</v>
      </c>
      <c r="ZG49" s="3" t="s">
        <v>1643</v>
      </c>
      <c r="ZH49" s="3" t="s">
        <v>110</v>
      </c>
      <c r="ZI49" s="3" t="s">
        <v>111</v>
      </c>
      <c r="ZJ49" s="3" t="s">
        <v>1643</v>
      </c>
      <c r="ZK49" s="3" t="s">
        <v>111</v>
      </c>
      <c r="ZL49" s="3" t="s">
        <v>1643</v>
      </c>
      <c r="ZM49" s="3" t="s">
        <v>1643</v>
      </c>
      <c r="ZN49" s="3" t="s">
        <v>1643</v>
      </c>
      <c r="ZO49" s="3" t="s">
        <v>111</v>
      </c>
      <c r="ZP49" s="3" t="s">
        <v>1643</v>
      </c>
      <c r="ZQ49" s="3" t="s">
        <v>1643</v>
      </c>
      <c r="ZR49" s="5" t="s">
        <v>1643</v>
      </c>
      <c r="ZS49" s="3" t="s">
        <v>450</v>
      </c>
      <c r="ZT49" s="3" t="s">
        <v>461</v>
      </c>
      <c r="ZU49" s="3" t="s">
        <v>462</v>
      </c>
      <c r="ZV49" s="18" t="s">
        <v>111</v>
      </c>
      <c r="ZW49" s="13" t="s">
        <v>1643</v>
      </c>
      <c r="ZX49" s="3" t="s">
        <v>484</v>
      </c>
      <c r="ZY49" s="3" t="s">
        <v>1643</v>
      </c>
      <c r="ZZ49" s="3" t="s">
        <v>1643</v>
      </c>
      <c r="AAA49" s="3" t="s">
        <v>1643</v>
      </c>
      <c r="AAB49" s="3" t="s">
        <v>1643</v>
      </c>
      <c r="AAC49" s="3" t="s">
        <v>496</v>
      </c>
      <c r="AAD49" s="3" t="s">
        <v>1643</v>
      </c>
      <c r="AAE49" s="3" t="s">
        <v>498</v>
      </c>
      <c r="AAF49" s="5" t="s">
        <v>1643</v>
      </c>
      <c r="AAG49" s="13" t="s">
        <v>111</v>
      </c>
      <c r="AAH49" s="3" t="s">
        <v>111</v>
      </c>
      <c r="AAI49" s="3" t="s">
        <v>111</v>
      </c>
      <c r="AAJ49" s="3" t="s">
        <v>111</v>
      </c>
      <c r="AAK49" s="3" t="s">
        <v>1643</v>
      </c>
      <c r="AAL49" s="3" t="s">
        <v>1643</v>
      </c>
      <c r="AAM49" s="3" t="s">
        <v>1643</v>
      </c>
      <c r="AAN49" s="3" t="s">
        <v>1643</v>
      </c>
      <c r="AAO49" s="5" t="s">
        <v>1643</v>
      </c>
      <c r="AAP49" s="13" t="s">
        <v>111</v>
      </c>
      <c r="AAQ49" s="5" t="s">
        <v>1643</v>
      </c>
      <c r="AAR49" s="13" t="s">
        <v>518</v>
      </c>
      <c r="AAS49" s="3" t="s">
        <v>111</v>
      </c>
      <c r="AAT49" s="3" t="s">
        <v>110</v>
      </c>
      <c r="AAU49" s="3" t="s">
        <v>111</v>
      </c>
      <c r="AAV49" s="3" t="s">
        <v>111</v>
      </c>
      <c r="AAW49" s="3" t="s">
        <v>111</v>
      </c>
      <c r="AAX49" s="5" t="s">
        <v>111</v>
      </c>
      <c r="AAY49" s="13" t="s">
        <v>111</v>
      </c>
      <c r="AAZ49" s="13" t="s">
        <v>1643</v>
      </c>
      <c r="ABA49" s="3" t="s">
        <v>1643</v>
      </c>
      <c r="ABB49" s="3" t="s">
        <v>1643</v>
      </c>
      <c r="ABC49" s="3" t="s">
        <v>1643</v>
      </c>
      <c r="ABD49" s="3" t="s">
        <v>1643</v>
      </c>
      <c r="ABE49" s="20"/>
      <c r="ABF49" s="5" t="s">
        <v>1643</v>
      </c>
      <c r="ABG49" s="13" t="s">
        <v>1643</v>
      </c>
      <c r="ABH49" s="3" t="s">
        <v>1643</v>
      </c>
      <c r="ABI49" s="3" t="s">
        <v>1643</v>
      </c>
      <c r="ABJ49" s="3" t="s">
        <v>1643</v>
      </c>
      <c r="ABK49" s="3" t="s">
        <v>1643</v>
      </c>
      <c r="ABL49" s="3" t="s">
        <v>1643</v>
      </c>
      <c r="ABM49" s="5" t="s">
        <v>1643</v>
      </c>
      <c r="ABN49" s="13" t="s">
        <v>1643</v>
      </c>
      <c r="ABO49" s="3" t="s">
        <v>1643</v>
      </c>
      <c r="ABP49" s="3" t="s">
        <v>1643</v>
      </c>
      <c r="ABQ49" s="3" t="s">
        <v>1643</v>
      </c>
      <c r="ABR49" s="3" t="s">
        <v>1643</v>
      </c>
      <c r="ABS49" s="3" t="s">
        <v>1643</v>
      </c>
      <c r="ABT49" s="5" t="s">
        <v>1643</v>
      </c>
      <c r="ABU49" s="13" t="s">
        <v>1643</v>
      </c>
      <c r="ABV49" s="3" t="s">
        <v>1643</v>
      </c>
      <c r="ABW49" s="3" t="s">
        <v>1643</v>
      </c>
      <c r="ABX49" s="3" t="s">
        <v>1643</v>
      </c>
      <c r="ABY49" s="3" t="s">
        <v>1643</v>
      </c>
      <c r="ABZ49" s="3" t="s">
        <v>1643</v>
      </c>
      <c r="ACA49" s="5" t="s">
        <v>1643</v>
      </c>
      <c r="ACB49" s="13" t="s">
        <v>1643</v>
      </c>
      <c r="ACC49" s="3" t="s">
        <v>1643</v>
      </c>
      <c r="ACD49" s="3" t="s">
        <v>1643</v>
      </c>
      <c r="ACE49" s="3" t="s">
        <v>1643</v>
      </c>
      <c r="ACF49" s="3" t="s">
        <v>1643</v>
      </c>
      <c r="ACG49" s="3" t="s">
        <v>1643</v>
      </c>
      <c r="ACH49" s="3" t="s">
        <v>1643</v>
      </c>
      <c r="ACI49" s="3" t="s">
        <v>1643</v>
      </c>
      <c r="ACJ49" s="5" t="s">
        <v>1643</v>
      </c>
      <c r="ACK49" s="13" t="s">
        <v>111</v>
      </c>
      <c r="ACL49" s="3" t="s">
        <v>1643</v>
      </c>
      <c r="ACM49" s="3" t="s">
        <v>1643</v>
      </c>
      <c r="ACN49" s="3" t="s">
        <v>1643</v>
      </c>
      <c r="ACO49" s="3" t="s">
        <v>1643</v>
      </c>
      <c r="ACP49" s="5" t="s">
        <v>1643</v>
      </c>
      <c r="ACQ49" s="13" t="s">
        <v>1643</v>
      </c>
      <c r="ACR49" s="3" t="s">
        <v>1643</v>
      </c>
      <c r="ACS49" s="3" t="s">
        <v>1643</v>
      </c>
      <c r="ACT49" s="3" t="s">
        <v>1643</v>
      </c>
      <c r="ACU49" s="5"/>
      <c r="ACV49" s="13" t="s">
        <v>1643</v>
      </c>
      <c r="ACW49" s="3" t="s">
        <v>1643</v>
      </c>
      <c r="ACX49" s="3" t="s">
        <v>1643</v>
      </c>
      <c r="ACY49" s="3" t="s">
        <v>1643</v>
      </c>
      <c r="ACZ49" s="5" t="s">
        <v>1643</v>
      </c>
      <c r="ADA49" s="13" t="s">
        <v>1643</v>
      </c>
      <c r="ADB49" s="3" t="s">
        <v>1643</v>
      </c>
      <c r="ADC49" s="3" t="s">
        <v>1643</v>
      </c>
      <c r="ADD49" s="3" t="s">
        <v>1643</v>
      </c>
      <c r="ADE49" s="3" t="s">
        <v>1643</v>
      </c>
      <c r="ADF49" s="3" t="s">
        <v>1643</v>
      </c>
      <c r="ADG49" s="3" t="s">
        <v>1643</v>
      </c>
      <c r="ADH49" s="3" t="s">
        <v>1643</v>
      </c>
      <c r="ADI49" s="20" t="s">
        <v>1643</v>
      </c>
      <c r="ADJ49" s="13" t="s">
        <v>110</v>
      </c>
      <c r="ADK49" s="3" t="s">
        <v>546</v>
      </c>
      <c r="ADL49" s="3" t="s">
        <v>1643</v>
      </c>
      <c r="ADM49" s="3" t="s">
        <v>1643</v>
      </c>
      <c r="ADN49" s="3" t="s">
        <v>1643</v>
      </c>
      <c r="ADO49" s="5" t="s">
        <v>545</v>
      </c>
      <c r="ADP49" s="13" t="s">
        <v>1643</v>
      </c>
      <c r="ADQ49" s="8" t="s">
        <v>1643</v>
      </c>
      <c r="ADR49" s="3" t="s">
        <v>1643</v>
      </c>
      <c r="ADS49" s="3" t="s">
        <v>1643</v>
      </c>
      <c r="ADT49" s="5" t="s">
        <v>1643</v>
      </c>
      <c r="ADU49" s="13" t="s">
        <v>1643</v>
      </c>
      <c r="ADV49" s="8" t="s">
        <v>1643</v>
      </c>
      <c r="ADW49" s="3" t="s">
        <v>1643</v>
      </c>
      <c r="ADX49" s="3" t="s">
        <v>1643</v>
      </c>
      <c r="ADY49" s="5" t="s">
        <v>1643</v>
      </c>
      <c r="ADZ49" s="13" t="s">
        <v>1643</v>
      </c>
      <c r="AEA49" s="8" t="s">
        <v>1643</v>
      </c>
      <c r="AEB49" s="3" t="s">
        <v>1643</v>
      </c>
      <c r="AEC49" s="3" t="s">
        <v>1643</v>
      </c>
      <c r="AED49" s="5" t="s">
        <v>1643</v>
      </c>
      <c r="AEE49" s="13" t="s">
        <v>1643</v>
      </c>
      <c r="AEF49" s="3" t="s">
        <v>557</v>
      </c>
      <c r="AEG49" s="3" t="s">
        <v>1643</v>
      </c>
      <c r="AEH49" s="3" t="s">
        <v>144</v>
      </c>
      <c r="AEI49" s="3" t="s">
        <v>156</v>
      </c>
      <c r="AEJ49" s="3" t="s">
        <v>558</v>
      </c>
      <c r="AEK49" s="3" t="s">
        <v>1643</v>
      </c>
      <c r="AEL49" s="3" t="s">
        <v>1643</v>
      </c>
      <c r="AEM49" s="5" t="s">
        <v>1643</v>
      </c>
      <c r="AEN49" s="13" t="s">
        <v>1643</v>
      </c>
      <c r="AEO49" s="3" t="s">
        <v>584</v>
      </c>
      <c r="AEP49" s="3" t="s">
        <v>1643</v>
      </c>
      <c r="AEQ49" s="3" t="s">
        <v>1643</v>
      </c>
      <c r="AER49" s="3" t="s">
        <v>1643</v>
      </c>
      <c r="AES49" s="3" t="s">
        <v>1643</v>
      </c>
      <c r="AET49" s="5" t="s">
        <v>1643</v>
      </c>
      <c r="AEU49" s="13" t="s">
        <v>111</v>
      </c>
      <c r="AEV49" s="3" t="s">
        <v>1643</v>
      </c>
      <c r="AEW49" s="3" t="s">
        <v>111</v>
      </c>
      <c r="AEX49" s="3" t="s">
        <v>1643</v>
      </c>
      <c r="AEY49" s="5" t="s">
        <v>1643</v>
      </c>
    </row>
    <row r="50" spans="1:831" ht="203" x14ac:dyDescent="0.35">
      <c r="A50" s="1">
        <v>45620.294409722221</v>
      </c>
      <c r="B50" s="2">
        <v>45620.3127662037</v>
      </c>
      <c r="C50" s="4">
        <v>100</v>
      </c>
      <c r="D50" s="4">
        <v>1585</v>
      </c>
      <c r="E50" s="3" t="s">
        <v>1677</v>
      </c>
      <c r="F50" s="2">
        <v>45627.312842430554</v>
      </c>
      <c r="G50" s="3" t="s">
        <v>1745</v>
      </c>
      <c r="H50" s="4">
        <v>1</v>
      </c>
      <c r="I50" s="3" t="s">
        <v>1642</v>
      </c>
      <c r="J50" s="3" t="s">
        <v>1642</v>
      </c>
      <c r="K50" s="3" t="s">
        <v>1642</v>
      </c>
      <c r="L50" s="3" t="s">
        <v>1642</v>
      </c>
      <c r="M50" s="3" t="s">
        <v>1642</v>
      </c>
      <c r="N50" s="3" t="s">
        <v>1642</v>
      </c>
      <c r="O50" s="3" t="s">
        <v>110</v>
      </c>
      <c r="P50" s="3" t="s">
        <v>1643</v>
      </c>
      <c r="Q50" s="3" t="s">
        <v>1643</v>
      </c>
      <c r="R50" s="20" t="s">
        <v>110</v>
      </c>
      <c r="S50" s="127">
        <v>26</v>
      </c>
      <c r="T50" s="124"/>
      <c r="U50" s="3"/>
      <c r="V50" s="3" t="s">
        <v>24</v>
      </c>
      <c r="W50" s="3" t="s">
        <v>111</v>
      </c>
      <c r="X50" s="3" t="s">
        <v>41</v>
      </c>
      <c r="Y50" s="3" t="s">
        <v>106</v>
      </c>
      <c r="Z50" s="3" t="s">
        <v>12</v>
      </c>
      <c r="AA50" s="4">
        <v>139</v>
      </c>
      <c r="AB50" s="3" t="s">
        <v>25</v>
      </c>
      <c r="AC50" s="3" t="s">
        <v>110</v>
      </c>
      <c r="AD50" s="3" t="s">
        <v>1643</v>
      </c>
      <c r="AE50" s="5" t="s">
        <v>1643</v>
      </c>
      <c r="AF50" s="8" t="s">
        <v>1643</v>
      </c>
      <c r="AG50" s="3" t="s">
        <v>1643</v>
      </c>
      <c r="AH50" s="3" t="s">
        <v>1643</v>
      </c>
      <c r="AI50" s="3" t="s">
        <v>1643</v>
      </c>
      <c r="AJ50" s="3" t="s">
        <v>1643</v>
      </c>
      <c r="AK50" s="3" t="s">
        <v>1643</v>
      </c>
      <c r="AL50" s="3" t="s">
        <v>1643</v>
      </c>
      <c r="AM50" s="3" t="s">
        <v>1643</v>
      </c>
      <c r="AN50" s="3" t="s">
        <v>1643</v>
      </c>
      <c r="AO50" s="3" t="s">
        <v>1643</v>
      </c>
      <c r="AP50" s="3" t="s">
        <v>1643</v>
      </c>
      <c r="AQ50" s="3" t="s">
        <v>1643</v>
      </c>
      <c r="AR50" s="3" t="s">
        <v>1643</v>
      </c>
      <c r="AS50" s="3" t="s">
        <v>1643</v>
      </c>
      <c r="AT50" s="3" t="s">
        <v>1643</v>
      </c>
      <c r="AU50" s="5" t="s">
        <v>1643</v>
      </c>
      <c r="AV50" s="13" t="s">
        <v>1643</v>
      </c>
      <c r="AW50" s="3" t="s">
        <v>1643</v>
      </c>
      <c r="AX50" s="3" t="s">
        <v>1643</v>
      </c>
      <c r="AY50" s="3" t="s">
        <v>1643</v>
      </c>
      <c r="AZ50" s="3" t="s">
        <v>1643</v>
      </c>
      <c r="BA50" s="3" t="s">
        <v>1643</v>
      </c>
      <c r="BB50" s="3" t="s">
        <v>1643</v>
      </c>
      <c r="BC50" s="5" t="s">
        <v>1643</v>
      </c>
      <c r="BD50" s="13" t="s">
        <v>1643</v>
      </c>
      <c r="BE50" s="3" t="s">
        <v>1643</v>
      </c>
      <c r="BF50" s="3" t="s">
        <v>1643</v>
      </c>
      <c r="BG50" s="3" t="s">
        <v>1643</v>
      </c>
      <c r="BH50" s="3" t="s">
        <v>1643</v>
      </c>
      <c r="BI50" s="3" t="s">
        <v>1643</v>
      </c>
      <c r="BJ50" s="3" t="s">
        <v>1643</v>
      </c>
      <c r="BK50" s="5" t="s">
        <v>1643</v>
      </c>
      <c r="BL50" s="13" t="s">
        <v>1643</v>
      </c>
      <c r="BM50" s="3" t="s">
        <v>1643</v>
      </c>
      <c r="BN50" s="3" t="s">
        <v>1643</v>
      </c>
      <c r="BO50" s="5" t="s">
        <v>1643</v>
      </c>
      <c r="BP50" s="13" t="s">
        <v>1643</v>
      </c>
      <c r="BQ50" s="3" t="s">
        <v>1643</v>
      </c>
      <c r="BR50" s="3" t="s">
        <v>1643</v>
      </c>
      <c r="BS50" s="5" t="s">
        <v>1643</v>
      </c>
      <c r="BT50" s="13" t="s">
        <v>1643</v>
      </c>
      <c r="BU50" s="5" t="s">
        <v>1643</v>
      </c>
      <c r="BV50" s="13" t="s">
        <v>1643</v>
      </c>
      <c r="BW50" s="3" t="s">
        <v>1643</v>
      </c>
      <c r="BX50" s="3" t="s">
        <v>1643</v>
      </c>
      <c r="BY50" s="5" t="s">
        <v>1643</v>
      </c>
      <c r="BZ50" s="13" t="s">
        <v>1643</v>
      </c>
      <c r="CA50" s="3" t="s">
        <v>1643</v>
      </c>
      <c r="CB50" s="3" t="s">
        <v>1643</v>
      </c>
      <c r="CC50" s="3" t="s">
        <v>1643</v>
      </c>
      <c r="CD50" s="5" t="s">
        <v>1643</v>
      </c>
      <c r="CE50" s="13" t="s">
        <v>1643</v>
      </c>
      <c r="CF50" s="3" t="s">
        <v>1643</v>
      </c>
      <c r="CG50" s="3" t="s">
        <v>1643</v>
      </c>
      <c r="CH50" s="3" t="s">
        <v>1643</v>
      </c>
      <c r="CI50" s="3" t="s">
        <v>1643</v>
      </c>
      <c r="CJ50" s="3" t="s">
        <v>1643</v>
      </c>
      <c r="CK50" s="5" t="s">
        <v>1643</v>
      </c>
      <c r="CL50" s="13" t="s">
        <v>1643</v>
      </c>
      <c r="CM50" s="3" t="s">
        <v>1643</v>
      </c>
      <c r="CN50" s="3" t="s">
        <v>1643</v>
      </c>
      <c r="CO50" s="3" t="s">
        <v>1643</v>
      </c>
      <c r="CP50" s="3" t="s">
        <v>1643</v>
      </c>
      <c r="CQ50" s="20" t="s">
        <v>1643</v>
      </c>
      <c r="CR50" s="13" t="s">
        <v>1643</v>
      </c>
      <c r="CS50" s="3" t="s">
        <v>1643</v>
      </c>
      <c r="CT50" s="3" t="s">
        <v>1643</v>
      </c>
      <c r="CU50" s="3" t="s">
        <v>1643</v>
      </c>
      <c r="CV50" s="3" t="s">
        <v>1643</v>
      </c>
      <c r="CW50" s="3" t="s">
        <v>1643</v>
      </c>
      <c r="CX50" s="3" t="s">
        <v>1643</v>
      </c>
      <c r="CY50" s="3" t="s">
        <v>1643</v>
      </c>
      <c r="CZ50" s="3" t="s">
        <v>1643</v>
      </c>
      <c r="DA50" s="3" t="s">
        <v>1643</v>
      </c>
      <c r="DB50" s="3" t="s">
        <v>1643</v>
      </c>
      <c r="DC50" s="3" t="s">
        <v>1643</v>
      </c>
      <c r="DD50" s="3" t="s">
        <v>1643</v>
      </c>
      <c r="DE50" s="5" t="s">
        <v>1643</v>
      </c>
      <c r="DF50" s="8" t="s">
        <v>1643</v>
      </c>
      <c r="DG50" s="3" t="s">
        <v>1643</v>
      </c>
      <c r="DH50" s="3" t="s">
        <v>1643</v>
      </c>
      <c r="DI50" s="3" t="s">
        <v>1643</v>
      </c>
      <c r="DJ50" s="3" t="s">
        <v>1643</v>
      </c>
      <c r="DK50" s="3" t="s">
        <v>1643</v>
      </c>
      <c r="DL50" s="3" t="s">
        <v>1643</v>
      </c>
      <c r="DM50" s="3" t="s">
        <v>1643</v>
      </c>
      <c r="DN50" s="5" t="s">
        <v>1643</v>
      </c>
      <c r="DO50" s="8" t="s">
        <v>1643</v>
      </c>
      <c r="DP50" s="3" t="s">
        <v>1643</v>
      </c>
      <c r="DQ50" s="3" t="s">
        <v>1643</v>
      </c>
      <c r="DR50" s="5" t="s">
        <v>1643</v>
      </c>
      <c r="DS50" s="8" t="s">
        <v>1643</v>
      </c>
      <c r="DT50" s="3" t="s">
        <v>1643</v>
      </c>
      <c r="DU50" s="3" t="s">
        <v>1643</v>
      </c>
      <c r="DV50" s="5" t="s">
        <v>1643</v>
      </c>
      <c r="DW50" s="16" t="s">
        <v>1643</v>
      </c>
      <c r="DX50" s="13" t="s">
        <v>1643</v>
      </c>
      <c r="DY50" s="3" t="s">
        <v>1643</v>
      </c>
      <c r="DZ50" s="3" t="s">
        <v>1643</v>
      </c>
      <c r="EA50" s="3" t="s">
        <v>1643</v>
      </c>
      <c r="EB50" s="20" t="s">
        <v>1643</v>
      </c>
      <c r="EC50" s="13" t="s">
        <v>1643</v>
      </c>
      <c r="ED50" s="3" t="s">
        <v>1643</v>
      </c>
      <c r="EE50" s="3" t="s">
        <v>1643</v>
      </c>
      <c r="EF50" s="3" t="s">
        <v>1643</v>
      </c>
      <c r="EG50" s="3" t="s">
        <v>1643</v>
      </c>
      <c r="EH50" s="3" t="s">
        <v>1643</v>
      </c>
      <c r="EI50" s="3" t="s">
        <v>1643</v>
      </c>
      <c r="EJ50" s="3" t="s">
        <v>1643</v>
      </c>
      <c r="EK50" s="3" t="s">
        <v>1643</v>
      </c>
      <c r="EL50" s="3" t="s">
        <v>1643</v>
      </c>
      <c r="EM50" s="20" t="s">
        <v>1643</v>
      </c>
      <c r="EN50" s="18" t="s">
        <v>1643</v>
      </c>
      <c r="EO50" s="8" t="s">
        <v>1643</v>
      </c>
      <c r="EP50" s="3" t="s">
        <v>1643</v>
      </c>
      <c r="EQ50" s="3" t="s">
        <v>1643</v>
      </c>
      <c r="ER50" s="3" t="s">
        <v>1643</v>
      </c>
      <c r="ES50" s="3" t="s">
        <v>1643</v>
      </c>
      <c r="ET50" s="3" t="s">
        <v>1643</v>
      </c>
      <c r="EU50" s="3" t="s">
        <v>1643</v>
      </c>
      <c r="EV50" s="3" t="s">
        <v>1643</v>
      </c>
      <c r="EW50" s="3" t="s">
        <v>1643</v>
      </c>
      <c r="EX50" s="20" t="s">
        <v>1643</v>
      </c>
      <c r="EY50" s="16" t="s">
        <v>111</v>
      </c>
      <c r="EZ50" s="13" t="s">
        <v>1643</v>
      </c>
      <c r="FA50" s="3" t="s">
        <v>1643</v>
      </c>
      <c r="FB50" s="3" t="s">
        <v>1643</v>
      </c>
      <c r="FC50" s="3" t="s">
        <v>1643</v>
      </c>
      <c r="FD50" s="3" t="s">
        <v>1643</v>
      </c>
      <c r="FE50" s="3" t="s">
        <v>1643</v>
      </c>
      <c r="FF50" s="3" t="s">
        <v>1643</v>
      </c>
      <c r="FG50" s="3" t="s">
        <v>1643</v>
      </c>
      <c r="FH50" s="3" t="s">
        <v>1643</v>
      </c>
      <c r="FI50" s="3" t="s">
        <v>1643</v>
      </c>
      <c r="FJ50" s="3" t="s">
        <v>1643</v>
      </c>
      <c r="FK50" s="3" t="s">
        <v>1643</v>
      </c>
      <c r="FL50" s="3" t="s">
        <v>1643</v>
      </c>
      <c r="FM50" s="3" t="s">
        <v>1643</v>
      </c>
      <c r="FN50" s="3" t="s">
        <v>1643</v>
      </c>
      <c r="FO50" s="3" t="s">
        <v>1643</v>
      </c>
      <c r="FP50" s="3" t="s">
        <v>1643</v>
      </c>
      <c r="FQ50" s="3" t="s">
        <v>1643</v>
      </c>
      <c r="FR50" s="3" t="s">
        <v>1643</v>
      </c>
      <c r="FS50" s="3" t="s">
        <v>1643</v>
      </c>
      <c r="FT50" s="3" t="s">
        <v>1643</v>
      </c>
      <c r="FU50" s="3" t="s">
        <v>1643</v>
      </c>
      <c r="FV50" s="3" t="s">
        <v>1643</v>
      </c>
      <c r="FW50" s="3" t="s">
        <v>1643</v>
      </c>
      <c r="FX50" s="3" t="s">
        <v>1643</v>
      </c>
      <c r="FY50" s="3" t="s">
        <v>1643</v>
      </c>
      <c r="FZ50" s="3" t="s">
        <v>1643</v>
      </c>
      <c r="GA50" s="3" t="s">
        <v>1643</v>
      </c>
      <c r="GB50" s="3" t="s">
        <v>1643</v>
      </c>
      <c r="GC50" s="3" t="s">
        <v>1643</v>
      </c>
      <c r="GD50" s="3" t="s">
        <v>1643</v>
      </c>
      <c r="GE50" s="3" t="s">
        <v>1643</v>
      </c>
      <c r="GF50" s="3" t="s">
        <v>1643</v>
      </c>
      <c r="GG50" s="3" t="s">
        <v>1643</v>
      </c>
      <c r="GH50" s="3" t="s">
        <v>1643</v>
      </c>
      <c r="GI50" s="3" t="s">
        <v>1643</v>
      </c>
      <c r="GJ50" s="3" t="s">
        <v>1643</v>
      </c>
      <c r="GK50" s="3" t="s">
        <v>1643</v>
      </c>
      <c r="GL50" s="3" t="s">
        <v>1643</v>
      </c>
      <c r="GM50" s="3" t="s">
        <v>1643</v>
      </c>
      <c r="GN50" s="3" t="s">
        <v>1643</v>
      </c>
      <c r="GO50" s="3" t="s">
        <v>1643</v>
      </c>
      <c r="GP50" s="20" t="s">
        <v>1643</v>
      </c>
      <c r="GQ50" s="13" t="s">
        <v>1643</v>
      </c>
      <c r="GR50" s="20" t="s">
        <v>1643</v>
      </c>
      <c r="GS50" s="13" t="s">
        <v>1643</v>
      </c>
      <c r="GT50" s="3" t="s">
        <v>1643</v>
      </c>
      <c r="GU50" s="3" t="s">
        <v>1643</v>
      </c>
      <c r="GV50" s="20" t="s">
        <v>1643</v>
      </c>
      <c r="GW50" s="31"/>
      <c r="GX50" s="13" t="s">
        <v>1643</v>
      </c>
      <c r="GY50" s="5" t="s">
        <v>1643</v>
      </c>
      <c r="GZ50" s="13" t="s">
        <v>1643</v>
      </c>
      <c r="HA50" s="5" t="s">
        <v>1643</v>
      </c>
      <c r="HB50" s="13" t="s">
        <v>1643</v>
      </c>
      <c r="HC50" s="3" t="s">
        <v>1643</v>
      </c>
      <c r="HD50" s="3" t="s">
        <v>1643</v>
      </c>
      <c r="HE50" s="3" t="s">
        <v>1643</v>
      </c>
      <c r="HF50" s="3" t="s">
        <v>1643</v>
      </c>
      <c r="HG50" s="20" t="s">
        <v>1643</v>
      </c>
      <c r="HH50" s="13" t="s">
        <v>1643</v>
      </c>
      <c r="HI50" s="3"/>
      <c r="HJ50" s="3" t="s">
        <v>1643</v>
      </c>
      <c r="HK50" s="3" t="s">
        <v>1643</v>
      </c>
      <c r="HL50" s="3" t="s">
        <v>1643</v>
      </c>
      <c r="HM50" s="3" t="s">
        <v>1643</v>
      </c>
      <c r="HN50" s="3" t="s">
        <v>1643</v>
      </c>
      <c r="HO50" s="5" t="s">
        <v>1643</v>
      </c>
      <c r="HP50" s="8" t="s">
        <v>1643</v>
      </c>
      <c r="HQ50" s="8" t="s">
        <v>1643</v>
      </c>
      <c r="HR50" s="3" t="s">
        <v>1643</v>
      </c>
      <c r="HS50" s="3" t="s">
        <v>1643</v>
      </c>
      <c r="HT50" s="3" t="s">
        <v>1643</v>
      </c>
      <c r="HU50" s="3" t="s">
        <v>1643</v>
      </c>
      <c r="HV50" s="5" t="s">
        <v>1643</v>
      </c>
      <c r="HW50" s="13" t="s">
        <v>1643</v>
      </c>
      <c r="HX50" s="8" t="s">
        <v>1643</v>
      </c>
      <c r="HY50" s="3" t="s">
        <v>1643</v>
      </c>
      <c r="HZ50" s="3" t="s">
        <v>1643</v>
      </c>
      <c r="IA50" s="3" t="s">
        <v>1643</v>
      </c>
      <c r="IB50" s="3" t="s">
        <v>1643</v>
      </c>
      <c r="IC50" s="5" t="s">
        <v>1643</v>
      </c>
      <c r="ID50" s="13" t="s">
        <v>1643</v>
      </c>
      <c r="IE50" s="8" t="s">
        <v>1643</v>
      </c>
      <c r="IF50" s="3" t="s">
        <v>1643</v>
      </c>
      <c r="IG50" s="3" t="s">
        <v>1643</v>
      </c>
      <c r="IH50" s="3" t="s">
        <v>1643</v>
      </c>
      <c r="II50" s="3" t="s">
        <v>1643</v>
      </c>
      <c r="IJ50" s="20" t="s">
        <v>1643</v>
      </c>
      <c r="IK50" s="13" t="s">
        <v>1643</v>
      </c>
      <c r="IL50" s="3" t="s">
        <v>1643</v>
      </c>
      <c r="IM50" s="3" t="s">
        <v>1643</v>
      </c>
      <c r="IN50" s="3" t="s">
        <v>1643</v>
      </c>
      <c r="IO50" s="3" t="s">
        <v>1643</v>
      </c>
      <c r="IP50" s="3" t="s">
        <v>1643</v>
      </c>
      <c r="IQ50" s="3" t="s">
        <v>1643</v>
      </c>
      <c r="IR50" s="3" t="s">
        <v>1643</v>
      </c>
      <c r="IS50" s="20" t="s">
        <v>1643</v>
      </c>
      <c r="IT50" s="13" t="s">
        <v>1643</v>
      </c>
      <c r="IU50" s="3"/>
      <c r="IV50" s="3" t="s">
        <v>1643</v>
      </c>
      <c r="IW50" s="3" t="s">
        <v>1643</v>
      </c>
      <c r="IX50" s="3" t="s">
        <v>1643</v>
      </c>
      <c r="IY50" s="5" t="s">
        <v>1643</v>
      </c>
      <c r="IZ50" s="8" t="s">
        <v>1643</v>
      </c>
      <c r="JA50" s="8" t="s">
        <v>1643</v>
      </c>
      <c r="JB50" s="3" t="s">
        <v>1643</v>
      </c>
      <c r="JC50" s="3" t="s">
        <v>1643</v>
      </c>
      <c r="JD50" s="5" t="s">
        <v>1643</v>
      </c>
      <c r="JE50" s="13" t="s">
        <v>1643</v>
      </c>
      <c r="JF50" s="3" t="s">
        <v>1643</v>
      </c>
      <c r="JG50" s="3" t="s">
        <v>1643</v>
      </c>
      <c r="JH50" s="3" t="s">
        <v>1643</v>
      </c>
      <c r="JI50" s="3" t="s">
        <v>1643</v>
      </c>
      <c r="JJ50" s="3" t="s">
        <v>1643</v>
      </c>
      <c r="JK50" s="3" t="s">
        <v>1643</v>
      </c>
      <c r="JL50" s="3" t="s">
        <v>1643</v>
      </c>
      <c r="JM50" s="20" t="s">
        <v>1643</v>
      </c>
      <c r="JN50" s="13" t="s">
        <v>1643</v>
      </c>
      <c r="JO50" s="3" t="s">
        <v>1643</v>
      </c>
      <c r="JP50" s="3" t="s">
        <v>1643</v>
      </c>
      <c r="JQ50" s="3" t="s">
        <v>1643</v>
      </c>
      <c r="JR50" s="3" t="s">
        <v>1643</v>
      </c>
      <c r="JS50" s="5" t="s">
        <v>1643</v>
      </c>
      <c r="JT50" s="13" t="s">
        <v>1643</v>
      </c>
      <c r="JU50" s="3" t="s">
        <v>1643</v>
      </c>
      <c r="JV50" s="3" t="s">
        <v>1643</v>
      </c>
      <c r="JW50" s="3" t="s">
        <v>1643</v>
      </c>
      <c r="JX50" s="5" t="s">
        <v>1643</v>
      </c>
      <c r="JY50" s="13" t="s">
        <v>1643</v>
      </c>
      <c r="JZ50" s="3" t="s">
        <v>1643</v>
      </c>
      <c r="KA50" s="3" t="s">
        <v>1643</v>
      </c>
      <c r="KB50" s="3" t="s">
        <v>1643</v>
      </c>
      <c r="KC50" s="3" t="s">
        <v>1643</v>
      </c>
      <c r="KD50" s="3" t="s">
        <v>1643</v>
      </c>
      <c r="KE50" s="3" t="s">
        <v>1643</v>
      </c>
      <c r="KF50" s="3" t="s">
        <v>1643</v>
      </c>
      <c r="KG50" s="5" t="s">
        <v>1643</v>
      </c>
      <c r="KH50" s="13" t="s">
        <v>1643</v>
      </c>
      <c r="KI50" s="3" t="s">
        <v>1643</v>
      </c>
      <c r="KJ50" s="3" t="s">
        <v>1643</v>
      </c>
      <c r="KK50" s="3" t="s">
        <v>1643</v>
      </c>
      <c r="KL50" s="3" t="s">
        <v>1643</v>
      </c>
      <c r="KM50" s="3" t="s">
        <v>1643</v>
      </c>
      <c r="KN50" s="20" t="s">
        <v>1643</v>
      </c>
      <c r="KO50" s="13" t="s">
        <v>1643</v>
      </c>
      <c r="KP50" s="3" t="s">
        <v>1643</v>
      </c>
      <c r="KQ50" s="3" t="s">
        <v>1643</v>
      </c>
      <c r="KR50" s="3" t="s">
        <v>1643</v>
      </c>
      <c r="KS50" s="20" t="s">
        <v>1643</v>
      </c>
      <c r="KT50" s="16" t="s">
        <v>1643</v>
      </c>
      <c r="KU50" s="13" t="s">
        <v>1643</v>
      </c>
      <c r="KV50" s="3" t="s">
        <v>1643</v>
      </c>
      <c r="KW50" s="3" t="s">
        <v>1643</v>
      </c>
      <c r="KX50" s="3" t="s">
        <v>1643</v>
      </c>
      <c r="KY50" s="3" t="s">
        <v>1643</v>
      </c>
      <c r="KZ50" s="3" t="s">
        <v>1643</v>
      </c>
      <c r="LA50" s="3" t="s">
        <v>1643</v>
      </c>
      <c r="LB50" s="3" t="s">
        <v>1643</v>
      </c>
      <c r="LC50" s="3" t="s">
        <v>1643</v>
      </c>
      <c r="LD50" s="3" t="s">
        <v>1643</v>
      </c>
      <c r="LE50" s="3" t="s">
        <v>1643</v>
      </c>
      <c r="LF50" s="3" t="s">
        <v>1643</v>
      </c>
      <c r="LG50" s="3" t="s">
        <v>1643</v>
      </c>
      <c r="LH50" s="3" t="s">
        <v>1643</v>
      </c>
      <c r="LI50" s="3" t="s">
        <v>1643</v>
      </c>
      <c r="LJ50" s="3" t="s">
        <v>1643</v>
      </c>
      <c r="LK50" s="3" t="s">
        <v>1643</v>
      </c>
      <c r="LL50" s="3" t="s">
        <v>1643</v>
      </c>
      <c r="LM50" s="3" t="s">
        <v>1643</v>
      </c>
      <c r="LN50" s="3" t="s">
        <v>1643</v>
      </c>
      <c r="LO50" s="3" t="s">
        <v>1643</v>
      </c>
      <c r="LP50" s="3" t="s">
        <v>1643</v>
      </c>
      <c r="LQ50" s="3" t="s">
        <v>1643</v>
      </c>
      <c r="LR50" s="3" t="s">
        <v>1643</v>
      </c>
      <c r="LS50" s="3" t="s">
        <v>1643</v>
      </c>
      <c r="LT50" s="3" t="s">
        <v>1643</v>
      </c>
      <c r="LU50" s="3" t="s">
        <v>1643</v>
      </c>
      <c r="LV50" s="3" t="s">
        <v>1643</v>
      </c>
      <c r="LW50" s="3" t="s">
        <v>1643</v>
      </c>
      <c r="LX50" s="3" t="s">
        <v>1643</v>
      </c>
      <c r="LY50" s="3" t="s">
        <v>1643</v>
      </c>
      <c r="LZ50" s="3" t="s">
        <v>1643</v>
      </c>
      <c r="MA50" s="3" t="s">
        <v>1643</v>
      </c>
      <c r="MB50" s="3" t="s">
        <v>1643</v>
      </c>
      <c r="MC50" s="3" t="s">
        <v>1643</v>
      </c>
      <c r="MD50" s="3" t="s">
        <v>1643</v>
      </c>
      <c r="ME50" s="3" t="s">
        <v>1643</v>
      </c>
      <c r="MF50" s="3" t="s">
        <v>1643</v>
      </c>
      <c r="MG50" s="3" t="s">
        <v>1643</v>
      </c>
      <c r="MH50" s="3" t="s">
        <v>1643</v>
      </c>
      <c r="MI50" s="3" t="s">
        <v>1643</v>
      </c>
      <c r="MJ50" s="3" t="s">
        <v>1643</v>
      </c>
      <c r="MK50" s="3" t="s">
        <v>1643</v>
      </c>
      <c r="ML50" s="3" t="s">
        <v>1643</v>
      </c>
      <c r="MM50" s="3" t="s">
        <v>1643</v>
      </c>
      <c r="MN50" s="20" t="s">
        <v>1643</v>
      </c>
      <c r="MO50" s="13" t="s">
        <v>1643</v>
      </c>
      <c r="MP50" s="3" t="s">
        <v>1643</v>
      </c>
      <c r="MQ50" s="3" t="s">
        <v>1643</v>
      </c>
      <c r="MR50" s="3" t="s">
        <v>1643</v>
      </c>
      <c r="MS50" s="3" t="s">
        <v>1643</v>
      </c>
      <c r="MT50" s="3" t="s">
        <v>1643</v>
      </c>
      <c r="MU50" s="3" t="s">
        <v>1643</v>
      </c>
      <c r="MV50" s="20" t="s">
        <v>1643</v>
      </c>
      <c r="MW50" s="13" t="s">
        <v>1643</v>
      </c>
      <c r="MX50" s="3" t="s">
        <v>1643</v>
      </c>
      <c r="MY50" s="3" t="s">
        <v>1643</v>
      </c>
      <c r="MZ50" s="3" t="s">
        <v>1643</v>
      </c>
      <c r="NA50" s="3" t="s">
        <v>1643</v>
      </c>
      <c r="NB50" s="3" t="s">
        <v>1643</v>
      </c>
      <c r="NC50" s="20" t="s">
        <v>1643</v>
      </c>
      <c r="ND50" s="13" t="s">
        <v>1643</v>
      </c>
      <c r="NE50" s="3" t="s">
        <v>1643</v>
      </c>
      <c r="NF50" s="3" t="s">
        <v>1643</v>
      </c>
      <c r="NG50" s="3" t="s">
        <v>1643</v>
      </c>
      <c r="NH50" s="3" t="s">
        <v>1643</v>
      </c>
      <c r="NI50" s="3" t="s">
        <v>1643</v>
      </c>
      <c r="NJ50" s="3" t="s">
        <v>1643</v>
      </c>
      <c r="NK50" s="3" t="s">
        <v>1643</v>
      </c>
      <c r="NL50" s="3" t="s">
        <v>1643</v>
      </c>
      <c r="NM50" s="3" t="s">
        <v>1643</v>
      </c>
      <c r="NN50" s="3" t="s">
        <v>1643</v>
      </c>
      <c r="NO50" s="20" t="s">
        <v>1643</v>
      </c>
      <c r="NP50" s="13" t="s">
        <v>1643</v>
      </c>
      <c r="NQ50" s="3" t="s">
        <v>1643</v>
      </c>
      <c r="NR50" s="3" t="s">
        <v>1643</v>
      </c>
      <c r="NS50" s="3" t="s">
        <v>1643</v>
      </c>
      <c r="NT50" s="3" t="s">
        <v>1643</v>
      </c>
      <c r="NU50" s="3" t="s">
        <v>1643</v>
      </c>
      <c r="NV50" s="3" t="s">
        <v>1643</v>
      </c>
      <c r="NW50" s="3" t="s">
        <v>1643</v>
      </c>
      <c r="NX50" s="3" t="s">
        <v>1643</v>
      </c>
      <c r="NY50" s="3" t="s">
        <v>1643</v>
      </c>
      <c r="NZ50" s="3" t="s">
        <v>1643</v>
      </c>
      <c r="OA50" s="3" t="s">
        <v>1643</v>
      </c>
      <c r="OB50" s="3" t="s">
        <v>1643</v>
      </c>
      <c r="OC50" s="3" t="s">
        <v>1643</v>
      </c>
      <c r="OD50" s="3" t="s">
        <v>1643</v>
      </c>
      <c r="OE50" s="5" t="s">
        <v>1643</v>
      </c>
      <c r="OF50" s="13" t="s">
        <v>1643</v>
      </c>
      <c r="OG50" s="3" t="s">
        <v>1643</v>
      </c>
      <c r="OH50" s="3" t="s">
        <v>1643</v>
      </c>
      <c r="OI50" s="3" t="s">
        <v>1643</v>
      </c>
      <c r="OJ50" s="3" t="s">
        <v>1643</v>
      </c>
      <c r="OK50" s="3" t="s">
        <v>1643</v>
      </c>
      <c r="OL50" s="3" t="s">
        <v>1643</v>
      </c>
      <c r="OM50" s="5" t="s">
        <v>1643</v>
      </c>
      <c r="ON50" s="13" t="s">
        <v>1643</v>
      </c>
      <c r="OO50" s="3" t="s">
        <v>1643</v>
      </c>
      <c r="OP50" s="3" t="s">
        <v>1643</v>
      </c>
      <c r="OQ50" s="3" t="s">
        <v>1643</v>
      </c>
      <c r="OR50" s="3" t="s">
        <v>1643</v>
      </c>
      <c r="OS50" s="3" t="s">
        <v>1643</v>
      </c>
      <c r="OT50" s="3" t="s">
        <v>1643</v>
      </c>
      <c r="OU50" s="3" t="s">
        <v>1643</v>
      </c>
      <c r="OV50" s="3" t="s">
        <v>1643</v>
      </c>
      <c r="OW50" s="3" t="s">
        <v>1643</v>
      </c>
      <c r="OX50" s="5" t="s">
        <v>1643</v>
      </c>
      <c r="OY50" s="13" t="s">
        <v>1643</v>
      </c>
      <c r="OZ50" s="3" t="s">
        <v>1643</v>
      </c>
      <c r="PA50" s="3" t="s">
        <v>1643</v>
      </c>
      <c r="PB50" s="3" t="s">
        <v>1643</v>
      </c>
      <c r="PC50" s="3" t="s">
        <v>1643</v>
      </c>
      <c r="PD50" s="3" t="s">
        <v>1643</v>
      </c>
      <c r="PE50" s="3" t="s">
        <v>1643</v>
      </c>
      <c r="PF50" s="3" t="s">
        <v>1643</v>
      </c>
      <c r="PG50" s="3" t="s">
        <v>1643</v>
      </c>
      <c r="PH50" s="3" t="s">
        <v>1643</v>
      </c>
      <c r="PI50" s="3" t="s">
        <v>1643</v>
      </c>
      <c r="PJ50" s="3" t="s">
        <v>1643</v>
      </c>
      <c r="PK50" s="3" t="s">
        <v>1643</v>
      </c>
      <c r="PL50" s="3" t="s">
        <v>1643</v>
      </c>
      <c r="PM50" s="3" t="s">
        <v>1643</v>
      </c>
      <c r="PN50" s="3" t="s">
        <v>1643</v>
      </c>
      <c r="PO50" s="3" t="s">
        <v>1643</v>
      </c>
      <c r="PP50" s="3" t="s">
        <v>1643</v>
      </c>
      <c r="PQ50" s="3" t="s">
        <v>1643</v>
      </c>
      <c r="PR50" s="3" t="s">
        <v>1643</v>
      </c>
      <c r="PS50" s="3" t="s">
        <v>1643</v>
      </c>
      <c r="PT50" s="3" t="s">
        <v>1643</v>
      </c>
      <c r="PU50" s="3" t="s">
        <v>1643</v>
      </c>
      <c r="PV50" s="3" t="s">
        <v>1643</v>
      </c>
      <c r="PW50" s="3" t="s">
        <v>1643</v>
      </c>
      <c r="PX50" s="3" t="s">
        <v>1643</v>
      </c>
      <c r="PY50" s="3" t="s">
        <v>1643</v>
      </c>
      <c r="PZ50" s="3" t="s">
        <v>1643</v>
      </c>
      <c r="QA50" s="3" t="s">
        <v>1643</v>
      </c>
      <c r="QB50" s="3" t="s">
        <v>1643</v>
      </c>
      <c r="QC50" s="3" t="s">
        <v>1643</v>
      </c>
      <c r="QD50" s="3" t="s">
        <v>1643</v>
      </c>
      <c r="QE50" s="3" t="s">
        <v>1643</v>
      </c>
      <c r="QF50" s="3" t="s">
        <v>1643</v>
      </c>
      <c r="QG50" s="3" t="s">
        <v>1643</v>
      </c>
      <c r="QH50" s="3" t="s">
        <v>1643</v>
      </c>
      <c r="QI50" s="3" t="s">
        <v>1643</v>
      </c>
      <c r="QJ50" s="3" t="s">
        <v>1643</v>
      </c>
      <c r="QK50" s="3" t="s">
        <v>1643</v>
      </c>
      <c r="QL50" s="3" t="s">
        <v>1643</v>
      </c>
      <c r="QM50" s="3" t="s">
        <v>1643</v>
      </c>
      <c r="QN50" s="3" t="s">
        <v>1643</v>
      </c>
      <c r="QO50" s="3" t="s">
        <v>1643</v>
      </c>
      <c r="QP50" s="3" t="s">
        <v>1643</v>
      </c>
      <c r="QQ50" s="3" t="s">
        <v>1643</v>
      </c>
      <c r="QR50" s="3" t="s">
        <v>1643</v>
      </c>
      <c r="QS50" s="3" t="s">
        <v>1643</v>
      </c>
      <c r="QT50" s="3" t="s">
        <v>1643</v>
      </c>
      <c r="QU50" s="3" t="s">
        <v>1643</v>
      </c>
      <c r="QV50" s="3" t="s">
        <v>1643</v>
      </c>
      <c r="QW50" s="3" t="s">
        <v>1643</v>
      </c>
      <c r="QX50" s="3" t="s">
        <v>1643</v>
      </c>
      <c r="QY50" s="3" t="s">
        <v>1643</v>
      </c>
      <c r="QZ50" s="3" t="s">
        <v>1643</v>
      </c>
      <c r="RA50" s="3" t="s">
        <v>1643</v>
      </c>
      <c r="RB50" s="3" t="s">
        <v>1643</v>
      </c>
      <c r="RC50" s="3" t="s">
        <v>1643</v>
      </c>
      <c r="RD50" s="3" t="s">
        <v>1643</v>
      </c>
      <c r="RE50" s="3" t="s">
        <v>1643</v>
      </c>
      <c r="RF50" s="3" t="s">
        <v>1643</v>
      </c>
      <c r="RG50" s="3" t="s">
        <v>1643</v>
      </c>
      <c r="RH50" s="3" t="s">
        <v>1643</v>
      </c>
      <c r="RI50" s="3" t="s">
        <v>1643</v>
      </c>
      <c r="RJ50" s="3" t="s">
        <v>1643</v>
      </c>
      <c r="RK50" s="5" t="s">
        <v>1643</v>
      </c>
      <c r="RL50" s="8" t="s">
        <v>1643</v>
      </c>
      <c r="RM50" s="3" t="s">
        <v>1643</v>
      </c>
      <c r="RN50" s="3" t="s">
        <v>1643</v>
      </c>
      <c r="RO50" s="3" t="s">
        <v>1643</v>
      </c>
      <c r="RP50" s="3" t="s">
        <v>1643</v>
      </c>
      <c r="RQ50" s="3" t="s">
        <v>1643</v>
      </c>
      <c r="RR50" s="20" t="s">
        <v>1643</v>
      </c>
      <c r="RS50" s="13" t="s">
        <v>1643</v>
      </c>
      <c r="RT50" s="3" t="s">
        <v>1643</v>
      </c>
      <c r="RU50" s="3" t="s">
        <v>1643</v>
      </c>
      <c r="RV50" s="3" t="s">
        <v>1643</v>
      </c>
      <c r="RW50" s="3" t="s">
        <v>1643</v>
      </c>
      <c r="RX50" s="3" t="s">
        <v>1643</v>
      </c>
      <c r="RY50" s="3" t="s">
        <v>1643</v>
      </c>
      <c r="RZ50" s="3" t="s">
        <v>1643</v>
      </c>
      <c r="SA50" s="3" t="s">
        <v>1643</v>
      </c>
      <c r="SB50" s="3" t="s">
        <v>1643</v>
      </c>
      <c r="SC50" s="3" t="s">
        <v>1643</v>
      </c>
      <c r="SD50" s="3" t="s">
        <v>1643</v>
      </c>
      <c r="SE50" s="3" t="s">
        <v>1643</v>
      </c>
      <c r="SF50" s="3" t="s">
        <v>1643</v>
      </c>
      <c r="SG50" s="3" t="s">
        <v>1643</v>
      </c>
      <c r="SH50" s="3" t="s">
        <v>1643</v>
      </c>
      <c r="SI50" s="3" t="s">
        <v>1643</v>
      </c>
      <c r="SJ50" s="3" t="s">
        <v>1643</v>
      </c>
      <c r="SK50" s="3" t="s">
        <v>1643</v>
      </c>
      <c r="SL50" s="3" t="s">
        <v>1643</v>
      </c>
      <c r="SM50" s="3" t="s">
        <v>1643</v>
      </c>
      <c r="SN50" s="3" t="s">
        <v>1643</v>
      </c>
      <c r="SO50" s="3" t="s">
        <v>1643</v>
      </c>
      <c r="SP50" s="3" t="s">
        <v>1643</v>
      </c>
      <c r="SQ50" s="3" t="s">
        <v>1643</v>
      </c>
      <c r="SR50" s="3" t="s">
        <v>1643</v>
      </c>
      <c r="SS50" s="3" t="s">
        <v>1643</v>
      </c>
      <c r="ST50" s="3" t="s">
        <v>1643</v>
      </c>
      <c r="SU50" s="3" t="s">
        <v>1643</v>
      </c>
      <c r="SV50" s="3" t="s">
        <v>1643</v>
      </c>
      <c r="SW50" s="3" t="s">
        <v>1643</v>
      </c>
      <c r="SX50" s="3" t="s">
        <v>1643</v>
      </c>
      <c r="SY50" s="3" t="s">
        <v>1643</v>
      </c>
      <c r="SZ50" s="3" t="s">
        <v>1643</v>
      </c>
      <c r="TA50" s="3" t="s">
        <v>1643</v>
      </c>
      <c r="TB50" s="20" t="s">
        <v>1643</v>
      </c>
      <c r="TC50" s="13"/>
      <c r="TD50" s="3"/>
      <c r="TE50" s="5"/>
      <c r="TF50" s="18" t="s">
        <v>1643</v>
      </c>
      <c r="TG50" s="13" t="s">
        <v>1643</v>
      </c>
      <c r="TH50" s="3" t="s">
        <v>1643</v>
      </c>
      <c r="TI50" s="3" t="s">
        <v>1643</v>
      </c>
      <c r="TJ50" s="3" t="s">
        <v>1643</v>
      </c>
      <c r="TK50" s="3" t="s">
        <v>1643</v>
      </c>
      <c r="TL50" s="3" t="s">
        <v>1643</v>
      </c>
      <c r="TM50" s="3" t="s">
        <v>1643</v>
      </c>
      <c r="TN50" s="3" t="s">
        <v>1643</v>
      </c>
      <c r="TO50" s="3" t="s">
        <v>1643</v>
      </c>
      <c r="TP50" s="5" t="s">
        <v>1643</v>
      </c>
      <c r="TQ50" s="8" t="s">
        <v>1643</v>
      </c>
      <c r="TR50" s="3" t="s">
        <v>1643</v>
      </c>
      <c r="TS50" s="3" t="s">
        <v>1643</v>
      </c>
      <c r="TT50" s="3" t="s">
        <v>1643</v>
      </c>
      <c r="TU50" s="20" t="s">
        <v>1643</v>
      </c>
      <c r="TV50" s="13" t="s">
        <v>1643</v>
      </c>
      <c r="TW50" s="5" t="s">
        <v>1643</v>
      </c>
      <c r="TX50" s="13" t="s">
        <v>1643</v>
      </c>
      <c r="TY50" s="5" t="s">
        <v>1643</v>
      </c>
      <c r="TZ50" s="13" t="s">
        <v>1643</v>
      </c>
      <c r="UA50" s="3" t="s">
        <v>1643</v>
      </c>
      <c r="UB50" s="3" t="s">
        <v>1643</v>
      </c>
      <c r="UC50" s="3" t="s">
        <v>1643</v>
      </c>
      <c r="UD50" s="3" t="s">
        <v>1643</v>
      </c>
      <c r="UE50" s="5" t="s">
        <v>1643</v>
      </c>
      <c r="UF50" s="13" t="s">
        <v>110</v>
      </c>
      <c r="UG50" s="3" t="s">
        <v>1643</v>
      </c>
      <c r="UH50" s="5" t="s">
        <v>110</v>
      </c>
      <c r="UI50" s="13" t="s">
        <v>130</v>
      </c>
      <c r="UJ50" s="3" t="s">
        <v>132</v>
      </c>
      <c r="UK50" s="3" t="s">
        <v>132</v>
      </c>
      <c r="UL50" s="3" t="s">
        <v>131</v>
      </c>
      <c r="UM50" s="3" t="s">
        <v>132</v>
      </c>
      <c r="UN50" s="3" t="s">
        <v>132</v>
      </c>
      <c r="UO50" s="3" t="s">
        <v>127</v>
      </c>
      <c r="UP50" s="3" t="s">
        <v>129</v>
      </c>
      <c r="UQ50" s="3" t="s">
        <v>127</v>
      </c>
      <c r="UR50" s="3" t="s">
        <v>128</v>
      </c>
      <c r="US50" s="3" t="s">
        <v>132</v>
      </c>
      <c r="UT50" s="3" t="s">
        <v>131</v>
      </c>
      <c r="UU50" s="3" t="s">
        <v>131</v>
      </c>
      <c r="UV50" s="3" t="s">
        <v>128</v>
      </c>
      <c r="UW50" s="3" t="s">
        <v>131</v>
      </c>
      <c r="UX50" s="5" t="s">
        <v>1643</v>
      </c>
      <c r="UY50" s="13" t="s">
        <v>196</v>
      </c>
      <c r="UZ50" s="3" t="s">
        <v>198</v>
      </c>
      <c r="VA50" s="3" t="s">
        <v>200</v>
      </c>
      <c r="VB50" s="3" t="s">
        <v>201</v>
      </c>
      <c r="VC50" s="3" t="s">
        <v>1643</v>
      </c>
      <c r="VD50" s="3" t="s">
        <v>207</v>
      </c>
      <c r="VE50" s="3" t="s">
        <v>210</v>
      </c>
      <c r="VF50" s="5" t="s">
        <v>1643</v>
      </c>
      <c r="VG50" s="13" t="s">
        <v>231</v>
      </c>
      <c r="VH50" s="3" t="s">
        <v>232</v>
      </c>
      <c r="VI50" s="3" t="s">
        <v>233</v>
      </c>
      <c r="VJ50" s="3" t="s">
        <v>234</v>
      </c>
      <c r="VK50" s="3" t="s">
        <v>235</v>
      </c>
      <c r="VL50" s="3" t="s">
        <v>1643</v>
      </c>
      <c r="VM50" s="3" t="s">
        <v>1643</v>
      </c>
      <c r="VN50" s="5" t="s">
        <v>1643</v>
      </c>
      <c r="VO50" s="13" t="s">
        <v>127</v>
      </c>
      <c r="VP50" s="3" t="s">
        <v>127</v>
      </c>
      <c r="VQ50" s="3" t="s">
        <v>127</v>
      </c>
      <c r="VR50" s="3" t="s">
        <v>127</v>
      </c>
      <c r="VS50" s="3" t="s">
        <v>127</v>
      </c>
      <c r="VT50" s="3" t="s">
        <v>127</v>
      </c>
      <c r="VU50" s="3" t="s">
        <v>127</v>
      </c>
      <c r="VV50" s="3" t="s">
        <v>127</v>
      </c>
      <c r="VW50" s="3" t="s">
        <v>127</v>
      </c>
      <c r="VX50" s="3" t="s">
        <v>132</v>
      </c>
      <c r="VY50" s="3" t="s">
        <v>132</v>
      </c>
      <c r="VZ50" s="3" t="s">
        <v>127</v>
      </c>
      <c r="WA50" s="3" t="s">
        <v>127</v>
      </c>
      <c r="WB50" s="3" t="s">
        <v>127</v>
      </c>
      <c r="WC50" s="3" t="s">
        <v>127</v>
      </c>
      <c r="WD50" s="3" t="s">
        <v>131</v>
      </c>
      <c r="WE50" s="3" t="s">
        <v>127</v>
      </c>
      <c r="WF50" s="3" t="s">
        <v>131</v>
      </c>
      <c r="WG50" s="3" t="s">
        <v>129</v>
      </c>
      <c r="WH50" s="3" t="s">
        <v>131</v>
      </c>
      <c r="WI50" s="3" t="s">
        <v>131</v>
      </c>
      <c r="WJ50" s="3" t="s">
        <v>132</v>
      </c>
      <c r="WK50" s="3" t="s">
        <v>129</v>
      </c>
      <c r="WL50" s="3" t="s">
        <v>129</v>
      </c>
      <c r="WM50" s="3" t="s">
        <v>132</v>
      </c>
      <c r="WN50" s="3" t="s">
        <v>132</v>
      </c>
      <c r="WO50" s="3" t="s">
        <v>132</v>
      </c>
      <c r="WP50" s="3" t="s">
        <v>132</v>
      </c>
      <c r="WQ50" s="3" t="s">
        <v>131</v>
      </c>
      <c r="WR50" s="3" t="s">
        <v>132</v>
      </c>
      <c r="WS50" s="3" t="s">
        <v>132</v>
      </c>
      <c r="WT50" s="3" t="s">
        <v>131</v>
      </c>
      <c r="WU50" s="3" t="s">
        <v>131</v>
      </c>
      <c r="WV50" s="3" t="s">
        <v>132</v>
      </c>
      <c r="WW50" s="3" t="s">
        <v>132</v>
      </c>
      <c r="WX50" s="3" t="s">
        <v>131</v>
      </c>
      <c r="WY50" s="3" t="s">
        <v>132</v>
      </c>
      <c r="WZ50" s="3" t="s">
        <v>132</v>
      </c>
      <c r="XA50" s="3" t="s">
        <v>132</v>
      </c>
      <c r="XB50" s="3" t="s">
        <v>132</v>
      </c>
      <c r="XC50" s="3" t="s">
        <v>132</v>
      </c>
      <c r="XD50" s="3" t="s">
        <v>132</v>
      </c>
      <c r="XE50" s="3" t="s">
        <v>132</v>
      </c>
      <c r="XF50" s="3" t="s">
        <v>132</v>
      </c>
      <c r="XG50" s="3" t="s">
        <v>129</v>
      </c>
      <c r="XH50" s="3" t="s">
        <v>129</v>
      </c>
      <c r="XI50" s="3" t="s">
        <v>132</v>
      </c>
      <c r="XJ50" s="3" t="s">
        <v>127</v>
      </c>
      <c r="XK50" s="3" t="s">
        <v>127</v>
      </c>
      <c r="XL50" s="3" t="s">
        <v>127</v>
      </c>
      <c r="XM50" s="3" t="s">
        <v>127</v>
      </c>
      <c r="XN50" s="3" t="s">
        <v>127</v>
      </c>
      <c r="XO50" s="3" t="s">
        <v>131</v>
      </c>
      <c r="XP50" s="3" t="s">
        <v>127</v>
      </c>
      <c r="XQ50" s="3" t="s">
        <v>131</v>
      </c>
      <c r="XR50" s="3" t="s">
        <v>131</v>
      </c>
      <c r="XS50" s="3" t="s">
        <v>127</v>
      </c>
      <c r="XT50" s="3" t="s">
        <v>127</v>
      </c>
      <c r="XU50" s="3" t="s">
        <v>127</v>
      </c>
      <c r="XV50" s="3" t="s">
        <v>127</v>
      </c>
      <c r="XW50" s="3" t="s">
        <v>127</v>
      </c>
      <c r="XX50" s="3" t="s">
        <v>127</v>
      </c>
      <c r="XY50" s="3" t="s">
        <v>127</v>
      </c>
      <c r="XZ50" s="3" t="s">
        <v>127</v>
      </c>
      <c r="YA50" s="5" t="s">
        <v>342</v>
      </c>
      <c r="YB50" s="13" t="s">
        <v>353</v>
      </c>
      <c r="YC50" s="3" t="s">
        <v>354</v>
      </c>
      <c r="YD50" s="3" t="s">
        <v>355</v>
      </c>
      <c r="YE50" s="3" t="s">
        <v>1643</v>
      </c>
      <c r="YF50" s="3" t="s">
        <v>1643</v>
      </c>
      <c r="YG50" s="3" t="s">
        <v>111</v>
      </c>
      <c r="YH50" s="5" t="s">
        <v>1643</v>
      </c>
      <c r="YI50" s="13" t="s">
        <v>111</v>
      </c>
      <c r="YJ50" s="3" t="s">
        <v>1643</v>
      </c>
      <c r="YK50" s="3" t="s">
        <v>1643</v>
      </c>
      <c r="YL50" s="3" t="s">
        <v>111</v>
      </c>
      <c r="YM50" s="3" t="s">
        <v>1643</v>
      </c>
      <c r="YN50" s="3" t="s">
        <v>1643</v>
      </c>
      <c r="YO50" s="3" t="s">
        <v>110</v>
      </c>
      <c r="YP50" s="3" t="s">
        <v>111</v>
      </c>
      <c r="YQ50" s="3" t="s">
        <v>1643</v>
      </c>
      <c r="YR50" s="3" t="s">
        <v>110</v>
      </c>
      <c r="YS50" s="3" t="s">
        <v>408</v>
      </c>
      <c r="YT50" s="3" t="s">
        <v>111</v>
      </c>
      <c r="YU50" s="3" t="s">
        <v>1643</v>
      </c>
      <c r="YV50" s="3" t="s">
        <v>111</v>
      </c>
      <c r="YW50" s="3" t="s">
        <v>1643</v>
      </c>
      <c r="YX50" s="3" t="s">
        <v>1643</v>
      </c>
      <c r="YY50" s="3" t="s">
        <v>110</v>
      </c>
      <c r="YZ50" s="3" t="s">
        <v>111</v>
      </c>
      <c r="ZA50" s="3" t="s">
        <v>1643</v>
      </c>
      <c r="ZB50" s="3" t="s">
        <v>110</v>
      </c>
      <c r="ZC50" s="3" t="s">
        <v>111</v>
      </c>
      <c r="ZD50" s="3" t="s">
        <v>1643</v>
      </c>
      <c r="ZE50" s="3" t="s">
        <v>110</v>
      </c>
      <c r="ZF50" s="3" t="s">
        <v>111</v>
      </c>
      <c r="ZG50" s="3" t="s">
        <v>1643</v>
      </c>
      <c r="ZH50" s="3" t="s">
        <v>110</v>
      </c>
      <c r="ZI50" s="3" t="s">
        <v>111</v>
      </c>
      <c r="ZJ50" s="3" t="s">
        <v>1643</v>
      </c>
      <c r="ZK50" s="3" t="s">
        <v>245</v>
      </c>
      <c r="ZL50" s="3" t="s">
        <v>1643</v>
      </c>
      <c r="ZM50" s="3" t="s">
        <v>1643</v>
      </c>
      <c r="ZN50" s="3" t="s">
        <v>1643</v>
      </c>
      <c r="ZO50" s="3" t="s">
        <v>111</v>
      </c>
      <c r="ZP50" s="3" t="s">
        <v>1643</v>
      </c>
      <c r="ZQ50" s="3" t="s">
        <v>1643</v>
      </c>
      <c r="ZR50" s="5" t="s">
        <v>1643</v>
      </c>
      <c r="ZS50" s="3" t="s">
        <v>1746</v>
      </c>
      <c r="ZT50" s="3" t="s">
        <v>452</v>
      </c>
      <c r="ZU50" s="3" t="s">
        <v>461</v>
      </c>
      <c r="ZV50" s="18" t="s">
        <v>110</v>
      </c>
      <c r="ZW50" s="13" t="s">
        <v>1643</v>
      </c>
      <c r="ZX50" s="3" t="s">
        <v>484</v>
      </c>
      <c r="ZY50" s="3" t="s">
        <v>1643</v>
      </c>
      <c r="ZZ50" s="3" t="s">
        <v>1643</v>
      </c>
      <c r="AAA50" s="3" t="s">
        <v>1643</v>
      </c>
      <c r="AAB50" s="3" t="s">
        <v>495</v>
      </c>
      <c r="AAC50" s="3" t="s">
        <v>496</v>
      </c>
      <c r="AAD50" s="3" t="s">
        <v>497</v>
      </c>
      <c r="AAE50" s="3" t="s">
        <v>498</v>
      </c>
      <c r="AAF50" s="5" t="s">
        <v>1643</v>
      </c>
      <c r="AAG50" s="13" t="s">
        <v>110</v>
      </c>
      <c r="AAH50" s="3" t="s">
        <v>110</v>
      </c>
      <c r="AAI50" s="3" t="s">
        <v>110</v>
      </c>
      <c r="AAJ50" s="3" t="s">
        <v>110</v>
      </c>
      <c r="AAK50" s="3" t="s">
        <v>111</v>
      </c>
      <c r="AAL50" s="3" t="s">
        <v>1643</v>
      </c>
      <c r="AAM50" s="3" t="s">
        <v>1643</v>
      </c>
      <c r="AAN50" s="3" t="s">
        <v>1643</v>
      </c>
      <c r="AAO50" s="5" t="s">
        <v>1643</v>
      </c>
      <c r="AAP50" s="13" t="s">
        <v>111</v>
      </c>
      <c r="AAQ50" s="5" t="s">
        <v>1643</v>
      </c>
      <c r="AAR50" s="13" t="s">
        <v>524</v>
      </c>
      <c r="AAS50" s="3" t="s">
        <v>110</v>
      </c>
      <c r="AAT50" s="3" t="s">
        <v>110</v>
      </c>
      <c r="AAU50" s="3" t="s">
        <v>110</v>
      </c>
      <c r="AAV50" s="3" t="s">
        <v>111</v>
      </c>
      <c r="AAW50" s="3" t="s">
        <v>110</v>
      </c>
      <c r="AAX50" s="5" t="s">
        <v>110</v>
      </c>
      <c r="AAY50" s="13" t="s">
        <v>111</v>
      </c>
      <c r="AAZ50" s="13" t="s">
        <v>1643</v>
      </c>
      <c r="ABA50" s="3" t="s">
        <v>1643</v>
      </c>
      <c r="ABB50" s="3" t="s">
        <v>1643</v>
      </c>
      <c r="ABC50" s="3" t="s">
        <v>1643</v>
      </c>
      <c r="ABD50" s="3" t="s">
        <v>1643</v>
      </c>
      <c r="ABE50" s="20"/>
      <c r="ABF50" s="5" t="s">
        <v>1643</v>
      </c>
      <c r="ABG50" s="13" t="s">
        <v>1643</v>
      </c>
      <c r="ABH50" s="3" t="s">
        <v>1643</v>
      </c>
      <c r="ABI50" s="3" t="s">
        <v>1643</v>
      </c>
      <c r="ABJ50" s="3" t="s">
        <v>1643</v>
      </c>
      <c r="ABK50" s="3" t="s">
        <v>1643</v>
      </c>
      <c r="ABL50" s="3" t="s">
        <v>1643</v>
      </c>
      <c r="ABM50" s="5" t="s">
        <v>1643</v>
      </c>
      <c r="ABN50" s="13" t="s">
        <v>1643</v>
      </c>
      <c r="ABO50" s="3" t="s">
        <v>1643</v>
      </c>
      <c r="ABP50" s="3" t="s">
        <v>1643</v>
      </c>
      <c r="ABQ50" s="3" t="s">
        <v>1643</v>
      </c>
      <c r="ABR50" s="3" t="s">
        <v>1643</v>
      </c>
      <c r="ABS50" s="3" t="s">
        <v>1643</v>
      </c>
      <c r="ABT50" s="5" t="s">
        <v>1643</v>
      </c>
      <c r="ABU50" s="13" t="s">
        <v>1643</v>
      </c>
      <c r="ABV50" s="3" t="s">
        <v>1643</v>
      </c>
      <c r="ABW50" s="3" t="s">
        <v>1643</v>
      </c>
      <c r="ABX50" s="3" t="s">
        <v>1643</v>
      </c>
      <c r="ABY50" s="3" t="s">
        <v>1643</v>
      </c>
      <c r="ABZ50" s="3" t="s">
        <v>1643</v>
      </c>
      <c r="ACA50" s="5" t="s">
        <v>1643</v>
      </c>
      <c r="ACB50" s="13" t="s">
        <v>1643</v>
      </c>
      <c r="ACC50" s="3" t="s">
        <v>1643</v>
      </c>
      <c r="ACD50" s="3" t="s">
        <v>1643</v>
      </c>
      <c r="ACE50" s="3" t="s">
        <v>1643</v>
      </c>
      <c r="ACF50" s="3" t="s">
        <v>1643</v>
      </c>
      <c r="ACG50" s="3" t="s">
        <v>1643</v>
      </c>
      <c r="ACH50" s="3" t="s">
        <v>1643</v>
      </c>
      <c r="ACI50" s="3" t="s">
        <v>1643</v>
      </c>
      <c r="ACJ50" s="5" t="s">
        <v>1643</v>
      </c>
      <c r="ACK50" s="13" t="s">
        <v>110</v>
      </c>
      <c r="ACL50" s="3" t="s">
        <v>546</v>
      </c>
      <c r="ACM50" s="3" t="s">
        <v>1643</v>
      </c>
      <c r="ACN50" s="3" t="s">
        <v>1643</v>
      </c>
      <c r="ACO50" s="3" t="s">
        <v>1643</v>
      </c>
      <c r="ACP50" s="5" t="s">
        <v>1643</v>
      </c>
      <c r="ACQ50" s="13" t="s">
        <v>1643</v>
      </c>
      <c r="ACR50" s="3" t="s">
        <v>1643</v>
      </c>
      <c r="ACS50" s="3" t="s">
        <v>1643</v>
      </c>
      <c r="ACT50" s="3" t="s">
        <v>545</v>
      </c>
      <c r="ACU50" s="5"/>
      <c r="ACV50" s="13" t="s">
        <v>1643</v>
      </c>
      <c r="ACW50" s="3" t="s">
        <v>1643</v>
      </c>
      <c r="ACX50" s="3" t="s">
        <v>1643</v>
      </c>
      <c r="ACY50" s="3" t="s">
        <v>1643</v>
      </c>
      <c r="ACZ50" s="5" t="s">
        <v>1643</v>
      </c>
      <c r="ADA50" s="13" t="s">
        <v>1643</v>
      </c>
      <c r="ADB50" s="3" t="s">
        <v>557</v>
      </c>
      <c r="ADC50" s="3" t="s">
        <v>140</v>
      </c>
      <c r="ADD50" s="3" t="s">
        <v>144</v>
      </c>
      <c r="ADE50" s="3" t="s">
        <v>156</v>
      </c>
      <c r="ADF50" s="3" t="s">
        <v>558</v>
      </c>
      <c r="ADG50" s="3" t="s">
        <v>1643</v>
      </c>
      <c r="ADH50" s="3" t="s">
        <v>1643</v>
      </c>
      <c r="ADI50" s="20" t="s">
        <v>1643</v>
      </c>
      <c r="ADJ50" s="13" t="s">
        <v>111</v>
      </c>
      <c r="ADK50" s="3" t="s">
        <v>1643</v>
      </c>
      <c r="ADL50" s="3" t="s">
        <v>1643</v>
      </c>
      <c r="ADM50" s="3" t="s">
        <v>1643</v>
      </c>
      <c r="ADN50" s="3" t="s">
        <v>1643</v>
      </c>
      <c r="ADO50" s="5" t="s">
        <v>1643</v>
      </c>
      <c r="ADP50" s="13" t="s">
        <v>1643</v>
      </c>
      <c r="ADQ50" s="8" t="s">
        <v>1643</v>
      </c>
      <c r="ADR50" s="3" t="s">
        <v>1643</v>
      </c>
      <c r="ADS50" s="3" t="s">
        <v>1643</v>
      </c>
      <c r="ADT50" s="5" t="s">
        <v>1643</v>
      </c>
      <c r="ADU50" s="13" t="s">
        <v>1643</v>
      </c>
      <c r="ADV50" s="8" t="s">
        <v>1643</v>
      </c>
      <c r="ADW50" s="3" t="s">
        <v>1643</v>
      </c>
      <c r="ADX50" s="3" t="s">
        <v>1643</v>
      </c>
      <c r="ADY50" s="5" t="s">
        <v>1643</v>
      </c>
      <c r="ADZ50" s="13" t="s">
        <v>1643</v>
      </c>
      <c r="AEA50" s="8" t="s">
        <v>1643</v>
      </c>
      <c r="AEB50" s="3" t="s">
        <v>1643</v>
      </c>
      <c r="AEC50" s="3" t="s">
        <v>1643</v>
      </c>
      <c r="AED50" s="5" t="s">
        <v>1643</v>
      </c>
      <c r="AEE50" s="13" t="s">
        <v>1643</v>
      </c>
      <c r="AEF50" s="3" t="s">
        <v>1643</v>
      </c>
      <c r="AEG50" s="3" t="s">
        <v>1643</v>
      </c>
      <c r="AEH50" s="3" t="s">
        <v>1643</v>
      </c>
      <c r="AEI50" s="3" t="s">
        <v>1643</v>
      </c>
      <c r="AEJ50" s="3" t="s">
        <v>1643</v>
      </c>
      <c r="AEK50" s="3" t="s">
        <v>1643</v>
      </c>
      <c r="AEL50" s="3" t="s">
        <v>1643</v>
      </c>
      <c r="AEM50" s="5" t="s">
        <v>1643</v>
      </c>
      <c r="AEN50" s="13" t="s">
        <v>1643</v>
      </c>
      <c r="AEO50" s="3" t="s">
        <v>1643</v>
      </c>
      <c r="AEP50" s="3" t="s">
        <v>1643</v>
      </c>
      <c r="AEQ50" s="3" t="s">
        <v>1643</v>
      </c>
      <c r="AER50" s="3" t="s">
        <v>1643</v>
      </c>
      <c r="AES50" s="3" t="s">
        <v>1643</v>
      </c>
      <c r="AET50" s="5" t="s">
        <v>1643</v>
      </c>
      <c r="AEU50" s="13" t="s">
        <v>1643</v>
      </c>
      <c r="AEV50" s="3" t="s">
        <v>1643</v>
      </c>
      <c r="AEW50" s="3" t="s">
        <v>1643</v>
      </c>
      <c r="AEX50" s="3" t="s">
        <v>1643</v>
      </c>
      <c r="AEY50" s="5" t="s">
        <v>1643</v>
      </c>
    </row>
    <row r="51" spans="1:831" ht="101.5" x14ac:dyDescent="0.35">
      <c r="A51" s="1">
        <v>45632.489189814813</v>
      </c>
      <c r="B51" s="2">
        <v>45632.502685185187</v>
      </c>
      <c r="C51" s="4">
        <v>100</v>
      </c>
      <c r="D51" s="4">
        <v>1166</v>
      </c>
      <c r="E51" s="3" t="s">
        <v>1640</v>
      </c>
      <c r="F51" s="2">
        <v>45632.502745995371</v>
      </c>
      <c r="G51" s="3" t="s">
        <v>1747</v>
      </c>
      <c r="H51" s="4">
        <v>0.10000000149011612</v>
      </c>
      <c r="I51" s="3" t="s">
        <v>1642</v>
      </c>
      <c r="J51" s="3" t="s">
        <v>1642</v>
      </c>
      <c r="K51" s="3" t="s">
        <v>1642</v>
      </c>
      <c r="L51" s="3" t="s">
        <v>1642</v>
      </c>
      <c r="M51" s="3" t="s">
        <v>1642</v>
      </c>
      <c r="N51" s="3" t="s">
        <v>1642</v>
      </c>
      <c r="O51" s="3" t="s">
        <v>110</v>
      </c>
      <c r="P51" s="3" t="s">
        <v>1643</v>
      </c>
      <c r="Q51" s="3" t="s">
        <v>1643</v>
      </c>
      <c r="R51" s="20" t="s">
        <v>110</v>
      </c>
      <c r="S51" s="127">
        <v>25</v>
      </c>
      <c r="T51" s="124"/>
      <c r="U51" s="3"/>
      <c r="V51" s="3" t="s">
        <v>24</v>
      </c>
      <c r="W51" s="3" t="s">
        <v>111</v>
      </c>
      <c r="X51" s="3" t="s">
        <v>37</v>
      </c>
      <c r="Y51" s="3" t="s">
        <v>100</v>
      </c>
      <c r="Z51" s="3" t="s">
        <v>12</v>
      </c>
      <c r="AA51" s="4">
        <v>152</v>
      </c>
      <c r="AB51" s="3" t="s">
        <v>25</v>
      </c>
      <c r="AC51" s="3" t="s">
        <v>110</v>
      </c>
      <c r="AD51" s="3" t="s">
        <v>1643</v>
      </c>
      <c r="AE51" s="5" t="s">
        <v>1643</v>
      </c>
      <c r="AF51" s="8" t="s">
        <v>1643</v>
      </c>
      <c r="AG51" s="3" t="s">
        <v>1643</v>
      </c>
      <c r="AH51" s="3" t="s">
        <v>1643</v>
      </c>
      <c r="AI51" s="3" t="s">
        <v>1643</v>
      </c>
      <c r="AJ51" s="3" t="s">
        <v>1643</v>
      </c>
      <c r="AK51" s="3" t="s">
        <v>1643</v>
      </c>
      <c r="AL51" s="3" t="s">
        <v>1643</v>
      </c>
      <c r="AM51" s="3" t="s">
        <v>1643</v>
      </c>
      <c r="AN51" s="3" t="s">
        <v>1643</v>
      </c>
      <c r="AO51" s="3" t="s">
        <v>1643</v>
      </c>
      <c r="AP51" s="3" t="s">
        <v>1643</v>
      </c>
      <c r="AQ51" s="3" t="s">
        <v>1643</v>
      </c>
      <c r="AR51" s="3" t="s">
        <v>1643</v>
      </c>
      <c r="AS51" s="3" t="s">
        <v>1643</v>
      </c>
      <c r="AT51" s="3" t="s">
        <v>1643</v>
      </c>
      <c r="AU51" s="5" t="s">
        <v>1643</v>
      </c>
      <c r="AV51" s="13" t="s">
        <v>1643</v>
      </c>
      <c r="AW51" s="3" t="s">
        <v>1643</v>
      </c>
      <c r="AX51" s="3" t="s">
        <v>1643</v>
      </c>
      <c r="AY51" s="3" t="s">
        <v>1643</v>
      </c>
      <c r="AZ51" s="3" t="s">
        <v>1643</v>
      </c>
      <c r="BA51" s="3" t="s">
        <v>1643</v>
      </c>
      <c r="BB51" s="3" t="s">
        <v>1643</v>
      </c>
      <c r="BC51" s="5" t="s">
        <v>1643</v>
      </c>
      <c r="BD51" s="13" t="s">
        <v>1643</v>
      </c>
      <c r="BE51" s="3" t="s">
        <v>1643</v>
      </c>
      <c r="BF51" s="3" t="s">
        <v>1643</v>
      </c>
      <c r="BG51" s="3" t="s">
        <v>1643</v>
      </c>
      <c r="BH51" s="3" t="s">
        <v>1643</v>
      </c>
      <c r="BI51" s="3" t="s">
        <v>1643</v>
      </c>
      <c r="BJ51" s="3" t="s">
        <v>1643</v>
      </c>
      <c r="BK51" s="5" t="s">
        <v>1643</v>
      </c>
      <c r="BL51" s="13" t="s">
        <v>1643</v>
      </c>
      <c r="BM51" s="3" t="s">
        <v>1643</v>
      </c>
      <c r="BN51" s="3" t="s">
        <v>1643</v>
      </c>
      <c r="BO51" s="5" t="s">
        <v>1643</v>
      </c>
      <c r="BP51" s="13" t="s">
        <v>1643</v>
      </c>
      <c r="BQ51" s="3" t="s">
        <v>1643</v>
      </c>
      <c r="BR51" s="3" t="s">
        <v>1643</v>
      </c>
      <c r="BS51" s="5" t="s">
        <v>1643</v>
      </c>
      <c r="BT51" s="13" t="s">
        <v>1643</v>
      </c>
      <c r="BU51" s="5" t="s">
        <v>1643</v>
      </c>
      <c r="BV51" s="13" t="s">
        <v>1643</v>
      </c>
      <c r="BW51" s="3" t="s">
        <v>1643</v>
      </c>
      <c r="BX51" s="3" t="s">
        <v>1643</v>
      </c>
      <c r="BY51" s="5" t="s">
        <v>1643</v>
      </c>
      <c r="BZ51" s="13" t="s">
        <v>1643</v>
      </c>
      <c r="CA51" s="3" t="s">
        <v>1643</v>
      </c>
      <c r="CB51" s="3" t="s">
        <v>1643</v>
      </c>
      <c r="CC51" s="3" t="s">
        <v>1643</v>
      </c>
      <c r="CD51" s="5" t="s">
        <v>1643</v>
      </c>
      <c r="CE51" s="13" t="s">
        <v>1643</v>
      </c>
      <c r="CF51" s="3" t="s">
        <v>1643</v>
      </c>
      <c r="CG51" s="3" t="s">
        <v>1643</v>
      </c>
      <c r="CH51" s="3" t="s">
        <v>1643</v>
      </c>
      <c r="CI51" s="3" t="s">
        <v>1643</v>
      </c>
      <c r="CJ51" s="3" t="s">
        <v>1643</v>
      </c>
      <c r="CK51" s="5" t="s">
        <v>1643</v>
      </c>
      <c r="CL51" s="13" t="s">
        <v>1643</v>
      </c>
      <c r="CM51" s="3" t="s">
        <v>1643</v>
      </c>
      <c r="CN51" s="3" t="s">
        <v>1643</v>
      </c>
      <c r="CO51" s="3" t="s">
        <v>1643</v>
      </c>
      <c r="CP51" s="3" t="s">
        <v>1643</v>
      </c>
      <c r="CQ51" s="20" t="s">
        <v>1643</v>
      </c>
      <c r="CR51" s="13" t="s">
        <v>1643</v>
      </c>
      <c r="CS51" s="3" t="s">
        <v>1643</v>
      </c>
      <c r="CT51" s="3" t="s">
        <v>1643</v>
      </c>
      <c r="CU51" s="3" t="s">
        <v>1643</v>
      </c>
      <c r="CV51" s="3" t="s">
        <v>1643</v>
      </c>
      <c r="CW51" s="3" t="s">
        <v>1643</v>
      </c>
      <c r="CX51" s="3" t="s">
        <v>1643</v>
      </c>
      <c r="CY51" s="3" t="s">
        <v>1643</v>
      </c>
      <c r="CZ51" s="3" t="s">
        <v>1643</v>
      </c>
      <c r="DA51" s="3" t="s">
        <v>1643</v>
      </c>
      <c r="DB51" s="3" t="s">
        <v>1643</v>
      </c>
      <c r="DC51" s="3" t="s">
        <v>1643</v>
      </c>
      <c r="DD51" s="3" t="s">
        <v>1643</v>
      </c>
      <c r="DE51" s="5" t="s">
        <v>1643</v>
      </c>
      <c r="DF51" s="8" t="s">
        <v>1643</v>
      </c>
      <c r="DG51" s="3" t="s">
        <v>1643</v>
      </c>
      <c r="DH51" s="3" t="s">
        <v>1643</v>
      </c>
      <c r="DI51" s="3" t="s">
        <v>1643</v>
      </c>
      <c r="DJ51" s="3" t="s">
        <v>1643</v>
      </c>
      <c r="DK51" s="3" t="s">
        <v>1643</v>
      </c>
      <c r="DL51" s="3" t="s">
        <v>1643</v>
      </c>
      <c r="DM51" s="3" t="s">
        <v>1643</v>
      </c>
      <c r="DN51" s="5" t="s">
        <v>1643</v>
      </c>
      <c r="DO51" s="8" t="s">
        <v>1643</v>
      </c>
      <c r="DP51" s="3" t="s">
        <v>1643</v>
      </c>
      <c r="DQ51" s="3" t="s">
        <v>1643</v>
      </c>
      <c r="DR51" s="5" t="s">
        <v>1643</v>
      </c>
      <c r="DS51" s="8" t="s">
        <v>1643</v>
      </c>
      <c r="DT51" s="3" t="s">
        <v>1643</v>
      </c>
      <c r="DU51" s="3" t="s">
        <v>1643</v>
      </c>
      <c r="DV51" s="5" t="s">
        <v>1643</v>
      </c>
      <c r="DW51" s="16" t="s">
        <v>1643</v>
      </c>
      <c r="DX51" s="13" t="s">
        <v>1643</v>
      </c>
      <c r="DY51" s="3" t="s">
        <v>1643</v>
      </c>
      <c r="DZ51" s="3" t="s">
        <v>1643</v>
      </c>
      <c r="EA51" s="3" t="s">
        <v>1643</v>
      </c>
      <c r="EB51" s="20" t="s">
        <v>1643</v>
      </c>
      <c r="EC51" s="13" t="s">
        <v>1643</v>
      </c>
      <c r="ED51" s="3" t="s">
        <v>1643</v>
      </c>
      <c r="EE51" s="3" t="s">
        <v>1643</v>
      </c>
      <c r="EF51" s="3" t="s">
        <v>1643</v>
      </c>
      <c r="EG51" s="3" t="s">
        <v>1643</v>
      </c>
      <c r="EH51" s="3" t="s">
        <v>1643</v>
      </c>
      <c r="EI51" s="3" t="s">
        <v>1643</v>
      </c>
      <c r="EJ51" s="3" t="s">
        <v>1643</v>
      </c>
      <c r="EK51" s="3" t="s">
        <v>1643</v>
      </c>
      <c r="EL51" s="3" t="s">
        <v>1643</v>
      </c>
      <c r="EM51" s="20" t="s">
        <v>1643</v>
      </c>
      <c r="EN51" s="18" t="s">
        <v>1643</v>
      </c>
      <c r="EO51" s="8" t="s">
        <v>1643</v>
      </c>
      <c r="EP51" s="3" t="s">
        <v>1643</v>
      </c>
      <c r="EQ51" s="3" t="s">
        <v>1643</v>
      </c>
      <c r="ER51" s="3" t="s">
        <v>1643</v>
      </c>
      <c r="ES51" s="3" t="s">
        <v>1643</v>
      </c>
      <c r="ET51" s="3" t="s">
        <v>1643</v>
      </c>
      <c r="EU51" s="3" t="s">
        <v>1643</v>
      </c>
      <c r="EV51" s="3" t="s">
        <v>1643</v>
      </c>
      <c r="EW51" s="3" t="s">
        <v>1643</v>
      </c>
      <c r="EX51" s="20" t="s">
        <v>1643</v>
      </c>
      <c r="EY51" s="16" t="s">
        <v>111</v>
      </c>
      <c r="EZ51" s="13" t="s">
        <v>1643</v>
      </c>
      <c r="FA51" s="3" t="s">
        <v>1643</v>
      </c>
      <c r="FB51" s="3" t="s">
        <v>1643</v>
      </c>
      <c r="FC51" s="3" t="s">
        <v>1643</v>
      </c>
      <c r="FD51" s="3" t="s">
        <v>1643</v>
      </c>
      <c r="FE51" s="3" t="s">
        <v>1643</v>
      </c>
      <c r="FF51" s="3" t="s">
        <v>1643</v>
      </c>
      <c r="FG51" s="3" t="s">
        <v>1643</v>
      </c>
      <c r="FH51" s="3" t="s">
        <v>1643</v>
      </c>
      <c r="FI51" s="3" t="s">
        <v>1643</v>
      </c>
      <c r="FJ51" s="3" t="s">
        <v>1643</v>
      </c>
      <c r="FK51" s="3" t="s">
        <v>1643</v>
      </c>
      <c r="FL51" s="3" t="s">
        <v>1643</v>
      </c>
      <c r="FM51" s="3" t="s">
        <v>1643</v>
      </c>
      <c r="FN51" s="3" t="s">
        <v>1643</v>
      </c>
      <c r="FO51" s="3" t="s">
        <v>1643</v>
      </c>
      <c r="FP51" s="3" t="s">
        <v>1643</v>
      </c>
      <c r="FQ51" s="3" t="s">
        <v>1643</v>
      </c>
      <c r="FR51" s="3" t="s">
        <v>1643</v>
      </c>
      <c r="FS51" s="3" t="s">
        <v>1643</v>
      </c>
      <c r="FT51" s="3" t="s">
        <v>1643</v>
      </c>
      <c r="FU51" s="3" t="s">
        <v>1643</v>
      </c>
      <c r="FV51" s="3" t="s">
        <v>1643</v>
      </c>
      <c r="FW51" s="3" t="s">
        <v>1643</v>
      </c>
      <c r="FX51" s="3" t="s">
        <v>1643</v>
      </c>
      <c r="FY51" s="3" t="s">
        <v>1643</v>
      </c>
      <c r="FZ51" s="3" t="s">
        <v>1643</v>
      </c>
      <c r="GA51" s="3" t="s">
        <v>1643</v>
      </c>
      <c r="GB51" s="3" t="s">
        <v>1643</v>
      </c>
      <c r="GC51" s="3" t="s">
        <v>1643</v>
      </c>
      <c r="GD51" s="3" t="s">
        <v>1643</v>
      </c>
      <c r="GE51" s="3" t="s">
        <v>1643</v>
      </c>
      <c r="GF51" s="3" t="s">
        <v>1643</v>
      </c>
      <c r="GG51" s="3" t="s">
        <v>1643</v>
      </c>
      <c r="GH51" s="3" t="s">
        <v>1643</v>
      </c>
      <c r="GI51" s="3" t="s">
        <v>1643</v>
      </c>
      <c r="GJ51" s="3" t="s">
        <v>1643</v>
      </c>
      <c r="GK51" s="3" t="s">
        <v>1643</v>
      </c>
      <c r="GL51" s="3" t="s">
        <v>1643</v>
      </c>
      <c r="GM51" s="3" t="s">
        <v>1643</v>
      </c>
      <c r="GN51" s="3" t="s">
        <v>1643</v>
      </c>
      <c r="GO51" s="3" t="s">
        <v>1643</v>
      </c>
      <c r="GP51" s="20" t="s">
        <v>1643</v>
      </c>
      <c r="GQ51" s="13" t="s">
        <v>1643</v>
      </c>
      <c r="GR51" s="20" t="s">
        <v>1643</v>
      </c>
      <c r="GS51" s="13" t="s">
        <v>1643</v>
      </c>
      <c r="GT51" s="3" t="s">
        <v>1643</v>
      </c>
      <c r="GU51" s="3" t="s">
        <v>1643</v>
      </c>
      <c r="GV51" s="20" t="s">
        <v>1643</v>
      </c>
      <c r="GW51" s="31"/>
      <c r="GX51" s="13" t="s">
        <v>1643</v>
      </c>
      <c r="GY51" s="5" t="s">
        <v>1643</v>
      </c>
      <c r="GZ51" s="13" t="s">
        <v>1643</v>
      </c>
      <c r="HA51" s="5" t="s">
        <v>1643</v>
      </c>
      <c r="HB51" s="13" t="s">
        <v>1643</v>
      </c>
      <c r="HC51" s="3" t="s">
        <v>1643</v>
      </c>
      <c r="HD51" s="3" t="s">
        <v>1643</v>
      </c>
      <c r="HE51" s="3" t="s">
        <v>1643</v>
      </c>
      <c r="HF51" s="3" t="s">
        <v>1643</v>
      </c>
      <c r="HG51" s="20" t="s">
        <v>1643</v>
      </c>
      <c r="HH51" s="13" t="s">
        <v>1643</v>
      </c>
      <c r="HI51" s="3"/>
      <c r="HJ51" s="3" t="s">
        <v>1643</v>
      </c>
      <c r="HK51" s="3" t="s">
        <v>1643</v>
      </c>
      <c r="HL51" s="3" t="s">
        <v>1643</v>
      </c>
      <c r="HM51" s="3" t="s">
        <v>1643</v>
      </c>
      <c r="HN51" s="3" t="s">
        <v>1643</v>
      </c>
      <c r="HO51" s="5" t="s">
        <v>1643</v>
      </c>
      <c r="HP51" s="8" t="s">
        <v>1643</v>
      </c>
      <c r="HQ51" s="8" t="s">
        <v>1643</v>
      </c>
      <c r="HR51" s="3" t="s">
        <v>1643</v>
      </c>
      <c r="HS51" s="3" t="s">
        <v>1643</v>
      </c>
      <c r="HT51" s="3" t="s">
        <v>1643</v>
      </c>
      <c r="HU51" s="3" t="s">
        <v>1643</v>
      </c>
      <c r="HV51" s="5" t="s">
        <v>1643</v>
      </c>
      <c r="HW51" s="13" t="s">
        <v>1643</v>
      </c>
      <c r="HX51" s="8" t="s">
        <v>1643</v>
      </c>
      <c r="HY51" s="3" t="s">
        <v>1643</v>
      </c>
      <c r="HZ51" s="3" t="s">
        <v>1643</v>
      </c>
      <c r="IA51" s="3" t="s">
        <v>1643</v>
      </c>
      <c r="IB51" s="3" t="s">
        <v>1643</v>
      </c>
      <c r="IC51" s="5" t="s">
        <v>1643</v>
      </c>
      <c r="ID51" s="13" t="s">
        <v>1643</v>
      </c>
      <c r="IE51" s="8" t="s">
        <v>1643</v>
      </c>
      <c r="IF51" s="3" t="s">
        <v>1643</v>
      </c>
      <c r="IG51" s="3" t="s">
        <v>1643</v>
      </c>
      <c r="IH51" s="3" t="s">
        <v>1643</v>
      </c>
      <c r="II51" s="3" t="s">
        <v>1643</v>
      </c>
      <c r="IJ51" s="20" t="s">
        <v>1643</v>
      </c>
      <c r="IK51" s="13" t="s">
        <v>1643</v>
      </c>
      <c r="IL51" s="3" t="s">
        <v>1643</v>
      </c>
      <c r="IM51" s="3" t="s">
        <v>1643</v>
      </c>
      <c r="IN51" s="3" t="s">
        <v>1643</v>
      </c>
      <c r="IO51" s="3" t="s">
        <v>1643</v>
      </c>
      <c r="IP51" s="3" t="s">
        <v>1643</v>
      </c>
      <c r="IQ51" s="3" t="s">
        <v>1643</v>
      </c>
      <c r="IR51" s="3" t="s">
        <v>1643</v>
      </c>
      <c r="IS51" s="20" t="s">
        <v>1643</v>
      </c>
      <c r="IT51" s="13" t="s">
        <v>1643</v>
      </c>
      <c r="IU51" s="3"/>
      <c r="IV51" s="3" t="s">
        <v>1643</v>
      </c>
      <c r="IW51" s="3" t="s">
        <v>1643</v>
      </c>
      <c r="IX51" s="3" t="s">
        <v>1643</v>
      </c>
      <c r="IY51" s="5" t="s">
        <v>1643</v>
      </c>
      <c r="IZ51" s="8" t="s">
        <v>1643</v>
      </c>
      <c r="JA51" s="8" t="s">
        <v>1643</v>
      </c>
      <c r="JB51" s="3" t="s">
        <v>1643</v>
      </c>
      <c r="JC51" s="3" t="s">
        <v>1643</v>
      </c>
      <c r="JD51" s="5" t="s">
        <v>1643</v>
      </c>
      <c r="JE51" s="13" t="s">
        <v>1643</v>
      </c>
      <c r="JF51" s="3" t="s">
        <v>1643</v>
      </c>
      <c r="JG51" s="3" t="s">
        <v>1643</v>
      </c>
      <c r="JH51" s="3" t="s">
        <v>1643</v>
      </c>
      <c r="JI51" s="3" t="s">
        <v>1643</v>
      </c>
      <c r="JJ51" s="3" t="s">
        <v>1643</v>
      </c>
      <c r="JK51" s="3" t="s">
        <v>1643</v>
      </c>
      <c r="JL51" s="3" t="s">
        <v>1643</v>
      </c>
      <c r="JM51" s="20" t="s">
        <v>1643</v>
      </c>
      <c r="JN51" s="13" t="s">
        <v>1643</v>
      </c>
      <c r="JO51" s="3" t="s">
        <v>1643</v>
      </c>
      <c r="JP51" s="3" t="s">
        <v>1643</v>
      </c>
      <c r="JQ51" s="3" t="s">
        <v>1643</v>
      </c>
      <c r="JR51" s="3" t="s">
        <v>1643</v>
      </c>
      <c r="JS51" s="5" t="s">
        <v>1643</v>
      </c>
      <c r="JT51" s="13" t="s">
        <v>1643</v>
      </c>
      <c r="JU51" s="3" t="s">
        <v>1643</v>
      </c>
      <c r="JV51" s="3" t="s">
        <v>1643</v>
      </c>
      <c r="JW51" s="3" t="s">
        <v>1643</v>
      </c>
      <c r="JX51" s="5" t="s">
        <v>1643</v>
      </c>
      <c r="JY51" s="13" t="s">
        <v>1643</v>
      </c>
      <c r="JZ51" s="3" t="s">
        <v>1643</v>
      </c>
      <c r="KA51" s="3" t="s">
        <v>1643</v>
      </c>
      <c r="KB51" s="3" t="s">
        <v>1643</v>
      </c>
      <c r="KC51" s="3" t="s">
        <v>1643</v>
      </c>
      <c r="KD51" s="3" t="s">
        <v>1643</v>
      </c>
      <c r="KE51" s="3" t="s">
        <v>1643</v>
      </c>
      <c r="KF51" s="3" t="s">
        <v>1643</v>
      </c>
      <c r="KG51" s="5" t="s">
        <v>1643</v>
      </c>
      <c r="KH51" s="13" t="s">
        <v>1643</v>
      </c>
      <c r="KI51" s="3" t="s">
        <v>1643</v>
      </c>
      <c r="KJ51" s="3" t="s">
        <v>1643</v>
      </c>
      <c r="KK51" s="3" t="s">
        <v>1643</v>
      </c>
      <c r="KL51" s="3" t="s">
        <v>1643</v>
      </c>
      <c r="KM51" s="3" t="s">
        <v>1643</v>
      </c>
      <c r="KN51" s="20" t="s">
        <v>1643</v>
      </c>
      <c r="KO51" s="13" t="s">
        <v>1643</v>
      </c>
      <c r="KP51" s="3" t="s">
        <v>1643</v>
      </c>
      <c r="KQ51" s="3" t="s">
        <v>1643</v>
      </c>
      <c r="KR51" s="3" t="s">
        <v>1643</v>
      </c>
      <c r="KS51" s="20" t="s">
        <v>1643</v>
      </c>
      <c r="KT51" s="16" t="s">
        <v>1643</v>
      </c>
      <c r="KU51" s="13" t="s">
        <v>1643</v>
      </c>
      <c r="KV51" s="3" t="s">
        <v>1643</v>
      </c>
      <c r="KW51" s="3" t="s">
        <v>1643</v>
      </c>
      <c r="KX51" s="3" t="s">
        <v>1643</v>
      </c>
      <c r="KY51" s="3" t="s">
        <v>1643</v>
      </c>
      <c r="KZ51" s="3" t="s">
        <v>1643</v>
      </c>
      <c r="LA51" s="3" t="s">
        <v>1643</v>
      </c>
      <c r="LB51" s="3" t="s">
        <v>1643</v>
      </c>
      <c r="LC51" s="3" t="s">
        <v>1643</v>
      </c>
      <c r="LD51" s="3" t="s">
        <v>1643</v>
      </c>
      <c r="LE51" s="3" t="s">
        <v>1643</v>
      </c>
      <c r="LF51" s="3" t="s">
        <v>1643</v>
      </c>
      <c r="LG51" s="3" t="s">
        <v>1643</v>
      </c>
      <c r="LH51" s="3" t="s">
        <v>1643</v>
      </c>
      <c r="LI51" s="3" t="s">
        <v>1643</v>
      </c>
      <c r="LJ51" s="3" t="s">
        <v>1643</v>
      </c>
      <c r="LK51" s="3" t="s">
        <v>1643</v>
      </c>
      <c r="LL51" s="3" t="s">
        <v>1643</v>
      </c>
      <c r="LM51" s="3" t="s">
        <v>1643</v>
      </c>
      <c r="LN51" s="3" t="s">
        <v>1643</v>
      </c>
      <c r="LO51" s="3" t="s">
        <v>1643</v>
      </c>
      <c r="LP51" s="3" t="s">
        <v>1643</v>
      </c>
      <c r="LQ51" s="3" t="s">
        <v>1643</v>
      </c>
      <c r="LR51" s="3" t="s">
        <v>1643</v>
      </c>
      <c r="LS51" s="3" t="s">
        <v>1643</v>
      </c>
      <c r="LT51" s="3" t="s">
        <v>1643</v>
      </c>
      <c r="LU51" s="3" t="s">
        <v>1643</v>
      </c>
      <c r="LV51" s="3" t="s">
        <v>1643</v>
      </c>
      <c r="LW51" s="3" t="s">
        <v>1643</v>
      </c>
      <c r="LX51" s="3" t="s">
        <v>1643</v>
      </c>
      <c r="LY51" s="3" t="s">
        <v>1643</v>
      </c>
      <c r="LZ51" s="3" t="s">
        <v>1643</v>
      </c>
      <c r="MA51" s="3" t="s">
        <v>1643</v>
      </c>
      <c r="MB51" s="3" t="s">
        <v>1643</v>
      </c>
      <c r="MC51" s="3" t="s">
        <v>1643</v>
      </c>
      <c r="MD51" s="3" t="s">
        <v>1643</v>
      </c>
      <c r="ME51" s="3" t="s">
        <v>1643</v>
      </c>
      <c r="MF51" s="3" t="s">
        <v>1643</v>
      </c>
      <c r="MG51" s="3" t="s">
        <v>1643</v>
      </c>
      <c r="MH51" s="3" t="s">
        <v>1643</v>
      </c>
      <c r="MI51" s="3" t="s">
        <v>1643</v>
      </c>
      <c r="MJ51" s="3" t="s">
        <v>1643</v>
      </c>
      <c r="MK51" s="3" t="s">
        <v>1643</v>
      </c>
      <c r="ML51" s="3" t="s">
        <v>1643</v>
      </c>
      <c r="MM51" s="3" t="s">
        <v>1643</v>
      </c>
      <c r="MN51" s="20" t="s">
        <v>1643</v>
      </c>
      <c r="MO51" s="13" t="s">
        <v>1643</v>
      </c>
      <c r="MP51" s="3" t="s">
        <v>1643</v>
      </c>
      <c r="MQ51" s="3" t="s">
        <v>1643</v>
      </c>
      <c r="MR51" s="3" t="s">
        <v>1643</v>
      </c>
      <c r="MS51" s="3" t="s">
        <v>1643</v>
      </c>
      <c r="MT51" s="3" t="s">
        <v>1643</v>
      </c>
      <c r="MU51" s="3" t="s">
        <v>1643</v>
      </c>
      <c r="MV51" s="20" t="s">
        <v>1643</v>
      </c>
      <c r="MW51" s="13" t="s">
        <v>1643</v>
      </c>
      <c r="MX51" s="3" t="s">
        <v>1643</v>
      </c>
      <c r="MY51" s="3" t="s">
        <v>1643</v>
      </c>
      <c r="MZ51" s="3" t="s">
        <v>1643</v>
      </c>
      <c r="NA51" s="3" t="s">
        <v>1643</v>
      </c>
      <c r="NB51" s="3" t="s">
        <v>1643</v>
      </c>
      <c r="NC51" s="20" t="s">
        <v>1643</v>
      </c>
      <c r="ND51" s="13" t="s">
        <v>1643</v>
      </c>
      <c r="NE51" s="3" t="s">
        <v>1643</v>
      </c>
      <c r="NF51" s="3" t="s">
        <v>1643</v>
      </c>
      <c r="NG51" s="3" t="s">
        <v>1643</v>
      </c>
      <c r="NH51" s="3" t="s">
        <v>1643</v>
      </c>
      <c r="NI51" s="3" t="s">
        <v>1643</v>
      </c>
      <c r="NJ51" s="3" t="s">
        <v>1643</v>
      </c>
      <c r="NK51" s="3" t="s">
        <v>1643</v>
      </c>
      <c r="NL51" s="3" t="s">
        <v>1643</v>
      </c>
      <c r="NM51" s="3" t="s">
        <v>1643</v>
      </c>
      <c r="NN51" s="3" t="s">
        <v>1643</v>
      </c>
      <c r="NO51" s="20" t="s">
        <v>1643</v>
      </c>
      <c r="NP51" s="13" t="s">
        <v>1643</v>
      </c>
      <c r="NQ51" s="3" t="s">
        <v>1643</v>
      </c>
      <c r="NR51" s="3" t="s">
        <v>1643</v>
      </c>
      <c r="NS51" s="3" t="s">
        <v>1643</v>
      </c>
      <c r="NT51" s="3" t="s">
        <v>1643</v>
      </c>
      <c r="NU51" s="3" t="s">
        <v>1643</v>
      </c>
      <c r="NV51" s="3" t="s">
        <v>1643</v>
      </c>
      <c r="NW51" s="3" t="s">
        <v>1643</v>
      </c>
      <c r="NX51" s="3" t="s">
        <v>1643</v>
      </c>
      <c r="NY51" s="3" t="s">
        <v>1643</v>
      </c>
      <c r="NZ51" s="3" t="s">
        <v>1643</v>
      </c>
      <c r="OA51" s="3" t="s">
        <v>1643</v>
      </c>
      <c r="OB51" s="3" t="s">
        <v>1643</v>
      </c>
      <c r="OC51" s="3" t="s">
        <v>1643</v>
      </c>
      <c r="OD51" s="3" t="s">
        <v>1643</v>
      </c>
      <c r="OE51" s="5" t="s">
        <v>1643</v>
      </c>
      <c r="OF51" s="13" t="s">
        <v>1643</v>
      </c>
      <c r="OG51" s="3" t="s">
        <v>1643</v>
      </c>
      <c r="OH51" s="3" t="s">
        <v>1643</v>
      </c>
      <c r="OI51" s="3" t="s">
        <v>1643</v>
      </c>
      <c r="OJ51" s="3" t="s">
        <v>1643</v>
      </c>
      <c r="OK51" s="3" t="s">
        <v>1643</v>
      </c>
      <c r="OL51" s="3" t="s">
        <v>1643</v>
      </c>
      <c r="OM51" s="5" t="s">
        <v>1643</v>
      </c>
      <c r="ON51" s="13" t="s">
        <v>1643</v>
      </c>
      <c r="OO51" s="3" t="s">
        <v>1643</v>
      </c>
      <c r="OP51" s="3" t="s">
        <v>1643</v>
      </c>
      <c r="OQ51" s="3" t="s">
        <v>1643</v>
      </c>
      <c r="OR51" s="3" t="s">
        <v>1643</v>
      </c>
      <c r="OS51" s="3" t="s">
        <v>1643</v>
      </c>
      <c r="OT51" s="3" t="s">
        <v>1643</v>
      </c>
      <c r="OU51" s="3" t="s">
        <v>1643</v>
      </c>
      <c r="OV51" s="3" t="s">
        <v>1643</v>
      </c>
      <c r="OW51" s="3" t="s">
        <v>1643</v>
      </c>
      <c r="OX51" s="5" t="s">
        <v>1643</v>
      </c>
      <c r="OY51" s="13" t="s">
        <v>1643</v>
      </c>
      <c r="OZ51" s="3" t="s">
        <v>1643</v>
      </c>
      <c r="PA51" s="3" t="s">
        <v>1643</v>
      </c>
      <c r="PB51" s="3" t="s">
        <v>1643</v>
      </c>
      <c r="PC51" s="3" t="s">
        <v>1643</v>
      </c>
      <c r="PD51" s="3" t="s">
        <v>1643</v>
      </c>
      <c r="PE51" s="3" t="s">
        <v>1643</v>
      </c>
      <c r="PF51" s="3" t="s">
        <v>1643</v>
      </c>
      <c r="PG51" s="3" t="s">
        <v>1643</v>
      </c>
      <c r="PH51" s="3" t="s">
        <v>1643</v>
      </c>
      <c r="PI51" s="3" t="s">
        <v>1643</v>
      </c>
      <c r="PJ51" s="3" t="s">
        <v>1643</v>
      </c>
      <c r="PK51" s="3" t="s">
        <v>1643</v>
      </c>
      <c r="PL51" s="3" t="s">
        <v>1643</v>
      </c>
      <c r="PM51" s="3" t="s">
        <v>1643</v>
      </c>
      <c r="PN51" s="3" t="s">
        <v>1643</v>
      </c>
      <c r="PO51" s="3" t="s">
        <v>1643</v>
      </c>
      <c r="PP51" s="3" t="s">
        <v>1643</v>
      </c>
      <c r="PQ51" s="3" t="s">
        <v>1643</v>
      </c>
      <c r="PR51" s="3" t="s">
        <v>1643</v>
      </c>
      <c r="PS51" s="3" t="s">
        <v>1643</v>
      </c>
      <c r="PT51" s="3" t="s">
        <v>1643</v>
      </c>
      <c r="PU51" s="3" t="s">
        <v>1643</v>
      </c>
      <c r="PV51" s="3" t="s">
        <v>1643</v>
      </c>
      <c r="PW51" s="3" t="s">
        <v>1643</v>
      </c>
      <c r="PX51" s="3" t="s">
        <v>1643</v>
      </c>
      <c r="PY51" s="3" t="s">
        <v>1643</v>
      </c>
      <c r="PZ51" s="3" t="s">
        <v>1643</v>
      </c>
      <c r="QA51" s="3" t="s">
        <v>1643</v>
      </c>
      <c r="QB51" s="3" t="s">
        <v>1643</v>
      </c>
      <c r="QC51" s="3" t="s">
        <v>1643</v>
      </c>
      <c r="QD51" s="3" t="s">
        <v>1643</v>
      </c>
      <c r="QE51" s="3" t="s">
        <v>1643</v>
      </c>
      <c r="QF51" s="3" t="s">
        <v>1643</v>
      </c>
      <c r="QG51" s="3" t="s">
        <v>1643</v>
      </c>
      <c r="QH51" s="3" t="s">
        <v>1643</v>
      </c>
      <c r="QI51" s="3" t="s">
        <v>1643</v>
      </c>
      <c r="QJ51" s="3" t="s">
        <v>1643</v>
      </c>
      <c r="QK51" s="3" t="s">
        <v>1643</v>
      </c>
      <c r="QL51" s="3" t="s">
        <v>1643</v>
      </c>
      <c r="QM51" s="3" t="s">
        <v>1643</v>
      </c>
      <c r="QN51" s="3" t="s">
        <v>1643</v>
      </c>
      <c r="QO51" s="3" t="s">
        <v>1643</v>
      </c>
      <c r="QP51" s="3" t="s">
        <v>1643</v>
      </c>
      <c r="QQ51" s="3" t="s">
        <v>1643</v>
      </c>
      <c r="QR51" s="3" t="s">
        <v>1643</v>
      </c>
      <c r="QS51" s="3" t="s">
        <v>1643</v>
      </c>
      <c r="QT51" s="3" t="s">
        <v>1643</v>
      </c>
      <c r="QU51" s="3" t="s">
        <v>1643</v>
      </c>
      <c r="QV51" s="3" t="s">
        <v>1643</v>
      </c>
      <c r="QW51" s="3" t="s">
        <v>1643</v>
      </c>
      <c r="QX51" s="3" t="s">
        <v>1643</v>
      </c>
      <c r="QY51" s="3" t="s">
        <v>1643</v>
      </c>
      <c r="QZ51" s="3" t="s">
        <v>1643</v>
      </c>
      <c r="RA51" s="3" t="s">
        <v>1643</v>
      </c>
      <c r="RB51" s="3" t="s">
        <v>1643</v>
      </c>
      <c r="RC51" s="3" t="s">
        <v>1643</v>
      </c>
      <c r="RD51" s="3" t="s">
        <v>1643</v>
      </c>
      <c r="RE51" s="3" t="s">
        <v>1643</v>
      </c>
      <c r="RF51" s="3" t="s">
        <v>1643</v>
      </c>
      <c r="RG51" s="3" t="s">
        <v>1643</v>
      </c>
      <c r="RH51" s="3" t="s">
        <v>1643</v>
      </c>
      <c r="RI51" s="3" t="s">
        <v>1643</v>
      </c>
      <c r="RJ51" s="3" t="s">
        <v>1643</v>
      </c>
      <c r="RK51" s="5" t="s">
        <v>1643</v>
      </c>
      <c r="RL51" s="8" t="s">
        <v>1643</v>
      </c>
      <c r="RM51" s="3" t="s">
        <v>1643</v>
      </c>
      <c r="RN51" s="3" t="s">
        <v>1643</v>
      </c>
      <c r="RO51" s="3" t="s">
        <v>1643</v>
      </c>
      <c r="RP51" s="3" t="s">
        <v>1643</v>
      </c>
      <c r="RQ51" s="3" t="s">
        <v>1643</v>
      </c>
      <c r="RR51" s="20" t="s">
        <v>1643</v>
      </c>
      <c r="RS51" s="13" t="s">
        <v>1643</v>
      </c>
      <c r="RT51" s="3" t="s">
        <v>1643</v>
      </c>
      <c r="RU51" s="3" t="s">
        <v>1643</v>
      </c>
      <c r="RV51" s="3" t="s">
        <v>1643</v>
      </c>
      <c r="RW51" s="3" t="s">
        <v>1643</v>
      </c>
      <c r="RX51" s="3" t="s">
        <v>1643</v>
      </c>
      <c r="RY51" s="3" t="s">
        <v>1643</v>
      </c>
      <c r="RZ51" s="3" t="s">
        <v>1643</v>
      </c>
      <c r="SA51" s="3" t="s">
        <v>1643</v>
      </c>
      <c r="SB51" s="3" t="s">
        <v>1643</v>
      </c>
      <c r="SC51" s="3" t="s">
        <v>1643</v>
      </c>
      <c r="SD51" s="3" t="s">
        <v>1643</v>
      </c>
      <c r="SE51" s="3" t="s">
        <v>1643</v>
      </c>
      <c r="SF51" s="3" t="s">
        <v>1643</v>
      </c>
      <c r="SG51" s="3" t="s">
        <v>1643</v>
      </c>
      <c r="SH51" s="3" t="s">
        <v>1643</v>
      </c>
      <c r="SI51" s="3" t="s">
        <v>1643</v>
      </c>
      <c r="SJ51" s="3" t="s">
        <v>1643</v>
      </c>
      <c r="SK51" s="3" t="s">
        <v>1643</v>
      </c>
      <c r="SL51" s="3" t="s">
        <v>1643</v>
      </c>
      <c r="SM51" s="3" t="s">
        <v>1643</v>
      </c>
      <c r="SN51" s="3" t="s">
        <v>1643</v>
      </c>
      <c r="SO51" s="3" t="s">
        <v>1643</v>
      </c>
      <c r="SP51" s="3" t="s">
        <v>1643</v>
      </c>
      <c r="SQ51" s="3" t="s">
        <v>1643</v>
      </c>
      <c r="SR51" s="3" t="s">
        <v>1643</v>
      </c>
      <c r="SS51" s="3" t="s">
        <v>1643</v>
      </c>
      <c r="ST51" s="3" t="s">
        <v>1643</v>
      </c>
      <c r="SU51" s="3" t="s">
        <v>1643</v>
      </c>
      <c r="SV51" s="3" t="s">
        <v>1643</v>
      </c>
      <c r="SW51" s="3" t="s">
        <v>1643</v>
      </c>
      <c r="SX51" s="3" t="s">
        <v>1643</v>
      </c>
      <c r="SY51" s="3" t="s">
        <v>1643</v>
      </c>
      <c r="SZ51" s="3" t="s">
        <v>1643</v>
      </c>
      <c r="TA51" s="3" t="s">
        <v>1643</v>
      </c>
      <c r="TB51" s="20" t="s">
        <v>1643</v>
      </c>
      <c r="TC51" s="13"/>
      <c r="TD51" s="3"/>
      <c r="TE51" s="5"/>
      <c r="TF51" s="18" t="s">
        <v>1643</v>
      </c>
      <c r="TG51" s="13" t="s">
        <v>1643</v>
      </c>
      <c r="TH51" s="3" t="s">
        <v>1643</v>
      </c>
      <c r="TI51" s="3" t="s">
        <v>1643</v>
      </c>
      <c r="TJ51" s="3" t="s">
        <v>1643</v>
      </c>
      <c r="TK51" s="3" t="s">
        <v>1643</v>
      </c>
      <c r="TL51" s="3" t="s">
        <v>1643</v>
      </c>
      <c r="TM51" s="3" t="s">
        <v>1643</v>
      </c>
      <c r="TN51" s="3" t="s">
        <v>1643</v>
      </c>
      <c r="TO51" s="3" t="s">
        <v>1643</v>
      </c>
      <c r="TP51" s="5" t="s">
        <v>1643</v>
      </c>
      <c r="TQ51" s="8" t="s">
        <v>1643</v>
      </c>
      <c r="TR51" s="3" t="s">
        <v>1643</v>
      </c>
      <c r="TS51" s="3" t="s">
        <v>1643</v>
      </c>
      <c r="TT51" s="3" t="s">
        <v>1643</v>
      </c>
      <c r="TU51" s="20" t="s">
        <v>1643</v>
      </c>
      <c r="TV51" s="13" t="s">
        <v>1643</v>
      </c>
      <c r="TW51" s="5" t="s">
        <v>1643</v>
      </c>
      <c r="TX51" s="13" t="s">
        <v>1643</v>
      </c>
      <c r="TY51" s="5" t="s">
        <v>1643</v>
      </c>
      <c r="TZ51" s="13" t="s">
        <v>1643</v>
      </c>
      <c r="UA51" s="3" t="s">
        <v>1643</v>
      </c>
      <c r="UB51" s="3" t="s">
        <v>1643</v>
      </c>
      <c r="UC51" s="3" t="s">
        <v>1643</v>
      </c>
      <c r="UD51" s="3" t="s">
        <v>1643</v>
      </c>
      <c r="UE51" s="5" t="s">
        <v>1643</v>
      </c>
      <c r="UF51" s="13" t="s">
        <v>110</v>
      </c>
      <c r="UG51" s="3" t="s">
        <v>1643</v>
      </c>
      <c r="UH51" s="5" t="s">
        <v>110</v>
      </c>
      <c r="UI51" s="13" t="s">
        <v>131</v>
      </c>
      <c r="UJ51" s="3" t="s">
        <v>129</v>
      </c>
      <c r="UK51" s="3" t="s">
        <v>132</v>
      </c>
      <c r="UL51" s="3" t="s">
        <v>131</v>
      </c>
      <c r="UM51" s="3" t="s">
        <v>132</v>
      </c>
      <c r="UN51" s="3" t="s">
        <v>131</v>
      </c>
      <c r="UO51" s="3" t="s">
        <v>130</v>
      </c>
      <c r="UP51" s="3" t="s">
        <v>129</v>
      </c>
      <c r="UQ51" s="3" t="s">
        <v>131</v>
      </c>
      <c r="UR51" s="3" t="s">
        <v>130</v>
      </c>
      <c r="US51" s="3" t="s">
        <v>132</v>
      </c>
      <c r="UT51" s="3" t="s">
        <v>132</v>
      </c>
      <c r="UU51" s="3" t="s">
        <v>132</v>
      </c>
      <c r="UV51" s="3" t="s">
        <v>131</v>
      </c>
      <c r="UW51" s="3" t="s">
        <v>132</v>
      </c>
      <c r="UX51" s="5" t="s">
        <v>1643</v>
      </c>
      <c r="UY51" s="13" t="s">
        <v>196</v>
      </c>
      <c r="UZ51" s="3" t="s">
        <v>198</v>
      </c>
      <c r="VA51" s="3" t="s">
        <v>1643</v>
      </c>
      <c r="VB51" s="3" t="s">
        <v>201</v>
      </c>
      <c r="VC51" s="3" t="s">
        <v>1643</v>
      </c>
      <c r="VD51" s="3" t="s">
        <v>1643</v>
      </c>
      <c r="VE51" s="3" t="s">
        <v>1643</v>
      </c>
      <c r="VF51" s="5" t="s">
        <v>1643</v>
      </c>
      <c r="VG51" s="13" t="s">
        <v>231</v>
      </c>
      <c r="VH51" s="3" t="s">
        <v>232</v>
      </c>
      <c r="VI51" s="3" t="s">
        <v>233</v>
      </c>
      <c r="VJ51" s="3" t="s">
        <v>234</v>
      </c>
      <c r="VK51" s="3" t="s">
        <v>1643</v>
      </c>
      <c r="VL51" s="3" t="s">
        <v>1643</v>
      </c>
      <c r="VM51" s="3" t="s">
        <v>1643</v>
      </c>
      <c r="VN51" s="5" t="s">
        <v>1643</v>
      </c>
      <c r="VO51" s="13" t="s">
        <v>130</v>
      </c>
      <c r="VP51" s="3" t="s">
        <v>128</v>
      </c>
      <c r="VQ51" s="3" t="s">
        <v>131</v>
      </c>
      <c r="VR51" s="3" t="s">
        <v>131</v>
      </c>
      <c r="VS51" s="3" t="s">
        <v>131</v>
      </c>
      <c r="VT51" s="3" t="s">
        <v>131</v>
      </c>
      <c r="VU51" s="3" t="s">
        <v>131</v>
      </c>
      <c r="VV51" s="3" t="s">
        <v>131</v>
      </c>
      <c r="VW51" s="3" t="s">
        <v>131</v>
      </c>
      <c r="VX51" s="3" t="s">
        <v>131</v>
      </c>
      <c r="VY51" s="3" t="s">
        <v>131</v>
      </c>
      <c r="VZ51" s="3" t="s">
        <v>131</v>
      </c>
      <c r="WA51" s="3" t="s">
        <v>131</v>
      </c>
      <c r="WB51" s="3" t="s">
        <v>131</v>
      </c>
      <c r="WC51" s="3" t="s">
        <v>131</v>
      </c>
      <c r="WD51" s="3" t="s">
        <v>131</v>
      </c>
      <c r="WE51" s="3" t="s">
        <v>130</v>
      </c>
      <c r="WF51" s="3" t="s">
        <v>129</v>
      </c>
      <c r="WG51" s="3" t="s">
        <v>129</v>
      </c>
      <c r="WH51" s="3" t="s">
        <v>131</v>
      </c>
      <c r="WI51" s="3" t="s">
        <v>131</v>
      </c>
      <c r="WJ51" s="3" t="s">
        <v>131</v>
      </c>
      <c r="WK51" s="3" t="s">
        <v>131</v>
      </c>
      <c r="WL51" s="3" t="s">
        <v>131</v>
      </c>
      <c r="WM51" s="3" t="s">
        <v>132</v>
      </c>
      <c r="WN51" s="3" t="s">
        <v>132</v>
      </c>
      <c r="WO51" s="3" t="s">
        <v>132</v>
      </c>
      <c r="WP51" s="3" t="s">
        <v>129</v>
      </c>
      <c r="WQ51" s="3" t="s">
        <v>129</v>
      </c>
      <c r="WR51" s="3" t="s">
        <v>129</v>
      </c>
      <c r="WS51" s="3" t="s">
        <v>131</v>
      </c>
      <c r="WT51" s="3" t="s">
        <v>129</v>
      </c>
      <c r="WU51" s="3" t="s">
        <v>129</v>
      </c>
      <c r="WV51" s="3" t="s">
        <v>132</v>
      </c>
      <c r="WW51" s="3" t="s">
        <v>131</v>
      </c>
      <c r="WX51" s="3" t="s">
        <v>131</v>
      </c>
      <c r="WY51" s="3" t="s">
        <v>131</v>
      </c>
      <c r="WZ51" s="3" t="s">
        <v>131</v>
      </c>
      <c r="XA51" s="3" t="s">
        <v>131</v>
      </c>
      <c r="XB51" s="3" t="s">
        <v>131</v>
      </c>
      <c r="XC51" s="3" t="s">
        <v>131</v>
      </c>
      <c r="XD51" s="3" t="s">
        <v>131</v>
      </c>
      <c r="XE51" s="3" t="s">
        <v>131</v>
      </c>
      <c r="XF51" s="3" t="s">
        <v>129</v>
      </c>
      <c r="XG51" s="3" t="s">
        <v>131</v>
      </c>
      <c r="XH51" s="3" t="s">
        <v>129</v>
      </c>
      <c r="XI51" s="3" t="s">
        <v>130</v>
      </c>
      <c r="XJ51" s="3" t="s">
        <v>127</v>
      </c>
      <c r="XK51" s="3" t="s">
        <v>127</v>
      </c>
      <c r="XL51" s="3" t="s">
        <v>127</v>
      </c>
      <c r="XM51" s="3" t="s">
        <v>127</v>
      </c>
      <c r="XN51" s="3" t="s">
        <v>132</v>
      </c>
      <c r="XO51" s="3" t="s">
        <v>132</v>
      </c>
      <c r="XP51" s="3" t="s">
        <v>132</v>
      </c>
      <c r="XQ51" s="3" t="s">
        <v>129</v>
      </c>
      <c r="XR51" s="3" t="s">
        <v>127</v>
      </c>
      <c r="XS51" s="3" t="s">
        <v>131</v>
      </c>
      <c r="XT51" s="3" t="s">
        <v>128</v>
      </c>
      <c r="XU51" s="3" t="s">
        <v>128</v>
      </c>
      <c r="XV51" s="3" t="s">
        <v>128</v>
      </c>
      <c r="XW51" s="3" t="s">
        <v>129</v>
      </c>
      <c r="XX51" s="3" t="s">
        <v>128</v>
      </c>
      <c r="XY51" s="3" t="s">
        <v>128</v>
      </c>
      <c r="XZ51" s="3" t="s">
        <v>128</v>
      </c>
      <c r="YA51" s="5" t="s">
        <v>1643</v>
      </c>
      <c r="YB51" s="13" t="s">
        <v>353</v>
      </c>
      <c r="YC51" s="3" t="s">
        <v>354</v>
      </c>
      <c r="YD51" s="3" t="s">
        <v>355</v>
      </c>
      <c r="YE51" s="3" t="s">
        <v>1643</v>
      </c>
      <c r="YF51" s="3" t="s">
        <v>1643</v>
      </c>
      <c r="YG51" s="3" t="s">
        <v>111</v>
      </c>
      <c r="YH51" s="5" t="s">
        <v>1643</v>
      </c>
      <c r="YI51" s="13" t="s">
        <v>111</v>
      </c>
      <c r="YJ51" s="3" t="s">
        <v>1643</v>
      </c>
      <c r="YK51" s="3" t="s">
        <v>1643</v>
      </c>
      <c r="YL51" s="3" t="s">
        <v>111</v>
      </c>
      <c r="YM51" s="3" t="s">
        <v>1643</v>
      </c>
      <c r="YN51" s="3" t="s">
        <v>1643</v>
      </c>
      <c r="YO51" s="3" t="s">
        <v>110</v>
      </c>
      <c r="YP51" s="3" t="s">
        <v>111</v>
      </c>
      <c r="YQ51" s="3" t="s">
        <v>1643</v>
      </c>
      <c r="YR51" s="3" t="s">
        <v>110</v>
      </c>
      <c r="YS51" s="3" t="s">
        <v>401</v>
      </c>
      <c r="YT51" s="3" t="s">
        <v>111</v>
      </c>
      <c r="YU51" s="3" t="s">
        <v>1643</v>
      </c>
      <c r="YV51" s="3" t="s">
        <v>111</v>
      </c>
      <c r="YW51" s="3" t="s">
        <v>1643</v>
      </c>
      <c r="YX51" s="3" t="s">
        <v>1643</v>
      </c>
      <c r="YY51" s="3" t="s">
        <v>110</v>
      </c>
      <c r="YZ51" s="3" t="s">
        <v>111</v>
      </c>
      <c r="ZA51" s="3" t="s">
        <v>1643</v>
      </c>
      <c r="ZB51" s="3" t="s">
        <v>111</v>
      </c>
      <c r="ZC51" s="3" t="s">
        <v>1643</v>
      </c>
      <c r="ZD51" s="3" t="s">
        <v>1643</v>
      </c>
      <c r="ZE51" s="3" t="s">
        <v>111</v>
      </c>
      <c r="ZF51" s="3" t="s">
        <v>1643</v>
      </c>
      <c r="ZG51" s="3" t="s">
        <v>1643</v>
      </c>
      <c r="ZH51" s="3" t="s">
        <v>110</v>
      </c>
      <c r="ZI51" s="3" t="s">
        <v>111</v>
      </c>
      <c r="ZJ51" s="3" t="s">
        <v>1643</v>
      </c>
      <c r="ZK51" s="3" t="s">
        <v>110</v>
      </c>
      <c r="ZL51" s="3" t="s">
        <v>451</v>
      </c>
      <c r="ZM51" s="3" t="s">
        <v>111</v>
      </c>
      <c r="ZN51" s="3" t="s">
        <v>1643</v>
      </c>
      <c r="ZO51" s="3" t="s">
        <v>111</v>
      </c>
      <c r="ZP51" s="3" t="s">
        <v>1643</v>
      </c>
      <c r="ZQ51" s="3" t="s">
        <v>1643</v>
      </c>
      <c r="ZR51" s="5" t="s">
        <v>1643</v>
      </c>
      <c r="ZS51" s="3" t="s">
        <v>1748</v>
      </c>
      <c r="ZT51" s="3" t="s">
        <v>462</v>
      </c>
      <c r="ZU51" s="3" t="s">
        <v>464</v>
      </c>
      <c r="ZV51" s="18" t="s">
        <v>111</v>
      </c>
      <c r="ZW51" s="13" t="s">
        <v>1643</v>
      </c>
      <c r="ZX51" s="3" t="s">
        <v>484</v>
      </c>
      <c r="ZY51" s="3" t="s">
        <v>1643</v>
      </c>
      <c r="ZZ51" s="3" t="s">
        <v>1643</v>
      </c>
      <c r="AAA51" s="3" t="s">
        <v>492</v>
      </c>
      <c r="AAB51" s="3" t="s">
        <v>495</v>
      </c>
      <c r="AAC51" s="3" t="s">
        <v>496</v>
      </c>
      <c r="AAD51" s="3" t="s">
        <v>1643</v>
      </c>
      <c r="AAE51" s="3" t="s">
        <v>1643</v>
      </c>
      <c r="AAF51" s="5" t="s">
        <v>1643</v>
      </c>
      <c r="AAG51" s="13" t="s">
        <v>110</v>
      </c>
      <c r="AAH51" s="3" t="s">
        <v>110</v>
      </c>
      <c r="AAI51" s="3" t="s">
        <v>110</v>
      </c>
      <c r="AAJ51" s="3" t="s">
        <v>111</v>
      </c>
      <c r="AAK51" s="3" t="s">
        <v>110</v>
      </c>
      <c r="AAL51" s="3" t="s">
        <v>1749</v>
      </c>
      <c r="AAM51" s="3" t="s">
        <v>1750</v>
      </c>
      <c r="AAN51" s="4">
        <v>414781</v>
      </c>
      <c r="AAO51" s="5" t="s">
        <v>1751</v>
      </c>
      <c r="AAP51" s="13" t="s">
        <v>111</v>
      </c>
      <c r="AAQ51" s="5" t="s">
        <v>1643</v>
      </c>
      <c r="AAR51" s="13" t="s">
        <v>520</v>
      </c>
      <c r="AAS51" s="3" t="s">
        <v>110</v>
      </c>
      <c r="AAT51" s="3" t="s">
        <v>110</v>
      </c>
      <c r="AAU51" s="3" t="s">
        <v>110</v>
      </c>
      <c r="AAV51" s="3" t="s">
        <v>1643</v>
      </c>
      <c r="AAW51" s="3" t="s">
        <v>1643</v>
      </c>
      <c r="AAX51" s="5" t="s">
        <v>1643</v>
      </c>
      <c r="AAY51" s="13" t="s">
        <v>111</v>
      </c>
      <c r="AAZ51" s="13" t="s">
        <v>1643</v>
      </c>
      <c r="ABA51" s="3" t="s">
        <v>1643</v>
      </c>
      <c r="ABB51" s="3" t="s">
        <v>1643</v>
      </c>
      <c r="ABC51" s="3" t="s">
        <v>1643</v>
      </c>
      <c r="ABD51" s="3" t="s">
        <v>1643</v>
      </c>
      <c r="ABE51" s="20"/>
      <c r="ABF51" s="5" t="s">
        <v>1643</v>
      </c>
      <c r="ABG51" s="13" t="s">
        <v>1643</v>
      </c>
      <c r="ABH51" s="3" t="s">
        <v>1643</v>
      </c>
      <c r="ABI51" s="3" t="s">
        <v>1643</v>
      </c>
      <c r="ABJ51" s="3" t="s">
        <v>1643</v>
      </c>
      <c r="ABK51" s="3" t="s">
        <v>1643</v>
      </c>
      <c r="ABL51" s="3" t="s">
        <v>1643</v>
      </c>
      <c r="ABM51" s="5" t="s">
        <v>1643</v>
      </c>
      <c r="ABN51" s="13" t="s">
        <v>1643</v>
      </c>
      <c r="ABO51" s="3" t="s">
        <v>1643</v>
      </c>
      <c r="ABP51" s="3" t="s">
        <v>1643</v>
      </c>
      <c r="ABQ51" s="3" t="s">
        <v>1643</v>
      </c>
      <c r="ABR51" s="3" t="s">
        <v>1643</v>
      </c>
      <c r="ABS51" s="3" t="s">
        <v>1643</v>
      </c>
      <c r="ABT51" s="5" t="s">
        <v>1643</v>
      </c>
      <c r="ABU51" s="13" t="s">
        <v>1643</v>
      </c>
      <c r="ABV51" s="3" t="s">
        <v>1643</v>
      </c>
      <c r="ABW51" s="3" t="s">
        <v>1643</v>
      </c>
      <c r="ABX51" s="3" t="s">
        <v>1643</v>
      </c>
      <c r="ABY51" s="3" t="s">
        <v>1643</v>
      </c>
      <c r="ABZ51" s="3" t="s">
        <v>1643</v>
      </c>
      <c r="ACA51" s="5" t="s">
        <v>1643</v>
      </c>
      <c r="ACB51" s="13" t="s">
        <v>1643</v>
      </c>
      <c r="ACC51" s="3" t="s">
        <v>1643</v>
      </c>
      <c r="ACD51" s="3" t="s">
        <v>1643</v>
      </c>
      <c r="ACE51" s="3" t="s">
        <v>1643</v>
      </c>
      <c r="ACF51" s="3" t="s">
        <v>1643</v>
      </c>
      <c r="ACG51" s="3" t="s">
        <v>1643</v>
      </c>
      <c r="ACH51" s="3" t="s">
        <v>1643</v>
      </c>
      <c r="ACI51" s="3" t="s">
        <v>1643</v>
      </c>
      <c r="ACJ51" s="5" t="s">
        <v>1643</v>
      </c>
      <c r="ACK51" s="13" t="s">
        <v>110</v>
      </c>
      <c r="ACL51" s="3" t="s">
        <v>546</v>
      </c>
      <c r="ACM51" s="3" t="s">
        <v>1643</v>
      </c>
      <c r="ACN51" s="3" t="s">
        <v>1643</v>
      </c>
      <c r="ACO51" s="3" t="s">
        <v>1643</v>
      </c>
      <c r="ACP51" s="5" t="s">
        <v>545</v>
      </c>
      <c r="ACQ51" s="13" t="s">
        <v>1643</v>
      </c>
      <c r="ACR51" s="3" t="s">
        <v>1643</v>
      </c>
      <c r="ACS51" s="3" t="s">
        <v>1643</v>
      </c>
      <c r="ACT51" s="3" t="s">
        <v>1643</v>
      </c>
      <c r="ACU51" s="5"/>
      <c r="ACV51" s="13" t="s">
        <v>1643</v>
      </c>
      <c r="ACW51" s="3" t="s">
        <v>1643</v>
      </c>
      <c r="ACX51" s="3" t="s">
        <v>1643</v>
      </c>
      <c r="ACY51" s="3" t="s">
        <v>1643</v>
      </c>
      <c r="ACZ51" s="5" t="s">
        <v>1643</v>
      </c>
      <c r="ADA51" s="13" t="s">
        <v>136</v>
      </c>
      <c r="ADB51" s="3" t="s">
        <v>557</v>
      </c>
      <c r="ADC51" s="3" t="s">
        <v>140</v>
      </c>
      <c r="ADD51" s="3" t="s">
        <v>144</v>
      </c>
      <c r="ADE51" s="3" t="s">
        <v>156</v>
      </c>
      <c r="ADF51" s="3" t="s">
        <v>558</v>
      </c>
      <c r="ADG51" s="3" t="s">
        <v>1643</v>
      </c>
      <c r="ADH51" s="3" t="s">
        <v>1643</v>
      </c>
      <c r="ADI51" s="20" t="s">
        <v>1643</v>
      </c>
      <c r="ADJ51" s="13" t="s">
        <v>110</v>
      </c>
      <c r="ADK51" s="3" t="s">
        <v>574</v>
      </c>
      <c r="ADL51" s="3" t="s">
        <v>1643</v>
      </c>
      <c r="ADM51" s="3" t="s">
        <v>1643</v>
      </c>
      <c r="ADN51" s="3" t="s">
        <v>1643</v>
      </c>
      <c r="ADO51" s="5" t="s">
        <v>545</v>
      </c>
      <c r="ADP51" s="13" t="s">
        <v>546</v>
      </c>
      <c r="ADQ51" s="8" t="s">
        <v>1643</v>
      </c>
      <c r="ADR51" s="3" t="s">
        <v>1643</v>
      </c>
      <c r="ADS51" s="3" t="s">
        <v>1643</v>
      </c>
      <c r="ADT51" s="5" t="s">
        <v>545</v>
      </c>
      <c r="ADU51" s="13" t="s">
        <v>1643</v>
      </c>
      <c r="ADV51" s="8" t="s">
        <v>1643</v>
      </c>
      <c r="ADW51" s="3" t="s">
        <v>1643</v>
      </c>
      <c r="ADX51" s="3" t="s">
        <v>1643</v>
      </c>
      <c r="ADY51" s="5" t="s">
        <v>1643</v>
      </c>
      <c r="ADZ51" s="13" t="s">
        <v>1643</v>
      </c>
      <c r="AEA51" s="8" t="s">
        <v>1643</v>
      </c>
      <c r="AEB51" s="3" t="s">
        <v>1643</v>
      </c>
      <c r="AEC51" s="3" t="s">
        <v>1643</v>
      </c>
      <c r="AED51" s="5" t="s">
        <v>1643</v>
      </c>
      <c r="AEE51" s="13" t="s">
        <v>136</v>
      </c>
      <c r="AEF51" s="3" t="s">
        <v>1643</v>
      </c>
      <c r="AEG51" s="3" t="s">
        <v>140</v>
      </c>
      <c r="AEH51" s="3" t="s">
        <v>1643</v>
      </c>
      <c r="AEI51" s="3" t="s">
        <v>1643</v>
      </c>
      <c r="AEJ51" s="3" t="s">
        <v>1643</v>
      </c>
      <c r="AEK51" s="3" t="s">
        <v>1643</v>
      </c>
      <c r="AEL51" s="3" t="s">
        <v>568</v>
      </c>
      <c r="AEM51" s="5" t="s">
        <v>1643</v>
      </c>
      <c r="AEN51" s="13" t="s">
        <v>1643</v>
      </c>
      <c r="AEO51" s="3" t="s">
        <v>584</v>
      </c>
      <c r="AEP51" s="3" t="s">
        <v>1643</v>
      </c>
      <c r="AEQ51" s="3" t="s">
        <v>1643</v>
      </c>
      <c r="AER51" s="3" t="s">
        <v>1643</v>
      </c>
      <c r="AES51" s="3" t="s">
        <v>1643</v>
      </c>
      <c r="AET51" s="5" t="s">
        <v>594</v>
      </c>
      <c r="AEU51" s="13" t="s">
        <v>111</v>
      </c>
      <c r="AEV51" s="3" t="s">
        <v>1643</v>
      </c>
      <c r="AEW51" s="3" t="s">
        <v>111</v>
      </c>
      <c r="AEX51" s="3" t="s">
        <v>1643</v>
      </c>
      <c r="AEY51" s="5" t="s">
        <v>1643</v>
      </c>
    </row>
    <row r="52" spans="1:831" ht="116" x14ac:dyDescent="0.35">
      <c r="A52" s="1">
        <v>45630.742094907408</v>
      </c>
      <c r="B52" s="2">
        <v>45630.75335648148</v>
      </c>
      <c r="C52" s="4">
        <v>100</v>
      </c>
      <c r="D52" s="4">
        <v>972</v>
      </c>
      <c r="E52" s="3" t="s">
        <v>1677</v>
      </c>
      <c r="F52" s="2">
        <v>45637.753453518519</v>
      </c>
      <c r="G52" s="3" t="s">
        <v>1752</v>
      </c>
      <c r="H52" s="4">
        <v>1</v>
      </c>
      <c r="I52" s="3" t="s">
        <v>1642</v>
      </c>
      <c r="J52" s="3" t="s">
        <v>1642</v>
      </c>
      <c r="K52" s="3" t="s">
        <v>1642</v>
      </c>
      <c r="L52" s="3" t="s">
        <v>1642</v>
      </c>
      <c r="M52" s="3" t="s">
        <v>1642</v>
      </c>
      <c r="N52" s="3" t="s">
        <v>1642</v>
      </c>
      <c r="O52" s="3" t="s">
        <v>110</v>
      </c>
      <c r="P52" s="3" t="s">
        <v>1643</v>
      </c>
      <c r="Q52" s="3" t="s">
        <v>1643</v>
      </c>
      <c r="R52" s="20" t="s">
        <v>110</v>
      </c>
      <c r="S52" s="127">
        <v>24</v>
      </c>
      <c r="T52" s="124"/>
      <c r="U52" s="3"/>
      <c r="V52" s="3" t="s">
        <v>20</v>
      </c>
      <c r="W52" s="3" t="s">
        <v>111</v>
      </c>
      <c r="X52" s="3" t="s">
        <v>47</v>
      </c>
      <c r="Y52" s="3" t="s">
        <v>93</v>
      </c>
      <c r="Z52" s="3" t="s">
        <v>16</v>
      </c>
      <c r="AA52" s="4">
        <v>313</v>
      </c>
      <c r="AB52" s="3" t="s">
        <v>25</v>
      </c>
      <c r="AC52" s="3" t="s">
        <v>110</v>
      </c>
      <c r="AD52" s="3" t="s">
        <v>1643</v>
      </c>
      <c r="AE52" s="5" t="s">
        <v>1643</v>
      </c>
      <c r="AF52" s="8" t="s">
        <v>1643</v>
      </c>
      <c r="AG52" s="3" t="s">
        <v>1643</v>
      </c>
      <c r="AH52" s="3" t="s">
        <v>1643</v>
      </c>
      <c r="AI52" s="3" t="s">
        <v>1643</v>
      </c>
      <c r="AJ52" s="3" t="s">
        <v>1643</v>
      </c>
      <c r="AK52" s="3" t="s">
        <v>1643</v>
      </c>
      <c r="AL52" s="3" t="s">
        <v>1643</v>
      </c>
      <c r="AM52" s="3" t="s">
        <v>1643</v>
      </c>
      <c r="AN52" s="3" t="s">
        <v>1643</v>
      </c>
      <c r="AO52" s="3" t="s">
        <v>1643</v>
      </c>
      <c r="AP52" s="3" t="s">
        <v>1643</v>
      </c>
      <c r="AQ52" s="3" t="s">
        <v>1643</v>
      </c>
      <c r="AR52" s="3" t="s">
        <v>1643</v>
      </c>
      <c r="AS52" s="3" t="s">
        <v>1643</v>
      </c>
      <c r="AT52" s="3" t="s">
        <v>1643</v>
      </c>
      <c r="AU52" s="5" t="s">
        <v>1643</v>
      </c>
      <c r="AV52" s="13" t="s">
        <v>1643</v>
      </c>
      <c r="AW52" s="3" t="s">
        <v>1643</v>
      </c>
      <c r="AX52" s="3" t="s">
        <v>1643</v>
      </c>
      <c r="AY52" s="3" t="s">
        <v>1643</v>
      </c>
      <c r="AZ52" s="3" t="s">
        <v>1643</v>
      </c>
      <c r="BA52" s="3" t="s">
        <v>1643</v>
      </c>
      <c r="BB52" s="3" t="s">
        <v>1643</v>
      </c>
      <c r="BC52" s="5" t="s">
        <v>1643</v>
      </c>
      <c r="BD52" s="13" t="s">
        <v>1643</v>
      </c>
      <c r="BE52" s="3" t="s">
        <v>1643</v>
      </c>
      <c r="BF52" s="3" t="s">
        <v>1643</v>
      </c>
      <c r="BG52" s="3" t="s">
        <v>1643</v>
      </c>
      <c r="BH52" s="3" t="s">
        <v>1643</v>
      </c>
      <c r="BI52" s="3" t="s">
        <v>1643</v>
      </c>
      <c r="BJ52" s="3" t="s">
        <v>1643</v>
      </c>
      <c r="BK52" s="5" t="s">
        <v>1643</v>
      </c>
      <c r="BL52" s="13" t="s">
        <v>1643</v>
      </c>
      <c r="BM52" s="3" t="s">
        <v>1643</v>
      </c>
      <c r="BN52" s="3" t="s">
        <v>1643</v>
      </c>
      <c r="BO52" s="5" t="s">
        <v>1643</v>
      </c>
      <c r="BP52" s="13" t="s">
        <v>1643</v>
      </c>
      <c r="BQ52" s="3" t="s">
        <v>1643</v>
      </c>
      <c r="BR52" s="3" t="s">
        <v>1643</v>
      </c>
      <c r="BS52" s="5" t="s">
        <v>1643</v>
      </c>
      <c r="BT52" s="13" t="s">
        <v>1643</v>
      </c>
      <c r="BU52" s="5" t="s">
        <v>1643</v>
      </c>
      <c r="BV52" s="13" t="s">
        <v>1643</v>
      </c>
      <c r="BW52" s="3" t="s">
        <v>1643</v>
      </c>
      <c r="BX52" s="3" t="s">
        <v>1643</v>
      </c>
      <c r="BY52" s="5" t="s">
        <v>1643</v>
      </c>
      <c r="BZ52" s="13" t="s">
        <v>1643</v>
      </c>
      <c r="CA52" s="3" t="s">
        <v>1643</v>
      </c>
      <c r="CB52" s="3" t="s">
        <v>1643</v>
      </c>
      <c r="CC52" s="3" t="s">
        <v>1643</v>
      </c>
      <c r="CD52" s="5" t="s">
        <v>1643</v>
      </c>
      <c r="CE52" s="13" t="s">
        <v>1643</v>
      </c>
      <c r="CF52" s="3" t="s">
        <v>1643</v>
      </c>
      <c r="CG52" s="3" t="s">
        <v>1643</v>
      </c>
      <c r="CH52" s="3" t="s">
        <v>1643</v>
      </c>
      <c r="CI52" s="3" t="s">
        <v>1643</v>
      </c>
      <c r="CJ52" s="3" t="s">
        <v>1643</v>
      </c>
      <c r="CK52" s="5" t="s">
        <v>1643</v>
      </c>
      <c r="CL52" s="13" t="s">
        <v>1643</v>
      </c>
      <c r="CM52" s="3" t="s">
        <v>1643</v>
      </c>
      <c r="CN52" s="3" t="s">
        <v>1643</v>
      </c>
      <c r="CO52" s="3" t="s">
        <v>1643</v>
      </c>
      <c r="CP52" s="3" t="s">
        <v>1643</v>
      </c>
      <c r="CQ52" s="20" t="s">
        <v>1643</v>
      </c>
      <c r="CR52" s="13" t="s">
        <v>1643</v>
      </c>
      <c r="CS52" s="3" t="s">
        <v>1643</v>
      </c>
      <c r="CT52" s="3" t="s">
        <v>1643</v>
      </c>
      <c r="CU52" s="3" t="s">
        <v>1643</v>
      </c>
      <c r="CV52" s="3" t="s">
        <v>1643</v>
      </c>
      <c r="CW52" s="3" t="s">
        <v>1643</v>
      </c>
      <c r="CX52" s="3" t="s">
        <v>1643</v>
      </c>
      <c r="CY52" s="3" t="s">
        <v>1643</v>
      </c>
      <c r="CZ52" s="3" t="s">
        <v>1643</v>
      </c>
      <c r="DA52" s="3" t="s">
        <v>1643</v>
      </c>
      <c r="DB52" s="3" t="s">
        <v>1643</v>
      </c>
      <c r="DC52" s="3" t="s">
        <v>1643</v>
      </c>
      <c r="DD52" s="3" t="s">
        <v>1643</v>
      </c>
      <c r="DE52" s="5" t="s">
        <v>1643</v>
      </c>
      <c r="DF52" s="8" t="s">
        <v>1643</v>
      </c>
      <c r="DG52" s="3" t="s">
        <v>1643</v>
      </c>
      <c r="DH52" s="3" t="s">
        <v>1643</v>
      </c>
      <c r="DI52" s="3" t="s">
        <v>1643</v>
      </c>
      <c r="DJ52" s="3" t="s">
        <v>1643</v>
      </c>
      <c r="DK52" s="3" t="s">
        <v>1643</v>
      </c>
      <c r="DL52" s="3" t="s">
        <v>1643</v>
      </c>
      <c r="DM52" s="3" t="s">
        <v>1643</v>
      </c>
      <c r="DN52" s="5" t="s">
        <v>1643</v>
      </c>
      <c r="DO52" s="8" t="s">
        <v>1643</v>
      </c>
      <c r="DP52" s="3" t="s">
        <v>1643</v>
      </c>
      <c r="DQ52" s="3" t="s">
        <v>1643</v>
      </c>
      <c r="DR52" s="5" t="s">
        <v>1643</v>
      </c>
      <c r="DS52" s="8" t="s">
        <v>1643</v>
      </c>
      <c r="DT52" s="3" t="s">
        <v>1643</v>
      </c>
      <c r="DU52" s="3" t="s">
        <v>1643</v>
      </c>
      <c r="DV52" s="5" t="s">
        <v>1643</v>
      </c>
      <c r="DW52" s="16" t="s">
        <v>1643</v>
      </c>
      <c r="DX52" s="13" t="s">
        <v>1643</v>
      </c>
      <c r="DY52" s="3" t="s">
        <v>1643</v>
      </c>
      <c r="DZ52" s="3" t="s">
        <v>1643</v>
      </c>
      <c r="EA52" s="3" t="s">
        <v>1643</v>
      </c>
      <c r="EB52" s="20" t="s">
        <v>1643</v>
      </c>
      <c r="EC52" s="13" t="s">
        <v>1643</v>
      </c>
      <c r="ED52" s="3" t="s">
        <v>1643</v>
      </c>
      <c r="EE52" s="3" t="s">
        <v>1643</v>
      </c>
      <c r="EF52" s="3" t="s">
        <v>1643</v>
      </c>
      <c r="EG52" s="3" t="s">
        <v>1643</v>
      </c>
      <c r="EH52" s="3" t="s">
        <v>1643</v>
      </c>
      <c r="EI52" s="3" t="s">
        <v>1643</v>
      </c>
      <c r="EJ52" s="3" t="s">
        <v>1643</v>
      </c>
      <c r="EK52" s="3" t="s">
        <v>1643</v>
      </c>
      <c r="EL52" s="3" t="s">
        <v>1643</v>
      </c>
      <c r="EM52" s="20" t="s">
        <v>1643</v>
      </c>
      <c r="EN52" s="18" t="s">
        <v>1643</v>
      </c>
      <c r="EO52" s="8" t="s">
        <v>1643</v>
      </c>
      <c r="EP52" s="3" t="s">
        <v>1643</v>
      </c>
      <c r="EQ52" s="3" t="s">
        <v>1643</v>
      </c>
      <c r="ER52" s="3" t="s">
        <v>1643</v>
      </c>
      <c r="ES52" s="3" t="s">
        <v>1643</v>
      </c>
      <c r="ET52" s="3" t="s">
        <v>1643</v>
      </c>
      <c r="EU52" s="3" t="s">
        <v>1643</v>
      </c>
      <c r="EV52" s="3" t="s">
        <v>1643</v>
      </c>
      <c r="EW52" s="3" t="s">
        <v>1643</v>
      </c>
      <c r="EX52" s="20" t="s">
        <v>1643</v>
      </c>
      <c r="EY52" s="16" t="s">
        <v>625</v>
      </c>
      <c r="EZ52" s="13" t="s">
        <v>1643</v>
      </c>
      <c r="FA52" s="3" t="s">
        <v>1643</v>
      </c>
      <c r="FB52" s="3" t="s">
        <v>1643</v>
      </c>
      <c r="FC52" s="3" t="s">
        <v>1643</v>
      </c>
      <c r="FD52" s="3" t="s">
        <v>1643</v>
      </c>
      <c r="FE52" s="3" t="s">
        <v>1643</v>
      </c>
      <c r="FF52" s="3" t="s">
        <v>1643</v>
      </c>
      <c r="FG52" s="3" t="s">
        <v>1643</v>
      </c>
      <c r="FH52" s="3" t="s">
        <v>1643</v>
      </c>
      <c r="FI52" s="3" t="s">
        <v>1643</v>
      </c>
      <c r="FJ52" s="3" t="s">
        <v>1643</v>
      </c>
      <c r="FK52" s="3" t="s">
        <v>1643</v>
      </c>
      <c r="FL52" s="3" t="s">
        <v>1643</v>
      </c>
      <c r="FM52" s="3" t="s">
        <v>1643</v>
      </c>
      <c r="FN52" s="3" t="s">
        <v>1643</v>
      </c>
      <c r="FO52" s="3" t="s">
        <v>1643</v>
      </c>
      <c r="FP52" s="3" t="s">
        <v>1643</v>
      </c>
      <c r="FQ52" s="3" t="s">
        <v>1643</v>
      </c>
      <c r="FR52" s="3" t="s">
        <v>1643</v>
      </c>
      <c r="FS52" s="3" t="s">
        <v>1643</v>
      </c>
      <c r="FT52" s="3" t="s">
        <v>1643</v>
      </c>
      <c r="FU52" s="3" t="s">
        <v>1643</v>
      </c>
      <c r="FV52" s="3" t="s">
        <v>1643</v>
      </c>
      <c r="FW52" s="3" t="s">
        <v>1643</v>
      </c>
      <c r="FX52" s="3" t="s">
        <v>1643</v>
      </c>
      <c r="FY52" s="3" t="s">
        <v>1643</v>
      </c>
      <c r="FZ52" s="3" t="s">
        <v>1643</v>
      </c>
      <c r="GA52" s="3" t="s">
        <v>1643</v>
      </c>
      <c r="GB52" s="3" t="s">
        <v>1643</v>
      </c>
      <c r="GC52" s="3" t="s">
        <v>1643</v>
      </c>
      <c r="GD52" s="3" t="s">
        <v>1643</v>
      </c>
      <c r="GE52" s="3" t="s">
        <v>1643</v>
      </c>
      <c r="GF52" s="3" t="s">
        <v>1643</v>
      </c>
      <c r="GG52" s="3" t="s">
        <v>1643</v>
      </c>
      <c r="GH52" s="3" t="s">
        <v>1643</v>
      </c>
      <c r="GI52" s="3" t="s">
        <v>1643</v>
      </c>
      <c r="GJ52" s="3" t="s">
        <v>1643</v>
      </c>
      <c r="GK52" s="3" t="s">
        <v>1643</v>
      </c>
      <c r="GL52" s="3" t="s">
        <v>1643</v>
      </c>
      <c r="GM52" s="3" t="s">
        <v>1643</v>
      </c>
      <c r="GN52" s="3" t="s">
        <v>1643</v>
      </c>
      <c r="GO52" s="3" t="s">
        <v>1643</v>
      </c>
      <c r="GP52" s="20" t="s">
        <v>1643</v>
      </c>
      <c r="GQ52" s="13" t="s">
        <v>1643</v>
      </c>
      <c r="GR52" s="20" t="s">
        <v>1643</v>
      </c>
      <c r="GS52" s="13" t="s">
        <v>1643</v>
      </c>
      <c r="GT52" s="3" t="s">
        <v>1643</v>
      </c>
      <c r="GU52" s="3" t="s">
        <v>1643</v>
      </c>
      <c r="GV52" s="20" t="s">
        <v>1643</v>
      </c>
      <c r="GW52" s="31"/>
      <c r="GX52" s="13" t="s">
        <v>1643</v>
      </c>
      <c r="GY52" s="5" t="s">
        <v>1643</v>
      </c>
      <c r="GZ52" s="13" t="s">
        <v>1643</v>
      </c>
      <c r="HA52" s="5" t="s">
        <v>1643</v>
      </c>
      <c r="HB52" s="13" t="s">
        <v>1643</v>
      </c>
      <c r="HC52" s="3" t="s">
        <v>1643</v>
      </c>
      <c r="HD52" s="3" t="s">
        <v>1643</v>
      </c>
      <c r="HE52" s="3" t="s">
        <v>1643</v>
      </c>
      <c r="HF52" s="3" t="s">
        <v>1643</v>
      </c>
      <c r="HG52" s="20" t="s">
        <v>1643</v>
      </c>
      <c r="HH52" s="13" t="s">
        <v>1643</v>
      </c>
      <c r="HI52" s="3"/>
      <c r="HJ52" s="3" t="s">
        <v>1643</v>
      </c>
      <c r="HK52" s="3" t="s">
        <v>1643</v>
      </c>
      <c r="HL52" s="3" t="s">
        <v>1643</v>
      </c>
      <c r="HM52" s="3" t="s">
        <v>1643</v>
      </c>
      <c r="HN52" s="3" t="s">
        <v>1643</v>
      </c>
      <c r="HO52" s="5" t="s">
        <v>1643</v>
      </c>
      <c r="HP52" s="8" t="s">
        <v>1643</v>
      </c>
      <c r="HQ52" s="8" t="s">
        <v>1643</v>
      </c>
      <c r="HR52" s="3" t="s">
        <v>1643</v>
      </c>
      <c r="HS52" s="3" t="s">
        <v>1643</v>
      </c>
      <c r="HT52" s="3" t="s">
        <v>1643</v>
      </c>
      <c r="HU52" s="3" t="s">
        <v>1643</v>
      </c>
      <c r="HV52" s="5" t="s">
        <v>1643</v>
      </c>
      <c r="HW52" s="13" t="s">
        <v>1643</v>
      </c>
      <c r="HX52" s="8" t="s">
        <v>1643</v>
      </c>
      <c r="HY52" s="3" t="s">
        <v>1643</v>
      </c>
      <c r="HZ52" s="3" t="s">
        <v>1643</v>
      </c>
      <c r="IA52" s="3" t="s">
        <v>1643</v>
      </c>
      <c r="IB52" s="3" t="s">
        <v>1643</v>
      </c>
      <c r="IC52" s="5" t="s">
        <v>1643</v>
      </c>
      <c r="ID52" s="13" t="s">
        <v>1643</v>
      </c>
      <c r="IE52" s="8" t="s">
        <v>1643</v>
      </c>
      <c r="IF52" s="3" t="s">
        <v>1643</v>
      </c>
      <c r="IG52" s="3" t="s">
        <v>1643</v>
      </c>
      <c r="IH52" s="3" t="s">
        <v>1643</v>
      </c>
      <c r="II52" s="3" t="s">
        <v>1643</v>
      </c>
      <c r="IJ52" s="20" t="s">
        <v>1643</v>
      </c>
      <c r="IK52" s="13" t="s">
        <v>1643</v>
      </c>
      <c r="IL52" s="3" t="s">
        <v>1643</v>
      </c>
      <c r="IM52" s="3" t="s">
        <v>1643</v>
      </c>
      <c r="IN52" s="3" t="s">
        <v>1643</v>
      </c>
      <c r="IO52" s="3" t="s">
        <v>1643</v>
      </c>
      <c r="IP52" s="3" t="s">
        <v>1643</v>
      </c>
      <c r="IQ52" s="3" t="s">
        <v>1643</v>
      </c>
      <c r="IR52" s="3" t="s">
        <v>1643</v>
      </c>
      <c r="IS52" s="20" t="s">
        <v>1643</v>
      </c>
      <c r="IT52" s="13" t="s">
        <v>1643</v>
      </c>
      <c r="IU52" s="3"/>
      <c r="IV52" s="3" t="s">
        <v>1643</v>
      </c>
      <c r="IW52" s="3" t="s">
        <v>1643</v>
      </c>
      <c r="IX52" s="3" t="s">
        <v>1643</v>
      </c>
      <c r="IY52" s="5" t="s">
        <v>1643</v>
      </c>
      <c r="IZ52" s="8" t="s">
        <v>1643</v>
      </c>
      <c r="JA52" s="8" t="s">
        <v>1643</v>
      </c>
      <c r="JB52" s="3" t="s">
        <v>1643</v>
      </c>
      <c r="JC52" s="3" t="s">
        <v>1643</v>
      </c>
      <c r="JD52" s="5" t="s">
        <v>1643</v>
      </c>
      <c r="JE52" s="13" t="s">
        <v>1643</v>
      </c>
      <c r="JF52" s="3" t="s">
        <v>1643</v>
      </c>
      <c r="JG52" s="3" t="s">
        <v>1643</v>
      </c>
      <c r="JH52" s="3" t="s">
        <v>1643</v>
      </c>
      <c r="JI52" s="3" t="s">
        <v>1643</v>
      </c>
      <c r="JJ52" s="3" t="s">
        <v>1643</v>
      </c>
      <c r="JK52" s="3" t="s">
        <v>1643</v>
      </c>
      <c r="JL52" s="3" t="s">
        <v>1643</v>
      </c>
      <c r="JM52" s="20" t="s">
        <v>1643</v>
      </c>
      <c r="JN52" s="13" t="s">
        <v>1643</v>
      </c>
      <c r="JO52" s="3" t="s">
        <v>1643</v>
      </c>
      <c r="JP52" s="3" t="s">
        <v>1643</v>
      </c>
      <c r="JQ52" s="3" t="s">
        <v>1643</v>
      </c>
      <c r="JR52" s="3" t="s">
        <v>1643</v>
      </c>
      <c r="JS52" s="5" t="s">
        <v>1643</v>
      </c>
      <c r="JT52" s="13" t="s">
        <v>1643</v>
      </c>
      <c r="JU52" s="3" t="s">
        <v>1643</v>
      </c>
      <c r="JV52" s="3" t="s">
        <v>1643</v>
      </c>
      <c r="JW52" s="3" t="s">
        <v>1643</v>
      </c>
      <c r="JX52" s="5" t="s">
        <v>1643</v>
      </c>
      <c r="JY52" s="13" t="s">
        <v>1643</v>
      </c>
      <c r="JZ52" s="3" t="s">
        <v>1643</v>
      </c>
      <c r="KA52" s="3" t="s">
        <v>1643</v>
      </c>
      <c r="KB52" s="3" t="s">
        <v>1643</v>
      </c>
      <c r="KC52" s="3" t="s">
        <v>1643</v>
      </c>
      <c r="KD52" s="3" t="s">
        <v>1643</v>
      </c>
      <c r="KE52" s="3" t="s">
        <v>1643</v>
      </c>
      <c r="KF52" s="3" t="s">
        <v>1643</v>
      </c>
      <c r="KG52" s="5" t="s">
        <v>1643</v>
      </c>
      <c r="KH52" s="13" t="s">
        <v>1643</v>
      </c>
      <c r="KI52" s="3" t="s">
        <v>1643</v>
      </c>
      <c r="KJ52" s="3" t="s">
        <v>1643</v>
      </c>
      <c r="KK52" s="3" t="s">
        <v>1643</v>
      </c>
      <c r="KL52" s="3" t="s">
        <v>1643</v>
      </c>
      <c r="KM52" s="3" t="s">
        <v>1643</v>
      </c>
      <c r="KN52" s="20" t="s">
        <v>1643</v>
      </c>
      <c r="KO52" s="13" t="s">
        <v>1643</v>
      </c>
      <c r="KP52" s="3" t="s">
        <v>1643</v>
      </c>
      <c r="KQ52" s="3" t="s">
        <v>1643</v>
      </c>
      <c r="KR52" s="3" t="s">
        <v>1643</v>
      </c>
      <c r="KS52" s="20" t="s">
        <v>1643</v>
      </c>
      <c r="KT52" s="16" t="s">
        <v>1643</v>
      </c>
      <c r="KU52" s="13" t="s">
        <v>1643</v>
      </c>
      <c r="KV52" s="3" t="s">
        <v>1643</v>
      </c>
      <c r="KW52" s="3" t="s">
        <v>1643</v>
      </c>
      <c r="KX52" s="3" t="s">
        <v>1643</v>
      </c>
      <c r="KY52" s="3" t="s">
        <v>1643</v>
      </c>
      <c r="KZ52" s="3" t="s">
        <v>1643</v>
      </c>
      <c r="LA52" s="3" t="s">
        <v>1643</v>
      </c>
      <c r="LB52" s="3" t="s">
        <v>1643</v>
      </c>
      <c r="LC52" s="3" t="s">
        <v>1643</v>
      </c>
      <c r="LD52" s="3" t="s">
        <v>1643</v>
      </c>
      <c r="LE52" s="3" t="s">
        <v>1643</v>
      </c>
      <c r="LF52" s="3" t="s">
        <v>1643</v>
      </c>
      <c r="LG52" s="3" t="s">
        <v>1643</v>
      </c>
      <c r="LH52" s="3" t="s">
        <v>1643</v>
      </c>
      <c r="LI52" s="3" t="s">
        <v>1643</v>
      </c>
      <c r="LJ52" s="3" t="s">
        <v>1643</v>
      </c>
      <c r="LK52" s="3" t="s">
        <v>1643</v>
      </c>
      <c r="LL52" s="3" t="s">
        <v>1643</v>
      </c>
      <c r="LM52" s="3" t="s">
        <v>1643</v>
      </c>
      <c r="LN52" s="3" t="s">
        <v>1643</v>
      </c>
      <c r="LO52" s="3" t="s">
        <v>1643</v>
      </c>
      <c r="LP52" s="3" t="s">
        <v>1643</v>
      </c>
      <c r="LQ52" s="3" t="s">
        <v>1643</v>
      </c>
      <c r="LR52" s="3" t="s">
        <v>1643</v>
      </c>
      <c r="LS52" s="3" t="s">
        <v>1643</v>
      </c>
      <c r="LT52" s="3" t="s">
        <v>1643</v>
      </c>
      <c r="LU52" s="3" t="s">
        <v>1643</v>
      </c>
      <c r="LV52" s="3" t="s">
        <v>1643</v>
      </c>
      <c r="LW52" s="3" t="s">
        <v>1643</v>
      </c>
      <c r="LX52" s="3" t="s">
        <v>1643</v>
      </c>
      <c r="LY52" s="3" t="s">
        <v>1643</v>
      </c>
      <c r="LZ52" s="3" t="s">
        <v>1643</v>
      </c>
      <c r="MA52" s="3" t="s">
        <v>1643</v>
      </c>
      <c r="MB52" s="3" t="s">
        <v>1643</v>
      </c>
      <c r="MC52" s="3" t="s">
        <v>1643</v>
      </c>
      <c r="MD52" s="3" t="s">
        <v>1643</v>
      </c>
      <c r="ME52" s="3" t="s">
        <v>1643</v>
      </c>
      <c r="MF52" s="3" t="s">
        <v>1643</v>
      </c>
      <c r="MG52" s="3" t="s">
        <v>1643</v>
      </c>
      <c r="MH52" s="3" t="s">
        <v>1643</v>
      </c>
      <c r="MI52" s="3" t="s">
        <v>1643</v>
      </c>
      <c r="MJ52" s="3" t="s">
        <v>1643</v>
      </c>
      <c r="MK52" s="3" t="s">
        <v>1643</v>
      </c>
      <c r="ML52" s="3" t="s">
        <v>1643</v>
      </c>
      <c r="MM52" s="3" t="s">
        <v>1643</v>
      </c>
      <c r="MN52" s="20" t="s">
        <v>1643</v>
      </c>
      <c r="MO52" s="13" t="s">
        <v>1643</v>
      </c>
      <c r="MP52" s="3" t="s">
        <v>1643</v>
      </c>
      <c r="MQ52" s="3" t="s">
        <v>1643</v>
      </c>
      <c r="MR52" s="3" t="s">
        <v>1643</v>
      </c>
      <c r="MS52" s="3" t="s">
        <v>1643</v>
      </c>
      <c r="MT52" s="3" t="s">
        <v>1643</v>
      </c>
      <c r="MU52" s="3" t="s">
        <v>1643</v>
      </c>
      <c r="MV52" s="20" t="s">
        <v>1643</v>
      </c>
      <c r="MW52" s="13" t="s">
        <v>1643</v>
      </c>
      <c r="MX52" s="3" t="s">
        <v>1643</v>
      </c>
      <c r="MY52" s="3" t="s">
        <v>1643</v>
      </c>
      <c r="MZ52" s="3" t="s">
        <v>1643</v>
      </c>
      <c r="NA52" s="3" t="s">
        <v>1643</v>
      </c>
      <c r="NB52" s="3" t="s">
        <v>1643</v>
      </c>
      <c r="NC52" s="20" t="s">
        <v>1643</v>
      </c>
      <c r="ND52" s="13" t="s">
        <v>1643</v>
      </c>
      <c r="NE52" s="3" t="s">
        <v>1643</v>
      </c>
      <c r="NF52" s="3" t="s">
        <v>1643</v>
      </c>
      <c r="NG52" s="3" t="s">
        <v>1643</v>
      </c>
      <c r="NH52" s="3" t="s">
        <v>1643</v>
      </c>
      <c r="NI52" s="3" t="s">
        <v>1643</v>
      </c>
      <c r="NJ52" s="3" t="s">
        <v>1643</v>
      </c>
      <c r="NK52" s="3" t="s">
        <v>1643</v>
      </c>
      <c r="NL52" s="3" t="s">
        <v>1643</v>
      </c>
      <c r="NM52" s="3" t="s">
        <v>1643</v>
      </c>
      <c r="NN52" s="3" t="s">
        <v>1643</v>
      </c>
      <c r="NO52" s="20" t="s">
        <v>1643</v>
      </c>
      <c r="NP52" s="13" t="s">
        <v>1643</v>
      </c>
      <c r="NQ52" s="3" t="s">
        <v>1643</v>
      </c>
      <c r="NR52" s="3" t="s">
        <v>1643</v>
      </c>
      <c r="NS52" s="3" t="s">
        <v>1643</v>
      </c>
      <c r="NT52" s="3" t="s">
        <v>1643</v>
      </c>
      <c r="NU52" s="3" t="s">
        <v>1643</v>
      </c>
      <c r="NV52" s="3" t="s">
        <v>1643</v>
      </c>
      <c r="NW52" s="3" t="s">
        <v>1643</v>
      </c>
      <c r="NX52" s="3" t="s">
        <v>1643</v>
      </c>
      <c r="NY52" s="3" t="s">
        <v>1643</v>
      </c>
      <c r="NZ52" s="3" t="s">
        <v>1643</v>
      </c>
      <c r="OA52" s="3" t="s">
        <v>1643</v>
      </c>
      <c r="OB52" s="3" t="s">
        <v>1643</v>
      </c>
      <c r="OC52" s="3" t="s">
        <v>1643</v>
      </c>
      <c r="OD52" s="3" t="s">
        <v>1643</v>
      </c>
      <c r="OE52" s="5" t="s">
        <v>1643</v>
      </c>
      <c r="OF52" s="13" t="s">
        <v>1643</v>
      </c>
      <c r="OG52" s="3" t="s">
        <v>1643</v>
      </c>
      <c r="OH52" s="3" t="s">
        <v>1643</v>
      </c>
      <c r="OI52" s="3" t="s">
        <v>1643</v>
      </c>
      <c r="OJ52" s="3" t="s">
        <v>1643</v>
      </c>
      <c r="OK52" s="3" t="s">
        <v>1643</v>
      </c>
      <c r="OL52" s="3" t="s">
        <v>1643</v>
      </c>
      <c r="OM52" s="5" t="s">
        <v>1643</v>
      </c>
      <c r="ON52" s="13" t="s">
        <v>1643</v>
      </c>
      <c r="OO52" s="3" t="s">
        <v>1643</v>
      </c>
      <c r="OP52" s="3" t="s">
        <v>1643</v>
      </c>
      <c r="OQ52" s="3" t="s">
        <v>1643</v>
      </c>
      <c r="OR52" s="3" t="s">
        <v>1643</v>
      </c>
      <c r="OS52" s="3" t="s">
        <v>1643</v>
      </c>
      <c r="OT52" s="3" t="s">
        <v>1643</v>
      </c>
      <c r="OU52" s="3" t="s">
        <v>1643</v>
      </c>
      <c r="OV52" s="3" t="s">
        <v>1643</v>
      </c>
      <c r="OW52" s="3" t="s">
        <v>1643</v>
      </c>
      <c r="OX52" s="5" t="s">
        <v>1643</v>
      </c>
      <c r="OY52" s="13" t="s">
        <v>1643</v>
      </c>
      <c r="OZ52" s="3" t="s">
        <v>1643</v>
      </c>
      <c r="PA52" s="3" t="s">
        <v>1643</v>
      </c>
      <c r="PB52" s="3" t="s">
        <v>1643</v>
      </c>
      <c r="PC52" s="3" t="s">
        <v>1643</v>
      </c>
      <c r="PD52" s="3" t="s">
        <v>1643</v>
      </c>
      <c r="PE52" s="3" t="s">
        <v>1643</v>
      </c>
      <c r="PF52" s="3" t="s">
        <v>1643</v>
      </c>
      <c r="PG52" s="3" t="s">
        <v>1643</v>
      </c>
      <c r="PH52" s="3" t="s">
        <v>1643</v>
      </c>
      <c r="PI52" s="3" t="s">
        <v>1643</v>
      </c>
      <c r="PJ52" s="3" t="s">
        <v>1643</v>
      </c>
      <c r="PK52" s="3" t="s">
        <v>1643</v>
      </c>
      <c r="PL52" s="3" t="s">
        <v>1643</v>
      </c>
      <c r="PM52" s="3" t="s">
        <v>1643</v>
      </c>
      <c r="PN52" s="3" t="s">
        <v>1643</v>
      </c>
      <c r="PO52" s="3" t="s">
        <v>1643</v>
      </c>
      <c r="PP52" s="3" t="s">
        <v>1643</v>
      </c>
      <c r="PQ52" s="3" t="s">
        <v>1643</v>
      </c>
      <c r="PR52" s="3" t="s">
        <v>1643</v>
      </c>
      <c r="PS52" s="3" t="s">
        <v>1643</v>
      </c>
      <c r="PT52" s="3" t="s">
        <v>1643</v>
      </c>
      <c r="PU52" s="3" t="s">
        <v>1643</v>
      </c>
      <c r="PV52" s="3" t="s">
        <v>1643</v>
      </c>
      <c r="PW52" s="3" t="s">
        <v>1643</v>
      </c>
      <c r="PX52" s="3" t="s">
        <v>1643</v>
      </c>
      <c r="PY52" s="3" t="s">
        <v>1643</v>
      </c>
      <c r="PZ52" s="3" t="s">
        <v>1643</v>
      </c>
      <c r="QA52" s="3" t="s">
        <v>1643</v>
      </c>
      <c r="QB52" s="3" t="s">
        <v>1643</v>
      </c>
      <c r="QC52" s="3" t="s">
        <v>1643</v>
      </c>
      <c r="QD52" s="3" t="s">
        <v>1643</v>
      </c>
      <c r="QE52" s="3" t="s">
        <v>1643</v>
      </c>
      <c r="QF52" s="3" t="s">
        <v>1643</v>
      </c>
      <c r="QG52" s="3" t="s">
        <v>1643</v>
      </c>
      <c r="QH52" s="3" t="s">
        <v>1643</v>
      </c>
      <c r="QI52" s="3" t="s">
        <v>1643</v>
      </c>
      <c r="QJ52" s="3" t="s">
        <v>1643</v>
      </c>
      <c r="QK52" s="3" t="s">
        <v>1643</v>
      </c>
      <c r="QL52" s="3" t="s">
        <v>1643</v>
      </c>
      <c r="QM52" s="3" t="s">
        <v>1643</v>
      </c>
      <c r="QN52" s="3" t="s">
        <v>1643</v>
      </c>
      <c r="QO52" s="3" t="s">
        <v>1643</v>
      </c>
      <c r="QP52" s="3" t="s">
        <v>1643</v>
      </c>
      <c r="QQ52" s="3" t="s">
        <v>1643</v>
      </c>
      <c r="QR52" s="3" t="s">
        <v>1643</v>
      </c>
      <c r="QS52" s="3" t="s">
        <v>1643</v>
      </c>
      <c r="QT52" s="3" t="s">
        <v>1643</v>
      </c>
      <c r="QU52" s="3" t="s">
        <v>1643</v>
      </c>
      <c r="QV52" s="3" t="s">
        <v>1643</v>
      </c>
      <c r="QW52" s="3" t="s">
        <v>1643</v>
      </c>
      <c r="QX52" s="3" t="s">
        <v>1643</v>
      </c>
      <c r="QY52" s="3" t="s">
        <v>1643</v>
      </c>
      <c r="QZ52" s="3" t="s">
        <v>1643</v>
      </c>
      <c r="RA52" s="3" t="s">
        <v>1643</v>
      </c>
      <c r="RB52" s="3" t="s">
        <v>1643</v>
      </c>
      <c r="RC52" s="3" t="s">
        <v>1643</v>
      </c>
      <c r="RD52" s="3" t="s">
        <v>1643</v>
      </c>
      <c r="RE52" s="3" t="s">
        <v>1643</v>
      </c>
      <c r="RF52" s="3" t="s">
        <v>1643</v>
      </c>
      <c r="RG52" s="3" t="s">
        <v>1643</v>
      </c>
      <c r="RH52" s="3" t="s">
        <v>1643</v>
      </c>
      <c r="RI52" s="3" t="s">
        <v>1643</v>
      </c>
      <c r="RJ52" s="3" t="s">
        <v>1643</v>
      </c>
      <c r="RK52" s="5" t="s">
        <v>1643</v>
      </c>
      <c r="RL52" s="8" t="s">
        <v>1643</v>
      </c>
      <c r="RM52" s="3" t="s">
        <v>1643</v>
      </c>
      <c r="RN52" s="3" t="s">
        <v>1643</v>
      </c>
      <c r="RO52" s="3" t="s">
        <v>1643</v>
      </c>
      <c r="RP52" s="3" t="s">
        <v>1643</v>
      </c>
      <c r="RQ52" s="3" t="s">
        <v>1643</v>
      </c>
      <c r="RR52" s="20" t="s">
        <v>1643</v>
      </c>
      <c r="RS52" s="13" t="s">
        <v>1643</v>
      </c>
      <c r="RT52" s="3" t="s">
        <v>1643</v>
      </c>
      <c r="RU52" s="3" t="s">
        <v>1643</v>
      </c>
      <c r="RV52" s="3" t="s">
        <v>1643</v>
      </c>
      <c r="RW52" s="3" t="s">
        <v>1643</v>
      </c>
      <c r="RX52" s="3" t="s">
        <v>1643</v>
      </c>
      <c r="RY52" s="3" t="s">
        <v>1643</v>
      </c>
      <c r="RZ52" s="3" t="s">
        <v>1643</v>
      </c>
      <c r="SA52" s="3" t="s">
        <v>1643</v>
      </c>
      <c r="SB52" s="3" t="s">
        <v>1643</v>
      </c>
      <c r="SC52" s="3" t="s">
        <v>1643</v>
      </c>
      <c r="SD52" s="3" t="s">
        <v>1643</v>
      </c>
      <c r="SE52" s="3" t="s">
        <v>1643</v>
      </c>
      <c r="SF52" s="3" t="s">
        <v>1643</v>
      </c>
      <c r="SG52" s="3" t="s">
        <v>1643</v>
      </c>
      <c r="SH52" s="3" t="s">
        <v>1643</v>
      </c>
      <c r="SI52" s="3" t="s">
        <v>1643</v>
      </c>
      <c r="SJ52" s="3" t="s">
        <v>1643</v>
      </c>
      <c r="SK52" s="3" t="s">
        <v>1643</v>
      </c>
      <c r="SL52" s="3" t="s">
        <v>1643</v>
      </c>
      <c r="SM52" s="3" t="s">
        <v>1643</v>
      </c>
      <c r="SN52" s="3" t="s">
        <v>1643</v>
      </c>
      <c r="SO52" s="3" t="s">
        <v>1643</v>
      </c>
      <c r="SP52" s="3" t="s">
        <v>1643</v>
      </c>
      <c r="SQ52" s="3" t="s">
        <v>1643</v>
      </c>
      <c r="SR52" s="3" t="s">
        <v>1643</v>
      </c>
      <c r="SS52" s="3" t="s">
        <v>1643</v>
      </c>
      <c r="ST52" s="3" t="s">
        <v>1643</v>
      </c>
      <c r="SU52" s="3" t="s">
        <v>1643</v>
      </c>
      <c r="SV52" s="3" t="s">
        <v>1643</v>
      </c>
      <c r="SW52" s="3" t="s">
        <v>1643</v>
      </c>
      <c r="SX52" s="3" t="s">
        <v>1643</v>
      </c>
      <c r="SY52" s="3" t="s">
        <v>1643</v>
      </c>
      <c r="SZ52" s="3" t="s">
        <v>1643</v>
      </c>
      <c r="TA52" s="3" t="s">
        <v>1643</v>
      </c>
      <c r="TB52" s="20" t="s">
        <v>1643</v>
      </c>
      <c r="TC52" s="13"/>
      <c r="TD52" s="3"/>
      <c r="TE52" s="5"/>
      <c r="TF52" s="18" t="s">
        <v>1643</v>
      </c>
      <c r="TG52" s="13" t="s">
        <v>1643</v>
      </c>
      <c r="TH52" s="3" t="s">
        <v>1643</v>
      </c>
      <c r="TI52" s="3" t="s">
        <v>1643</v>
      </c>
      <c r="TJ52" s="3" t="s">
        <v>1643</v>
      </c>
      <c r="TK52" s="3" t="s">
        <v>1643</v>
      </c>
      <c r="TL52" s="3" t="s">
        <v>1643</v>
      </c>
      <c r="TM52" s="3" t="s">
        <v>1643</v>
      </c>
      <c r="TN52" s="3" t="s">
        <v>1643</v>
      </c>
      <c r="TO52" s="3" t="s">
        <v>1643</v>
      </c>
      <c r="TP52" s="5" t="s">
        <v>1643</v>
      </c>
      <c r="TQ52" s="8" t="s">
        <v>1643</v>
      </c>
      <c r="TR52" s="3" t="s">
        <v>1643</v>
      </c>
      <c r="TS52" s="3" t="s">
        <v>1643</v>
      </c>
      <c r="TT52" s="3" t="s">
        <v>1643</v>
      </c>
      <c r="TU52" s="20" t="s">
        <v>1643</v>
      </c>
      <c r="TV52" s="13" t="s">
        <v>1643</v>
      </c>
      <c r="TW52" s="5" t="s">
        <v>1643</v>
      </c>
      <c r="TX52" s="13" t="s">
        <v>1643</v>
      </c>
      <c r="TY52" s="5" t="s">
        <v>1643</v>
      </c>
      <c r="TZ52" s="13" t="s">
        <v>1643</v>
      </c>
      <c r="UA52" s="3" t="s">
        <v>1643</v>
      </c>
      <c r="UB52" s="3" t="s">
        <v>1643</v>
      </c>
      <c r="UC52" s="3" t="s">
        <v>1643</v>
      </c>
      <c r="UD52" s="3" t="s">
        <v>1643</v>
      </c>
      <c r="UE52" s="5" t="s">
        <v>1643</v>
      </c>
      <c r="UF52" s="13" t="s">
        <v>110</v>
      </c>
      <c r="UG52" s="3" t="s">
        <v>1643</v>
      </c>
      <c r="UH52" s="5" t="s">
        <v>110</v>
      </c>
      <c r="UI52" s="13" t="s">
        <v>130</v>
      </c>
      <c r="UJ52" s="3" t="s">
        <v>132</v>
      </c>
      <c r="UK52" s="3" t="s">
        <v>131</v>
      </c>
      <c r="UL52" s="3" t="s">
        <v>131</v>
      </c>
      <c r="UM52" s="3" t="s">
        <v>132</v>
      </c>
      <c r="UN52" s="3" t="s">
        <v>130</v>
      </c>
      <c r="UO52" s="3" t="s">
        <v>127</v>
      </c>
      <c r="UP52" s="3" t="s">
        <v>132</v>
      </c>
      <c r="UQ52" s="3" t="s">
        <v>127</v>
      </c>
      <c r="UR52" s="3" t="s">
        <v>131</v>
      </c>
      <c r="US52" s="3" t="s">
        <v>132</v>
      </c>
      <c r="UT52" s="3" t="s">
        <v>132</v>
      </c>
      <c r="UU52" s="3" t="s">
        <v>132</v>
      </c>
      <c r="UV52" s="3" t="s">
        <v>132</v>
      </c>
      <c r="UW52" s="3" t="s">
        <v>130</v>
      </c>
      <c r="UX52" s="5" t="s">
        <v>1643</v>
      </c>
      <c r="UY52" s="13" t="s">
        <v>196</v>
      </c>
      <c r="UZ52" s="3" t="s">
        <v>198</v>
      </c>
      <c r="VA52" s="3" t="s">
        <v>1643</v>
      </c>
      <c r="VB52" s="3" t="s">
        <v>201</v>
      </c>
      <c r="VC52" s="3" t="s">
        <v>1643</v>
      </c>
      <c r="VD52" s="3" t="s">
        <v>1643</v>
      </c>
      <c r="VE52" s="3" t="s">
        <v>210</v>
      </c>
      <c r="VF52" s="5" t="s">
        <v>221</v>
      </c>
      <c r="VG52" s="13" t="s">
        <v>231</v>
      </c>
      <c r="VH52" s="3" t="s">
        <v>232</v>
      </c>
      <c r="VI52" s="3" t="s">
        <v>233</v>
      </c>
      <c r="VJ52" s="3" t="s">
        <v>234</v>
      </c>
      <c r="VK52" s="3" t="s">
        <v>235</v>
      </c>
      <c r="VL52" s="3" t="s">
        <v>1643</v>
      </c>
      <c r="VM52" s="3" t="s">
        <v>1643</v>
      </c>
      <c r="VN52" s="5" t="s">
        <v>1643</v>
      </c>
      <c r="VO52" s="13" t="s">
        <v>132</v>
      </c>
      <c r="VP52" s="3" t="s">
        <v>127</v>
      </c>
      <c r="VQ52" s="3" t="s">
        <v>132</v>
      </c>
      <c r="VR52" s="3" t="s">
        <v>127</v>
      </c>
      <c r="VS52" s="3" t="s">
        <v>132</v>
      </c>
      <c r="VT52" s="3" t="s">
        <v>129</v>
      </c>
      <c r="VU52" s="3" t="s">
        <v>132</v>
      </c>
      <c r="VV52" s="3" t="s">
        <v>130</v>
      </c>
      <c r="VW52" s="3" t="s">
        <v>132</v>
      </c>
      <c r="VX52" s="3" t="s">
        <v>132</v>
      </c>
      <c r="VY52" s="3" t="s">
        <v>132</v>
      </c>
      <c r="VZ52" s="3" t="s">
        <v>132</v>
      </c>
      <c r="WA52" s="3" t="s">
        <v>127</v>
      </c>
      <c r="WB52" s="3" t="s">
        <v>127</v>
      </c>
      <c r="WC52" s="3" t="s">
        <v>132</v>
      </c>
      <c r="WD52" s="3" t="s">
        <v>129</v>
      </c>
      <c r="WE52" s="3" t="s">
        <v>132</v>
      </c>
      <c r="WF52" s="3" t="s">
        <v>132</v>
      </c>
      <c r="WG52" s="3" t="s">
        <v>132</v>
      </c>
      <c r="WH52" s="3" t="s">
        <v>127</v>
      </c>
      <c r="WI52" s="3" t="s">
        <v>132</v>
      </c>
      <c r="WJ52" s="3" t="s">
        <v>132</v>
      </c>
      <c r="WK52" s="3" t="s">
        <v>132</v>
      </c>
      <c r="WL52" s="3" t="s">
        <v>132</v>
      </c>
      <c r="WM52" s="3" t="s">
        <v>132</v>
      </c>
      <c r="WN52" s="3" t="s">
        <v>132</v>
      </c>
      <c r="WO52" s="3" t="s">
        <v>132</v>
      </c>
      <c r="WP52" s="3" t="s">
        <v>132</v>
      </c>
      <c r="WQ52" s="3" t="s">
        <v>132</v>
      </c>
      <c r="WR52" s="3" t="s">
        <v>132</v>
      </c>
      <c r="WS52" s="3" t="s">
        <v>132</v>
      </c>
      <c r="WT52" s="3" t="s">
        <v>127</v>
      </c>
      <c r="WU52" s="3" t="s">
        <v>127</v>
      </c>
      <c r="WV52" s="3" t="s">
        <v>132</v>
      </c>
      <c r="WW52" s="3" t="s">
        <v>132</v>
      </c>
      <c r="WX52" s="3" t="s">
        <v>132</v>
      </c>
      <c r="WY52" s="3" t="s">
        <v>132</v>
      </c>
      <c r="WZ52" s="3" t="s">
        <v>132</v>
      </c>
      <c r="XA52" s="3" t="s">
        <v>132</v>
      </c>
      <c r="XB52" s="3" t="s">
        <v>132</v>
      </c>
      <c r="XC52" s="3" t="s">
        <v>132</v>
      </c>
      <c r="XD52" s="3" t="s">
        <v>132</v>
      </c>
      <c r="XE52" s="3" t="s">
        <v>132</v>
      </c>
      <c r="XF52" s="3" t="s">
        <v>128</v>
      </c>
      <c r="XG52" s="3" t="s">
        <v>128</v>
      </c>
      <c r="XH52" s="3" t="s">
        <v>128</v>
      </c>
      <c r="XI52" s="3" t="s">
        <v>127</v>
      </c>
      <c r="XJ52" s="3" t="s">
        <v>127</v>
      </c>
      <c r="XK52" s="3" t="s">
        <v>127</v>
      </c>
      <c r="XL52" s="3" t="s">
        <v>127</v>
      </c>
      <c r="XM52" s="3" t="s">
        <v>129</v>
      </c>
      <c r="XN52" s="3" t="s">
        <v>129</v>
      </c>
      <c r="XO52" s="3" t="s">
        <v>127</v>
      </c>
      <c r="XP52" s="3" t="s">
        <v>127</v>
      </c>
      <c r="XQ52" s="3" t="s">
        <v>132</v>
      </c>
      <c r="XR52" s="3" t="s">
        <v>131</v>
      </c>
      <c r="XS52" s="3" t="s">
        <v>127</v>
      </c>
      <c r="XT52" s="3" t="s">
        <v>132</v>
      </c>
      <c r="XU52" s="3" t="s">
        <v>132</v>
      </c>
      <c r="XV52" s="3" t="s">
        <v>129</v>
      </c>
      <c r="XW52" s="3" t="s">
        <v>132</v>
      </c>
      <c r="XX52" s="3" t="s">
        <v>132</v>
      </c>
      <c r="XY52" s="3" t="s">
        <v>132</v>
      </c>
      <c r="XZ52" s="3" t="s">
        <v>129</v>
      </c>
      <c r="YA52" s="5" t="s">
        <v>1643</v>
      </c>
      <c r="YB52" s="13" t="s">
        <v>353</v>
      </c>
      <c r="YC52" s="3" t="s">
        <v>354</v>
      </c>
      <c r="YD52" s="3" t="s">
        <v>355</v>
      </c>
      <c r="YE52" s="3" t="s">
        <v>1643</v>
      </c>
      <c r="YF52" s="3" t="s">
        <v>1643</v>
      </c>
      <c r="YG52" s="3" t="s">
        <v>111</v>
      </c>
      <c r="YH52" s="5" t="s">
        <v>1643</v>
      </c>
      <c r="YI52" s="13" t="s">
        <v>111</v>
      </c>
      <c r="YJ52" s="3" t="s">
        <v>1643</v>
      </c>
      <c r="YK52" s="3" t="s">
        <v>1643</v>
      </c>
      <c r="YL52" s="3" t="s">
        <v>111</v>
      </c>
      <c r="YM52" s="3" t="s">
        <v>1643</v>
      </c>
      <c r="YN52" s="3" t="s">
        <v>1643</v>
      </c>
      <c r="YO52" s="3" t="s">
        <v>110</v>
      </c>
      <c r="YP52" s="3" t="s">
        <v>111</v>
      </c>
      <c r="YQ52" s="3" t="s">
        <v>1643</v>
      </c>
      <c r="YR52" s="3" t="s">
        <v>110</v>
      </c>
      <c r="YS52" s="3" t="s">
        <v>422</v>
      </c>
      <c r="YT52" s="3" t="s">
        <v>111</v>
      </c>
      <c r="YU52" s="3" t="s">
        <v>1643</v>
      </c>
      <c r="YV52" s="3" t="s">
        <v>111</v>
      </c>
      <c r="YW52" s="3" t="s">
        <v>1643</v>
      </c>
      <c r="YX52" s="3" t="s">
        <v>1643</v>
      </c>
      <c r="YY52" s="3" t="s">
        <v>110</v>
      </c>
      <c r="YZ52" s="3" t="s">
        <v>111</v>
      </c>
      <c r="ZA52" s="3" t="s">
        <v>1643</v>
      </c>
      <c r="ZB52" s="3" t="s">
        <v>111</v>
      </c>
      <c r="ZC52" s="3" t="s">
        <v>1643</v>
      </c>
      <c r="ZD52" s="3" t="s">
        <v>1643</v>
      </c>
      <c r="ZE52" s="3" t="s">
        <v>111</v>
      </c>
      <c r="ZF52" s="3" t="s">
        <v>1643</v>
      </c>
      <c r="ZG52" s="3" t="s">
        <v>1643</v>
      </c>
      <c r="ZH52" s="3" t="s">
        <v>110</v>
      </c>
      <c r="ZI52" s="3" t="s">
        <v>111</v>
      </c>
      <c r="ZJ52" s="3" t="s">
        <v>1643</v>
      </c>
      <c r="ZK52" s="3" t="s">
        <v>111</v>
      </c>
      <c r="ZL52" s="3" t="s">
        <v>1643</v>
      </c>
      <c r="ZM52" s="3" t="s">
        <v>1643</v>
      </c>
      <c r="ZN52" s="3" t="s">
        <v>1643</v>
      </c>
      <c r="ZO52" s="3" t="s">
        <v>111</v>
      </c>
      <c r="ZP52" s="3" t="s">
        <v>1643</v>
      </c>
      <c r="ZQ52" s="3" t="s">
        <v>1643</v>
      </c>
      <c r="ZR52" s="5" t="s">
        <v>1643</v>
      </c>
      <c r="ZS52" s="3" t="s">
        <v>1753</v>
      </c>
      <c r="ZT52" s="3"/>
      <c r="ZU52" s="5"/>
      <c r="ZV52" s="18" t="s">
        <v>110</v>
      </c>
      <c r="ZW52" s="13" t="s">
        <v>1643</v>
      </c>
      <c r="ZX52" s="3" t="s">
        <v>1643</v>
      </c>
      <c r="ZY52" s="3" t="s">
        <v>1643</v>
      </c>
      <c r="ZZ52" s="3" t="s">
        <v>489</v>
      </c>
      <c r="AAA52" s="3" t="s">
        <v>492</v>
      </c>
      <c r="AAB52" s="3" t="s">
        <v>495</v>
      </c>
      <c r="AAC52" s="3" t="s">
        <v>496</v>
      </c>
      <c r="AAD52" s="3" t="s">
        <v>497</v>
      </c>
      <c r="AAE52" s="3" t="s">
        <v>498</v>
      </c>
      <c r="AAF52" s="5" t="s">
        <v>1643</v>
      </c>
      <c r="AAG52" s="13" t="s">
        <v>110</v>
      </c>
      <c r="AAH52" s="3" t="s">
        <v>110</v>
      </c>
      <c r="AAI52" s="3" t="s">
        <v>110</v>
      </c>
      <c r="AAJ52" s="3" t="s">
        <v>110</v>
      </c>
      <c r="AAK52" s="3" t="s">
        <v>110</v>
      </c>
      <c r="AAL52" s="3" t="s">
        <v>1754</v>
      </c>
      <c r="AAM52" s="3" t="s">
        <v>1755</v>
      </c>
      <c r="AAN52" s="4">
        <v>205491</v>
      </c>
      <c r="AAO52" s="5" t="s">
        <v>1756</v>
      </c>
      <c r="AAP52" s="13" t="s">
        <v>111</v>
      </c>
      <c r="AAQ52" s="5" t="s">
        <v>1643</v>
      </c>
      <c r="AAR52" s="13" t="s">
        <v>526</v>
      </c>
      <c r="AAS52" s="3" t="s">
        <v>110</v>
      </c>
      <c r="AAT52" s="3" t="s">
        <v>110</v>
      </c>
      <c r="AAU52" s="3" t="s">
        <v>1643</v>
      </c>
      <c r="AAV52" s="3" t="s">
        <v>1643</v>
      </c>
      <c r="AAW52" s="3" t="s">
        <v>1643</v>
      </c>
      <c r="AAX52" s="5" t="s">
        <v>110</v>
      </c>
      <c r="AAY52" s="13" t="s">
        <v>110</v>
      </c>
      <c r="AAZ52" s="13" t="s">
        <v>546</v>
      </c>
      <c r="ABA52" s="3" t="s">
        <v>1643</v>
      </c>
      <c r="ABB52" s="3" t="s">
        <v>541</v>
      </c>
      <c r="ABC52" s="3" t="s">
        <v>1643</v>
      </c>
      <c r="ABD52" s="3" t="s">
        <v>1643</v>
      </c>
      <c r="ABE52" s="20"/>
      <c r="ABF52" s="5" t="s">
        <v>545</v>
      </c>
      <c r="ABG52" s="13" t="s">
        <v>1643</v>
      </c>
      <c r="ABH52" s="3" t="s">
        <v>1643</v>
      </c>
      <c r="ABI52" s="3" t="s">
        <v>1643</v>
      </c>
      <c r="ABJ52" s="3" t="s">
        <v>1643</v>
      </c>
      <c r="ABK52" s="3" t="s">
        <v>1643</v>
      </c>
      <c r="ABL52" s="3" t="s">
        <v>1643</v>
      </c>
      <c r="ABM52" s="5" t="s">
        <v>1643</v>
      </c>
      <c r="ABN52" s="13" t="s">
        <v>1643</v>
      </c>
      <c r="ABO52" s="3" t="s">
        <v>1643</v>
      </c>
      <c r="ABP52" s="3" t="s">
        <v>1643</v>
      </c>
      <c r="ABQ52" s="3" t="s">
        <v>1643</v>
      </c>
      <c r="ABR52" s="3" t="s">
        <v>1643</v>
      </c>
      <c r="ABS52" s="3" t="s">
        <v>1643</v>
      </c>
      <c r="ABT52" s="5" t="s">
        <v>1643</v>
      </c>
      <c r="ABU52" s="13" t="s">
        <v>1643</v>
      </c>
      <c r="ABV52" s="3" t="s">
        <v>1643</v>
      </c>
      <c r="ABW52" s="3" t="s">
        <v>1643</v>
      </c>
      <c r="ABX52" s="3" t="s">
        <v>1643</v>
      </c>
      <c r="ABY52" s="3" t="s">
        <v>1643</v>
      </c>
      <c r="ABZ52" s="3" t="s">
        <v>1643</v>
      </c>
      <c r="ACA52" s="5" t="s">
        <v>1643</v>
      </c>
      <c r="ACB52" s="13" t="s">
        <v>136</v>
      </c>
      <c r="ACC52" s="3" t="s">
        <v>557</v>
      </c>
      <c r="ACD52" s="3" t="s">
        <v>140</v>
      </c>
      <c r="ACE52" s="3" t="s">
        <v>144</v>
      </c>
      <c r="ACF52" s="3" t="s">
        <v>156</v>
      </c>
      <c r="ACG52" s="3" t="s">
        <v>558</v>
      </c>
      <c r="ACH52" s="3" t="s">
        <v>1643</v>
      </c>
      <c r="ACI52" s="3" t="s">
        <v>1643</v>
      </c>
      <c r="ACJ52" s="5" t="s">
        <v>560</v>
      </c>
      <c r="ACK52" s="13" t="s">
        <v>111</v>
      </c>
      <c r="ACL52" s="3" t="s">
        <v>1643</v>
      </c>
      <c r="ACM52" s="3" t="s">
        <v>1643</v>
      </c>
      <c r="ACN52" s="3" t="s">
        <v>1643</v>
      </c>
      <c r="ACO52" s="3" t="s">
        <v>1643</v>
      </c>
      <c r="ACP52" s="5" t="s">
        <v>1643</v>
      </c>
      <c r="ACQ52" s="13" t="s">
        <v>1643</v>
      </c>
      <c r="ACR52" s="3" t="s">
        <v>1643</v>
      </c>
      <c r="ACS52" s="3" t="s">
        <v>1643</v>
      </c>
      <c r="ACT52" s="3" t="s">
        <v>1643</v>
      </c>
      <c r="ACU52" s="5"/>
      <c r="ACV52" s="13" t="s">
        <v>1643</v>
      </c>
      <c r="ACW52" s="3" t="s">
        <v>1643</v>
      </c>
      <c r="ACX52" s="3" t="s">
        <v>1643</v>
      </c>
      <c r="ACY52" s="3" t="s">
        <v>1643</v>
      </c>
      <c r="ACZ52" s="5" t="s">
        <v>1643</v>
      </c>
      <c r="ADA52" s="13" t="s">
        <v>1643</v>
      </c>
      <c r="ADB52" s="3" t="s">
        <v>1643</v>
      </c>
      <c r="ADC52" s="3" t="s">
        <v>1643</v>
      </c>
      <c r="ADD52" s="3" t="s">
        <v>1643</v>
      </c>
      <c r="ADE52" s="3" t="s">
        <v>1643</v>
      </c>
      <c r="ADF52" s="3" t="s">
        <v>1643</v>
      </c>
      <c r="ADG52" s="3" t="s">
        <v>1643</v>
      </c>
      <c r="ADH52" s="3" t="s">
        <v>1643</v>
      </c>
      <c r="ADI52" s="20" t="s">
        <v>1643</v>
      </c>
      <c r="ADJ52" s="13" t="s">
        <v>111</v>
      </c>
      <c r="ADK52" s="3" t="s">
        <v>1643</v>
      </c>
      <c r="ADL52" s="3" t="s">
        <v>1643</v>
      </c>
      <c r="ADM52" s="3" t="s">
        <v>1643</v>
      </c>
      <c r="ADN52" s="3" t="s">
        <v>1643</v>
      </c>
      <c r="ADO52" s="5" t="s">
        <v>1643</v>
      </c>
      <c r="ADP52" s="13" t="s">
        <v>1643</v>
      </c>
      <c r="ADQ52" s="8" t="s">
        <v>1643</v>
      </c>
      <c r="ADR52" s="3" t="s">
        <v>1643</v>
      </c>
      <c r="ADS52" s="3" t="s">
        <v>1643</v>
      </c>
      <c r="ADT52" s="5" t="s">
        <v>1643</v>
      </c>
      <c r="ADU52" s="13" t="s">
        <v>1643</v>
      </c>
      <c r="ADV52" s="8" t="s">
        <v>1643</v>
      </c>
      <c r="ADW52" s="3" t="s">
        <v>1643</v>
      </c>
      <c r="ADX52" s="3" t="s">
        <v>1643</v>
      </c>
      <c r="ADY52" s="5" t="s">
        <v>1643</v>
      </c>
      <c r="ADZ52" s="13" t="s">
        <v>1643</v>
      </c>
      <c r="AEA52" s="8" t="s">
        <v>1643</v>
      </c>
      <c r="AEB52" s="3" t="s">
        <v>1643</v>
      </c>
      <c r="AEC52" s="3" t="s">
        <v>1643</v>
      </c>
      <c r="AED52" s="5" t="s">
        <v>1643</v>
      </c>
      <c r="AEE52" s="13" t="s">
        <v>1643</v>
      </c>
      <c r="AEF52" s="3" t="s">
        <v>1643</v>
      </c>
      <c r="AEG52" s="3" t="s">
        <v>1643</v>
      </c>
      <c r="AEH52" s="3" t="s">
        <v>1643</v>
      </c>
      <c r="AEI52" s="3" t="s">
        <v>1643</v>
      </c>
      <c r="AEJ52" s="3" t="s">
        <v>1643</v>
      </c>
      <c r="AEK52" s="3" t="s">
        <v>1643</v>
      </c>
      <c r="AEL52" s="3" t="s">
        <v>1643</v>
      </c>
      <c r="AEM52" s="5" t="s">
        <v>1643</v>
      </c>
      <c r="AEN52" s="13" t="s">
        <v>1643</v>
      </c>
      <c r="AEO52" s="3" t="s">
        <v>1643</v>
      </c>
      <c r="AEP52" s="3" t="s">
        <v>1643</v>
      </c>
      <c r="AEQ52" s="3" t="s">
        <v>1643</v>
      </c>
      <c r="AER52" s="3" t="s">
        <v>1643</v>
      </c>
      <c r="AES52" s="3" t="s">
        <v>1643</v>
      </c>
      <c r="AET52" s="5" t="s">
        <v>1643</v>
      </c>
      <c r="AEU52" s="13" t="s">
        <v>1643</v>
      </c>
      <c r="AEV52" s="3" t="s">
        <v>1643</v>
      </c>
      <c r="AEW52" s="3" t="s">
        <v>1643</v>
      </c>
      <c r="AEX52" s="3" t="s">
        <v>1643</v>
      </c>
      <c r="AEY52" s="5" t="s">
        <v>1643</v>
      </c>
    </row>
    <row r="53" spans="1:831" ht="101.5" x14ac:dyDescent="0.35">
      <c r="A53" s="1">
        <v>45639.389652777776</v>
      </c>
      <c r="B53" s="2">
        <v>45639.398599537039</v>
      </c>
      <c r="C53" s="4">
        <v>100</v>
      </c>
      <c r="D53" s="4">
        <v>772</v>
      </c>
      <c r="E53" s="3" t="s">
        <v>1640</v>
      </c>
      <c r="F53" s="2">
        <v>45639.398613888887</v>
      </c>
      <c r="G53" s="3" t="s">
        <v>1757</v>
      </c>
      <c r="H53" s="4">
        <v>1</v>
      </c>
      <c r="I53" s="3" t="s">
        <v>1642</v>
      </c>
      <c r="J53" s="3" t="s">
        <v>1642</v>
      </c>
      <c r="K53" s="3" t="s">
        <v>1642</v>
      </c>
      <c r="L53" s="3" t="s">
        <v>1642</v>
      </c>
      <c r="M53" s="3" t="s">
        <v>1642</v>
      </c>
      <c r="N53" s="3" t="s">
        <v>1642</v>
      </c>
      <c r="O53" s="3" t="s">
        <v>110</v>
      </c>
      <c r="P53" s="3" t="s">
        <v>1643</v>
      </c>
      <c r="Q53" s="3" t="s">
        <v>1643</v>
      </c>
      <c r="R53" s="20" t="s">
        <v>110</v>
      </c>
      <c r="S53" s="127">
        <v>23</v>
      </c>
      <c r="T53" s="124"/>
      <c r="U53" s="3"/>
      <c r="V53" s="3" t="s">
        <v>28</v>
      </c>
      <c r="W53" s="3" t="s">
        <v>111</v>
      </c>
      <c r="X53" s="3" t="s">
        <v>37</v>
      </c>
      <c r="Y53" s="3" t="s">
        <v>77</v>
      </c>
      <c r="Z53" s="3" t="s">
        <v>12</v>
      </c>
      <c r="AA53" s="4">
        <v>357</v>
      </c>
      <c r="AB53" s="3" t="s">
        <v>25</v>
      </c>
      <c r="AC53" s="3" t="s">
        <v>110</v>
      </c>
      <c r="AD53" s="3" t="s">
        <v>1643</v>
      </c>
      <c r="AE53" s="5" t="s">
        <v>1643</v>
      </c>
      <c r="AF53" s="8" t="s">
        <v>1643</v>
      </c>
      <c r="AG53" s="3" t="s">
        <v>1643</v>
      </c>
      <c r="AH53" s="3" t="s">
        <v>1643</v>
      </c>
      <c r="AI53" s="3" t="s">
        <v>1643</v>
      </c>
      <c r="AJ53" s="3" t="s">
        <v>1643</v>
      </c>
      <c r="AK53" s="3" t="s">
        <v>1643</v>
      </c>
      <c r="AL53" s="3" t="s">
        <v>1643</v>
      </c>
      <c r="AM53" s="3" t="s">
        <v>1643</v>
      </c>
      <c r="AN53" s="3" t="s">
        <v>1643</v>
      </c>
      <c r="AO53" s="3" t="s">
        <v>1643</v>
      </c>
      <c r="AP53" s="3" t="s">
        <v>1643</v>
      </c>
      <c r="AQ53" s="3" t="s">
        <v>1643</v>
      </c>
      <c r="AR53" s="3" t="s">
        <v>1643</v>
      </c>
      <c r="AS53" s="3" t="s">
        <v>1643</v>
      </c>
      <c r="AT53" s="3" t="s">
        <v>1643</v>
      </c>
      <c r="AU53" s="5" t="s">
        <v>1643</v>
      </c>
      <c r="AV53" s="13" t="s">
        <v>1643</v>
      </c>
      <c r="AW53" s="3" t="s">
        <v>1643</v>
      </c>
      <c r="AX53" s="3" t="s">
        <v>1643</v>
      </c>
      <c r="AY53" s="3" t="s">
        <v>1643</v>
      </c>
      <c r="AZ53" s="3" t="s">
        <v>1643</v>
      </c>
      <c r="BA53" s="3" t="s">
        <v>1643</v>
      </c>
      <c r="BB53" s="3" t="s">
        <v>1643</v>
      </c>
      <c r="BC53" s="5" t="s">
        <v>1643</v>
      </c>
      <c r="BD53" s="13" t="s">
        <v>1643</v>
      </c>
      <c r="BE53" s="3" t="s">
        <v>1643</v>
      </c>
      <c r="BF53" s="3" t="s">
        <v>1643</v>
      </c>
      <c r="BG53" s="3" t="s">
        <v>1643</v>
      </c>
      <c r="BH53" s="3" t="s">
        <v>1643</v>
      </c>
      <c r="BI53" s="3" t="s">
        <v>1643</v>
      </c>
      <c r="BJ53" s="3" t="s">
        <v>1643</v>
      </c>
      <c r="BK53" s="5" t="s">
        <v>1643</v>
      </c>
      <c r="BL53" s="13" t="s">
        <v>1643</v>
      </c>
      <c r="BM53" s="3" t="s">
        <v>1643</v>
      </c>
      <c r="BN53" s="3" t="s">
        <v>1643</v>
      </c>
      <c r="BO53" s="5" t="s">
        <v>1643</v>
      </c>
      <c r="BP53" s="13" t="s">
        <v>1643</v>
      </c>
      <c r="BQ53" s="3" t="s">
        <v>1643</v>
      </c>
      <c r="BR53" s="3" t="s">
        <v>1643</v>
      </c>
      <c r="BS53" s="5" t="s">
        <v>1643</v>
      </c>
      <c r="BT53" s="13" t="s">
        <v>1643</v>
      </c>
      <c r="BU53" s="5" t="s">
        <v>1643</v>
      </c>
      <c r="BV53" s="13" t="s">
        <v>1643</v>
      </c>
      <c r="BW53" s="3" t="s">
        <v>1643</v>
      </c>
      <c r="BX53" s="3" t="s">
        <v>1643</v>
      </c>
      <c r="BY53" s="5" t="s">
        <v>1643</v>
      </c>
      <c r="BZ53" s="13" t="s">
        <v>1643</v>
      </c>
      <c r="CA53" s="3" t="s">
        <v>1643</v>
      </c>
      <c r="CB53" s="3" t="s">
        <v>1643</v>
      </c>
      <c r="CC53" s="3" t="s">
        <v>1643</v>
      </c>
      <c r="CD53" s="5" t="s">
        <v>1643</v>
      </c>
      <c r="CE53" s="13" t="s">
        <v>1643</v>
      </c>
      <c r="CF53" s="3" t="s">
        <v>1643</v>
      </c>
      <c r="CG53" s="3" t="s">
        <v>1643</v>
      </c>
      <c r="CH53" s="3" t="s">
        <v>1643</v>
      </c>
      <c r="CI53" s="3" t="s">
        <v>1643</v>
      </c>
      <c r="CJ53" s="3" t="s">
        <v>1643</v>
      </c>
      <c r="CK53" s="5" t="s">
        <v>1643</v>
      </c>
      <c r="CL53" s="13" t="s">
        <v>1643</v>
      </c>
      <c r="CM53" s="3" t="s">
        <v>1643</v>
      </c>
      <c r="CN53" s="3" t="s">
        <v>1643</v>
      </c>
      <c r="CO53" s="3" t="s">
        <v>1643</v>
      </c>
      <c r="CP53" s="3" t="s">
        <v>1643</v>
      </c>
      <c r="CQ53" s="20" t="s">
        <v>1643</v>
      </c>
      <c r="CR53" s="13" t="s">
        <v>1643</v>
      </c>
      <c r="CS53" s="3" t="s">
        <v>1643</v>
      </c>
      <c r="CT53" s="3" t="s">
        <v>1643</v>
      </c>
      <c r="CU53" s="3" t="s">
        <v>1643</v>
      </c>
      <c r="CV53" s="3" t="s">
        <v>1643</v>
      </c>
      <c r="CW53" s="3" t="s">
        <v>1643</v>
      </c>
      <c r="CX53" s="3" t="s">
        <v>1643</v>
      </c>
      <c r="CY53" s="3" t="s">
        <v>1643</v>
      </c>
      <c r="CZ53" s="3" t="s">
        <v>1643</v>
      </c>
      <c r="DA53" s="3" t="s">
        <v>1643</v>
      </c>
      <c r="DB53" s="3" t="s">
        <v>1643</v>
      </c>
      <c r="DC53" s="3" t="s">
        <v>1643</v>
      </c>
      <c r="DD53" s="3" t="s">
        <v>1643</v>
      </c>
      <c r="DE53" s="5" t="s">
        <v>1643</v>
      </c>
      <c r="DF53" s="8" t="s">
        <v>1643</v>
      </c>
      <c r="DG53" s="3" t="s">
        <v>1643</v>
      </c>
      <c r="DH53" s="3" t="s">
        <v>1643</v>
      </c>
      <c r="DI53" s="3" t="s">
        <v>1643</v>
      </c>
      <c r="DJ53" s="3" t="s">
        <v>1643</v>
      </c>
      <c r="DK53" s="3" t="s">
        <v>1643</v>
      </c>
      <c r="DL53" s="3" t="s">
        <v>1643</v>
      </c>
      <c r="DM53" s="3" t="s">
        <v>1643</v>
      </c>
      <c r="DN53" s="5" t="s">
        <v>1643</v>
      </c>
      <c r="DO53" s="8" t="s">
        <v>1643</v>
      </c>
      <c r="DP53" s="3" t="s">
        <v>1643</v>
      </c>
      <c r="DQ53" s="3" t="s">
        <v>1643</v>
      </c>
      <c r="DR53" s="5" t="s">
        <v>1643</v>
      </c>
      <c r="DS53" s="8" t="s">
        <v>1643</v>
      </c>
      <c r="DT53" s="3" t="s">
        <v>1643</v>
      </c>
      <c r="DU53" s="3" t="s">
        <v>1643</v>
      </c>
      <c r="DV53" s="5" t="s">
        <v>1643</v>
      </c>
      <c r="DW53" s="16" t="s">
        <v>1643</v>
      </c>
      <c r="DX53" s="13" t="s">
        <v>1643</v>
      </c>
      <c r="DY53" s="3" t="s">
        <v>1643</v>
      </c>
      <c r="DZ53" s="3" t="s">
        <v>1643</v>
      </c>
      <c r="EA53" s="3" t="s">
        <v>1643</v>
      </c>
      <c r="EB53" s="20" t="s">
        <v>1643</v>
      </c>
      <c r="EC53" s="13" t="s">
        <v>1643</v>
      </c>
      <c r="ED53" s="3" t="s">
        <v>1643</v>
      </c>
      <c r="EE53" s="3" t="s">
        <v>1643</v>
      </c>
      <c r="EF53" s="3" t="s">
        <v>1643</v>
      </c>
      <c r="EG53" s="3" t="s">
        <v>1643</v>
      </c>
      <c r="EH53" s="3" t="s">
        <v>1643</v>
      </c>
      <c r="EI53" s="3" t="s">
        <v>1643</v>
      </c>
      <c r="EJ53" s="3" t="s">
        <v>1643</v>
      </c>
      <c r="EK53" s="3" t="s">
        <v>1643</v>
      </c>
      <c r="EL53" s="3" t="s">
        <v>1643</v>
      </c>
      <c r="EM53" s="20" t="s">
        <v>1643</v>
      </c>
      <c r="EN53" s="18" t="s">
        <v>1643</v>
      </c>
      <c r="EO53" s="8" t="s">
        <v>1643</v>
      </c>
      <c r="EP53" s="3" t="s">
        <v>1643</v>
      </c>
      <c r="EQ53" s="3" t="s">
        <v>1643</v>
      </c>
      <c r="ER53" s="3" t="s">
        <v>1643</v>
      </c>
      <c r="ES53" s="3" t="s">
        <v>1643</v>
      </c>
      <c r="ET53" s="3" t="s">
        <v>1643</v>
      </c>
      <c r="EU53" s="3" t="s">
        <v>1643</v>
      </c>
      <c r="EV53" s="3" t="s">
        <v>1643</v>
      </c>
      <c r="EW53" s="3" t="s">
        <v>1643</v>
      </c>
      <c r="EX53" s="20" t="s">
        <v>1643</v>
      </c>
      <c r="EY53" s="16" t="s">
        <v>1643</v>
      </c>
      <c r="EZ53" s="13" t="s">
        <v>1643</v>
      </c>
      <c r="FA53" s="3" t="s">
        <v>1643</v>
      </c>
      <c r="FB53" s="3" t="s">
        <v>1643</v>
      </c>
      <c r="FC53" s="3" t="s">
        <v>1643</v>
      </c>
      <c r="FD53" s="3" t="s">
        <v>1643</v>
      </c>
      <c r="FE53" s="3" t="s">
        <v>1643</v>
      </c>
      <c r="FF53" s="3" t="s">
        <v>1643</v>
      </c>
      <c r="FG53" s="3" t="s">
        <v>1643</v>
      </c>
      <c r="FH53" s="3" t="s">
        <v>1643</v>
      </c>
      <c r="FI53" s="3" t="s">
        <v>1643</v>
      </c>
      <c r="FJ53" s="3" t="s">
        <v>1643</v>
      </c>
      <c r="FK53" s="3" t="s">
        <v>1643</v>
      </c>
      <c r="FL53" s="3" t="s">
        <v>1643</v>
      </c>
      <c r="FM53" s="3" t="s">
        <v>1643</v>
      </c>
      <c r="FN53" s="3" t="s">
        <v>1643</v>
      </c>
      <c r="FO53" s="3" t="s">
        <v>1643</v>
      </c>
      <c r="FP53" s="3" t="s">
        <v>1643</v>
      </c>
      <c r="FQ53" s="3" t="s">
        <v>1643</v>
      </c>
      <c r="FR53" s="3" t="s">
        <v>1643</v>
      </c>
      <c r="FS53" s="3" t="s">
        <v>1643</v>
      </c>
      <c r="FT53" s="3" t="s">
        <v>1643</v>
      </c>
      <c r="FU53" s="3" t="s">
        <v>1643</v>
      </c>
      <c r="FV53" s="3" t="s">
        <v>1643</v>
      </c>
      <c r="FW53" s="3" t="s">
        <v>1643</v>
      </c>
      <c r="FX53" s="3" t="s">
        <v>1643</v>
      </c>
      <c r="FY53" s="3" t="s">
        <v>1643</v>
      </c>
      <c r="FZ53" s="3" t="s">
        <v>1643</v>
      </c>
      <c r="GA53" s="3" t="s">
        <v>1643</v>
      </c>
      <c r="GB53" s="3" t="s">
        <v>1643</v>
      </c>
      <c r="GC53" s="3" t="s">
        <v>1643</v>
      </c>
      <c r="GD53" s="3" t="s">
        <v>1643</v>
      </c>
      <c r="GE53" s="3" t="s">
        <v>1643</v>
      </c>
      <c r="GF53" s="3" t="s">
        <v>1643</v>
      </c>
      <c r="GG53" s="3" t="s">
        <v>1643</v>
      </c>
      <c r="GH53" s="3" t="s">
        <v>1643</v>
      </c>
      <c r="GI53" s="3" t="s">
        <v>1643</v>
      </c>
      <c r="GJ53" s="3" t="s">
        <v>1643</v>
      </c>
      <c r="GK53" s="3" t="s">
        <v>1643</v>
      </c>
      <c r="GL53" s="3" t="s">
        <v>1643</v>
      </c>
      <c r="GM53" s="3" t="s">
        <v>1643</v>
      </c>
      <c r="GN53" s="3" t="s">
        <v>1643</v>
      </c>
      <c r="GO53" s="3" t="s">
        <v>1643</v>
      </c>
      <c r="GP53" s="20" t="s">
        <v>1643</v>
      </c>
      <c r="GQ53" s="13" t="s">
        <v>1643</v>
      </c>
      <c r="GR53" s="20" t="s">
        <v>1643</v>
      </c>
      <c r="GS53" s="13" t="s">
        <v>1643</v>
      </c>
      <c r="GT53" s="3" t="s">
        <v>1643</v>
      </c>
      <c r="GU53" s="3" t="s">
        <v>1643</v>
      </c>
      <c r="GV53" s="20" t="s">
        <v>1643</v>
      </c>
      <c r="GW53" s="31"/>
      <c r="GX53" s="13" t="s">
        <v>1643</v>
      </c>
      <c r="GY53" s="5" t="s">
        <v>1643</v>
      </c>
      <c r="GZ53" s="13" t="s">
        <v>1643</v>
      </c>
      <c r="HA53" s="5" t="s">
        <v>1643</v>
      </c>
      <c r="HB53" s="13" t="s">
        <v>1643</v>
      </c>
      <c r="HC53" s="3" t="s">
        <v>1643</v>
      </c>
      <c r="HD53" s="3" t="s">
        <v>1643</v>
      </c>
      <c r="HE53" s="3" t="s">
        <v>1643</v>
      </c>
      <c r="HF53" s="3" t="s">
        <v>1643</v>
      </c>
      <c r="HG53" s="20" t="s">
        <v>1643</v>
      </c>
      <c r="HH53" s="13" t="s">
        <v>1643</v>
      </c>
      <c r="HI53" s="3"/>
      <c r="HJ53" s="3" t="s">
        <v>1643</v>
      </c>
      <c r="HK53" s="3" t="s">
        <v>1643</v>
      </c>
      <c r="HL53" s="3" t="s">
        <v>1643</v>
      </c>
      <c r="HM53" s="3" t="s">
        <v>1643</v>
      </c>
      <c r="HN53" s="3" t="s">
        <v>1643</v>
      </c>
      <c r="HO53" s="5" t="s">
        <v>1643</v>
      </c>
      <c r="HP53" s="8" t="s">
        <v>1643</v>
      </c>
      <c r="HQ53" s="8" t="s">
        <v>1643</v>
      </c>
      <c r="HR53" s="3" t="s">
        <v>1643</v>
      </c>
      <c r="HS53" s="3" t="s">
        <v>1643</v>
      </c>
      <c r="HT53" s="3" t="s">
        <v>1643</v>
      </c>
      <c r="HU53" s="3" t="s">
        <v>1643</v>
      </c>
      <c r="HV53" s="5" t="s">
        <v>1643</v>
      </c>
      <c r="HW53" s="13" t="s">
        <v>1643</v>
      </c>
      <c r="HX53" s="8" t="s">
        <v>1643</v>
      </c>
      <c r="HY53" s="3" t="s">
        <v>1643</v>
      </c>
      <c r="HZ53" s="3" t="s">
        <v>1643</v>
      </c>
      <c r="IA53" s="3" t="s">
        <v>1643</v>
      </c>
      <c r="IB53" s="3" t="s">
        <v>1643</v>
      </c>
      <c r="IC53" s="5" t="s">
        <v>1643</v>
      </c>
      <c r="ID53" s="13" t="s">
        <v>1643</v>
      </c>
      <c r="IE53" s="8" t="s">
        <v>1643</v>
      </c>
      <c r="IF53" s="3" t="s">
        <v>1643</v>
      </c>
      <c r="IG53" s="3" t="s">
        <v>1643</v>
      </c>
      <c r="IH53" s="3" t="s">
        <v>1643</v>
      </c>
      <c r="II53" s="3" t="s">
        <v>1643</v>
      </c>
      <c r="IJ53" s="20" t="s">
        <v>1643</v>
      </c>
      <c r="IK53" s="13" t="s">
        <v>1643</v>
      </c>
      <c r="IL53" s="3" t="s">
        <v>1643</v>
      </c>
      <c r="IM53" s="3" t="s">
        <v>1643</v>
      </c>
      <c r="IN53" s="3" t="s">
        <v>1643</v>
      </c>
      <c r="IO53" s="3" t="s">
        <v>1643</v>
      </c>
      <c r="IP53" s="3" t="s">
        <v>1643</v>
      </c>
      <c r="IQ53" s="3" t="s">
        <v>1643</v>
      </c>
      <c r="IR53" s="3" t="s">
        <v>1643</v>
      </c>
      <c r="IS53" s="20" t="s">
        <v>1643</v>
      </c>
      <c r="IT53" s="13" t="s">
        <v>1643</v>
      </c>
      <c r="IU53" s="3"/>
      <c r="IV53" s="3" t="s">
        <v>1643</v>
      </c>
      <c r="IW53" s="3" t="s">
        <v>1643</v>
      </c>
      <c r="IX53" s="3" t="s">
        <v>1643</v>
      </c>
      <c r="IY53" s="5" t="s">
        <v>1643</v>
      </c>
      <c r="IZ53" s="8" t="s">
        <v>1643</v>
      </c>
      <c r="JA53" s="8" t="s">
        <v>1643</v>
      </c>
      <c r="JB53" s="3" t="s">
        <v>1643</v>
      </c>
      <c r="JC53" s="3" t="s">
        <v>1643</v>
      </c>
      <c r="JD53" s="5" t="s">
        <v>1643</v>
      </c>
      <c r="JE53" s="13" t="s">
        <v>1643</v>
      </c>
      <c r="JF53" s="3" t="s">
        <v>1643</v>
      </c>
      <c r="JG53" s="3" t="s">
        <v>1643</v>
      </c>
      <c r="JH53" s="3" t="s">
        <v>1643</v>
      </c>
      <c r="JI53" s="3" t="s">
        <v>1643</v>
      </c>
      <c r="JJ53" s="3" t="s">
        <v>1643</v>
      </c>
      <c r="JK53" s="3" t="s">
        <v>1643</v>
      </c>
      <c r="JL53" s="3" t="s">
        <v>1643</v>
      </c>
      <c r="JM53" s="20" t="s">
        <v>1643</v>
      </c>
      <c r="JN53" s="13" t="s">
        <v>1643</v>
      </c>
      <c r="JO53" s="3" t="s">
        <v>1643</v>
      </c>
      <c r="JP53" s="3" t="s">
        <v>1643</v>
      </c>
      <c r="JQ53" s="3" t="s">
        <v>1643</v>
      </c>
      <c r="JR53" s="3" t="s">
        <v>1643</v>
      </c>
      <c r="JS53" s="5" t="s">
        <v>1643</v>
      </c>
      <c r="JT53" s="13" t="s">
        <v>1643</v>
      </c>
      <c r="JU53" s="3" t="s">
        <v>1643</v>
      </c>
      <c r="JV53" s="3" t="s">
        <v>1643</v>
      </c>
      <c r="JW53" s="3" t="s">
        <v>1643</v>
      </c>
      <c r="JX53" s="5" t="s">
        <v>1643</v>
      </c>
      <c r="JY53" s="13" t="s">
        <v>1643</v>
      </c>
      <c r="JZ53" s="3" t="s">
        <v>1643</v>
      </c>
      <c r="KA53" s="3" t="s">
        <v>1643</v>
      </c>
      <c r="KB53" s="3" t="s">
        <v>1643</v>
      </c>
      <c r="KC53" s="3" t="s">
        <v>1643</v>
      </c>
      <c r="KD53" s="3" t="s">
        <v>1643</v>
      </c>
      <c r="KE53" s="3" t="s">
        <v>1643</v>
      </c>
      <c r="KF53" s="3" t="s">
        <v>1643</v>
      </c>
      <c r="KG53" s="5" t="s">
        <v>1643</v>
      </c>
      <c r="KH53" s="13" t="s">
        <v>1643</v>
      </c>
      <c r="KI53" s="3" t="s">
        <v>1643</v>
      </c>
      <c r="KJ53" s="3" t="s">
        <v>1643</v>
      </c>
      <c r="KK53" s="3" t="s">
        <v>1643</v>
      </c>
      <c r="KL53" s="3" t="s">
        <v>1643</v>
      </c>
      <c r="KM53" s="3" t="s">
        <v>1643</v>
      </c>
      <c r="KN53" s="20" t="s">
        <v>1643</v>
      </c>
      <c r="KO53" s="13" t="s">
        <v>1643</v>
      </c>
      <c r="KP53" s="3" t="s">
        <v>1643</v>
      </c>
      <c r="KQ53" s="3" t="s">
        <v>1643</v>
      </c>
      <c r="KR53" s="3" t="s">
        <v>1643</v>
      </c>
      <c r="KS53" s="20" t="s">
        <v>1643</v>
      </c>
      <c r="KT53" s="16" t="s">
        <v>1643</v>
      </c>
      <c r="KU53" s="13" t="s">
        <v>1643</v>
      </c>
      <c r="KV53" s="3" t="s">
        <v>1643</v>
      </c>
      <c r="KW53" s="3" t="s">
        <v>1643</v>
      </c>
      <c r="KX53" s="3" t="s">
        <v>1643</v>
      </c>
      <c r="KY53" s="3" t="s">
        <v>1643</v>
      </c>
      <c r="KZ53" s="3" t="s">
        <v>1643</v>
      </c>
      <c r="LA53" s="3" t="s">
        <v>1643</v>
      </c>
      <c r="LB53" s="3" t="s">
        <v>1643</v>
      </c>
      <c r="LC53" s="3" t="s">
        <v>1643</v>
      </c>
      <c r="LD53" s="3" t="s">
        <v>1643</v>
      </c>
      <c r="LE53" s="3" t="s">
        <v>1643</v>
      </c>
      <c r="LF53" s="3" t="s">
        <v>1643</v>
      </c>
      <c r="LG53" s="3" t="s">
        <v>1643</v>
      </c>
      <c r="LH53" s="3" t="s">
        <v>1643</v>
      </c>
      <c r="LI53" s="3" t="s">
        <v>1643</v>
      </c>
      <c r="LJ53" s="3" t="s">
        <v>1643</v>
      </c>
      <c r="LK53" s="3" t="s">
        <v>1643</v>
      </c>
      <c r="LL53" s="3" t="s">
        <v>1643</v>
      </c>
      <c r="LM53" s="3" t="s">
        <v>1643</v>
      </c>
      <c r="LN53" s="3" t="s">
        <v>1643</v>
      </c>
      <c r="LO53" s="3" t="s">
        <v>1643</v>
      </c>
      <c r="LP53" s="3" t="s">
        <v>1643</v>
      </c>
      <c r="LQ53" s="3" t="s">
        <v>1643</v>
      </c>
      <c r="LR53" s="3" t="s">
        <v>1643</v>
      </c>
      <c r="LS53" s="3" t="s">
        <v>1643</v>
      </c>
      <c r="LT53" s="3" t="s">
        <v>1643</v>
      </c>
      <c r="LU53" s="3" t="s">
        <v>1643</v>
      </c>
      <c r="LV53" s="3" t="s">
        <v>1643</v>
      </c>
      <c r="LW53" s="3" t="s">
        <v>1643</v>
      </c>
      <c r="LX53" s="3" t="s">
        <v>1643</v>
      </c>
      <c r="LY53" s="3" t="s">
        <v>1643</v>
      </c>
      <c r="LZ53" s="3" t="s">
        <v>1643</v>
      </c>
      <c r="MA53" s="3" t="s">
        <v>1643</v>
      </c>
      <c r="MB53" s="3" t="s">
        <v>1643</v>
      </c>
      <c r="MC53" s="3" t="s">
        <v>1643</v>
      </c>
      <c r="MD53" s="3" t="s">
        <v>1643</v>
      </c>
      <c r="ME53" s="3" t="s">
        <v>1643</v>
      </c>
      <c r="MF53" s="3" t="s">
        <v>1643</v>
      </c>
      <c r="MG53" s="3" t="s">
        <v>1643</v>
      </c>
      <c r="MH53" s="3" t="s">
        <v>1643</v>
      </c>
      <c r="MI53" s="3" t="s">
        <v>1643</v>
      </c>
      <c r="MJ53" s="3" t="s">
        <v>1643</v>
      </c>
      <c r="MK53" s="3" t="s">
        <v>1643</v>
      </c>
      <c r="ML53" s="3" t="s">
        <v>1643</v>
      </c>
      <c r="MM53" s="3" t="s">
        <v>1643</v>
      </c>
      <c r="MN53" s="20" t="s">
        <v>1643</v>
      </c>
      <c r="MO53" s="13" t="s">
        <v>1643</v>
      </c>
      <c r="MP53" s="3" t="s">
        <v>1643</v>
      </c>
      <c r="MQ53" s="3" t="s">
        <v>1643</v>
      </c>
      <c r="MR53" s="3" t="s">
        <v>1643</v>
      </c>
      <c r="MS53" s="3" t="s">
        <v>1643</v>
      </c>
      <c r="MT53" s="3" t="s">
        <v>1643</v>
      </c>
      <c r="MU53" s="3" t="s">
        <v>1643</v>
      </c>
      <c r="MV53" s="20" t="s">
        <v>1643</v>
      </c>
      <c r="MW53" s="13" t="s">
        <v>1643</v>
      </c>
      <c r="MX53" s="3" t="s">
        <v>1643</v>
      </c>
      <c r="MY53" s="3" t="s">
        <v>1643</v>
      </c>
      <c r="MZ53" s="3" t="s">
        <v>1643</v>
      </c>
      <c r="NA53" s="3" t="s">
        <v>1643</v>
      </c>
      <c r="NB53" s="3" t="s">
        <v>1643</v>
      </c>
      <c r="NC53" s="20" t="s">
        <v>1643</v>
      </c>
      <c r="ND53" s="13" t="s">
        <v>1643</v>
      </c>
      <c r="NE53" s="3" t="s">
        <v>1643</v>
      </c>
      <c r="NF53" s="3" t="s">
        <v>1643</v>
      </c>
      <c r="NG53" s="3" t="s">
        <v>1643</v>
      </c>
      <c r="NH53" s="3" t="s">
        <v>1643</v>
      </c>
      <c r="NI53" s="3" t="s">
        <v>1643</v>
      </c>
      <c r="NJ53" s="3" t="s">
        <v>1643</v>
      </c>
      <c r="NK53" s="3" t="s">
        <v>1643</v>
      </c>
      <c r="NL53" s="3" t="s">
        <v>1643</v>
      </c>
      <c r="NM53" s="3" t="s">
        <v>1643</v>
      </c>
      <c r="NN53" s="3" t="s">
        <v>1643</v>
      </c>
      <c r="NO53" s="20" t="s">
        <v>1643</v>
      </c>
      <c r="NP53" s="13" t="s">
        <v>1643</v>
      </c>
      <c r="NQ53" s="3" t="s">
        <v>1643</v>
      </c>
      <c r="NR53" s="3" t="s">
        <v>1643</v>
      </c>
      <c r="NS53" s="3" t="s">
        <v>1643</v>
      </c>
      <c r="NT53" s="3" t="s">
        <v>1643</v>
      </c>
      <c r="NU53" s="3" t="s">
        <v>1643</v>
      </c>
      <c r="NV53" s="3" t="s">
        <v>1643</v>
      </c>
      <c r="NW53" s="3" t="s">
        <v>1643</v>
      </c>
      <c r="NX53" s="3" t="s">
        <v>1643</v>
      </c>
      <c r="NY53" s="3" t="s">
        <v>1643</v>
      </c>
      <c r="NZ53" s="3" t="s">
        <v>1643</v>
      </c>
      <c r="OA53" s="3" t="s">
        <v>1643</v>
      </c>
      <c r="OB53" s="3" t="s">
        <v>1643</v>
      </c>
      <c r="OC53" s="3" t="s">
        <v>1643</v>
      </c>
      <c r="OD53" s="3" t="s">
        <v>1643</v>
      </c>
      <c r="OE53" s="5" t="s">
        <v>1643</v>
      </c>
      <c r="OF53" s="13" t="s">
        <v>1643</v>
      </c>
      <c r="OG53" s="3" t="s">
        <v>1643</v>
      </c>
      <c r="OH53" s="3" t="s">
        <v>1643</v>
      </c>
      <c r="OI53" s="3" t="s">
        <v>1643</v>
      </c>
      <c r="OJ53" s="3" t="s">
        <v>1643</v>
      </c>
      <c r="OK53" s="3" t="s">
        <v>1643</v>
      </c>
      <c r="OL53" s="3" t="s">
        <v>1643</v>
      </c>
      <c r="OM53" s="5" t="s">
        <v>1643</v>
      </c>
      <c r="ON53" s="13" t="s">
        <v>1643</v>
      </c>
      <c r="OO53" s="3" t="s">
        <v>1643</v>
      </c>
      <c r="OP53" s="3" t="s">
        <v>1643</v>
      </c>
      <c r="OQ53" s="3" t="s">
        <v>1643</v>
      </c>
      <c r="OR53" s="3" t="s">
        <v>1643</v>
      </c>
      <c r="OS53" s="3" t="s">
        <v>1643</v>
      </c>
      <c r="OT53" s="3" t="s">
        <v>1643</v>
      </c>
      <c r="OU53" s="3" t="s">
        <v>1643</v>
      </c>
      <c r="OV53" s="3" t="s">
        <v>1643</v>
      </c>
      <c r="OW53" s="3" t="s">
        <v>1643</v>
      </c>
      <c r="OX53" s="5" t="s">
        <v>1643</v>
      </c>
      <c r="OY53" s="13" t="s">
        <v>1643</v>
      </c>
      <c r="OZ53" s="3" t="s">
        <v>1643</v>
      </c>
      <c r="PA53" s="3" t="s">
        <v>1643</v>
      </c>
      <c r="PB53" s="3" t="s">
        <v>1643</v>
      </c>
      <c r="PC53" s="3" t="s">
        <v>1643</v>
      </c>
      <c r="PD53" s="3" t="s">
        <v>1643</v>
      </c>
      <c r="PE53" s="3" t="s">
        <v>1643</v>
      </c>
      <c r="PF53" s="3" t="s">
        <v>1643</v>
      </c>
      <c r="PG53" s="3" t="s">
        <v>1643</v>
      </c>
      <c r="PH53" s="3" t="s">
        <v>1643</v>
      </c>
      <c r="PI53" s="3" t="s">
        <v>1643</v>
      </c>
      <c r="PJ53" s="3" t="s">
        <v>1643</v>
      </c>
      <c r="PK53" s="3" t="s">
        <v>1643</v>
      </c>
      <c r="PL53" s="3" t="s">
        <v>1643</v>
      </c>
      <c r="PM53" s="3" t="s">
        <v>1643</v>
      </c>
      <c r="PN53" s="3" t="s">
        <v>1643</v>
      </c>
      <c r="PO53" s="3" t="s">
        <v>1643</v>
      </c>
      <c r="PP53" s="3" t="s">
        <v>1643</v>
      </c>
      <c r="PQ53" s="3" t="s">
        <v>1643</v>
      </c>
      <c r="PR53" s="3" t="s">
        <v>1643</v>
      </c>
      <c r="PS53" s="3" t="s">
        <v>1643</v>
      </c>
      <c r="PT53" s="3" t="s">
        <v>1643</v>
      </c>
      <c r="PU53" s="3" t="s">
        <v>1643</v>
      </c>
      <c r="PV53" s="3" t="s">
        <v>1643</v>
      </c>
      <c r="PW53" s="3" t="s">
        <v>1643</v>
      </c>
      <c r="PX53" s="3" t="s">
        <v>1643</v>
      </c>
      <c r="PY53" s="3" t="s">
        <v>1643</v>
      </c>
      <c r="PZ53" s="3" t="s">
        <v>1643</v>
      </c>
      <c r="QA53" s="3" t="s">
        <v>1643</v>
      </c>
      <c r="QB53" s="3" t="s">
        <v>1643</v>
      </c>
      <c r="QC53" s="3" t="s">
        <v>1643</v>
      </c>
      <c r="QD53" s="3" t="s">
        <v>1643</v>
      </c>
      <c r="QE53" s="3" t="s">
        <v>1643</v>
      </c>
      <c r="QF53" s="3" t="s">
        <v>1643</v>
      </c>
      <c r="QG53" s="3" t="s">
        <v>1643</v>
      </c>
      <c r="QH53" s="3" t="s">
        <v>1643</v>
      </c>
      <c r="QI53" s="3" t="s">
        <v>1643</v>
      </c>
      <c r="QJ53" s="3" t="s">
        <v>1643</v>
      </c>
      <c r="QK53" s="3" t="s">
        <v>1643</v>
      </c>
      <c r="QL53" s="3" t="s">
        <v>1643</v>
      </c>
      <c r="QM53" s="3" t="s">
        <v>1643</v>
      </c>
      <c r="QN53" s="3" t="s">
        <v>1643</v>
      </c>
      <c r="QO53" s="3" t="s">
        <v>1643</v>
      </c>
      <c r="QP53" s="3" t="s">
        <v>1643</v>
      </c>
      <c r="QQ53" s="3" t="s">
        <v>1643</v>
      </c>
      <c r="QR53" s="3" t="s">
        <v>1643</v>
      </c>
      <c r="QS53" s="3" t="s">
        <v>1643</v>
      </c>
      <c r="QT53" s="3" t="s">
        <v>1643</v>
      </c>
      <c r="QU53" s="3" t="s">
        <v>1643</v>
      </c>
      <c r="QV53" s="3" t="s">
        <v>1643</v>
      </c>
      <c r="QW53" s="3" t="s">
        <v>1643</v>
      </c>
      <c r="QX53" s="3" t="s">
        <v>1643</v>
      </c>
      <c r="QY53" s="3" t="s">
        <v>1643</v>
      </c>
      <c r="QZ53" s="3" t="s">
        <v>1643</v>
      </c>
      <c r="RA53" s="3" t="s">
        <v>1643</v>
      </c>
      <c r="RB53" s="3" t="s">
        <v>1643</v>
      </c>
      <c r="RC53" s="3" t="s">
        <v>1643</v>
      </c>
      <c r="RD53" s="3" t="s">
        <v>1643</v>
      </c>
      <c r="RE53" s="3" t="s">
        <v>1643</v>
      </c>
      <c r="RF53" s="3" t="s">
        <v>1643</v>
      </c>
      <c r="RG53" s="3" t="s">
        <v>1643</v>
      </c>
      <c r="RH53" s="3" t="s">
        <v>1643</v>
      </c>
      <c r="RI53" s="3" t="s">
        <v>1643</v>
      </c>
      <c r="RJ53" s="3" t="s">
        <v>1643</v>
      </c>
      <c r="RK53" s="5" t="s">
        <v>1643</v>
      </c>
      <c r="RL53" s="8" t="s">
        <v>1643</v>
      </c>
      <c r="RM53" s="3" t="s">
        <v>1643</v>
      </c>
      <c r="RN53" s="3" t="s">
        <v>1643</v>
      </c>
      <c r="RO53" s="3" t="s">
        <v>1643</v>
      </c>
      <c r="RP53" s="3" t="s">
        <v>1643</v>
      </c>
      <c r="RQ53" s="3" t="s">
        <v>1643</v>
      </c>
      <c r="RR53" s="20" t="s">
        <v>1643</v>
      </c>
      <c r="RS53" s="13" t="s">
        <v>1643</v>
      </c>
      <c r="RT53" s="3" t="s">
        <v>1643</v>
      </c>
      <c r="RU53" s="3" t="s">
        <v>1643</v>
      </c>
      <c r="RV53" s="3" t="s">
        <v>1643</v>
      </c>
      <c r="RW53" s="3" t="s">
        <v>1643</v>
      </c>
      <c r="RX53" s="3" t="s">
        <v>1643</v>
      </c>
      <c r="RY53" s="3" t="s">
        <v>1643</v>
      </c>
      <c r="RZ53" s="3" t="s">
        <v>1643</v>
      </c>
      <c r="SA53" s="3" t="s">
        <v>1643</v>
      </c>
      <c r="SB53" s="3" t="s">
        <v>1643</v>
      </c>
      <c r="SC53" s="3" t="s">
        <v>1643</v>
      </c>
      <c r="SD53" s="3" t="s">
        <v>1643</v>
      </c>
      <c r="SE53" s="3" t="s">
        <v>1643</v>
      </c>
      <c r="SF53" s="3" t="s">
        <v>1643</v>
      </c>
      <c r="SG53" s="3" t="s">
        <v>1643</v>
      </c>
      <c r="SH53" s="3" t="s">
        <v>1643</v>
      </c>
      <c r="SI53" s="3" t="s">
        <v>1643</v>
      </c>
      <c r="SJ53" s="3" t="s">
        <v>1643</v>
      </c>
      <c r="SK53" s="3" t="s">
        <v>1643</v>
      </c>
      <c r="SL53" s="3" t="s">
        <v>1643</v>
      </c>
      <c r="SM53" s="3" t="s">
        <v>1643</v>
      </c>
      <c r="SN53" s="3" t="s">
        <v>1643</v>
      </c>
      <c r="SO53" s="3" t="s">
        <v>1643</v>
      </c>
      <c r="SP53" s="3" t="s">
        <v>1643</v>
      </c>
      <c r="SQ53" s="3" t="s">
        <v>1643</v>
      </c>
      <c r="SR53" s="3" t="s">
        <v>1643</v>
      </c>
      <c r="SS53" s="3" t="s">
        <v>1643</v>
      </c>
      <c r="ST53" s="3" t="s">
        <v>1643</v>
      </c>
      <c r="SU53" s="3" t="s">
        <v>1643</v>
      </c>
      <c r="SV53" s="3" t="s">
        <v>1643</v>
      </c>
      <c r="SW53" s="3" t="s">
        <v>1643</v>
      </c>
      <c r="SX53" s="3" t="s">
        <v>1643</v>
      </c>
      <c r="SY53" s="3" t="s">
        <v>1643</v>
      </c>
      <c r="SZ53" s="3" t="s">
        <v>1643</v>
      </c>
      <c r="TA53" s="3" t="s">
        <v>1643</v>
      </c>
      <c r="TB53" s="20" t="s">
        <v>1643</v>
      </c>
      <c r="TC53" s="13"/>
      <c r="TD53" s="3"/>
      <c r="TE53" s="5"/>
      <c r="TF53" s="18" t="s">
        <v>1643</v>
      </c>
      <c r="TG53" s="13" t="s">
        <v>1643</v>
      </c>
      <c r="TH53" s="3" t="s">
        <v>1643</v>
      </c>
      <c r="TI53" s="3" t="s">
        <v>1643</v>
      </c>
      <c r="TJ53" s="3" t="s">
        <v>1643</v>
      </c>
      <c r="TK53" s="3" t="s">
        <v>1643</v>
      </c>
      <c r="TL53" s="3" t="s">
        <v>1643</v>
      </c>
      <c r="TM53" s="3" t="s">
        <v>1643</v>
      </c>
      <c r="TN53" s="3" t="s">
        <v>1643</v>
      </c>
      <c r="TO53" s="3" t="s">
        <v>1643</v>
      </c>
      <c r="TP53" s="5" t="s">
        <v>1643</v>
      </c>
      <c r="TQ53" s="8" t="s">
        <v>1643</v>
      </c>
      <c r="TR53" s="3" t="s">
        <v>1643</v>
      </c>
      <c r="TS53" s="3" t="s">
        <v>1643</v>
      </c>
      <c r="TT53" s="3" t="s">
        <v>1643</v>
      </c>
      <c r="TU53" s="20" t="s">
        <v>1643</v>
      </c>
      <c r="TV53" s="13" t="s">
        <v>1643</v>
      </c>
      <c r="TW53" s="5" t="s">
        <v>1643</v>
      </c>
      <c r="TX53" s="13" t="s">
        <v>1643</v>
      </c>
      <c r="TY53" s="5" t="s">
        <v>1643</v>
      </c>
      <c r="TZ53" s="13" t="s">
        <v>1643</v>
      </c>
      <c r="UA53" s="3" t="s">
        <v>1643</v>
      </c>
      <c r="UB53" s="3" t="s">
        <v>1643</v>
      </c>
      <c r="UC53" s="3" t="s">
        <v>1643</v>
      </c>
      <c r="UD53" s="3" t="s">
        <v>1643</v>
      </c>
      <c r="UE53" s="5" t="s">
        <v>1643</v>
      </c>
      <c r="UF53" s="13" t="s">
        <v>110</v>
      </c>
      <c r="UG53" s="3" t="s">
        <v>1643</v>
      </c>
      <c r="UH53" s="5" t="s">
        <v>110</v>
      </c>
      <c r="UI53" s="13" t="s">
        <v>132</v>
      </c>
      <c r="UJ53" s="3" t="s">
        <v>131</v>
      </c>
      <c r="UK53" s="3" t="s">
        <v>127</v>
      </c>
      <c r="UL53" s="3" t="s">
        <v>132</v>
      </c>
      <c r="UM53" s="3" t="s">
        <v>131</v>
      </c>
      <c r="UN53" s="3" t="s">
        <v>129</v>
      </c>
      <c r="UO53" s="3" t="s">
        <v>127</v>
      </c>
      <c r="UP53" s="3" t="s">
        <v>127</v>
      </c>
      <c r="UQ53" s="3" t="s">
        <v>129</v>
      </c>
      <c r="UR53" s="3" t="s">
        <v>127</v>
      </c>
      <c r="US53" s="3" t="s">
        <v>127</v>
      </c>
      <c r="UT53" s="3" t="s">
        <v>127</v>
      </c>
      <c r="UU53" s="3" t="s">
        <v>127</v>
      </c>
      <c r="UV53" s="3" t="s">
        <v>129</v>
      </c>
      <c r="UW53" s="3" t="s">
        <v>131</v>
      </c>
      <c r="UX53" s="5" t="s">
        <v>1643</v>
      </c>
      <c r="UY53" s="13" t="s">
        <v>196</v>
      </c>
      <c r="UZ53" s="3" t="s">
        <v>1643</v>
      </c>
      <c r="VA53" s="3" t="s">
        <v>1643</v>
      </c>
      <c r="VB53" s="3" t="s">
        <v>1643</v>
      </c>
      <c r="VC53" s="3" t="s">
        <v>1643</v>
      </c>
      <c r="VD53" s="3" t="s">
        <v>1643</v>
      </c>
      <c r="VE53" s="3" t="s">
        <v>1643</v>
      </c>
      <c r="VF53" s="5" t="s">
        <v>1643</v>
      </c>
      <c r="VG53" s="13" t="s">
        <v>231</v>
      </c>
      <c r="VH53" s="3" t="s">
        <v>232</v>
      </c>
      <c r="VI53" s="3" t="s">
        <v>233</v>
      </c>
      <c r="VJ53" s="3" t="s">
        <v>234</v>
      </c>
      <c r="VK53" s="3" t="s">
        <v>1643</v>
      </c>
      <c r="VL53" s="3" t="s">
        <v>1643</v>
      </c>
      <c r="VM53" s="3" t="s">
        <v>1758</v>
      </c>
      <c r="VN53" s="5" t="s">
        <v>1759</v>
      </c>
      <c r="VO53" s="13" t="s">
        <v>131</v>
      </c>
      <c r="VP53" s="3" t="s">
        <v>127</v>
      </c>
      <c r="VQ53" s="3" t="s">
        <v>127</v>
      </c>
      <c r="VR53" s="3" t="s">
        <v>127</v>
      </c>
      <c r="VS53" s="3" t="s">
        <v>127</v>
      </c>
      <c r="VT53" s="3" t="s">
        <v>127</v>
      </c>
      <c r="VU53" s="3" t="s">
        <v>127</v>
      </c>
      <c r="VV53" s="3" t="s">
        <v>127</v>
      </c>
      <c r="VW53" s="3" t="s">
        <v>127</v>
      </c>
      <c r="VX53" s="3" t="s">
        <v>127</v>
      </c>
      <c r="VY53" s="3" t="s">
        <v>127</v>
      </c>
      <c r="VZ53" s="3" t="s">
        <v>127</v>
      </c>
      <c r="WA53" s="3" t="s">
        <v>127</v>
      </c>
      <c r="WB53" s="3" t="s">
        <v>127</v>
      </c>
      <c r="WC53" s="3" t="s">
        <v>127</v>
      </c>
      <c r="WD53" s="3" t="s">
        <v>132</v>
      </c>
      <c r="WE53" s="3" t="s">
        <v>132</v>
      </c>
      <c r="WF53" s="3" t="s">
        <v>127</v>
      </c>
      <c r="WG53" s="3" t="s">
        <v>127</v>
      </c>
      <c r="WH53" s="3" t="s">
        <v>127</v>
      </c>
      <c r="WI53" s="3" t="s">
        <v>131</v>
      </c>
      <c r="WJ53" s="3" t="s">
        <v>130</v>
      </c>
      <c r="WK53" s="3" t="s">
        <v>130</v>
      </c>
      <c r="WL53" s="3" t="s">
        <v>130</v>
      </c>
      <c r="WM53" s="3" t="s">
        <v>132</v>
      </c>
      <c r="WN53" s="3" t="s">
        <v>132</v>
      </c>
      <c r="WO53" s="3" t="s">
        <v>132</v>
      </c>
      <c r="WP53" s="3" t="s">
        <v>128</v>
      </c>
      <c r="WQ53" s="3" t="s">
        <v>128</v>
      </c>
      <c r="WR53" s="3" t="s">
        <v>128</v>
      </c>
      <c r="WS53" s="3" t="s">
        <v>128</v>
      </c>
      <c r="WT53" s="3" t="s">
        <v>127</v>
      </c>
      <c r="WU53" s="3" t="s">
        <v>127</v>
      </c>
      <c r="WV53" s="3" t="s">
        <v>132</v>
      </c>
      <c r="WW53" s="3" t="s">
        <v>131</v>
      </c>
      <c r="WX53" s="3" t="s">
        <v>132</v>
      </c>
      <c r="WY53" s="3" t="s">
        <v>127</v>
      </c>
      <c r="WZ53" s="3" t="s">
        <v>130</v>
      </c>
      <c r="XA53" s="3" t="s">
        <v>131</v>
      </c>
      <c r="XB53" s="3" t="s">
        <v>131</v>
      </c>
      <c r="XC53" s="3" t="s">
        <v>131</v>
      </c>
      <c r="XD53" s="3" t="s">
        <v>132</v>
      </c>
      <c r="XE53" s="3" t="s">
        <v>132</v>
      </c>
      <c r="XF53" s="3" t="s">
        <v>132</v>
      </c>
      <c r="XG53" s="3" t="s">
        <v>132</v>
      </c>
      <c r="XH53" s="3" t="s">
        <v>130</v>
      </c>
      <c r="XI53" s="3" t="s">
        <v>130</v>
      </c>
      <c r="XJ53" s="3" t="s">
        <v>129</v>
      </c>
      <c r="XK53" s="3" t="s">
        <v>129</v>
      </c>
      <c r="XL53" s="3" t="s">
        <v>127</v>
      </c>
      <c r="XM53" s="3" t="s">
        <v>127</v>
      </c>
      <c r="XN53" s="3" t="s">
        <v>127</v>
      </c>
      <c r="XO53" s="3" t="s">
        <v>127</v>
      </c>
      <c r="XP53" s="3" t="s">
        <v>127</v>
      </c>
      <c r="XQ53" s="3" t="s">
        <v>127</v>
      </c>
      <c r="XR53" s="3" t="s">
        <v>127</v>
      </c>
      <c r="XS53" s="3" t="s">
        <v>131</v>
      </c>
      <c r="XT53" s="3" t="s">
        <v>127</v>
      </c>
      <c r="XU53" s="3" t="s">
        <v>127</v>
      </c>
      <c r="XV53" s="3" t="s">
        <v>127</v>
      </c>
      <c r="XW53" s="3" t="s">
        <v>127</v>
      </c>
      <c r="XX53" s="3" t="s">
        <v>127</v>
      </c>
      <c r="XY53" s="3" t="s">
        <v>127</v>
      </c>
      <c r="XZ53" s="3" t="s">
        <v>127</v>
      </c>
      <c r="YA53" s="5" t="s">
        <v>1643</v>
      </c>
      <c r="YB53" s="13" t="s">
        <v>353</v>
      </c>
      <c r="YC53" s="3" t="s">
        <v>354</v>
      </c>
      <c r="YD53" s="3" t="s">
        <v>355</v>
      </c>
      <c r="YE53" s="3" t="s">
        <v>1643</v>
      </c>
      <c r="YF53" s="3" t="s">
        <v>1643</v>
      </c>
      <c r="YG53" s="3" t="s">
        <v>110</v>
      </c>
      <c r="YH53" s="5" t="s">
        <v>373</v>
      </c>
      <c r="YI53" s="13" t="s">
        <v>111</v>
      </c>
      <c r="YJ53" s="3" t="s">
        <v>1643</v>
      </c>
      <c r="YK53" s="3" t="s">
        <v>1643</v>
      </c>
      <c r="YL53" s="3" t="s">
        <v>111</v>
      </c>
      <c r="YM53" s="3" t="s">
        <v>1643</v>
      </c>
      <c r="YN53" s="3" t="s">
        <v>1643</v>
      </c>
      <c r="YO53" s="3" t="s">
        <v>110</v>
      </c>
      <c r="YP53" s="3" t="s">
        <v>111</v>
      </c>
      <c r="YQ53" s="3" t="s">
        <v>1643</v>
      </c>
      <c r="YR53" s="3" t="s">
        <v>111</v>
      </c>
      <c r="YS53" s="3" t="s">
        <v>1643</v>
      </c>
      <c r="YT53" s="3" t="s">
        <v>1643</v>
      </c>
      <c r="YU53" s="3" t="s">
        <v>1643</v>
      </c>
      <c r="YV53" s="3" t="s">
        <v>111</v>
      </c>
      <c r="YW53" s="3" t="s">
        <v>1643</v>
      </c>
      <c r="YX53" s="3" t="s">
        <v>1643</v>
      </c>
      <c r="YY53" s="3" t="s">
        <v>1643</v>
      </c>
      <c r="YZ53" s="3" t="s">
        <v>1643</v>
      </c>
      <c r="ZA53" s="3" t="s">
        <v>1643</v>
      </c>
      <c r="ZB53" s="3" t="s">
        <v>110</v>
      </c>
      <c r="ZC53" s="3" t="s">
        <v>111</v>
      </c>
      <c r="ZD53" s="3" t="s">
        <v>1643</v>
      </c>
      <c r="ZE53" s="3" t="s">
        <v>111</v>
      </c>
      <c r="ZF53" s="3" t="s">
        <v>1643</v>
      </c>
      <c r="ZG53" s="3" t="s">
        <v>1643</v>
      </c>
      <c r="ZH53" s="3" t="s">
        <v>110</v>
      </c>
      <c r="ZI53" s="3" t="s">
        <v>111</v>
      </c>
      <c r="ZJ53" s="3" t="s">
        <v>1643</v>
      </c>
      <c r="ZK53" s="3" t="s">
        <v>111</v>
      </c>
      <c r="ZL53" s="3" t="s">
        <v>1643</v>
      </c>
      <c r="ZM53" s="3" t="s">
        <v>1643</v>
      </c>
      <c r="ZN53" s="3" t="s">
        <v>1643</v>
      </c>
      <c r="ZO53" s="3" t="s">
        <v>111</v>
      </c>
      <c r="ZP53" s="3" t="s">
        <v>1643</v>
      </c>
      <c r="ZQ53" s="3" t="s">
        <v>1643</v>
      </c>
      <c r="ZR53" s="5" t="s">
        <v>1643</v>
      </c>
      <c r="ZS53" s="13"/>
      <c r="ZT53" s="3"/>
      <c r="ZU53" s="5"/>
      <c r="ZV53" s="18" t="s">
        <v>500</v>
      </c>
      <c r="ZW53" s="13" t="s">
        <v>483</v>
      </c>
      <c r="ZX53" s="3" t="s">
        <v>1643</v>
      </c>
      <c r="ZY53" s="3" t="s">
        <v>1643</v>
      </c>
      <c r="ZZ53" s="3" t="s">
        <v>1643</v>
      </c>
      <c r="AAA53" s="3" t="s">
        <v>1643</v>
      </c>
      <c r="AAB53" s="3" t="s">
        <v>1643</v>
      </c>
      <c r="AAC53" s="3" t="s">
        <v>1643</v>
      </c>
      <c r="AAD53" s="3" t="s">
        <v>1643</v>
      </c>
      <c r="AAE53" s="3" t="s">
        <v>1643</v>
      </c>
      <c r="AAF53" s="5" t="s">
        <v>1643</v>
      </c>
      <c r="AAG53" s="13" t="s">
        <v>111</v>
      </c>
      <c r="AAH53" s="3" t="s">
        <v>111</v>
      </c>
      <c r="AAI53" s="3" t="s">
        <v>110</v>
      </c>
      <c r="AAJ53" s="3" t="s">
        <v>111</v>
      </c>
      <c r="AAK53" s="3" t="s">
        <v>111</v>
      </c>
      <c r="AAL53" s="3" t="s">
        <v>1643</v>
      </c>
      <c r="AAM53" s="3" t="s">
        <v>1643</v>
      </c>
      <c r="AAN53" s="3" t="s">
        <v>1643</v>
      </c>
      <c r="AAO53" s="5" t="s">
        <v>1643</v>
      </c>
      <c r="AAP53" s="13" t="s">
        <v>111</v>
      </c>
      <c r="AAQ53" s="5" t="s">
        <v>1643</v>
      </c>
      <c r="AAR53" s="13" t="s">
        <v>526</v>
      </c>
      <c r="AAS53" s="3" t="s">
        <v>110</v>
      </c>
      <c r="AAT53" s="3" t="s">
        <v>110</v>
      </c>
      <c r="AAU53" s="3" t="s">
        <v>110</v>
      </c>
      <c r="AAV53" s="3" t="s">
        <v>110</v>
      </c>
      <c r="AAW53" s="3" t="s">
        <v>110</v>
      </c>
      <c r="AAX53" s="5" t="s">
        <v>111</v>
      </c>
      <c r="AAY53" s="13" t="s">
        <v>110</v>
      </c>
      <c r="AAZ53" s="13" t="s">
        <v>549</v>
      </c>
      <c r="ABA53" s="3" t="s">
        <v>540</v>
      </c>
      <c r="ABB53" s="3" t="s">
        <v>1643</v>
      </c>
      <c r="ABC53" s="3" t="s">
        <v>1643</v>
      </c>
      <c r="ABD53" s="3" t="s">
        <v>1643</v>
      </c>
      <c r="ABE53" s="20"/>
      <c r="ABF53" s="5" t="s">
        <v>1643</v>
      </c>
      <c r="ABG53" s="13" t="s">
        <v>1643</v>
      </c>
      <c r="ABH53" s="3" t="s">
        <v>1643</v>
      </c>
      <c r="ABI53" s="3" t="s">
        <v>1643</v>
      </c>
      <c r="ABJ53" s="3" t="s">
        <v>1643</v>
      </c>
      <c r="ABK53" s="3" t="s">
        <v>1643</v>
      </c>
      <c r="ABL53" s="3" t="s">
        <v>1643</v>
      </c>
      <c r="ABM53" s="5" t="s">
        <v>1643</v>
      </c>
      <c r="ABN53" s="13" t="s">
        <v>1643</v>
      </c>
      <c r="ABO53" s="3" t="s">
        <v>1643</v>
      </c>
      <c r="ABP53" s="3" t="s">
        <v>1643</v>
      </c>
      <c r="ABQ53" s="3" t="s">
        <v>1643</v>
      </c>
      <c r="ABR53" s="3" t="s">
        <v>1643</v>
      </c>
      <c r="ABS53" s="3" t="s">
        <v>1643</v>
      </c>
      <c r="ABT53" s="5" t="s">
        <v>1643</v>
      </c>
      <c r="ABU53" s="13" t="s">
        <v>1643</v>
      </c>
      <c r="ABV53" s="3" t="s">
        <v>1643</v>
      </c>
      <c r="ABW53" s="3" t="s">
        <v>1643</v>
      </c>
      <c r="ABX53" s="3" t="s">
        <v>1643</v>
      </c>
      <c r="ABY53" s="3" t="s">
        <v>1643</v>
      </c>
      <c r="ABZ53" s="3" t="s">
        <v>1643</v>
      </c>
      <c r="ACA53" s="5" t="s">
        <v>1643</v>
      </c>
      <c r="ACB53" s="13" t="s">
        <v>136</v>
      </c>
      <c r="ACC53" s="3" t="s">
        <v>1643</v>
      </c>
      <c r="ACD53" s="3" t="s">
        <v>1643</v>
      </c>
      <c r="ACE53" s="3" t="s">
        <v>1643</v>
      </c>
      <c r="ACF53" s="3" t="s">
        <v>1643</v>
      </c>
      <c r="ACG53" s="3" t="s">
        <v>1643</v>
      </c>
      <c r="ACH53" s="3" t="s">
        <v>1643</v>
      </c>
      <c r="ACI53" s="3" t="s">
        <v>1643</v>
      </c>
      <c r="ACJ53" s="5" t="s">
        <v>1643</v>
      </c>
      <c r="ACK53" s="13" t="s">
        <v>111</v>
      </c>
      <c r="ACL53" s="3" t="s">
        <v>1643</v>
      </c>
      <c r="ACM53" s="3" t="s">
        <v>1643</v>
      </c>
      <c r="ACN53" s="3" t="s">
        <v>1643</v>
      </c>
      <c r="ACO53" s="3" t="s">
        <v>1643</v>
      </c>
      <c r="ACP53" s="5" t="s">
        <v>1643</v>
      </c>
      <c r="ACQ53" s="13" t="s">
        <v>1643</v>
      </c>
      <c r="ACR53" s="3" t="s">
        <v>1643</v>
      </c>
      <c r="ACS53" s="3" t="s">
        <v>1643</v>
      </c>
      <c r="ACT53" s="3" t="s">
        <v>1643</v>
      </c>
      <c r="ACU53" s="5"/>
      <c r="ACV53" s="13" t="s">
        <v>1643</v>
      </c>
      <c r="ACW53" s="3" t="s">
        <v>1643</v>
      </c>
      <c r="ACX53" s="3" t="s">
        <v>1643</v>
      </c>
      <c r="ACY53" s="3" t="s">
        <v>1643</v>
      </c>
      <c r="ACZ53" s="5" t="s">
        <v>1643</v>
      </c>
      <c r="ADA53" s="13" t="s">
        <v>1643</v>
      </c>
      <c r="ADB53" s="3" t="s">
        <v>1643</v>
      </c>
      <c r="ADC53" s="3" t="s">
        <v>1643</v>
      </c>
      <c r="ADD53" s="3" t="s">
        <v>1643</v>
      </c>
      <c r="ADE53" s="3" t="s">
        <v>1643</v>
      </c>
      <c r="ADF53" s="3" t="s">
        <v>1643</v>
      </c>
      <c r="ADG53" s="3" t="s">
        <v>1643</v>
      </c>
      <c r="ADH53" s="3" t="s">
        <v>1643</v>
      </c>
      <c r="ADI53" s="20" t="s">
        <v>1643</v>
      </c>
      <c r="ADJ53" s="13" t="s">
        <v>110</v>
      </c>
      <c r="ADK53" s="3" t="s">
        <v>549</v>
      </c>
      <c r="ADL53" s="3" t="s">
        <v>1643</v>
      </c>
      <c r="ADM53" s="3" t="s">
        <v>543</v>
      </c>
      <c r="ADN53" s="3" t="s">
        <v>1643</v>
      </c>
      <c r="ADO53" s="5" t="s">
        <v>545</v>
      </c>
      <c r="ADP53" s="13" t="s">
        <v>1643</v>
      </c>
      <c r="ADQ53" s="8" t="s">
        <v>1643</v>
      </c>
      <c r="ADR53" s="3" t="s">
        <v>1643</v>
      </c>
      <c r="ADS53" s="3" t="s">
        <v>1643</v>
      </c>
      <c r="ADT53" s="5" t="s">
        <v>1643</v>
      </c>
      <c r="ADU53" s="13" t="s">
        <v>1643</v>
      </c>
      <c r="ADV53" s="8" t="s">
        <v>1643</v>
      </c>
      <c r="ADW53" s="3" t="s">
        <v>1643</v>
      </c>
      <c r="ADX53" s="3" t="s">
        <v>1643</v>
      </c>
      <c r="ADY53" s="5" t="s">
        <v>1643</v>
      </c>
      <c r="ADZ53" s="13" t="s">
        <v>1643</v>
      </c>
      <c r="AEA53" s="8" t="s">
        <v>1643</v>
      </c>
      <c r="AEB53" s="3" t="s">
        <v>1643</v>
      </c>
      <c r="AEC53" s="3" t="s">
        <v>1643</v>
      </c>
      <c r="AED53" s="5" t="s">
        <v>1643</v>
      </c>
      <c r="AEE53" s="13" t="s">
        <v>136</v>
      </c>
      <c r="AEF53" s="3" t="s">
        <v>1643</v>
      </c>
      <c r="AEG53" s="3" t="s">
        <v>1643</v>
      </c>
      <c r="AEH53" s="3" t="s">
        <v>1643</v>
      </c>
      <c r="AEI53" s="3" t="s">
        <v>1643</v>
      </c>
      <c r="AEJ53" s="3" t="s">
        <v>1643</v>
      </c>
      <c r="AEK53" s="3" t="s">
        <v>1643</v>
      </c>
      <c r="AEL53" s="3" t="s">
        <v>1643</v>
      </c>
      <c r="AEM53" s="5" t="s">
        <v>1643</v>
      </c>
      <c r="AEN53" s="13" t="s">
        <v>1643</v>
      </c>
      <c r="AEO53" s="3" t="s">
        <v>1643</v>
      </c>
      <c r="AEP53" s="3" t="s">
        <v>1643</v>
      </c>
      <c r="AEQ53" s="3" t="s">
        <v>1643</v>
      </c>
      <c r="AER53" s="3" t="s">
        <v>1643</v>
      </c>
      <c r="AES53" s="3" t="s">
        <v>1643</v>
      </c>
      <c r="AET53" s="5" t="s">
        <v>1643</v>
      </c>
      <c r="AEU53" s="13" t="s">
        <v>110</v>
      </c>
      <c r="AEV53" s="3" t="s">
        <v>1760</v>
      </c>
      <c r="AEW53" s="3" t="s">
        <v>111</v>
      </c>
      <c r="AEX53" s="3" t="s">
        <v>1643</v>
      </c>
      <c r="AEY53" s="5" t="s">
        <v>1643</v>
      </c>
    </row>
    <row r="54" spans="1:831" ht="116" x14ac:dyDescent="0.35">
      <c r="A54" s="1">
        <v>45638.524444444447</v>
      </c>
      <c r="B54" s="2">
        <v>45638.540381944447</v>
      </c>
      <c r="C54" s="4">
        <v>63</v>
      </c>
      <c r="D54" s="4">
        <v>1377</v>
      </c>
      <c r="E54" s="3" t="s">
        <v>1677</v>
      </c>
      <c r="F54" s="2">
        <v>45645.540428819448</v>
      </c>
      <c r="G54" s="3" t="s">
        <v>1761</v>
      </c>
      <c r="H54" s="4">
        <v>0</v>
      </c>
      <c r="I54" s="3" t="s">
        <v>1642</v>
      </c>
      <c r="J54" s="3" t="s">
        <v>1642</v>
      </c>
      <c r="K54" s="3" t="s">
        <v>1642</v>
      </c>
      <c r="L54" s="3" t="s">
        <v>1642</v>
      </c>
      <c r="M54" s="3" t="s">
        <v>1642</v>
      </c>
      <c r="N54" s="3" t="s">
        <v>1642</v>
      </c>
      <c r="O54" s="3" t="s">
        <v>110</v>
      </c>
      <c r="P54" s="3" t="s">
        <v>1643</v>
      </c>
      <c r="Q54" s="3" t="s">
        <v>1643</v>
      </c>
      <c r="R54" s="20" t="s">
        <v>110</v>
      </c>
      <c r="S54" s="127">
        <v>22</v>
      </c>
      <c r="T54" s="124"/>
      <c r="U54" s="3"/>
      <c r="V54" s="3" t="s">
        <v>20</v>
      </c>
      <c r="W54" s="3" t="s">
        <v>111</v>
      </c>
      <c r="X54" s="3" t="s">
        <v>47</v>
      </c>
      <c r="Y54" s="3" t="s">
        <v>106</v>
      </c>
      <c r="Z54" s="3" t="s">
        <v>8</v>
      </c>
      <c r="AA54" s="4">
        <v>416</v>
      </c>
      <c r="AB54" s="3" t="s">
        <v>25</v>
      </c>
      <c r="AC54" s="3" t="s">
        <v>111</v>
      </c>
      <c r="AD54" s="3" t="s">
        <v>110</v>
      </c>
      <c r="AE54" s="5" t="s">
        <v>1643</v>
      </c>
      <c r="AF54" s="8" t="s">
        <v>1643</v>
      </c>
      <c r="AG54" s="3" t="s">
        <v>1643</v>
      </c>
      <c r="AH54" s="3" t="s">
        <v>1643</v>
      </c>
      <c r="AI54" s="3" t="s">
        <v>1643</v>
      </c>
      <c r="AJ54" s="3" t="s">
        <v>1643</v>
      </c>
      <c r="AK54" s="3" t="s">
        <v>1643</v>
      </c>
      <c r="AL54" s="3" t="s">
        <v>1643</v>
      </c>
      <c r="AM54" s="3" t="s">
        <v>1643</v>
      </c>
      <c r="AN54" s="3" t="s">
        <v>1643</v>
      </c>
      <c r="AO54" s="3" t="s">
        <v>1643</v>
      </c>
      <c r="AP54" s="3" t="s">
        <v>1643</v>
      </c>
      <c r="AQ54" s="3" t="s">
        <v>1643</v>
      </c>
      <c r="AR54" s="3" t="s">
        <v>1643</v>
      </c>
      <c r="AS54" s="3" t="s">
        <v>1643</v>
      </c>
      <c r="AT54" s="3" t="s">
        <v>1643</v>
      </c>
      <c r="AU54" s="5" t="s">
        <v>1643</v>
      </c>
      <c r="AV54" s="13" t="s">
        <v>1643</v>
      </c>
      <c r="AW54" s="3" t="s">
        <v>1643</v>
      </c>
      <c r="AX54" s="3" t="s">
        <v>1643</v>
      </c>
      <c r="AY54" s="3" t="s">
        <v>1643</v>
      </c>
      <c r="AZ54" s="3" t="s">
        <v>1643</v>
      </c>
      <c r="BA54" s="3" t="s">
        <v>1643</v>
      </c>
      <c r="BB54" s="3" t="s">
        <v>1643</v>
      </c>
      <c r="BC54" s="5" t="s">
        <v>1643</v>
      </c>
      <c r="BD54" s="13" t="s">
        <v>1643</v>
      </c>
      <c r="BE54" s="3" t="s">
        <v>1643</v>
      </c>
      <c r="BF54" s="3" t="s">
        <v>1643</v>
      </c>
      <c r="BG54" s="3" t="s">
        <v>1643</v>
      </c>
      <c r="BH54" s="3" t="s">
        <v>1643</v>
      </c>
      <c r="BI54" s="3" t="s">
        <v>1643</v>
      </c>
      <c r="BJ54" s="3" t="s">
        <v>1643</v>
      </c>
      <c r="BK54" s="5" t="s">
        <v>1643</v>
      </c>
      <c r="BL54" s="13" t="s">
        <v>1643</v>
      </c>
      <c r="BM54" s="3" t="s">
        <v>1643</v>
      </c>
      <c r="BN54" s="3" t="s">
        <v>1643</v>
      </c>
      <c r="BO54" s="5" t="s">
        <v>1643</v>
      </c>
      <c r="BP54" s="13" t="s">
        <v>1643</v>
      </c>
      <c r="BQ54" s="3" t="s">
        <v>1643</v>
      </c>
      <c r="BR54" s="3" t="s">
        <v>1643</v>
      </c>
      <c r="BS54" s="5" t="s">
        <v>1643</v>
      </c>
      <c r="BT54" s="13" t="s">
        <v>1643</v>
      </c>
      <c r="BU54" s="5" t="s">
        <v>1643</v>
      </c>
      <c r="BV54" s="13" t="s">
        <v>1643</v>
      </c>
      <c r="BW54" s="3" t="s">
        <v>1643</v>
      </c>
      <c r="BX54" s="3" t="s">
        <v>1643</v>
      </c>
      <c r="BY54" s="5" t="s">
        <v>1643</v>
      </c>
      <c r="BZ54" s="13" t="s">
        <v>1643</v>
      </c>
      <c r="CA54" s="3" t="s">
        <v>1643</v>
      </c>
      <c r="CB54" s="3" t="s">
        <v>1643</v>
      </c>
      <c r="CC54" s="3" t="s">
        <v>1643</v>
      </c>
      <c r="CD54" s="5" t="s">
        <v>1643</v>
      </c>
      <c r="CE54" s="13" t="s">
        <v>1643</v>
      </c>
      <c r="CF54" s="3" t="s">
        <v>1643</v>
      </c>
      <c r="CG54" s="3" t="s">
        <v>1643</v>
      </c>
      <c r="CH54" s="3" t="s">
        <v>1643</v>
      </c>
      <c r="CI54" s="3" t="s">
        <v>1643</v>
      </c>
      <c r="CJ54" s="3" t="s">
        <v>1643</v>
      </c>
      <c r="CK54" s="5" t="s">
        <v>1643</v>
      </c>
      <c r="CL54" s="13" t="s">
        <v>1643</v>
      </c>
      <c r="CM54" s="3" t="s">
        <v>1643</v>
      </c>
      <c r="CN54" s="3" t="s">
        <v>1643</v>
      </c>
      <c r="CO54" s="3" t="s">
        <v>1643</v>
      </c>
      <c r="CP54" s="3" t="s">
        <v>1643</v>
      </c>
      <c r="CQ54" s="20" t="s">
        <v>1643</v>
      </c>
      <c r="CR54" s="13" t="s">
        <v>1643</v>
      </c>
      <c r="CS54" s="3" t="s">
        <v>1643</v>
      </c>
      <c r="CT54" s="3" t="s">
        <v>1643</v>
      </c>
      <c r="CU54" s="3" t="s">
        <v>1643</v>
      </c>
      <c r="CV54" s="3" t="s">
        <v>1643</v>
      </c>
      <c r="CW54" s="3" t="s">
        <v>1643</v>
      </c>
      <c r="CX54" s="3" t="s">
        <v>1643</v>
      </c>
      <c r="CY54" s="3" t="s">
        <v>1643</v>
      </c>
      <c r="CZ54" s="3" t="s">
        <v>1643</v>
      </c>
      <c r="DA54" s="3" t="s">
        <v>1643</v>
      </c>
      <c r="DB54" s="3" t="s">
        <v>1643</v>
      </c>
      <c r="DC54" s="3" t="s">
        <v>1643</v>
      </c>
      <c r="DD54" s="3" t="s">
        <v>1643</v>
      </c>
      <c r="DE54" s="5" t="s">
        <v>1643</v>
      </c>
      <c r="DF54" s="8" t="s">
        <v>1643</v>
      </c>
      <c r="DG54" s="3" t="s">
        <v>1643</v>
      </c>
      <c r="DH54" s="3" t="s">
        <v>1643</v>
      </c>
      <c r="DI54" s="3" t="s">
        <v>1643</v>
      </c>
      <c r="DJ54" s="3" t="s">
        <v>1643</v>
      </c>
      <c r="DK54" s="3" t="s">
        <v>1643</v>
      </c>
      <c r="DL54" s="3" t="s">
        <v>1643</v>
      </c>
      <c r="DM54" s="3" t="s">
        <v>1643</v>
      </c>
      <c r="DN54" s="5" t="s">
        <v>1643</v>
      </c>
      <c r="DO54" s="8" t="s">
        <v>1643</v>
      </c>
      <c r="DP54" s="3" t="s">
        <v>1643</v>
      </c>
      <c r="DQ54" s="3" t="s">
        <v>1643</v>
      </c>
      <c r="DR54" s="5" t="s">
        <v>1643</v>
      </c>
      <c r="DS54" s="8" t="s">
        <v>1643</v>
      </c>
      <c r="DT54" s="3" t="s">
        <v>1643</v>
      </c>
      <c r="DU54" s="3" t="s">
        <v>1643</v>
      </c>
      <c r="DV54" s="5" t="s">
        <v>1643</v>
      </c>
      <c r="DW54" s="16" t="s">
        <v>1643</v>
      </c>
      <c r="DX54" s="13" t="s">
        <v>1643</v>
      </c>
      <c r="DY54" s="3" t="s">
        <v>1643</v>
      </c>
      <c r="DZ54" s="3" t="s">
        <v>1643</v>
      </c>
      <c r="EA54" s="3" t="s">
        <v>1643</v>
      </c>
      <c r="EB54" s="20" t="s">
        <v>1643</v>
      </c>
      <c r="EC54" s="13" t="s">
        <v>1643</v>
      </c>
      <c r="ED54" s="3" t="s">
        <v>1643</v>
      </c>
      <c r="EE54" s="3" t="s">
        <v>1643</v>
      </c>
      <c r="EF54" s="3" t="s">
        <v>1643</v>
      </c>
      <c r="EG54" s="3" t="s">
        <v>1643</v>
      </c>
      <c r="EH54" s="3" t="s">
        <v>1643</v>
      </c>
      <c r="EI54" s="3" t="s">
        <v>1643</v>
      </c>
      <c r="EJ54" s="3" t="s">
        <v>1643</v>
      </c>
      <c r="EK54" s="3" t="s">
        <v>1643</v>
      </c>
      <c r="EL54" s="3" t="s">
        <v>1643</v>
      </c>
      <c r="EM54" s="20" t="s">
        <v>1643</v>
      </c>
      <c r="EN54" s="18" t="s">
        <v>1643</v>
      </c>
      <c r="EO54" s="8" t="s">
        <v>1643</v>
      </c>
      <c r="EP54" s="3" t="s">
        <v>1643</v>
      </c>
      <c r="EQ54" s="3" t="s">
        <v>1643</v>
      </c>
      <c r="ER54" s="3" t="s">
        <v>1643</v>
      </c>
      <c r="ES54" s="3" t="s">
        <v>1643</v>
      </c>
      <c r="ET54" s="3" t="s">
        <v>1643</v>
      </c>
      <c r="EU54" s="3" t="s">
        <v>1643</v>
      </c>
      <c r="EV54" s="3" t="s">
        <v>1643</v>
      </c>
      <c r="EW54" s="3" t="s">
        <v>1643</v>
      </c>
      <c r="EX54" s="20" t="s">
        <v>1643</v>
      </c>
      <c r="EY54" s="16" t="s">
        <v>1643</v>
      </c>
      <c r="EZ54" s="13" t="s">
        <v>1643</v>
      </c>
      <c r="FA54" s="3" t="s">
        <v>1643</v>
      </c>
      <c r="FB54" s="3" t="s">
        <v>1643</v>
      </c>
      <c r="FC54" s="3" t="s">
        <v>1643</v>
      </c>
      <c r="FD54" s="3" t="s">
        <v>1643</v>
      </c>
      <c r="FE54" s="3" t="s">
        <v>1643</v>
      </c>
      <c r="FF54" s="3" t="s">
        <v>1643</v>
      </c>
      <c r="FG54" s="3" t="s">
        <v>1643</v>
      </c>
      <c r="FH54" s="3" t="s">
        <v>1643</v>
      </c>
      <c r="FI54" s="3" t="s">
        <v>1643</v>
      </c>
      <c r="FJ54" s="3" t="s">
        <v>1643</v>
      </c>
      <c r="FK54" s="3" t="s">
        <v>1643</v>
      </c>
      <c r="FL54" s="3" t="s">
        <v>1643</v>
      </c>
      <c r="FM54" s="3" t="s">
        <v>1643</v>
      </c>
      <c r="FN54" s="3" t="s">
        <v>1643</v>
      </c>
      <c r="FO54" s="3" t="s">
        <v>1643</v>
      </c>
      <c r="FP54" s="3" t="s">
        <v>1643</v>
      </c>
      <c r="FQ54" s="3" t="s">
        <v>1643</v>
      </c>
      <c r="FR54" s="3" t="s">
        <v>1643</v>
      </c>
      <c r="FS54" s="3" t="s">
        <v>1643</v>
      </c>
      <c r="FT54" s="3" t="s">
        <v>1643</v>
      </c>
      <c r="FU54" s="3" t="s">
        <v>1643</v>
      </c>
      <c r="FV54" s="3" t="s">
        <v>1643</v>
      </c>
      <c r="FW54" s="3" t="s">
        <v>1643</v>
      </c>
      <c r="FX54" s="3" t="s">
        <v>1643</v>
      </c>
      <c r="FY54" s="3" t="s">
        <v>1643</v>
      </c>
      <c r="FZ54" s="3" t="s">
        <v>1643</v>
      </c>
      <c r="GA54" s="3" t="s">
        <v>1643</v>
      </c>
      <c r="GB54" s="3" t="s">
        <v>1643</v>
      </c>
      <c r="GC54" s="3" t="s">
        <v>1643</v>
      </c>
      <c r="GD54" s="3" t="s">
        <v>1643</v>
      </c>
      <c r="GE54" s="3" t="s">
        <v>1643</v>
      </c>
      <c r="GF54" s="3" t="s">
        <v>1643</v>
      </c>
      <c r="GG54" s="3" t="s">
        <v>1643</v>
      </c>
      <c r="GH54" s="3" t="s">
        <v>1643</v>
      </c>
      <c r="GI54" s="3" t="s">
        <v>1643</v>
      </c>
      <c r="GJ54" s="3" t="s">
        <v>1643</v>
      </c>
      <c r="GK54" s="3" t="s">
        <v>1643</v>
      </c>
      <c r="GL54" s="3" t="s">
        <v>1643</v>
      </c>
      <c r="GM54" s="3" t="s">
        <v>1643</v>
      </c>
      <c r="GN54" s="3" t="s">
        <v>1643</v>
      </c>
      <c r="GO54" s="3" t="s">
        <v>1643</v>
      </c>
      <c r="GP54" s="20" t="s">
        <v>1643</v>
      </c>
      <c r="GQ54" s="13" t="s">
        <v>110</v>
      </c>
      <c r="GR54" s="20" t="s">
        <v>110</v>
      </c>
      <c r="GS54" s="13" t="s">
        <v>1643</v>
      </c>
      <c r="GT54" s="3" t="s">
        <v>1643</v>
      </c>
      <c r="GU54" s="3" t="s">
        <v>1643</v>
      </c>
      <c r="GV54" s="20" t="s">
        <v>1643</v>
      </c>
      <c r="GW54" s="31"/>
      <c r="GX54" s="13" t="s">
        <v>1643</v>
      </c>
      <c r="GY54" s="5" t="s">
        <v>1643</v>
      </c>
      <c r="GZ54" s="13" t="s">
        <v>1643</v>
      </c>
      <c r="HA54" s="5" t="s">
        <v>1643</v>
      </c>
      <c r="HB54" s="13" t="s">
        <v>1643</v>
      </c>
      <c r="HC54" s="3" t="s">
        <v>1643</v>
      </c>
      <c r="HD54" s="3" t="s">
        <v>1643</v>
      </c>
      <c r="HE54" s="3" t="s">
        <v>1643</v>
      </c>
      <c r="HF54" s="3" t="s">
        <v>1643</v>
      </c>
      <c r="HG54" s="20" t="s">
        <v>1643</v>
      </c>
      <c r="HH54" s="13" t="s">
        <v>1643</v>
      </c>
      <c r="HI54" s="3"/>
      <c r="HJ54" s="3" t="s">
        <v>1643</v>
      </c>
      <c r="HK54" s="3" t="s">
        <v>1643</v>
      </c>
      <c r="HL54" s="3" t="s">
        <v>1643</v>
      </c>
      <c r="HM54" s="3" t="s">
        <v>1643</v>
      </c>
      <c r="HN54" s="3" t="s">
        <v>1643</v>
      </c>
      <c r="HO54" s="5" t="s">
        <v>1643</v>
      </c>
      <c r="HP54" s="8" t="s">
        <v>1643</v>
      </c>
      <c r="HQ54" s="8" t="s">
        <v>1643</v>
      </c>
      <c r="HR54" s="3" t="s">
        <v>1643</v>
      </c>
      <c r="HS54" s="3" t="s">
        <v>1643</v>
      </c>
      <c r="HT54" s="3" t="s">
        <v>1643</v>
      </c>
      <c r="HU54" s="3" t="s">
        <v>1643</v>
      </c>
      <c r="HV54" s="5" t="s">
        <v>1643</v>
      </c>
      <c r="HW54" s="13" t="s">
        <v>1643</v>
      </c>
      <c r="HX54" s="8" t="s">
        <v>1643</v>
      </c>
      <c r="HY54" s="3" t="s">
        <v>1643</v>
      </c>
      <c r="HZ54" s="3" t="s">
        <v>1643</v>
      </c>
      <c r="IA54" s="3" t="s">
        <v>1643</v>
      </c>
      <c r="IB54" s="3" t="s">
        <v>1643</v>
      </c>
      <c r="IC54" s="5" t="s">
        <v>1643</v>
      </c>
      <c r="ID54" s="13" t="s">
        <v>1643</v>
      </c>
      <c r="IE54" s="8" t="s">
        <v>1643</v>
      </c>
      <c r="IF54" s="3" t="s">
        <v>1643</v>
      </c>
      <c r="IG54" s="3" t="s">
        <v>1643</v>
      </c>
      <c r="IH54" s="3" t="s">
        <v>1643</v>
      </c>
      <c r="II54" s="3" t="s">
        <v>1643</v>
      </c>
      <c r="IJ54" s="20" t="s">
        <v>1643</v>
      </c>
      <c r="IK54" s="13" t="s">
        <v>1643</v>
      </c>
      <c r="IL54" s="3" t="s">
        <v>1643</v>
      </c>
      <c r="IM54" s="3" t="s">
        <v>1643</v>
      </c>
      <c r="IN54" s="3" t="s">
        <v>1643</v>
      </c>
      <c r="IO54" s="3" t="s">
        <v>1643</v>
      </c>
      <c r="IP54" s="3" t="s">
        <v>1643</v>
      </c>
      <c r="IQ54" s="3" t="s">
        <v>1643</v>
      </c>
      <c r="IR54" s="3" t="s">
        <v>1643</v>
      </c>
      <c r="IS54" s="20" t="s">
        <v>1643</v>
      </c>
      <c r="IT54" s="13" t="s">
        <v>110</v>
      </c>
      <c r="IU54" s="3" t="s">
        <v>546</v>
      </c>
      <c r="IV54" s="3" t="s">
        <v>1643</v>
      </c>
      <c r="IW54" s="3" t="s">
        <v>1643</v>
      </c>
      <c r="IX54" s="3" t="s">
        <v>1643</v>
      </c>
      <c r="IY54" s="5" t="s">
        <v>545</v>
      </c>
      <c r="IZ54" s="8" t="s">
        <v>1718</v>
      </c>
      <c r="JA54" s="8" t="s">
        <v>1643</v>
      </c>
      <c r="JB54" s="3" t="s">
        <v>1643</v>
      </c>
      <c r="JC54" s="3" t="s">
        <v>1643</v>
      </c>
      <c r="JD54" s="5" t="s">
        <v>545</v>
      </c>
      <c r="JE54" s="13" t="s">
        <v>1643</v>
      </c>
      <c r="JF54" s="3" t="s">
        <v>557</v>
      </c>
      <c r="JG54" s="3" t="s">
        <v>140</v>
      </c>
      <c r="JH54" s="3" t="s">
        <v>144</v>
      </c>
      <c r="JI54" s="3" t="s">
        <v>156</v>
      </c>
      <c r="JJ54" s="3" t="s">
        <v>558</v>
      </c>
      <c r="JK54" s="3" t="s">
        <v>1643</v>
      </c>
      <c r="JL54" s="3" t="s">
        <v>568</v>
      </c>
      <c r="JM54" s="20" t="s">
        <v>1643</v>
      </c>
      <c r="JN54" s="13" t="s">
        <v>110</v>
      </c>
      <c r="JO54" s="3" t="s">
        <v>1643</v>
      </c>
      <c r="JP54" s="3" t="s">
        <v>1643</v>
      </c>
      <c r="JQ54" s="3" t="s">
        <v>1643</v>
      </c>
      <c r="JR54" s="3" t="s">
        <v>1643</v>
      </c>
      <c r="JS54" s="5" t="s">
        <v>1643</v>
      </c>
      <c r="JT54" s="13" t="s">
        <v>1643</v>
      </c>
      <c r="JU54" s="3" t="s">
        <v>1643</v>
      </c>
      <c r="JV54" s="3" t="s">
        <v>1643</v>
      </c>
      <c r="JW54" s="3" t="s">
        <v>1643</v>
      </c>
      <c r="JX54" s="5" t="s">
        <v>1643</v>
      </c>
      <c r="JY54" s="13" t="s">
        <v>1643</v>
      </c>
      <c r="JZ54" s="3" t="s">
        <v>1643</v>
      </c>
      <c r="KA54" s="3" t="s">
        <v>1643</v>
      </c>
      <c r="KB54" s="3" t="s">
        <v>1643</v>
      </c>
      <c r="KC54" s="3" t="s">
        <v>1643</v>
      </c>
      <c r="KD54" s="3" t="s">
        <v>1643</v>
      </c>
      <c r="KE54" s="3" t="s">
        <v>1643</v>
      </c>
      <c r="KF54" s="3" t="s">
        <v>1643</v>
      </c>
      <c r="KG54" s="5" t="s">
        <v>1643</v>
      </c>
      <c r="KH54" s="13" t="s">
        <v>1643</v>
      </c>
      <c r="KI54" s="3" t="s">
        <v>1643</v>
      </c>
      <c r="KJ54" s="3" t="s">
        <v>1643</v>
      </c>
      <c r="KK54" s="3" t="s">
        <v>1643</v>
      </c>
      <c r="KL54" s="3" t="s">
        <v>1643</v>
      </c>
      <c r="KM54" s="3" t="s">
        <v>1643</v>
      </c>
      <c r="KN54" s="20" t="s">
        <v>1643</v>
      </c>
      <c r="KO54" s="13" t="s">
        <v>1643</v>
      </c>
      <c r="KP54" s="3" t="s">
        <v>1643</v>
      </c>
      <c r="KQ54" s="3" t="s">
        <v>1643</v>
      </c>
      <c r="KR54" s="3" t="s">
        <v>1643</v>
      </c>
      <c r="KS54" s="20" t="s">
        <v>1643</v>
      </c>
      <c r="KT54" s="16" t="s">
        <v>1643</v>
      </c>
      <c r="KU54" s="13" t="s">
        <v>1643</v>
      </c>
      <c r="KV54" s="3" t="s">
        <v>1643</v>
      </c>
      <c r="KW54" s="3" t="s">
        <v>1643</v>
      </c>
      <c r="KX54" s="3" t="s">
        <v>1643</v>
      </c>
      <c r="KY54" s="3" t="s">
        <v>1643</v>
      </c>
      <c r="KZ54" s="3" t="s">
        <v>1643</v>
      </c>
      <c r="LA54" s="3" t="s">
        <v>1643</v>
      </c>
      <c r="LB54" s="3" t="s">
        <v>1643</v>
      </c>
      <c r="LC54" s="3" t="s">
        <v>1643</v>
      </c>
      <c r="LD54" s="3" t="s">
        <v>1643</v>
      </c>
      <c r="LE54" s="3" t="s">
        <v>1643</v>
      </c>
      <c r="LF54" s="3" t="s">
        <v>1643</v>
      </c>
      <c r="LG54" s="3" t="s">
        <v>1643</v>
      </c>
      <c r="LH54" s="3" t="s">
        <v>1643</v>
      </c>
      <c r="LI54" s="3" t="s">
        <v>1643</v>
      </c>
      <c r="LJ54" s="3" t="s">
        <v>1643</v>
      </c>
      <c r="LK54" s="3" t="s">
        <v>1643</v>
      </c>
      <c r="LL54" s="3" t="s">
        <v>1643</v>
      </c>
      <c r="LM54" s="3" t="s">
        <v>1643</v>
      </c>
      <c r="LN54" s="3" t="s">
        <v>1643</v>
      </c>
      <c r="LO54" s="3" t="s">
        <v>1643</v>
      </c>
      <c r="LP54" s="3" t="s">
        <v>1643</v>
      </c>
      <c r="LQ54" s="3" t="s">
        <v>1643</v>
      </c>
      <c r="LR54" s="3" t="s">
        <v>1643</v>
      </c>
      <c r="LS54" s="3" t="s">
        <v>1643</v>
      </c>
      <c r="LT54" s="3" t="s">
        <v>1643</v>
      </c>
      <c r="LU54" s="3" t="s">
        <v>1643</v>
      </c>
      <c r="LV54" s="3" t="s">
        <v>1643</v>
      </c>
      <c r="LW54" s="3" t="s">
        <v>1643</v>
      </c>
      <c r="LX54" s="3" t="s">
        <v>1643</v>
      </c>
      <c r="LY54" s="3" t="s">
        <v>1643</v>
      </c>
      <c r="LZ54" s="3" t="s">
        <v>1643</v>
      </c>
      <c r="MA54" s="3" t="s">
        <v>1643</v>
      </c>
      <c r="MB54" s="3" t="s">
        <v>1643</v>
      </c>
      <c r="MC54" s="3" t="s">
        <v>1643</v>
      </c>
      <c r="MD54" s="3" t="s">
        <v>1643</v>
      </c>
      <c r="ME54" s="3" t="s">
        <v>1643</v>
      </c>
      <c r="MF54" s="3" t="s">
        <v>1643</v>
      </c>
      <c r="MG54" s="3" t="s">
        <v>1643</v>
      </c>
      <c r="MH54" s="3" t="s">
        <v>1643</v>
      </c>
      <c r="MI54" s="3" t="s">
        <v>1643</v>
      </c>
      <c r="MJ54" s="3" t="s">
        <v>1643</v>
      </c>
      <c r="MK54" s="3" t="s">
        <v>1643</v>
      </c>
      <c r="ML54" s="3" t="s">
        <v>1643</v>
      </c>
      <c r="MM54" s="3" t="s">
        <v>1643</v>
      </c>
      <c r="MN54" s="20" t="s">
        <v>1643</v>
      </c>
      <c r="MO54" s="13" t="s">
        <v>1643</v>
      </c>
      <c r="MP54" s="3" t="s">
        <v>1643</v>
      </c>
      <c r="MQ54" s="3" t="s">
        <v>1643</v>
      </c>
      <c r="MR54" s="3" t="s">
        <v>1643</v>
      </c>
      <c r="MS54" s="3" t="s">
        <v>1643</v>
      </c>
      <c r="MT54" s="3" t="s">
        <v>1643</v>
      </c>
      <c r="MU54" s="3" t="s">
        <v>1643</v>
      </c>
      <c r="MV54" s="20" t="s">
        <v>1643</v>
      </c>
      <c r="MW54" s="13" t="s">
        <v>1643</v>
      </c>
      <c r="MX54" s="3" t="s">
        <v>1643</v>
      </c>
      <c r="MY54" s="3" t="s">
        <v>1643</v>
      </c>
      <c r="MZ54" s="3" t="s">
        <v>1643</v>
      </c>
      <c r="NA54" s="3" t="s">
        <v>1643</v>
      </c>
      <c r="NB54" s="3" t="s">
        <v>1643</v>
      </c>
      <c r="NC54" s="20" t="s">
        <v>1643</v>
      </c>
      <c r="ND54" s="13" t="s">
        <v>1643</v>
      </c>
      <c r="NE54" s="3" t="s">
        <v>1643</v>
      </c>
      <c r="NF54" s="3" t="s">
        <v>1643</v>
      </c>
      <c r="NG54" s="3" t="s">
        <v>1643</v>
      </c>
      <c r="NH54" s="3" t="s">
        <v>1643</v>
      </c>
      <c r="NI54" s="3" t="s">
        <v>1643</v>
      </c>
      <c r="NJ54" s="3" t="s">
        <v>1643</v>
      </c>
      <c r="NK54" s="3" t="s">
        <v>1643</v>
      </c>
      <c r="NL54" s="3" t="s">
        <v>1643</v>
      </c>
      <c r="NM54" s="3" t="s">
        <v>1643</v>
      </c>
      <c r="NN54" s="3" t="s">
        <v>1643</v>
      </c>
      <c r="NO54" s="20" t="s">
        <v>1643</v>
      </c>
      <c r="NP54" s="13" t="s">
        <v>129</v>
      </c>
      <c r="NQ54" s="3" t="s">
        <v>131</v>
      </c>
      <c r="NR54" s="3" t="s">
        <v>129</v>
      </c>
      <c r="NS54" s="3" t="s">
        <v>131</v>
      </c>
      <c r="NT54" s="3" t="s">
        <v>131</v>
      </c>
      <c r="NU54" s="3" t="s">
        <v>131</v>
      </c>
      <c r="NV54" s="3" t="s">
        <v>129</v>
      </c>
      <c r="NW54" s="3" t="s">
        <v>131</v>
      </c>
      <c r="NX54" s="3" t="s">
        <v>131</v>
      </c>
      <c r="NY54" s="3" t="s">
        <v>129</v>
      </c>
      <c r="NZ54" s="3" t="s">
        <v>132</v>
      </c>
      <c r="OA54" s="3" t="s">
        <v>132</v>
      </c>
      <c r="OB54" s="3" t="s">
        <v>132</v>
      </c>
      <c r="OC54" s="3" t="s">
        <v>129</v>
      </c>
      <c r="OD54" s="3" t="s">
        <v>131</v>
      </c>
      <c r="OE54" s="5" t="s">
        <v>1643</v>
      </c>
      <c r="OF54" s="13" t="s">
        <v>196</v>
      </c>
      <c r="OG54" s="3" t="s">
        <v>1643</v>
      </c>
      <c r="OH54" s="3" t="s">
        <v>200</v>
      </c>
      <c r="OI54" s="3" t="s">
        <v>1643</v>
      </c>
      <c r="OJ54" s="3" t="s">
        <v>1643</v>
      </c>
      <c r="OK54" s="3" t="s">
        <v>1643</v>
      </c>
      <c r="OL54" s="3" t="s">
        <v>1643</v>
      </c>
      <c r="OM54" s="5" t="s">
        <v>1762</v>
      </c>
      <c r="ON54" s="13" t="s">
        <v>231</v>
      </c>
      <c r="OO54" s="3" t="s">
        <v>232</v>
      </c>
      <c r="OP54" s="3" t="s">
        <v>1643</v>
      </c>
      <c r="OQ54" s="3" t="s">
        <v>1643</v>
      </c>
      <c r="OR54" s="3" t="s">
        <v>1643</v>
      </c>
      <c r="OS54" s="3" t="s">
        <v>1643</v>
      </c>
      <c r="OT54" s="3" t="s">
        <v>1643</v>
      </c>
      <c r="OU54" s="3" t="s">
        <v>1643</v>
      </c>
      <c r="OV54" s="3" t="s">
        <v>1643</v>
      </c>
      <c r="OW54" s="3" t="s">
        <v>1643</v>
      </c>
      <c r="OX54" s="5" t="s">
        <v>1643</v>
      </c>
      <c r="OY54" s="13" t="s">
        <v>132</v>
      </c>
      <c r="OZ54" s="3" t="s">
        <v>132</v>
      </c>
      <c r="PA54" s="3" t="s">
        <v>132</v>
      </c>
      <c r="PB54" s="3" t="s">
        <v>132</v>
      </c>
      <c r="PC54" s="3" t="s">
        <v>127</v>
      </c>
      <c r="PD54" s="3" t="s">
        <v>129</v>
      </c>
      <c r="PE54" s="3" t="s">
        <v>131</v>
      </c>
      <c r="PF54" s="3" t="s">
        <v>128</v>
      </c>
      <c r="PG54" s="3" t="s">
        <v>131</v>
      </c>
      <c r="PH54" s="3" t="s">
        <v>1691</v>
      </c>
      <c r="PI54" s="3" t="s">
        <v>1691</v>
      </c>
      <c r="PJ54" s="3" t="s">
        <v>127</v>
      </c>
      <c r="PK54" s="3" t="s">
        <v>127</v>
      </c>
      <c r="PL54" s="3" t="s">
        <v>127</v>
      </c>
      <c r="PM54" s="3" t="s">
        <v>127</v>
      </c>
      <c r="PN54" s="3" t="s">
        <v>128</v>
      </c>
      <c r="PO54" s="3" t="s">
        <v>130</v>
      </c>
      <c r="PP54" s="3" t="s">
        <v>132</v>
      </c>
      <c r="PQ54" s="3" t="s">
        <v>132</v>
      </c>
      <c r="PR54" s="3" t="s">
        <v>132</v>
      </c>
      <c r="PS54" s="3" t="s">
        <v>132</v>
      </c>
      <c r="PT54" s="3" t="s">
        <v>132</v>
      </c>
      <c r="PU54" s="3" t="s">
        <v>132</v>
      </c>
      <c r="PV54" s="3" t="s">
        <v>132</v>
      </c>
      <c r="PW54" s="3" t="s">
        <v>131</v>
      </c>
      <c r="PX54" s="3" t="s">
        <v>132</v>
      </c>
      <c r="PY54" s="3" t="s">
        <v>132</v>
      </c>
      <c r="PZ54" s="3" t="s">
        <v>131</v>
      </c>
      <c r="QA54" s="3" t="s">
        <v>129</v>
      </c>
      <c r="QB54" s="3" t="s">
        <v>131</v>
      </c>
      <c r="QC54" s="3" t="s">
        <v>129</v>
      </c>
      <c r="QD54" s="3" t="s">
        <v>130</v>
      </c>
      <c r="QE54" s="3" t="s">
        <v>130</v>
      </c>
      <c r="QF54" s="3" t="s">
        <v>132</v>
      </c>
      <c r="QG54" s="3" t="s">
        <v>132</v>
      </c>
      <c r="QH54" s="3" t="s">
        <v>132</v>
      </c>
      <c r="QI54" s="3" t="s">
        <v>132</v>
      </c>
      <c r="QJ54" s="3" t="s">
        <v>132</v>
      </c>
      <c r="QK54" s="3" t="s">
        <v>132</v>
      </c>
      <c r="QL54" s="3" t="s">
        <v>132</v>
      </c>
      <c r="QM54" s="3" t="s">
        <v>132</v>
      </c>
      <c r="QN54" s="3" t="s">
        <v>132</v>
      </c>
      <c r="QO54" s="3" t="s">
        <v>132</v>
      </c>
      <c r="QP54" s="3" t="s">
        <v>129</v>
      </c>
      <c r="QQ54" s="3" t="s">
        <v>129</v>
      </c>
      <c r="QR54" s="3" t="s">
        <v>129</v>
      </c>
      <c r="QS54" s="3" t="s">
        <v>129</v>
      </c>
      <c r="QT54" s="3" t="s">
        <v>127</v>
      </c>
      <c r="QU54" s="3" t="s">
        <v>127</v>
      </c>
      <c r="QV54" s="3" t="s">
        <v>127</v>
      </c>
      <c r="QW54" s="3" t="s">
        <v>127</v>
      </c>
      <c r="QX54" s="3" t="s">
        <v>131</v>
      </c>
      <c r="QY54" s="3" t="s">
        <v>131</v>
      </c>
      <c r="QZ54" s="3" t="s">
        <v>127</v>
      </c>
      <c r="RA54" s="3" t="s">
        <v>131</v>
      </c>
      <c r="RB54" s="3" t="s">
        <v>131</v>
      </c>
      <c r="RC54" s="3" t="s">
        <v>131</v>
      </c>
      <c r="RD54" s="3" t="s">
        <v>131</v>
      </c>
      <c r="RE54" s="3" t="s">
        <v>131</v>
      </c>
      <c r="RF54" s="3" t="s">
        <v>131</v>
      </c>
      <c r="RG54" s="3" t="s">
        <v>131</v>
      </c>
      <c r="RH54" s="3" t="s">
        <v>131</v>
      </c>
      <c r="RI54" s="3" t="s">
        <v>131</v>
      </c>
      <c r="RJ54" s="3" t="s">
        <v>131</v>
      </c>
      <c r="RK54" s="5" t="s">
        <v>333</v>
      </c>
      <c r="RL54" s="8" t="s">
        <v>353</v>
      </c>
      <c r="RM54" s="3" t="s">
        <v>1643</v>
      </c>
      <c r="RN54" s="3" t="s">
        <v>1643</v>
      </c>
      <c r="RO54" s="3" t="s">
        <v>1643</v>
      </c>
      <c r="RP54" s="3" t="s">
        <v>1643</v>
      </c>
      <c r="RQ54" s="3" t="s">
        <v>110</v>
      </c>
      <c r="RR54" s="20" t="s">
        <v>365</v>
      </c>
      <c r="RS54" s="13" t="s">
        <v>111</v>
      </c>
      <c r="RT54" s="3" t="s">
        <v>1643</v>
      </c>
      <c r="RU54" s="3" t="s">
        <v>1643</v>
      </c>
      <c r="RV54" s="3" t="s">
        <v>111</v>
      </c>
      <c r="RW54" s="3" t="s">
        <v>1643</v>
      </c>
      <c r="RX54" s="3" t="s">
        <v>1643</v>
      </c>
      <c r="RY54" s="3" t="s">
        <v>110</v>
      </c>
      <c r="RZ54" s="3" t="s">
        <v>111</v>
      </c>
      <c r="SA54" s="3" t="s">
        <v>1643</v>
      </c>
      <c r="SB54" s="3" t="s">
        <v>110</v>
      </c>
      <c r="SC54" s="3" t="s">
        <v>408</v>
      </c>
      <c r="SD54" s="3" t="s">
        <v>111</v>
      </c>
      <c r="SE54" s="3" t="s">
        <v>1643</v>
      </c>
      <c r="SF54" s="3" t="s">
        <v>111</v>
      </c>
      <c r="SG54" s="3" t="s">
        <v>1643</v>
      </c>
      <c r="SH54" s="3" t="s">
        <v>1643</v>
      </c>
      <c r="SI54" s="3" t="s">
        <v>111</v>
      </c>
      <c r="SJ54" s="3" t="s">
        <v>1643</v>
      </c>
      <c r="SK54" s="3" t="s">
        <v>1643</v>
      </c>
      <c r="SL54" s="3" t="s">
        <v>111</v>
      </c>
      <c r="SM54" s="3" t="s">
        <v>1643</v>
      </c>
      <c r="SN54" s="3" t="s">
        <v>1643</v>
      </c>
      <c r="SO54" s="3" t="s">
        <v>111</v>
      </c>
      <c r="SP54" s="3" t="s">
        <v>1643</v>
      </c>
      <c r="SQ54" s="3" t="s">
        <v>1643</v>
      </c>
      <c r="SR54" s="3" t="s">
        <v>110</v>
      </c>
      <c r="SS54" s="3" t="s">
        <v>111</v>
      </c>
      <c r="ST54" s="3" t="s">
        <v>1643</v>
      </c>
      <c r="SU54" s="3" t="s">
        <v>111</v>
      </c>
      <c r="SV54" s="3" t="s">
        <v>1643</v>
      </c>
      <c r="SW54" s="3" t="s">
        <v>1643</v>
      </c>
      <c r="SX54" s="3" t="s">
        <v>1643</v>
      </c>
      <c r="SY54" s="3" t="s">
        <v>245</v>
      </c>
      <c r="SZ54" s="3" t="s">
        <v>1643</v>
      </c>
      <c r="TA54" s="3" t="s">
        <v>1643</v>
      </c>
      <c r="TB54" s="20" t="s">
        <v>1643</v>
      </c>
      <c r="TC54" s="13" t="s">
        <v>494</v>
      </c>
      <c r="TD54" s="3" t="s">
        <v>485</v>
      </c>
      <c r="TE54" s="5" t="s">
        <v>450</v>
      </c>
      <c r="TF54" s="18" t="s">
        <v>110</v>
      </c>
      <c r="TG54" s="13" t="s">
        <v>1643</v>
      </c>
      <c r="TH54" s="3" t="s">
        <v>484</v>
      </c>
      <c r="TI54" s="3" t="s">
        <v>1643</v>
      </c>
      <c r="TJ54" s="3" t="s">
        <v>1643</v>
      </c>
      <c r="TK54" s="3" t="s">
        <v>1643</v>
      </c>
      <c r="TL54" s="3" t="s">
        <v>1643</v>
      </c>
      <c r="TM54" s="3" t="s">
        <v>1643</v>
      </c>
      <c r="TN54" s="3" t="s">
        <v>1643</v>
      </c>
      <c r="TO54" s="3" t="s">
        <v>1643</v>
      </c>
      <c r="TP54" s="5" t="s">
        <v>1643</v>
      </c>
      <c r="TQ54" s="8" t="s">
        <v>110</v>
      </c>
      <c r="TR54" s="3" t="s">
        <v>111</v>
      </c>
      <c r="TS54" s="3" t="s">
        <v>110</v>
      </c>
      <c r="TT54" s="3" t="s">
        <v>111</v>
      </c>
      <c r="TU54" s="20" t="s">
        <v>111</v>
      </c>
      <c r="TV54" s="13" t="s">
        <v>111</v>
      </c>
      <c r="TW54" s="5" t="s">
        <v>1643</v>
      </c>
      <c r="TX54" s="13" t="s">
        <v>520</v>
      </c>
      <c r="TY54" s="5" t="s">
        <v>1763</v>
      </c>
      <c r="TZ54" s="13" t="s">
        <v>1643</v>
      </c>
      <c r="UA54" s="3" t="s">
        <v>110</v>
      </c>
      <c r="UB54" s="3" t="s">
        <v>1643</v>
      </c>
      <c r="UC54" s="3" t="s">
        <v>1643</v>
      </c>
      <c r="UD54" s="3" t="s">
        <v>1643</v>
      </c>
      <c r="UE54" s="5" t="s">
        <v>1643</v>
      </c>
      <c r="UF54" s="13" t="s">
        <v>1643</v>
      </c>
      <c r="UG54" s="3" t="s">
        <v>1643</v>
      </c>
      <c r="UH54" s="5" t="s">
        <v>1643</v>
      </c>
      <c r="UI54" s="13" t="s">
        <v>1643</v>
      </c>
      <c r="UJ54" s="3" t="s">
        <v>1643</v>
      </c>
      <c r="UK54" s="3" t="s">
        <v>1643</v>
      </c>
      <c r="UL54" s="3" t="s">
        <v>1643</v>
      </c>
      <c r="UM54" s="3" t="s">
        <v>1643</v>
      </c>
      <c r="UN54" s="3" t="s">
        <v>1643</v>
      </c>
      <c r="UO54" s="3" t="s">
        <v>1643</v>
      </c>
      <c r="UP54" s="3" t="s">
        <v>1643</v>
      </c>
      <c r="UQ54" s="3" t="s">
        <v>1643</v>
      </c>
      <c r="UR54" s="3" t="s">
        <v>1643</v>
      </c>
      <c r="US54" s="3" t="s">
        <v>1643</v>
      </c>
      <c r="UT54" s="3" t="s">
        <v>1643</v>
      </c>
      <c r="UU54" s="3" t="s">
        <v>1643</v>
      </c>
      <c r="UV54" s="3" t="s">
        <v>1643</v>
      </c>
      <c r="UW54" s="3" t="s">
        <v>1643</v>
      </c>
      <c r="UX54" s="5" t="s">
        <v>1643</v>
      </c>
      <c r="UY54" s="13" t="s">
        <v>1643</v>
      </c>
      <c r="UZ54" s="3" t="s">
        <v>1643</v>
      </c>
      <c r="VA54" s="3" t="s">
        <v>1643</v>
      </c>
      <c r="VB54" s="3" t="s">
        <v>1643</v>
      </c>
      <c r="VC54" s="3" t="s">
        <v>1643</v>
      </c>
      <c r="VD54" s="3" t="s">
        <v>1643</v>
      </c>
      <c r="VE54" s="3" t="s">
        <v>1643</v>
      </c>
      <c r="VF54" s="5" t="s">
        <v>1643</v>
      </c>
      <c r="VG54" s="13" t="s">
        <v>1643</v>
      </c>
      <c r="VH54" s="3" t="s">
        <v>1643</v>
      </c>
      <c r="VI54" s="3" t="s">
        <v>1643</v>
      </c>
      <c r="VJ54" s="3" t="s">
        <v>1643</v>
      </c>
      <c r="VK54" s="3" t="s">
        <v>1643</v>
      </c>
      <c r="VL54" s="3" t="s">
        <v>1643</v>
      </c>
      <c r="VM54" s="3" t="s">
        <v>1643</v>
      </c>
      <c r="VN54" s="5" t="s">
        <v>1643</v>
      </c>
      <c r="VO54" s="13" t="s">
        <v>1643</v>
      </c>
      <c r="VP54" s="3" t="s">
        <v>1643</v>
      </c>
      <c r="VQ54" s="3" t="s">
        <v>1643</v>
      </c>
      <c r="VR54" s="3" t="s">
        <v>1643</v>
      </c>
      <c r="VS54" s="3" t="s">
        <v>1643</v>
      </c>
      <c r="VT54" s="3" t="s">
        <v>1643</v>
      </c>
      <c r="VU54" s="3" t="s">
        <v>1643</v>
      </c>
      <c r="VV54" s="3" t="s">
        <v>1643</v>
      </c>
      <c r="VW54" s="3" t="s">
        <v>1643</v>
      </c>
      <c r="VX54" s="3" t="s">
        <v>1643</v>
      </c>
      <c r="VY54" s="3" t="s">
        <v>1643</v>
      </c>
      <c r="VZ54" s="3" t="s">
        <v>1643</v>
      </c>
      <c r="WA54" s="3" t="s">
        <v>1643</v>
      </c>
      <c r="WB54" s="3" t="s">
        <v>1643</v>
      </c>
      <c r="WC54" s="3" t="s">
        <v>1643</v>
      </c>
      <c r="WD54" s="3" t="s">
        <v>1643</v>
      </c>
      <c r="WE54" s="3" t="s">
        <v>1643</v>
      </c>
      <c r="WF54" s="3" t="s">
        <v>1643</v>
      </c>
      <c r="WG54" s="3" t="s">
        <v>1643</v>
      </c>
      <c r="WH54" s="3" t="s">
        <v>1643</v>
      </c>
      <c r="WI54" s="3" t="s">
        <v>1643</v>
      </c>
      <c r="WJ54" s="3" t="s">
        <v>1643</v>
      </c>
      <c r="WK54" s="3" t="s">
        <v>1643</v>
      </c>
      <c r="WL54" s="3" t="s">
        <v>1643</v>
      </c>
      <c r="WM54" s="3" t="s">
        <v>1643</v>
      </c>
      <c r="WN54" s="3" t="s">
        <v>1643</v>
      </c>
      <c r="WO54" s="3" t="s">
        <v>1643</v>
      </c>
      <c r="WP54" s="3" t="s">
        <v>1643</v>
      </c>
      <c r="WQ54" s="3" t="s">
        <v>1643</v>
      </c>
      <c r="WR54" s="3" t="s">
        <v>1643</v>
      </c>
      <c r="WS54" s="3" t="s">
        <v>1643</v>
      </c>
      <c r="WT54" s="3" t="s">
        <v>1643</v>
      </c>
      <c r="WU54" s="3" t="s">
        <v>1643</v>
      </c>
      <c r="WV54" s="3" t="s">
        <v>1643</v>
      </c>
      <c r="WW54" s="3" t="s">
        <v>1643</v>
      </c>
      <c r="WX54" s="3" t="s">
        <v>1643</v>
      </c>
      <c r="WY54" s="3" t="s">
        <v>1643</v>
      </c>
      <c r="WZ54" s="3" t="s">
        <v>1643</v>
      </c>
      <c r="XA54" s="3" t="s">
        <v>1643</v>
      </c>
      <c r="XB54" s="3" t="s">
        <v>1643</v>
      </c>
      <c r="XC54" s="3" t="s">
        <v>1643</v>
      </c>
      <c r="XD54" s="3" t="s">
        <v>1643</v>
      </c>
      <c r="XE54" s="3" t="s">
        <v>1643</v>
      </c>
      <c r="XF54" s="3" t="s">
        <v>1643</v>
      </c>
      <c r="XG54" s="3" t="s">
        <v>1643</v>
      </c>
      <c r="XH54" s="3" t="s">
        <v>1643</v>
      </c>
      <c r="XI54" s="3" t="s">
        <v>1643</v>
      </c>
      <c r="XJ54" s="3" t="s">
        <v>1643</v>
      </c>
      <c r="XK54" s="3" t="s">
        <v>1643</v>
      </c>
      <c r="XL54" s="3" t="s">
        <v>1643</v>
      </c>
      <c r="XM54" s="3" t="s">
        <v>1643</v>
      </c>
      <c r="XN54" s="3" t="s">
        <v>1643</v>
      </c>
      <c r="XO54" s="3" t="s">
        <v>1643</v>
      </c>
      <c r="XP54" s="3" t="s">
        <v>1643</v>
      </c>
      <c r="XQ54" s="3" t="s">
        <v>1643</v>
      </c>
      <c r="XR54" s="3" t="s">
        <v>1643</v>
      </c>
      <c r="XS54" s="3" t="s">
        <v>1643</v>
      </c>
      <c r="XT54" s="3" t="s">
        <v>1643</v>
      </c>
      <c r="XU54" s="3" t="s">
        <v>1643</v>
      </c>
      <c r="XV54" s="3" t="s">
        <v>1643</v>
      </c>
      <c r="XW54" s="3" t="s">
        <v>1643</v>
      </c>
      <c r="XX54" s="3" t="s">
        <v>1643</v>
      </c>
      <c r="XY54" s="3" t="s">
        <v>1643</v>
      </c>
      <c r="XZ54" s="3" t="s">
        <v>1643</v>
      </c>
      <c r="YA54" s="5" t="s">
        <v>1643</v>
      </c>
      <c r="YB54" s="13" t="s">
        <v>1643</v>
      </c>
      <c r="YC54" s="3" t="s">
        <v>1643</v>
      </c>
      <c r="YD54" s="3" t="s">
        <v>1643</v>
      </c>
      <c r="YE54" s="3" t="s">
        <v>1643</v>
      </c>
      <c r="YF54" s="3" t="s">
        <v>1643</v>
      </c>
      <c r="YG54" s="3" t="s">
        <v>1643</v>
      </c>
      <c r="YH54" s="5" t="s">
        <v>1643</v>
      </c>
      <c r="YI54" s="13" t="s">
        <v>1643</v>
      </c>
      <c r="YJ54" s="3" t="s">
        <v>1643</v>
      </c>
      <c r="YK54" s="3" t="s">
        <v>1643</v>
      </c>
      <c r="YL54" s="3" t="s">
        <v>1643</v>
      </c>
      <c r="YM54" s="3" t="s">
        <v>1643</v>
      </c>
      <c r="YN54" s="3" t="s">
        <v>1643</v>
      </c>
      <c r="YO54" s="3" t="s">
        <v>1643</v>
      </c>
      <c r="YP54" s="3" t="s">
        <v>1643</v>
      </c>
      <c r="YQ54" s="3" t="s">
        <v>1643</v>
      </c>
      <c r="YR54" s="3" t="s">
        <v>1643</v>
      </c>
      <c r="YS54" s="3" t="s">
        <v>1643</v>
      </c>
      <c r="YT54" s="3" t="s">
        <v>1643</v>
      </c>
      <c r="YU54" s="3" t="s">
        <v>1643</v>
      </c>
      <c r="YV54" s="3" t="s">
        <v>1643</v>
      </c>
      <c r="YW54" s="3" t="s">
        <v>1643</v>
      </c>
      <c r="YX54" s="3" t="s">
        <v>1643</v>
      </c>
      <c r="YY54" s="3" t="s">
        <v>1643</v>
      </c>
      <c r="YZ54" s="3" t="s">
        <v>1643</v>
      </c>
      <c r="ZA54" s="3" t="s">
        <v>1643</v>
      </c>
      <c r="ZB54" s="3" t="s">
        <v>1643</v>
      </c>
      <c r="ZC54" s="3" t="s">
        <v>1643</v>
      </c>
      <c r="ZD54" s="3" t="s">
        <v>1643</v>
      </c>
      <c r="ZE54" s="3" t="s">
        <v>1643</v>
      </c>
      <c r="ZF54" s="3" t="s">
        <v>1643</v>
      </c>
      <c r="ZG54" s="3" t="s">
        <v>1643</v>
      </c>
      <c r="ZH54" s="3" t="s">
        <v>1643</v>
      </c>
      <c r="ZI54" s="3" t="s">
        <v>1643</v>
      </c>
      <c r="ZJ54" s="3" t="s">
        <v>1643</v>
      </c>
      <c r="ZK54" s="3" t="s">
        <v>1643</v>
      </c>
      <c r="ZL54" s="3" t="s">
        <v>1643</v>
      </c>
      <c r="ZM54" s="3" t="s">
        <v>1643</v>
      </c>
      <c r="ZN54" s="3" t="s">
        <v>1643</v>
      </c>
      <c r="ZO54" s="3" t="s">
        <v>1643</v>
      </c>
      <c r="ZP54" s="3" t="s">
        <v>1643</v>
      </c>
      <c r="ZQ54" s="3" t="s">
        <v>1643</v>
      </c>
      <c r="ZR54" s="5" t="s">
        <v>1643</v>
      </c>
      <c r="ZS54" s="13"/>
      <c r="ZT54" s="3"/>
      <c r="ZU54" s="5"/>
      <c r="ZV54" s="18" t="s">
        <v>1643</v>
      </c>
      <c r="ZW54" s="13" t="s">
        <v>1643</v>
      </c>
      <c r="ZX54" s="3" t="s">
        <v>1643</v>
      </c>
      <c r="ZY54" s="3" t="s">
        <v>1643</v>
      </c>
      <c r="ZZ54" s="3" t="s">
        <v>1643</v>
      </c>
      <c r="AAA54" s="3" t="s">
        <v>1643</v>
      </c>
      <c r="AAB54" s="3" t="s">
        <v>1643</v>
      </c>
      <c r="AAC54" s="3" t="s">
        <v>1643</v>
      </c>
      <c r="AAD54" s="3" t="s">
        <v>1643</v>
      </c>
      <c r="AAE54" s="3" t="s">
        <v>1643</v>
      </c>
      <c r="AAF54" s="5" t="s">
        <v>1643</v>
      </c>
      <c r="AAG54" s="13" t="s">
        <v>1643</v>
      </c>
      <c r="AAH54" s="3" t="s">
        <v>1643</v>
      </c>
      <c r="AAI54" s="3" t="s">
        <v>1643</v>
      </c>
      <c r="AAJ54" s="3" t="s">
        <v>1643</v>
      </c>
      <c r="AAK54" s="3" t="s">
        <v>1643</v>
      </c>
      <c r="AAL54" s="3" t="s">
        <v>1643</v>
      </c>
      <c r="AAM54" s="3" t="s">
        <v>1643</v>
      </c>
      <c r="AAN54" s="3" t="s">
        <v>1643</v>
      </c>
      <c r="AAO54" s="5" t="s">
        <v>1643</v>
      </c>
      <c r="AAP54" s="13" t="s">
        <v>1643</v>
      </c>
      <c r="AAQ54" s="5" t="s">
        <v>1643</v>
      </c>
      <c r="AAR54" s="13" t="s">
        <v>1643</v>
      </c>
      <c r="AAS54" s="3" t="s">
        <v>1643</v>
      </c>
      <c r="AAT54" s="3" t="s">
        <v>1643</v>
      </c>
      <c r="AAU54" s="3" t="s">
        <v>1643</v>
      </c>
      <c r="AAV54" s="3" t="s">
        <v>1643</v>
      </c>
      <c r="AAW54" s="3" t="s">
        <v>1643</v>
      </c>
      <c r="AAX54" s="5" t="s">
        <v>1643</v>
      </c>
      <c r="AAY54" s="13" t="s">
        <v>1643</v>
      </c>
      <c r="AAZ54" s="13" t="s">
        <v>1643</v>
      </c>
      <c r="ABA54" s="3" t="s">
        <v>1643</v>
      </c>
      <c r="ABB54" s="3" t="s">
        <v>1643</v>
      </c>
      <c r="ABC54" s="3" t="s">
        <v>1643</v>
      </c>
      <c r="ABD54" s="3" t="s">
        <v>1643</v>
      </c>
      <c r="ABE54" s="20"/>
      <c r="ABF54" s="5" t="s">
        <v>1643</v>
      </c>
      <c r="ABG54" s="13" t="s">
        <v>1643</v>
      </c>
      <c r="ABH54" s="3" t="s">
        <v>1643</v>
      </c>
      <c r="ABI54" s="3" t="s">
        <v>1643</v>
      </c>
      <c r="ABJ54" s="3" t="s">
        <v>1643</v>
      </c>
      <c r="ABK54" s="3" t="s">
        <v>1643</v>
      </c>
      <c r="ABL54" s="3" t="s">
        <v>1643</v>
      </c>
      <c r="ABM54" s="5" t="s">
        <v>1643</v>
      </c>
      <c r="ABN54" s="13" t="s">
        <v>1643</v>
      </c>
      <c r="ABO54" s="3" t="s">
        <v>1643</v>
      </c>
      <c r="ABP54" s="3" t="s">
        <v>1643</v>
      </c>
      <c r="ABQ54" s="3" t="s">
        <v>1643</v>
      </c>
      <c r="ABR54" s="3" t="s">
        <v>1643</v>
      </c>
      <c r="ABS54" s="3" t="s">
        <v>1643</v>
      </c>
      <c r="ABT54" s="5" t="s">
        <v>1643</v>
      </c>
      <c r="ABU54" s="13" t="s">
        <v>1643</v>
      </c>
      <c r="ABV54" s="3" t="s">
        <v>1643</v>
      </c>
      <c r="ABW54" s="3" t="s">
        <v>1643</v>
      </c>
      <c r="ABX54" s="3" t="s">
        <v>1643</v>
      </c>
      <c r="ABY54" s="3" t="s">
        <v>1643</v>
      </c>
      <c r="ABZ54" s="3" t="s">
        <v>1643</v>
      </c>
      <c r="ACA54" s="5" t="s">
        <v>1643</v>
      </c>
      <c r="ACB54" s="13" t="s">
        <v>1643</v>
      </c>
      <c r="ACC54" s="3" t="s">
        <v>1643</v>
      </c>
      <c r="ACD54" s="3" t="s">
        <v>1643</v>
      </c>
      <c r="ACE54" s="3" t="s">
        <v>1643</v>
      </c>
      <c r="ACF54" s="3" t="s">
        <v>1643</v>
      </c>
      <c r="ACG54" s="3" t="s">
        <v>1643</v>
      </c>
      <c r="ACH54" s="3" t="s">
        <v>1643</v>
      </c>
      <c r="ACI54" s="3" t="s">
        <v>1643</v>
      </c>
      <c r="ACJ54" s="5" t="s">
        <v>1643</v>
      </c>
      <c r="ACK54" s="13" t="s">
        <v>1643</v>
      </c>
      <c r="ACL54" s="3" t="s">
        <v>1643</v>
      </c>
      <c r="ACM54" s="3" t="s">
        <v>1643</v>
      </c>
      <c r="ACN54" s="3" t="s">
        <v>1643</v>
      </c>
      <c r="ACO54" s="3" t="s">
        <v>1643</v>
      </c>
      <c r="ACP54" s="5" t="s">
        <v>1643</v>
      </c>
      <c r="ACQ54" s="13" t="s">
        <v>1643</v>
      </c>
      <c r="ACR54" s="3" t="s">
        <v>1643</v>
      </c>
      <c r="ACS54" s="3" t="s">
        <v>1643</v>
      </c>
      <c r="ACT54" s="3" t="s">
        <v>1643</v>
      </c>
      <c r="ACU54" s="5"/>
      <c r="ACV54" s="13" t="s">
        <v>1643</v>
      </c>
      <c r="ACW54" s="3" t="s">
        <v>1643</v>
      </c>
      <c r="ACX54" s="3" t="s">
        <v>1643</v>
      </c>
      <c r="ACY54" s="3" t="s">
        <v>1643</v>
      </c>
      <c r="ACZ54" s="5" t="s">
        <v>1643</v>
      </c>
      <c r="ADA54" s="13" t="s">
        <v>1643</v>
      </c>
      <c r="ADB54" s="3" t="s">
        <v>1643</v>
      </c>
      <c r="ADC54" s="3" t="s">
        <v>1643</v>
      </c>
      <c r="ADD54" s="3" t="s">
        <v>1643</v>
      </c>
      <c r="ADE54" s="3" t="s">
        <v>1643</v>
      </c>
      <c r="ADF54" s="3" t="s">
        <v>1643</v>
      </c>
      <c r="ADG54" s="3" t="s">
        <v>1643</v>
      </c>
      <c r="ADH54" s="3" t="s">
        <v>1643</v>
      </c>
      <c r="ADI54" s="20" t="s">
        <v>1643</v>
      </c>
      <c r="ADJ54" s="13" t="s">
        <v>1643</v>
      </c>
      <c r="ADK54" s="3" t="s">
        <v>1643</v>
      </c>
      <c r="ADL54" s="3" t="s">
        <v>1643</v>
      </c>
      <c r="ADM54" s="3" t="s">
        <v>1643</v>
      </c>
      <c r="ADN54" s="3" t="s">
        <v>1643</v>
      </c>
      <c r="ADO54" s="5" t="s">
        <v>1643</v>
      </c>
      <c r="ADP54" s="13" t="s">
        <v>1643</v>
      </c>
      <c r="ADQ54" s="8" t="s">
        <v>1643</v>
      </c>
      <c r="ADR54" s="3" t="s">
        <v>1643</v>
      </c>
      <c r="ADS54" s="3" t="s">
        <v>1643</v>
      </c>
      <c r="ADT54" s="5" t="s">
        <v>1643</v>
      </c>
      <c r="ADU54" s="13" t="s">
        <v>1643</v>
      </c>
      <c r="ADV54" s="8" t="s">
        <v>1643</v>
      </c>
      <c r="ADW54" s="3" t="s">
        <v>1643</v>
      </c>
      <c r="ADX54" s="3" t="s">
        <v>1643</v>
      </c>
      <c r="ADY54" s="5" t="s">
        <v>1643</v>
      </c>
      <c r="ADZ54" s="13" t="s">
        <v>1643</v>
      </c>
      <c r="AEA54" s="8" t="s">
        <v>1643</v>
      </c>
      <c r="AEB54" s="3" t="s">
        <v>1643</v>
      </c>
      <c r="AEC54" s="3" t="s">
        <v>1643</v>
      </c>
      <c r="AED54" s="5" t="s">
        <v>1643</v>
      </c>
      <c r="AEE54" s="13" t="s">
        <v>1643</v>
      </c>
      <c r="AEF54" s="3" t="s">
        <v>1643</v>
      </c>
      <c r="AEG54" s="3" t="s">
        <v>1643</v>
      </c>
      <c r="AEH54" s="3" t="s">
        <v>1643</v>
      </c>
      <c r="AEI54" s="3" t="s">
        <v>1643</v>
      </c>
      <c r="AEJ54" s="3" t="s">
        <v>1643</v>
      </c>
      <c r="AEK54" s="3" t="s">
        <v>1643</v>
      </c>
      <c r="AEL54" s="3" t="s">
        <v>1643</v>
      </c>
      <c r="AEM54" s="5" t="s">
        <v>1643</v>
      </c>
      <c r="AEN54" s="13" t="s">
        <v>1643</v>
      </c>
      <c r="AEO54" s="3" t="s">
        <v>1643</v>
      </c>
      <c r="AEP54" s="3" t="s">
        <v>1643</v>
      </c>
      <c r="AEQ54" s="3" t="s">
        <v>1643</v>
      </c>
      <c r="AER54" s="3" t="s">
        <v>1643</v>
      </c>
      <c r="AES54" s="3" t="s">
        <v>1643</v>
      </c>
      <c r="AET54" s="5" t="s">
        <v>1643</v>
      </c>
      <c r="AEU54" s="13" t="s">
        <v>1643</v>
      </c>
      <c r="AEV54" s="3" t="s">
        <v>1643</v>
      </c>
      <c r="AEW54" s="3" t="s">
        <v>1643</v>
      </c>
      <c r="AEX54" s="3" t="s">
        <v>1643</v>
      </c>
      <c r="AEY54" s="5" t="s">
        <v>1643</v>
      </c>
    </row>
    <row r="55" spans="1:831" ht="72.5" x14ac:dyDescent="0.35">
      <c r="A55" s="1">
        <v>45638.560532407406</v>
      </c>
      <c r="B55" s="2">
        <v>45638.568923611114</v>
      </c>
      <c r="C55" s="4">
        <v>53</v>
      </c>
      <c r="D55" s="4">
        <v>725</v>
      </c>
      <c r="E55" s="3" t="s">
        <v>1677</v>
      </c>
      <c r="F55" s="2">
        <v>45645.568933969909</v>
      </c>
      <c r="G55" s="3" t="s">
        <v>1764</v>
      </c>
      <c r="H55" s="4">
        <v>0.10000000149011612</v>
      </c>
      <c r="I55" s="3" t="s">
        <v>1642</v>
      </c>
      <c r="J55" s="3" t="s">
        <v>1642</v>
      </c>
      <c r="K55" s="3" t="s">
        <v>1642</v>
      </c>
      <c r="L55" s="3" t="s">
        <v>1642</v>
      </c>
      <c r="M55" s="3" t="s">
        <v>1642</v>
      </c>
      <c r="N55" s="3" t="s">
        <v>1642</v>
      </c>
      <c r="O55" s="3" t="s">
        <v>110</v>
      </c>
      <c r="P55" s="3" t="s">
        <v>1643</v>
      </c>
      <c r="Q55" s="3" t="s">
        <v>1643</v>
      </c>
      <c r="R55" s="20" t="s">
        <v>110</v>
      </c>
      <c r="S55" s="127">
        <v>21</v>
      </c>
      <c r="T55" s="124"/>
      <c r="U55" s="3"/>
      <c r="V55" s="3" t="s">
        <v>28</v>
      </c>
      <c r="W55" s="3" t="s">
        <v>111</v>
      </c>
      <c r="X55" s="3" t="s">
        <v>47</v>
      </c>
      <c r="Y55" s="3" t="s">
        <v>106</v>
      </c>
      <c r="Z55" s="3" t="s">
        <v>10</v>
      </c>
      <c r="AA55" s="4">
        <v>332</v>
      </c>
      <c r="AB55" s="3" t="s">
        <v>25</v>
      </c>
      <c r="AC55" s="3" t="s">
        <v>111</v>
      </c>
      <c r="AD55" s="3" t="s">
        <v>110</v>
      </c>
      <c r="AE55" s="5" t="s">
        <v>1643</v>
      </c>
      <c r="AF55" s="8" t="s">
        <v>1643</v>
      </c>
      <c r="AG55" s="3" t="s">
        <v>1643</v>
      </c>
      <c r="AH55" s="3" t="s">
        <v>1643</v>
      </c>
      <c r="AI55" s="3" t="s">
        <v>1643</v>
      </c>
      <c r="AJ55" s="3" t="s">
        <v>1643</v>
      </c>
      <c r="AK55" s="3" t="s">
        <v>1643</v>
      </c>
      <c r="AL55" s="3" t="s">
        <v>1643</v>
      </c>
      <c r="AM55" s="3" t="s">
        <v>1643</v>
      </c>
      <c r="AN55" s="3" t="s">
        <v>1643</v>
      </c>
      <c r="AO55" s="3" t="s">
        <v>1643</v>
      </c>
      <c r="AP55" s="3" t="s">
        <v>1643</v>
      </c>
      <c r="AQ55" s="3" t="s">
        <v>1643</v>
      </c>
      <c r="AR55" s="3" t="s">
        <v>1643</v>
      </c>
      <c r="AS55" s="3" t="s">
        <v>1643</v>
      </c>
      <c r="AT55" s="3" t="s">
        <v>1643</v>
      </c>
      <c r="AU55" s="5" t="s">
        <v>1643</v>
      </c>
      <c r="AV55" s="13" t="s">
        <v>1643</v>
      </c>
      <c r="AW55" s="3" t="s">
        <v>1643</v>
      </c>
      <c r="AX55" s="3" t="s">
        <v>1643</v>
      </c>
      <c r="AY55" s="3" t="s">
        <v>1643</v>
      </c>
      <c r="AZ55" s="3" t="s">
        <v>1643</v>
      </c>
      <c r="BA55" s="3" t="s">
        <v>1643</v>
      </c>
      <c r="BB55" s="3" t="s">
        <v>1643</v>
      </c>
      <c r="BC55" s="5" t="s">
        <v>1643</v>
      </c>
      <c r="BD55" s="13" t="s">
        <v>1643</v>
      </c>
      <c r="BE55" s="3" t="s">
        <v>1643</v>
      </c>
      <c r="BF55" s="3" t="s">
        <v>1643</v>
      </c>
      <c r="BG55" s="3" t="s">
        <v>1643</v>
      </c>
      <c r="BH55" s="3" t="s">
        <v>1643</v>
      </c>
      <c r="BI55" s="3" t="s">
        <v>1643</v>
      </c>
      <c r="BJ55" s="3" t="s">
        <v>1643</v>
      </c>
      <c r="BK55" s="5" t="s">
        <v>1643</v>
      </c>
      <c r="BL55" s="13" t="s">
        <v>1643</v>
      </c>
      <c r="BM55" s="3" t="s">
        <v>1643</v>
      </c>
      <c r="BN55" s="3" t="s">
        <v>1643</v>
      </c>
      <c r="BO55" s="5" t="s">
        <v>1643</v>
      </c>
      <c r="BP55" s="13" t="s">
        <v>1643</v>
      </c>
      <c r="BQ55" s="3" t="s">
        <v>1643</v>
      </c>
      <c r="BR55" s="3" t="s">
        <v>1643</v>
      </c>
      <c r="BS55" s="5" t="s">
        <v>1643</v>
      </c>
      <c r="BT55" s="13" t="s">
        <v>1643</v>
      </c>
      <c r="BU55" s="5" t="s">
        <v>1643</v>
      </c>
      <c r="BV55" s="13" t="s">
        <v>1643</v>
      </c>
      <c r="BW55" s="3" t="s">
        <v>1643</v>
      </c>
      <c r="BX55" s="3" t="s">
        <v>1643</v>
      </c>
      <c r="BY55" s="5" t="s">
        <v>1643</v>
      </c>
      <c r="BZ55" s="13" t="s">
        <v>1643</v>
      </c>
      <c r="CA55" s="3" t="s">
        <v>1643</v>
      </c>
      <c r="CB55" s="3" t="s">
        <v>1643</v>
      </c>
      <c r="CC55" s="3" t="s">
        <v>1643</v>
      </c>
      <c r="CD55" s="5" t="s">
        <v>1643</v>
      </c>
      <c r="CE55" s="13" t="s">
        <v>1643</v>
      </c>
      <c r="CF55" s="3" t="s">
        <v>1643</v>
      </c>
      <c r="CG55" s="3" t="s">
        <v>1643</v>
      </c>
      <c r="CH55" s="3" t="s">
        <v>1643</v>
      </c>
      <c r="CI55" s="3" t="s">
        <v>1643</v>
      </c>
      <c r="CJ55" s="3" t="s">
        <v>1643</v>
      </c>
      <c r="CK55" s="5" t="s">
        <v>1643</v>
      </c>
      <c r="CL55" s="13" t="s">
        <v>1643</v>
      </c>
      <c r="CM55" s="3" t="s">
        <v>1643</v>
      </c>
      <c r="CN55" s="3" t="s">
        <v>1643</v>
      </c>
      <c r="CO55" s="3" t="s">
        <v>1643</v>
      </c>
      <c r="CP55" s="3" t="s">
        <v>1643</v>
      </c>
      <c r="CQ55" s="20" t="s">
        <v>1643</v>
      </c>
      <c r="CR55" s="13" t="s">
        <v>1643</v>
      </c>
      <c r="CS55" s="3" t="s">
        <v>1643</v>
      </c>
      <c r="CT55" s="3" t="s">
        <v>1643</v>
      </c>
      <c r="CU55" s="3" t="s">
        <v>1643</v>
      </c>
      <c r="CV55" s="3" t="s">
        <v>1643</v>
      </c>
      <c r="CW55" s="3" t="s">
        <v>1643</v>
      </c>
      <c r="CX55" s="3" t="s">
        <v>1643</v>
      </c>
      <c r="CY55" s="3" t="s">
        <v>1643</v>
      </c>
      <c r="CZ55" s="3" t="s">
        <v>1643</v>
      </c>
      <c r="DA55" s="3" t="s">
        <v>1643</v>
      </c>
      <c r="DB55" s="3" t="s">
        <v>1643</v>
      </c>
      <c r="DC55" s="3" t="s">
        <v>1643</v>
      </c>
      <c r="DD55" s="3" t="s">
        <v>1643</v>
      </c>
      <c r="DE55" s="5" t="s">
        <v>1643</v>
      </c>
      <c r="DF55" s="8" t="s">
        <v>1643</v>
      </c>
      <c r="DG55" s="3" t="s">
        <v>1643</v>
      </c>
      <c r="DH55" s="3" t="s">
        <v>1643</v>
      </c>
      <c r="DI55" s="3" t="s">
        <v>1643</v>
      </c>
      <c r="DJ55" s="3" t="s">
        <v>1643</v>
      </c>
      <c r="DK55" s="3" t="s">
        <v>1643</v>
      </c>
      <c r="DL55" s="3" t="s">
        <v>1643</v>
      </c>
      <c r="DM55" s="3" t="s">
        <v>1643</v>
      </c>
      <c r="DN55" s="5" t="s">
        <v>1643</v>
      </c>
      <c r="DO55" s="8" t="s">
        <v>1643</v>
      </c>
      <c r="DP55" s="3" t="s">
        <v>1643</v>
      </c>
      <c r="DQ55" s="3" t="s">
        <v>1643</v>
      </c>
      <c r="DR55" s="5" t="s">
        <v>1643</v>
      </c>
      <c r="DS55" s="8" t="s">
        <v>1643</v>
      </c>
      <c r="DT55" s="3" t="s">
        <v>1643</v>
      </c>
      <c r="DU55" s="3" t="s">
        <v>1643</v>
      </c>
      <c r="DV55" s="5" t="s">
        <v>1643</v>
      </c>
      <c r="DW55" s="16" t="s">
        <v>1643</v>
      </c>
      <c r="DX55" s="13" t="s">
        <v>1643</v>
      </c>
      <c r="DY55" s="3" t="s">
        <v>1643</v>
      </c>
      <c r="DZ55" s="3" t="s">
        <v>1643</v>
      </c>
      <c r="EA55" s="3" t="s">
        <v>1643</v>
      </c>
      <c r="EB55" s="20" t="s">
        <v>1643</v>
      </c>
      <c r="EC55" s="13" t="s">
        <v>1643</v>
      </c>
      <c r="ED55" s="3" t="s">
        <v>1643</v>
      </c>
      <c r="EE55" s="3" t="s">
        <v>1643</v>
      </c>
      <c r="EF55" s="3" t="s">
        <v>1643</v>
      </c>
      <c r="EG55" s="3" t="s">
        <v>1643</v>
      </c>
      <c r="EH55" s="3" t="s">
        <v>1643</v>
      </c>
      <c r="EI55" s="3" t="s">
        <v>1643</v>
      </c>
      <c r="EJ55" s="3" t="s">
        <v>1643</v>
      </c>
      <c r="EK55" s="3" t="s">
        <v>1643</v>
      </c>
      <c r="EL55" s="3" t="s">
        <v>1643</v>
      </c>
      <c r="EM55" s="20" t="s">
        <v>1643</v>
      </c>
      <c r="EN55" s="18" t="s">
        <v>1643</v>
      </c>
      <c r="EO55" s="8" t="s">
        <v>1643</v>
      </c>
      <c r="EP55" s="3" t="s">
        <v>1643</v>
      </c>
      <c r="EQ55" s="3" t="s">
        <v>1643</v>
      </c>
      <c r="ER55" s="3" t="s">
        <v>1643</v>
      </c>
      <c r="ES55" s="3" t="s">
        <v>1643</v>
      </c>
      <c r="ET55" s="3" t="s">
        <v>1643</v>
      </c>
      <c r="EU55" s="3" t="s">
        <v>1643</v>
      </c>
      <c r="EV55" s="3" t="s">
        <v>1643</v>
      </c>
      <c r="EW55" s="3" t="s">
        <v>1643</v>
      </c>
      <c r="EX55" s="20" t="s">
        <v>1643</v>
      </c>
      <c r="EY55" s="16" t="s">
        <v>1643</v>
      </c>
      <c r="EZ55" s="13" t="s">
        <v>1643</v>
      </c>
      <c r="FA55" s="3" t="s">
        <v>1643</v>
      </c>
      <c r="FB55" s="3" t="s">
        <v>1643</v>
      </c>
      <c r="FC55" s="3" t="s">
        <v>1643</v>
      </c>
      <c r="FD55" s="3" t="s">
        <v>1643</v>
      </c>
      <c r="FE55" s="3" t="s">
        <v>1643</v>
      </c>
      <c r="FF55" s="3" t="s">
        <v>1643</v>
      </c>
      <c r="FG55" s="3" t="s">
        <v>1643</v>
      </c>
      <c r="FH55" s="3" t="s">
        <v>1643</v>
      </c>
      <c r="FI55" s="3" t="s">
        <v>1643</v>
      </c>
      <c r="FJ55" s="3" t="s">
        <v>1643</v>
      </c>
      <c r="FK55" s="3" t="s">
        <v>1643</v>
      </c>
      <c r="FL55" s="3" t="s">
        <v>1643</v>
      </c>
      <c r="FM55" s="3" t="s">
        <v>1643</v>
      </c>
      <c r="FN55" s="3" t="s">
        <v>1643</v>
      </c>
      <c r="FO55" s="3" t="s">
        <v>1643</v>
      </c>
      <c r="FP55" s="3" t="s">
        <v>1643</v>
      </c>
      <c r="FQ55" s="3" t="s">
        <v>1643</v>
      </c>
      <c r="FR55" s="3" t="s">
        <v>1643</v>
      </c>
      <c r="FS55" s="3" t="s">
        <v>1643</v>
      </c>
      <c r="FT55" s="3" t="s">
        <v>1643</v>
      </c>
      <c r="FU55" s="3" t="s">
        <v>1643</v>
      </c>
      <c r="FV55" s="3" t="s">
        <v>1643</v>
      </c>
      <c r="FW55" s="3" t="s">
        <v>1643</v>
      </c>
      <c r="FX55" s="3" t="s">
        <v>1643</v>
      </c>
      <c r="FY55" s="3" t="s">
        <v>1643</v>
      </c>
      <c r="FZ55" s="3" t="s">
        <v>1643</v>
      </c>
      <c r="GA55" s="3" t="s">
        <v>1643</v>
      </c>
      <c r="GB55" s="3" t="s">
        <v>1643</v>
      </c>
      <c r="GC55" s="3" t="s">
        <v>1643</v>
      </c>
      <c r="GD55" s="3" t="s">
        <v>1643</v>
      </c>
      <c r="GE55" s="3" t="s">
        <v>1643</v>
      </c>
      <c r="GF55" s="3" t="s">
        <v>1643</v>
      </c>
      <c r="GG55" s="3" t="s">
        <v>1643</v>
      </c>
      <c r="GH55" s="3" t="s">
        <v>1643</v>
      </c>
      <c r="GI55" s="3" t="s">
        <v>1643</v>
      </c>
      <c r="GJ55" s="3" t="s">
        <v>1643</v>
      </c>
      <c r="GK55" s="3" t="s">
        <v>1643</v>
      </c>
      <c r="GL55" s="3" t="s">
        <v>1643</v>
      </c>
      <c r="GM55" s="3" t="s">
        <v>1643</v>
      </c>
      <c r="GN55" s="3" t="s">
        <v>1643</v>
      </c>
      <c r="GO55" s="3" t="s">
        <v>1643</v>
      </c>
      <c r="GP55" s="20" t="s">
        <v>1643</v>
      </c>
      <c r="GQ55" s="13" t="s">
        <v>110</v>
      </c>
      <c r="GR55" s="20" t="s">
        <v>110</v>
      </c>
      <c r="GS55" s="13" t="s">
        <v>1643</v>
      </c>
      <c r="GT55" s="3" t="s">
        <v>1643</v>
      </c>
      <c r="GU55" s="3" t="s">
        <v>1643</v>
      </c>
      <c r="GV55" s="20" t="s">
        <v>1643</v>
      </c>
      <c r="GW55" s="31"/>
      <c r="GX55" s="13" t="s">
        <v>1643</v>
      </c>
      <c r="GY55" s="5" t="s">
        <v>1643</v>
      </c>
      <c r="GZ55" s="13" t="s">
        <v>1643</v>
      </c>
      <c r="HA55" s="5" t="s">
        <v>1643</v>
      </c>
      <c r="HB55" s="13" t="s">
        <v>1643</v>
      </c>
      <c r="HC55" s="3" t="s">
        <v>1643</v>
      </c>
      <c r="HD55" s="3" t="s">
        <v>1643</v>
      </c>
      <c r="HE55" s="3" t="s">
        <v>1643</v>
      </c>
      <c r="HF55" s="3" t="s">
        <v>1643</v>
      </c>
      <c r="HG55" s="20" t="s">
        <v>1643</v>
      </c>
      <c r="HH55" s="13" t="s">
        <v>1643</v>
      </c>
      <c r="HI55" s="3"/>
      <c r="HJ55" s="3" t="s">
        <v>1643</v>
      </c>
      <c r="HK55" s="3" t="s">
        <v>1643</v>
      </c>
      <c r="HL55" s="3" t="s">
        <v>1643</v>
      </c>
      <c r="HM55" s="3" t="s">
        <v>1643</v>
      </c>
      <c r="HN55" s="3" t="s">
        <v>1643</v>
      </c>
      <c r="HO55" s="5" t="s">
        <v>1643</v>
      </c>
      <c r="HP55" s="8" t="s">
        <v>1643</v>
      </c>
      <c r="HQ55" s="8" t="s">
        <v>1643</v>
      </c>
      <c r="HR55" s="3" t="s">
        <v>1643</v>
      </c>
      <c r="HS55" s="3" t="s">
        <v>1643</v>
      </c>
      <c r="HT55" s="3" t="s">
        <v>1643</v>
      </c>
      <c r="HU55" s="3" t="s">
        <v>1643</v>
      </c>
      <c r="HV55" s="5" t="s">
        <v>1643</v>
      </c>
      <c r="HW55" s="13" t="s">
        <v>1643</v>
      </c>
      <c r="HX55" s="8" t="s">
        <v>1643</v>
      </c>
      <c r="HY55" s="3" t="s">
        <v>1643</v>
      </c>
      <c r="HZ55" s="3" t="s">
        <v>1643</v>
      </c>
      <c r="IA55" s="3" t="s">
        <v>1643</v>
      </c>
      <c r="IB55" s="3" t="s">
        <v>1643</v>
      </c>
      <c r="IC55" s="5" t="s">
        <v>1643</v>
      </c>
      <c r="ID55" s="13" t="s">
        <v>1643</v>
      </c>
      <c r="IE55" s="8" t="s">
        <v>1643</v>
      </c>
      <c r="IF55" s="3" t="s">
        <v>1643</v>
      </c>
      <c r="IG55" s="3" t="s">
        <v>1643</v>
      </c>
      <c r="IH55" s="3" t="s">
        <v>1643</v>
      </c>
      <c r="II55" s="3" t="s">
        <v>1643</v>
      </c>
      <c r="IJ55" s="20" t="s">
        <v>1643</v>
      </c>
      <c r="IK55" s="13" t="s">
        <v>1643</v>
      </c>
      <c r="IL55" s="3" t="s">
        <v>1643</v>
      </c>
      <c r="IM55" s="3" t="s">
        <v>1643</v>
      </c>
      <c r="IN55" s="3" t="s">
        <v>1643</v>
      </c>
      <c r="IO55" s="3" t="s">
        <v>1643</v>
      </c>
      <c r="IP55" s="3" t="s">
        <v>1643</v>
      </c>
      <c r="IQ55" s="3" t="s">
        <v>1643</v>
      </c>
      <c r="IR55" s="3" t="s">
        <v>1643</v>
      </c>
      <c r="IS55" s="20" t="s">
        <v>1643</v>
      </c>
      <c r="IT55" s="13" t="s">
        <v>1643</v>
      </c>
      <c r="IU55" s="3"/>
      <c r="IV55" s="3" t="s">
        <v>1643</v>
      </c>
      <c r="IW55" s="3" t="s">
        <v>1643</v>
      </c>
      <c r="IX55" s="3" t="s">
        <v>1643</v>
      </c>
      <c r="IY55" s="5" t="s">
        <v>1643</v>
      </c>
      <c r="IZ55" s="8" t="s">
        <v>1643</v>
      </c>
      <c r="JA55" s="8" t="s">
        <v>1643</v>
      </c>
      <c r="JB55" s="3" t="s">
        <v>1643</v>
      </c>
      <c r="JC55" s="3" t="s">
        <v>1643</v>
      </c>
      <c r="JD55" s="5" t="s">
        <v>1643</v>
      </c>
      <c r="JE55" s="13" t="s">
        <v>1643</v>
      </c>
      <c r="JF55" s="3" t="s">
        <v>1643</v>
      </c>
      <c r="JG55" s="3" t="s">
        <v>1643</v>
      </c>
      <c r="JH55" s="3" t="s">
        <v>1643</v>
      </c>
      <c r="JI55" s="3" t="s">
        <v>1643</v>
      </c>
      <c r="JJ55" s="3" t="s">
        <v>1643</v>
      </c>
      <c r="JK55" s="3" t="s">
        <v>1643</v>
      </c>
      <c r="JL55" s="3" t="s">
        <v>1643</v>
      </c>
      <c r="JM55" s="20" t="s">
        <v>1643</v>
      </c>
      <c r="JN55" s="13" t="s">
        <v>1643</v>
      </c>
      <c r="JO55" s="3" t="s">
        <v>1643</v>
      </c>
      <c r="JP55" s="3" t="s">
        <v>1643</v>
      </c>
      <c r="JQ55" s="3" t="s">
        <v>1643</v>
      </c>
      <c r="JR55" s="3" t="s">
        <v>1643</v>
      </c>
      <c r="JS55" s="5" t="s">
        <v>1643</v>
      </c>
      <c r="JT55" s="13" t="s">
        <v>1643</v>
      </c>
      <c r="JU55" s="3" t="s">
        <v>1643</v>
      </c>
      <c r="JV55" s="3" t="s">
        <v>1643</v>
      </c>
      <c r="JW55" s="3" t="s">
        <v>1643</v>
      </c>
      <c r="JX55" s="5" t="s">
        <v>1643</v>
      </c>
      <c r="JY55" s="13" t="s">
        <v>1643</v>
      </c>
      <c r="JZ55" s="3" t="s">
        <v>1643</v>
      </c>
      <c r="KA55" s="3" t="s">
        <v>1643</v>
      </c>
      <c r="KB55" s="3" t="s">
        <v>1643</v>
      </c>
      <c r="KC55" s="3" t="s">
        <v>1643</v>
      </c>
      <c r="KD55" s="3" t="s">
        <v>1643</v>
      </c>
      <c r="KE55" s="3" t="s">
        <v>1643</v>
      </c>
      <c r="KF55" s="3" t="s">
        <v>1643</v>
      </c>
      <c r="KG55" s="5" t="s">
        <v>1643</v>
      </c>
      <c r="KH55" s="13" t="s">
        <v>1643</v>
      </c>
      <c r="KI55" s="3" t="s">
        <v>1643</v>
      </c>
      <c r="KJ55" s="3" t="s">
        <v>1643</v>
      </c>
      <c r="KK55" s="3" t="s">
        <v>1643</v>
      </c>
      <c r="KL55" s="3" t="s">
        <v>1643</v>
      </c>
      <c r="KM55" s="3" t="s">
        <v>1643</v>
      </c>
      <c r="KN55" s="20" t="s">
        <v>1643</v>
      </c>
      <c r="KO55" s="13" t="s">
        <v>1643</v>
      </c>
      <c r="KP55" s="3" t="s">
        <v>1643</v>
      </c>
      <c r="KQ55" s="3" t="s">
        <v>1643</v>
      </c>
      <c r="KR55" s="3" t="s">
        <v>1643</v>
      </c>
      <c r="KS55" s="20" t="s">
        <v>1643</v>
      </c>
      <c r="KT55" s="16" t="s">
        <v>1643</v>
      </c>
      <c r="KU55" s="13" t="s">
        <v>1643</v>
      </c>
      <c r="KV55" s="3" t="s">
        <v>1643</v>
      </c>
      <c r="KW55" s="3" t="s">
        <v>1643</v>
      </c>
      <c r="KX55" s="3" t="s">
        <v>1643</v>
      </c>
      <c r="KY55" s="3" t="s">
        <v>1643</v>
      </c>
      <c r="KZ55" s="3" t="s">
        <v>1643</v>
      </c>
      <c r="LA55" s="3" t="s">
        <v>1643</v>
      </c>
      <c r="LB55" s="3" t="s">
        <v>1643</v>
      </c>
      <c r="LC55" s="3" t="s">
        <v>1643</v>
      </c>
      <c r="LD55" s="3" t="s">
        <v>1643</v>
      </c>
      <c r="LE55" s="3" t="s">
        <v>1643</v>
      </c>
      <c r="LF55" s="3" t="s">
        <v>1643</v>
      </c>
      <c r="LG55" s="3" t="s">
        <v>1643</v>
      </c>
      <c r="LH55" s="3" t="s">
        <v>1643</v>
      </c>
      <c r="LI55" s="3" t="s">
        <v>1643</v>
      </c>
      <c r="LJ55" s="3" t="s">
        <v>1643</v>
      </c>
      <c r="LK55" s="3" t="s">
        <v>1643</v>
      </c>
      <c r="LL55" s="3" t="s">
        <v>1643</v>
      </c>
      <c r="LM55" s="3" t="s">
        <v>1643</v>
      </c>
      <c r="LN55" s="3" t="s">
        <v>1643</v>
      </c>
      <c r="LO55" s="3" t="s">
        <v>1643</v>
      </c>
      <c r="LP55" s="3" t="s">
        <v>1643</v>
      </c>
      <c r="LQ55" s="3" t="s">
        <v>1643</v>
      </c>
      <c r="LR55" s="3" t="s">
        <v>1643</v>
      </c>
      <c r="LS55" s="3" t="s">
        <v>1643</v>
      </c>
      <c r="LT55" s="3" t="s">
        <v>1643</v>
      </c>
      <c r="LU55" s="3" t="s">
        <v>1643</v>
      </c>
      <c r="LV55" s="3" t="s">
        <v>1643</v>
      </c>
      <c r="LW55" s="3" t="s">
        <v>1643</v>
      </c>
      <c r="LX55" s="3" t="s">
        <v>1643</v>
      </c>
      <c r="LY55" s="3" t="s">
        <v>1643</v>
      </c>
      <c r="LZ55" s="3" t="s">
        <v>1643</v>
      </c>
      <c r="MA55" s="3" t="s">
        <v>1643</v>
      </c>
      <c r="MB55" s="3" t="s">
        <v>1643</v>
      </c>
      <c r="MC55" s="3" t="s">
        <v>1643</v>
      </c>
      <c r="MD55" s="3" t="s">
        <v>1643</v>
      </c>
      <c r="ME55" s="3" t="s">
        <v>1643</v>
      </c>
      <c r="MF55" s="3" t="s">
        <v>1643</v>
      </c>
      <c r="MG55" s="3" t="s">
        <v>1643</v>
      </c>
      <c r="MH55" s="3" t="s">
        <v>1643</v>
      </c>
      <c r="MI55" s="3" t="s">
        <v>1643</v>
      </c>
      <c r="MJ55" s="3" t="s">
        <v>1643</v>
      </c>
      <c r="MK55" s="3" t="s">
        <v>1643</v>
      </c>
      <c r="ML55" s="3" t="s">
        <v>1643</v>
      </c>
      <c r="MM55" s="3" t="s">
        <v>1643</v>
      </c>
      <c r="MN55" s="20" t="s">
        <v>1643</v>
      </c>
      <c r="MO55" s="13" t="s">
        <v>1643</v>
      </c>
      <c r="MP55" s="3" t="s">
        <v>1643</v>
      </c>
      <c r="MQ55" s="3" t="s">
        <v>1643</v>
      </c>
      <c r="MR55" s="3" t="s">
        <v>1643</v>
      </c>
      <c r="MS55" s="3" t="s">
        <v>1643</v>
      </c>
      <c r="MT55" s="3" t="s">
        <v>1643</v>
      </c>
      <c r="MU55" s="3" t="s">
        <v>1643</v>
      </c>
      <c r="MV55" s="20" t="s">
        <v>1643</v>
      </c>
      <c r="MW55" s="13" t="s">
        <v>1643</v>
      </c>
      <c r="MX55" s="3" t="s">
        <v>1643</v>
      </c>
      <c r="MY55" s="3" t="s">
        <v>1643</v>
      </c>
      <c r="MZ55" s="3" t="s">
        <v>1643</v>
      </c>
      <c r="NA55" s="3" t="s">
        <v>1643</v>
      </c>
      <c r="NB55" s="3" t="s">
        <v>1643</v>
      </c>
      <c r="NC55" s="20" t="s">
        <v>1643</v>
      </c>
      <c r="ND55" s="13" t="s">
        <v>1643</v>
      </c>
      <c r="NE55" s="3" t="s">
        <v>1643</v>
      </c>
      <c r="NF55" s="3" t="s">
        <v>1643</v>
      </c>
      <c r="NG55" s="3" t="s">
        <v>1643</v>
      </c>
      <c r="NH55" s="3" t="s">
        <v>1643</v>
      </c>
      <c r="NI55" s="3" t="s">
        <v>1643</v>
      </c>
      <c r="NJ55" s="3" t="s">
        <v>1643</v>
      </c>
      <c r="NK55" s="3" t="s">
        <v>1643</v>
      </c>
      <c r="NL55" s="3" t="s">
        <v>1643</v>
      </c>
      <c r="NM55" s="3" t="s">
        <v>1643</v>
      </c>
      <c r="NN55" s="3" t="s">
        <v>1643</v>
      </c>
      <c r="NO55" s="20" t="s">
        <v>1643</v>
      </c>
      <c r="NP55" s="13" t="s">
        <v>129</v>
      </c>
      <c r="NQ55" s="3" t="s">
        <v>129</v>
      </c>
      <c r="NR55" s="3" t="s">
        <v>128</v>
      </c>
      <c r="NS55" s="3" t="s">
        <v>131</v>
      </c>
      <c r="NT55" s="3" t="s">
        <v>131</v>
      </c>
      <c r="NU55" s="3" t="s">
        <v>131</v>
      </c>
      <c r="NV55" s="3" t="s">
        <v>129</v>
      </c>
      <c r="NW55" s="3" t="s">
        <v>131</v>
      </c>
      <c r="NX55" s="3" t="s">
        <v>131</v>
      </c>
      <c r="NY55" s="3" t="s">
        <v>131</v>
      </c>
      <c r="NZ55" s="3" t="s">
        <v>131</v>
      </c>
      <c r="OA55" s="3" t="s">
        <v>131</v>
      </c>
      <c r="OB55" s="3" t="s">
        <v>131</v>
      </c>
      <c r="OC55" s="3" t="s">
        <v>131</v>
      </c>
      <c r="OD55" s="3" t="s">
        <v>131</v>
      </c>
      <c r="OE55" s="5" t="s">
        <v>1643</v>
      </c>
      <c r="OF55" s="13" t="s">
        <v>196</v>
      </c>
      <c r="OG55" s="3" t="s">
        <v>1643</v>
      </c>
      <c r="OH55" s="3" t="s">
        <v>200</v>
      </c>
      <c r="OI55" s="3" t="s">
        <v>201</v>
      </c>
      <c r="OJ55" s="3" t="s">
        <v>1643</v>
      </c>
      <c r="OK55" s="3" t="s">
        <v>1643</v>
      </c>
      <c r="OL55" s="3" t="s">
        <v>1643</v>
      </c>
      <c r="OM55" s="5" t="s">
        <v>1643</v>
      </c>
      <c r="ON55" s="13" t="s">
        <v>231</v>
      </c>
      <c r="OO55" s="3" t="s">
        <v>232</v>
      </c>
      <c r="OP55" s="3" t="s">
        <v>1643</v>
      </c>
      <c r="OQ55" s="3" t="s">
        <v>1643</v>
      </c>
      <c r="OR55" s="3" t="s">
        <v>1643</v>
      </c>
      <c r="OS55" s="3" t="s">
        <v>1643</v>
      </c>
      <c r="OT55" s="3" t="s">
        <v>1643</v>
      </c>
      <c r="OU55" s="3" t="s">
        <v>1643</v>
      </c>
      <c r="OV55" s="3" t="s">
        <v>1643</v>
      </c>
      <c r="OW55" s="3" t="s">
        <v>1643</v>
      </c>
      <c r="OX55" s="5" t="s">
        <v>1643</v>
      </c>
      <c r="OY55" s="13" t="s">
        <v>131</v>
      </c>
      <c r="OZ55" s="3" t="s">
        <v>131</v>
      </c>
      <c r="PA55" s="3" t="s">
        <v>130</v>
      </c>
      <c r="PB55" s="3" t="s">
        <v>130</v>
      </c>
      <c r="PC55" s="3" t="s">
        <v>131</v>
      </c>
      <c r="PD55" s="3" t="s">
        <v>131</v>
      </c>
      <c r="PE55" s="3" t="s">
        <v>132</v>
      </c>
      <c r="PF55" s="3" t="s">
        <v>131</v>
      </c>
      <c r="PG55" s="3" t="s">
        <v>132</v>
      </c>
      <c r="PH55" s="3" t="s">
        <v>131</v>
      </c>
      <c r="PI55" s="3" t="s">
        <v>131</v>
      </c>
      <c r="PJ55" s="3" t="s">
        <v>132</v>
      </c>
      <c r="PK55" s="3" t="s">
        <v>132</v>
      </c>
      <c r="PL55" s="3" t="s">
        <v>132</v>
      </c>
      <c r="PM55" s="3" t="s">
        <v>132</v>
      </c>
      <c r="PN55" s="3" t="s">
        <v>129</v>
      </c>
      <c r="PO55" s="3" t="s">
        <v>131</v>
      </c>
      <c r="PP55" s="3" t="s">
        <v>131</v>
      </c>
      <c r="PQ55" s="3" t="s">
        <v>131</v>
      </c>
      <c r="PR55" s="3" t="s">
        <v>129</v>
      </c>
      <c r="PS55" s="3" t="s">
        <v>131</v>
      </c>
      <c r="PT55" s="3" t="s">
        <v>132</v>
      </c>
      <c r="PU55" s="3" t="s">
        <v>131</v>
      </c>
      <c r="PV55" s="3" t="s">
        <v>132</v>
      </c>
      <c r="PW55" s="3" t="s">
        <v>129</v>
      </c>
      <c r="PX55" s="3" t="s">
        <v>131</v>
      </c>
      <c r="PY55" s="3" t="s">
        <v>129</v>
      </c>
      <c r="PZ55" s="3" t="s">
        <v>129</v>
      </c>
      <c r="QA55" s="3" t="s">
        <v>131</v>
      </c>
      <c r="QB55" s="3" t="s">
        <v>129</v>
      </c>
      <c r="QC55" s="3" t="s">
        <v>131</v>
      </c>
      <c r="QD55" s="3" t="s">
        <v>130</v>
      </c>
      <c r="QE55" s="3" t="s">
        <v>130</v>
      </c>
      <c r="QF55" s="3" t="s">
        <v>131</v>
      </c>
      <c r="QG55" s="3" t="s">
        <v>131</v>
      </c>
      <c r="QH55" s="3" t="s">
        <v>131</v>
      </c>
      <c r="QI55" s="3" t="s">
        <v>129</v>
      </c>
      <c r="QJ55" s="3" t="s">
        <v>129</v>
      </c>
      <c r="QK55" s="3" t="s">
        <v>131</v>
      </c>
      <c r="QL55" s="3" t="s">
        <v>129</v>
      </c>
      <c r="QM55" s="3" t="s">
        <v>131</v>
      </c>
      <c r="QN55" s="3" t="s">
        <v>131</v>
      </c>
      <c r="QO55" s="3" t="s">
        <v>131</v>
      </c>
      <c r="QP55" s="3" t="s">
        <v>129</v>
      </c>
      <c r="QQ55" s="3" t="s">
        <v>129</v>
      </c>
      <c r="QR55" s="3" t="s">
        <v>129</v>
      </c>
      <c r="QS55" s="3" t="s">
        <v>129</v>
      </c>
      <c r="QT55" s="3" t="s">
        <v>129</v>
      </c>
      <c r="QU55" s="3" t="s">
        <v>129</v>
      </c>
      <c r="QV55" s="3" t="s">
        <v>129</v>
      </c>
      <c r="QW55" s="3" t="s">
        <v>129</v>
      </c>
      <c r="QX55" s="3" t="s">
        <v>132</v>
      </c>
      <c r="QY55" s="3" t="s">
        <v>132</v>
      </c>
      <c r="QZ55" s="3" t="s">
        <v>132</v>
      </c>
      <c r="RA55" s="3" t="s">
        <v>132</v>
      </c>
      <c r="RB55" s="3" t="s">
        <v>131</v>
      </c>
      <c r="RC55" s="3" t="s">
        <v>131</v>
      </c>
      <c r="RD55" s="3" t="s">
        <v>131</v>
      </c>
      <c r="RE55" s="3" t="s">
        <v>131</v>
      </c>
      <c r="RF55" s="3" t="s">
        <v>131</v>
      </c>
      <c r="RG55" s="3" t="s">
        <v>131</v>
      </c>
      <c r="RH55" s="3" t="s">
        <v>131</v>
      </c>
      <c r="RI55" s="3" t="s">
        <v>131</v>
      </c>
      <c r="RJ55" s="3" t="s">
        <v>131</v>
      </c>
      <c r="RK55" s="5" t="s">
        <v>1643</v>
      </c>
      <c r="RL55" s="8" t="s">
        <v>353</v>
      </c>
      <c r="RM55" s="3" t="s">
        <v>1643</v>
      </c>
      <c r="RN55" s="3" t="s">
        <v>355</v>
      </c>
      <c r="RO55" s="3" t="s">
        <v>1643</v>
      </c>
      <c r="RP55" s="3" t="s">
        <v>1643</v>
      </c>
      <c r="RQ55" s="3" t="s">
        <v>111</v>
      </c>
      <c r="RR55" s="20" t="s">
        <v>1643</v>
      </c>
      <c r="RS55" s="13" t="s">
        <v>245</v>
      </c>
      <c r="RT55" s="3" t="s">
        <v>1643</v>
      </c>
      <c r="RU55" s="3" t="s">
        <v>1643</v>
      </c>
      <c r="RV55" s="3" t="s">
        <v>245</v>
      </c>
      <c r="RW55" s="3" t="s">
        <v>1643</v>
      </c>
      <c r="RX55" s="3" t="s">
        <v>1643</v>
      </c>
      <c r="RY55" s="3" t="s">
        <v>110</v>
      </c>
      <c r="RZ55" s="3" t="s">
        <v>111</v>
      </c>
      <c r="SA55" s="3" t="s">
        <v>1643</v>
      </c>
      <c r="SB55" s="3" t="s">
        <v>110</v>
      </c>
      <c r="SC55" s="3" t="s">
        <v>1643</v>
      </c>
      <c r="SD55" s="3" t="s">
        <v>111</v>
      </c>
      <c r="SE55" s="3" t="s">
        <v>1643</v>
      </c>
      <c r="SF55" s="3" t="s">
        <v>110</v>
      </c>
      <c r="SG55" s="3" t="s">
        <v>111</v>
      </c>
      <c r="SH55" s="3" t="s">
        <v>1643</v>
      </c>
      <c r="SI55" s="3" t="s">
        <v>111</v>
      </c>
      <c r="SJ55" s="3" t="s">
        <v>1643</v>
      </c>
      <c r="SK55" s="3" t="s">
        <v>1643</v>
      </c>
      <c r="SL55" s="3" t="s">
        <v>1643</v>
      </c>
      <c r="SM55" s="3" t="s">
        <v>1643</v>
      </c>
      <c r="SN55" s="3" t="s">
        <v>1643</v>
      </c>
      <c r="SO55" s="3" t="s">
        <v>1643</v>
      </c>
      <c r="SP55" s="3" t="s">
        <v>1643</v>
      </c>
      <c r="SQ55" s="3" t="s">
        <v>1643</v>
      </c>
      <c r="SR55" s="3" t="s">
        <v>1643</v>
      </c>
      <c r="SS55" s="3" t="s">
        <v>1643</v>
      </c>
      <c r="ST55" s="3" t="s">
        <v>1643</v>
      </c>
      <c r="SU55" s="3" t="s">
        <v>1643</v>
      </c>
      <c r="SV55" s="3" t="s">
        <v>1643</v>
      </c>
      <c r="SW55" s="3" t="s">
        <v>1643</v>
      </c>
      <c r="SX55" s="3" t="s">
        <v>1643</v>
      </c>
      <c r="SY55" s="3" t="s">
        <v>1643</v>
      </c>
      <c r="SZ55" s="3" t="s">
        <v>1643</v>
      </c>
      <c r="TA55" s="3" t="s">
        <v>1643</v>
      </c>
      <c r="TB55" s="20" t="s">
        <v>1643</v>
      </c>
      <c r="TC55" s="13"/>
      <c r="TD55" s="3"/>
      <c r="TE55" s="5"/>
      <c r="TF55" s="18" t="s">
        <v>1643</v>
      </c>
      <c r="TG55" s="13" t="s">
        <v>1643</v>
      </c>
      <c r="TH55" s="3" t="s">
        <v>1643</v>
      </c>
      <c r="TI55" s="3" t="s">
        <v>1643</v>
      </c>
      <c r="TJ55" s="3" t="s">
        <v>1643</v>
      </c>
      <c r="TK55" s="3" t="s">
        <v>1643</v>
      </c>
      <c r="TL55" s="3" t="s">
        <v>1643</v>
      </c>
      <c r="TM55" s="3" t="s">
        <v>1643</v>
      </c>
      <c r="TN55" s="3" t="s">
        <v>1643</v>
      </c>
      <c r="TO55" s="3" t="s">
        <v>1643</v>
      </c>
      <c r="TP55" s="5" t="s">
        <v>1643</v>
      </c>
      <c r="TQ55" s="8" t="s">
        <v>1643</v>
      </c>
      <c r="TR55" s="3" t="s">
        <v>1643</v>
      </c>
      <c r="TS55" s="3" t="s">
        <v>1643</v>
      </c>
      <c r="TT55" s="3" t="s">
        <v>1643</v>
      </c>
      <c r="TU55" s="20" t="s">
        <v>1643</v>
      </c>
      <c r="TV55" s="13" t="s">
        <v>1643</v>
      </c>
      <c r="TW55" s="5" t="s">
        <v>1643</v>
      </c>
      <c r="TX55" s="13" t="s">
        <v>1643</v>
      </c>
      <c r="TY55" s="5" t="s">
        <v>1643</v>
      </c>
      <c r="TZ55" s="13" t="s">
        <v>1643</v>
      </c>
      <c r="UA55" s="3" t="s">
        <v>1643</v>
      </c>
      <c r="UB55" s="3" t="s">
        <v>1643</v>
      </c>
      <c r="UC55" s="3" t="s">
        <v>1643</v>
      </c>
      <c r="UD55" s="3" t="s">
        <v>1643</v>
      </c>
      <c r="UE55" s="5" t="s">
        <v>1643</v>
      </c>
      <c r="UF55" s="13" t="s">
        <v>1643</v>
      </c>
      <c r="UG55" s="3" t="s">
        <v>1643</v>
      </c>
      <c r="UH55" s="5" t="s">
        <v>1643</v>
      </c>
      <c r="UI55" s="13" t="s">
        <v>1643</v>
      </c>
      <c r="UJ55" s="3" t="s">
        <v>1643</v>
      </c>
      <c r="UK55" s="3" t="s">
        <v>1643</v>
      </c>
      <c r="UL55" s="3" t="s">
        <v>1643</v>
      </c>
      <c r="UM55" s="3" t="s">
        <v>1643</v>
      </c>
      <c r="UN55" s="3" t="s">
        <v>1643</v>
      </c>
      <c r="UO55" s="3" t="s">
        <v>1643</v>
      </c>
      <c r="UP55" s="3" t="s">
        <v>1643</v>
      </c>
      <c r="UQ55" s="3" t="s">
        <v>1643</v>
      </c>
      <c r="UR55" s="3" t="s">
        <v>1643</v>
      </c>
      <c r="US55" s="3" t="s">
        <v>1643</v>
      </c>
      <c r="UT55" s="3" t="s">
        <v>1643</v>
      </c>
      <c r="UU55" s="3" t="s">
        <v>1643</v>
      </c>
      <c r="UV55" s="3" t="s">
        <v>1643</v>
      </c>
      <c r="UW55" s="3" t="s">
        <v>1643</v>
      </c>
      <c r="UX55" s="5" t="s">
        <v>1643</v>
      </c>
      <c r="UY55" s="13" t="s">
        <v>1643</v>
      </c>
      <c r="UZ55" s="3" t="s">
        <v>1643</v>
      </c>
      <c r="VA55" s="3" t="s">
        <v>1643</v>
      </c>
      <c r="VB55" s="3" t="s">
        <v>1643</v>
      </c>
      <c r="VC55" s="3" t="s">
        <v>1643</v>
      </c>
      <c r="VD55" s="3" t="s">
        <v>1643</v>
      </c>
      <c r="VE55" s="3" t="s">
        <v>1643</v>
      </c>
      <c r="VF55" s="5" t="s">
        <v>1643</v>
      </c>
      <c r="VG55" s="13" t="s">
        <v>1643</v>
      </c>
      <c r="VH55" s="3" t="s">
        <v>1643</v>
      </c>
      <c r="VI55" s="3" t="s">
        <v>1643</v>
      </c>
      <c r="VJ55" s="3" t="s">
        <v>1643</v>
      </c>
      <c r="VK55" s="3" t="s">
        <v>1643</v>
      </c>
      <c r="VL55" s="3" t="s">
        <v>1643</v>
      </c>
      <c r="VM55" s="3" t="s">
        <v>1643</v>
      </c>
      <c r="VN55" s="5" t="s">
        <v>1643</v>
      </c>
      <c r="VO55" s="13" t="s">
        <v>1643</v>
      </c>
      <c r="VP55" s="3" t="s">
        <v>1643</v>
      </c>
      <c r="VQ55" s="3" t="s">
        <v>1643</v>
      </c>
      <c r="VR55" s="3" t="s">
        <v>1643</v>
      </c>
      <c r="VS55" s="3" t="s">
        <v>1643</v>
      </c>
      <c r="VT55" s="3" t="s">
        <v>1643</v>
      </c>
      <c r="VU55" s="3" t="s">
        <v>1643</v>
      </c>
      <c r="VV55" s="3" t="s">
        <v>1643</v>
      </c>
      <c r="VW55" s="3" t="s">
        <v>1643</v>
      </c>
      <c r="VX55" s="3" t="s">
        <v>1643</v>
      </c>
      <c r="VY55" s="3" t="s">
        <v>1643</v>
      </c>
      <c r="VZ55" s="3" t="s">
        <v>1643</v>
      </c>
      <c r="WA55" s="3" t="s">
        <v>1643</v>
      </c>
      <c r="WB55" s="3" t="s">
        <v>1643</v>
      </c>
      <c r="WC55" s="3" t="s">
        <v>1643</v>
      </c>
      <c r="WD55" s="3" t="s">
        <v>1643</v>
      </c>
      <c r="WE55" s="3" t="s">
        <v>1643</v>
      </c>
      <c r="WF55" s="3" t="s">
        <v>1643</v>
      </c>
      <c r="WG55" s="3" t="s">
        <v>1643</v>
      </c>
      <c r="WH55" s="3" t="s">
        <v>1643</v>
      </c>
      <c r="WI55" s="3" t="s">
        <v>1643</v>
      </c>
      <c r="WJ55" s="3" t="s">
        <v>1643</v>
      </c>
      <c r="WK55" s="3" t="s">
        <v>1643</v>
      </c>
      <c r="WL55" s="3" t="s">
        <v>1643</v>
      </c>
      <c r="WM55" s="3" t="s">
        <v>1643</v>
      </c>
      <c r="WN55" s="3" t="s">
        <v>1643</v>
      </c>
      <c r="WO55" s="3" t="s">
        <v>1643</v>
      </c>
      <c r="WP55" s="3" t="s">
        <v>1643</v>
      </c>
      <c r="WQ55" s="3" t="s">
        <v>1643</v>
      </c>
      <c r="WR55" s="3" t="s">
        <v>1643</v>
      </c>
      <c r="WS55" s="3" t="s">
        <v>1643</v>
      </c>
      <c r="WT55" s="3" t="s">
        <v>1643</v>
      </c>
      <c r="WU55" s="3" t="s">
        <v>1643</v>
      </c>
      <c r="WV55" s="3" t="s">
        <v>1643</v>
      </c>
      <c r="WW55" s="3" t="s">
        <v>1643</v>
      </c>
      <c r="WX55" s="3" t="s">
        <v>1643</v>
      </c>
      <c r="WY55" s="3" t="s">
        <v>1643</v>
      </c>
      <c r="WZ55" s="3" t="s">
        <v>1643</v>
      </c>
      <c r="XA55" s="3" t="s">
        <v>1643</v>
      </c>
      <c r="XB55" s="3" t="s">
        <v>1643</v>
      </c>
      <c r="XC55" s="3" t="s">
        <v>1643</v>
      </c>
      <c r="XD55" s="3" t="s">
        <v>1643</v>
      </c>
      <c r="XE55" s="3" t="s">
        <v>1643</v>
      </c>
      <c r="XF55" s="3" t="s">
        <v>1643</v>
      </c>
      <c r="XG55" s="3" t="s">
        <v>1643</v>
      </c>
      <c r="XH55" s="3" t="s">
        <v>1643</v>
      </c>
      <c r="XI55" s="3" t="s">
        <v>1643</v>
      </c>
      <c r="XJ55" s="3" t="s">
        <v>1643</v>
      </c>
      <c r="XK55" s="3" t="s">
        <v>1643</v>
      </c>
      <c r="XL55" s="3" t="s">
        <v>1643</v>
      </c>
      <c r="XM55" s="3" t="s">
        <v>1643</v>
      </c>
      <c r="XN55" s="3" t="s">
        <v>1643</v>
      </c>
      <c r="XO55" s="3" t="s">
        <v>1643</v>
      </c>
      <c r="XP55" s="3" t="s">
        <v>1643</v>
      </c>
      <c r="XQ55" s="3" t="s">
        <v>1643</v>
      </c>
      <c r="XR55" s="3" t="s">
        <v>1643</v>
      </c>
      <c r="XS55" s="3" t="s">
        <v>1643</v>
      </c>
      <c r="XT55" s="3" t="s">
        <v>1643</v>
      </c>
      <c r="XU55" s="3" t="s">
        <v>1643</v>
      </c>
      <c r="XV55" s="3" t="s">
        <v>1643</v>
      </c>
      <c r="XW55" s="3" t="s">
        <v>1643</v>
      </c>
      <c r="XX55" s="3" t="s">
        <v>1643</v>
      </c>
      <c r="XY55" s="3" t="s">
        <v>1643</v>
      </c>
      <c r="XZ55" s="3" t="s">
        <v>1643</v>
      </c>
      <c r="YA55" s="5" t="s">
        <v>1643</v>
      </c>
      <c r="YB55" s="13" t="s">
        <v>1643</v>
      </c>
      <c r="YC55" s="3" t="s">
        <v>1643</v>
      </c>
      <c r="YD55" s="3" t="s">
        <v>1643</v>
      </c>
      <c r="YE55" s="3" t="s">
        <v>1643</v>
      </c>
      <c r="YF55" s="3" t="s">
        <v>1643</v>
      </c>
      <c r="YG55" s="3" t="s">
        <v>1643</v>
      </c>
      <c r="YH55" s="5" t="s">
        <v>1643</v>
      </c>
      <c r="YI55" s="13" t="s">
        <v>1643</v>
      </c>
      <c r="YJ55" s="3" t="s">
        <v>1643</v>
      </c>
      <c r="YK55" s="3" t="s">
        <v>1643</v>
      </c>
      <c r="YL55" s="3" t="s">
        <v>1643</v>
      </c>
      <c r="YM55" s="3" t="s">
        <v>1643</v>
      </c>
      <c r="YN55" s="3" t="s">
        <v>1643</v>
      </c>
      <c r="YO55" s="3" t="s">
        <v>1643</v>
      </c>
      <c r="YP55" s="3" t="s">
        <v>1643</v>
      </c>
      <c r="YQ55" s="3" t="s">
        <v>1643</v>
      </c>
      <c r="YR55" s="3" t="s">
        <v>1643</v>
      </c>
      <c r="YS55" s="3" t="s">
        <v>1643</v>
      </c>
      <c r="YT55" s="3" t="s">
        <v>1643</v>
      </c>
      <c r="YU55" s="3" t="s">
        <v>1643</v>
      </c>
      <c r="YV55" s="3" t="s">
        <v>1643</v>
      </c>
      <c r="YW55" s="3" t="s">
        <v>1643</v>
      </c>
      <c r="YX55" s="3" t="s">
        <v>1643</v>
      </c>
      <c r="YY55" s="3" t="s">
        <v>1643</v>
      </c>
      <c r="YZ55" s="3" t="s">
        <v>1643</v>
      </c>
      <c r="ZA55" s="3" t="s">
        <v>1643</v>
      </c>
      <c r="ZB55" s="3" t="s">
        <v>1643</v>
      </c>
      <c r="ZC55" s="3" t="s">
        <v>1643</v>
      </c>
      <c r="ZD55" s="3" t="s">
        <v>1643</v>
      </c>
      <c r="ZE55" s="3" t="s">
        <v>1643</v>
      </c>
      <c r="ZF55" s="3" t="s">
        <v>1643</v>
      </c>
      <c r="ZG55" s="3" t="s">
        <v>1643</v>
      </c>
      <c r="ZH55" s="3" t="s">
        <v>1643</v>
      </c>
      <c r="ZI55" s="3" t="s">
        <v>1643</v>
      </c>
      <c r="ZJ55" s="3" t="s">
        <v>1643</v>
      </c>
      <c r="ZK55" s="3" t="s">
        <v>1643</v>
      </c>
      <c r="ZL55" s="3" t="s">
        <v>1643</v>
      </c>
      <c r="ZM55" s="3" t="s">
        <v>1643</v>
      </c>
      <c r="ZN55" s="3" t="s">
        <v>1643</v>
      </c>
      <c r="ZO55" s="3" t="s">
        <v>1643</v>
      </c>
      <c r="ZP55" s="3" t="s">
        <v>1643</v>
      </c>
      <c r="ZQ55" s="3" t="s">
        <v>1643</v>
      </c>
      <c r="ZR55" s="5" t="s">
        <v>1643</v>
      </c>
      <c r="ZS55" s="13"/>
      <c r="ZT55" s="3"/>
      <c r="ZU55" s="5"/>
      <c r="ZV55" s="18" t="s">
        <v>1643</v>
      </c>
      <c r="ZW55" s="13" t="s">
        <v>1643</v>
      </c>
      <c r="ZX55" s="3" t="s">
        <v>1643</v>
      </c>
      <c r="ZY55" s="3" t="s">
        <v>1643</v>
      </c>
      <c r="ZZ55" s="3" t="s">
        <v>1643</v>
      </c>
      <c r="AAA55" s="3" t="s">
        <v>1643</v>
      </c>
      <c r="AAB55" s="3" t="s">
        <v>1643</v>
      </c>
      <c r="AAC55" s="3" t="s">
        <v>1643</v>
      </c>
      <c r="AAD55" s="3" t="s">
        <v>1643</v>
      </c>
      <c r="AAE55" s="3" t="s">
        <v>1643</v>
      </c>
      <c r="AAF55" s="5" t="s">
        <v>1643</v>
      </c>
      <c r="AAG55" s="13" t="s">
        <v>1643</v>
      </c>
      <c r="AAH55" s="3" t="s">
        <v>1643</v>
      </c>
      <c r="AAI55" s="3" t="s">
        <v>1643</v>
      </c>
      <c r="AAJ55" s="3" t="s">
        <v>1643</v>
      </c>
      <c r="AAK55" s="3" t="s">
        <v>1643</v>
      </c>
      <c r="AAL55" s="3" t="s">
        <v>1643</v>
      </c>
      <c r="AAM55" s="3" t="s">
        <v>1643</v>
      </c>
      <c r="AAN55" s="3" t="s">
        <v>1643</v>
      </c>
      <c r="AAO55" s="5" t="s">
        <v>1643</v>
      </c>
      <c r="AAP55" s="13" t="s">
        <v>1643</v>
      </c>
      <c r="AAQ55" s="5" t="s">
        <v>1643</v>
      </c>
      <c r="AAR55" s="13" t="s">
        <v>1643</v>
      </c>
      <c r="AAS55" s="3" t="s">
        <v>1643</v>
      </c>
      <c r="AAT55" s="3" t="s">
        <v>1643</v>
      </c>
      <c r="AAU55" s="3" t="s">
        <v>1643</v>
      </c>
      <c r="AAV55" s="3" t="s">
        <v>1643</v>
      </c>
      <c r="AAW55" s="3" t="s">
        <v>1643</v>
      </c>
      <c r="AAX55" s="5" t="s">
        <v>1643</v>
      </c>
      <c r="AAY55" s="13" t="s">
        <v>1643</v>
      </c>
      <c r="AAZ55" s="13" t="s">
        <v>1643</v>
      </c>
      <c r="ABA55" s="3" t="s">
        <v>1643</v>
      </c>
      <c r="ABB55" s="3" t="s">
        <v>1643</v>
      </c>
      <c r="ABC55" s="3" t="s">
        <v>1643</v>
      </c>
      <c r="ABD55" s="3" t="s">
        <v>1643</v>
      </c>
      <c r="ABE55" s="20"/>
      <c r="ABF55" s="5" t="s">
        <v>1643</v>
      </c>
      <c r="ABG55" s="13" t="s">
        <v>1643</v>
      </c>
      <c r="ABH55" s="3" t="s">
        <v>1643</v>
      </c>
      <c r="ABI55" s="3" t="s">
        <v>1643</v>
      </c>
      <c r="ABJ55" s="3" t="s">
        <v>1643</v>
      </c>
      <c r="ABK55" s="3" t="s">
        <v>1643</v>
      </c>
      <c r="ABL55" s="3" t="s">
        <v>1643</v>
      </c>
      <c r="ABM55" s="5" t="s">
        <v>1643</v>
      </c>
      <c r="ABN55" s="13" t="s">
        <v>1643</v>
      </c>
      <c r="ABO55" s="3" t="s">
        <v>1643</v>
      </c>
      <c r="ABP55" s="3" t="s">
        <v>1643</v>
      </c>
      <c r="ABQ55" s="3" t="s">
        <v>1643</v>
      </c>
      <c r="ABR55" s="3" t="s">
        <v>1643</v>
      </c>
      <c r="ABS55" s="3" t="s">
        <v>1643</v>
      </c>
      <c r="ABT55" s="5" t="s">
        <v>1643</v>
      </c>
      <c r="ABU55" s="13" t="s">
        <v>1643</v>
      </c>
      <c r="ABV55" s="3" t="s">
        <v>1643</v>
      </c>
      <c r="ABW55" s="3" t="s">
        <v>1643</v>
      </c>
      <c r="ABX55" s="3" t="s">
        <v>1643</v>
      </c>
      <c r="ABY55" s="3" t="s">
        <v>1643</v>
      </c>
      <c r="ABZ55" s="3" t="s">
        <v>1643</v>
      </c>
      <c r="ACA55" s="5" t="s">
        <v>1643</v>
      </c>
      <c r="ACB55" s="13" t="s">
        <v>1643</v>
      </c>
      <c r="ACC55" s="3" t="s">
        <v>1643</v>
      </c>
      <c r="ACD55" s="3" t="s">
        <v>1643</v>
      </c>
      <c r="ACE55" s="3" t="s">
        <v>1643</v>
      </c>
      <c r="ACF55" s="3" t="s">
        <v>1643</v>
      </c>
      <c r="ACG55" s="3" t="s">
        <v>1643</v>
      </c>
      <c r="ACH55" s="3" t="s">
        <v>1643</v>
      </c>
      <c r="ACI55" s="3" t="s">
        <v>1643</v>
      </c>
      <c r="ACJ55" s="5" t="s">
        <v>1643</v>
      </c>
      <c r="ACK55" s="13" t="s">
        <v>1643</v>
      </c>
      <c r="ACL55" s="3" t="s">
        <v>1643</v>
      </c>
      <c r="ACM55" s="3" t="s">
        <v>1643</v>
      </c>
      <c r="ACN55" s="3" t="s">
        <v>1643</v>
      </c>
      <c r="ACO55" s="3" t="s">
        <v>1643</v>
      </c>
      <c r="ACP55" s="5" t="s">
        <v>1643</v>
      </c>
      <c r="ACQ55" s="13" t="s">
        <v>1643</v>
      </c>
      <c r="ACR55" s="3" t="s">
        <v>1643</v>
      </c>
      <c r="ACS55" s="3" t="s">
        <v>1643</v>
      </c>
      <c r="ACT55" s="3" t="s">
        <v>1643</v>
      </c>
      <c r="ACU55" s="5"/>
      <c r="ACV55" s="13" t="s">
        <v>1643</v>
      </c>
      <c r="ACW55" s="3" t="s">
        <v>1643</v>
      </c>
      <c r="ACX55" s="3" t="s">
        <v>1643</v>
      </c>
      <c r="ACY55" s="3" t="s">
        <v>1643</v>
      </c>
      <c r="ACZ55" s="5" t="s">
        <v>1643</v>
      </c>
      <c r="ADA55" s="13" t="s">
        <v>1643</v>
      </c>
      <c r="ADB55" s="3" t="s">
        <v>1643</v>
      </c>
      <c r="ADC55" s="3" t="s">
        <v>1643</v>
      </c>
      <c r="ADD55" s="3" t="s">
        <v>1643</v>
      </c>
      <c r="ADE55" s="3" t="s">
        <v>1643</v>
      </c>
      <c r="ADF55" s="3" t="s">
        <v>1643</v>
      </c>
      <c r="ADG55" s="3" t="s">
        <v>1643</v>
      </c>
      <c r="ADH55" s="3" t="s">
        <v>1643</v>
      </c>
      <c r="ADI55" s="20" t="s">
        <v>1643</v>
      </c>
      <c r="ADJ55" s="13" t="s">
        <v>1643</v>
      </c>
      <c r="ADK55" s="3" t="s">
        <v>1643</v>
      </c>
      <c r="ADL55" s="3" t="s">
        <v>1643</v>
      </c>
      <c r="ADM55" s="3" t="s">
        <v>1643</v>
      </c>
      <c r="ADN55" s="3" t="s">
        <v>1643</v>
      </c>
      <c r="ADO55" s="5" t="s">
        <v>1643</v>
      </c>
      <c r="ADP55" s="13" t="s">
        <v>1643</v>
      </c>
      <c r="ADQ55" s="8" t="s">
        <v>1643</v>
      </c>
      <c r="ADR55" s="3" t="s">
        <v>1643</v>
      </c>
      <c r="ADS55" s="3" t="s">
        <v>1643</v>
      </c>
      <c r="ADT55" s="5" t="s">
        <v>1643</v>
      </c>
      <c r="ADU55" s="13" t="s">
        <v>1643</v>
      </c>
      <c r="ADV55" s="8" t="s">
        <v>1643</v>
      </c>
      <c r="ADW55" s="3" t="s">
        <v>1643</v>
      </c>
      <c r="ADX55" s="3" t="s">
        <v>1643</v>
      </c>
      <c r="ADY55" s="5" t="s">
        <v>1643</v>
      </c>
      <c r="ADZ55" s="13" t="s">
        <v>1643</v>
      </c>
      <c r="AEA55" s="8" t="s">
        <v>1643</v>
      </c>
      <c r="AEB55" s="3" t="s">
        <v>1643</v>
      </c>
      <c r="AEC55" s="3" t="s">
        <v>1643</v>
      </c>
      <c r="AED55" s="5" t="s">
        <v>1643</v>
      </c>
      <c r="AEE55" s="13" t="s">
        <v>1643</v>
      </c>
      <c r="AEF55" s="3" t="s">
        <v>1643</v>
      </c>
      <c r="AEG55" s="3" t="s">
        <v>1643</v>
      </c>
      <c r="AEH55" s="3" t="s">
        <v>1643</v>
      </c>
      <c r="AEI55" s="3" t="s">
        <v>1643</v>
      </c>
      <c r="AEJ55" s="3" t="s">
        <v>1643</v>
      </c>
      <c r="AEK55" s="3" t="s">
        <v>1643</v>
      </c>
      <c r="AEL55" s="3" t="s">
        <v>1643</v>
      </c>
      <c r="AEM55" s="5" t="s">
        <v>1643</v>
      </c>
      <c r="AEN55" s="13" t="s">
        <v>1643</v>
      </c>
      <c r="AEO55" s="3" t="s">
        <v>1643</v>
      </c>
      <c r="AEP55" s="3" t="s">
        <v>1643</v>
      </c>
      <c r="AEQ55" s="3" t="s">
        <v>1643</v>
      </c>
      <c r="AER55" s="3" t="s">
        <v>1643</v>
      </c>
      <c r="AES55" s="3" t="s">
        <v>1643</v>
      </c>
      <c r="AET55" s="5" t="s">
        <v>1643</v>
      </c>
      <c r="AEU55" s="13" t="s">
        <v>1643</v>
      </c>
      <c r="AEV55" s="3" t="s">
        <v>1643</v>
      </c>
      <c r="AEW55" s="3" t="s">
        <v>1643</v>
      </c>
      <c r="AEX55" s="3" t="s">
        <v>1643</v>
      </c>
      <c r="AEY55" s="5" t="s">
        <v>1643</v>
      </c>
    </row>
    <row r="56" spans="1:831" ht="58" x14ac:dyDescent="0.35">
      <c r="A56" s="1">
        <v>45639.389293981483</v>
      </c>
      <c r="B56" s="2">
        <v>45639.394375000003</v>
      </c>
      <c r="C56" s="4">
        <v>73</v>
      </c>
      <c r="D56" s="4">
        <v>438</v>
      </c>
      <c r="E56" s="3" t="s">
        <v>1677</v>
      </c>
      <c r="F56" s="2">
        <v>45646.394407164349</v>
      </c>
      <c r="G56" s="3" t="s">
        <v>1765</v>
      </c>
      <c r="H56" s="4">
        <v>1</v>
      </c>
      <c r="I56" s="3" t="s">
        <v>1642</v>
      </c>
      <c r="J56" s="3" t="s">
        <v>1642</v>
      </c>
      <c r="K56" s="3" t="s">
        <v>1642</v>
      </c>
      <c r="L56" s="3" t="s">
        <v>1642</v>
      </c>
      <c r="M56" s="3" t="s">
        <v>1642</v>
      </c>
      <c r="N56" s="3" t="s">
        <v>1642</v>
      </c>
      <c r="O56" s="3" t="s">
        <v>110</v>
      </c>
      <c r="P56" s="3" t="s">
        <v>1643</v>
      </c>
      <c r="Q56" s="3" t="s">
        <v>1643</v>
      </c>
      <c r="R56" s="20" t="s">
        <v>110</v>
      </c>
      <c r="S56" s="127">
        <v>20</v>
      </c>
      <c r="T56" s="124"/>
      <c r="U56" s="3"/>
      <c r="V56" s="3" t="s">
        <v>28</v>
      </c>
      <c r="W56" s="3" t="s">
        <v>111</v>
      </c>
      <c r="X56" s="3" t="s">
        <v>47</v>
      </c>
      <c r="Y56" s="3" t="s">
        <v>79</v>
      </c>
      <c r="Z56" s="3" t="s">
        <v>10</v>
      </c>
      <c r="AA56" s="4">
        <v>240</v>
      </c>
      <c r="AB56" s="3" t="s">
        <v>25</v>
      </c>
      <c r="AC56" s="3" t="s">
        <v>110</v>
      </c>
      <c r="AD56" s="3" t="s">
        <v>1643</v>
      </c>
      <c r="AE56" s="5" t="s">
        <v>1643</v>
      </c>
      <c r="AF56" s="8" t="s">
        <v>1643</v>
      </c>
      <c r="AG56" s="3" t="s">
        <v>1643</v>
      </c>
      <c r="AH56" s="3" t="s">
        <v>1643</v>
      </c>
      <c r="AI56" s="3" t="s">
        <v>1643</v>
      </c>
      <c r="AJ56" s="3" t="s">
        <v>1643</v>
      </c>
      <c r="AK56" s="3" t="s">
        <v>1643</v>
      </c>
      <c r="AL56" s="3" t="s">
        <v>1643</v>
      </c>
      <c r="AM56" s="3" t="s">
        <v>1643</v>
      </c>
      <c r="AN56" s="3" t="s">
        <v>1643</v>
      </c>
      <c r="AO56" s="3" t="s">
        <v>1643</v>
      </c>
      <c r="AP56" s="3" t="s">
        <v>1643</v>
      </c>
      <c r="AQ56" s="3" t="s">
        <v>1643</v>
      </c>
      <c r="AR56" s="3" t="s">
        <v>1643</v>
      </c>
      <c r="AS56" s="3" t="s">
        <v>1643</v>
      </c>
      <c r="AT56" s="3" t="s">
        <v>1643</v>
      </c>
      <c r="AU56" s="5" t="s">
        <v>1643</v>
      </c>
      <c r="AV56" s="13" t="s">
        <v>1643</v>
      </c>
      <c r="AW56" s="3" t="s">
        <v>1643</v>
      </c>
      <c r="AX56" s="3" t="s">
        <v>1643</v>
      </c>
      <c r="AY56" s="3" t="s">
        <v>1643</v>
      </c>
      <c r="AZ56" s="3" t="s">
        <v>1643</v>
      </c>
      <c r="BA56" s="3" t="s">
        <v>1643</v>
      </c>
      <c r="BB56" s="3" t="s">
        <v>1643</v>
      </c>
      <c r="BC56" s="5" t="s">
        <v>1643</v>
      </c>
      <c r="BD56" s="13" t="s">
        <v>1643</v>
      </c>
      <c r="BE56" s="3" t="s">
        <v>1643</v>
      </c>
      <c r="BF56" s="3" t="s">
        <v>1643</v>
      </c>
      <c r="BG56" s="3" t="s">
        <v>1643</v>
      </c>
      <c r="BH56" s="3" t="s">
        <v>1643</v>
      </c>
      <c r="BI56" s="3" t="s">
        <v>1643</v>
      </c>
      <c r="BJ56" s="3" t="s">
        <v>1643</v>
      </c>
      <c r="BK56" s="5" t="s">
        <v>1643</v>
      </c>
      <c r="BL56" s="13" t="s">
        <v>1643</v>
      </c>
      <c r="BM56" s="3" t="s">
        <v>1643</v>
      </c>
      <c r="BN56" s="3" t="s">
        <v>1643</v>
      </c>
      <c r="BO56" s="5" t="s">
        <v>1643</v>
      </c>
      <c r="BP56" s="13" t="s">
        <v>1643</v>
      </c>
      <c r="BQ56" s="3" t="s">
        <v>1643</v>
      </c>
      <c r="BR56" s="3" t="s">
        <v>1643</v>
      </c>
      <c r="BS56" s="5" t="s">
        <v>1643</v>
      </c>
      <c r="BT56" s="13" t="s">
        <v>1643</v>
      </c>
      <c r="BU56" s="5" t="s">
        <v>1643</v>
      </c>
      <c r="BV56" s="13" t="s">
        <v>1643</v>
      </c>
      <c r="BW56" s="3" t="s">
        <v>1643</v>
      </c>
      <c r="BX56" s="3" t="s">
        <v>1643</v>
      </c>
      <c r="BY56" s="5" t="s">
        <v>1643</v>
      </c>
      <c r="BZ56" s="13" t="s">
        <v>1643</v>
      </c>
      <c r="CA56" s="3" t="s">
        <v>1643</v>
      </c>
      <c r="CB56" s="3" t="s">
        <v>1643</v>
      </c>
      <c r="CC56" s="3" t="s">
        <v>1643</v>
      </c>
      <c r="CD56" s="5" t="s">
        <v>1643</v>
      </c>
      <c r="CE56" s="13" t="s">
        <v>1643</v>
      </c>
      <c r="CF56" s="3" t="s">
        <v>1643</v>
      </c>
      <c r="CG56" s="3" t="s">
        <v>1643</v>
      </c>
      <c r="CH56" s="3" t="s">
        <v>1643</v>
      </c>
      <c r="CI56" s="3" t="s">
        <v>1643</v>
      </c>
      <c r="CJ56" s="3" t="s">
        <v>1643</v>
      </c>
      <c r="CK56" s="5" t="s">
        <v>1643</v>
      </c>
      <c r="CL56" s="13" t="s">
        <v>1643</v>
      </c>
      <c r="CM56" s="3" t="s">
        <v>1643</v>
      </c>
      <c r="CN56" s="3" t="s">
        <v>1643</v>
      </c>
      <c r="CO56" s="3" t="s">
        <v>1643</v>
      </c>
      <c r="CP56" s="3" t="s">
        <v>1643</v>
      </c>
      <c r="CQ56" s="20" t="s">
        <v>1643</v>
      </c>
      <c r="CR56" s="13" t="s">
        <v>1643</v>
      </c>
      <c r="CS56" s="3" t="s">
        <v>1643</v>
      </c>
      <c r="CT56" s="3" t="s">
        <v>1643</v>
      </c>
      <c r="CU56" s="3" t="s">
        <v>1643</v>
      </c>
      <c r="CV56" s="3" t="s">
        <v>1643</v>
      </c>
      <c r="CW56" s="3" t="s">
        <v>1643</v>
      </c>
      <c r="CX56" s="3" t="s">
        <v>1643</v>
      </c>
      <c r="CY56" s="3" t="s">
        <v>1643</v>
      </c>
      <c r="CZ56" s="3" t="s">
        <v>1643</v>
      </c>
      <c r="DA56" s="3" t="s">
        <v>1643</v>
      </c>
      <c r="DB56" s="3" t="s">
        <v>1643</v>
      </c>
      <c r="DC56" s="3" t="s">
        <v>1643</v>
      </c>
      <c r="DD56" s="3" t="s">
        <v>1643</v>
      </c>
      <c r="DE56" s="5" t="s">
        <v>1643</v>
      </c>
      <c r="DF56" s="8" t="s">
        <v>1643</v>
      </c>
      <c r="DG56" s="3" t="s">
        <v>1643</v>
      </c>
      <c r="DH56" s="3" t="s">
        <v>1643</v>
      </c>
      <c r="DI56" s="3" t="s">
        <v>1643</v>
      </c>
      <c r="DJ56" s="3" t="s">
        <v>1643</v>
      </c>
      <c r="DK56" s="3" t="s">
        <v>1643</v>
      </c>
      <c r="DL56" s="3" t="s">
        <v>1643</v>
      </c>
      <c r="DM56" s="3" t="s">
        <v>1643</v>
      </c>
      <c r="DN56" s="5" t="s">
        <v>1643</v>
      </c>
      <c r="DO56" s="8" t="s">
        <v>1643</v>
      </c>
      <c r="DP56" s="3" t="s">
        <v>1643</v>
      </c>
      <c r="DQ56" s="3" t="s">
        <v>1643</v>
      </c>
      <c r="DR56" s="5" t="s">
        <v>1643</v>
      </c>
      <c r="DS56" s="8" t="s">
        <v>1643</v>
      </c>
      <c r="DT56" s="3" t="s">
        <v>1643</v>
      </c>
      <c r="DU56" s="3" t="s">
        <v>1643</v>
      </c>
      <c r="DV56" s="5" t="s">
        <v>1643</v>
      </c>
      <c r="DW56" s="16" t="s">
        <v>1643</v>
      </c>
      <c r="DX56" s="13" t="s">
        <v>1643</v>
      </c>
      <c r="DY56" s="3" t="s">
        <v>1643</v>
      </c>
      <c r="DZ56" s="3" t="s">
        <v>1643</v>
      </c>
      <c r="EA56" s="3" t="s">
        <v>1643</v>
      </c>
      <c r="EB56" s="20" t="s">
        <v>1643</v>
      </c>
      <c r="EC56" s="13" t="s">
        <v>1643</v>
      </c>
      <c r="ED56" s="3" t="s">
        <v>1643</v>
      </c>
      <c r="EE56" s="3" t="s">
        <v>1643</v>
      </c>
      <c r="EF56" s="3" t="s">
        <v>1643</v>
      </c>
      <c r="EG56" s="3" t="s">
        <v>1643</v>
      </c>
      <c r="EH56" s="3" t="s">
        <v>1643</v>
      </c>
      <c r="EI56" s="3" t="s">
        <v>1643</v>
      </c>
      <c r="EJ56" s="3" t="s">
        <v>1643</v>
      </c>
      <c r="EK56" s="3" t="s">
        <v>1643</v>
      </c>
      <c r="EL56" s="3" t="s">
        <v>1643</v>
      </c>
      <c r="EM56" s="20" t="s">
        <v>1643</v>
      </c>
      <c r="EN56" s="18" t="s">
        <v>1643</v>
      </c>
      <c r="EO56" s="8" t="s">
        <v>1643</v>
      </c>
      <c r="EP56" s="3" t="s">
        <v>1643</v>
      </c>
      <c r="EQ56" s="3" t="s">
        <v>1643</v>
      </c>
      <c r="ER56" s="3" t="s">
        <v>1643</v>
      </c>
      <c r="ES56" s="3" t="s">
        <v>1643</v>
      </c>
      <c r="ET56" s="3" t="s">
        <v>1643</v>
      </c>
      <c r="EU56" s="3" t="s">
        <v>1643</v>
      </c>
      <c r="EV56" s="3" t="s">
        <v>1643</v>
      </c>
      <c r="EW56" s="3" t="s">
        <v>1643</v>
      </c>
      <c r="EX56" s="20" t="s">
        <v>1643</v>
      </c>
      <c r="EY56" s="16" t="s">
        <v>1643</v>
      </c>
      <c r="EZ56" s="13" t="s">
        <v>1643</v>
      </c>
      <c r="FA56" s="3" t="s">
        <v>1643</v>
      </c>
      <c r="FB56" s="3" t="s">
        <v>1643</v>
      </c>
      <c r="FC56" s="3" t="s">
        <v>1643</v>
      </c>
      <c r="FD56" s="3" t="s">
        <v>1643</v>
      </c>
      <c r="FE56" s="3" t="s">
        <v>1643</v>
      </c>
      <c r="FF56" s="3" t="s">
        <v>1643</v>
      </c>
      <c r="FG56" s="3" t="s">
        <v>1643</v>
      </c>
      <c r="FH56" s="3" t="s">
        <v>1643</v>
      </c>
      <c r="FI56" s="3" t="s">
        <v>1643</v>
      </c>
      <c r="FJ56" s="3" t="s">
        <v>1643</v>
      </c>
      <c r="FK56" s="3" t="s">
        <v>1643</v>
      </c>
      <c r="FL56" s="3" t="s">
        <v>1643</v>
      </c>
      <c r="FM56" s="3" t="s">
        <v>1643</v>
      </c>
      <c r="FN56" s="3" t="s">
        <v>1643</v>
      </c>
      <c r="FO56" s="3" t="s">
        <v>1643</v>
      </c>
      <c r="FP56" s="3" t="s">
        <v>1643</v>
      </c>
      <c r="FQ56" s="3" t="s">
        <v>1643</v>
      </c>
      <c r="FR56" s="3" t="s">
        <v>1643</v>
      </c>
      <c r="FS56" s="3" t="s">
        <v>1643</v>
      </c>
      <c r="FT56" s="3" t="s">
        <v>1643</v>
      </c>
      <c r="FU56" s="3" t="s">
        <v>1643</v>
      </c>
      <c r="FV56" s="3" t="s">
        <v>1643</v>
      </c>
      <c r="FW56" s="3" t="s">
        <v>1643</v>
      </c>
      <c r="FX56" s="3" t="s">
        <v>1643</v>
      </c>
      <c r="FY56" s="3" t="s">
        <v>1643</v>
      </c>
      <c r="FZ56" s="3" t="s">
        <v>1643</v>
      </c>
      <c r="GA56" s="3" t="s">
        <v>1643</v>
      </c>
      <c r="GB56" s="3" t="s">
        <v>1643</v>
      </c>
      <c r="GC56" s="3" t="s">
        <v>1643</v>
      </c>
      <c r="GD56" s="3" t="s">
        <v>1643</v>
      </c>
      <c r="GE56" s="3" t="s">
        <v>1643</v>
      </c>
      <c r="GF56" s="3" t="s">
        <v>1643</v>
      </c>
      <c r="GG56" s="3" t="s">
        <v>1643</v>
      </c>
      <c r="GH56" s="3" t="s">
        <v>1643</v>
      </c>
      <c r="GI56" s="3" t="s">
        <v>1643</v>
      </c>
      <c r="GJ56" s="3" t="s">
        <v>1643</v>
      </c>
      <c r="GK56" s="3" t="s">
        <v>1643</v>
      </c>
      <c r="GL56" s="3" t="s">
        <v>1643</v>
      </c>
      <c r="GM56" s="3" t="s">
        <v>1643</v>
      </c>
      <c r="GN56" s="3" t="s">
        <v>1643</v>
      </c>
      <c r="GO56" s="3" t="s">
        <v>1643</v>
      </c>
      <c r="GP56" s="20" t="s">
        <v>1643</v>
      </c>
      <c r="GQ56" s="13" t="s">
        <v>1643</v>
      </c>
      <c r="GR56" s="20" t="s">
        <v>1643</v>
      </c>
      <c r="GS56" s="13" t="s">
        <v>1643</v>
      </c>
      <c r="GT56" s="3" t="s">
        <v>1643</v>
      </c>
      <c r="GU56" s="3" t="s">
        <v>1643</v>
      </c>
      <c r="GV56" s="20" t="s">
        <v>1643</v>
      </c>
      <c r="GW56" s="31"/>
      <c r="GX56" s="13" t="s">
        <v>1643</v>
      </c>
      <c r="GY56" s="5" t="s">
        <v>1643</v>
      </c>
      <c r="GZ56" s="13" t="s">
        <v>1643</v>
      </c>
      <c r="HA56" s="5" t="s">
        <v>1643</v>
      </c>
      <c r="HB56" s="13" t="s">
        <v>1643</v>
      </c>
      <c r="HC56" s="3" t="s">
        <v>1643</v>
      </c>
      <c r="HD56" s="3" t="s">
        <v>1643</v>
      </c>
      <c r="HE56" s="3" t="s">
        <v>1643</v>
      </c>
      <c r="HF56" s="3" t="s">
        <v>1643</v>
      </c>
      <c r="HG56" s="20" t="s">
        <v>1643</v>
      </c>
      <c r="HH56" s="13" t="s">
        <v>1643</v>
      </c>
      <c r="HI56" s="3"/>
      <c r="HJ56" s="3" t="s">
        <v>1643</v>
      </c>
      <c r="HK56" s="3" t="s">
        <v>1643</v>
      </c>
      <c r="HL56" s="3" t="s">
        <v>1643</v>
      </c>
      <c r="HM56" s="3" t="s">
        <v>1643</v>
      </c>
      <c r="HN56" s="3" t="s">
        <v>1643</v>
      </c>
      <c r="HO56" s="5" t="s">
        <v>1643</v>
      </c>
      <c r="HP56" s="8" t="s">
        <v>1643</v>
      </c>
      <c r="HQ56" s="8" t="s">
        <v>1643</v>
      </c>
      <c r="HR56" s="3" t="s">
        <v>1643</v>
      </c>
      <c r="HS56" s="3" t="s">
        <v>1643</v>
      </c>
      <c r="HT56" s="3" t="s">
        <v>1643</v>
      </c>
      <c r="HU56" s="3" t="s">
        <v>1643</v>
      </c>
      <c r="HV56" s="5" t="s">
        <v>1643</v>
      </c>
      <c r="HW56" s="13" t="s">
        <v>1643</v>
      </c>
      <c r="HX56" s="8" t="s">
        <v>1643</v>
      </c>
      <c r="HY56" s="3" t="s">
        <v>1643</v>
      </c>
      <c r="HZ56" s="3" t="s">
        <v>1643</v>
      </c>
      <c r="IA56" s="3" t="s">
        <v>1643</v>
      </c>
      <c r="IB56" s="3" t="s">
        <v>1643</v>
      </c>
      <c r="IC56" s="5" t="s">
        <v>1643</v>
      </c>
      <c r="ID56" s="13" t="s">
        <v>1643</v>
      </c>
      <c r="IE56" s="8" t="s">
        <v>1643</v>
      </c>
      <c r="IF56" s="3" t="s">
        <v>1643</v>
      </c>
      <c r="IG56" s="3" t="s">
        <v>1643</v>
      </c>
      <c r="IH56" s="3" t="s">
        <v>1643</v>
      </c>
      <c r="II56" s="3" t="s">
        <v>1643</v>
      </c>
      <c r="IJ56" s="20" t="s">
        <v>1643</v>
      </c>
      <c r="IK56" s="13" t="s">
        <v>1643</v>
      </c>
      <c r="IL56" s="3" t="s">
        <v>1643</v>
      </c>
      <c r="IM56" s="3" t="s">
        <v>1643</v>
      </c>
      <c r="IN56" s="3" t="s">
        <v>1643</v>
      </c>
      <c r="IO56" s="3" t="s">
        <v>1643</v>
      </c>
      <c r="IP56" s="3" t="s">
        <v>1643</v>
      </c>
      <c r="IQ56" s="3" t="s">
        <v>1643</v>
      </c>
      <c r="IR56" s="3" t="s">
        <v>1643</v>
      </c>
      <c r="IS56" s="20" t="s">
        <v>1643</v>
      </c>
      <c r="IT56" s="13" t="s">
        <v>1643</v>
      </c>
      <c r="IU56" s="3"/>
      <c r="IV56" s="3" t="s">
        <v>1643</v>
      </c>
      <c r="IW56" s="3" t="s">
        <v>1643</v>
      </c>
      <c r="IX56" s="3" t="s">
        <v>1643</v>
      </c>
      <c r="IY56" s="5" t="s">
        <v>1643</v>
      </c>
      <c r="IZ56" s="8" t="s">
        <v>1643</v>
      </c>
      <c r="JA56" s="8" t="s">
        <v>1643</v>
      </c>
      <c r="JB56" s="3" t="s">
        <v>1643</v>
      </c>
      <c r="JC56" s="3" t="s">
        <v>1643</v>
      </c>
      <c r="JD56" s="5" t="s">
        <v>1643</v>
      </c>
      <c r="JE56" s="13" t="s">
        <v>1643</v>
      </c>
      <c r="JF56" s="3" t="s">
        <v>1643</v>
      </c>
      <c r="JG56" s="3" t="s">
        <v>1643</v>
      </c>
      <c r="JH56" s="3" t="s">
        <v>1643</v>
      </c>
      <c r="JI56" s="3" t="s">
        <v>1643</v>
      </c>
      <c r="JJ56" s="3" t="s">
        <v>1643</v>
      </c>
      <c r="JK56" s="3" t="s">
        <v>1643</v>
      </c>
      <c r="JL56" s="3" t="s">
        <v>1643</v>
      </c>
      <c r="JM56" s="20" t="s">
        <v>1643</v>
      </c>
      <c r="JN56" s="13" t="s">
        <v>1643</v>
      </c>
      <c r="JO56" s="3" t="s">
        <v>1643</v>
      </c>
      <c r="JP56" s="3" t="s">
        <v>1643</v>
      </c>
      <c r="JQ56" s="3" t="s">
        <v>1643</v>
      </c>
      <c r="JR56" s="3" t="s">
        <v>1643</v>
      </c>
      <c r="JS56" s="5" t="s">
        <v>1643</v>
      </c>
      <c r="JT56" s="13" t="s">
        <v>1643</v>
      </c>
      <c r="JU56" s="3" t="s">
        <v>1643</v>
      </c>
      <c r="JV56" s="3" t="s">
        <v>1643</v>
      </c>
      <c r="JW56" s="3" t="s">
        <v>1643</v>
      </c>
      <c r="JX56" s="5" t="s">
        <v>1643</v>
      </c>
      <c r="JY56" s="13" t="s">
        <v>1643</v>
      </c>
      <c r="JZ56" s="3" t="s">
        <v>1643</v>
      </c>
      <c r="KA56" s="3" t="s">
        <v>1643</v>
      </c>
      <c r="KB56" s="3" t="s">
        <v>1643</v>
      </c>
      <c r="KC56" s="3" t="s">
        <v>1643</v>
      </c>
      <c r="KD56" s="3" t="s">
        <v>1643</v>
      </c>
      <c r="KE56" s="3" t="s">
        <v>1643</v>
      </c>
      <c r="KF56" s="3" t="s">
        <v>1643</v>
      </c>
      <c r="KG56" s="5" t="s">
        <v>1643</v>
      </c>
      <c r="KH56" s="13" t="s">
        <v>1643</v>
      </c>
      <c r="KI56" s="3" t="s">
        <v>1643</v>
      </c>
      <c r="KJ56" s="3" t="s">
        <v>1643</v>
      </c>
      <c r="KK56" s="3" t="s">
        <v>1643</v>
      </c>
      <c r="KL56" s="3" t="s">
        <v>1643</v>
      </c>
      <c r="KM56" s="3" t="s">
        <v>1643</v>
      </c>
      <c r="KN56" s="20" t="s">
        <v>1643</v>
      </c>
      <c r="KO56" s="13" t="s">
        <v>1643</v>
      </c>
      <c r="KP56" s="3" t="s">
        <v>1643</v>
      </c>
      <c r="KQ56" s="3" t="s">
        <v>1643</v>
      </c>
      <c r="KR56" s="3" t="s">
        <v>1643</v>
      </c>
      <c r="KS56" s="20" t="s">
        <v>1643</v>
      </c>
      <c r="KT56" s="16" t="s">
        <v>1643</v>
      </c>
      <c r="KU56" s="13" t="s">
        <v>1643</v>
      </c>
      <c r="KV56" s="3" t="s">
        <v>1643</v>
      </c>
      <c r="KW56" s="3" t="s">
        <v>1643</v>
      </c>
      <c r="KX56" s="3" t="s">
        <v>1643</v>
      </c>
      <c r="KY56" s="3" t="s">
        <v>1643</v>
      </c>
      <c r="KZ56" s="3" t="s">
        <v>1643</v>
      </c>
      <c r="LA56" s="3" t="s">
        <v>1643</v>
      </c>
      <c r="LB56" s="3" t="s">
        <v>1643</v>
      </c>
      <c r="LC56" s="3" t="s">
        <v>1643</v>
      </c>
      <c r="LD56" s="3" t="s">
        <v>1643</v>
      </c>
      <c r="LE56" s="3" t="s">
        <v>1643</v>
      </c>
      <c r="LF56" s="3" t="s">
        <v>1643</v>
      </c>
      <c r="LG56" s="3" t="s">
        <v>1643</v>
      </c>
      <c r="LH56" s="3" t="s">
        <v>1643</v>
      </c>
      <c r="LI56" s="3" t="s">
        <v>1643</v>
      </c>
      <c r="LJ56" s="3" t="s">
        <v>1643</v>
      </c>
      <c r="LK56" s="3" t="s">
        <v>1643</v>
      </c>
      <c r="LL56" s="3" t="s">
        <v>1643</v>
      </c>
      <c r="LM56" s="3" t="s">
        <v>1643</v>
      </c>
      <c r="LN56" s="3" t="s">
        <v>1643</v>
      </c>
      <c r="LO56" s="3" t="s">
        <v>1643</v>
      </c>
      <c r="LP56" s="3" t="s">
        <v>1643</v>
      </c>
      <c r="LQ56" s="3" t="s">
        <v>1643</v>
      </c>
      <c r="LR56" s="3" t="s">
        <v>1643</v>
      </c>
      <c r="LS56" s="3" t="s">
        <v>1643</v>
      </c>
      <c r="LT56" s="3" t="s">
        <v>1643</v>
      </c>
      <c r="LU56" s="3" t="s">
        <v>1643</v>
      </c>
      <c r="LV56" s="3" t="s">
        <v>1643</v>
      </c>
      <c r="LW56" s="3" t="s">
        <v>1643</v>
      </c>
      <c r="LX56" s="3" t="s">
        <v>1643</v>
      </c>
      <c r="LY56" s="3" t="s">
        <v>1643</v>
      </c>
      <c r="LZ56" s="3" t="s">
        <v>1643</v>
      </c>
      <c r="MA56" s="3" t="s">
        <v>1643</v>
      </c>
      <c r="MB56" s="3" t="s">
        <v>1643</v>
      </c>
      <c r="MC56" s="3" t="s">
        <v>1643</v>
      </c>
      <c r="MD56" s="3" t="s">
        <v>1643</v>
      </c>
      <c r="ME56" s="3" t="s">
        <v>1643</v>
      </c>
      <c r="MF56" s="3" t="s">
        <v>1643</v>
      </c>
      <c r="MG56" s="3" t="s">
        <v>1643</v>
      </c>
      <c r="MH56" s="3" t="s">
        <v>1643</v>
      </c>
      <c r="MI56" s="3" t="s">
        <v>1643</v>
      </c>
      <c r="MJ56" s="3" t="s">
        <v>1643</v>
      </c>
      <c r="MK56" s="3" t="s">
        <v>1643</v>
      </c>
      <c r="ML56" s="3" t="s">
        <v>1643</v>
      </c>
      <c r="MM56" s="3" t="s">
        <v>1643</v>
      </c>
      <c r="MN56" s="20" t="s">
        <v>1643</v>
      </c>
      <c r="MO56" s="13" t="s">
        <v>1643</v>
      </c>
      <c r="MP56" s="3" t="s">
        <v>1643</v>
      </c>
      <c r="MQ56" s="3" t="s">
        <v>1643</v>
      </c>
      <c r="MR56" s="3" t="s">
        <v>1643</v>
      </c>
      <c r="MS56" s="3" t="s">
        <v>1643</v>
      </c>
      <c r="MT56" s="3" t="s">
        <v>1643</v>
      </c>
      <c r="MU56" s="3" t="s">
        <v>1643</v>
      </c>
      <c r="MV56" s="20" t="s">
        <v>1643</v>
      </c>
      <c r="MW56" s="13" t="s">
        <v>1643</v>
      </c>
      <c r="MX56" s="3" t="s">
        <v>1643</v>
      </c>
      <c r="MY56" s="3" t="s">
        <v>1643</v>
      </c>
      <c r="MZ56" s="3" t="s">
        <v>1643</v>
      </c>
      <c r="NA56" s="3" t="s">
        <v>1643</v>
      </c>
      <c r="NB56" s="3" t="s">
        <v>1643</v>
      </c>
      <c r="NC56" s="20" t="s">
        <v>1643</v>
      </c>
      <c r="ND56" s="13" t="s">
        <v>1643</v>
      </c>
      <c r="NE56" s="3" t="s">
        <v>1643</v>
      </c>
      <c r="NF56" s="3" t="s">
        <v>1643</v>
      </c>
      <c r="NG56" s="3" t="s">
        <v>1643</v>
      </c>
      <c r="NH56" s="3" t="s">
        <v>1643</v>
      </c>
      <c r="NI56" s="3" t="s">
        <v>1643</v>
      </c>
      <c r="NJ56" s="3" t="s">
        <v>1643</v>
      </c>
      <c r="NK56" s="3" t="s">
        <v>1643</v>
      </c>
      <c r="NL56" s="3" t="s">
        <v>1643</v>
      </c>
      <c r="NM56" s="3" t="s">
        <v>1643</v>
      </c>
      <c r="NN56" s="3" t="s">
        <v>1643</v>
      </c>
      <c r="NO56" s="20" t="s">
        <v>1643</v>
      </c>
      <c r="NP56" s="13" t="s">
        <v>1643</v>
      </c>
      <c r="NQ56" s="3" t="s">
        <v>1643</v>
      </c>
      <c r="NR56" s="3" t="s">
        <v>1643</v>
      </c>
      <c r="NS56" s="3" t="s">
        <v>1643</v>
      </c>
      <c r="NT56" s="3" t="s">
        <v>1643</v>
      </c>
      <c r="NU56" s="3" t="s">
        <v>1643</v>
      </c>
      <c r="NV56" s="3" t="s">
        <v>1643</v>
      </c>
      <c r="NW56" s="3" t="s">
        <v>1643</v>
      </c>
      <c r="NX56" s="3" t="s">
        <v>1643</v>
      </c>
      <c r="NY56" s="3" t="s">
        <v>1643</v>
      </c>
      <c r="NZ56" s="3" t="s">
        <v>1643</v>
      </c>
      <c r="OA56" s="3" t="s">
        <v>1643</v>
      </c>
      <c r="OB56" s="3" t="s">
        <v>1643</v>
      </c>
      <c r="OC56" s="3" t="s">
        <v>1643</v>
      </c>
      <c r="OD56" s="3" t="s">
        <v>1643</v>
      </c>
      <c r="OE56" s="5" t="s">
        <v>1643</v>
      </c>
      <c r="OF56" s="13" t="s">
        <v>1643</v>
      </c>
      <c r="OG56" s="3" t="s">
        <v>1643</v>
      </c>
      <c r="OH56" s="3" t="s">
        <v>1643</v>
      </c>
      <c r="OI56" s="3" t="s">
        <v>1643</v>
      </c>
      <c r="OJ56" s="3" t="s">
        <v>1643</v>
      </c>
      <c r="OK56" s="3" t="s">
        <v>1643</v>
      </c>
      <c r="OL56" s="3" t="s">
        <v>1643</v>
      </c>
      <c r="OM56" s="5" t="s">
        <v>1643</v>
      </c>
      <c r="ON56" s="13" t="s">
        <v>1643</v>
      </c>
      <c r="OO56" s="3" t="s">
        <v>1643</v>
      </c>
      <c r="OP56" s="3" t="s">
        <v>1643</v>
      </c>
      <c r="OQ56" s="3" t="s">
        <v>1643</v>
      </c>
      <c r="OR56" s="3" t="s">
        <v>1643</v>
      </c>
      <c r="OS56" s="3" t="s">
        <v>1643</v>
      </c>
      <c r="OT56" s="3" t="s">
        <v>1643</v>
      </c>
      <c r="OU56" s="3" t="s">
        <v>1643</v>
      </c>
      <c r="OV56" s="3" t="s">
        <v>1643</v>
      </c>
      <c r="OW56" s="3" t="s">
        <v>1643</v>
      </c>
      <c r="OX56" s="5" t="s">
        <v>1643</v>
      </c>
      <c r="OY56" s="13" t="s">
        <v>1643</v>
      </c>
      <c r="OZ56" s="3" t="s">
        <v>1643</v>
      </c>
      <c r="PA56" s="3" t="s">
        <v>1643</v>
      </c>
      <c r="PB56" s="3" t="s">
        <v>1643</v>
      </c>
      <c r="PC56" s="3" t="s">
        <v>1643</v>
      </c>
      <c r="PD56" s="3" t="s">
        <v>1643</v>
      </c>
      <c r="PE56" s="3" t="s">
        <v>1643</v>
      </c>
      <c r="PF56" s="3" t="s">
        <v>1643</v>
      </c>
      <c r="PG56" s="3" t="s">
        <v>1643</v>
      </c>
      <c r="PH56" s="3" t="s">
        <v>1643</v>
      </c>
      <c r="PI56" s="3" t="s">
        <v>1643</v>
      </c>
      <c r="PJ56" s="3" t="s">
        <v>1643</v>
      </c>
      <c r="PK56" s="3" t="s">
        <v>1643</v>
      </c>
      <c r="PL56" s="3" t="s">
        <v>1643</v>
      </c>
      <c r="PM56" s="3" t="s">
        <v>1643</v>
      </c>
      <c r="PN56" s="3" t="s">
        <v>1643</v>
      </c>
      <c r="PO56" s="3" t="s">
        <v>1643</v>
      </c>
      <c r="PP56" s="3" t="s">
        <v>1643</v>
      </c>
      <c r="PQ56" s="3" t="s">
        <v>1643</v>
      </c>
      <c r="PR56" s="3" t="s">
        <v>1643</v>
      </c>
      <c r="PS56" s="3" t="s">
        <v>1643</v>
      </c>
      <c r="PT56" s="3" t="s">
        <v>1643</v>
      </c>
      <c r="PU56" s="3" t="s">
        <v>1643</v>
      </c>
      <c r="PV56" s="3" t="s">
        <v>1643</v>
      </c>
      <c r="PW56" s="3" t="s">
        <v>1643</v>
      </c>
      <c r="PX56" s="3" t="s">
        <v>1643</v>
      </c>
      <c r="PY56" s="3" t="s">
        <v>1643</v>
      </c>
      <c r="PZ56" s="3" t="s">
        <v>1643</v>
      </c>
      <c r="QA56" s="3" t="s">
        <v>1643</v>
      </c>
      <c r="QB56" s="3" t="s">
        <v>1643</v>
      </c>
      <c r="QC56" s="3" t="s">
        <v>1643</v>
      </c>
      <c r="QD56" s="3" t="s">
        <v>1643</v>
      </c>
      <c r="QE56" s="3" t="s">
        <v>1643</v>
      </c>
      <c r="QF56" s="3" t="s">
        <v>1643</v>
      </c>
      <c r="QG56" s="3" t="s">
        <v>1643</v>
      </c>
      <c r="QH56" s="3" t="s">
        <v>1643</v>
      </c>
      <c r="QI56" s="3" t="s">
        <v>1643</v>
      </c>
      <c r="QJ56" s="3" t="s">
        <v>1643</v>
      </c>
      <c r="QK56" s="3" t="s">
        <v>1643</v>
      </c>
      <c r="QL56" s="3" t="s">
        <v>1643</v>
      </c>
      <c r="QM56" s="3" t="s">
        <v>1643</v>
      </c>
      <c r="QN56" s="3" t="s">
        <v>1643</v>
      </c>
      <c r="QO56" s="3" t="s">
        <v>1643</v>
      </c>
      <c r="QP56" s="3" t="s">
        <v>1643</v>
      </c>
      <c r="QQ56" s="3" t="s">
        <v>1643</v>
      </c>
      <c r="QR56" s="3" t="s">
        <v>1643</v>
      </c>
      <c r="QS56" s="3" t="s">
        <v>1643</v>
      </c>
      <c r="QT56" s="3" t="s">
        <v>1643</v>
      </c>
      <c r="QU56" s="3" t="s">
        <v>1643</v>
      </c>
      <c r="QV56" s="3" t="s">
        <v>1643</v>
      </c>
      <c r="QW56" s="3" t="s">
        <v>1643</v>
      </c>
      <c r="QX56" s="3" t="s">
        <v>1643</v>
      </c>
      <c r="QY56" s="3" t="s">
        <v>1643</v>
      </c>
      <c r="QZ56" s="3" t="s">
        <v>1643</v>
      </c>
      <c r="RA56" s="3" t="s">
        <v>1643</v>
      </c>
      <c r="RB56" s="3" t="s">
        <v>1643</v>
      </c>
      <c r="RC56" s="3" t="s">
        <v>1643</v>
      </c>
      <c r="RD56" s="3" t="s">
        <v>1643</v>
      </c>
      <c r="RE56" s="3" t="s">
        <v>1643</v>
      </c>
      <c r="RF56" s="3" t="s">
        <v>1643</v>
      </c>
      <c r="RG56" s="3" t="s">
        <v>1643</v>
      </c>
      <c r="RH56" s="3" t="s">
        <v>1643</v>
      </c>
      <c r="RI56" s="3" t="s">
        <v>1643</v>
      </c>
      <c r="RJ56" s="3" t="s">
        <v>1643</v>
      </c>
      <c r="RK56" s="5" t="s">
        <v>1643</v>
      </c>
      <c r="RL56" s="8" t="s">
        <v>1643</v>
      </c>
      <c r="RM56" s="3" t="s">
        <v>1643</v>
      </c>
      <c r="RN56" s="3" t="s">
        <v>1643</v>
      </c>
      <c r="RO56" s="3" t="s">
        <v>1643</v>
      </c>
      <c r="RP56" s="3" t="s">
        <v>1643</v>
      </c>
      <c r="RQ56" s="3" t="s">
        <v>1643</v>
      </c>
      <c r="RR56" s="20" t="s">
        <v>1643</v>
      </c>
      <c r="RS56" s="13" t="s">
        <v>1643</v>
      </c>
      <c r="RT56" s="3" t="s">
        <v>1643</v>
      </c>
      <c r="RU56" s="3" t="s">
        <v>1643</v>
      </c>
      <c r="RV56" s="3" t="s">
        <v>1643</v>
      </c>
      <c r="RW56" s="3" t="s">
        <v>1643</v>
      </c>
      <c r="RX56" s="3" t="s">
        <v>1643</v>
      </c>
      <c r="RY56" s="3" t="s">
        <v>1643</v>
      </c>
      <c r="RZ56" s="3" t="s">
        <v>1643</v>
      </c>
      <c r="SA56" s="3" t="s">
        <v>1643</v>
      </c>
      <c r="SB56" s="3" t="s">
        <v>1643</v>
      </c>
      <c r="SC56" s="3" t="s">
        <v>1643</v>
      </c>
      <c r="SD56" s="3" t="s">
        <v>1643</v>
      </c>
      <c r="SE56" s="3" t="s">
        <v>1643</v>
      </c>
      <c r="SF56" s="3" t="s">
        <v>1643</v>
      </c>
      <c r="SG56" s="3" t="s">
        <v>1643</v>
      </c>
      <c r="SH56" s="3" t="s">
        <v>1643</v>
      </c>
      <c r="SI56" s="3" t="s">
        <v>1643</v>
      </c>
      <c r="SJ56" s="3" t="s">
        <v>1643</v>
      </c>
      <c r="SK56" s="3" t="s">
        <v>1643</v>
      </c>
      <c r="SL56" s="3" t="s">
        <v>1643</v>
      </c>
      <c r="SM56" s="3" t="s">
        <v>1643</v>
      </c>
      <c r="SN56" s="3" t="s">
        <v>1643</v>
      </c>
      <c r="SO56" s="3" t="s">
        <v>1643</v>
      </c>
      <c r="SP56" s="3" t="s">
        <v>1643</v>
      </c>
      <c r="SQ56" s="3" t="s">
        <v>1643</v>
      </c>
      <c r="SR56" s="3" t="s">
        <v>1643</v>
      </c>
      <c r="SS56" s="3" t="s">
        <v>1643</v>
      </c>
      <c r="ST56" s="3" t="s">
        <v>1643</v>
      </c>
      <c r="SU56" s="3" t="s">
        <v>1643</v>
      </c>
      <c r="SV56" s="3" t="s">
        <v>1643</v>
      </c>
      <c r="SW56" s="3" t="s">
        <v>1643</v>
      </c>
      <c r="SX56" s="3" t="s">
        <v>1643</v>
      </c>
      <c r="SY56" s="3" t="s">
        <v>1643</v>
      </c>
      <c r="SZ56" s="3" t="s">
        <v>1643</v>
      </c>
      <c r="TA56" s="3" t="s">
        <v>1643</v>
      </c>
      <c r="TB56" s="20" t="s">
        <v>1643</v>
      </c>
      <c r="TC56" s="13"/>
      <c r="TD56" s="3"/>
      <c r="TE56" s="5"/>
      <c r="TF56" s="18" t="s">
        <v>1643</v>
      </c>
      <c r="TG56" s="13" t="s">
        <v>1643</v>
      </c>
      <c r="TH56" s="3" t="s">
        <v>1643</v>
      </c>
      <c r="TI56" s="3" t="s">
        <v>1643</v>
      </c>
      <c r="TJ56" s="3" t="s">
        <v>1643</v>
      </c>
      <c r="TK56" s="3" t="s">
        <v>1643</v>
      </c>
      <c r="TL56" s="3" t="s">
        <v>1643</v>
      </c>
      <c r="TM56" s="3" t="s">
        <v>1643</v>
      </c>
      <c r="TN56" s="3" t="s">
        <v>1643</v>
      </c>
      <c r="TO56" s="3" t="s">
        <v>1643</v>
      </c>
      <c r="TP56" s="5" t="s">
        <v>1643</v>
      </c>
      <c r="TQ56" s="8" t="s">
        <v>1643</v>
      </c>
      <c r="TR56" s="3" t="s">
        <v>1643</v>
      </c>
      <c r="TS56" s="3" t="s">
        <v>1643</v>
      </c>
      <c r="TT56" s="3" t="s">
        <v>1643</v>
      </c>
      <c r="TU56" s="20" t="s">
        <v>1643</v>
      </c>
      <c r="TV56" s="13" t="s">
        <v>1643</v>
      </c>
      <c r="TW56" s="5" t="s">
        <v>1643</v>
      </c>
      <c r="TX56" s="13" t="s">
        <v>1643</v>
      </c>
      <c r="TY56" s="5" t="s">
        <v>1643</v>
      </c>
      <c r="TZ56" s="13" t="s">
        <v>1643</v>
      </c>
      <c r="UA56" s="3" t="s">
        <v>1643</v>
      </c>
      <c r="UB56" s="3" t="s">
        <v>1643</v>
      </c>
      <c r="UC56" s="3" t="s">
        <v>1643</v>
      </c>
      <c r="UD56" s="3" t="s">
        <v>1643</v>
      </c>
      <c r="UE56" s="5" t="s">
        <v>1643</v>
      </c>
      <c r="UF56" s="13" t="s">
        <v>110</v>
      </c>
      <c r="UG56" s="3" t="s">
        <v>1643</v>
      </c>
      <c r="UH56" s="5" t="s">
        <v>110</v>
      </c>
      <c r="UI56" s="13" t="s">
        <v>128</v>
      </c>
      <c r="UJ56" s="3" t="s">
        <v>131</v>
      </c>
      <c r="UK56" s="3" t="s">
        <v>128</v>
      </c>
      <c r="UL56" s="3" t="s">
        <v>131</v>
      </c>
      <c r="UM56" s="3" t="s">
        <v>132</v>
      </c>
      <c r="UN56" s="3" t="s">
        <v>132</v>
      </c>
      <c r="UO56" s="3" t="s">
        <v>128</v>
      </c>
      <c r="UP56" s="3" t="s">
        <v>127</v>
      </c>
      <c r="UQ56" s="3" t="s">
        <v>131</v>
      </c>
      <c r="UR56" s="3" t="s">
        <v>128</v>
      </c>
      <c r="US56" s="3" t="s">
        <v>132</v>
      </c>
      <c r="UT56" s="3" t="s">
        <v>132</v>
      </c>
      <c r="UU56" s="3" t="s">
        <v>132</v>
      </c>
      <c r="UV56" s="3" t="s">
        <v>132</v>
      </c>
      <c r="UW56" s="3" t="s">
        <v>132</v>
      </c>
      <c r="UX56" s="5" t="s">
        <v>1643</v>
      </c>
      <c r="UY56" s="13" t="s">
        <v>196</v>
      </c>
      <c r="UZ56" s="3" t="s">
        <v>198</v>
      </c>
      <c r="VA56" s="3" t="s">
        <v>1643</v>
      </c>
      <c r="VB56" s="3" t="s">
        <v>201</v>
      </c>
      <c r="VC56" s="3" t="s">
        <v>1643</v>
      </c>
      <c r="VD56" s="3" t="s">
        <v>207</v>
      </c>
      <c r="VE56" s="3" t="s">
        <v>1643</v>
      </c>
      <c r="VF56" s="5" t="s">
        <v>1643</v>
      </c>
      <c r="VG56" s="13" t="s">
        <v>1643</v>
      </c>
      <c r="VH56" s="3" t="s">
        <v>1643</v>
      </c>
      <c r="VI56" s="3" t="s">
        <v>1643</v>
      </c>
      <c r="VJ56" s="3" t="s">
        <v>1643</v>
      </c>
      <c r="VK56" s="3" t="s">
        <v>235</v>
      </c>
      <c r="VL56" s="3" t="s">
        <v>1643</v>
      </c>
      <c r="VM56" s="3" t="s">
        <v>1643</v>
      </c>
      <c r="VN56" s="5" t="s">
        <v>1643</v>
      </c>
      <c r="VO56" s="13" t="s">
        <v>127</v>
      </c>
      <c r="VP56" s="3" t="s">
        <v>127</v>
      </c>
      <c r="VQ56" s="3" t="s">
        <v>127</v>
      </c>
      <c r="VR56" s="3" t="s">
        <v>132</v>
      </c>
      <c r="VS56" s="3" t="s">
        <v>127</v>
      </c>
      <c r="VT56" s="3" t="s">
        <v>127</v>
      </c>
      <c r="VU56" s="3" t="s">
        <v>127</v>
      </c>
      <c r="VV56" s="3" t="s">
        <v>127</v>
      </c>
      <c r="VW56" s="3" t="s">
        <v>127</v>
      </c>
      <c r="VX56" s="3" t="s">
        <v>127</v>
      </c>
      <c r="VY56" s="3" t="s">
        <v>127</v>
      </c>
      <c r="VZ56" s="3" t="s">
        <v>127</v>
      </c>
      <c r="WA56" s="3" t="s">
        <v>127</v>
      </c>
      <c r="WB56" s="3" t="s">
        <v>127</v>
      </c>
      <c r="WC56" s="3" t="s">
        <v>127</v>
      </c>
      <c r="WD56" s="3" t="s">
        <v>131</v>
      </c>
      <c r="WE56" s="3" t="s">
        <v>128</v>
      </c>
      <c r="WF56" s="3" t="s">
        <v>129</v>
      </c>
      <c r="WG56" s="3" t="s">
        <v>129</v>
      </c>
      <c r="WH56" s="3" t="s">
        <v>131</v>
      </c>
      <c r="WI56" s="3" t="s">
        <v>131</v>
      </c>
      <c r="WJ56" s="3" t="s">
        <v>131</v>
      </c>
      <c r="WK56" s="3" t="s">
        <v>129</v>
      </c>
      <c r="WL56" s="3" t="s">
        <v>129</v>
      </c>
      <c r="WM56" s="3" t="s">
        <v>131</v>
      </c>
      <c r="WN56" s="3" t="s">
        <v>131</v>
      </c>
      <c r="WO56" s="3" t="s">
        <v>131</v>
      </c>
      <c r="WP56" s="3" t="s">
        <v>129</v>
      </c>
      <c r="WQ56" s="3" t="s">
        <v>129</v>
      </c>
      <c r="WR56" s="3" t="s">
        <v>129</v>
      </c>
      <c r="WS56" s="3" t="s">
        <v>129</v>
      </c>
      <c r="WT56" s="3" t="s">
        <v>128</v>
      </c>
      <c r="WU56" s="3" t="s">
        <v>129</v>
      </c>
      <c r="WV56" s="3" t="s">
        <v>1643</v>
      </c>
      <c r="WW56" s="3" t="s">
        <v>1643</v>
      </c>
      <c r="WX56" s="3" t="s">
        <v>1643</v>
      </c>
      <c r="WY56" s="3" t="s">
        <v>1643</v>
      </c>
      <c r="WZ56" s="3" t="s">
        <v>1643</v>
      </c>
      <c r="XA56" s="3" t="s">
        <v>1643</v>
      </c>
      <c r="XB56" s="3" t="s">
        <v>1643</v>
      </c>
      <c r="XC56" s="3" t="s">
        <v>1643</v>
      </c>
      <c r="XD56" s="3" t="s">
        <v>1643</v>
      </c>
      <c r="XE56" s="3" t="s">
        <v>1643</v>
      </c>
      <c r="XF56" s="3" t="s">
        <v>1643</v>
      </c>
      <c r="XG56" s="3" t="s">
        <v>1643</v>
      </c>
      <c r="XH56" s="3" t="s">
        <v>1643</v>
      </c>
      <c r="XI56" s="3" t="s">
        <v>1643</v>
      </c>
      <c r="XJ56" s="3" t="s">
        <v>1643</v>
      </c>
      <c r="XK56" s="3" t="s">
        <v>1643</v>
      </c>
      <c r="XL56" s="3" t="s">
        <v>1643</v>
      </c>
      <c r="XM56" s="3" t="s">
        <v>1643</v>
      </c>
      <c r="XN56" s="3" t="s">
        <v>1643</v>
      </c>
      <c r="XO56" s="3" t="s">
        <v>1643</v>
      </c>
      <c r="XP56" s="3" t="s">
        <v>1643</v>
      </c>
      <c r="XQ56" s="3" t="s">
        <v>1643</v>
      </c>
      <c r="XR56" s="3" t="s">
        <v>1643</v>
      </c>
      <c r="XS56" s="3" t="s">
        <v>1643</v>
      </c>
      <c r="XT56" s="3" t="s">
        <v>1643</v>
      </c>
      <c r="XU56" s="3" t="s">
        <v>1643</v>
      </c>
      <c r="XV56" s="3" t="s">
        <v>1643</v>
      </c>
      <c r="XW56" s="3" t="s">
        <v>1643</v>
      </c>
      <c r="XX56" s="3" t="s">
        <v>1643</v>
      </c>
      <c r="XY56" s="3" t="s">
        <v>1643</v>
      </c>
      <c r="XZ56" s="3" t="s">
        <v>1643</v>
      </c>
      <c r="YA56" s="5" t="s">
        <v>1643</v>
      </c>
      <c r="YB56" s="13" t="s">
        <v>1643</v>
      </c>
      <c r="YC56" s="3" t="s">
        <v>1643</v>
      </c>
      <c r="YD56" s="3" t="s">
        <v>1643</v>
      </c>
      <c r="YE56" s="3" t="s">
        <v>1643</v>
      </c>
      <c r="YF56" s="3" t="s">
        <v>1643</v>
      </c>
      <c r="YG56" s="3" t="s">
        <v>1643</v>
      </c>
      <c r="YH56" s="5" t="s">
        <v>1643</v>
      </c>
      <c r="YI56" s="13" t="s">
        <v>1643</v>
      </c>
      <c r="YJ56" s="3" t="s">
        <v>1643</v>
      </c>
      <c r="YK56" s="3" t="s">
        <v>1643</v>
      </c>
      <c r="YL56" s="3" t="s">
        <v>1643</v>
      </c>
      <c r="YM56" s="3" t="s">
        <v>1643</v>
      </c>
      <c r="YN56" s="3" t="s">
        <v>1643</v>
      </c>
      <c r="YO56" s="3" t="s">
        <v>1643</v>
      </c>
      <c r="YP56" s="3" t="s">
        <v>1643</v>
      </c>
      <c r="YQ56" s="3" t="s">
        <v>1643</v>
      </c>
      <c r="YR56" s="3" t="s">
        <v>1643</v>
      </c>
      <c r="YS56" s="3" t="s">
        <v>1643</v>
      </c>
      <c r="YT56" s="3" t="s">
        <v>1643</v>
      </c>
      <c r="YU56" s="3" t="s">
        <v>1643</v>
      </c>
      <c r="YV56" s="3" t="s">
        <v>1643</v>
      </c>
      <c r="YW56" s="3" t="s">
        <v>1643</v>
      </c>
      <c r="YX56" s="3" t="s">
        <v>1643</v>
      </c>
      <c r="YY56" s="3" t="s">
        <v>1643</v>
      </c>
      <c r="YZ56" s="3" t="s">
        <v>1643</v>
      </c>
      <c r="ZA56" s="3" t="s">
        <v>1643</v>
      </c>
      <c r="ZB56" s="3" t="s">
        <v>1643</v>
      </c>
      <c r="ZC56" s="3" t="s">
        <v>1643</v>
      </c>
      <c r="ZD56" s="3" t="s">
        <v>1643</v>
      </c>
      <c r="ZE56" s="3" t="s">
        <v>1643</v>
      </c>
      <c r="ZF56" s="3" t="s">
        <v>1643</v>
      </c>
      <c r="ZG56" s="3" t="s">
        <v>1643</v>
      </c>
      <c r="ZH56" s="3" t="s">
        <v>1643</v>
      </c>
      <c r="ZI56" s="3" t="s">
        <v>1643</v>
      </c>
      <c r="ZJ56" s="3" t="s">
        <v>1643</v>
      </c>
      <c r="ZK56" s="3" t="s">
        <v>1643</v>
      </c>
      <c r="ZL56" s="3" t="s">
        <v>1643</v>
      </c>
      <c r="ZM56" s="3" t="s">
        <v>1643</v>
      </c>
      <c r="ZN56" s="3" t="s">
        <v>1643</v>
      </c>
      <c r="ZO56" s="3" t="s">
        <v>1643</v>
      </c>
      <c r="ZP56" s="3" t="s">
        <v>1643</v>
      </c>
      <c r="ZQ56" s="3" t="s">
        <v>1643</v>
      </c>
      <c r="ZR56" s="5" t="s">
        <v>1643</v>
      </c>
      <c r="ZS56" s="13"/>
      <c r="ZT56" s="3"/>
      <c r="ZU56" s="5"/>
      <c r="ZV56" s="18" t="s">
        <v>1643</v>
      </c>
      <c r="ZW56" s="13" t="s">
        <v>1643</v>
      </c>
      <c r="ZX56" s="3" t="s">
        <v>1643</v>
      </c>
      <c r="ZY56" s="3" t="s">
        <v>1643</v>
      </c>
      <c r="ZZ56" s="3" t="s">
        <v>1643</v>
      </c>
      <c r="AAA56" s="3" t="s">
        <v>1643</v>
      </c>
      <c r="AAB56" s="3" t="s">
        <v>1643</v>
      </c>
      <c r="AAC56" s="3" t="s">
        <v>1643</v>
      </c>
      <c r="AAD56" s="3" t="s">
        <v>1643</v>
      </c>
      <c r="AAE56" s="3" t="s">
        <v>1643</v>
      </c>
      <c r="AAF56" s="5" t="s">
        <v>1643</v>
      </c>
      <c r="AAG56" s="13" t="s">
        <v>1643</v>
      </c>
      <c r="AAH56" s="3" t="s">
        <v>1643</v>
      </c>
      <c r="AAI56" s="3" t="s">
        <v>1643</v>
      </c>
      <c r="AAJ56" s="3" t="s">
        <v>1643</v>
      </c>
      <c r="AAK56" s="3" t="s">
        <v>1643</v>
      </c>
      <c r="AAL56" s="3" t="s">
        <v>1643</v>
      </c>
      <c r="AAM56" s="3" t="s">
        <v>1643</v>
      </c>
      <c r="AAN56" s="3" t="s">
        <v>1643</v>
      </c>
      <c r="AAO56" s="5" t="s">
        <v>1643</v>
      </c>
      <c r="AAP56" s="13" t="s">
        <v>1643</v>
      </c>
      <c r="AAQ56" s="5" t="s">
        <v>1643</v>
      </c>
      <c r="AAR56" s="13" t="s">
        <v>1643</v>
      </c>
      <c r="AAS56" s="3" t="s">
        <v>1643</v>
      </c>
      <c r="AAT56" s="3" t="s">
        <v>1643</v>
      </c>
      <c r="AAU56" s="3" t="s">
        <v>1643</v>
      </c>
      <c r="AAV56" s="3" t="s">
        <v>1643</v>
      </c>
      <c r="AAW56" s="3" t="s">
        <v>1643</v>
      </c>
      <c r="AAX56" s="5" t="s">
        <v>1643</v>
      </c>
      <c r="AAY56" s="13" t="s">
        <v>1643</v>
      </c>
      <c r="AAZ56" s="13" t="s">
        <v>1643</v>
      </c>
      <c r="ABA56" s="3" t="s">
        <v>1643</v>
      </c>
      <c r="ABB56" s="3" t="s">
        <v>1643</v>
      </c>
      <c r="ABC56" s="3" t="s">
        <v>1643</v>
      </c>
      <c r="ABD56" s="3" t="s">
        <v>1643</v>
      </c>
      <c r="ABE56" s="20"/>
      <c r="ABF56" s="5" t="s">
        <v>1643</v>
      </c>
      <c r="ABG56" s="13" t="s">
        <v>1643</v>
      </c>
      <c r="ABH56" s="3" t="s">
        <v>1643</v>
      </c>
      <c r="ABI56" s="3" t="s">
        <v>1643</v>
      </c>
      <c r="ABJ56" s="3" t="s">
        <v>1643</v>
      </c>
      <c r="ABK56" s="3" t="s">
        <v>1643</v>
      </c>
      <c r="ABL56" s="3" t="s">
        <v>1643</v>
      </c>
      <c r="ABM56" s="5" t="s">
        <v>1643</v>
      </c>
      <c r="ABN56" s="13" t="s">
        <v>1643</v>
      </c>
      <c r="ABO56" s="3" t="s">
        <v>1643</v>
      </c>
      <c r="ABP56" s="3" t="s">
        <v>1643</v>
      </c>
      <c r="ABQ56" s="3" t="s">
        <v>1643</v>
      </c>
      <c r="ABR56" s="3" t="s">
        <v>1643</v>
      </c>
      <c r="ABS56" s="3" t="s">
        <v>1643</v>
      </c>
      <c r="ABT56" s="5" t="s">
        <v>1643</v>
      </c>
      <c r="ABU56" s="13" t="s">
        <v>1643</v>
      </c>
      <c r="ABV56" s="3" t="s">
        <v>1643</v>
      </c>
      <c r="ABW56" s="3" t="s">
        <v>1643</v>
      </c>
      <c r="ABX56" s="3" t="s">
        <v>1643</v>
      </c>
      <c r="ABY56" s="3" t="s">
        <v>1643</v>
      </c>
      <c r="ABZ56" s="3" t="s">
        <v>1643</v>
      </c>
      <c r="ACA56" s="5" t="s">
        <v>1643</v>
      </c>
      <c r="ACB56" s="13" t="s">
        <v>1643</v>
      </c>
      <c r="ACC56" s="3" t="s">
        <v>1643</v>
      </c>
      <c r="ACD56" s="3" t="s">
        <v>1643</v>
      </c>
      <c r="ACE56" s="3" t="s">
        <v>1643</v>
      </c>
      <c r="ACF56" s="3" t="s">
        <v>1643</v>
      </c>
      <c r="ACG56" s="3" t="s">
        <v>1643</v>
      </c>
      <c r="ACH56" s="3" t="s">
        <v>1643</v>
      </c>
      <c r="ACI56" s="3" t="s">
        <v>1643</v>
      </c>
      <c r="ACJ56" s="5" t="s">
        <v>1643</v>
      </c>
      <c r="ACK56" s="13" t="s">
        <v>1643</v>
      </c>
      <c r="ACL56" s="3" t="s">
        <v>1643</v>
      </c>
      <c r="ACM56" s="3" t="s">
        <v>1643</v>
      </c>
      <c r="ACN56" s="3" t="s">
        <v>1643</v>
      </c>
      <c r="ACO56" s="3" t="s">
        <v>1643</v>
      </c>
      <c r="ACP56" s="5" t="s">
        <v>1643</v>
      </c>
      <c r="ACQ56" s="13" t="s">
        <v>1643</v>
      </c>
      <c r="ACR56" s="3" t="s">
        <v>1643</v>
      </c>
      <c r="ACS56" s="3" t="s">
        <v>1643</v>
      </c>
      <c r="ACT56" s="3" t="s">
        <v>1643</v>
      </c>
      <c r="ACU56" s="5"/>
      <c r="ACV56" s="13" t="s">
        <v>1643</v>
      </c>
      <c r="ACW56" s="3" t="s">
        <v>1643</v>
      </c>
      <c r="ACX56" s="3" t="s">
        <v>1643</v>
      </c>
      <c r="ACY56" s="3" t="s">
        <v>1643</v>
      </c>
      <c r="ACZ56" s="5" t="s">
        <v>1643</v>
      </c>
      <c r="ADA56" s="13" t="s">
        <v>1643</v>
      </c>
      <c r="ADB56" s="3" t="s">
        <v>1643</v>
      </c>
      <c r="ADC56" s="3" t="s">
        <v>1643</v>
      </c>
      <c r="ADD56" s="3" t="s">
        <v>1643</v>
      </c>
      <c r="ADE56" s="3" t="s">
        <v>1643</v>
      </c>
      <c r="ADF56" s="3" t="s">
        <v>1643</v>
      </c>
      <c r="ADG56" s="3" t="s">
        <v>1643</v>
      </c>
      <c r="ADH56" s="3" t="s">
        <v>1643</v>
      </c>
      <c r="ADI56" s="20" t="s">
        <v>1643</v>
      </c>
      <c r="ADJ56" s="13" t="s">
        <v>1643</v>
      </c>
      <c r="ADK56" s="3" t="s">
        <v>1643</v>
      </c>
      <c r="ADL56" s="3" t="s">
        <v>1643</v>
      </c>
      <c r="ADM56" s="3" t="s">
        <v>1643</v>
      </c>
      <c r="ADN56" s="3" t="s">
        <v>1643</v>
      </c>
      <c r="ADO56" s="5" t="s">
        <v>1643</v>
      </c>
      <c r="ADP56" s="13" t="s">
        <v>1643</v>
      </c>
      <c r="ADQ56" s="8" t="s">
        <v>1643</v>
      </c>
      <c r="ADR56" s="3" t="s">
        <v>1643</v>
      </c>
      <c r="ADS56" s="3" t="s">
        <v>1643</v>
      </c>
      <c r="ADT56" s="5" t="s">
        <v>1643</v>
      </c>
      <c r="ADU56" s="13" t="s">
        <v>1643</v>
      </c>
      <c r="ADV56" s="8" t="s">
        <v>1643</v>
      </c>
      <c r="ADW56" s="3" t="s">
        <v>1643</v>
      </c>
      <c r="ADX56" s="3" t="s">
        <v>1643</v>
      </c>
      <c r="ADY56" s="5" t="s">
        <v>1643</v>
      </c>
      <c r="ADZ56" s="13" t="s">
        <v>1643</v>
      </c>
      <c r="AEA56" s="8" t="s">
        <v>1643</v>
      </c>
      <c r="AEB56" s="3" t="s">
        <v>1643</v>
      </c>
      <c r="AEC56" s="3" t="s">
        <v>1643</v>
      </c>
      <c r="AED56" s="5" t="s">
        <v>1643</v>
      </c>
      <c r="AEE56" s="13" t="s">
        <v>1643</v>
      </c>
      <c r="AEF56" s="3" t="s">
        <v>1643</v>
      </c>
      <c r="AEG56" s="3" t="s">
        <v>1643</v>
      </c>
      <c r="AEH56" s="3" t="s">
        <v>1643</v>
      </c>
      <c r="AEI56" s="3" t="s">
        <v>1643</v>
      </c>
      <c r="AEJ56" s="3" t="s">
        <v>1643</v>
      </c>
      <c r="AEK56" s="3" t="s">
        <v>1643</v>
      </c>
      <c r="AEL56" s="3" t="s">
        <v>1643</v>
      </c>
      <c r="AEM56" s="5" t="s">
        <v>1643</v>
      </c>
      <c r="AEN56" s="13" t="s">
        <v>1643</v>
      </c>
      <c r="AEO56" s="3" t="s">
        <v>1643</v>
      </c>
      <c r="AEP56" s="3" t="s">
        <v>1643</v>
      </c>
      <c r="AEQ56" s="3" t="s">
        <v>1643</v>
      </c>
      <c r="AER56" s="3" t="s">
        <v>1643</v>
      </c>
      <c r="AES56" s="3" t="s">
        <v>1643</v>
      </c>
      <c r="AET56" s="5" t="s">
        <v>1643</v>
      </c>
      <c r="AEU56" s="13" t="s">
        <v>1643</v>
      </c>
      <c r="AEV56" s="3" t="s">
        <v>1643</v>
      </c>
      <c r="AEW56" s="3" t="s">
        <v>1643</v>
      </c>
      <c r="AEX56" s="3" t="s">
        <v>1643</v>
      </c>
      <c r="AEY56" s="5" t="s">
        <v>1643</v>
      </c>
    </row>
    <row r="57" spans="1:831" ht="58" x14ac:dyDescent="0.35">
      <c r="A57" s="1">
        <v>45639.501828703702</v>
      </c>
      <c r="B57" s="2">
        <v>45639.50304398148</v>
      </c>
      <c r="C57" s="4">
        <v>13</v>
      </c>
      <c r="D57" s="4">
        <v>104</v>
      </c>
      <c r="E57" s="3" t="s">
        <v>1677</v>
      </c>
      <c r="F57" s="2">
        <v>45646.503064745368</v>
      </c>
      <c r="G57" s="3" t="s">
        <v>1766</v>
      </c>
      <c r="H57" s="4">
        <v>1</v>
      </c>
      <c r="I57" s="3" t="s">
        <v>1642</v>
      </c>
      <c r="J57" s="3" t="s">
        <v>1642</v>
      </c>
      <c r="K57" s="3" t="s">
        <v>1642</v>
      </c>
      <c r="L57" s="3" t="s">
        <v>1642</v>
      </c>
      <c r="M57" s="3" t="s">
        <v>1642</v>
      </c>
      <c r="N57" s="3" t="s">
        <v>1642</v>
      </c>
      <c r="O57" s="3" t="s">
        <v>110</v>
      </c>
      <c r="P57" s="3" t="s">
        <v>1643</v>
      </c>
      <c r="Q57" s="3" t="s">
        <v>1643</v>
      </c>
      <c r="R57" s="20" t="s">
        <v>110</v>
      </c>
      <c r="S57" s="127">
        <v>19</v>
      </c>
      <c r="T57" s="124"/>
      <c r="U57" s="3"/>
      <c r="V57" s="3" t="s">
        <v>20</v>
      </c>
      <c r="W57" s="3" t="s">
        <v>110</v>
      </c>
      <c r="X57" s="3" t="s">
        <v>37</v>
      </c>
      <c r="Y57" s="3" t="s">
        <v>76</v>
      </c>
      <c r="Z57" s="3" t="s">
        <v>14</v>
      </c>
      <c r="AA57" s="4">
        <v>100</v>
      </c>
      <c r="AB57" s="3" t="s">
        <v>25</v>
      </c>
      <c r="AC57" s="3" t="s">
        <v>111</v>
      </c>
      <c r="AD57" s="3" t="s">
        <v>111</v>
      </c>
      <c r="AE57" s="5" t="s">
        <v>1820</v>
      </c>
      <c r="AF57" s="8" t="s">
        <v>1643</v>
      </c>
      <c r="AG57" s="3" t="s">
        <v>1643</v>
      </c>
      <c r="AH57" s="3" t="s">
        <v>1643</v>
      </c>
      <c r="AI57" s="3" t="s">
        <v>1643</v>
      </c>
      <c r="AJ57" s="3" t="s">
        <v>1643</v>
      </c>
      <c r="AK57" s="3" t="s">
        <v>1643</v>
      </c>
      <c r="AL57" s="3" t="s">
        <v>1643</v>
      </c>
      <c r="AM57" s="3" t="s">
        <v>1643</v>
      </c>
      <c r="AN57" s="3" t="s">
        <v>1643</v>
      </c>
      <c r="AO57" s="3" t="s">
        <v>1643</v>
      </c>
      <c r="AP57" s="3" t="s">
        <v>1643</v>
      </c>
      <c r="AQ57" s="3" t="s">
        <v>1643</v>
      </c>
      <c r="AR57" s="3" t="s">
        <v>1643</v>
      </c>
      <c r="AS57" s="3" t="s">
        <v>1643</v>
      </c>
      <c r="AT57" s="3" t="s">
        <v>1643</v>
      </c>
      <c r="AU57" s="5" t="s">
        <v>1643</v>
      </c>
      <c r="AV57" s="13" t="s">
        <v>1643</v>
      </c>
      <c r="AW57" s="3" t="s">
        <v>1643</v>
      </c>
      <c r="AX57" s="3" t="s">
        <v>1643</v>
      </c>
      <c r="AY57" s="3" t="s">
        <v>1643</v>
      </c>
      <c r="AZ57" s="3" t="s">
        <v>1643</v>
      </c>
      <c r="BA57" s="3" t="s">
        <v>1643</v>
      </c>
      <c r="BB57" s="3" t="s">
        <v>1643</v>
      </c>
      <c r="BC57" s="5" t="s">
        <v>1643</v>
      </c>
      <c r="BD57" s="13" t="s">
        <v>1643</v>
      </c>
      <c r="BE57" s="3" t="s">
        <v>1643</v>
      </c>
      <c r="BF57" s="3" t="s">
        <v>1643</v>
      </c>
      <c r="BG57" s="3" t="s">
        <v>1643</v>
      </c>
      <c r="BH57" s="3" t="s">
        <v>1643</v>
      </c>
      <c r="BI57" s="3" t="s">
        <v>1643</v>
      </c>
      <c r="BJ57" s="3" t="s">
        <v>1643</v>
      </c>
      <c r="BK57" s="5" t="s">
        <v>1643</v>
      </c>
      <c r="BL57" s="13" t="s">
        <v>1643</v>
      </c>
      <c r="BM57" s="3" t="s">
        <v>1643</v>
      </c>
      <c r="BN57" s="3" t="s">
        <v>1643</v>
      </c>
      <c r="BO57" s="5" t="s">
        <v>1643</v>
      </c>
      <c r="BP57" s="13" t="s">
        <v>1643</v>
      </c>
      <c r="BQ57" s="3" t="s">
        <v>1643</v>
      </c>
      <c r="BR57" s="3" t="s">
        <v>1643</v>
      </c>
      <c r="BS57" s="5" t="s">
        <v>1643</v>
      </c>
      <c r="BT57" s="13" t="s">
        <v>1643</v>
      </c>
      <c r="BU57" s="5" t="s">
        <v>1643</v>
      </c>
      <c r="BV57" s="13" t="s">
        <v>1643</v>
      </c>
      <c r="BW57" s="3" t="s">
        <v>1643</v>
      </c>
      <c r="BX57" s="3" t="s">
        <v>1643</v>
      </c>
      <c r="BY57" s="5" t="s">
        <v>1643</v>
      </c>
      <c r="BZ57" s="13" t="s">
        <v>1643</v>
      </c>
      <c r="CA57" s="3" t="s">
        <v>1643</v>
      </c>
      <c r="CB57" s="3" t="s">
        <v>1643</v>
      </c>
      <c r="CC57" s="3" t="s">
        <v>1643</v>
      </c>
      <c r="CD57" s="5" t="s">
        <v>1643</v>
      </c>
      <c r="CE57" s="13" t="s">
        <v>1643</v>
      </c>
      <c r="CF57" s="3" t="s">
        <v>1643</v>
      </c>
      <c r="CG57" s="3" t="s">
        <v>1643</v>
      </c>
      <c r="CH57" s="3" t="s">
        <v>1643</v>
      </c>
      <c r="CI57" s="3" t="s">
        <v>1643</v>
      </c>
      <c r="CJ57" s="3" t="s">
        <v>1643</v>
      </c>
      <c r="CK57" s="5" t="s">
        <v>1643</v>
      </c>
      <c r="CL57" s="13" t="s">
        <v>1643</v>
      </c>
      <c r="CM57" s="3" t="s">
        <v>1643</v>
      </c>
      <c r="CN57" s="3" t="s">
        <v>1643</v>
      </c>
      <c r="CO57" s="3" t="s">
        <v>1643</v>
      </c>
      <c r="CP57" s="3" t="s">
        <v>1643</v>
      </c>
      <c r="CQ57" s="20" t="s">
        <v>1643</v>
      </c>
      <c r="CR57" s="13" t="s">
        <v>1643</v>
      </c>
      <c r="CS57" s="3" t="s">
        <v>1643</v>
      </c>
      <c r="CT57" s="3" t="s">
        <v>1643</v>
      </c>
      <c r="CU57" s="3" t="s">
        <v>1643</v>
      </c>
      <c r="CV57" s="3" t="s">
        <v>1643</v>
      </c>
      <c r="CW57" s="3" t="s">
        <v>1643</v>
      </c>
      <c r="CX57" s="3" t="s">
        <v>1643</v>
      </c>
      <c r="CY57" s="3" t="s">
        <v>1643</v>
      </c>
      <c r="CZ57" s="3" t="s">
        <v>1643</v>
      </c>
      <c r="DA57" s="3" t="s">
        <v>1643</v>
      </c>
      <c r="DB57" s="3" t="s">
        <v>1643</v>
      </c>
      <c r="DC57" s="3" t="s">
        <v>1643</v>
      </c>
      <c r="DD57" s="3" t="s">
        <v>1643</v>
      </c>
      <c r="DE57" s="5" t="s">
        <v>1643</v>
      </c>
      <c r="DF57" s="8" t="s">
        <v>1643</v>
      </c>
      <c r="DG57" s="3" t="s">
        <v>1643</v>
      </c>
      <c r="DH57" s="3" t="s">
        <v>1643</v>
      </c>
      <c r="DI57" s="3" t="s">
        <v>1643</v>
      </c>
      <c r="DJ57" s="3" t="s">
        <v>1643</v>
      </c>
      <c r="DK57" s="3" t="s">
        <v>1643</v>
      </c>
      <c r="DL57" s="3" t="s">
        <v>1643</v>
      </c>
      <c r="DM57" s="3" t="s">
        <v>1643</v>
      </c>
      <c r="DN57" s="5" t="s">
        <v>1643</v>
      </c>
      <c r="DO57" s="8" t="s">
        <v>1643</v>
      </c>
      <c r="DP57" s="3" t="s">
        <v>1643</v>
      </c>
      <c r="DQ57" s="3" t="s">
        <v>1643</v>
      </c>
      <c r="DR57" s="5" t="s">
        <v>1643</v>
      </c>
      <c r="DS57" s="8" t="s">
        <v>1643</v>
      </c>
      <c r="DT57" s="3" t="s">
        <v>1643</v>
      </c>
      <c r="DU57" s="3" t="s">
        <v>1643</v>
      </c>
      <c r="DV57" s="5" t="s">
        <v>1643</v>
      </c>
      <c r="DW57" s="16" t="s">
        <v>1643</v>
      </c>
      <c r="DX57" s="13" t="s">
        <v>1643</v>
      </c>
      <c r="DY57" s="3" t="s">
        <v>1643</v>
      </c>
      <c r="DZ57" s="3" t="s">
        <v>1643</v>
      </c>
      <c r="EA57" s="3" t="s">
        <v>1643</v>
      </c>
      <c r="EB57" s="20" t="s">
        <v>1643</v>
      </c>
      <c r="EC57" s="13" t="s">
        <v>1643</v>
      </c>
      <c r="ED57" s="3" t="s">
        <v>1643</v>
      </c>
      <c r="EE57" s="3" t="s">
        <v>1643</v>
      </c>
      <c r="EF57" s="3" t="s">
        <v>1643</v>
      </c>
      <c r="EG57" s="3" t="s">
        <v>1643</v>
      </c>
      <c r="EH57" s="3" t="s">
        <v>1643</v>
      </c>
      <c r="EI57" s="3" t="s">
        <v>1643</v>
      </c>
      <c r="EJ57" s="3" t="s">
        <v>1643</v>
      </c>
      <c r="EK57" s="3" t="s">
        <v>1643</v>
      </c>
      <c r="EL57" s="3" t="s">
        <v>1643</v>
      </c>
      <c r="EM57" s="20" t="s">
        <v>1643</v>
      </c>
      <c r="EN57" s="18" t="s">
        <v>1643</v>
      </c>
      <c r="EO57" s="8" t="s">
        <v>1643</v>
      </c>
      <c r="EP57" s="3" t="s">
        <v>1643</v>
      </c>
      <c r="EQ57" s="3" t="s">
        <v>1643</v>
      </c>
      <c r="ER57" s="3" t="s">
        <v>1643</v>
      </c>
      <c r="ES57" s="3" t="s">
        <v>1643</v>
      </c>
      <c r="ET57" s="3" t="s">
        <v>1643</v>
      </c>
      <c r="EU57" s="3" t="s">
        <v>1643</v>
      </c>
      <c r="EV57" s="3" t="s">
        <v>1643</v>
      </c>
      <c r="EW57" s="3" t="s">
        <v>1643</v>
      </c>
      <c r="EX57" s="20" t="s">
        <v>1643</v>
      </c>
      <c r="EY57" s="16" t="s">
        <v>1643</v>
      </c>
      <c r="EZ57" s="13" t="s">
        <v>1643</v>
      </c>
      <c r="FA57" s="3" t="s">
        <v>1643</v>
      </c>
      <c r="FB57" s="3" t="s">
        <v>1643</v>
      </c>
      <c r="FC57" s="3" t="s">
        <v>1643</v>
      </c>
      <c r="FD57" s="3" t="s">
        <v>1643</v>
      </c>
      <c r="FE57" s="3" t="s">
        <v>1643</v>
      </c>
      <c r="FF57" s="3" t="s">
        <v>1643</v>
      </c>
      <c r="FG57" s="3" t="s">
        <v>1643</v>
      </c>
      <c r="FH57" s="3" t="s">
        <v>1643</v>
      </c>
      <c r="FI57" s="3" t="s">
        <v>1643</v>
      </c>
      <c r="FJ57" s="3" t="s">
        <v>1643</v>
      </c>
      <c r="FK57" s="3" t="s">
        <v>1643</v>
      </c>
      <c r="FL57" s="3" t="s">
        <v>1643</v>
      </c>
      <c r="FM57" s="3" t="s">
        <v>1643</v>
      </c>
      <c r="FN57" s="3" t="s">
        <v>1643</v>
      </c>
      <c r="FO57" s="3" t="s">
        <v>1643</v>
      </c>
      <c r="FP57" s="3" t="s">
        <v>1643</v>
      </c>
      <c r="FQ57" s="3" t="s">
        <v>1643</v>
      </c>
      <c r="FR57" s="3" t="s">
        <v>1643</v>
      </c>
      <c r="FS57" s="3" t="s">
        <v>1643</v>
      </c>
      <c r="FT57" s="3" t="s">
        <v>1643</v>
      </c>
      <c r="FU57" s="3" t="s">
        <v>1643</v>
      </c>
      <c r="FV57" s="3" t="s">
        <v>1643</v>
      </c>
      <c r="FW57" s="3" t="s">
        <v>1643</v>
      </c>
      <c r="FX57" s="3" t="s">
        <v>1643</v>
      </c>
      <c r="FY57" s="3" t="s">
        <v>1643</v>
      </c>
      <c r="FZ57" s="3" t="s">
        <v>1643</v>
      </c>
      <c r="GA57" s="3" t="s">
        <v>1643</v>
      </c>
      <c r="GB57" s="3" t="s">
        <v>1643</v>
      </c>
      <c r="GC57" s="3" t="s">
        <v>1643</v>
      </c>
      <c r="GD57" s="3" t="s">
        <v>1643</v>
      </c>
      <c r="GE57" s="3" t="s">
        <v>1643</v>
      </c>
      <c r="GF57" s="3" t="s">
        <v>1643</v>
      </c>
      <c r="GG57" s="3" t="s">
        <v>1643</v>
      </c>
      <c r="GH57" s="3" t="s">
        <v>1643</v>
      </c>
      <c r="GI57" s="3" t="s">
        <v>1643</v>
      </c>
      <c r="GJ57" s="3" t="s">
        <v>1643</v>
      </c>
      <c r="GK57" s="3" t="s">
        <v>1643</v>
      </c>
      <c r="GL57" s="3" t="s">
        <v>1643</v>
      </c>
      <c r="GM57" s="3" t="s">
        <v>1643</v>
      </c>
      <c r="GN57" s="3" t="s">
        <v>1643</v>
      </c>
      <c r="GO57" s="3" t="s">
        <v>1643</v>
      </c>
      <c r="GP57" s="20" t="s">
        <v>1643</v>
      </c>
      <c r="GQ57" s="13" t="s">
        <v>1643</v>
      </c>
      <c r="GR57" s="20" t="s">
        <v>1643</v>
      </c>
      <c r="GS57" s="13" t="s">
        <v>1643</v>
      </c>
      <c r="GT57" s="3" t="s">
        <v>1643</v>
      </c>
      <c r="GU57" s="3" t="s">
        <v>1643</v>
      </c>
      <c r="GV57" s="20" t="s">
        <v>1643</v>
      </c>
      <c r="GW57" s="31"/>
      <c r="GX57" s="13" t="s">
        <v>1643</v>
      </c>
      <c r="GY57" s="5" t="s">
        <v>1643</v>
      </c>
      <c r="GZ57" s="13" t="s">
        <v>1643</v>
      </c>
      <c r="HA57" s="5" t="s">
        <v>1643</v>
      </c>
      <c r="HB57" s="13" t="s">
        <v>1643</v>
      </c>
      <c r="HC57" s="3" t="s">
        <v>1643</v>
      </c>
      <c r="HD57" s="3" t="s">
        <v>1643</v>
      </c>
      <c r="HE57" s="3" t="s">
        <v>1643</v>
      </c>
      <c r="HF57" s="3" t="s">
        <v>1643</v>
      </c>
      <c r="HG57" s="20" t="s">
        <v>1643</v>
      </c>
      <c r="HH57" s="13" t="s">
        <v>1643</v>
      </c>
      <c r="HI57" s="3"/>
      <c r="HJ57" s="3" t="s">
        <v>1643</v>
      </c>
      <c r="HK57" s="3" t="s">
        <v>1643</v>
      </c>
      <c r="HL57" s="3" t="s">
        <v>1643</v>
      </c>
      <c r="HM57" s="3" t="s">
        <v>1643</v>
      </c>
      <c r="HN57" s="3" t="s">
        <v>1643</v>
      </c>
      <c r="HO57" s="5" t="s">
        <v>1643</v>
      </c>
      <c r="HP57" s="8" t="s">
        <v>1643</v>
      </c>
      <c r="HQ57" s="8" t="s">
        <v>1643</v>
      </c>
      <c r="HR57" s="3" t="s">
        <v>1643</v>
      </c>
      <c r="HS57" s="3" t="s">
        <v>1643</v>
      </c>
      <c r="HT57" s="3" t="s">
        <v>1643</v>
      </c>
      <c r="HU57" s="3" t="s">
        <v>1643</v>
      </c>
      <c r="HV57" s="5" t="s">
        <v>1643</v>
      </c>
      <c r="HW57" s="13" t="s">
        <v>1643</v>
      </c>
      <c r="HX57" s="8" t="s">
        <v>1643</v>
      </c>
      <c r="HY57" s="3" t="s">
        <v>1643</v>
      </c>
      <c r="HZ57" s="3" t="s">
        <v>1643</v>
      </c>
      <c r="IA57" s="3" t="s">
        <v>1643</v>
      </c>
      <c r="IB57" s="3" t="s">
        <v>1643</v>
      </c>
      <c r="IC57" s="5" t="s">
        <v>1643</v>
      </c>
      <c r="ID57" s="13" t="s">
        <v>1643</v>
      </c>
      <c r="IE57" s="8" t="s">
        <v>1643</v>
      </c>
      <c r="IF57" s="3" t="s">
        <v>1643</v>
      </c>
      <c r="IG57" s="3" t="s">
        <v>1643</v>
      </c>
      <c r="IH57" s="3" t="s">
        <v>1643</v>
      </c>
      <c r="II57" s="3" t="s">
        <v>1643</v>
      </c>
      <c r="IJ57" s="20" t="s">
        <v>1643</v>
      </c>
      <c r="IK57" s="13" t="s">
        <v>1643</v>
      </c>
      <c r="IL57" s="3" t="s">
        <v>1643</v>
      </c>
      <c r="IM57" s="3" t="s">
        <v>1643</v>
      </c>
      <c r="IN57" s="3" t="s">
        <v>1643</v>
      </c>
      <c r="IO57" s="3" t="s">
        <v>1643</v>
      </c>
      <c r="IP57" s="3" t="s">
        <v>1643</v>
      </c>
      <c r="IQ57" s="3" t="s">
        <v>1643</v>
      </c>
      <c r="IR57" s="3" t="s">
        <v>1643</v>
      </c>
      <c r="IS57" s="20" t="s">
        <v>1643</v>
      </c>
      <c r="IT57" s="13" t="s">
        <v>1643</v>
      </c>
      <c r="IU57" s="3"/>
      <c r="IV57" s="3" t="s">
        <v>1643</v>
      </c>
      <c r="IW57" s="3" t="s">
        <v>1643</v>
      </c>
      <c r="IX57" s="3" t="s">
        <v>1643</v>
      </c>
      <c r="IY57" s="5" t="s">
        <v>1643</v>
      </c>
      <c r="IZ57" s="8" t="s">
        <v>1643</v>
      </c>
      <c r="JA57" s="8" t="s">
        <v>1643</v>
      </c>
      <c r="JB57" s="3" t="s">
        <v>1643</v>
      </c>
      <c r="JC57" s="3" t="s">
        <v>1643</v>
      </c>
      <c r="JD57" s="5" t="s">
        <v>1643</v>
      </c>
      <c r="JE57" s="13" t="s">
        <v>1643</v>
      </c>
      <c r="JF57" s="3" t="s">
        <v>1643</v>
      </c>
      <c r="JG57" s="3" t="s">
        <v>1643</v>
      </c>
      <c r="JH57" s="3" t="s">
        <v>1643</v>
      </c>
      <c r="JI57" s="3" t="s">
        <v>1643</v>
      </c>
      <c r="JJ57" s="3" t="s">
        <v>1643</v>
      </c>
      <c r="JK57" s="3" t="s">
        <v>1643</v>
      </c>
      <c r="JL57" s="3" t="s">
        <v>1643</v>
      </c>
      <c r="JM57" s="20" t="s">
        <v>1643</v>
      </c>
      <c r="JN57" s="13" t="s">
        <v>1643</v>
      </c>
      <c r="JO57" s="3" t="s">
        <v>1643</v>
      </c>
      <c r="JP57" s="3" t="s">
        <v>1643</v>
      </c>
      <c r="JQ57" s="3" t="s">
        <v>1643</v>
      </c>
      <c r="JR57" s="3" t="s">
        <v>1643</v>
      </c>
      <c r="JS57" s="5" t="s">
        <v>1643</v>
      </c>
      <c r="JT57" s="13" t="s">
        <v>1643</v>
      </c>
      <c r="JU57" s="3" t="s">
        <v>1643</v>
      </c>
      <c r="JV57" s="3" t="s">
        <v>1643</v>
      </c>
      <c r="JW57" s="3" t="s">
        <v>1643</v>
      </c>
      <c r="JX57" s="5" t="s">
        <v>1643</v>
      </c>
      <c r="JY57" s="13" t="s">
        <v>1643</v>
      </c>
      <c r="JZ57" s="3" t="s">
        <v>1643</v>
      </c>
      <c r="KA57" s="3" t="s">
        <v>1643</v>
      </c>
      <c r="KB57" s="3" t="s">
        <v>1643</v>
      </c>
      <c r="KC57" s="3" t="s">
        <v>1643</v>
      </c>
      <c r="KD57" s="3" t="s">
        <v>1643</v>
      </c>
      <c r="KE57" s="3" t="s">
        <v>1643</v>
      </c>
      <c r="KF57" s="3" t="s">
        <v>1643</v>
      </c>
      <c r="KG57" s="5" t="s">
        <v>1643</v>
      </c>
      <c r="KH57" s="13" t="s">
        <v>1643</v>
      </c>
      <c r="KI57" s="3" t="s">
        <v>1643</v>
      </c>
      <c r="KJ57" s="3" t="s">
        <v>1643</v>
      </c>
      <c r="KK57" s="3" t="s">
        <v>1643</v>
      </c>
      <c r="KL57" s="3" t="s">
        <v>1643</v>
      </c>
      <c r="KM57" s="3" t="s">
        <v>1643</v>
      </c>
      <c r="KN57" s="20" t="s">
        <v>1643</v>
      </c>
      <c r="KO57" s="13" t="s">
        <v>1643</v>
      </c>
      <c r="KP57" s="3" t="s">
        <v>1643</v>
      </c>
      <c r="KQ57" s="3" t="s">
        <v>1643</v>
      </c>
      <c r="KR57" s="3" t="s">
        <v>1643</v>
      </c>
      <c r="KS57" s="20" t="s">
        <v>1643</v>
      </c>
      <c r="KT57" s="16" t="s">
        <v>1643</v>
      </c>
      <c r="KU57" s="13" t="s">
        <v>1643</v>
      </c>
      <c r="KV57" s="3" t="s">
        <v>1643</v>
      </c>
      <c r="KW57" s="3" t="s">
        <v>1643</v>
      </c>
      <c r="KX57" s="3" t="s">
        <v>1643</v>
      </c>
      <c r="KY57" s="3" t="s">
        <v>1643</v>
      </c>
      <c r="KZ57" s="3" t="s">
        <v>1643</v>
      </c>
      <c r="LA57" s="3" t="s">
        <v>1643</v>
      </c>
      <c r="LB57" s="3" t="s">
        <v>1643</v>
      </c>
      <c r="LC57" s="3" t="s">
        <v>1643</v>
      </c>
      <c r="LD57" s="3" t="s">
        <v>1643</v>
      </c>
      <c r="LE57" s="3" t="s">
        <v>1643</v>
      </c>
      <c r="LF57" s="3" t="s">
        <v>1643</v>
      </c>
      <c r="LG57" s="3" t="s">
        <v>1643</v>
      </c>
      <c r="LH57" s="3" t="s">
        <v>1643</v>
      </c>
      <c r="LI57" s="3" t="s">
        <v>1643</v>
      </c>
      <c r="LJ57" s="3" t="s">
        <v>1643</v>
      </c>
      <c r="LK57" s="3" t="s">
        <v>1643</v>
      </c>
      <c r="LL57" s="3" t="s">
        <v>1643</v>
      </c>
      <c r="LM57" s="3" t="s">
        <v>1643</v>
      </c>
      <c r="LN57" s="3" t="s">
        <v>1643</v>
      </c>
      <c r="LO57" s="3" t="s">
        <v>1643</v>
      </c>
      <c r="LP57" s="3" t="s">
        <v>1643</v>
      </c>
      <c r="LQ57" s="3" t="s">
        <v>1643</v>
      </c>
      <c r="LR57" s="3" t="s">
        <v>1643</v>
      </c>
      <c r="LS57" s="3" t="s">
        <v>1643</v>
      </c>
      <c r="LT57" s="3" t="s">
        <v>1643</v>
      </c>
      <c r="LU57" s="3" t="s">
        <v>1643</v>
      </c>
      <c r="LV57" s="3" t="s">
        <v>1643</v>
      </c>
      <c r="LW57" s="3" t="s">
        <v>1643</v>
      </c>
      <c r="LX57" s="3" t="s">
        <v>1643</v>
      </c>
      <c r="LY57" s="3" t="s">
        <v>1643</v>
      </c>
      <c r="LZ57" s="3" t="s">
        <v>1643</v>
      </c>
      <c r="MA57" s="3" t="s">
        <v>1643</v>
      </c>
      <c r="MB57" s="3" t="s">
        <v>1643</v>
      </c>
      <c r="MC57" s="3" t="s">
        <v>1643</v>
      </c>
      <c r="MD57" s="3" t="s">
        <v>1643</v>
      </c>
      <c r="ME57" s="3" t="s">
        <v>1643</v>
      </c>
      <c r="MF57" s="3" t="s">
        <v>1643</v>
      </c>
      <c r="MG57" s="3" t="s">
        <v>1643</v>
      </c>
      <c r="MH57" s="3" t="s">
        <v>1643</v>
      </c>
      <c r="MI57" s="3" t="s">
        <v>1643</v>
      </c>
      <c r="MJ57" s="3" t="s">
        <v>1643</v>
      </c>
      <c r="MK57" s="3" t="s">
        <v>1643</v>
      </c>
      <c r="ML57" s="3" t="s">
        <v>1643</v>
      </c>
      <c r="MM57" s="3" t="s">
        <v>1643</v>
      </c>
      <c r="MN57" s="20" t="s">
        <v>1643</v>
      </c>
      <c r="MO57" s="13" t="s">
        <v>1643</v>
      </c>
      <c r="MP57" s="3" t="s">
        <v>1643</v>
      </c>
      <c r="MQ57" s="3" t="s">
        <v>1643</v>
      </c>
      <c r="MR57" s="3" t="s">
        <v>1643</v>
      </c>
      <c r="MS57" s="3" t="s">
        <v>1643</v>
      </c>
      <c r="MT57" s="3" t="s">
        <v>1643</v>
      </c>
      <c r="MU57" s="3" t="s">
        <v>1643</v>
      </c>
      <c r="MV57" s="20" t="s">
        <v>1643</v>
      </c>
      <c r="MW57" s="13" t="s">
        <v>1643</v>
      </c>
      <c r="MX57" s="3" t="s">
        <v>1643</v>
      </c>
      <c r="MY57" s="3" t="s">
        <v>1643</v>
      </c>
      <c r="MZ57" s="3" t="s">
        <v>1643</v>
      </c>
      <c r="NA57" s="3" t="s">
        <v>1643</v>
      </c>
      <c r="NB57" s="3" t="s">
        <v>1643</v>
      </c>
      <c r="NC57" s="20" t="s">
        <v>1643</v>
      </c>
      <c r="ND57" s="13" t="s">
        <v>1643</v>
      </c>
      <c r="NE57" s="3" t="s">
        <v>1643</v>
      </c>
      <c r="NF57" s="3" t="s">
        <v>1643</v>
      </c>
      <c r="NG57" s="3" t="s">
        <v>1643</v>
      </c>
      <c r="NH57" s="3" t="s">
        <v>1643</v>
      </c>
      <c r="NI57" s="3" t="s">
        <v>1643</v>
      </c>
      <c r="NJ57" s="3" t="s">
        <v>1643</v>
      </c>
      <c r="NK57" s="3" t="s">
        <v>1643</v>
      </c>
      <c r="NL57" s="3" t="s">
        <v>1643</v>
      </c>
      <c r="NM57" s="3" t="s">
        <v>1643</v>
      </c>
      <c r="NN57" s="3" t="s">
        <v>1643</v>
      </c>
      <c r="NO57" s="20" t="s">
        <v>1643</v>
      </c>
      <c r="NP57" s="13" t="s">
        <v>1643</v>
      </c>
      <c r="NQ57" s="3" t="s">
        <v>1643</v>
      </c>
      <c r="NR57" s="3" t="s">
        <v>1643</v>
      </c>
      <c r="NS57" s="3" t="s">
        <v>1643</v>
      </c>
      <c r="NT57" s="3" t="s">
        <v>1643</v>
      </c>
      <c r="NU57" s="3" t="s">
        <v>1643</v>
      </c>
      <c r="NV57" s="3" t="s">
        <v>1643</v>
      </c>
      <c r="NW57" s="3" t="s">
        <v>1643</v>
      </c>
      <c r="NX57" s="3" t="s">
        <v>1643</v>
      </c>
      <c r="NY57" s="3" t="s">
        <v>1643</v>
      </c>
      <c r="NZ57" s="3" t="s">
        <v>1643</v>
      </c>
      <c r="OA57" s="3" t="s">
        <v>1643</v>
      </c>
      <c r="OB57" s="3" t="s">
        <v>1643</v>
      </c>
      <c r="OC57" s="3" t="s">
        <v>1643</v>
      </c>
      <c r="OD57" s="3" t="s">
        <v>1643</v>
      </c>
      <c r="OE57" s="5" t="s">
        <v>1643</v>
      </c>
      <c r="OF57" s="13" t="s">
        <v>1643</v>
      </c>
      <c r="OG57" s="3" t="s">
        <v>1643</v>
      </c>
      <c r="OH57" s="3" t="s">
        <v>1643</v>
      </c>
      <c r="OI57" s="3" t="s">
        <v>1643</v>
      </c>
      <c r="OJ57" s="3" t="s">
        <v>1643</v>
      </c>
      <c r="OK57" s="3" t="s">
        <v>1643</v>
      </c>
      <c r="OL57" s="3" t="s">
        <v>1643</v>
      </c>
      <c r="OM57" s="5" t="s">
        <v>1643</v>
      </c>
      <c r="ON57" s="13" t="s">
        <v>1643</v>
      </c>
      <c r="OO57" s="3" t="s">
        <v>1643</v>
      </c>
      <c r="OP57" s="3" t="s">
        <v>1643</v>
      </c>
      <c r="OQ57" s="3" t="s">
        <v>1643</v>
      </c>
      <c r="OR57" s="3" t="s">
        <v>1643</v>
      </c>
      <c r="OS57" s="3" t="s">
        <v>1643</v>
      </c>
      <c r="OT57" s="3" t="s">
        <v>1643</v>
      </c>
      <c r="OU57" s="3" t="s">
        <v>1643</v>
      </c>
      <c r="OV57" s="3" t="s">
        <v>1643</v>
      </c>
      <c r="OW57" s="3" t="s">
        <v>1643</v>
      </c>
      <c r="OX57" s="5" t="s">
        <v>1643</v>
      </c>
      <c r="OY57" s="13" t="s">
        <v>1643</v>
      </c>
      <c r="OZ57" s="3" t="s">
        <v>1643</v>
      </c>
      <c r="PA57" s="3" t="s">
        <v>1643</v>
      </c>
      <c r="PB57" s="3" t="s">
        <v>1643</v>
      </c>
      <c r="PC57" s="3" t="s">
        <v>1643</v>
      </c>
      <c r="PD57" s="3" t="s">
        <v>1643</v>
      </c>
      <c r="PE57" s="3" t="s">
        <v>1643</v>
      </c>
      <c r="PF57" s="3" t="s">
        <v>1643</v>
      </c>
      <c r="PG57" s="3" t="s">
        <v>1643</v>
      </c>
      <c r="PH57" s="3" t="s">
        <v>1643</v>
      </c>
      <c r="PI57" s="3" t="s">
        <v>1643</v>
      </c>
      <c r="PJ57" s="3" t="s">
        <v>1643</v>
      </c>
      <c r="PK57" s="3" t="s">
        <v>1643</v>
      </c>
      <c r="PL57" s="3" t="s">
        <v>1643</v>
      </c>
      <c r="PM57" s="3" t="s">
        <v>1643</v>
      </c>
      <c r="PN57" s="3" t="s">
        <v>1643</v>
      </c>
      <c r="PO57" s="3" t="s">
        <v>1643</v>
      </c>
      <c r="PP57" s="3" t="s">
        <v>1643</v>
      </c>
      <c r="PQ57" s="3" t="s">
        <v>1643</v>
      </c>
      <c r="PR57" s="3" t="s">
        <v>1643</v>
      </c>
      <c r="PS57" s="3" t="s">
        <v>1643</v>
      </c>
      <c r="PT57" s="3" t="s">
        <v>1643</v>
      </c>
      <c r="PU57" s="3" t="s">
        <v>1643</v>
      </c>
      <c r="PV57" s="3" t="s">
        <v>1643</v>
      </c>
      <c r="PW57" s="3" t="s">
        <v>1643</v>
      </c>
      <c r="PX57" s="3" t="s">
        <v>1643</v>
      </c>
      <c r="PY57" s="3" t="s">
        <v>1643</v>
      </c>
      <c r="PZ57" s="3" t="s">
        <v>1643</v>
      </c>
      <c r="QA57" s="3" t="s">
        <v>1643</v>
      </c>
      <c r="QB57" s="3" t="s">
        <v>1643</v>
      </c>
      <c r="QC57" s="3" t="s">
        <v>1643</v>
      </c>
      <c r="QD57" s="3" t="s">
        <v>1643</v>
      </c>
      <c r="QE57" s="3" t="s">
        <v>1643</v>
      </c>
      <c r="QF57" s="3" t="s">
        <v>1643</v>
      </c>
      <c r="QG57" s="3" t="s">
        <v>1643</v>
      </c>
      <c r="QH57" s="3" t="s">
        <v>1643</v>
      </c>
      <c r="QI57" s="3" t="s">
        <v>1643</v>
      </c>
      <c r="QJ57" s="3" t="s">
        <v>1643</v>
      </c>
      <c r="QK57" s="3" t="s">
        <v>1643</v>
      </c>
      <c r="QL57" s="3" t="s">
        <v>1643</v>
      </c>
      <c r="QM57" s="3" t="s">
        <v>1643</v>
      </c>
      <c r="QN57" s="3" t="s">
        <v>1643</v>
      </c>
      <c r="QO57" s="3" t="s">
        <v>1643</v>
      </c>
      <c r="QP57" s="3" t="s">
        <v>1643</v>
      </c>
      <c r="QQ57" s="3" t="s">
        <v>1643</v>
      </c>
      <c r="QR57" s="3" t="s">
        <v>1643</v>
      </c>
      <c r="QS57" s="3" t="s">
        <v>1643</v>
      </c>
      <c r="QT57" s="3" t="s">
        <v>1643</v>
      </c>
      <c r="QU57" s="3" t="s">
        <v>1643</v>
      </c>
      <c r="QV57" s="3" t="s">
        <v>1643</v>
      </c>
      <c r="QW57" s="3" t="s">
        <v>1643</v>
      </c>
      <c r="QX57" s="3" t="s">
        <v>1643</v>
      </c>
      <c r="QY57" s="3" t="s">
        <v>1643</v>
      </c>
      <c r="QZ57" s="3" t="s">
        <v>1643</v>
      </c>
      <c r="RA57" s="3" t="s">
        <v>1643</v>
      </c>
      <c r="RB57" s="3" t="s">
        <v>1643</v>
      </c>
      <c r="RC57" s="3" t="s">
        <v>1643</v>
      </c>
      <c r="RD57" s="3" t="s">
        <v>1643</v>
      </c>
      <c r="RE57" s="3" t="s">
        <v>1643</v>
      </c>
      <c r="RF57" s="3" t="s">
        <v>1643</v>
      </c>
      <c r="RG57" s="3" t="s">
        <v>1643</v>
      </c>
      <c r="RH57" s="3" t="s">
        <v>1643</v>
      </c>
      <c r="RI57" s="3" t="s">
        <v>1643</v>
      </c>
      <c r="RJ57" s="3" t="s">
        <v>1643</v>
      </c>
      <c r="RK57" s="5" t="s">
        <v>1643</v>
      </c>
      <c r="RL57" s="8" t="s">
        <v>1643</v>
      </c>
      <c r="RM57" s="3" t="s">
        <v>1643</v>
      </c>
      <c r="RN57" s="3" t="s">
        <v>1643</v>
      </c>
      <c r="RO57" s="3" t="s">
        <v>1643</v>
      </c>
      <c r="RP57" s="3" t="s">
        <v>1643</v>
      </c>
      <c r="RQ57" s="3" t="s">
        <v>1643</v>
      </c>
      <c r="RR57" s="20" t="s">
        <v>1643</v>
      </c>
      <c r="RS57" s="13" t="s">
        <v>1643</v>
      </c>
      <c r="RT57" s="3" t="s">
        <v>1643</v>
      </c>
      <c r="RU57" s="3" t="s">
        <v>1643</v>
      </c>
      <c r="RV57" s="3" t="s">
        <v>1643</v>
      </c>
      <c r="RW57" s="3" t="s">
        <v>1643</v>
      </c>
      <c r="RX57" s="3" t="s">
        <v>1643</v>
      </c>
      <c r="RY57" s="3" t="s">
        <v>1643</v>
      </c>
      <c r="RZ57" s="3" t="s">
        <v>1643</v>
      </c>
      <c r="SA57" s="3" t="s">
        <v>1643</v>
      </c>
      <c r="SB57" s="3" t="s">
        <v>1643</v>
      </c>
      <c r="SC57" s="3" t="s">
        <v>1643</v>
      </c>
      <c r="SD57" s="3" t="s">
        <v>1643</v>
      </c>
      <c r="SE57" s="3" t="s">
        <v>1643</v>
      </c>
      <c r="SF57" s="3" t="s">
        <v>1643</v>
      </c>
      <c r="SG57" s="3" t="s">
        <v>1643</v>
      </c>
      <c r="SH57" s="3" t="s">
        <v>1643</v>
      </c>
      <c r="SI57" s="3" t="s">
        <v>1643</v>
      </c>
      <c r="SJ57" s="3" t="s">
        <v>1643</v>
      </c>
      <c r="SK57" s="3" t="s">
        <v>1643</v>
      </c>
      <c r="SL57" s="3" t="s">
        <v>1643</v>
      </c>
      <c r="SM57" s="3" t="s">
        <v>1643</v>
      </c>
      <c r="SN57" s="3" t="s">
        <v>1643</v>
      </c>
      <c r="SO57" s="3" t="s">
        <v>1643</v>
      </c>
      <c r="SP57" s="3" t="s">
        <v>1643</v>
      </c>
      <c r="SQ57" s="3" t="s">
        <v>1643</v>
      </c>
      <c r="SR57" s="3" t="s">
        <v>1643</v>
      </c>
      <c r="SS57" s="3" t="s">
        <v>1643</v>
      </c>
      <c r="ST57" s="3" t="s">
        <v>1643</v>
      </c>
      <c r="SU57" s="3" t="s">
        <v>1643</v>
      </c>
      <c r="SV57" s="3" t="s">
        <v>1643</v>
      </c>
      <c r="SW57" s="3" t="s">
        <v>1643</v>
      </c>
      <c r="SX57" s="3" t="s">
        <v>1643</v>
      </c>
      <c r="SY57" s="3" t="s">
        <v>1643</v>
      </c>
      <c r="SZ57" s="3" t="s">
        <v>1643</v>
      </c>
      <c r="TA57" s="3" t="s">
        <v>1643</v>
      </c>
      <c r="TB57" s="20" t="s">
        <v>1643</v>
      </c>
      <c r="TC57" s="13"/>
      <c r="TD57" s="3"/>
      <c r="TE57" s="5"/>
      <c r="TF57" s="18" t="s">
        <v>1643</v>
      </c>
      <c r="TG57" s="13" t="s">
        <v>1643</v>
      </c>
      <c r="TH57" s="3" t="s">
        <v>1643</v>
      </c>
      <c r="TI57" s="3" t="s">
        <v>1643</v>
      </c>
      <c r="TJ57" s="3" t="s">
        <v>1643</v>
      </c>
      <c r="TK57" s="3" t="s">
        <v>1643</v>
      </c>
      <c r="TL57" s="3" t="s">
        <v>1643</v>
      </c>
      <c r="TM57" s="3" t="s">
        <v>1643</v>
      </c>
      <c r="TN57" s="3" t="s">
        <v>1643</v>
      </c>
      <c r="TO57" s="3" t="s">
        <v>1643</v>
      </c>
      <c r="TP57" s="5" t="s">
        <v>1643</v>
      </c>
      <c r="TQ57" s="8" t="s">
        <v>1643</v>
      </c>
      <c r="TR57" s="3" t="s">
        <v>1643</v>
      </c>
      <c r="TS57" s="3" t="s">
        <v>1643</v>
      </c>
      <c r="TT57" s="3" t="s">
        <v>1643</v>
      </c>
      <c r="TU57" s="20" t="s">
        <v>1643</v>
      </c>
      <c r="TV57" s="13" t="s">
        <v>1643</v>
      </c>
      <c r="TW57" s="5" t="s">
        <v>1643</v>
      </c>
      <c r="TX57" s="13" t="s">
        <v>1643</v>
      </c>
      <c r="TY57" s="5" t="s">
        <v>1643</v>
      </c>
      <c r="TZ57" s="13" t="s">
        <v>1643</v>
      </c>
      <c r="UA57" s="3" t="s">
        <v>1643</v>
      </c>
      <c r="UB57" s="3" t="s">
        <v>1643</v>
      </c>
      <c r="UC57" s="3" t="s">
        <v>1643</v>
      </c>
      <c r="UD57" s="3" t="s">
        <v>1643</v>
      </c>
      <c r="UE57" s="5" t="s">
        <v>1643</v>
      </c>
      <c r="UF57" s="13" t="s">
        <v>1643</v>
      </c>
      <c r="UG57" s="3" t="s">
        <v>1643</v>
      </c>
      <c r="UH57" s="5" t="s">
        <v>1643</v>
      </c>
      <c r="UI57" s="13" t="s">
        <v>1643</v>
      </c>
      <c r="UJ57" s="3" t="s">
        <v>1643</v>
      </c>
      <c r="UK57" s="3" t="s">
        <v>1643</v>
      </c>
      <c r="UL57" s="3" t="s">
        <v>1643</v>
      </c>
      <c r="UM57" s="3" t="s">
        <v>1643</v>
      </c>
      <c r="UN57" s="3" t="s">
        <v>1643</v>
      </c>
      <c r="UO57" s="3" t="s">
        <v>1643</v>
      </c>
      <c r="UP57" s="3" t="s">
        <v>1643</v>
      </c>
      <c r="UQ57" s="3" t="s">
        <v>1643</v>
      </c>
      <c r="UR57" s="3" t="s">
        <v>1643</v>
      </c>
      <c r="US57" s="3" t="s">
        <v>1643</v>
      </c>
      <c r="UT57" s="3" t="s">
        <v>1643</v>
      </c>
      <c r="UU57" s="3" t="s">
        <v>1643</v>
      </c>
      <c r="UV57" s="3" t="s">
        <v>1643</v>
      </c>
      <c r="UW57" s="3" t="s">
        <v>1643</v>
      </c>
      <c r="UX57" s="5" t="s">
        <v>1643</v>
      </c>
      <c r="UY57" s="13" t="s">
        <v>1643</v>
      </c>
      <c r="UZ57" s="3" t="s">
        <v>1643</v>
      </c>
      <c r="VA57" s="3" t="s">
        <v>1643</v>
      </c>
      <c r="VB57" s="3" t="s">
        <v>1643</v>
      </c>
      <c r="VC57" s="3" t="s">
        <v>1643</v>
      </c>
      <c r="VD57" s="3" t="s">
        <v>1643</v>
      </c>
      <c r="VE57" s="3" t="s">
        <v>1643</v>
      </c>
      <c r="VF57" s="5" t="s">
        <v>1643</v>
      </c>
      <c r="VG57" s="13" t="s">
        <v>1643</v>
      </c>
      <c r="VH57" s="3" t="s">
        <v>1643</v>
      </c>
      <c r="VI57" s="3" t="s">
        <v>1643</v>
      </c>
      <c r="VJ57" s="3" t="s">
        <v>1643</v>
      </c>
      <c r="VK57" s="3" t="s">
        <v>1643</v>
      </c>
      <c r="VL57" s="3" t="s">
        <v>1643</v>
      </c>
      <c r="VM57" s="3" t="s">
        <v>1643</v>
      </c>
      <c r="VN57" s="5" t="s">
        <v>1643</v>
      </c>
      <c r="VO57" s="13" t="s">
        <v>1643</v>
      </c>
      <c r="VP57" s="3" t="s">
        <v>1643</v>
      </c>
      <c r="VQ57" s="3" t="s">
        <v>1643</v>
      </c>
      <c r="VR57" s="3" t="s">
        <v>1643</v>
      </c>
      <c r="VS57" s="3" t="s">
        <v>1643</v>
      </c>
      <c r="VT57" s="3" t="s">
        <v>1643</v>
      </c>
      <c r="VU57" s="3" t="s">
        <v>1643</v>
      </c>
      <c r="VV57" s="3" t="s">
        <v>1643</v>
      </c>
      <c r="VW57" s="3" t="s">
        <v>1643</v>
      </c>
      <c r="VX57" s="3" t="s">
        <v>1643</v>
      </c>
      <c r="VY57" s="3" t="s">
        <v>1643</v>
      </c>
      <c r="VZ57" s="3" t="s">
        <v>1643</v>
      </c>
      <c r="WA57" s="3" t="s">
        <v>1643</v>
      </c>
      <c r="WB57" s="3" t="s">
        <v>1643</v>
      </c>
      <c r="WC57" s="3" t="s">
        <v>1643</v>
      </c>
      <c r="WD57" s="3" t="s">
        <v>1643</v>
      </c>
      <c r="WE57" s="3" t="s">
        <v>1643</v>
      </c>
      <c r="WF57" s="3" t="s">
        <v>1643</v>
      </c>
      <c r="WG57" s="3" t="s">
        <v>1643</v>
      </c>
      <c r="WH57" s="3" t="s">
        <v>1643</v>
      </c>
      <c r="WI57" s="3" t="s">
        <v>1643</v>
      </c>
      <c r="WJ57" s="3" t="s">
        <v>1643</v>
      </c>
      <c r="WK57" s="3" t="s">
        <v>1643</v>
      </c>
      <c r="WL57" s="3" t="s">
        <v>1643</v>
      </c>
      <c r="WM57" s="3" t="s">
        <v>1643</v>
      </c>
      <c r="WN57" s="3" t="s">
        <v>1643</v>
      </c>
      <c r="WO57" s="3" t="s">
        <v>1643</v>
      </c>
      <c r="WP57" s="3" t="s">
        <v>1643</v>
      </c>
      <c r="WQ57" s="3" t="s">
        <v>1643</v>
      </c>
      <c r="WR57" s="3" t="s">
        <v>1643</v>
      </c>
      <c r="WS57" s="3" t="s">
        <v>1643</v>
      </c>
      <c r="WT57" s="3" t="s">
        <v>1643</v>
      </c>
      <c r="WU57" s="3" t="s">
        <v>1643</v>
      </c>
      <c r="WV57" s="3" t="s">
        <v>1643</v>
      </c>
      <c r="WW57" s="3" t="s">
        <v>1643</v>
      </c>
      <c r="WX57" s="3" t="s">
        <v>1643</v>
      </c>
      <c r="WY57" s="3" t="s">
        <v>1643</v>
      </c>
      <c r="WZ57" s="3" t="s">
        <v>1643</v>
      </c>
      <c r="XA57" s="3" t="s">
        <v>1643</v>
      </c>
      <c r="XB57" s="3" t="s">
        <v>1643</v>
      </c>
      <c r="XC57" s="3" t="s">
        <v>1643</v>
      </c>
      <c r="XD57" s="3" t="s">
        <v>1643</v>
      </c>
      <c r="XE57" s="3" t="s">
        <v>1643</v>
      </c>
      <c r="XF57" s="3" t="s">
        <v>1643</v>
      </c>
      <c r="XG57" s="3" t="s">
        <v>1643</v>
      </c>
      <c r="XH57" s="3" t="s">
        <v>1643</v>
      </c>
      <c r="XI57" s="3" t="s">
        <v>1643</v>
      </c>
      <c r="XJ57" s="3" t="s">
        <v>1643</v>
      </c>
      <c r="XK57" s="3" t="s">
        <v>1643</v>
      </c>
      <c r="XL57" s="3" t="s">
        <v>1643</v>
      </c>
      <c r="XM57" s="3" t="s">
        <v>1643</v>
      </c>
      <c r="XN57" s="3" t="s">
        <v>1643</v>
      </c>
      <c r="XO57" s="3" t="s">
        <v>1643</v>
      </c>
      <c r="XP57" s="3" t="s">
        <v>1643</v>
      </c>
      <c r="XQ57" s="3" t="s">
        <v>1643</v>
      </c>
      <c r="XR57" s="3" t="s">
        <v>1643</v>
      </c>
      <c r="XS57" s="3" t="s">
        <v>1643</v>
      </c>
      <c r="XT57" s="3" t="s">
        <v>1643</v>
      </c>
      <c r="XU57" s="3" t="s">
        <v>1643</v>
      </c>
      <c r="XV57" s="3" t="s">
        <v>1643</v>
      </c>
      <c r="XW57" s="3" t="s">
        <v>1643</v>
      </c>
      <c r="XX57" s="3" t="s">
        <v>1643</v>
      </c>
      <c r="XY57" s="3" t="s">
        <v>1643</v>
      </c>
      <c r="XZ57" s="3" t="s">
        <v>1643</v>
      </c>
      <c r="YA57" s="5" t="s">
        <v>1643</v>
      </c>
      <c r="YB57" s="13" t="s">
        <v>1643</v>
      </c>
      <c r="YC57" s="3" t="s">
        <v>1643</v>
      </c>
      <c r="YD57" s="3" t="s">
        <v>1643</v>
      </c>
      <c r="YE57" s="3" t="s">
        <v>1643</v>
      </c>
      <c r="YF57" s="3" t="s">
        <v>1643</v>
      </c>
      <c r="YG57" s="3" t="s">
        <v>1643</v>
      </c>
      <c r="YH57" s="5" t="s">
        <v>1643</v>
      </c>
      <c r="YI57" s="13" t="s">
        <v>1643</v>
      </c>
      <c r="YJ57" s="3" t="s">
        <v>1643</v>
      </c>
      <c r="YK57" s="3" t="s">
        <v>1643</v>
      </c>
      <c r="YL57" s="3" t="s">
        <v>1643</v>
      </c>
      <c r="YM57" s="3" t="s">
        <v>1643</v>
      </c>
      <c r="YN57" s="3" t="s">
        <v>1643</v>
      </c>
      <c r="YO57" s="3" t="s">
        <v>1643</v>
      </c>
      <c r="YP57" s="3" t="s">
        <v>1643</v>
      </c>
      <c r="YQ57" s="3" t="s">
        <v>1643</v>
      </c>
      <c r="YR57" s="3" t="s">
        <v>1643</v>
      </c>
      <c r="YS57" s="3" t="s">
        <v>1643</v>
      </c>
      <c r="YT57" s="3" t="s">
        <v>1643</v>
      </c>
      <c r="YU57" s="3" t="s">
        <v>1643</v>
      </c>
      <c r="YV57" s="3" t="s">
        <v>1643</v>
      </c>
      <c r="YW57" s="3" t="s">
        <v>1643</v>
      </c>
      <c r="YX57" s="3" t="s">
        <v>1643</v>
      </c>
      <c r="YY57" s="3" t="s">
        <v>1643</v>
      </c>
      <c r="YZ57" s="3" t="s">
        <v>1643</v>
      </c>
      <c r="ZA57" s="3" t="s">
        <v>1643</v>
      </c>
      <c r="ZB57" s="3" t="s">
        <v>1643</v>
      </c>
      <c r="ZC57" s="3" t="s">
        <v>1643</v>
      </c>
      <c r="ZD57" s="3" t="s">
        <v>1643</v>
      </c>
      <c r="ZE57" s="3" t="s">
        <v>1643</v>
      </c>
      <c r="ZF57" s="3" t="s">
        <v>1643</v>
      </c>
      <c r="ZG57" s="3" t="s">
        <v>1643</v>
      </c>
      <c r="ZH57" s="3" t="s">
        <v>1643</v>
      </c>
      <c r="ZI57" s="3" t="s">
        <v>1643</v>
      </c>
      <c r="ZJ57" s="3" t="s">
        <v>1643</v>
      </c>
      <c r="ZK57" s="3" t="s">
        <v>1643</v>
      </c>
      <c r="ZL57" s="3" t="s">
        <v>1643</v>
      </c>
      <c r="ZM57" s="3" t="s">
        <v>1643</v>
      </c>
      <c r="ZN57" s="3" t="s">
        <v>1643</v>
      </c>
      <c r="ZO57" s="3" t="s">
        <v>1643</v>
      </c>
      <c r="ZP57" s="3" t="s">
        <v>1643</v>
      </c>
      <c r="ZQ57" s="3" t="s">
        <v>1643</v>
      </c>
      <c r="ZR57" s="5" t="s">
        <v>1643</v>
      </c>
      <c r="ZS57" s="13"/>
      <c r="ZT57" s="3"/>
      <c r="ZU57" s="5"/>
      <c r="ZV57" s="18" t="s">
        <v>1643</v>
      </c>
      <c r="ZW57" s="13" t="s">
        <v>1643</v>
      </c>
      <c r="ZX57" s="3" t="s">
        <v>1643</v>
      </c>
      <c r="ZY57" s="3" t="s">
        <v>1643</v>
      </c>
      <c r="ZZ57" s="3" t="s">
        <v>1643</v>
      </c>
      <c r="AAA57" s="3" t="s">
        <v>1643</v>
      </c>
      <c r="AAB57" s="3" t="s">
        <v>1643</v>
      </c>
      <c r="AAC57" s="3" t="s">
        <v>1643</v>
      </c>
      <c r="AAD57" s="3" t="s">
        <v>1643</v>
      </c>
      <c r="AAE57" s="3" t="s">
        <v>1643</v>
      </c>
      <c r="AAF57" s="5" t="s">
        <v>1643</v>
      </c>
      <c r="AAG57" s="13" t="s">
        <v>1643</v>
      </c>
      <c r="AAH57" s="3" t="s">
        <v>1643</v>
      </c>
      <c r="AAI57" s="3" t="s">
        <v>1643</v>
      </c>
      <c r="AAJ57" s="3" t="s">
        <v>1643</v>
      </c>
      <c r="AAK57" s="3" t="s">
        <v>1643</v>
      </c>
      <c r="AAL57" s="3" t="s">
        <v>1643</v>
      </c>
      <c r="AAM57" s="3" t="s">
        <v>1643</v>
      </c>
      <c r="AAN57" s="3" t="s">
        <v>1643</v>
      </c>
      <c r="AAO57" s="5" t="s">
        <v>1643</v>
      </c>
      <c r="AAP57" s="13" t="s">
        <v>1643</v>
      </c>
      <c r="AAQ57" s="5" t="s">
        <v>1643</v>
      </c>
      <c r="AAR57" s="13" t="s">
        <v>1643</v>
      </c>
      <c r="AAS57" s="3" t="s">
        <v>1643</v>
      </c>
      <c r="AAT57" s="3" t="s">
        <v>1643</v>
      </c>
      <c r="AAU57" s="3" t="s">
        <v>1643</v>
      </c>
      <c r="AAV57" s="3" t="s">
        <v>1643</v>
      </c>
      <c r="AAW57" s="3" t="s">
        <v>1643</v>
      </c>
      <c r="AAX57" s="5" t="s">
        <v>1643</v>
      </c>
      <c r="AAY57" s="13" t="s">
        <v>1643</v>
      </c>
      <c r="AAZ57" s="13" t="s">
        <v>1643</v>
      </c>
      <c r="ABA57" s="3" t="s">
        <v>1643</v>
      </c>
      <c r="ABB57" s="3" t="s">
        <v>1643</v>
      </c>
      <c r="ABC57" s="3" t="s">
        <v>1643</v>
      </c>
      <c r="ABD57" s="3" t="s">
        <v>1643</v>
      </c>
      <c r="ABE57" s="20"/>
      <c r="ABF57" s="5" t="s">
        <v>1643</v>
      </c>
      <c r="ABG57" s="13" t="s">
        <v>1643</v>
      </c>
      <c r="ABH57" s="3" t="s">
        <v>1643</v>
      </c>
      <c r="ABI57" s="3" t="s">
        <v>1643</v>
      </c>
      <c r="ABJ57" s="3" t="s">
        <v>1643</v>
      </c>
      <c r="ABK57" s="3" t="s">
        <v>1643</v>
      </c>
      <c r="ABL57" s="3" t="s">
        <v>1643</v>
      </c>
      <c r="ABM57" s="5" t="s">
        <v>1643</v>
      </c>
      <c r="ABN57" s="13" t="s">
        <v>1643</v>
      </c>
      <c r="ABO57" s="3" t="s">
        <v>1643</v>
      </c>
      <c r="ABP57" s="3" t="s">
        <v>1643</v>
      </c>
      <c r="ABQ57" s="3" t="s">
        <v>1643</v>
      </c>
      <c r="ABR57" s="3" t="s">
        <v>1643</v>
      </c>
      <c r="ABS57" s="3" t="s">
        <v>1643</v>
      </c>
      <c r="ABT57" s="5" t="s">
        <v>1643</v>
      </c>
      <c r="ABU57" s="13" t="s">
        <v>1643</v>
      </c>
      <c r="ABV57" s="3" t="s">
        <v>1643</v>
      </c>
      <c r="ABW57" s="3" t="s">
        <v>1643</v>
      </c>
      <c r="ABX57" s="3" t="s">
        <v>1643</v>
      </c>
      <c r="ABY57" s="3" t="s">
        <v>1643</v>
      </c>
      <c r="ABZ57" s="3" t="s">
        <v>1643</v>
      </c>
      <c r="ACA57" s="5" t="s">
        <v>1643</v>
      </c>
      <c r="ACB57" s="13" t="s">
        <v>1643</v>
      </c>
      <c r="ACC57" s="3" t="s">
        <v>1643</v>
      </c>
      <c r="ACD57" s="3" t="s">
        <v>1643</v>
      </c>
      <c r="ACE57" s="3" t="s">
        <v>1643</v>
      </c>
      <c r="ACF57" s="3" t="s">
        <v>1643</v>
      </c>
      <c r="ACG57" s="3" t="s">
        <v>1643</v>
      </c>
      <c r="ACH57" s="3" t="s">
        <v>1643</v>
      </c>
      <c r="ACI57" s="3" t="s">
        <v>1643</v>
      </c>
      <c r="ACJ57" s="5" t="s">
        <v>1643</v>
      </c>
      <c r="ACK57" s="13" t="s">
        <v>1643</v>
      </c>
      <c r="ACL57" s="3" t="s">
        <v>1643</v>
      </c>
      <c r="ACM57" s="3" t="s">
        <v>1643</v>
      </c>
      <c r="ACN57" s="3" t="s">
        <v>1643</v>
      </c>
      <c r="ACO57" s="3" t="s">
        <v>1643</v>
      </c>
      <c r="ACP57" s="5" t="s">
        <v>1643</v>
      </c>
      <c r="ACQ57" s="13" t="s">
        <v>1643</v>
      </c>
      <c r="ACR57" s="3" t="s">
        <v>1643</v>
      </c>
      <c r="ACS57" s="3" t="s">
        <v>1643</v>
      </c>
      <c r="ACT57" s="3" t="s">
        <v>1643</v>
      </c>
      <c r="ACU57" s="5"/>
      <c r="ACV57" s="13" t="s">
        <v>1643</v>
      </c>
      <c r="ACW57" s="3" t="s">
        <v>1643</v>
      </c>
      <c r="ACX57" s="3" t="s">
        <v>1643</v>
      </c>
      <c r="ACY57" s="3" t="s">
        <v>1643</v>
      </c>
      <c r="ACZ57" s="5" t="s">
        <v>1643</v>
      </c>
      <c r="ADA57" s="13" t="s">
        <v>1643</v>
      </c>
      <c r="ADB57" s="3" t="s">
        <v>1643</v>
      </c>
      <c r="ADC57" s="3" t="s">
        <v>1643</v>
      </c>
      <c r="ADD57" s="3" t="s">
        <v>1643</v>
      </c>
      <c r="ADE57" s="3" t="s">
        <v>1643</v>
      </c>
      <c r="ADF57" s="3" t="s">
        <v>1643</v>
      </c>
      <c r="ADG57" s="3" t="s">
        <v>1643</v>
      </c>
      <c r="ADH57" s="3" t="s">
        <v>1643</v>
      </c>
      <c r="ADI57" s="20" t="s">
        <v>1643</v>
      </c>
      <c r="ADJ57" s="13" t="s">
        <v>1643</v>
      </c>
      <c r="ADK57" s="3" t="s">
        <v>1643</v>
      </c>
      <c r="ADL57" s="3" t="s">
        <v>1643</v>
      </c>
      <c r="ADM57" s="3" t="s">
        <v>1643</v>
      </c>
      <c r="ADN57" s="3" t="s">
        <v>1643</v>
      </c>
      <c r="ADO57" s="5" t="s">
        <v>1643</v>
      </c>
      <c r="ADP57" s="13" t="s">
        <v>1643</v>
      </c>
      <c r="ADQ57" s="8" t="s">
        <v>1643</v>
      </c>
      <c r="ADR57" s="3" t="s">
        <v>1643</v>
      </c>
      <c r="ADS57" s="3" t="s">
        <v>1643</v>
      </c>
      <c r="ADT57" s="5" t="s">
        <v>1643</v>
      </c>
      <c r="ADU57" s="13" t="s">
        <v>1643</v>
      </c>
      <c r="ADV57" s="8" t="s">
        <v>1643</v>
      </c>
      <c r="ADW57" s="3" t="s">
        <v>1643</v>
      </c>
      <c r="ADX57" s="3" t="s">
        <v>1643</v>
      </c>
      <c r="ADY57" s="5" t="s">
        <v>1643</v>
      </c>
      <c r="ADZ57" s="13" t="s">
        <v>1643</v>
      </c>
      <c r="AEA57" s="8" t="s">
        <v>1643</v>
      </c>
      <c r="AEB57" s="3" t="s">
        <v>1643</v>
      </c>
      <c r="AEC57" s="3" t="s">
        <v>1643</v>
      </c>
      <c r="AED57" s="5" t="s">
        <v>1643</v>
      </c>
      <c r="AEE57" s="13" t="s">
        <v>1643</v>
      </c>
      <c r="AEF57" s="3" t="s">
        <v>1643</v>
      </c>
      <c r="AEG57" s="3" t="s">
        <v>1643</v>
      </c>
      <c r="AEH57" s="3" t="s">
        <v>1643</v>
      </c>
      <c r="AEI57" s="3" t="s">
        <v>1643</v>
      </c>
      <c r="AEJ57" s="3" t="s">
        <v>1643</v>
      </c>
      <c r="AEK57" s="3" t="s">
        <v>1643</v>
      </c>
      <c r="AEL57" s="3" t="s">
        <v>1643</v>
      </c>
      <c r="AEM57" s="5" t="s">
        <v>1643</v>
      </c>
      <c r="AEN57" s="13" t="s">
        <v>1643</v>
      </c>
      <c r="AEO57" s="3" t="s">
        <v>1643</v>
      </c>
      <c r="AEP57" s="3" t="s">
        <v>1643</v>
      </c>
      <c r="AEQ57" s="3" t="s">
        <v>1643</v>
      </c>
      <c r="AER57" s="3" t="s">
        <v>1643</v>
      </c>
      <c r="AES57" s="3" t="s">
        <v>1643</v>
      </c>
      <c r="AET57" s="5" t="s">
        <v>1643</v>
      </c>
      <c r="AEU57" s="13" t="s">
        <v>1643</v>
      </c>
      <c r="AEV57" s="3" t="s">
        <v>1643</v>
      </c>
      <c r="AEW57" s="3" t="s">
        <v>1643</v>
      </c>
      <c r="AEX57" s="3" t="s">
        <v>1643</v>
      </c>
      <c r="AEY57" s="5" t="s">
        <v>1643</v>
      </c>
    </row>
    <row r="58" spans="1:831" ht="130.5" x14ac:dyDescent="0.35">
      <c r="A58" s="1">
        <v>45639.595081018517</v>
      </c>
      <c r="B58" s="2">
        <v>45639.606840277775</v>
      </c>
      <c r="C58" s="4">
        <v>13</v>
      </c>
      <c r="D58" s="4">
        <v>1015</v>
      </c>
      <c r="E58" s="3" t="s">
        <v>1677</v>
      </c>
      <c r="F58" s="2">
        <v>45646.606856365739</v>
      </c>
      <c r="G58" s="3" t="s">
        <v>1767</v>
      </c>
      <c r="H58" s="4">
        <v>0</v>
      </c>
      <c r="I58" s="3" t="s">
        <v>1642</v>
      </c>
      <c r="J58" s="3" t="s">
        <v>1642</v>
      </c>
      <c r="K58" s="3" t="s">
        <v>1642</v>
      </c>
      <c r="L58" s="3" t="s">
        <v>1642</v>
      </c>
      <c r="M58" s="3" t="s">
        <v>1642</v>
      </c>
      <c r="N58" s="3" t="s">
        <v>1642</v>
      </c>
      <c r="O58" s="3" t="s">
        <v>110</v>
      </c>
      <c r="P58" s="3" t="s">
        <v>1643</v>
      </c>
      <c r="Q58" s="3" t="s">
        <v>1643</v>
      </c>
      <c r="R58" s="20" t="s">
        <v>110</v>
      </c>
      <c r="S58" s="127">
        <v>18</v>
      </c>
      <c r="T58" s="124"/>
      <c r="U58" s="3"/>
      <c r="V58" s="3" t="s">
        <v>20</v>
      </c>
      <c r="W58" s="3" t="s">
        <v>110</v>
      </c>
      <c r="X58" s="3" t="s">
        <v>49</v>
      </c>
      <c r="Y58" s="3" t="s">
        <v>106</v>
      </c>
      <c r="Z58" s="3" t="s">
        <v>10</v>
      </c>
      <c r="AA58" s="4">
        <v>320</v>
      </c>
      <c r="AB58" s="3" t="s">
        <v>25</v>
      </c>
      <c r="AC58" s="3" t="s">
        <v>111</v>
      </c>
      <c r="AD58" s="3" t="s">
        <v>111</v>
      </c>
      <c r="AE58" s="5" t="s">
        <v>1822</v>
      </c>
      <c r="AF58" s="8" t="s">
        <v>129</v>
      </c>
      <c r="AG58" s="3" t="s">
        <v>132</v>
      </c>
      <c r="AH58" s="3" t="s">
        <v>132</v>
      </c>
      <c r="AI58" s="3" t="s">
        <v>132</v>
      </c>
      <c r="AJ58" s="3" t="s">
        <v>132</v>
      </c>
      <c r="AK58" s="3" t="s">
        <v>132</v>
      </c>
      <c r="AL58" s="3" t="s">
        <v>132</v>
      </c>
      <c r="AM58" s="3" t="s">
        <v>132</v>
      </c>
      <c r="AN58" s="3" t="s">
        <v>132</v>
      </c>
      <c r="AO58" s="3" t="s">
        <v>132</v>
      </c>
      <c r="AP58" s="3" t="s">
        <v>132</v>
      </c>
      <c r="AQ58" s="3" t="s">
        <v>132</v>
      </c>
      <c r="AR58" s="3" t="s">
        <v>132</v>
      </c>
      <c r="AS58" s="3" t="s">
        <v>132</v>
      </c>
      <c r="AT58" s="3" t="s">
        <v>132</v>
      </c>
      <c r="AU58" s="5" t="s">
        <v>1643</v>
      </c>
      <c r="AV58" s="13" t="s">
        <v>196</v>
      </c>
      <c r="AW58" s="3" t="s">
        <v>1643</v>
      </c>
      <c r="AX58" s="3" t="s">
        <v>200</v>
      </c>
      <c r="AY58" s="3" t="s">
        <v>201</v>
      </c>
      <c r="AZ58" s="3" t="s">
        <v>203</v>
      </c>
      <c r="BA58" s="3" t="s">
        <v>1643</v>
      </c>
      <c r="BB58" s="3" t="s">
        <v>210</v>
      </c>
      <c r="BC58" s="5" t="s">
        <v>1768</v>
      </c>
      <c r="BD58" s="13" t="s">
        <v>231</v>
      </c>
      <c r="BE58" s="3" t="s">
        <v>232</v>
      </c>
      <c r="BF58" s="3" t="s">
        <v>233</v>
      </c>
      <c r="BG58" s="3" t="s">
        <v>234</v>
      </c>
      <c r="BH58" s="3" t="s">
        <v>235</v>
      </c>
      <c r="BI58" s="3" t="s">
        <v>1643</v>
      </c>
      <c r="BJ58" s="3" t="s">
        <v>1643</v>
      </c>
      <c r="BK58" s="5" t="s">
        <v>1643</v>
      </c>
      <c r="BL58" s="13" t="s">
        <v>132</v>
      </c>
      <c r="BM58" s="3" t="s">
        <v>132</v>
      </c>
      <c r="BN58" s="3" t="s">
        <v>132</v>
      </c>
      <c r="BO58" s="5" t="s">
        <v>132</v>
      </c>
      <c r="BP58" s="13" t="s">
        <v>132</v>
      </c>
      <c r="BQ58" s="3" t="s">
        <v>132</v>
      </c>
      <c r="BR58" s="3" t="s">
        <v>132</v>
      </c>
      <c r="BS58" s="5" t="s">
        <v>132</v>
      </c>
      <c r="BT58" s="13" t="s">
        <v>132</v>
      </c>
      <c r="BU58" s="5" t="s">
        <v>132</v>
      </c>
      <c r="BV58" s="13" t="s">
        <v>132</v>
      </c>
      <c r="BW58" s="3" t="s">
        <v>132</v>
      </c>
      <c r="BX58" s="3" t="s">
        <v>132</v>
      </c>
      <c r="BY58" s="5" t="s">
        <v>132</v>
      </c>
      <c r="BZ58" s="13" t="s">
        <v>131</v>
      </c>
      <c r="CA58" s="3" t="s">
        <v>129</v>
      </c>
      <c r="CB58" s="3" t="s">
        <v>129</v>
      </c>
      <c r="CC58" s="3" t="s">
        <v>131</v>
      </c>
      <c r="CD58" s="5" t="s">
        <v>131</v>
      </c>
      <c r="CE58" s="13" t="s">
        <v>132</v>
      </c>
      <c r="CF58" s="3" t="s">
        <v>132</v>
      </c>
      <c r="CG58" s="3" t="s">
        <v>132</v>
      </c>
      <c r="CH58" s="3" t="s">
        <v>132</v>
      </c>
      <c r="CI58" s="3" t="s">
        <v>132</v>
      </c>
      <c r="CJ58" s="3" t="s">
        <v>132</v>
      </c>
      <c r="CK58" s="5" t="s">
        <v>132</v>
      </c>
      <c r="CL58" s="13" t="s">
        <v>131</v>
      </c>
      <c r="CM58" s="3" t="s">
        <v>131</v>
      </c>
      <c r="CN58" s="3" t="s">
        <v>131</v>
      </c>
      <c r="CO58" s="3" t="s">
        <v>131</v>
      </c>
      <c r="CP58" s="3" t="s">
        <v>131</v>
      </c>
      <c r="CQ58" s="20" t="s">
        <v>131</v>
      </c>
      <c r="CR58" s="13" t="s">
        <v>132</v>
      </c>
      <c r="CS58" s="3" t="s">
        <v>132</v>
      </c>
      <c r="CT58" s="3" t="s">
        <v>132</v>
      </c>
      <c r="CU58" s="3" t="s">
        <v>132</v>
      </c>
      <c r="CV58" s="3" t="s">
        <v>132</v>
      </c>
      <c r="CW58" s="3" t="s">
        <v>132</v>
      </c>
      <c r="CX58" s="3" t="s">
        <v>132</v>
      </c>
      <c r="CY58" s="3" t="s">
        <v>132</v>
      </c>
      <c r="CZ58" s="3" t="s">
        <v>132</v>
      </c>
      <c r="DA58" s="3" t="s">
        <v>132</v>
      </c>
      <c r="DB58" s="3" t="s">
        <v>132</v>
      </c>
      <c r="DC58" s="3" t="s">
        <v>132</v>
      </c>
      <c r="DD58" s="3" t="s">
        <v>132</v>
      </c>
      <c r="DE58" s="5" t="s">
        <v>132</v>
      </c>
      <c r="DF58" s="8" t="s">
        <v>132</v>
      </c>
      <c r="DG58" s="3" t="s">
        <v>132</v>
      </c>
      <c r="DH58" s="3" t="s">
        <v>132</v>
      </c>
      <c r="DI58" s="3" t="s">
        <v>132</v>
      </c>
      <c r="DJ58" s="3" t="s">
        <v>132</v>
      </c>
      <c r="DK58" s="3" t="s">
        <v>132</v>
      </c>
      <c r="DL58" s="3" t="s">
        <v>132</v>
      </c>
      <c r="DM58" s="3" t="s">
        <v>132</v>
      </c>
      <c r="DN58" s="5" t="s">
        <v>132</v>
      </c>
      <c r="DO58" s="8" t="s">
        <v>132</v>
      </c>
      <c r="DP58" s="3" t="s">
        <v>132</v>
      </c>
      <c r="DQ58" s="3" t="s">
        <v>132</v>
      </c>
      <c r="DR58" s="5" t="s">
        <v>132</v>
      </c>
      <c r="DS58" s="8" t="s">
        <v>132</v>
      </c>
      <c r="DT58" s="3" t="s">
        <v>132</v>
      </c>
      <c r="DU58" s="3" t="s">
        <v>132</v>
      </c>
      <c r="DV58" s="5" t="s">
        <v>132</v>
      </c>
      <c r="DW58" s="16" t="s">
        <v>1769</v>
      </c>
      <c r="DX58" s="13" t="s">
        <v>353</v>
      </c>
      <c r="DY58" s="3" t="s">
        <v>354</v>
      </c>
      <c r="DZ58" s="3" t="s">
        <v>355</v>
      </c>
      <c r="EA58" s="3" t="s">
        <v>1643</v>
      </c>
      <c r="EB58" s="20" t="s">
        <v>1643</v>
      </c>
      <c r="EC58" s="13" t="s">
        <v>110</v>
      </c>
      <c r="ED58" s="3" t="s">
        <v>110</v>
      </c>
      <c r="EE58" s="3" t="s">
        <v>110</v>
      </c>
      <c r="EF58" s="3" t="s">
        <v>1643</v>
      </c>
      <c r="EG58" s="3" t="s">
        <v>110</v>
      </c>
      <c r="EH58" s="3" t="s">
        <v>110</v>
      </c>
      <c r="EI58" s="3" t="s">
        <v>110</v>
      </c>
      <c r="EJ58" s="3" t="s">
        <v>110</v>
      </c>
      <c r="EK58" s="3" t="s">
        <v>110</v>
      </c>
      <c r="EL58" s="3" t="s">
        <v>110</v>
      </c>
      <c r="EM58" s="20" t="s">
        <v>1770</v>
      </c>
      <c r="EN58" s="18" t="s">
        <v>110</v>
      </c>
      <c r="EO58" s="8" t="s">
        <v>1643</v>
      </c>
      <c r="EP58" s="3" t="s">
        <v>1643</v>
      </c>
      <c r="EQ58" s="3" t="s">
        <v>486</v>
      </c>
      <c r="ER58" s="3" t="s">
        <v>489</v>
      </c>
      <c r="ES58" s="3" t="s">
        <v>492</v>
      </c>
      <c r="ET58" s="3" t="s">
        <v>495</v>
      </c>
      <c r="EU58" s="3" t="s">
        <v>496</v>
      </c>
      <c r="EV58" s="3" t="s">
        <v>497</v>
      </c>
      <c r="EW58" s="3" t="s">
        <v>1643</v>
      </c>
      <c r="EX58" s="20" t="s">
        <v>1643</v>
      </c>
      <c r="EY58" s="16" t="s">
        <v>1771</v>
      </c>
      <c r="EZ58" s="13" t="s">
        <v>1643</v>
      </c>
      <c r="FA58" s="3" t="s">
        <v>1643</v>
      </c>
      <c r="FB58" s="3" t="s">
        <v>1643</v>
      </c>
      <c r="FC58" s="3" t="s">
        <v>1643</v>
      </c>
      <c r="FD58" s="3" t="s">
        <v>1643</v>
      </c>
      <c r="FE58" s="3" t="s">
        <v>1643</v>
      </c>
      <c r="FF58" s="3" t="s">
        <v>1643</v>
      </c>
      <c r="FG58" s="3" t="s">
        <v>1643</v>
      </c>
      <c r="FH58" s="3" t="s">
        <v>1643</v>
      </c>
      <c r="FI58" s="3" t="s">
        <v>1643</v>
      </c>
      <c r="FJ58" s="3" t="s">
        <v>1643</v>
      </c>
      <c r="FK58" s="3" t="s">
        <v>1643</v>
      </c>
      <c r="FL58" s="3" t="s">
        <v>1643</v>
      </c>
      <c r="FM58" s="3" t="s">
        <v>1643</v>
      </c>
      <c r="FN58" s="3" t="s">
        <v>1643</v>
      </c>
      <c r="FO58" s="3" t="s">
        <v>1643</v>
      </c>
      <c r="FP58" s="3" t="s">
        <v>1643</v>
      </c>
      <c r="FQ58" s="3" t="s">
        <v>1643</v>
      </c>
      <c r="FR58" s="3" t="s">
        <v>1643</v>
      </c>
      <c r="FS58" s="3" t="s">
        <v>1643</v>
      </c>
      <c r="FT58" s="3" t="s">
        <v>1643</v>
      </c>
      <c r="FU58" s="3" t="s">
        <v>1643</v>
      </c>
      <c r="FV58" s="3" t="s">
        <v>1643</v>
      </c>
      <c r="FW58" s="3" t="s">
        <v>1643</v>
      </c>
      <c r="FX58" s="3" t="s">
        <v>1643</v>
      </c>
      <c r="FY58" s="3" t="s">
        <v>1643</v>
      </c>
      <c r="FZ58" s="3" t="s">
        <v>1643</v>
      </c>
      <c r="GA58" s="3" t="s">
        <v>1643</v>
      </c>
      <c r="GB58" s="3" t="s">
        <v>1643</v>
      </c>
      <c r="GC58" s="3" t="s">
        <v>1643</v>
      </c>
      <c r="GD58" s="3" t="s">
        <v>1643</v>
      </c>
      <c r="GE58" s="3" t="s">
        <v>1643</v>
      </c>
      <c r="GF58" s="3" t="s">
        <v>1643</v>
      </c>
      <c r="GG58" s="3" t="s">
        <v>1643</v>
      </c>
      <c r="GH58" s="3" t="s">
        <v>1643</v>
      </c>
      <c r="GI58" s="3" t="s">
        <v>1643</v>
      </c>
      <c r="GJ58" s="3" t="s">
        <v>1643</v>
      </c>
      <c r="GK58" s="3" t="s">
        <v>1643</v>
      </c>
      <c r="GL58" s="3" t="s">
        <v>1643</v>
      </c>
      <c r="GM58" s="3" t="s">
        <v>1643</v>
      </c>
      <c r="GN58" s="3" t="s">
        <v>1643</v>
      </c>
      <c r="GO58" s="3" t="s">
        <v>1643</v>
      </c>
      <c r="GP58" s="20" t="s">
        <v>1643</v>
      </c>
      <c r="GQ58" s="13" t="s">
        <v>1643</v>
      </c>
      <c r="GR58" s="20" t="s">
        <v>1643</v>
      </c>
      <c r="GS58" s="13" t="s">
        <v>1643</v>
      </c>
      <c r="GT58" s="3" t="s">
        <v>1643</v>
      </c>
      <c r="GU58" s="3" t="s">
        <v>1643</v>
      </c>
      <c r="GV58" s="20" t="s">
        <v>1643</v>
      </c>
      <c r="GW58" s="31"/>
      <c r="GX58" s="13" t="s">
        <v>1643</v>
      </c>
      <c r="GY58" s="5" t="s">
        <v>1643</v>
      </c>
      <c r="GZ58" s="13" t="s">
        <v>1643</v>
      </c>
      <c r="HA58" s="5" t="s">
        <v>1643</v>
      </c>
      <c r="HB58" s="13" t="s">
        <v>1643</v>
      </c>
      <c r="HC58" s="3" t="s">
        <v>1643</v>
      </c>
      <c r="HD58" s="3" t="s">
        <v>1643</v>
      </c>
      <c r="HE58" s="3" t="s">
        <v>1643</v>
      </c>
      <c r="HF58" s="3" t="s">
        <v>1643</v>
      </c>
      <c r="HG58" s="20" t="s">
        <v>1643</v>
      </c>
      <c r="HH58" s="13" t="s">
        <v>1643</v>
      </c>
      <c r="HI58" s="3"/>
      <c r="HJ58" s="3" t="s">
        <v>1643</v>
      </c>
      <c r="HK58" s="3" t="s">
        <v>1643</v>
      </c>
      <c r="HL58" s="3" t="s">
        <v>1643</v>
      </c>
      <c r="HM58" s="3" t="s">
        <v>1643</v>
      </c>
      <c r="HN58" s="3" t="s">
        <v>1643</v>
      </c>
      <c r="HO58" s="5" t="s">
        <v>1643</v>
      </c>
      <c r="HP58" s="8" t="s">
        <v>1643</v>
      </c>
      <c r="HQ58" s="8" t="s">
        <v>1643</v>
      </c>
      <c r="HR58" s="3" t="s">
        <v>1643</v>
      </c>
      <c r="HS58" s="3" t="s">
        <v>1643</v>
      </c>
      <c r="HT58" s="3" t="s">
        <v>1643</v>
      </c>
      <c r="HU58" s="3" t="s">
        <v>1643</v>
      </c>
      <c r="HV58" s="5" t="s">
        <v>1643</v>
      </c>
      <c r="HW58" s="13" t="s">
        <v>1643</v>
      </c>
      <c r="HX58" s="8" t="s">
        <v>1643</v>
      </c>
      <c r="HY58" s="3" t="s">
        <v>1643</v>
      </c>
      <c r="HZ58" s="3" t="s">
        <v>1643</v>
      </c>
      <c r="IA58" s="3" t="s">
        <v>1643</v>
      </c>
      <c r="IB58" s="3" t="s">
        <v>1643</v>
      </c>
      <c r="IC58" s="5" t="s">
        <v>1643</v>
      </c>
      <c r="ID58" s="13" t="s">
        <v>1643</v>
      </c>
      <c r="IE58" s="8" t="s">
        <v>1643</v>
      </c>
      <c r="IF58" s="3" t="s">
        <v>1643</v>
      </c>
      <c r="IG58" s="3" t="s">
        <v>1643</v>
      </c>
      <c r="IH58" s="3" t="s">
        <v>1643</v>
      </c>
      <c r="II58" s="3" t="s">
        <v>1643</v>
      </c>
      <c r="IJ58" s="20" t="s">
        <v>1643</v>
      </c>
      <c r="IK58" s="13" t="s">
        <v>1643</v>
      </c>
      <c r="IL58" s="3" t="s">
        <v>1643</v>
      </c>
      <c r="IM58" s="3" t="s">
        <v>1643</v>
      </c>
      <c r="IN58" s="3" t="s">
        <v>1643</v>
      </c>
      <c r="IO58" s="3" t="s">
        <v>1643</v>
      </c>
      <c r="IP58" s="3" t="s">
        <v>1643</v>
      </c>
      <c r="IQ58" s="3" t="s">
        <v>1643</v>
      </c>
      <c r="IR58" s="3" t="s">
        <v>1643</v>
      </c>
      <c r="IS58" s="20" t="s">
        <v>1643</v>
      </c>
      <c r="IT58" s="13" t="s">
        <v>1643</v>
      </c>
      <c r="IU58" s="3"/>
      <c r="IV58" s="3" t="s">
        <v>1643</v>
      </c>
      <c r="IW58" s="3" t="s">
        <v>1643</v>
      </c>
      <c r="IX58" s="3" t="s">
        <v>1643</v>
      </c>
      <c r="IY58" s="5" t="s">
        <v>1643</v>
      </c>
      <c r="IZ58" s="8" t="s">
        <v>1643</v>
      </c>
      <c r="JA58" s="8" t="s">
        <v>1643</v>
      </c>
      <c r="JB58" s="3" t="s">
        <v>1643</v>
      </c>
      <c r="JC58" s="3" t="s">
        <v>1643</v>
      </c>
      <c r="JD58" s="5" t="s">
        <v>1643</v>
      </c>
      <c r="JE58" s="13" t="s">
        <v>1643</v>
      </c>
      <c r="JF58" s="3" t="s">
        <v>1643</v>
      </c>
      <c r="JG58" s="3" t="s">
        <v>1643</v>
      </c>
      <c r="JH58" s="3" t="s">
        <v>1643</v>
      </c>
      <c r="JI58" s="3" t="s">
        <v>1643</v>
      </c>
      <c r="JJ58" s="3" t="s">
        <v>1643</v>
      </c>
      <c r="JK58" s="3" t="s">
        <v>1643</v>
      </c>
      <c r="JL58" s="3" t="s">
        <v>1643</v>
      </c>
      <c r="JM58" s="20" t="s">
        <v>1643</v>
      </c>
      <c r="JN58" s="13" t="s">
        <v>1643</v>
      </c>
      <c r="JO58" s="3" t="s">
        <v>1643</v>
      </c>
      <c r="JP58" s="3" t="s">
        <v>1643</v>
      </c>
      <c r="JQ58" s="3" t="s">
        <v>1643</v>
      </c>
      <c r="JR58" s="3" t="s">
        <v>1643</v>
      </c>
      <c r="JS58" s="5" t="s">
        <v>1643</v>
      </c>
      <c r="JT58" s="13" t="s">
        <v>1643</v>
      </c>
      <c r="JU58" s="3" t="s">
        <v>1643</v>
      </c>
      <c r="JV58" s="3" t="s">
        <v>1643</v>
      </c>
      <c r="JW58" s="3" t="s">
        <v>1643</v>
      </c>
      <c r="JX58" s="5" t="s">
        <v>1643</v>
      </c>
      <c r="JY58" s="13" t="s">
        <v>1643</v>
      </c>
      <c r="JZ58" s="3" t="s">
        <v>1643</v>
      </c>
      <c r="KA58" s="3" t="s">
        <v>1643</v>
      </c>
      <c r="KB58" s="3" t="s">
        <v>1643</v>
      </c>
      <c r="KC58" s="3" t="s">
        <v>1643</v>
      </c>
      <c r="KD58" s="3" t="s">
        <v>1643</v>
      </c>
      <c r="KE58" s="3" t="s">
        <v>1643</v>
      </c>
      <c r="KF58" s="3" t="s">
        <v>1643</v>
      </c>
      <c r="KG58" s="5" t="s">
        <v>1643</v>
      </c>
      <c r="KH58" s="13" t="s">
        <v>1643</v>
      </c>
      <c r="KI58" s="3" t="s">
        <v>1643</v>
      </c>
      <c r="KJ58" s="3" t="s">
        <v>1643</v>
      </c>
      <c r="KK58" s="3" t="s">
        <v>1643</v>
      </c>
      <c r="KL58" s="3" t="s">
        <v>1643</v>
      </c>
      <c r="KM58" s="3" t="s">
        <v>1643</v>
      </c>
      <c r="KN58" s="20" t="s">
        <v>1643</v>
      </c>
      <c r="KO58" s="13" t="s">
        <v>1643</v>
      </c>
      <c r="KP58" s="3" t="s">
        <v>1643</v>
      </c>
      <c r="KQ58" s="3" t="s">
        <v>1643</v>
      </c>
      <c r="KR58" s="3" t="s">
        <v>1643</v>
      </c>
      <c r="KS58" s="20" t="s">
        <v>1643</v>
      </c>
      <c r="KT58" s="16" t="s">
        <v>1643</v>
      </c>
      <c r="KU58" s="13" t="s">
        <v>1643</v>
      </c>
      <c r="KV58" s="3" t="s">
        <v>1643</v>
      </c>
      <c r="KW58" s="3" t="s">
        <v>1643</v>
      </c>
      <c r="KX58" s="3" t="s">
        <v>1643</v>
      </c>
      <c r="KY58" s="3" t="s">
        <v>1643</v>
      </c>
      <c r="KZ58" s="3" t="s">
        <v>1643</v>
      </c>
      <c r="LA58" s="3" t="s">
        <v>1643</v>
      </c>
      <c r="LB58" s="3" t="s">
        <v>1643</v>
      </c>
      <c r="LC58" s="3" t="s">
        <v>1643</v>
      </c>
      <c r="LD58" s="3" t="s">
        <v>1643</v>
      </c>
      <c r="LE58" s="3" t="s">
        <v>1643</v>
      </c>
      <c r="LF58" s="3" t="s">
        <v>1643</v>
      </c>
      <c r="LG58" s="3" t="s">
        <v>1643</v>
      </c>
      <c r="LH58" s="3" t="s">
        <v>1643</v>
      </c>
      <c r="LI58" s="3" t="s">
        <v>1643</v>
      </c>
      <c r="LJ58" s="3" t="s">
        <v>1643</v>
      </c>
      <c r="LK58" s="3" t="s">
        <v>1643</v>
      </c>
      <c r="LL58" s="3" t="s">
        <v>1643</v>
      </c>
      <c r="LM58" s="3" t="s">
        <v>1643</v>
      </c>
      <c r="LN58" s="3" t="s">
        <v>1643</v>
      </c>
      <c r="LO58" s="3" t="s">
        <v>1643</v>
      </c>
      <c r="LP58" s="3" t="s">
        <v>1643</v>
      </c>
      <c r="LQ58" s="3" t="s">
        <v>1643</v>
      </c>
      <c r="LR58" s="3" t="s">
        <v>1643</v>
      </c>
      <c r="LS58" s="3" t="s">
        <v>1643</v>
      </c>
      <c r="LT58" s="3" t="s">
        <v>1643</v>
      </c>
      <c r="LU58" s="3" t="s">
        <v>1643</v>
      </c>
      <c r="LV58" s="3" t="s">
        <v>1643</v>
      </c>
      <c r="LW58" s="3" t="s">
        <v>1643</v>
      </c>
      <c r="LX58" s="3" t="s">
        <v>1643</v>
      </c>
      <c r="LY58" s="3" t="s">
        <v>1643</v>
      </c>
      <c r="LZ58" s="3" t="s">
        <v>1643</v>
      </c>
      <c r="MA58" s="3" t="s">
        <v>1643</v>
      </c>
      <c r="MB58" s="3" t="s">
        <v>1643</v>
      </c>
      <c r="MC58" s="3" t="s">
        <v>1643</v>
      </c>
      <c r="MD58" s="3" t="s">
        <v>1643</v>
      </c>
      <c r="ME58" s="3" t="s">
        <v>1643</v>
      </c>
      <c r="MF58" s="3" t="s">
        <v>1643</v>
      </c>
      <c r="MG58" s="3" t="s">
        <v>1643</v>
      </c>
      <c r="MH58" s="3" t="s">
        <v>1643</v>
      </c>
      <c r="MI58" s="3" t="s">
        <v>1643</v>
      </c>
      <c r="MJ58" s="3" t="s">
        <v>1643</v>
      </c>
      <c r="MK58" s="3" t="s">
        <v>1643</v>
      </c>
      <c r="ML58" s="3" t="s">
        <v>1643</v>
      </c>
      <c r="MM58" s="3" t="s">
        <v>1643</v>
      </c>
      <c r="MN58" s="20" t="s">
        <v>1643</v>
      </c>
      <c r="MO58" s="13" t="s">
        <v>1643</v>
      </c>
      <c r="MP58" s="3" t="s">
        <v>1643</v>
      </c>
      <c r="MQ58" s="3" t="s">
        <v>1643</v>
      </c>
      <c r="MR58" s="3" t="s">
        <v>1643</v>
      </c>
      <c r="MS58" s="3" t="s">
        <v>1643</v>
      </c>
      <c r="MT58" s="3" t="s">
        <v>1643</v>
      </c>
      <c r="MU58" s="3" t="s">
        <v>1643</v>
      </c>
      <c r="MV58" s="20" t="s">
        <v>1643</v>
      </c>
      <c r="MW58" s="13" t="s">
        <v>1643</v>
      </c>
      <c r="MX58" s="3" t="s">
        <v>1643</v>
      </c>
      <c r="MY58" s="3" t="s">
        <v>1643</v>
      </c>
      <c r="MZ58" s="3" t="s">
        <v>1643</v>
      </c>
      <c r="NA58" s="3" t="s">
        <v>1643</v>
      </c>
      <c r="NB58" s="3" t="s">
        <v>1643</v>
      </c>
      <c r="NC58" s="20" t="s">
        <v>1643</v>
      </c>
      <c r="ND58" s="13" t="s">
        <v>1643</v>
      </c>
      <c r="NE58" s="3" t="s">
        <v>1643</v>
      </c>
      <c r="NF58" s="3" t="s">
        <v>1643</v>
      </c>
      <c r="NG58" s="3" t="s">
        <v>1643</v>
      </c>
      <c r="NH58" s="3" t="s">
        <v>1643</v>
      </c>
      <c r="NI58" s="3" t="s">
        <v>1643</v>
      </c>
      <c r="NJ58" s="3" t="s">
        <v>1643</v>
      </c>
      <c r="NK58" s="3" t="s">
        <v>1643</v>
      </c>
      <c r="NL58" s="3" t="s">
        <v>1643</v>
      </c>
      <c r="NM58" s="3" t="s">
        <v>1643</v>
      </c>
      <c r="NN58" s="3" t="s">
        <v>1643</v>
      </c>
      <c r="NO58" s="20" t="s">
        <v>1643</v>
      </c>
      <c r="NP58" s="13" t="s">
        <v>1643</v>
      </c>
      <c r="NQ58" s="3" t="s">
        <v>1643</v>
      </c>
      <c r="NR58" s="3" t="s">
        <v>1643</v>
      </c>
      <c r="NS58" s="3" t="s">
        <v>1643</v>
      </c>
      <c r="NT58" s="3" t="s">
        <v>1643</v>
      </c>
      <c r="NU58" s="3" t="s">
        <v>1643</v>
      </c>
      <c r="NV58" s="3" t="s">
        <v>1643</v>
      </c>
      <c r="NW58" s="3" t="s">
        <v>1643</v>
      </c>
      <c r="NX58" s="3" t="s">
        <v>1643</v>
      </c>
      <c r="NY58" s="3" t="s">
        <v>1643</v>
      </c>
      <c r="NZ58" s="3" t="s">
        <v>1643</v>
      </c>
      <c r="OA58" s="3" t="s">
        <v>1643</v>
      </c>
      <c r="OB58" s="3" t="s">
        <v>1643</v>
      </c>
      <c r="OC58" s="3" t="s">
        <v>1643</v>
      </c>
      <c r="OD58" s="3" t="s">
        <v>1643</v>
      </c>
      <c r="OE58" s="5" t="s">
        <v>1643</v>
      </c>
      <c r="OF58" s="13" t="s">
        <v>1643</v>
      </c>
      <c r="OG58" s="3" t="s">
        <v>1643</v>
      </c>
      <c r="OH58" s="3" t="s">
        <v>1643</v>
      </c>
      <c r="OI58" s="3" t="s">
        <v>1643</v>
      </c>
      <c r="OJ58" s="3" t="s">
        <v>1643</v>
      </c>
      <c r="OK58" s="3" t="s">
        <v>1643</v>
      </c>
      <c r="OL58" s="3" t="s">
        <v>1643</v>
      </c>
      <c r="OM58" s="5" t="s">
        <v>1643</v>
      </c>
      <c r="ON58" s="13" t="s">
        <v>1643</v>
      </c>
      <c r="OO58" s="3" t="s">
        <v>1643</v>
      </c>
      <c r="OP58" s="3" t="s">
        <v>1643</v>
      </c>
      <c r="OQ58" s="3" t="s">
        <v>1643</v>
      </c>
      <c r="OR58" s="3" t="s">
        <v>1643</v>
      </c>
      <c r="OS58" s="3" t="s">
        <v>1643</v>
      </c>
      <c r="OT58" s="3" t="s">
        <v>1643</v>
      </c>
      <c r="OU58" s="3" t="s">
        <v>1643</v>
      </c>
      <c r="OV58" s="3" t="s">
        <v>1643</v>
      </c>
      <c r="OW58" s="3" t="s">
        <v>1643</v>
      </c>
      <c r="OX58" s="5" t="s">
        <v>1643</v>
      </c>
      <c r="OY58" s="13" t="s">
        <v>1643</v>
      </c>
      <c r="OZ58" s="3" t="s">
        <v>1643</v>
      </c>
      <c r="PA58" s="3" t="s">
        <v>1643</v>
      </c>
      <c r="PB58" s="3" t="s">
        <v>1643</v>
      </c>
      <c r="PC58" s="3" t="s">
        <v>1643</v>
      </c>
      <c r="PD58" s="3" t="s">
        <v>1643</v>
      </c>
      <c r="PE58" s="3" t="s">
        <v>1643</v>
      </c>
      <c r="PF58" s="3" t="s">
        <v>1643</v>
      </c>
      <c r="PG58" s="3" t="s">
        <v>1643</v>
      </c>
      <c r="PH58" s="3" t="s">
        <v>1643</v>
      </c>
      <c r="PI58" s="3" t="s">
        <v>1643</v>
      </c>
      <c r="PJ58" s="3" t="s">
        <v>1643</v>
      </c>
      <c r="PK58" s="3" t="s">
        <v>1643</v>
      </c>
      <c r="PL58" s="3" t="s">
        <v>1643</v>
      </c>
      <c r="PM58" s="3" t="s">
        <v>1643</v>
      </c>
      <c r="PN58" s="3" t="s">
        <v>1643</v>
      </c>
      <c r="PO58" s="3" t="s">
        <v>1643</v>
      </c>
      <c r="PP58" s="3" t="s">
        <v>1643</v>
      </c>
      <c r="PQ58" s="3" t="s">
        <v>1643</v>
      </c>
      <c r="PR58" s="3" t="s">
        <v>1643</v>
      </c>
      <c r="PS58" s="3" t="s">
        <v>1643</v>
      </c>
      <c r="PT58" s="3" t="s">
        <v>1643</v>
      </c>
      <c r="PU58" s="3" t="s">
        <v>1643</v>
      </c>
      <c r="PV58" s="3" t="s">
        <v>1643</v>
      </c>
      <c r="PW58" s="3" t="s">
        <v>1643</v>
      </c>
      <c r="PX58" s="3" t="s">
        <v>1643</v>
      </c>
      <c r="PY58" s="3" t="s">
        <v>1643</v>
      </c>
      <c r="PZ58" s="3" t="s">
        <v>1643</v>
      </c>
      <c r="QA58" s="3" t="s">
        <v>1643</v>
      </c>
      <c r="QB58" s="3" t="s">
        <v>1643</v>
      </c>
      <c r="QC58" s="3" t="s">
        <v>1643</v>
      </c>
      <c r="QD58" s="3" t="s">
        <v>1643</v>
      </c>
      <c r="QE58" s="3" t="s">
        <v>1643</v>
      </c>
      <c r="QF58" s="3" t="s">
        <v>1643</v>
      </c>
      <c r="QG58" s="3" t="s">
        <v>1643</v>
      </c>
      <c r="QH58" s="3" t="s">
        <v>1643</v>
      </c>
      <c r="QI58" s="3" t="s">
        <v>1643</v>
      </c>
      <c r="QJ58" s="3" t="s">
        <v>1643</v>
      </c>
      <c r="QK58" s="3" t="s">
        <v>1643</v>
      </c>
      <c r="QL58" s="3" t="s">
        <v>1643</v>
      </c>
      <c r="QM58" s="3" t="s">
        <v>1643</v>
      </c>
      <c r="QN58" s="3" t="s">
        <v>1643</v>
      </c>
      <c r="QO58" s="3" t="s">
        <v>1643</v>
      </c>
      <c r="QP58" s="3" t="s">
        <v>1643</v>
      </c>
      <c r="QQ58" s="3" t="s">
        <v>1643</v>
      </c>
      <c r="QR58" s="3" t="s">
        <v>1643</v>
      </c>
      <c r="QS58" s="3" t="s">
        <v>1643</v>
      </c>
      <c r="QT58" s="3" t="s">
        <v>1643</v>
      </c>
      <c r="QU58" s="3" t="s">
        <v>1643</v>
      </c>
      <c r="QV58" s="3" t="s">
        <v>1643</v>
      </c>
      <c r="QW58" s="3" t="s">
        <v>1643</v>
      </c>
      <c r="QX58" s="3" t="s">
        <v>1643</v>
      </c>
      <c r="QY58" s="3" t="s">
        <v>1643</v>
      </c>
      <c r="QZ58" s="3" t="s">
        <v>1643</v>
      </c>
      <c r="RA58" s="3" t="s">
        <v>1643</v>
      </c>
      <c r="RB58" s="3" t="s">
        <v>1643</v>
      </c>
      <c r="RC58" s="3" t="s">
        <v>1643</v>
      </c>
      <c r="RD58" s="3" t="s">
        <v>1643</v>
      </c>
      <c r="RE58" s="3" t="s">
        <v>1643</v>
      </c>
      <c r="RF58" s="3" t="s">
        <v>1643</v>
      </c>
      <c r="RG58" s="3" t="s">
        <v>1643</v>
      </c>
      <c r="RH58" s="3" t="s">
        <v>1643</v>
      </c>
      <c r="RI58" s="3" t="s">
        <v>1643</v>
      </c>
      <c r="RJ58" s="3" t="s">
        <v>1643</v>
      </c>
      <c r="RK58" s="5" t="s">
        <v>1643</v>
      </c>
      <c r="RL58" s="8" t="s">
        <v>1643</v>
      </c>
      <c r="RM58" s="3" t="s">
        <v>1643</v>
      </c>
      <c r="RN58" s="3" t="s">
        <v>1643</v>
      </c>
      <c r="RO58" s="3" t="s">
        <v>1643</v>
      </c>
      <c r="RP58" s="3" t="s">
        <v>1643</v>
      </c>
      <c r="RQ58" s="3" t="s">
        <v>1643</v>
      </c>
      <c r="RR58" s="20" t="s">
        <v>1643</v>
      </c>
      <c r="RS58" s="13" t="s">
        <v>1643</v>
      </c>
      <c r="RT58" s="3" t="s">
        <v>1643</v>
      </c>
      <c r="RU58" s="3" t="s">
        <v>1643</v>
      </c>
      <c r="RV58" s="3" t="s">
        <v>1643</v>
      </c>
      <c r="RW58" s="3" t="s">
        <v>1643</v>
      </c>
      <c r="RX58" s="3" t="s">
        <v>1643</v>
      </c>
      <c r="RY58" s="3" t="s">
        <v>1643</v>
      </c>
      <c r="RZ58" s="3" t="s">
        <v>1643</v>
      </c>
      <c r="SA58" s="3" t="s">
        <v>1643</v>
      </c>
      <c r="SB58" s="3" t="s">
        <v>1643</v>
      </c>
      <c r="SC58" s="3" t="s">
        <v>1643</v>
      </c>
      <c r="SD58" s="3" t="s">
        <v>1643</v>
      </c>
      <c r="SE58" s="3" t="s">
        <v>1643</v>
      </c>
      <c r="SF58" s="3" t="s">
        <v>1643</v>
      </c>
      <c r="SG58" s="3" t="s">
        <v>1643</v>
      </c>
      <c r="SH58" s="3" t="s">
        <v>1643</v>
      </c>
      <c r="SI58" s="3" t="s">
        <v>1643</v>
      </c>
      <c r="SJ58" s="3" t="s">
        <v>1643</v>
      </c>
      <c r="SK58" s="3" t="s">
        <v>1643</v>
      </c>
      <c r="SL58" s="3" t="s">
        <v>1643</v>
      </c>
      <c r="SM58" s="3" t="s">
        <v>1643</v>
      </c>
      <c r="SN58" s="3" t="s">
        <v>1643</v>
      </c>
      <c r="SO58" s="3" t="s">
        <v>1643</v>
      </c>
      <c r="SP58" s="3" t="s">
        <v>1643</v>
      </c>
      <c r="SQ58" s="3" t="s">
        <v>1643</v>
      </c>
      <c r="SR58" s="3" t="s">
        <v>1643</v>
      </c>
      <c r="SS58" s="3" t="s">
        <v>1643</v>
      </c>
      <c r="ST58" s="3" t="s">
        <v>1643</v>
      </c>
      <c r="SU58" s="3" t="s">
        <v>1643</v>
      </c>
      <c r="SV58" s="3" t="s">
        <v>1643</v>
      </c>
      <c r="SW58" s="3" t="s">
        <v>1643</v>
      </c>
      <c r="SX58" s="3" t="s">
        <v>1643</v>
      </c>
      <c r="SY58" s="3" t="s">
        <v>1643</v>
      </c>
      <c r="SZ58" s="3" t="s">
        <v>1643</v>
      </c>
      <c r="TA58" s="3" t="s">
        <v>1643</v>
      </c>
      <c r="TB58" s="20" t="s">
        <v>1643</v>
      </c>
      <c r="TC58" s="13"/>
      <c r="TD58" s="3"/>
      <c r="TE58" s="5"/>
      <c r="TF58" s="18" t="s">
        <v>1643</v>
      </c>
      <c r="TG58" s="13" t="s">
        <v>1643</v>
      </c>
      <c r="TH58" s="3" t="s">
        <v>1643</v>
      </c>
      <c r="TI58" s="3" t="s">
        <v>1643</v>
      </c>
      <c r="TJ58" s="3" t="s">
        <v>1643</v>
      </c>
      <c r="TK58" s="3" t="s">
        <v>1643</v>
      </c>
      <c r="TL58" s="3" t="s">
        <v>1643</v>
      </c>
      <c r="TM58" s="3" t="s">
        <v>1643</v>
      </c>
      <c r="TN58" s="3" t="s">
        <v>1643</v>
      </c>
      <c r="TO58" s="3" t="s">
        <v>1643</v>
      </c>
      <c r="TP58" s="5" t="s">
        <v>1643</v>
      </c>
      <c r="TQ58" s="8" t="s">
        <v>1643</v>
      </c>
      <c r="TR58" s="3" t="s">
        <v>1643</v>
      </c>
      <c r="TS58" s="3" t="s">
        <v>1643</v>
      </c>
      <c r="TT58" s="3" t="s">
        <v>1643</v>
      </c>
      <c r="TU58" s="20" t="s">
        <v>1643</v>
      </c>
      <c r="TV58" s="13" t="s">
        <v>1643</v>
      </c>
      <c r="TW58" s="5" t="s">
        <v>1643</v>
      </c>
      <c r="TX58" s="13" t="s">
        <v>1643</v>
      </c>
      <c r="TY58" s="5" t="s">
        <v>1643</v>
      </c>
      <c r="TZ58" s="13" t="s">
        <v>1643</v>
      </c>
      <c r="UA58" s="3" t="s">
        <v>1643</v>
      </c>
      <c r="UB58" s="3" t="s">
        <v>1643</v>
      </c>
      <c r="UC58" s="3" t="s">
        <v>1643</v>
      </c>
      <c r="UD58" s="3" t="s">
        <v>1643</v>
      </c>
      <c r="UE58" s="5" t="s">
        <v>1643</v>
      </c>
      <c r="UF58" s="13" t="s">
        <v>1643</v>
      </c>
      <c r="UG58" s="3" t="s">
        <v>1643</v>
      </c>
      <c r="UH58" s="5" t="s">
        <v>1643</v>
      </c>
      <c r="UI58" s="13" t="s">
        <v>1643</v>
      </c>
      <c r="UJ58" s="3" t="s">
        <v>1643</v>
      </c>
      <c r="UK58" s="3" t="s">
        <v>1643</v>
      </c>
      <c r="UL58" s="3" t="s">
        <v>1643</v>
      </c>
      <c r="UM58" s="3" t="s">
        <v>1643</v>
      </c>
      <c r="UN58" s="3" t="s">
        <v>1643</v>
      </c>
      <c r="UO58" s="3" t="s">
        <v>1643</v>
      </c>
      <c r="UP58" s="3" t="s">
        <v>1643</v>
      </c>
      <c r="UQ58" s="3" t="s">
        <v>1643</v>
      </c>
      <c r="UR58" s="3" t="s">
        <v>1643</v>
      </c>
      <c r="US58" s="3" t="s">
        <v>1643</v>
      </c>
      <c r="UT58" s="3" t="s">
        <v>1643</v>
      </c>
      <c r="UU58" s="3" t="s">
        <v>1643</v>
      </c>
      <c r="UV58" s="3" t="s">
        <v>1643</v>
      </c>
      <c r="UW58" s="3" t="s">
        <v>1643</v>
      </c>
      <c r="UX58" s="5" t="s">
        <v>1643</v>
      </c>
      <c r="UY58" s="13" t="s">
        <v>1643</v>
      </c>
      <c r="UZ58" s="3" t="s">
        <v>1643</v>
      </c>
      <c r="VA58" s="3" t="s">
        <v>1643</v>
      </c>
      <c r="VB58" s="3" t="s">
        <v>1643</v>
      </c>
      <c r="VC58" s="3" t="s">
        <v>1643</v>
      </c>
      <c r="VD58" s="3" t="s">
        <v>1643</v>
      </c>
      <c r="VE58" s="3" t="s">
        <v>1643</v>
      </c>
      <c r="VF58" s="5" t="s">
        <v>1643</v>
      </c>
      <c r="VG58" s="13" t="s">
        <v>1643</v>
      </c>
      <c r="VH58" s="3" t="s">
        <v>1643</v>
      </c>
      <c r="VI58" s="3" t="s">
        <v>1643</v>
      </c>
      <c r="VJ58" s="3" t="s">
        <v>1643</v>
      </c>
      <c r="VK58" s="3" t="s">
        <v>1643</v>
      </c>
      <c r="VL58" s="3" t="s">
        <v>1643</v>
      </c>
      <c r="VM58" s="3" t="s">
        <v>1643</v>
      </c>
      <c r="VN58" s="5" t="s">
        <v>1643</v>
      </c>
      <c r="VO58" s="13" t="s">
        <v>1643</v>
      </c>
      <c r="VP58" s="3" t="s">
        <v>1643</v>
      </c>
      <c r="VQ58" s="3" t="s">
        <v>1643</v>
      </c>
      <c r="VR58" s="3" t="s">
        <v>1643</v>
      </c>
      <c r="VS58" s="3" t="s">
        <v>1643</v>
      </c>
      <c r="VT58" s="3" t="s">
        <v>1643</v>
      </c>
      <c r="VU58" s="3" t="s">
        <v>1643</v>
      </c>
      <c r="VV58" s="3" t="s">
        <v>1643</v>
      </c>
      <c r="VW58" s="3" t="s">
        <v>1643</v>
      </c>
      <c r="VX58" s="3" t="s">
        <v>1643</v>
      </c>
      <c r="VY58" s="3" t="s">
        <v>1643</v>
      </c>
      <c r="VZ58" s="3" t="s">
        <v>1643</v>
      </c>
      <c r="WA58" s="3" t="s">
        <v>1643</v>
      </c>
      <c r="WB58" s="3" t="s">
        <v>1643</v>
      </c>
      <c r="WC58" s="3" t="s">
        <v>1643</v>
      </c>
      <c r="WD58" s="3" t="s">
        <v>1643</v>
      </c>
      <c r="WE58" s="3" t="s">
        <v>1643</v>
      </c>
      <c r="WF58" s="3" t="s">
        <v>1643</v>
      </c>
      <c r="WG58" s="3" t="s">
        <v>1643</v>
      </c>
      <c r="WH58" s="3" t="s">
        <v>1643</v>
      </c>
      <c r="WI58" s="3" t="s">
        <v>1643</v>
      </c>
      <c r="WJ58" s="3" t="s">
        <v>1643</v>
      </c>
      <c r="WK58" s="3" t="s">
        <v>1643</v>
      </c>
      <c r="WL58" s="3" t="s">
        <v>1643</v>
      </c>
      <c r="WM58" s="3" t="s">
        <v>1643</v>
      </c>
      <c r="WN58" s="3" t="s">
        <v>1643</v>
      </c>
      <c r="WO58" s="3" t="s">
        <v>1643</v>
      </c>
      <c r="WP58" s="3" t="s">
        <v>1643</v>
      </c>
      <c r="WQ58" s="3" t="s">
        <v>1643</v>
      </c>
      <c r="WR58" s="3" t="s">
        <v>1643</v>
      </c>
      <c r="WS58" s="3" t="s">
        <v>1643</v>
      </c>
      <c r="WT58" s="3" t="s">
        <v>1643</v>
      </c>
      <c r="WU58" s="3" t="s">
        <v>1643</v>
      </c>
      <c r="WV58" s="3" t="s">
        <v>1643</v>
      </c>
      <c r="WW58" s="3" t="s">
        <v>1643</v>
      </c>
      <c r="WX58" s="3" t="s">
        <v>1643</v>
      </c>
      <c r="WY58" s="3" t="s">
        <v>1643</v>
      </c>
      <c r="WZ58" s="3" t="s">
        <v>1643</v>
      </c>
      <c r="XA58" s="3" t="s">
        <v>1643</v>
      </c>
      <c r="XB58" s="3" t="s">
        <v>1643</v>
      </c>
      <c r="XC58" s="3" t="s">
        <v>1643</v>
      </c>
      <c r="XD58" s="3" t="s">
        <v>1643</v>
      </c>
      <c r="XE58" s="3" t="s">
        <v>1643</v>
      </c>
      <c r="XF58" s="3" t="s">
        <v>1643</v>
      </c>
      <c r="XG58" s="3" t="s">
        <v>1643</v>
      </c>
      <c r="XH58" s="3" t="s">
        <v>1643</v>
      </c>
      <c r="XI58" s="3" t="s">
        <v>1643</v>
      </c>
      <c r="XJ58" s="3" t="s">
        <v>1643</v>
      </c>
      <c r="XK58" s="3" t="s">
        <v>1643</v>
      </c>
      <c r="XL58" s="3" t="s">
        <v>1643</v>
      </c>
      <c r="XM58" s="3" t="s">
        <v>1643</v>
      </c>
      <c r="XN58" s="3" t="s">
        <v>1643</v>
      </c>
      <c r="XO58" s="3" t="s">
        <v>1643</v>
      </c>
      <c r="XP58" s="3" t="s">
        <v>1643</v>
      </c>
      <c r="XQ58" s="3" t="s">
        <v>1643</v>
      </c>
      <c r="XR58" s="3" t="s">
        <v>1643</v>
      </c>
      <c r="XS58" s="3" t="s">
        <v>1643</v>
      </c>
      <c r="XT58" s="3" t="s">
        <v>1643</v>
      </c>
      <c r="XU58" s="3" t="s">
        <v>1643</v>
      </c>
      <c r="XV58" s="3" t="s">
        <v>1643</v>
      </c>
      <c r="XW58" s="3" t="s">
        <v>1643</v>
      </c>
      <c r="XX58" s="3" t="s">
        <v>1643</v>
      </c>
      <c r="XY58" s="3" t="s">
        <v>1643</v>
      </c>
      <c r="XZ58" s="3" t="s">
        <v>1643</v>
      </c>
      <c r="YA58" s="5" t="s">
        <v>1643</v>
      </c>
      <c r="YB58" s="13" t="s">
        <v>1643</v>
      </c>
      <c r="YC58" s="3" t="s">
        <v>1643</v>
      </c>
      <c r="YD58" s="3" t="s">
        <v>1643</v>
      </c>
      <c r="YE58" s="3" t="s">
        <v>1643</v>
      </c>
      <c r="YF58" s="3" t="s">
        <v>1643</v>
      </c>
      <c r="YG58" s="3" t="s">
        <v>1643</v>
      </c>
      <c r="YH58" s="5" t="s">
        <v>1643</v>
      </c>
      <c r="YI58" s="13" t="s">
        <v>1643</v>
      </c>
      <c r="YJ58" s="3" t="s">
        <v>1643</v>
      </c>
      <c r="YK58" s="3" t="s">
        <v>1643</v>
      </c>
      <c r="YL58" s="3" t="s">
        <v>1643</v>
      </c>
      <c r="YM58" s="3" t="s">
        <v>1643</v>
      </c>
      <c r="YN58" s="3" t="s">
        <v>1643</v>
      </c>
      <c r="YO58" s="3" t="s">
        <v>1643</v>
      </c>
      <c r="YP58" s="3" t="s">
        <v>1643</v>
      </c>
      <c r="YQ58" s="3" t="s">
        <v>1643</v>
      </c>
      <c r="YR58" s="3" t="s">
        <v>1643</v>
      </c>
      <c r="YS58" s="3" t="s">
        <v>1643</v>
      </c>
      <c r="YT58" s="3" t="s">
        <v>1643</v>
      </c>
      <c r="YU58" s="3" t="s">
        <v>1643</v>
      </c>
      <c r="YV58" s="3" t="s">
        <v>1643</v>
      </c>
      <c r="YW58" s="3" t="s">
        <v>1643</v>
      </c>
      <c r="YX58" s="3" t="s">
        <v>1643</v>
      </c>
      <c r="YY58" s="3" t="s">
        <v>1643</v>
      </c>
      <c r="YZ58" s="3" t="s">
        <v>1643</v>
      </c>
      <c r="ZA58" s="3" t="s">
        <v>1643</v>
      </c>
      <c r="ZB58" s="3" t="s">
        <v>1643</v>
      </c>
      <c r="ZC58" s="3" t="s">
        <v>1643</v>
      </c>
      <c r="ZD58" s="3" t="s">
        <v>1643</v>
      </c>
      <c r="ZE58" s="3" t="s">
        <v>1643</v>
      </c>
      <c r="ZF58" s="3" t="s">
        <v>1643</v>
      </c>
      <c r="ZG58" s="3" t="s">
        <v>1643</v>
      </c>
      <c r="ZH58" s="3" t="s">
        <v>1643</v>
      </c>
      <c r="ZI58" s="3" t="s">
        <v>1643</v>
      </c>
      <c r="ZJ58" s="3" t="s">
        <v>1643</v>
      </c>
      <c r="ZK58" s="3" t="s">
        <v>1643</v>
      </c>
      <c r="ZL58" s="3" t="s">
        <v>1643</v>
      </c>
      <c r="ZM58" s="3" t="s">
        <v>1643</v>
      </c>
      <c r="ZN58" s="3" t="s">
        <v>1643</v>
      </c>
      <c r="ZO58" s="3" t="s">
        <v>1643</v>
      </c>
      <c r="ZP58" s="3" t="s">
        <v>1643</v>
      </c>
      <c r="ZQ58" s="3" t="s">
        <v>1643</v>
      </c>
      <c r="ZR58" s="5" t="s">
        <v>1643</v>
      </c>
      <c r="ZS58" s="13"/>
      <c r="ZT58" s="3"/>
      <c r="ZU58" s="5"/>
      <c r="ZV58" s="18" t="s">
        <v>1643</v>
      </c>
      <c r="ZW58" s="13" t="s">
        <v>1643</v>
      </c>
      <c r="ZX58" s="3" t="s">
        <v>1643</v>
      </c>
      <c r="ZY58" s="3" t="s">
        <v>1643</v>
      </c>
      <c r="ZZ58" s="3" t="s">
        <v>1643</v>
      </c>
      <c r="AAA58" s="3" t="s">
        <v>1643</v>
      </c>
      <c r="AAB58" s="3" t="s">
        <v>1643</v>
      </c>
      <c r="AAC58" s="3" t="s">
        <v>1643</v>
      </c>
      <c r="AAD58" s="3" t="s">
        <v>1643</v>
      </c>
      <c r="AAE58" s="3" t="s">
        <v>1643</v>
      </c>
      <c r="AAF58" s="5" t="s">
        <v>1643</v>
      </c>
      <c r="AAG58" s="13" t="s">
        <v>1643</v>
      </c>
      <c r="AAH58" s="3" t="s">
        <v>1643</v>
      </c>
      <c r="AAI58" s="3" t="s">
        <v>1643</v>
      </c>
      <c r="AAJ58" s="3" t="s">
        <v>1643</v>
      </c>
      <c r="AAK58" s="3" t="s">
        <v>1643</v>
      </c>
      <c r="AAL58" s="3" t="s">
        <v>1643</v>
      </c>
      <c r="AAM58" s="3" t="s">
        <v>1643</v>
      </c>
      <c r="AAN58" s="3" t="s">
        <v>1643</v>
      </c>
      <c r="AAO58" s="5" t="s">
        <v>1643</v>
      </c>
      <c r="AAP58" s="13" t="s">
        <v>1643</v>
      </c>
      <c r="AAQ58" s="5" t="s">
        <v>1643</v>
      </c>
      <c r="AAR58" s="13" t="s">
        <v>1643</v>
      </c>
      <c r="AAS58" s="3" t="s">
        <v>1643</v>
      </c>
      <c r="AAT58" s="3" t="s">
        <v>1643</v>
      </c>
      <c r="AAU58" s="3" t="s">
        <v>1643</v>
      </c>
      <c r="AAV58" s="3" t="s">
        <v>1643</v>
      </c>
      <c r="AAW58" s="3" t="s">
        <v>1643</v>
      </c>
      <c r="AAX58" s="5" t="s">
        <v>1643</v>
      </c>
      <c r="AAY58" s="13" t="s">
        <v>1643</v>
      </c>
      <c r="AAZ58" s="13" t="s">
        <v>1643</v>
      </c>
      <c r="ABA58" s="3" t="s">
        <v>1643</v>
      </c>
      <c r="ABB58" s="3" t="s">
        <v>1643</v>
      </c>
      <c r="ABC58" s="3" t="s">
        <v>1643</v>
      </c>
      <c r="ABD58" s="3" t="s">
        <v>1643</v>
      </c>
      <c r="ABE58" s="20"/>
      <c r="ABF58" s="5" t="s">
        <v>1643</v>
      </c>
      <c r="ABG58" s="13" t="s">
        <v>1643</v>
      </c>
      <c r="ABH58" s="3" t="s">
        <v>1643</v>
      </c>
      <c r="ABI58" s="3" t="s">
        <v>1643</v>
      </c>
      <c r="ABJ58" s="3" t="s">
        <v>1643</v>
      </c>
      <c r="ABK58" s="3" t="s">
        <v>1643</v>
      </c>
      <c r="ABL58" s="3" t="s">
        <v>1643</v>
      </c>
      <c r="ABM58" s="5" t="s">
        <v>1643</v>
      </c>
      <c r="ABN58" s="13" t="s">
        <v>1643</v>
      </c>
      <c r="ABO58" s="3" t="s">
        <v>1643</v>
      </c>
      <c r="ABP58" s="3" t="s">
        <v>1643</v>
      </c>
      <c r="ABQ58" s="3" t="s">
        <v>1643</v>
      </c>
      <c r="ABR58" s="3" t="s">
        <v>1643</v>
      </c>
      <c r="ABS58" s="3" t="s">
        <v>1643</v>
      </c>
      <c r="ABT58" s="5" t="s">
        <v>1643</v>
      </c>
      <c r="ABU58" s="13" t="s">
        <v>1643</v>
      </c>
      <c r="ABV58" s="3" t="s">
        <v>1643</v>
      </c>
      <c r="ABW58" s="3" t="s">
        <v>1643</v>
      </c>
      <c r="ABX58" s="3" t="s">
        <v>1643</v>
      </c>
      <c r="ABY58" s="3" t="s">
        <v>1643</v>
      </c>
      <c r="ABZ58" s="3" t="s">
        <v>1643</v>
      </c>
      <c r="ACA58" s="5" t="s">
        <v>1643</v>
      </c>
      <c r="ACB58" s="13" t="s">
        <v>1643</v>
      </c>
      <c r="ACC58" s="3" t="s">
        <v>1643</v>
      </c>
      <c r="ACD58" s="3" t="s">
        <v>1643</v>
      </c>
      <c r="ACE58" s="3" t="s">
        <v>1643</v>
      </c>
      <c r="ACF58" s="3" t="s">
        <v>1643</v>
      </c>
      <c r="ACG58" s="3" t="s">
        <v>1643</v>
      </c>
      <c r="ACH58" s="3" t="s">
        <v>1643</v>
      </c>
      <c r="ACI58" s="3" t="s">
        <v>1643</v>
      </c>
      <c r="ACJ58" s="5" t="s">
        <v>1643</v>
      </c>
      <c r="ACK58" s="13" t="s">
        <v>1643</v>
      </c>
      <c r="ACL58" s="3" t="s">
        <v>1643</v>
      </c>
      <c r="ACM58" s="3" t="s">
        <v>1643</v>
      </c>
      <c r="ACN58" s="3" t="s">
        <v>1643</v>
      </c>
      <c r="ACO58" s="3" t="s">
        <v>1643</v>
      </c>
      <c r="ACP58" s="5" t="s">
        <v>1643</v>
      </c>
      <c r="ACQ58" s="13" t="s">
        <v>1643</v>
      </c>
      <c r="ACR58" s="3" t="s">
        <v>1643</v>
      </c>
      <c r="ACS58" s="3" t="s">
        <v>1643</v>
      </c>
      <c r="ACT58" s="3" t="s">
        <v>1643</v>
      </c>
      <c r="ACU58" s="5"/>
      <c r="ACV58" s="13" t="s">
        <v>1643</v>
      </c>
      <c r="ACW58" s="3" t="s">
        <v>1643</v>
      </c>
      <c r="ACX58" s="3" t="s">
        <v>1643</v>
      </c>
      <c r="ACY58" s="3" t="s">
        <v>1643</v>
      </c>
      <c r="ACZ58" s="5" t="s">
        <v>1643</v>
      </c>
      <c r="ADA58" s="13" t="s">
        <v>1643</v>
      </c>
      <c r="ADB58" s="3" t="s">
        <v>1643</v>
      </c>
      <c r="ADC58" s="3" t="s">
        <v>1643</v>
      </c>
      <c r="ADD58" s="3" t="s">
        <v>1643</v>
      </c>
      <c r="ADE58" s="3" t="s">
        <v>1643</v>
      </c>
      <c r="ADF58" s="3" t="s">
        <v>1643</v>
      </c>
      <c r="ADG58" s="3" t="s">
        <v>1643</v>
      </c>
      <c r="ADH58" s="3" t="s">
        <v>1643</v>
      </c>
      <c r="ADI58" s="20" t="s">
        <v>1643</v>
      </c>
      <c r="ADJ58" s="13" t="s">
        <v>1643</v>
      </c>
      <c r="ADK58" s="3" t="s">
        <v>1643</v>
      </c>
      <c r="ADL58" s="3" t="s">
        <v>1643</v>
      </c>
      <c r="ADM58" s="3" t="s">
        <v>1643</v>
      </c>
      <c r="ADN58" s="3" t="s">
        <v>1643</v>
      </c>
      <c r="ADO58" s="5" t="s">
        <v>1643</v>
      </c>
      <c r="ADP58" s="13" t="s">
        <v>1643</v>
      </c>
      <c r="ADQ58" s="8" t="s">
        <v>1643</v>
      </c>
      <c r="ADR58" s="3" t="s">
        <v>1643</v>
      </c>
      <c r="ADS58" s="3" t="s">
        <v>1643</v>
      </c>
      <c r="ADT58" s="5" t="s">
        <v>1643</v>
      </c>
      <c r="ADU58" s="13" t="s">
        <v>1643</v>
      </c>
      <c r="ADV58" s="8" t="s">
        <v>1643</v>
      </c>
      <c r="ADW58" s="3" t="s">
        <v>1643</v>
      </c>
      <c r="ADX58" s="3" t="s">
        <v>1643</v>
      </c>
      <c r="ADY58" s="5" t="s">
        <v>1643</v>
      </c>
      <c r="ADZ58" s="13" t="s">
        <v>1643</v>
      </c>
      <c r="AEA58" s="8" t="s">
        <v>1643</v>
      </c>
      <c r="AEB58" s="3" t="s">
        <v>1643</v>
      </c>
      <c r="AEC58" s="3" t="s">
        <v>1643</v>
      </c>
      <c r="AED58" s="5" t="s">
        <v>1643</v>
      </c>
      <c r="AEE58" s="13" t="s">
        <v>1643</v>
      </c>
      <c r="AEF58" s="3" t="s">
        <v>1643</v>
      </c>
      <c r="AEG58" s="3" t="s">
        <v>1643</v>
      </c>
      <c r="AEH58" s="3" t="s">
        <v>1643</v>
      </c>
      <c r="AEI58" s="3" t="s">
        <v>1643</v>
      </c>
      <c r="AEJ58" s="3" t="s">
        <v>1643</v>
      </c>
      <c r="AEK58" s="3" t="s">
        <v>1643</v>
      </c>
      <c r="AEL58" s="3" t="s">
        <v>1643</v>
      </c>
      <c r="AEM58" s="5" t="s">
        <v>1643</v>
      </c>
      <c r="AEN58" s="13" t="s">
        <v>1643</v>
      </c>
      <c r="AEO58" s="3" t="s">
        <v>1643</v>
      </c>
      <c r="AEP58" s="3" t="s">
        <v>1643</v>
      </c>
      <c r="AEQ58" s="3" t="s">
        <v>1643</v>
      </c>
      <c r="AER58" s="3" t="s">
        <v>1643</v>
      </c>
      <c r="AES58" s="3" t="s">
        <v>1643</v>
      </c>
      <c r="AET58" s="5" t="s">
        <v>1643</v>
      </c>
      <c r="AEU58" s="13" t="s">
        <v>1643</v>
      </c>
      <c r="AEV58" s="3" t="s">
        <v>1643</v>
      </c>
      <c r="AEW58" s="3" t="s">
        <v>1643</v>
      </c>
      <c r="AEX58" s="3" t="s">
        <v>1643</v>
      </c>
      <c r="AEY58" s="5" t="s">
        <v>1643</v>
      </c>
    </row>
    <row r="59" spans="1:831" ht="409.5" x14ac:dyDescent="0.35">
      <c r="A59" s="1">
        <v>45665.352002314816</v>
      </c>
      <c r="B59" s="2">
        <v>45665.363229166665</v>
      </c>
      <c r="C59" s="4">
        <v>100</v>
      </c>
      <c r="D59" s="4">
        <v>969</v>
      </c>
      <c r="E59" s="3" t="s">
        <v>1640</v>
      </c>
      <c r="F59" s="2">
        <v>45665.363248773145</v>
      </c>
      <c r="G59" s="3" t="s">
        <v>1772</v>
      </c>
      <c r="H59" s="4">
        <v>0.89999997615814209</v>
      </c>
      <c r="I59" s="3" t="s">
        <v>1642</v>
      </c>
      <c r="J59" s="3" t="s">
        <v>1642</v>
      </c>
      <c r="K59" s="3" t="s">
        <v>1642</v>
      </c>
      <c r="L59" s="3" t="s">
        <v>1642</v>
      </c>
      <c r="M59" s="3" t="s">
        <v>1642</v>
      </c>
      <c r="N59" s="3" t="s">
        <v>1642</v>
      </c>
      <c r="O59" s="3" t="s">
        <v>110</v>
      </c>
      <c r="P59" s="3" t="s">
        <v>1643</v>
      </c>
      <c r="Q59" s="3" t="s">
        <v>1643</v>
      </c>
      <c r="R59" s="20" t="s">
        <v>110</v>
      </c>
      <c r="S59" s="127">
        <v>17</v>
      </c>
      <c r="T59" s="124"/>
      <c r="U59" s="3"/>
      <c r="V59" s="3" t="s">
        <v>20</v>
      </c>
      <c r="W59" s="3" t="s">
        <v>110</v>
      </c>
      <c r="X59" s="3" t="s">
        <v>41</v>
      </c>
      <c r="Y59" s="3" t="s">
        <v>79</v>
      </c>
      <c r="Z59" s="3" t="s">
        <v>8</v>
      </c>
      <c r="AA59" s="4">
        <v>700</v>
      </c>
      <c r="AB59" s="3" t="s">
        <v>25</v>
      </c>
      <c r="AC59" s="3" t="s">
        <v>110</v>
      </c>
      <c r="AD59" s="3" t="s">
        <v>1643</v>
      </c>
      <c r="AE59" s="5" t="s">
        <v>1643</v>
      </c>
      <c r="AF59" s="8" t="s">
        <v>1643</v>
      </c>
      <c r="AG59" s="3" t="s">
        <v>1643</v>
      </c>
      <c r="AH59" s="3" t="s">
        <v>1643</v>
      </c>
      <c r="AI59" s="3" t="s">
        <v>1643</v>
      </c>
      <c r="AJ59" s="3" t="s">
        <v>1643</v>
      </c>
      <c r="AK59" s="3" t="s">
        <v>1643</v>
      </c>
      <c r="AL59" s="3" t="s">
        <v>1643</v>
      </c>
      <c r="AM59" s="3" t="s">
        <v>1643</v>
      </c>
      <c r="AN59" s="3" t="s">
        <v>1643</v>
      </c>
      <c r="AO59" s="3" t="s">
        <v>1643</v>
      </c>
      <c r="AP59" s="3" t="s">
        <v>1643</v>
      </c>
      <c r="AQ59" s="3" t="s">
        <v>1643</v>
      </c>
      <c r="AR59" s="3" t="s">
        <v>1643</v>
      </c>
      <c r="AS59" s="3" t="s">
        <v>1643</v>
      </c>
      <c r="AT59" s="3" t="s">
        <v>1643</v>
      </c>
      <c r="AU59" s="5" t="s">
        <v>1643</v>
      </c>
      <c r="AV59" s="13" t="s">
        <v>1643</v>
      </c>
      <c r="AW59" s="3" t="s">
        <v>1643</v>
      </c>
      <c r="AX59" s="3" t="s">
        <v>1643</v>
      </c>
      <c r="AY59" s="3" t="s">
        <v>1643</v>
      </c>
      <c r="AZ59" s="3" t="s">
        <v>1643</v>
      </c>
      <c r="BA59" s="3" t="s">
        <v>1643</v>
      </c>
      <c r="BB59" s="3" t="s">
        <v>1643</v>
      </c>
      <c r="BC59" s="5" t="s">
        <v>1643</v>
      </c>
      <c r="BD59" s="13" t="s">
        <v>1643</v>
      </c>
      <c r="BE59" s="3" t="s">
        <v>1643</v>
      </c>
      <c r="BF59" s="3" t="s">
        <v>1643</v>
      </c>
      <c r="BG59" s="3" t="s">
        <v>1643</v>
      </c>
      <c r="BH59" s="3" t="s">
        <v>1643</v>
      </c>
      <c r="BI59" s="3" t="s">
        <v>1643</v>
      </c>
      <c r="BJ59" s="3" t="s">
        <v>1643</v>
      </c>
      <c r="BK59" s="5" t="s">
        <v>1643</v>
      </c>
      <c r="BL59" s="13" t="s">
        <v>1643</v>
      </c>
      <c r="BM59" s="3" t="s">
        <v>1643</v>
      </c>
      <c r="BN59" s="3" t="s">
        <v>1643</v>
      </c>
      <c r="BO59" s="5" t="s">
        <v>1643</v>
      </c>
      <c r="BP59" s="13" t="s">
        <v>1643</v>
      </c>
      <c r="BQ59" s="3" t="s">
        <v>1643</v>
      </c>
      <c r="BR59" s="3" t="s">
        <v>1643</v>
      </c>
      <c r="BS59" s="5" t="s">
        <v>1643</v>
      </c>
      <c r="BT59" s="13" t="s">
        <v>1643</v>
      </c>
      <c r="BU59" s="5" t="s">
        <v>1643</v>
      </c>
      <c r="BV59" s="13" t="s">
        <v>1643</v>
      </c>
      <c r="BW59" s="3" t="s">
        <v>1643</v>
      </c>
      <c r="BX59" s="3" t="s">
        <v>1643</v>
      </c>
      <c r="BY59" s="5" t="s">
        <v>1643</v>
      </c>
      <c r="BZ59" s="13" t="s">
        <v>1643</v>
      </c>
      <c r="CA59" s="3" t="s">
        <v>1643</v>
      </c>
      <c r="CB59" s="3" t="s">
        <v>1643</v>
      </c>
      <c r="CC59" s="3" t="s">
        <v>1643</v>
      </c>
      <c r="CD59" s="5" t="s">
        <v>1643</v>
      </c>
      <c r="CE59" s="13" t="s">
        <v>1643</v>
      </c>
      <c r="CF59" s="3" t="s">
        <v>1643</v>
      </c>
      <c r="CG59" s="3" t="s">
        <v>1643</v>
      </c>
      <c r="CH59" s="3" t="s">
        <v>1643</v>
      </c>
      <c r="CI59" s="3" t="s">
        <v>1643</v>
      </c>
      <c r="CJ59" s="3" t="s">
        <v>1643</v>
      </c>
      <c r="CK59" s="5" t="s">
        <v>1643</v>
      </c>
      <c r="CL59" s="13" t="s">
        <v>1643</v>
      </c>
      <c r="CM59" s="3" t="s">
        <v>1643</v>
      </c>
      <c r="CN59" s="3" t="s">
        <v>1643</v>
      </c>
      <c r="CO59" s="3" t="s">
        <v>1643</v>
      </c>
      <c r="CP59" s="3" t="s">
        <v>1643</v>
      </c>
      <c r="CQ59" s="20" t="s">
        <v>1643</v>
      </c>
      <c r="CR59" s="13" t="s">
        <v>1643</v>
      </c>
      <c r="CS59" s="3" t="s">
        <v>1643</v>
      </c>
      <c r="CT59" s="3" t="s">
        <v>1643</v>
      </c>
      <c r="CU59" s="3" t="s">
        <v>1643</v>
      </c>
      <c r="CV59" s="3" t="s">
        <v>1643</v>
      </c>
      <c r="CW59" s="3" t="s">
        <v>1643</v>
      </c>
      <c r="CX59" s="3" t="s">
        <v>1643</v>
      </c>
      <c r="CY59" s="3" t="s">
        <v>1643</v>
      </c>
      <c r="CZ59" s="3" t="s">
        <v>1643</v>
      </c>
      <c r="DA59" s="3" t="s">
        <v>1643</v>
      </c>
      <c r="DB59" s="3" t="s">
        <v>1643</v>
      </c>
      <c r="DC59" s="3" t="s">
        <v>1643</v>
      </c>
      <c r="DD59" s="3" t="s">
        <v>1643</v>
      </c>
      <c r="DE59" s="5" t="s">
        <v>1643</v>
      </c>
      <c r="DF59" s="8" t="s">
        <v>1643</v>
      </c>
      <c r="DG59" s="3" t="s">
        <v>1643</v>
      </c>
      <c r="DH59" s="3" t="s">
        <v>1643</v>
      </c>
      <c r="DI59" s="3" t="s">
        <v>1643</v>
      </c>
      <c r="DJ59" s="3" t="s">
        <v>1643</v>
      </c>
      <c r="DK59" s="3" t="s">
        <v>1643</v>
      </c>
      <c r="DL59" s="3" t="s">
        <v>1643</v>
      </c>
      <c r="DM59" s="3" t="s">
        <v>1643</v>
      </c>
      <c r="DN59" s="5" t="s">
        <v>1643</v>
      </c>
      <c r="DO59" s="8" t="s">
        <v>1643</v>
      </c>
      <c r="DP59" s="3" t="s">
        <v>1643</v>
      </c>
      <c r="DQ59" s="3" t="s">
        <v>1643</v>
      </c>
      <c r="DR59" s="5" t="s">
        <v>1643</v>
      </c>
      <c r="DS59" s="8" t="s">
        <v>1643</v>
      </c>
      <c r="DT59" s="3" t="s">
        <v>1643</v>
      </c>
      <c r="DU59" s="3" t="s">
        <v>1643</v>
      </c>
      <c r="DV59" s="5" t="s">
        <v>1643</v>
      </c>
      <c r="DW59" s="16" t="s">
        <v>1643</v>
      </c>
      <c r="DX59" s="13" t="s">
        <v>1643</v>
      </c>
      <c r="DY59" s="3" t="s">
        <v>1643</v>
      </c>
      <c r="DZ59" s="3" t="s">
        <v>1643</v>
      </c>
      <c r="EA59" s="3" t="s">
        <v>1643</v>
      </c>
      <c r="EB59" s="20" t="s">
        <v>1643</v>
      </c>
      <c r="EC59" s="13" t="s">
        <v>1643</v>
      </c>
      <c r="ED59" s="3" t="s">
        <v>1643</v>
      </c>
      <c r="EE59" s="3" t="s">
        <v>1643</v>
      </c>
      <c r="EF59" s="3" t="s">
        <v>1643</v>
      </c>
      <c r="EG59" s="3" t="s">
        <v>1643</v>
      </c>
      <c r="EH59" s="3" t="s">
        <v>1643</v>
      </c>
      <c r="EI59" s="3" t="s">
        <v>1643</v>
      </c>
      <c r="EJ59" s="3" t="s">
        <v>1643</v>
      </c>
      <c r="EK59" s="3" t="s">
        <v>1643</v>
      </c>
      <c r="EL59" s="3" t="s">
        <v>1643</v>
      </c>
      <c r="EM59" s="20" t="s">
        <v>1643</v>
      </c>
      <c r="EN59" s="18" t="s">
        <v>1643</v>
      </c>
      <c r="EO59" s="8" t="s">
        <v>1643</v>
      </c>
      <c r="EP59" s="3" t="s">
        <v>1643</v>
      </c>
      <c r="EQ59" s="3" t="s">
        <v>1643</v>
      </c>
      <c r="ER59" s="3" t="s">
        <v>1643</v>
      </c>
      <c r="ES59" s="3" t="s">
        <v>1643</v>
      </c>
      <c r="ET59" s="3" t="s">
        <v>1643</v>
      </c>
      <c r="EU59" s="3" t="s">
        <v>1643</v>
      </c>
      <c r="EV59" s="3" t="s">
        <v>1643</v>
      </c>
      <c r="EW59" s="3" t="s">
        <v>1643</v>
      </c>
      <c r="EX59" s="20" t="s">
        <v>1643</v>
      </c>
      <c r="EY59" s="16" t="s">
        <v>1643</v>
      </c>
      <c r="EZ59" s="13" t="s">
        <v>1643</v>
      </c>
      <c r="FA59" s="3" t="s">
        <v>1643</v>
      </c>
      <c r="FB59" s="3" t="s">
        <v>1643</v>
      </c>
      <c r="FC59" s="3" t="s">
        <v>1643</v>
      </c>
      <c r="FD59" s="3" t="s">
        <v>1643</v>
      </c>
      <c r="FE59" s="3" t="s">
        <v>1643</v>
      </c>
      <c r="FF59" s="3" t="s">
        <v>1643</v>
      </c>
      <c r="FG59" s="3" t="s">
        <v>1643</v>
      </c>
      <c r="FH59" s="3" t="s">
        <v>1643</v>
      </c>
      <c r="FI59" s="3" t="s">
        <v>1643</v>
      </c>
      <c r="FJ59" s="3" t="s">
        <v>1643</v>
      </c>
      <c r="FK59" s="3" t="s">
        <v>1643</v>
      </c>
      <c r="FL59" s="3" t="s">
        <v>1643</v>
      </c>
      <c r="FM59" s="3" t="s">
        <v>1643</v>
      </c>
      <c r="FN59" s="3" t="s">
        <v>1643</v>
      </c>
      <c r="FO59" s="3" t="s">
        <v>1643</v>
      </c>
      <c r="FP59" s="3" t="s">
        <v>1643</v>
      </c>
      <c r="FQ59" s="3" t="s">
        <v>1643</v>
      </c>
      <c r="FR59" s="3" t="s">
        <v>1643</v>
      </c>
      <c r="FS59" s="3" t="s">
        <v>1643</v>
      </c>
      <c r="FT59" s="3" t="s">
        <v>1643</v>
      </c>
      <c r="FU59" s="3" t="s">
        <v>1643</v>
      </c>
      <c r="FV59" s="3" t="s">
        <v>1643</v>
      </c>
      <c r="FW59" s="3" t="s">
        <v>1643</v>
      </c>
      <c r="FX59" s="3" t="s">
        <v>1643</v>
      </c>
      <c r="FY59" s="3" t="s">
        <v>1643</v>
      </c>
      <c r="FZ59" s="3" t="s">
        <v>1643</v>
      </c>
      <c r="GA59" s="3" t="s">
        <v>1643</v>
      </c>
      <c r="GB59" s="3" t="s">
        <v>1643</v>
      </c>
      <c r="GC59" s="3" t="s">
        <v>1643</v>
      </c>
      <c r="GD59" s="3" t="s">
        <v>1643</v>
      </c>
      <c r="GE59" s="3" t="s">
        <v>1643</v>
      </c>
      <c r="GF59" s="3" t="s">
        <v>1643</v>
      </c>
      <c r="GG59" s="3" t="s">
        <v>1643</v>
      </c>
      <c r="GH59" s="3" t="s">
        <v>1643</v>
      </c>
      <c r="GI59" s="3" t="s">
        <v>1643</v>
      </c>
      <c r="GJ59" s="3" t="s">
        <v>1643</v>
      </c>
      <c r="GK59" s="3" t="s">
        <v>1643</v>
      </c>
      <c r="GL59" s="3" t="s">
        <v>1643</v>
      </c>
      <c r="GM59" s="3" t="s">
        <v>1643</v>
      </c>
      <c r="GN59" s="3" t="s">
        <v>1643</v>
      </c>
      <c r="GO59" s="3" t="s">
        <v>1643</v>
      </c>
      <c r="GP59" s="20" t="s">
        <v>1643</v>
      </c>
      <c r="GQ59" s="13" t="s">
        <v>1643</v>
      </c>
      <c r="GR59" s="20" t="s">
        <v>1643</v>
      </c>
      <c r="GS59" s="13" t="s">
        <v>1643</v>
      </c>
      <c r="GT59" s="3" t="s">
        <v>1643</v>
      </c>
      <c r="GU59" s="3" t="s">
        <v>1643</v>
      </c>
      <c r="GV59" s="20" t="s">
        <v>1643</v>
      </c>
      <c r="GW59" s="31"/>
      <c r="GX59" s="13" t="s">
        <v>1643</v>
      </c>
      <c r="GY59" s="5" t="s">
        <v>1643</v>
      </c>
      <c r="GZ59" s="13" t="s">
        <v>1643</v>
      </c>
      <c r="HA59" s="5" t="s">
        <v>1643</v>
      </c>
      <c r="HB59" s="13" t="s">
        <v>1643</v>
      </c>
      <c r="HC59" s="3" t="s">
        <v>1643</v>
      </c>
      <c r="HD59" s="3" t="s">
        <v>1643</v>
      </c>
      <c r="HE59" s="3" t="s">
        <v>1643</v>
      </c>
      <c r="HF59" s="3" t="s">
        <v>1643</v>
      </c>
      <c r="HG59" s="20" t="s">
        <v>1643</v>
      </c>
      <c r="HH59" s="13" t="s">
        <v>1643</v>
      </c>
      <c r="HI59" s="3"/>
      <c r="HJ59" s="3" t="s">
        <v>1643</v>
      </c>
      <c r="HK59" s="3" t="s">
        <v>1643</v>
      </c>
      <c r="HL59" s="3" t="s">
        <v>1643</v>
      </c>
      <c r="HM59" s="3" t="s">
        <v>1643</v>
      </c>
      <c r="HN59" s="3" t="s">
        <v>1643</v>
      </c>
      <c r="HO59" s="5" t="s">
        <v>1643</v>
      </c>
      <c r="HP59" s="8" t="s">
        <v>1643</v>
      </c>
      <c r="HQ59" s="8" t="s">
        <v>1643</v>
      </c>
      <c r="HR59" s="3" t="s">
        <v>1643</v>
      </c>
      <c r="HS59" s="3" t="s">
        <v>1643</v>
      </c>
      <c r="HT59" s="3" t="s">
        <v>1643</v>
      </c>
      <c r="HU59" s="3" t="s">
        <v>1643</v>
      </c>
      <c r="HV59" s="5" t="s">
        <v>1643</v>
      </c>
      <c r="HW59" s="13" t="s">
        <v>1643</v>
      </c>
      <c r="HX59" s="8" t="s">
        <v>1643</v>
      </c>
      <c r="HY59" s="3" t="s">
        <v>1643</v>
      </c>
      <c r="HZ59" s="3" t="s">
        <v>1643</v>
      </c>
      <c r="IA59" s="3" t="s">
        <v>1643</v>
      </c>
      <c r="IB59" s="3" t="s">
        <v>1643</v>
      </c>
      <c r="IC59" s="5" t="s">
        <v>1643</v>
      </c>
      <c r="ID59" s="13" t="s">
        <v>1643</v>
      </c>
      <c r="IE59" s="8" t="s">
        <v>1643</v>
      </c>
      <c r="IF59" s="3" t="s">
        <v>1643</v>
      </c>
      <c r="IG59" s="3" t="s">
        <v>1643</v>
      </c>
      <c r="IH59" s="3" t="s">
        <v>1643</v>
      </c>
      <c r="II59" s="3" t="s">
        <v>1643</v>
      </c>
      <c r="IJ59" s="20" t="s">
        <v>1643</v>
      </c>
      <c r="IK59" s="13" t="s">
        <v>1643</v>
      </c>
      <c r="IL59" s="3" t="s">
        <v>1643</v>
      </c>
      <c r="IM59" s="3" t="s">
        <v>1643</v>
      </c>
      <c r="IN59" s="3" t="s">
        <v>1643</v>
      </c>
      <c r="IO59" s="3" t="s">
        <v>1643</v>
      </c>
      <c r="IP59" s="3" t="s">
        <v>1643</v>
      </c>
      <c r="IQ59" s="3" t="s">
        <v>1643</v>
      </c>
      <c r="IR59" s="3" t="s">
        <v>1643</v>
      </c>
      <c r="IS59" s="20" t="s">
        <v>1643</v>
      </c>
      <c r="IT59" s="13" t="s">
        <v>1643</v>
      </c>
      <c r="IU59" s="3"/>
      <c r="IV59" s="3" t="s">
        <v>1643</v>
      </c>
      <c r="IW59" s="3" t="s">
        <v>1643</v>
      </c>
      <c r="IX59" s="3" t="s">
        <v>1643</v>
      </c>
      <c r="IY59" s="5" t="s">
        <v>1643</v>
      </c>
      <c r="IZ59" s="8" t="s">
        <v>1643</v>
      </c>
      <c r="JA59" s="8" t="s">
        <v>1643</v>
      </c>
      <c r="JB59" s="3" t="s">
        <v>1643</v>
      </c>
      <c r="JC59" s="3" t="s">
        <v>1643</v>
      </c>
      <c r="JD59" s="5" t="s">
        <v>1643</v>
      </c>
      <c r="JE59" s="13" t="s">
        <v>1643</v>
      </c>
      <c r="JF59" s="3" t="s">
        <v>1643</v>
      </c>
      <c r="JG59" s="3" t="s">
        <v>1643</v>
      </c>
      <c r="JH59" s="3" t="s">
        <v>1643</v>
      </c>
      <c r="JI59" s="3" t="s">
        <v>1643</v>
      </c>
      <c r="JJ59" s="3" t="s">
        <v>1643</v>
      </c>
      <c r="JK59" s="3" t="s">
        <v>1643</v>
      </c>
      <c r="JL59" s="3" t="s">
        <v>1643</v>
      </c>
      <c r="JM59" s="20" t="s">
        <v>1643</v>
      </c>
      <c r="JN59" s="13" t="s">
        <v>1643</v>
      </c>
      <c r="JO59" s="3" t="s">
        <v>1643</v>
      </c>
      <c r="JP59" s="3" t="s">
        <v>1643</v>
      </c>
      <c r="JQ59" s="3" t="s">
        <v>1643</v>
      </c>
      <c r="JR59" s="3" t="s">
        <v>1643</v>
      </c>
      <c r="JS59" s="5" t="s">
        <v>1643</v>
      </c>
      <c r="JT59" s="13" t="s">
        <v>1643</v>
      </c>
      <c r="JU59" s="3" t="s">
        <v>1643</v>
      </c>
      <c r="JV59" s="3" t="s">
        <v>1643</v>
      </c>
      <c r="JW59" s="3" t="s">
        <v>1643</v>
      </c>
      <c r="JX59" s="5" t="s">
        <v>1643</v>
      </c>
      <c r="JY59" s="13" t="s">
        <v>1643</v>
      </c>
      <c r="JZ59" s="3" t="s">
        <v>1643</v>
      </c>
      <c r="KA59" s="3" t="s">
        <v>1643</v>
      </c>
      <c r="KB59" s="3" t="s">
        <v>1643</v>
      </c>
      <c r="KC59" s="3" t="s">
        <v>1643</v>
      </c>
      <c r="KD59" s="3" t="s">
        <v>1643</v>
      </c>
      <c r="KE59" s="3" t="s">
        <v>1643</v>
      </c>
      <c r="KF59" s="3" t="s">
        <v>1643</v>
      </c>
      <c r="KG59" s="5" t="s">
        <v>1643</v>
      </c>
      <c r="KH59" s="13" t="s">
        <v>1643</v>
      </c>
      <c r="KI59" s="3" t="s">
        <v>1643</v>
      </c>
      <c r="KJ59" s="3" t="s">
        <v>1643</v>
      </c>
      <c r="KK59" s="3" t="s">
        <v>1643</v>
      </c>
      <c r="KL59" s="3" t="s">
        <v>1643</v>
      </c>
      <c r="KM59" s="3" t="s">
        <v>1643</v>
      </c>
      <c r="KN59" s="20" t="s">
        <v>1643</v>
      </c>
      <c r="KO59" s="13" t="s">
        <v>1643</v>
      </c>
      <c r="KP59" s="3" t="s">
        <v>1643</v>
      </c>
      <c r="KQ59" s="3" t="s">
        <v>1643</v>
      </c>
      <c r="KR59" s="3" t="s">
        <v>1643</v>
      </c>
      <c r="KS59" s="20" t="s">
        <v>1643</v>
      </c>
      <c r="KT59" s="16" t="s">
        <v>1643</v>
      </c>
      <c r="KU59" s="13" t="s">
        <v>1643</v>
      </c>
      <c r="KV59" s="3" t="s">
        <v>1643</v>
      </c>
      <c r="KW59" s="3" t="s">
        <v>1643</v>
      </c>
      <c r="KX59" s="3" t="s">
        <v>1643</v>
      </c>
      <c r="KY59" s="3" t="s">
        <v>1643</v>
      </c>
      <c r="KZ59" s="3" t="s">
        <v>1643</v>
      </c>
      <c r="LA59" s="3" t="s">
        <v>1643</v>
      </c>
      <c r="LB59" s="3" t="s">
        <v>1643</v>
      </c>
      <c r="LC59" s="3" t="s">
        <v>1643</v>
      </c>
      <c r="LD59" s="3" t="s">
        <v>1643</v>
      </c>
      <c r="LE59" s="3" t="s">
        <v>1643</v>
      </c>
      <c r="LF59" s="3" t="s">
        <v>1643</v>
      </c>
      <c r="LG59" s="3" t="s">
        <v>1643</v>
      </c>
      <c r="LH59" s="3" t="s">
        <v>1643</v>
      </c>
      <c r="LI59" s="3" t="s">
        <v>1643</v>
      </c>
      <c r="LJ59" s="3" t="s">
        <v>1643</v>
      </c>
      <c r="LK59" s="3" t="s">
        <v>1643</v>
      </c>
      <c r="LL59" s="3" t="s">
        <v>1643</v>
      </c>
      <c r="LM59" s="3" t="s">
        <v>1643</v>
      </c>
      <c r="LN59" s="3" t="s">
        <v>1643</v>
      </c>
      <c r="LO59" s="3" t="s">
        <v>1643</v>
      </c>
      <c r="LP59" s="3" t="s">
        <v>1643</v>
      </c>
      <c r="LQ59" s="3" t="s">
        <v>1643</v>
      </c>
      <c r="LR59" s="3" t="s">
        <v>1643</v>
      </c>
      <c r="LS59" s="3" t="s">
        <v>1643</v>
      </c>
      <c r="LT59" s="3" t="s">
        <v>1643</v>
      </c>
      <c r="LU59" s="3" t="s">
        <v>1643</v>
      </c>
      <c r="LV59" s="3" t="s">
        <v>1643</v>
      </c>
      <c r="LW59" s="3" t="s">
        <v>1643</v>
      </c>
      <c r="LX59" s="3" t="s">
        <v>1643</v>
      </c>
      <c r="LY59" s="3" t="s">
        <v>1643</v>
      </c>
      <c r="LZ59" s="3" t="s">
        <v>1643</v>
      </c>
      <c r="MA59" s="3" t="s">
        <v>1643</v>
      </c>
      <c r="MB59" s="3" t="s">
        <v>1643</v>
      </c>
      <c r="MC59" s="3" t="s">
        <v>1643</v>
      </c>
      <c r="MD59" s="3" t="s">
        <v>1643</v>
      </c>
      <c r="ME59" s="3" t="s">
        <v>1643</v>
      </c>
      <c r="MF59" s="3" t="s">
        <v>1643</v>
      </c>
      <c r="MG59" s="3" t="s">
        <v>1643</v>
      </c>
      <c r="MH59" s="3" t="s">
        <v>1643</v>
      </c>
      <c r="MI59" s="3" t="s">
        <v>1643</v>
      </c>
      <c r="MJ59" s="3" t="s">
        <v>1643</v>
      </c>
      <c r="MK59" s="3" t="s">
        <v>1643</v>
      </c>
      <c r="ML59" s="3" t="s">
        <v>1643</v>
      </c>
      <c r="MM59" s="3" t="s">
        <v>1643</v>
      </c>
      <c r="MN59" s="20" t="s">
        <v>1643</v>
      </c>
      <c r="MO59" s="13" t="s">
        <v>1643</v>
      </c>
      <c r="MP59" s="3" t="s">
        <v>1643</v>
      </c>
      <c r="MQ59" s="3" t="s">
        <v>1643</v>
      </c>
      <c r="MR59" s="3" t="s">
        <v>1643</v>
      </c>
      <c r="MS59" s="3" t="s">
        <v>1643</v>
      </c>
      <c r="MT59" s="3" t="s">
        <v>1643</v>
      </c>
      <c r="MU59" s="3" t="s">
        <v>1643</v>
      </c>
      <c r="MV59" s="20" t="s">
        <v>1643</v>
      </c>
      <c r="MW59" s="13" t="s">
        <v>1643</v>
      </c>
      <c r="MX59" s="3" t="s">
        <v>1643</v>
      </c>
      <c r="MY59" s="3" t="s">
        <v>1643</v>
      </c>
      <c r="MZ59" s="3" t="s">
        <v>1643</v>
      </c>
      <c r="NA59" s="3" t="s">
        <v>1643</v>
      </c>
      <c r="NB59" s="3" t="s">
        <v>1643</v>
      </c>
      <c r="NC59" s="20" t="s">
        <v>1643</v>
      </c>
      <c r="ND59" s="13" t="s">
        <v>1643</v>
      </c>
      <c r="NE59" s="3" t="s">
        <v>1643</v>
      </c>
      <c r="NF59" s="3" t="s">
        <v>1643</v>
      </c>
      <c r="NG59" s="3" t="s">
        <v>1643</v>
      </c>
      <c r="NH59" s="3" t="s">
        <v>1643</v>
      </c>
      <c r="NI59" s="3" t="s">
        <v>1643</v>
      </c>
      <c r="NJ59" s="3" t="s">
        <v>1643</v>
      </c>
      <c r="NK59" s="3" t="s">
        <v>1643</v>
      </c>
      <c r="NL59" s="3" t="s">
        <v>1643</v>
      </c>
      <c r="NM59" s="3" t="s">
        <v>1643</v>
      </c>
      <c r="NN59" s="3" t="s">
        <v>1643</v>
      </c>
      <c r="NO59" s="20" t="s">
        <v>1643</v>
      </c>
      <c r="NP59" s="13" t="s">
        <v>1643</v>
      </c>
      <c r="NQ59" s="3" t="s">
        <v>1643</v>
      </c>
      <c r="NR59" s="3" t="s">
        <v>1643</v>
      </c>
      <c r="NS59" s="3" t="s">
        <v>1643</v>
      </c>
      <c r="NT59" s="3" t="s">
        <v>1643</v>
      </c>
      <c r="NU59" s="3" t="s">
        <v>1643</v>
      </c>
      <c r="NV59" s="3" t="s">
        <v>1643</v>
      </c>
      <c r="NW59" s="3" t="s">
        <v>1643</v>
      </c>
      <c r="NX59" s="3" t="s">
        <v>1643</v>
      </c>
      <c r="NY59" s="3" t="s">
        <v>1643</v>
      </c>
      <c r="NZ59" s="3" t="s">
        <v>1643</v>
      </c>
      <c r="OA59" s="3" t="s">
        <v>1643</v>
      </c>
      <c r="OB59" s="3" t="s">
        <v>1643</v>
      </c>
      <c r="OC59" s="3" t="s">
        <v>1643</v>
      </c>
      <c r="OD59" s="3" t="s">
        <v>1643</v>
      </c>
      <c r="OE59" s="5" t="s">
        <v>1643</v>
      </c>
      <c r="OF59" s="13" t="s">
        <v>1643</v>
      </c>
      <c r="OG59" s="3" t="s">
        <v>1643</v>
      </c>
      <c r="OH59" s="3" t="s">
        <v>1643</v>
      </c>
      <c r="OI59" s="3" t="s">
        <v>1643</v>
      </c>
      <c r="OJ59" s="3" t="s">
        <v>1643</v>
      </c>
      <c r="OK59" s="3" t="s">
        <v>1643</v>
      </c>
      <c r="OL59" s="3" t="s">
        <v>1643</v>
      </c>
      <c r="OM59" s="5" t="s">
        <v>1643</v>
      </c>
      <c r="ON59" s="13" t="s">
        <v>1643</v>
      </c>
      <c r="OO59" s="3" t="s">
        <v>1643</v>
      </c>
      <c r="OP59" s="3" t="s">
        <v>1643</v>
      </c>
      <c r="OQ59" s="3" t="s">
        <v>1643</v>
      </c>
      <c r="OR59" s="3" t="s">
        <v>1643</v>
      </c>
      <c r="OS59" s="3" t="s">
        <v>1643</v>
      </c>
      <c r="OT59" s="3" t="s">
        <v>1643</v>
      </c>
      <c r="OU59" s="3" t="s">
        <v>1643</v>
      </c>
      <c r="OV59" s="3" t="s">
        <v>1643</v>
      </c>
      <c r="OW59" s="3" t="s">
        <v>1643</v>
      </c>
      <c r="OX59" s="5" t="s">
        <v>1643</v>
      </c>
      <c r="OY59" s="13" t="s">
        <v>1643</v>
      </c>
      <c r="OZ59" s="3" t="s">
        <v>1643</v>
      </c>
      <c r="PA59" s="3" t="s">
        <v>1643</v>
      </c>
      <c r="PB59" s="3" t="s">
        <v>1643</v>
      </c>
      <c r="PC59" s="3" t="s">
        <v>1643</v>
      </c>
      <c r="PD59" s="3" t="s">
        <v>1643</v>
      </c>
      <c r="PE59" s="3" t="s">
        <v>1643</v>
      </c>
      <c r="PF59" s="3" t="s">
        <v>1643</v>
      </c>
      <c r="PG59" s="3" t="s">
        <v>1643</v>
      </c>
      <c r="PH59" s="3" t="s">
        <v>1643</v>
      </c>
      <c r="PI59" s="3" t="s">
        <v>1643</v>
      </c>
      <c r="PJ59" s="3" t="s">
        <v>1643</v>
      </c>
      <c r="PK59" s="3" t="s">
        <v>1643</v>
      </c>
      <c r="PL59" s="3" t="s">
        <v>1643</v>
      </c>
      <c r="PM59" s="3" t="s">
        <v>1643</v>
      </c>
      <c r="PN59" s="3" t="s">
        <v>1643</v>
      </c>
      <c r="PO59" s="3" t="s">
        <v>1643</v>
      </c>
      <c r="PP59" s="3" t="s">
        <v>1643</v>
      </c>
      <c r="PQ59" s="3" t="s">
        <v>1643</v>
      </c>
      <c r="PR59" s="3" t="s">
        <v>1643</v>
      </c>
      <c r="PS59" s="3" t="s">
        <v>1643</v>
      </c>
      <c r="PT59" s="3" t="s">
        <v>1643</v>
      </c>
      <c r="PU59" s="3" t="s">
        <v>1643</v>
      </c>
      <c r="PV59" s="3" t="s">
        <v>1643</v>
      </c>
      <c r="PW59" s="3" t="s">
        <v>1643</v>
      </c>
      <c r="PX59" s="3" t="s">
        <v>1643</v>
      </c>
      <c r="PY59" s="3" t="s">
        <v>1643</v>
      </c>
      <c r="PZ59" s="3" t="s">
        <v>1643</v>
      </c>
      <c r="QA59" s="3" t="s">
        <v>1643</v>
      </c>
      <c r="QB59" s="3" t="s">
        <v>1643</v>
      </c>
      <c r="QC59" s="3" t="s">
        <v>1643</v>
      </c>
      <c r="QD59" s="3" t="s">
        <v>1643</v>
      </c>
      <c r="QE59" s="3" t="s">
        <v>1643</v>
      </c>
      <c r="QF59" s="3" t="s">
        <v>1643</v>
      </c>
      <c r="QG59" s="3" t="s">
        <v>1643</v>
      </c>
      <c r="QH59" s="3" t="s">
        <v>1643</v>
      </c>
      <c r="QI59" s="3" t="s">
        <v>1643</v>
      </c>
      <c r="QJ59" s="3" t="s">
        <v>1643</v>
      </c>
      <c r="QK59" s="3" t="s">
        <v>1643</v>
      </c>
      <c r="QL59" s="3" t="s">
        <v>1643</v>
      </c>
      <c r="QM59" s="3" t="s">
        <v>1643</v>
      </c>
      <c r="QN59" s="3" t="s">
        <v>1643</v>
      </c>
      <c r="QO59" s="3" t="s">
        <v>1643</v>
      </c>
      <c r="QP59" s="3" t="s">
        <v>1643</v>
      </c>
      <c r="QQ59" s="3" t="s">
        <v>1643</v>
      </c>
      <c r="QR59" s="3" t="s">
        <v>1643</v>
      </c>
      <c r="QS59" s="3" t="s">
        <v>1643</v>
      </c>
      <c r="QT59" s="3" t="s">
        <v>1643</v>
      </c>
      <c r="QU59" s="3" t="s">
        <v>1643</v>
      </c>
      <c r="QV59" s="3" t="s">
        <v>1643</v>
      </c>
      <c r="QW59" s="3" t="s">
        <v>1643</v>
      </c>
      <c r="QX59" s="3" t="s">
        <v>1643</v>
      </c>
      <c r="QY59" s="3" t="s">
        <v>1643</v>
      </c>
      <c r="QZ59" s="3" t="s">
        <v>1643</v>
      </c>
      <c r="RA59" s="3" t="s">
        <v>1643</v>
      </c>
      <c r="RB59" s="3" t="s">
        <v>1643</v>
      </c>
      <c r="RC59" s="3" t="s">
        <v>1643</v>
      </c>
      <c r="RD59" s="3" t="s">
        <v>1643</v>
      </c>
      <c r="RE59" s="3" t="s">
        <v>1643</v>
      </c>
      <c r="RF59" s="3" t="s">
        <v>1643</v>
      </c>
      <c r="RG59" s="3" t="s">
        <v>1643</v>
      </c>
      <c r="RH59" s="3" t="s">
        <v>1643</v>
      </c>
      <c r="RI59" s="3" t="s">
        <v>1643</v>
      </c>
      <c r="RJ59" s="3" t="s">
        <v>1643</v>
      </c>
      <c r="RK59" s="5" t="s">
        <v>1643</v>
      </c>
      <c r="RL59" s="8" t="s">
        <v>1643</v>
      </c>
      <c r="RM59" s="3" t="s">
        <v>1643</v>
      </c>
      <c r="RN59" s="3" t="s">
        <v>1643</v>
      </c>
      <c r="RO59" s="3" t="s">
        <v>1643</v>
      </c>
      <c r="RP59" s="3" t="s">
        <v>1643</v>
      </c>
      <c r="RQ59" s="3" t="s">
        <v>1643</v>
      </c>
      <c r="RR59" s="20" t="s">
        <v>1643</v>
      </c>
      <c r="RS59" s="13" t="s">
        <v>1643</v>
      </c>
      <c r="RT59" s="3" t="s">
        <v>1643</v>
      </c>
      <c r="RU59" s="3" t="s">
        <v>1643</v>
      </c>
      <c r="RV59" s="3" t="s">
        <v>1643</v>
      </c>
      <c r="RW59" s="3" t="s">
        <v>1643</v>
      </c>
      <c r="RX59" s="3" t="s">
        <v>1643</v>
      </c>
      <c r="RY59" s="3" t="s">
        <v>1643</v>
      </c>
      <c r="RZ59" s="3" t="s">
        <v>1643</v>
      </c>
      <c r="SA59" s="3" t="s">
        <v>1643</v>
      </c>
      <c r="SB59" s="3" t="s">
        <v>1643</v>
      </c>
      <c r="SC59" s="3" t="s">
        <v>1643</v>
      </c>
      <c r="SD59" s="3" t="s">
        <v>1643</v>
      </c>
      <c r="SE59" s="3" t="s">
        <v>1643</v>
      </c>
      <c r="SF59" s="3" t="s">
        <v>1643</v>
      </c>
      <c r="SG59" s="3" t="s">
        <v>1643</v>
      </c>
      <c r="SH59" s="3" t="s">
        <v>1643</v>
      </c>
      <c r="SI59" s="3" t="s">
        <v>1643</v>
      </c>
      <c r="SJ59" s="3" t="s">
        <v>1643</v>
      </c>
      <c r="SK59" s="3" t="s">
        <v>1643</v>
      </c>
      <c r="SL59" s="3" t="s">
        <v>1643</v>
      </c>
      <c r="SM59" s="3" t="s">
        <v>1643</v>
      </c>
      <c r="SN59" s="3" t="s">
        <v>1643</v>
      </c>
      <c r="SO59" s="3" t="s">
        <v>1643</v>
      </c>
      <c r="SP59" s="3" t="s">
        <v>1643</v>
      </c>
      <c r="SQ59" s="3" t="s">
        <v>1643</v>
      </c>
      <c r="SR59" s="3" t="s">
        <v>1643</v>
      </c>
      <c r="SS59" s="3" t="s">
        <v>1643</v>
      </c>
      <c r="ST59" s="3" t="s">
        <v>1643</v>
      </c>
      <c r="SU59" s="3" t="s">
        <v>1643</v>
      </c>
      <c r="SV59" s="3" t="s">
        <v>1643</v>
      </c>
      <c r="SW59" s="3" t="s">
        <v>1643</v>
      </c>
      <c r="SX59" s="3" t="s">
        <v>1643</v>
      </c>
      <c r="SY59" s="3" t="s">
        <v>1643</v>
      </c>
      <c r="SZ59" s="3" t="s">
        <v>1643</v>
      </c>
      <c r="TA59" s="3" t="s">
        <v>1643</v>
      </c>
      <c r="TB59" s="20" t="s">
        <v>1643</v>
      </c>
      <c r="TC59" s="13"/>
      <c r="TD59" s="3"/>
      <c r="TE59" s="5"/>
      <c r="TF59" s="18" t="s">
        <v>1643</v>
      </c>
      <c r="TG59" s="13" t="s">
        <v>1643</v>
      </c>
      <c r="TH59" s="3" t="s">
        <v>1643</v>
      </c>
      <c r="TI59" s="3" t="s">
        <v>1643</v>
      </c>
      <c r="TJ59" s="3" t="s">
        <v>1643</v>
      </c>
      <c r="TK59" s="3" t="s">
        <v>1643</v>
      </c>
      <c r="TL59" s="3" t="s">
        <v>1643</v>
      </c>
      <c r="TM59" s="3" t="s">
        <v>1643</v>
      </c>
      <c r="TN59" s="3" t="s">
        <v>1643</v>
      </c>
      <c r="TO59" s="3" t="s">
        <v>1643</v>
      </c>
      <c r="TP59" s="5" t="s">
        <v>1643</v>
      </c>
      <c r="TQ59" s="8" t="s">
        <v>1643</v>
      </c>
      <c r="TR59" s="3" t="s">
        <v>1643</v>
      </c>
      <c r="TS59" s="3" t="s">
        <v>1643</v>
      </c>
      <c r="TT59" s="3" t="s">
        <v>1643</v>
      </c>
      <c r="TU59" s="20" t="s">
        <v>1643</v>
      </c>
      <c r="TV59" s="13" t="s">
        <v>1643</v>
      </c>
      <c r="TW59" s="5" t="s">
        <v>1643</v>
      </c>
      <c r="TX59" s="13" t="s">
        <v>1643</v>
      </c>
      <c r="TY59" s="5" t="s">
        <v>1643</v>
      </c>
      <c r="TZ59" s="13" t="s">
        <v>1643</v>
      </c>
      <c r="UA59" s="3" t="s">
        <v>1643</v>
      </c>
      <c r="UB59" s="3" t="s">
        <v>1643</v>
      </c>
      <c r="UC59" s="3" t="s">
        <v>1643</v>
      </c>
      <c r="UD59" s="3" t="s">
        <v>1643</v>
      </c>
      <c r="UE59" s="5" t="s">
        <v>1643</v>
      </c>
      <c r="UF59" s="13" t="s">
        <v>110</v>
      </c>
      <c r="UG59" s="3" t="s">
        <v>1643</v>
      </c>
      <c r="UH59" s="5" t="s">
        <v>110</v>
      </c>
      <c r="UI59" s="13" t="s">
        <v>131</v>
      </c>
      <c r="UJ59" s="3" t="s">
        <v>131</v>
      </c>
      <c r="UK59" s="3" t="s">
        <v>127</v>
      </c>
      <c r="UL59" s="3" t="s">
        <v>127</v>
      </c>
      <c r="UM59" s="3" t="s">
        <v>129</v>
      </c>
      <c r="UN59" s="3" t="s">
        <v>132</v>
      </c>
      <c r="UO59" s="3" t="s">
        <v>127</v>
      </c>
      <c r="UP59" s="3" t="s">
        <v>130</v>
      </c>
      <c r="UQ59" s="3" t="s">
        <v>131</v>
      </c>
      <c r="UR59" s="3" t="s">
        <v>128</v>
      </c>
      <c r="US59" s="3" t="s">
        <v>128</v>
      </c>
      <c r="UT59" s="3" t="s">
        <v>128</v>
      </c>
      <c r="UU59" s="3" t="s">
        <v>128</v>
      </c>
      <c r="UV59" s="3" t="s">
        <v>128</v>
      </c>
      <c r="UW59" s="3" t="s">
        <v>128</v>
      </c>
      <c r="UX59" s="5" t="s">
        <v>169</v>
      </c>
      <c r="UY59" s="13" t="s">
        <v>196</v>
      </c>
      <c r="UZ59" s="3" t="s">
        <v>1643</v>
      </c>
      <c r="VA59" s="3" t="s">
        <v>1643</v>
      </c>
      <c r="VB59" s="3" t="s">
        <v>1643</v>
      </c>
      <c r="VC59" s="3" t="s">
        <v>1643</v>
      </c>
      <c r="VD59" s="3" t="s">
        <v>1643</v>
      </c>
      <c r="VE59" s="3" t="s">
        <v>210</v>
      </c>
      <c r="VF59" s="5" t="s">
        <v>1643</v>
      </c>
      <c r="VG59" s="13" t="s">
        <v>1643</v>
      </c>
      <c r="VH59" s="3" t="s">
        <v>1643</v>
      </c>
      <c r="VI59" s="3" t="s">
        <v>1643</v>
      </c>
      <c r="VJ59" s="3" t="s">
        <v>1643</v>
      </c>
      <c r="VK59" s="3" t="s">
        <v>235</v>
      </c>
      <c r="VL59" s="3" t="s">
        <v>1643</v>
      </c>
      <c r="VM59" s="3" t="s">
        <v>1643</v>
      </c>
      <c r="VN59" s="5" t="s">
        <v>1643</v>
      </c>
      <c r="VO59" s="13" t="s">
        <v>132</v>
      </c>
      <c r="VP59" s="3" t="s">
        <v>127</v>
      </c>
      <c r="VQ59" s="3" t="s">
        <v>127</v>
      </c>
      <c r="VR59" s="3" t="s">
        <v>127</v>
      </c>
      <c r="VS59" s="3" t="s">
        <v>132</v>
      </c>
      <c r="VT59" s="3" t="s">
        <v>132</v>
      </c>
      <c r="VU59" s="3" t="s">
        <v>132</v>
      </c>
      <c r="VV59" s="3" t="s">
        <v>127</v>
      </c>
      <c r="VW59" s="3" t="s">
        <v>132</v>
      </c>
      <c r="VX59" s="3" t="s">
        <v>132</v>
      </c>
      <c r="VY59" s="3" t="s">
        <v>132</v>
      </c>
      <c r="VZ59" s="3" t="s">
        <v>132</v>
      </c>
      <c r="WA59" s="3" t="s">
        <v>127</v>
      </c>
      <c r="WB59" s="3" t="s">
        <v>127</v>
      </c>
      <c r="WC59" s="3" t="s">
        <v>132</v>
      </c>
      <c r="WD59" s="3" t="s">
        <v>127</v>
      </c>
      <c r="WE59" s="3" t="s">
        <v>127</v>
      </c>
      <c r="WF59" s="3" t="s">
        <v>132</v>
      </c>
      <c r="WG59" s="3" t="s">
        <v>132</v>
      </c>
      <c r="WH59" s="3" t="s">
        <v>127</v>
      </c>
      <c r="WI59" s="3" t="s">
        <v>132</v>
      </c>
      <c r="WJ59" s="3" t="s">
        <v>132</v>
      </c>
      <c r="WK59" s="3" t="s">
        <v>132</v>
      </c>
      <c r="WL59" s="3" t="s">
        <v>132</v>
      </c>
      <c r="WM59" s="3" t="s">
        <v>132</v>
      </c>
      <c r="WN59" s="3" t="s">
        <v>132</v>
      </c>
      <c r="WO59" s="3" t="s">
        <v>132</v>
      </c>
      <c r="WP59" s="3" t="s">
        <v>132</v>
      </c>
      <c r="WQ59" s="3" t="s">
        <v>132</v>
      </c>
      <c r="WR59" s="3" t="s">
        <v>132</v>
      </c>
      <c r="WS59" s="3" t="s">
        <v>132</v>
      </c>
      <c r="WT59" s="3" t="s">
        <v>132</v>
      </c>
      <c r="WU59" s="3" t="s">
        <v>132</v>
      </c>
      <c r="WV59" s="3" t="s">
        <v>132</v>
      </c>
      <c r="WW59" s="3" t="s">
        <v>132</v>
      </c>
      <c r="WX59" s="3" t="s">
        <v>132</v>
      </c>
      <c r="WY59" s="3" t="s">
        <v>132</v>
      </c>
      <c r="WZ59" s="3" t="s">
        <v>132</v>
      </c>
      <c r="XA59" s="3" t="s">
        <v>132</v>
      </c>
      <c r="XB59" s="3" t="s">
        <v>132</v>
      </c>
      <c r="XC59" s="3" t="s">
        <v>132</v>
      </c>
      <c r="XD59" s="3" t="s">
        <v>132</v>
      </c>
      <c r="XE59" s="3" t="s">
        <v>132</v>
      </c>
      <c r="XF59" s="3" t="s">
        <v>127</v>
      </c>
      <c r="XG59" s="3" t="s">
        <v>132</v>
      </c>
      <c r="XH59" s="3" t="s">
        <v>127</v>
      </c>
      <c r="XI59" s="3" t="s">
        <v>127</v>
      </c>
      <c r="XJ59" s="3" t="s">
        <v>127</v>
      </c>
      <c r="XK59" s="3" t="s">
        <v>127</v>
      </c>
      <c r="XL59" s="3" t="s">
        <v>127</v>
      </c>
      <c r="XM59" s="3" t="s">
        <v>127</v>
      </c>
      <c r="XN59" s="3" t="s">
        <v>132</v>
      </c>
      <c r="XO59" s="3" t="s">
        <v>132</v>
      </c>
      <c r="XP59" s="3" t="s">
        <v>127</v>
      </c>
      <c r="XQ59" s="3" t="s">
        <v>132</v>
      </c>
      <c r="XR59" s="3" t="s">
        <v>132</v>
      </c>
      <c r="XS59" s="3" t="s">
        <v>132</v>
      </c>
      <c r="XT59" s="3" t="s">
        <v>132</v>
      </c>
      <c r="XU59" s="3" t="s">
        <v>132</v>
      </c>
      <c r="XV59" s="3" t="s">
        <v>132</v>
      </c>
      <c r="XW59" s="3" t="s">
        <v>132</v>
      </c>
      <c r="XX59" s="3" t="s">
        <v>132</v>
      </c>
      <c r="XY59" s="3" t="s">
        <v>132</v>
      </c>
      <c r="XZ59" s="3" t="s">
        <v>132</v>
      </c>
      <c r="YA59" s="5" t="s">
        <v>1643</v>
      </c>
      <c r="YB59" s="13" t="s">
        <v>353</v>
      </c>
      <c r="YC59" s="3" t="s">
        <v>354</v>
      </c>
      <c r="YD59" s="3" t="s">
        <v>355</v>
      </c>
      <c r="YE59" s="3" t="s">
        <v>1643</v>
      </c>
      <c r="YF59" s="3" t="s">
        <v>1643</v>
      </c>
      <c r="YG59" s="3" t="s">
        <v>110</v>
      </c>
      <c r="YH59" s="5" t="s">
        <v>374</v>
      </c>
      <c r="YI59" s="13" t="s">
        <v>111</v>
      </c>
      <c r="YJ59" s="3" t="s">
        <v>1643</v>
      </c>
      <c r="YK59" s="3" t="s">
        <v>1643</v>
      </c>
      <c r="YL59" s="3" t="s">
        <v>111</v>
      </c>
      <c r="YM59" s="3" t="s">
        <v>1643</v>
      </c>
      <c r="YN59" s="3" t="s">
        <v>1643</v>
      </c>
      <c r="YO59" s="3" t="s">
        <v>110</v>
      </c>
      <c r="YP59" s="3" t="s">
        <v>111</v>
      </c>
      <c r="YQ59" s="3" t="s">
        <v>1643</v>
      </c>
      <c r="YR59" s="3" t="s">
        <v>110</v>
      </c>
      <c r="YS59" s="3" t="s">
        <v>423</v>
      </c>
      <c r="YT59" s="3" t="s">
        <v>111</v>
      </c>
      <c r="YU59" s="3" t="s">
        <v>1643</v>
      </c>
      <c r="YV59" s="3" t="s">
        <v>111</v>
      </c>
      <c r="YW59" s="3" t="s">
        <v>1643</v>
      </c>
      <c r="YX59" s="3" t="s">
        <v>1643</v>
      </c>
      <c r="YY59" s="3" t="s">
        <v>110</v>
      </c>
      <c r="YZ59" s="3" t="s">
        <v>111</v>
      </c>
      <c r="ZA59" s="3" t="s">
        <v>1643</v>
      </c>
      <c r="ZB59" s="3" t="s">
        <v>110</v>
      </c>
      <c r="ZC59" s="3" t="s">
        <v>111</v>
      </c>
      <c r="ZD59" s="3" t="s">
        <v>1643</v>
      </c>
      <c r="ZE59" s="3" t="s">
        <v>110</v>
      </c>
      <c r="ZF59" s="3" t="s">
        <v>111</v>
      </c>
      <c r="ZG59" s="3" t="s">
        <v>1643</v>
      </c>
      <c r="ZH59" s="3" t="s">
        <v>110</v>
      </c>
      <c r="ZI59" s="3" t="s">
        <v>111</v>
      </c>
      <c r="ZJ59" s="3" t="s">
        <v>1643</v>
      </c>
      <c r="ZK59" s="3" t="s">
        <v>111</v>
      </c>
      <c r="ZL59" s="3" t="s">
        <v>1643</v>
      </c>
      <c r="ZM59" s="3" t="s">
        <v>1643</v>
      </c>
      <c r="ZN59" s="3" t="s">
        <v>1643</v>
      </c>
      <c r="ZO59" s="3" t="s">
        <v>111</v>
      </c>
      <c r="ZP59" s="3" t="s">
        <v>1643</v>
      </c>
      <c r="ZQ59" s="3" t="s">
        <v>1643</v>
      </c>
      <c r="ZR59" s="5" t="s">
        <v>1643</v>
      </c>
      <c r="ZS59" s="3" t="s">
        <v>493</v>
      </c>
      <c r="ZT59" s="3" t="s">
        <v>459</v>
      </c>
      <c r="ZU59" s="3" t="s">
        <v>462</v>
      </c>
      <c r="ZV59" s="18" t="s">
        <v>110</v>
      </c>
      <c r="ZW59" s="13" t="s">
        <v>1643</v>
      </c>
      <c r="ZX59" s="3" t="s">
        <v>484</v>
      </c>
      <c r="ZY59" s="3" t="s">
        <v>486</v>
      </c>
      <c r="ZZ59" s="3" t="s">
        <v>489</v>
      </c>
      <c r="AAA59" s="3" t="s">
        <v>492</v>
      </c>
      <c r="AAB59" s="3" t="s">
        <v>1643</v>
      </c>
      <c r="AAC59" s="3" t="s">
        <v>496</v>
      </c>
      <c r="AAD59" s="3" t="s">
        <v>497</v>
      </c>
      <c r="AAE59" s="3" t="s">
        <v>498</v>
      </c>
      <c r="AAF59" s="5" t="s">
        <v>1643</v>
      </c>
      <c r="AAG59" s="13" t="s">
        <v>110</v>
      </c>
      <c r="AAH59" s="3" t="s">
        <v>111</v>
      </c>
      <c r="AAI59" s="3" t="s">
        <v>110</v>
      </c>
      <c r="AAJ59" s="3" t="s">
        <v>110</v>
      </c>
      <c r="AAK59" s="3" t="s">
        <v>110</v>
      </c>
      <c r="AAL59" s="3" t="s">
        <v>1643</v>
      </c>
      <c r="AAM59" s="3" t="s">
        <v>1643</v>
      </c>
      <c r="AAN59" s="3" t="s">
        <v>1643</v>
      </c>
      <c r="AAO59" s="5" t="s">
        <v>1643</v>
      </c>
      <c r="AAP59" s="13" t="s">
        <v>111</v>
      </c>
      <c r="AAQ59" s="5" t="s">
        <v>1643</v>
      </c>
      <c r="AAR59" s="13" t="s">
        <v>524</v>
      </c>
      <c r="AAS59" s="3" t="s">
        <v>110</v>
      </c>
      <c r="AAT59" s="3" t="s">
        <v>110</v>
      </c>
      <c r="AAU59" s="3" t="s">
        <v>110</v>
      </c>
      <c r="AAV59" s="3" t="s">
        <v>110</v>
      </c>
      <c r="AAW59" s="3" t="s">
        <v>110</v>
      </c>
      <c r="AAX59" s="5" t="s">
        <v>110</v>
      </c>
      <c r="AAY59" s="13" t="s">
        <v>111</v>
      </c>
      <c r="AAZ59" s="13" t="s">
        <v>1643</v>
      </c>
      <c r="ABA59" s="3" t="s">
        <v>1643</v>
      </c>
      <c r="ABB59" s="3" t="s">
        <v>1643</v>
      </c>
      <c r="ABC59" s="3" t="s">
        <v>1643</v>
      </c>
      <c r="ABD59" s="3" t="s">
        <v>1643</v>
      </c>
      <c r="ABE59" s="20"/>
      <c r="ABF59" s="5" t="s">
        <v>1643</v>
      </c>
      <c r="ABG59" s="13" t="s">
        <v>1643</v>
      </c>
      <c r="ABH59" s="3" t="s">
        <v>1643</v>
      </c>
      <c r="ABI59" s="3" t="s">
        <v>1643</v>
      </c>
      <c r="ABJ59" s="3" t="s">
        <v>1643</v>
      </c>
      <c r="ABK59" s="3" t="s">
        <v>1643</v>
      </c>
      <c r="ABL59" s="3" t="s">
        <v>1643</v>
      </c>
      <c r="ABM59" s="5" t="s">
        <v>1643</v>
      </c>
      <c r="ABN59" s="13" t="s">
        <v>1643</v>
      </c>
      <c r="ABO59" s="3" t="s">
        <v>1643</v>
      </c>
      <c r="ABP59" s="3" t="s">
        <v>1643</v>
      </c>
      <c r="ABQ59" s="3" t="s">
        <v>1643</v>
      </c>
      <c r="ABR59" s="3" t="s">
        <v>1643</v>
      </c>
      <c r="ABS59" s="3" t="s">
        <v>1643</v>
      </c>
      <c r="ABT59" s="5" t="s">
        <v>1643</v>
      </c>
      <c r="ABU59" s="13" t="s">
        <v>1643</v>
      </c>
      <c r="ABV59" s="3" t="s">
        <v>1643</v>
      </c>
      <c r="ABW59" s="3" t="s">
        <v>1643</v>
      </c>
      <c r="ABX59" s="3" t="s">
        <v>1643</v>
      </c>
      <c r="ABY59" s="3" t="s">
        <v>1643</v>
      </c>
      <c r="ABZ59" s="3" t="s">
        <v>1643</v>
      </c>
      <c r="ACA59" s="5" t="s">
        <v>1643</v>
      </c>
      <c r="ACB59" s="13" t="s">
        <v>1643</v>
      </c>
      <c r="ACC59" s="3" t="s">
        <v>1643</v>
      </c>
      <c r="ACD59" s="3" t="s">
        <v>1643</v>
      </c>
      <c r="ACE59" s="3" t="s">
        <v>1643</v>
      </c>
      <c r="ACF59" s="3" t="s">
        <v>1643</v>
      </c>
      <c r="ACG59" s="3" t="s">
        <v>1643</v>
      </c>
      <c r="ACH59" s="3" t="s">
        <v>1643</v>
      </c>
      <c r="ACI59" s="3" t="s">
        <v>1643</v>
      </c>
      <c r="ACJ59" s="5" t="s">
        <v>1643</v>
      </c>
      <c r="ACK59" s="13" t="s">
        <v>111</v>
      </c>
      <c r="ACL59" s="3" t="s">
        <v>1643</v>
      </c>
      <c r="ACM59" s="3" t="s">
        <v>1643</v>
      </c>
      <c r="ACN59" s="3" t="s">
        <v>1643</v>
      </c>
      <c r="ACO59" s="3" t="s">
        <v>1643</v>
      </c>
      <c r="ACP59" s="5" t="s">
        <v>1643</v>
      </c>
      <c r="ACQ59" s="13" t="s">
        <v>1643</v>
      </c>
      <c r="ACR59" s="3" t="s">
        <v>1643</v>
      </c>
      <c r="ACS59" s="3" t="s">
        <v>1643</v>
      </c>
      <c r="ACT59" s="3" t="s">
        <v>1643</v>
      </c>
      <c r="ACU59" s="5"/>
      <c r="ACV59" s="13" t="s">
        <v>1643</v>
      </c>
      <c r="ACW59" s="3" t="s">
        <v>1643</v>
      </c>
      <c r="ACX59" s="3" t="s">
        <v>1643</v>
      </c>
      <c r="ACY59" s="3" t="s">
        <v>1643</v>
      </c>
      <c r="ACZ59" s="5" t="s">
        <v>1643</v>
      </c>
      <c r="ADA59" s="13" t="s">
        <v>1643</v>
      </c>
      <c r="ADB59" s="3" t="s">
        <v>1643</v>
      </c>
      <c r="ADC59" s="3" t="s">
        <v>1643</v>
      </c>
      <c r="ADD59" s="3" t="s">
        <v>1643</v>
      </c>
      <c r="ADE59" s="3" t="s">
        <v>1643</v>
      </c>
      <c r="ADF59" s="3" t="s">
        <v>1643</v>
      </c>
      <c r="ADG59" s="3" t="s">
        <v>1643</v>
      </c>
      <c r="ADH59" s="3" t="s">
        <v>1643</v>
      </c>
      <c r="ADI59" s="20" t="s">
        <v>1643</v>
      </c>
      <c r="ADJ59" s="13" t="s">
        <v>110</v>
      </c>
      <c r="ADK59" s="3" t="s">
        <v>1662</v>
      </c>
      <c r="ADL59" s="3" t="s">
        <v>1643</v>
      </c>
      <c r="ADM59" s="3" t="s">
        <v>1643</v>
      </c>
      <c r="ADN59" s="3" t="s">
        <v>1643</v>
      </c>
      <c r="ADO59" s="5" t="s">
        <v>545</v>
      </c>
      <c r="ADP59" s="13" t="s">
        <v>1773</v>
      </c>
      <c r="ADQ59" s="8" t="s">
        <v>1643</v>
      </c>
      <c r="ADR59" s="3" t="s">
        <v>1643</v>
      </c>
      <c r="ADS59" s="3" t="s">
        <v>1643</v>
      </c>
      <c r="ADT59" s="5" t="s">
        <v>545</v>
      </c>
      <c r="ADU59" s="13" t="s">
        <v>1774</v>
      </c>
      <c r="ADV59" s="8" t="s">
        <v>1643</v>
      </c>
      <c r="ADW59" s="3" t="s">
        <v>1643</v>
      </c>
      <c r="ADX59" s="3" t="s">
        <v>1643</v>
      </c>
      <c r="ADY59" s="5" t="s">
        <v>545</v>
      </c>
      <c r="ADZ59" s="13" t="s">
        <v>1775</v>
      </c>
      <c r="AEA59" s="8" t="s">
        <v>1643</v>
      </c>
      <c r="AEB59" s="3" t="s">
        <v>1643</v>
      </c>
      <c r="AEC59" s="3" t="s">
        <v>1643</v>
      </c>
      <c r="AED59" s="5" t="s">
        <v>545</v>
      </c>
      <c r="AEE59" s="13" t="s">
        <v>136</v>
      </c>
      <c r="AEF59" s="3" t="s">
        <v>557</v>
      </c>
      <c r="AEG59" s="3" t="s">
        <v>1643</v>
      </c>
      <c r="AEH59" s="3" t="s">
        <v>144</v>
      </c>
      <c r="AEI59" s="3" t="s">
        <v>1643</v>
      </c>
      <c r="AEJ59" s="3" t="s">
        <v>558</v>
      </c>
      <c r="AEK59" s="3" t="s">
        <v>1643</v>
      </c>
      <c r="AEL59" s="3" t="s">
        <v>568</v>
      </c>
      <c r="AEM59" s="5" t="s">
        <v>1643</v>
      </c>
      <c r="AEN59" s="13" t="s">
        <v>1643</v>
      </c>
      <c r="AEO59" s="3" t="s">
        <v>1643</v>
      </c>
      <c r="AEP59" s="3" t="s">
        <v>1643</v>
      </c>
      <c r="AEQ59" s="3" t="s">
        <v>1643</v>
      </c>
      <c r="AER59" s="3" t="s">
        <v>1643</v>
      </c>
      <c r="AES59" s="3" t="s">
        <v>1643</v>
      </c>
      <c r="AET59" s="5" t="s">
        <v>592</v>
      </c>
      <c r="AEU59" s="13" t="s">
        <v>110</v>
      </c>
      <c r="AEV59" s="3" t="s">
        <v>1643</v>
      </c>
      <c r="AEW59" s="3" t="s">
        <v>110</v>
      </c>
      <c r="AEX59" s="3" t="s">
        <v>1776</v>
      </c>
      <c r="AEY59" s="5" t="s">
        <v>1643</v>
      </c>
    </row>
    <row r="60" spans="1:831" ht="72.5" x14ac:dyDescent="0.35">
      <c r="A60" s="1">
        <v>45665.36346064815</v>
      </c>
      <c r="B60" s="2">
        <v>45665.369872685187</v>
      </c>
      <c r="C60" s="4">
        <v>100</v>
      </c>
      <c r="D60" s="4">
        <v>553</v>
      </c>
      <c r="E60" s="3" t="s">
        <v>1640</v>
      </c>
      <c r="F60" s="2">
        <v>45665.369892604169</v>
      </c>
      <c r="G60" s="3" t="s">
        <v>1777</v>
      </c>
      <c r="H60" s="4">
        <v>0.80000001192092896</v>
      </c>
      <c r="I60" s="3" t="s">
        <v>1642</v>
      </c>
      <c r="J60" s="3" t="s">
        <v>1642</v>
      </c>
      <c r="K60" s="3" t="s">
        <v>1642</v>
      </c>
      <c r="L60" s="3" t="s">
        <v>1642</v>
      </c>
      <c r="M60" s="3" t="s">
        <v>1642</v>
      </c>
      <c r="N60" s="3" t="s">
        <v>1642</v>
      </c>
      <c r="O60" s="3" t="s">
        <v>110</v>
      </c>
      <c r="P60" s="3" t="s">
        <v>1643</v>
      </c>
      <c r="Q60" s="3" t="s">
        <v>1643</v>
      </c>
      <c r="R60" s="20" t="s">
        <v>110</v>
      </c>
      <c r="S60" s="127">
        <v>16</v>
      </c>
      <c r="T60" s="124"/>
      <c r="U60" s="3"/>
      <c r="V60" s="3" t="s">
        <v>20</v>
      </c>
      <c r="W60" s="3" t="s">
        <v>110</v>
      </c>
      <c r="X60" s="3" t="s">
        <v>47</v>
      </c>
      <c r="Y60" s="3" t="s">
        <v>98</v>
      </c>
      <c r="Z60" s="3" t="s">
        <v>8</v>
      </c>
      <c r="AA60" s="4">
        <v>490</v>
      </c>
      <c r="AB60" s="3" t="s">
        <v>25</v>
      </c>
      <c r="AC60" s="3" t="s">
        <v>111</v>
      </c>
      <c r="AD60" s="3" t="s">
        <v>111</v>
      </c>
      <c r="AE60" s="5" t="s">
        <v>1820</v>
      </c>
      <c r="AF60" s="8" t="s">
        <v>131</v>
      </c>
      <c r="AG60" s="3" t="s">
        <v>132</v>
      </c>
      <c r="AH60" s="3" t="s">
        <v>129</v>
      </c>
      <c r="AI60" s="3" t="s">
        <v>131</v>
      </c>
      <c r="AJ60" s="3" t="s">
        <v>132</v>
      </c>
      <c r="AK60" s="3" t="s">
        <v>129</v>
      </c>
      <c r="AL60" s="3" t="s">
        <v>131</v>
      </c>
      <c r="AM60" s="3" t="s">
        <v>131</v>
      </c>
      <c r="AN60" s="3" t="s">
        <v>132</v>
      </c>
      <c r="AO60" s="3" t="s">
        <v>131</v>
      </c>
      <c r="AP60" s="3" t="s">
        <v>132</v>
      </c>
      <c r="AQ60" s="3" t="s">
        <v>132</v>
      </c>
      <c r="AR60" s="3" t="s">
        <v>132</v>
      </c>
      <c r="AS60" s="3" t="s">
        <v>128</v>
      </c>
      <c r="AT60" s="3" t="s">
        <v>130</v>
      </c>
      <c r="AU60" s="5" t="s">
        <v>1643</v>
      </c>
      <c r="AV60" s="13" t="s">
        <v>196</v>
      </c>
      <c r="AW60" s="3" t="s">
        <v>198</v>
      </c>
      <c r="AX60" s="3" t="s">
        <v>1643</v>
      </c>
      <c r="AY60" s="3" t="s">
        <v>201</v>
      </c>
      <c r="AZ60" s="3" t="s">
        <v>203</v>
      </c>
      <c r="BA60" s="3" t="s">
        <v>207</v>
      </c>
      <c r="BB60" s="3" t="s">
        <v>1643</v>
      </c>
      <c r="BC60" s="5" t="s">
        <v>1643</v>
      </c>
      <c r="BD60" s="13" t="s">
        <v>231</v>
      </c>
      <c r="BE60" s="3" t="s">
        <v>232</v>
      </c>
      <c r="BF60" s="3" t="s">
        <v>1643</v>
      </c>
      <c r="BG60" s="3" t="s">
        <v>1643</v>
      </c>
      <c r="BH60" s="3" t="s">
        <v>1643</v>
      </c>
      <c r="BI60" s="3" t="s">
        <v>1643</v>
      </c>
      <c r="BJ60" s="3" t="s">
        <v>1643</v>
      </c>
      <c r="BK60" s="5" t="s">
        <v>1643</v>
      </c>
      <c r="BL60" s="13" t="s">
        <v>131</v>
      </c>
      <c r="BM60" s="3" t="s">
        <v>130</v>
      </c>
      <c r="BN60" s="3" t="s">
        <v>130</v>
      </c>
      <c r="BO60" s="5" t="s">
        <v>130</v>
      </c>
      <c r="BP60" s="13" t="s">
        <v>129</v>
      </c>
      <c r="BQ60" s="3" t="s">
        <v>130</v>
      </c>
      <c r="BR60" s="3" t="s">
        <v>132</v>
      </c>
      <c r="BS60" s="5" t="s">
        <v>132</v>
      </c>
      <c r="BT60" s="13" t="s">
        <v>131</v>
      </c>
      <c r="BU60" s="5" t="s">
        <v>131</v>
      </c>
      <c r="BV60" s="13" t="s">
        <v>131</v>
      </c>
      <c r="BW60" s="3" t="s">
        <v>132</v>
      </c>
      <c r="BX60" s="3" t="s">
        <v>132</v>
      </c>
      <c r="BY60" s="5" t="s">
        <v>132</v>
      </c>
      <c r="BZ60" s="13" t="s">
        <v>131</v>
      </c>
      <c r="CA60" s="3" t="s">
        <v>129</v>
      </c>
      <c r="CB60" s="3" t="s">
        <v>129</v>
      </c>
      <c r="CC60" s="3" t="s">
        <v>129</v>
      </c>
      <c r="CD60" s="5" t="s">
        <v>129</v>
      </c>
      <c r="CE60" s="13" t="s">
        <v>129</v>
      </c>
      <c r="CF60" s="3" t="s">
        <v>129</v>
      </c>
      <c r="CG60" s="3" t="s">
        <v>129</v>
      </c>
      <c r="CH60" s="3" t="s">
        <v>129</v>
      </c>
      <c r="CI60" s="3" t="s">
        <v>129</v>
      </c>
      <c r="CJ60" s="3" t="s">
        <v>129</v>
      </c>
      <c r="CK60" s="5" t="s">
        <v>129</v>
      </c>
      <c r="CL60" s="13" t="s">
        <v>132</v>
      </c>
      <c r="CM60" s="3" t="s">
        <v>132</v>
      </c>
      <c r="CN60" s="3" t="s">
        <v>132</v>
      </c>
      <c r="CO60" s="3" t="s">
        <v>132</v>
      </c>
      <c r="CP60" s="3" t="s">
        <v>131</v>
      </c>
      <c r="CQ60" s="20" t="s">
        <v>131</v>
      </c>
      <c r="CR60" s="13" t="s">
        <v>132</v>
      </c>
      <c r="CS60" s="3" t="s">
        <v>132</v>
      </c>
      <c r="CT60" s="3" t="s">
        <v>131</v>
      </c>
      <c r="CU60" s="3" t="s">
        <v>132</v>
      </c>
      <c r="CV60" s="3" t="s">
        <v>132</v>
      </c>
      <c r="CW60" s="3" t="s">
        <v>132</v>
      </c>
      <c r="CX60" s="3" t="s">
        <v>132</v>
      </c>
      <c r="CY60" s="3" t="s">
        <v>132</v>
      </c>
      <c r="CZ60" s="3" t="s">
        <v>132</v>
      </c>
      <c r="DA60" s="3" t="s">
        <v>132</v>
      </c>
      <c r="DB60" s="3" t="s">
        <v>245</v>
      </c>
      <c r="DC60" s="3" t="s">
        <v>245</v>
      </c>
      <c r="DD60" s="3" t="s">
        <v>129</v>
      </c>
      <c r="DE60" s="5" t="s">
        <v>130</v>
      </c>
      <c r="DF60" s="8" t="s">
        <v>130</v>
      </c>
      <c r="DG60" s="3" t="s">
        <v>130</v>
      </c>
      <c r="DH60" s="3" t="s">
        <v>130</v>
      </c>
      <c r="DI60" s="3" t="s">
        <v>130</v>
      </c>
      <c r="DJ60" s="3" t="s">
        <v>130</v>
      </c>
      <c r="DK60" s="3" t="s">
        <v>245</v>
      </c>
      <c r="DL60" s="3" t="s">
        <v>245</v>
      </c>
      <c r="DM60" s="3" t="s">
        <v>130</v>
      </c>
      <c r="DN60" s="5" t="s">
        <v>131</v>
      </c>
      <c r="DO60" s="8" t="s">
        <v>129</v>
      </c>
      <c r="DP60" s="3" t="s">
        <v>132</v>
      </c>
      <c r="DQ60" s="3" t="s">
        <v>131</v>
      </c>
      <c r="DR60" s="5" t="s">
        <v>130</v>
      </c>
      <c r="DS60" s="8" t="s">
        <v>129</v>
      </c>
      <c r="DT60" s="3" t="s">
        <v>129</v>
      </c>
      <c r="DU60" s="3" t="s">
        <v>131</v>
      </c>
      <c r="DV60" s="5" t="s">
        <v>129</v>
      </c>
      <c r="DW60" s="16" t="s">
        <v>1643</v>
      </c>
      <c r="DX60" s="13" t="s">
        <v>353</v>
      </c>
      <c r="DY60" s="3" t="s">
        <v>354</v>
      </c>
      <c r="DZ60" s="3" t="s">
        <v>355</v>
      </c>
      <c r="EA60" s="3" t="s">
        <v>1643</v>
      </c>
      <c r="EB60" s="20" t="s">
        <v>357</v>
      </c>
      <c r="EC60" s="13" t="s">
        <v>110</v>
      </c>
      <c r="ED60" s="3" t="s">
        <v>110</v>
      </c>
      <c r="EE60" s="3" t="s">
        <v>110</v>
      </c>
      <c r="EF60" s="3" t="s">
        <v>1778</v>
      </c>
      <c r="EG60" s="3" t="s">
        <v>110</v>
      </c>
      <c r="EH60" s="3" t="s">
        <v>110</v>
      </c>
      <c r="EI60" s="3" t="s">
        <v>1643</v>
      </c>
      <c r="EJ60" s="3" t="s">
        <v>1643</v>
      </c>
      <c r="EK60" s="3" t="s">
        <v>110</v>
      </c>
      <c r="EL60" s="3" t="s">
        <v>1643</v>
      </c>
      <c r="EM60" s="20" t="s">
        <v>1643</v>
      </c>
      <c r="EN60" s="18" t="s">
        <v>110</v>
      </c>
      <c r="EO60" s="8" t="s">
        <v>1643</v>
      </c>
      <c r="EP60" s="3" t="s">
        <v>1643</v>
      </c>
      <c r="EQ60" s="3" t="s">
        <v>1643</v>
      </c>
      <c r="ER60" s="3" t="s">
        <v>1643</v>
      </c>
      <c r="ES60" s="3" t="s">
        <v>492</v>
      </c>
      <c r="ET60" s="3" t="s">
        <v>495</v>
      </c>
      <c r="EU60" s="3" t="s">
        <v>496</v>
      </c>
      <c r="EV60" s="3" t="s">
        <v>497</v>
      </c>
      <c r="EW60" s="3" t="s">
        <v>498</v>
      </c>
      <c r="EX60" s="20" t="s">
        <v>1643</v>
      </c>
      <c r="EY60" s="16" t="s">
        <v>1643</v>
      </c>
      <c r="EZ60" s="13" t="s">
        <v>130</v>
      </c>
      <c r="FA60" s="3" t="s">
        <v>128</v>
      </c>
      <c r="FB60" s="3" t="s">
        <v>128</v>
      </c>
      <c r="FC60" s="3" t="s">
        <v>130</v>
      </c>
      <c r="FD60" s="3" t="s">
        <v>130</v>
      </c>
      <c r="FE60" s="3" t="s">
        <v>131</v>
      </c>
      <c r="FF60" s="3" t="s">
        <v>128</v>
      </c>
      <c r="FG60" s="3" t="s">
        <v>128</v>
      </c>
      <c r="FH60" s="3" t="s">
        <v>130</v>
      </c>
      <c r="FI60" s="3" t="s">
        <v>130</v>
      </c>
      <c r="FJ60" s="3" t="s">
        <v>131</v>
      </c>
      <c r="FK60" s="3" t="s">
        <v>245</v>
      </c>
      <c r="FL60" s="3" t="s">
        <v>129</v>
      </c>
      <c r="FM60" s="3" t="s">
        <v>131</v>
      </c>
      <c r="FN60" s="3" t="s">
        <v>129</v>
      </c>
      <c r="FO60" s="3" t="s">
        <v>216</v>
      </c>
      <c r="FP60" s="3" t="s">
        <v>131</v>
      </c>
      <c r="FQ60" s="3" t="s">
        <v>131</v>
      </c>
      <c r="FR60" s="3" t="s">
        <v>131</v>
      </c>
      <c r="FS60" s="3" t="s">
        <v>131</v>
      </c>
      <c r="FT60" s="3" t="s">
        <v>129</v>
      </c>
      <c r="FU60" s="3" t="s">
        <v>128</v>
      </c>
      <c r="FV60" s="3" t="s">
        <v>245</v>
      </c>
      <c r="FW60" s="3" t="s">
        <v>129</v>
      </c>
      <c r="FX60" s="3" t="s">
        <v>129</v>
      </c>
      <c r="FY60" s="3" t="s">
        <v>129</v>
      </c>
      <c r="FZ60" s="3" t="s">
        <v>130</v>
      </c>
      <c r="GA60" s="3" t="s">
        <v>129</v>
      </c>
      <c r="GB60" s="3" t="s">
        <v>130</v>
      </c>
      <c r="GC60" s="3" t="s">
        <v>129</v>
      </c>
      <c r="GD60" s="3" t="s">
        <v>130</v>
      </c>
      <c r="GE60" s="3" t="s">
        <v>129</v>
      </c>
      <c r="GF60" s="3" t="s">
        <v>130</v>
      </c>
      <c r="GG60" s="3" t="s">
        <v>130</v>
      </c>
      <c r="GH60" s="3" t="s">
        <v>130</v>
      </c>
      <c r="GI60" s="3" t="s">
        <v>131</v>
      </c>
      <c r="GJ60" s="3" t="s">
        <v>131</v>
      </c>
      <c r="GK60" s="3" t="s">
        <v>131</v>
      </c>
      <c r="GL60" s="3" t="s">
        <v>131</v>
      </c>
      <c r="GM60" s="3" t="s">
        <v>130</v>
      </c>
      <c r="GN60" s="3" t="s">
        <v>130</v>
      </c>
      <c r="GO60" s="3" t="s">
        <v>131</v>
      </c>
      <c r="GP60" s="20" t="s">
        <v>1643</v>
      </c>
      <c r="GQ60" s="13" t="s">
        <v>1643</v>
      </c>
      <c r="GR60" s="20" t="s">
        <v>1643</v>
      </c>
      <c r="GS60" s="13" t="s">
        <v>1643</v>
      </c>
      <c r="GT60" s="3" t="s">
        <v>1643</v>
      </c>
      <c r="GU60" s="3" t="s">
        <v>1643</v>
      </c>
      <c r="GV60" s="20" t="s">
        <v>1643</v>
      </c>
      <c r="GW60" s="31"/>
      <c r="GX60" s="13" t="s">
        <v>1643</v>
      </c>
      <c r="GY60" s="5" t="s">
        <v>1643</v>
      </c>
      <c r="GZ60" s="13" t="s">
        <v>1643</v>
      </c>
      <c r="HA60" s="5" t="s">
        <v>1643</v>
      </c>
      <c r="HB60" s="13" t="s">
        <v>1643</v>
      </c>
      <c r="HC60" s="3" t="s">
        <v>1643</v>
      </c>
      <c r="HD60" s="3" t="s">
        <v>1643</v>
      </c>
      <c r="HE60" s="3" t="s">
        <v>1643</v>
      </c>
      <c r="HF60" s="3" t="s">
        <v>1643</v>
      </c>
      <c r="HG60" s="20" t="s">
        <v>1643</v>
      </c>
      <c r="HH60" s="13" t="s">
        <v>1643</v>
      </c>
      <c r="HI60" s="3"/>
      <c r="HJ60" s="3" t="s">
        <v>1643</v>
      </c>
      <c r="HK60" s="3" t="s">
        <v>1643</v>
      </c>
      <c r="HL60" s="3" t="s">
        <v>1643</v>
      </c>
      <c r="HM60" s="3" t="s">
        <v>1643</v>
      </c>
      <c r="HN60" s="3" t="s">
        <v>1643</v>
      </c>
      <c r="HO60" s="5" t="s">
        <v>1643</v>
      </c>
      <c r="HP60" s="8" t="s">
        <v>1643</v>
      </c>
      <c r="HQ60" s="8" t="s">
        <v>1643</v>
      </c>
      <c r="HR60" s="3" t="s">
        <v>1643</v>
      </c>
      <c r="HS60" s="3" t="s">
        <v>1643</v>
      </c>
      <c r="HT60" s="3" t="s">
        <v>1643</v>
      </c>
      <c r="HU60" s="3" t="s">
        <v>1643</v>
      </c>
      <c r="HV60" s="5" t="s">
        <v>1643</v>
      </c>
      <c r="HW60" s="13" t="s">
        <v>1643</v>
      </c>
      <c r="HX60" s="8" t="s">
        <v>1643</v>
      </c>
      <c r="HY60" s="3" t="s">
        <v>1643</v>
      </c>
      <c r="HZ60" s="3" t="s">
        <v>1643</v>
      </c>
      <c r="IA60" s="3" t="s">
        <v>1643</v>
      </c>
      <c r="IB60" s="3" t="s">
        <v>1643</v>
      </c>
      <c r="IC60" s="5" t="s">
        <v>1643</v>
      </c>
      <c r="ID60" s="13" t="s">
        <v>1643</v>
      </c>
      <c r="IE60" s="8" t="s">
        <v>1643</v>
      </c>
      <c r="IF60" s="3" t="s">
        <v>1643</v>
      </c>
      <c r="IG60" s="3" t="s">
        <v>1643</v>
      </c>
      <c r="IH60" s="3" t="s">
        <v>1643</v>
      </c>
      <c r="II60" s="3" t="s">
        <v>1643</v>
      </c>
      <c r="IJ60" s="20" t="s">
        <v>1643</v>
      </c>
      <c r="IK60" s="13" t="s">
        <v>1643</v>
      </c>
      <c r="IL60" s="3" t="s">
        <v>1643</v>
      </c>
      <c r="IM60" s="3" t="s">
        <v>1643</v>
      </c>
      <c r="IN60" s="3" t="s">
        <v>1643</v>
      </c>
      <c r="IO60" s="3" t="s">
        <v>1643</v>
      </c>
      <c r="IP60" s="3" t="s">
        <v>1643</v>
      </c>
      <c r="IQ60" s="3" t="s">
        <v>1643</v>
      </c>
      <c r="IR60" s="3" t="s">
        <v>1643</v>
      </c>
      <c r="IS60" s="20" t="s">
        <v>1643</v>
      </c>
      <c r="IT60" s="13" t="s">
        <v>1643</v>
      </c>
      <c r="IU60" s="3"/>
      <c r="IV60" s="3" t="s">
        <v>1643</v>
      </c>
      <c r="IW60" s="3" t="s">
        <v>1643</v>
      </c>
      <c r="IX60" s="3" t="s">
        <v>1643</v>
      </c>
      <c r="IY60" s="5" t="s">
        <v>1643</v>
      </c>
      <c r="IZ60" s="8" t="s">
        <v>1643</v>
      </c>
      <c r="JA60" s="8" t="s">
        <v>1643</v>
      </c>
      <c r="JB60" s="3" t="s">
        <v>1643</v>
      </c>
      <c r="JC60" s="3" t="s">
        <v>1643</v>
      </c>
      <c r="JD60" s="5" t="s">
        <v>1643</v>
      </c>
      <c r="JE60" s="13" t="s">
        <v>1643</v>
      </c>
      <c r="JF60" s="3" t="s">
        <v>1643</v>
      </c>
      <c r="JG60" s="3" t="s">
        <v>1643</v>
      </c>
      <c r="JH60" s="3" t="s">
        <v>1643</v>
      </c>
      <c r="JI60" s="3" t="s">
        <v>1643</v>
      </c>
      <c r="JJ60" s="3" t="s">
        <v>1643</v>
      </c>
      <c r="JK60" s="3" t="s">
        <v>1643</v>
      </c>
      <c r="JL60" s="3" t="s">
        <v>1643</v>
      </c>
      <c r="JM60" s="20" t="s">
        <v>1643</v>
      </c>
      <c r="JN60" s="13" t="s">
        <v>1643</v>
      </c>
      <c r="JO60" s="3" t="s">
        <v>1643</v>
      </c>
      <c r="JP60" s="3" t="s">
        <v>1643</v>
      </c>
      <c r="JQ60" s="3" t="s">
        <v>1643</v>
      </c>
      <c r="JR60" s="3" t="s">
        <v>1643</v>
      </c>
      <c r="JS60" s="5" t="s">
        <v>1643</v>
      </c>
      <c r="JT60" s="13" t="s">
        <v>1643</v>
      </c>
      <c r="JU60" s="3" t="s">
        <v>1643</v>
      </c>
      <c r="JV60" s="3" t="s">
        <v>1643</v>
      </c>
      <c r="JW60" s="3" t="s">
        <v>1643</v>
      </c>
      <c r="JX60" s="5" t="s">
        <v>1643</v>
      </c>
      <c r="JY60" s="13" t="s">
        <v>1643</v>
      </c>
      <c r="JZ60" s="3" t="s">
        <v>1643</v>
      </c>
      <c r="KA60" s="3" t="s">
        <v>1643</v>
      </c>
      <c r="KB60" s="3" t="s">
        <v>1643</v>
      </c>
      <c r="KC60" s="3" t="s">
        <v>1643</v>
      </c>
      <c r="KD60" s="3" t="s">
        <v>1643</v>
      </c>
      <c r="KE60" s="3" t="s">
        <v>1643</v>
      </c>
      <c r="KF60" s="3" t="s">
        <v>1643</v>
      </c>
      <c r="KG60" s="5" t="s">
        <v>1643</v>
      </c>
      <c r="KH60" s="13" t="s">
        <v>1643</v>
      </c>
      <c r="KI60" s="3" t="s">
        <v>1643</v>
      </c>
      <c r="KJ60" s="3" t="s">
        <v>1643</v>
      </c>
      <c r="KK60" s="3" t="s">
        <v>1643</v>
      </c>
      <c r="KL60" s="3" t="s">
        <v>1643</v>
      </c>
      <c r="KM60" s="3" t="s">
        <v>1643</v>
      </c>
      <c r="KN60" s="20" t="s">
        <v>1643</v>
      </c>
      <c r="KO60" s="13" t="s">
        <v>1643</v>
      </c>
      <c r="KP60" s="3" t="s">
        <v>1643</v>
      </c>
      <c r="KQ60" s="3" t="s">
        <v>1643</v>
      </c>
      <c r="KR60" s="3" t="s">
        <v>1643</v>
      </c>
      <c r="KS60" s="20" t="s">
        <v>1643</v>
      </c>
      <c r="KT60" s="16" t="s">
        <v>1643</v>
      </c>
      <c r="KU60" s="13" t="s">
        <v>1643</v>
      </c>
      <c r="KV60" s="3" t="s">
        <v>1643</v>
      </c>
      <c r="KW60" s="3" t="s">
        <v>1643</v>
      </c>
      <c r="KX60" s="3" t="s">
        <v>1643</v>
      </c>
      <c r="KY60" s="3" t="s">
        <v>1643</v>
      </c>
      <c r="KZ60" s="3" t="s">
        <v>1643</v>
      </c>
      <c r="LA60" s="3" t="s">
        <v>1643</v>
      </c>
      <c r="LB60" s="3" t="s">
        <v>1643</v>
      </c>
      <c r="LC60" s="3" t="s">
        <v>1643</v>
      </c>
      <c r="LD60" s="3" t="s">
        <v>1643</v>
      </c>
      <c r="LE60" s="3" t="s">
        <v>1643</v>
      </c>
      <c r="LF60" s="3" t="s">
        <v>1643</v>
      </c>
      <c r="LG60" s="3" t="s">
        <v>1643</v>
      </c>
      <c r="LH60" s="3" t="s">
        <v>1643</v>
      </c>
      <c r="LI60" s="3" t="s">
        <v>1643</v>
      </c>
      <c r="LJ60" s="3" t="s">
        <v>1643</v>
      </c>
      <c r="LK60" s="3" t="s">
        <v>1643</v>
      </c>
      <c r="LL60" s="3" t="s">
        <v>1643</v>
      </c>
      <c r="LM60" s="3" t="s">
        <v>1643</v>
      </c>
      <c r="LN60" s="3" t="s">
        <v>1643</v>
      </c>
      <c r="LO60" s="3" t="s">
        <v>1643</v>
      </c>
      <c r="LP60" s="3" t="s">
        <v>1643</v>
      </c>
      <c r="LQ60" s="3" t="s">
        <v>1643</v>
      </c>
      <c r="LR60" s="3" t="s">
        <v>1643</v>
      </c>
      <c r="LS60" s="3" t="s">
        <v>1643</v>
      </c>
      <c r="LT60" s="3" t="s">
        <v>1643</v>
      </c>
      <c r="LU60" s="3" t="s">
        <v>1643</v>
      </c>
      <c r="LV60" s="3" t="s">
        <v>1643</v>
      </c>
      <c r="LW60" s="3" t="s">
        <v>1643</v>
      </c>
      <c r="LX60" s="3" t="s">
        <v>1643</v>
      </c>
      <c r="LY60" s="3" t="s">
        <v>1643</v>
      </c>
      <c r="LZ60" s="3" t="s">
        <v>1643</v>
      </c>
      <c r="MA60" s="3" t="s">
        <v>1643</v>
      </c>
      <c r="MB60" s="3" t="s">
        <v>1643</v>
      </c>
      <c r="MC60" s="3" t="s">
        <v>1643</v>
      </c>
      <c r="MD60" s="3" t="s">
        <v>1643</v>
      </c>
      <c r="ME60" s="3" t="s">
        <v>1643</v>
      </c>
      <c r="MF60" s="3" t="s">
        <v>1643</v>
      </c>
      <c r="MG60" s="3" t="s">
        <v>1643</v>
      </c>
      <c r="MH60" s="3" t="s">
        <v>1643</v>
      </c>
      <c r="MI60" s="3" t="s">
        <v>1643</v>
      </c>
      <c r="MJ60" s="3" t="s">
        <v>1643</v>
      </c>
      <c r="MK60" s="3" t="s">
        <v>1643</v>
      </c>
      <c r="ML60" s="3" t="s">
        <v>1643</v>
      </c>
      <c r="MM60" s="3" t="s">
        <v>1643</v>
      </c>
      <c r="MN60" s="20" t="s">
        <v>1643</v>
      </c>
      <c r="MO60" s="13" t="s">
        <v>1643</v>
      </c>
      <c r="MP60" s="3" t="s">
        <v>1643</v>
      </c>
      <c r="MQ60" s="3" t="s">
        <v>1643</v>
      </c>
      <c r="MR60" s="3" t="s">
        <v>1643</v>
      </c>
      <c r="MS60" s="3" t="s">
        <v>1643</v>
      </c>
      <c r="MT60" s="3" t="s">
        <v>1643</v>
      </c>
      <c r="MU60" s="3" t="s">
        <v>1643</v>
      </c>
      <c r="MV60" s="20" t="s">
        <v>1643</v>
      </c>
      <c r="MW60" s="13" t="s">
        <v>1643</v>
      </c>
      <c r="MX60" s="3" t="s">
        <v>1643</v>
      </c>
      <c r="MY60" s="3" t="s">
        <v>1643</v>
      </c>
      <c r="MZ60" s="3" t="s">
        <v>1643</v>
      </c>
      <c r="NA60" s="3" t="s">
        <v>1643</v>
      </c>
      <c r="NB60" s="3" t="s">
        <v>1643</v>
      </c>
      <c r="NC60" s="20" t="s">
        <v>1643</v>
      </c>
      <c r="ND60" s="13" t="s">
        <v>1643</v>
      </c>
      <c r="NE60" s="3" t="s">
        <v>1643</v>
      </c>
      <c r="NF60" s="3" t="s">
        <v>1643</v>
      </c>
      <c r="NG60" s="3" t="s">
        <v>1643</v>
      </c>
      <c r="NH60" s="3" t="s">
        <v>1643</v>
      </c>
      <c r="NI60" s="3" t="s">
        <v>1643</v>
      </c>
      <c r="NJ60" s="3" t="s">
        <v>1643</v>
      </c>
      <c r="NK60" s="3" t="s">
        <v>1643</v>
      </c>
      <c r="NL60" s="3" t="s">
        <v>1643</v>
      </c>
      <c r="NM60" s="3" t="s">
        <v>1643</v>
      </c>
      <c r="NN60" s="3" t="s">
        <v>1643</v>
      </c>
      <c r="NO60" s="20" t="s">
        <v>1643</v>
      </c>
      <c r="NP60" s="13" t="s">
        <v>1643</v>
      </c>
      <c r="NQ60" s="3" t="s">
        <v>1643</v>
      </c>
      <c r="NR60" s="3" t="s">
        <v>1643</v>
      </c>
      <c r="NS60" s="3" t="s">
        <v>1643</v>
      </c>
      <c r="NT60" s="3" t="s">
        <v>1643</v>
      </c>
      <c r="NU60" s="3" t="s">
        <v>1643</v>
      </c>
      <c r="NV60" s="3" t="s">
        <v>1643</v>
      </c>
      <c r="NW60" s="3" t="s">
        <v>1643</v>
      </c>
      <c r="NX60" s="3" t="s">
        <v>1643</v>
      </c>
      <c r="NY60" s="3" t="s">
        <v>1643</v>
      </c>
      <c r="NZ60" s="3" t="s">
        <v>1643</v>
      </c>
      <c r="OA60" s="3" t="s">
        <v>1643</v>
      </c>
      <c r="OB60" s="3" t="s">
        <v>1643</v>
      </c>
      <c r="OC60" s="3" t="s">
        <v>1643</v>
      </c>
      <c r="OD60" s="3" t="s">
        <v>1643</v>
      </c>
      <c r="OE60" s="5" t="s">
        <v>1643</v>
      </c>
      <c r="OF60" s="13" t="s">
        <v>1643</v>
      </c>
      <c r="OG60" s="3" t="s">
        <v>1643</v>
      </c>
      <c r="OH60" s="3" t="s">
        <v>1643</v>
      </c>
      <c r="OI60" s="3" t="s">
        <v>1643</v>
      </c>
      <c r="OJ60" s="3" t="s">
        <v>1643</v>
      </c>
      <c r="OK60" s="3" t="s">
        <v>1643</v>
      </c>
      <c r="OL60" s="3" t="s">
        <v>1643</v>
      </c>
      <c r="OM60" s="5" t="s">
        <v>1643</v>
      </c>
      <c r="ON60" s="13" t="s">
        <v>1643</v>
      </c>
      <c r="OO60" s="3" t="s">
        <v>1643</v>
      </c>
      <c r="OP60" s="3" t="s">
        <v>1643</v>
      </c>
      <c r="OQ60" s="3" t="s">
        <v>1643</v>
      </c>
      <c r="OR60" s="3" t="s">
        <v>1643</v>
      </c>
      <c r="OS60" s="3" t="s">
        <v>1643</v>
      </c>
      <c r="OT60" s="3" t="s">
        <v>1643</v>
      </c>
      <c r="OU60" s="3" t="s">
        <v>1643</v>
      </c>
      <c r="OV60" s="3" t="s">
        <v>1643</v>
      </c>
      <c r="OW60" s="3" t="s">
        <v>1643</v>
      </c>
      <c r="OX60" s="5" t="s">
        <v>1643</v>
      </c>
      <c r="OY60" s="13" t="s">
        <v>1643</v>
      </c>
      <c r="OZ60" s="3" t="s">
        <v>1643</v>
      </c>
      <c r="PA60" s="3" t="s">
        <v>1643</v>
      </c>
      <c r="PB60" s="3" t="s">
        <v>1643</v>
      </c>
      <c r="PC60" s="3" t="s">
        <v>1643</v>
      </c>
      <c r="PD60" s="3" t="s">
        <v>1643</v>
      </c>
      <c r="PE60" s="3" t="s">
        <v>1643</v>
      </c>
      <c r="PF60" s="3" t="s">
        <v>1643</v>
      </c>
      <c r="PG60" s="3" t="s">
        <v>1643</v>
      </c>
      <c r="PH60" s="3" t="s">
        <v>1643</v>
      </c>
      <c r="PI60" s="3" t="s">
        <v>1643</v>
      </c>
      <c r="PJ60" s="3" t="s">
        <v>1643</v>
      </c>
      <c r="PK60" s="3" t="s">
        <v>1643</v>
      </c>
      <c r="PL60" s="3" t="s">
        <v>1643</v>
      </c>
      <c r="PM60" s="3" t="s">
        <v>1643</v>
      </c>
      <c r="PN60" s="3" t="s">
        <v>1643</v>
      </c>
      <c r="PO60" s="3" t="s">
        <v>1643</v>
      </c>
      <c r="PP60" s="3" t="s">
        <v>1643</v>
      </c>
      <c r="PQ60" s="3" t="s">
        <v>1643</v>
      </c>
      <c r="PR60" s="3" t="s">
        <v>1643</v>
      </c>
      <c r="PS60" s="3" t="s">
        <v>1643</v>
      </c>
      <c r="PT60" s="3" t="s">
        <v>1643</v>
      </c>
      <c r="PU60" s="3" t="s">
        <v>1643</v>
      </c>
      <c r="PV60" s="3" t="s">
        <v>1643</v>
      </c>
      <c r="PW60" s="3" t="s">
        <v>1643</v>
      </c>
      <c r="PX60" s="3" t="s">
        <v>1643</v>
      </c>
      <c r="PY60" s="3" t="s">
        <v>1643</v>
      </c>
      <c r="PZ60" s="3" t="s">
        <v>1643</v>
      </c>
      <c r="QA60" s="3" t="s">
        <v>1643</v>
      </c>
      <c r="QB60" s="3" t="s">
        <v>1643</v>
      </c>
      <c r="QC60" s="3" t="s">
        <v>1643</v>
      </c>
      <c r="QD60" s="3" t="s">
        <v>1643</v>
      </c>
      <c r="QE60" s="3" t="s">
        <v>1643</v>
      </c>
      <c r="QF60" s="3" t="s">
        <v>1643</v>
      </c>
      <c r="QG60" s="3" t="s">
        <v>1643</v>
      </c>
      <c r="QH60" s="3" t="s">
        <v>1643</v>
      </c>
      <c r="QI60" s="3" t="s">
        <v>1643</v>
      </c>
      <c r="QJ60" s="3" t="s">
        <v>1643</v>
      </c>
      <c r="QK60" s="3" t="s">
        <v>1643</v>
      </c>
      <c r="QL60" s="3" t="s">
        <v>1643</v>
      </c>
      <c r="QM60" s="3" t="s">
        <v>1643</v>
      </c>
      <c r="QN60" s="3" t="s">
        <v>1643</v>
      </c>
      <c r="QO60" s="3" t="s">
        <v>1643</v>
      </c>
      <c r="QP60" s="3" t="s">
        <v>1643</v>
      </c>
      <c r="QQ60" s="3" t="s">
        <v>1643</v>
      </c>
      <c r="QR60" s="3" t="s">
        <v>1643</v>
      </c>
      <c r="QS60" s="3" t="s">
        <v>1643</v>
      </c>
      <c r="QT60" s="3" t="s">
        <v>1643</v>
      </c>
      <c r="QU60" s="3" t="s">
        <v>1643</v>
      </c>
      <c r="QV60" s="3" t="s">
        <v>1643</v>
      </c>
      <c r="QW60" s="3" t="s">
        <v>1643</v>
      </c>
      <c r="QX60" s="3" t="s">
        <v>1643</v>
      </c>
      <c r="QY60" s="3" t="s">
        <v>1643</v>
      </c>
      <c r="QZ60" s="3" t="s">
        <v>1643</v>
      </c>
      <c r="RA60" s="3" t="s">
        <v>1643</v>
      </c>
      <c r="RB60" s="3" t="s">
        <v>1643</v>
      </c>
      <c r="RC60" s="3" t="s">
        <v>1643</v>
      </c>
      <c r="RD60" s="3" t="s">
        <v>1643</v>
      </c>
      <c r="RE60" s="3" t="s">
        <v>1643</v>
      </c>
      <c r="RF60" s="3" t="s">
        <v>1643</v>
      </c>
      <c r="RG60" s="3" t="s">
        <v>1643</v>
      </c>
      <c r="RH60" s="3" t="s">
        <v>1643</v>
      </c>
      <c r="RI60" s="3" t="s">
        <v>1643</v>
      </c>
      <c r="RJ60" s="3" t="s">
        <v>1643</v>
      </c>
      <c r="RK60" s="5" t="s">
        <v>1643</v>
      </c>
      <c r="RL60" s="8" t="s">
        <v>1643</v>
      </c>
      <c r="RM60" s="3" t="s">
        <v>1643</v>
      </c>
      <c r="RN60" s="3" t="s">
        <v>1643</v>
      </c>
      <c r="RO60" s="3" t="s">
        <v>1643</v>
      </c>
      <c r="RP60" s="3" t="s">
        <v>1643</v>
      </c>
      <c r="RQ60" s="3" t="s">
        <v>1643</v>
      </c>
      <c r="RR60" s="20" t="s">
        <v>1643</v>
      </c>
      <c r="RS60" s="13" t="s">
        <v>1643</v>
      </c>
      <c r="RT60" s="3" t="s">
        <v>1643</v>
      </c>
      <c r="RU60" s="3" t="s">
        <v>1643</v>
      </c>
      <c r="RV60" s="3" t="s">
        <v>1643</v>
      </c>
      <c r="RW60" s="3" t="s">
        <v>1643</v>
      </c>
      <c r="RX60" s="3" t="s">
        <v>1643</v>
      </c>
      <c r="RY60" s="3" t="s">
        <v>1643</v>
      </c>
      <c r="RZ60" s="3" t="s">
        <v>1643</v>
      </c>
      <c r="SA60" s="3" t="s">
        <v>1643</v>
      </c>
      <c r="SB60" s="3" t="s">
        <v>1643</v>
      </c>
      <c r="SC60" s="3" t="s">
        <v>1643</v>
      </c>
      <c r="SD60" s="3" t="s">
        <v>1643</v>
      </c>
      <c r="SE60" s="3" t="s">
        <v>1643</v>
      </c>
      <c r="SF60" s="3" t="s">
        <v>1643</v>
      </c>
      <c r="SG60" s="3" t="s">
        <v>1643</v>
      </c>
      <c r="SH60" s="3" t="s">
        <v>1643</v>
      </c>
      <c r="SI60" s="3" t="s">
        <v>1643</v>
      </c>
      <c r="SJ60" s="3" t="s">
        <v>1643</v>
      </c>
      <c r="SK60" s="3" t="s">
        <v>1643</v>
      </c>
      <c r="SL60" s="3" t="s">
        <v>1643</v>
      </c>
      <c r="SM60" s="3" t="s">
        <v>1643</v>
      </c>
      <c r="SN60" s="3" t="s">
        <v>1643</v>
      </c>
      <c r="SO60" s="3" t="s">
        <v>1643</v>
      </c>
      <c r="SP60" s="3" t="s">
        <v>1643</v>
      </c>
      <c r="SQ60" s="3" t="s">
        <v>1643</v>
      </c>
      <c r="SR60" s="3" t="s">
        <v>1643</v>
      </c>
      <c r="SS60" s="3" t="s">
        <v>1643</v>
      </c>
      <c r="ST60" s="3" t="s">
        <v>1643</v>
      </c>
      <c r="SU60" s="3" t="s">
        <v>1643</v>
      </c>
      <c r="SV60" s="3" t="s">
        <v>1643</v>
      </c>
      <c r="SW60" s="3" t="s">
        <v>1643</v>
      </c>
      <c r="SX60" s="3" t="s">
        <v>1643</v>
      </c>
      <c r="SY60" s="3" t="s">
        <v>1643</v>
      </c>
      <c r="SZ60" s="3" t="s">
        <v>1643</v>
      </c>
      <c r="TA60" s="3" t="s">
        <v>1643</v>
      </c>
      <c r="TB60" s="20" t="s">
        <v>1643</v>
      </c>
      <c r="TC60" s="13"/>
      <c r="TD60" s="3"/>
      <c r="TE60" s="5"/>
      <c r="TF60" s="18" t="s">
        <v>1643</v>
      </c>
      <c r="TG60" s="13" t="s">
        <v>1643</v>
      </c>
      <c r="TH60" s="3" t="s">
        <v>1643</v>
      </c>
      <c r="TI60" s="3" t="s">
        <v>1643</v>
      </c>
      <c r="TJ60" s="3" t="s">
        <v>1643</v>
      </c>
      <c r="TK60" s="3" t="s">
        <v>1643</v>
      </c>
      <c r="TL60" s="3" t="s">
        <v>1643</v>
      </c>
      <c r="TM60" s="3" t="s">
        <v>1643</v>
      </c>
      <c r="TN60" s="3" t="s">
        <v>1643</v>
      </c>
      <c r="TO60" s="3" t="s">
        <v>1643</v>
      </c>
      <c r="TP60" s="5" t="s">
        <v>1643</v>
      </c>
      <c r="TQ60" s="8" t="s">
        <v>1643</v>
      </c>
      <c r="TR60" s="3" t="s">
        <v>1643</v>
      </c>
      <c r="TS60" s="3" t="s">
        <v>1643</v>
      </c>
      <c r="TT60" s="3" t="s">
        <v>1643</v>
      </c>
      <c r="TU60" s="20" t="s">
        <v>1643</v>
      </c>
      <c r="TV60" s="13" t="s">
        <v>1643</v>
      </c>
      <c r="TW60" s="5" t="s">
        <v>1643</v>
      </c>
      <c r="TX60" s="13" t="s">
        <v>1643</v>
      </c>
      <c r="TY60" s="5" t="s">
        <v>1643</v>
      </c>
      <c r="TZ60" s="13" t="s">
        <v>1643</v>
      </c>
      <c r="UA60" s="3" t="s">
        <v>1643</v>
      </c>
      <c r="UB60" s="3" t="s">
        <v>1643</v>
      </c>
      <c r="UC60" s="3" t="s">
        <v>1643</v>
      </c>
      <c r="UD60" s="3" t="s">
        <v>1643</v>
      </c>
      <c r="UE60" s="5" t="s">
        <v>1643</v>
      </c>
      <c r="UF60" s="13" t="s">
        <v>1643</v>
      </c>
      <c r="UG60" s="3" t="s">
        <v>1643</v>
      </c>
      <c r="UH60" s="5" t="s">
        <v>1643</v>
      </c>
      <c r="UI60" s="13" t="s">
        <v>1643</v>
      </c>
      <c r="UJ60" s="3" t="s">
        <v>1643</v>
      </c>
      <c r="UK60" s="3" t="s">
        <v>1643</v>
      </c>
      <c r="UL60" s="3" t="s">
        <v>1643</v>
      </c>
      <c r="UM60" s="3" t="s">
        <v>1643</v>
      </c>
      <c r="UN60" s="3" t="s">
        <v>1643</v>
      </c>
      <c r="UO60" s="3" t="s">
        <v>1643</v>
      </c>
      <c r="UP60" s="3" t="s">
        <v>1643</v>
      </c>
      <c r="UQ60" s="3" t="s">
        <v>1643</v>
      </c>
      <c r="UR60" s="3" t="s">
        <v>1643</v>
      </c>
      <c r="US60" s="3" t="s">
        <v>1643</v>
      </c>
      <c r="UT60" s="3" t="s">
        <v>1643</v>
      </c>
      <c r="UU60" s="3" t="s">
        <v>1643</v>
      </c>
      <c r="UV60" s="3" t="s">
        <v>1643</v>
      </c>
      <c r="UW60" s="3" t="s">
        <v>1643</v>
      </c>
      <c r="UX60" s="5" t="s">
        <v>1643</v>
      </c>
      <c r="UY60" s="13" t="s">
        <v>1643</v>
      </c>
      <c r="UZ60" s="3" t="s">
        <v>1643</v>
      </c>
      <c r="VA60" s="3" t="s">
        <v>1643</v>
      </c>
      <c r="VB60" s="3" t="s">
        <v>1643</v>
      </c>
      <c r="VC60" s="3" t="s">
        <v>1643</v>
      </c>
      <c r="VD60" s="3" t="s">
        <v>1643</v>
      </c>
      <c r="VE60" s="3" t="s">
        <v>1643</v>
      </c>
      <c r="VF60" s="5" t="s">
        <v>1643</v>
      </c>
      <c r="VG60" s="13" t="s">
        <v>1643</v>
      </c>
      <c r="VH60" s="3" t="s">
        <v>1643</v>
      </c>
      <c r="VI60" s="3" t="s">
        <v>1643</v>
      </c>
      <c r="VJ60" s="3" t="s">
        <v>1643</v>
      </c>
      <c r="VK60" s="3" t="s">
        <v>1643</v>
      </c>
      <c r="VL60" s="3" t="s">
        <v>1643</v>
      </c>
      <c r="VM60" s="3" t="s">
        <v>1643</v>
      </c>
      <c r="VN60" s="5" t="s">
        <v>1643</v>
      </c>
      <c r="VO60" s="13" t="s">
        <v>1643</v>
      </c>
      <c r="VP60" s="3" t="s">
        <v>1643</v>
      </c>
      <c r="VQ60" s="3" t="s">
        <v>1643</v>
      </c>
      <c r="VR60" s="3" t="s">
        <v>1643</v>
      </c>
      <c r="VS60" s="3" t="s">
        <v>1643</v>
      </c>
      <c r="VT60" s="3" t="s">
        <v>1643</v>
      </c>
      <c r="VU60" s="3" t="s">
        <v>1643</v>
      </c>
      <c r="VV60" s="3" t="s">
        <v>1643</v>
      </c>
      <c r="VW60" s="3" t="s">
        <v>1643</v>
      </c>
      <c r="VX60" s="3" t="s">
        <v>1643</v>
      </c>
      <c r="VY60" s="3" t="s">
        <v>1643</v>
      </c>
      <c r="VZ60" s="3" t="s">
        <v>1643</v>
      </c>
      <c r="WA60" s="3" t="s">
        <v>1643</v>
      </c>
      <c r="WB60" s="3" t="s">
        <v>1643</v>
      </c>
      <c r="WC60" s="3" t="s">
        <v>1643</v>
      </c>
      <c r="WD60" s="3" t="s">
        <v>1643</v>
      </c>
      <c r="WE60" s="3" t="s">
        <v>1643</v>
      </c>
      <c r="WF60" s="3" t="s">
        <v>1643</v>
      </c>
      <c r="WG60" s="3" t="s">
        <v>1643</v>
      </c>
      <c r="WH60" s="3" t="s">
        <v>1643</v>
      </c>
      <c r="WI60" s="3" t="s">
        <v>1643</v>
      </c>
      <c r="WJ60" s="3" t="s">
        <v>1643</v>
      </c>
      <c r="WK60" s="3" t="s">
        <v>1643</v>
      </c>
      <c r="WL60" s="3" t="s">
        <v>1643</v>
      </c>
      <c r="WM60" s="3" t="s">
        <v>1643</v>
      </c>
      <c r="WN60" s="3" t="s">
        <v>1643</v>
      </c>
      <c r="WO60" s="3" t="s">
        <v>1643</v>
      </c>
      <c r="WP60" s="3" t="s">
        <v>1643</v>
      </c>
      <c r="WQ60" s="3" t="s">
        <v>1643</v>
      </c>
      <c r="WR60" s="3" t="s">
        <v>1643</v>
      </c>
      <c r="WS60" s="3" t="s">
        <v>1643</v>
      </c>
      <c r="WT60" s="3" t="s">
        <v>1643</v>
      </c>
      <c r="WU60" s="3" t="s">
        <v>1643</v>
      </c>
      <c r="WV60" s="3" t="s">
        <v>1643</v>
      </c>
      <c r="WW60" s="3" t="s">
        <v>1643</v>
      </c>
      <c r="WX60" s="3" t="s">
        <v>1643</v>
      </c>
      <c r="WY60" s="3" t="s">
        <v>1643</v>
      </c>
      <c r="WZ60" s="3" t="s">
        <v>1643</v>
      </c>
      <c r="XA60" s="3" t="s">
        <v>1643</v>
      </c>
      <c r="XB60" s="3" t="s">
        <v>1643</v>
      </c>
      <c r="XC60" s="3" t="s">
        <v>1643</v>
      </c>
      <c r="XD60" s="3" t="s">
        <v>1643</v>
      </c>
      <c r="XE60" s="3" t="s">
        <v>1643</v>
      </c>
      <c r="XF60" s="3" t="s">
        <v>1643</v>
      </c>
      <c r="XG60" s="3" t="s">
        <v>1643</v>
      </c>
      <c r="XH60" s="3" t="s">
        <v>1643</v>
      </c>
      <c r="XI60" s="3" t="s">
        <v>1643</v>
      </c>
      <c r="XJ60" s="3" t="s">
        <v>1643</v>
      </c>
      <c r="XK60" s="3" t="s">
        <v>1643</v>
      </c>
      <c r="XL60" s="3" t="s">
        <v>1643</v>
      </c>
      <c r="XM60" s="3" t="s">
        <v>1643</v>
      </c>
      <c r="XN60" s="3" t="s">
        <v>1643</v>
      </c>
      <c r="XO60" s="3" t="s">
        <v>1643</v>
      </c>
      <c r="XP60" s="3" t="s">
        <v>1643</v>
      </c>
      <c r="XQ60" s="3" t="s">
        <v>1643</v>
      </c>
      <c r="XR60" s="3" t="s">
        <v>1643</v>
      </c>
      <c r="XS60" s="3" t="s">
        <v>1643</v>
      </c>
      <c r="XT60" s="3" t="s">
        <v>1643</v>
      </c>
      <c r="XU60" s="3" t="s">
        <v>1643</v>
      </c>
      <c r="XV60" s="3" t="s">
        <v>1643</v>
      </c>
      <c r="XW60" s="3" t="s">
        <v>1643</v>
      </c>
      <c r="XX60" s="3" t="s">
        <v>1643</v>
      </c>
      <c r="XY60" s="3" t="s">
        <v>1643</v>
      </c>
      <c r="XZ60" s="3" t="s">
        <v>1643</v>
      </c>
      <c r="YA60" s="5" t="s">
        <v>1643</v>
      </c>
      <c r="YB60" s="13" t="s">
        <v>1643</v>
      </c>
      <c r="YC60" s="3" t="s">
        <v>1643</v>
      </c>
      <c r="YD60" s="3" t="s">
        <v>1643</v>
      </c>
      <c r="YE60" s="3" t="s">
        <v>1643</v>
      </c>
      <c r="YF60" s="3" t="s">
        <v>1643</v>
      </c>
      <c r="YG60" s="3" t="s">
        <v>1643</v>
      </c>
      <c r="YH60" s="5" t="s">
        <v>1643</v>
      </c>
      <c r="YI60" s="13" t="s">
        <v>1643</v>
      </c>
      <c r="YJ60" s="3" t="s">
        <v>1643</v>
      </c>
      <c r="YK60" s="3" t="s">
        <v>1643</v>
      </c>
      <c r="YL60" s="3" t="s">
        <v>1643</v>
      </c>
      <c r="YM60" s="3" t="s">
        <v>1643</v>
      </c>
      <c r="YN60" s="3" t="s">
        <v>1643</v>
      </c>
      <c r="YO60" s="3" t="s">
        <v>1643</v>
      </c>
      <c r="YP60" s="3" t="s">
        <v>1643</v>
      </c>
      <c r="YQ60" s="3" t="s">
        <v>1643</v>
      </c>
      <c r="YR60" s="3" t="s">
        <v>1643</v>
      </c>
      <c r="YS60" s="3" t="s">
        <v>1643</v>
      </c>
      <c r="YT60" s="3" t="s">
        <v>1643</v>
      </c>
      <c r="YU60" s="3" t="s">
        <v>1643</v>
      </c>
      <c r="YV60" s="3" t="s">
        <v>1643</v>
      </c>
      <c r="YW60" s="3" t="s">
        <v>1643</v>
      </c>
      <c r="YX60" s="3" t="s">
        <v>1643</v>
      </c>
      <c r="YY60" s="3" t="s">
        <v>1643</v>
      </c>
      <c r="YZ60" s="3" t="s">
        <v>1643</v>
      </c>
      <c r="ZA60" s="3" t="s">
        <v>1643</v>
      </c>
      <c r="ZB60" s="3" t="s">
        <v>1643</v>
      </c>
      <c r="ZC60" s="3" t="s">
        <v>1643</v>
      </c>
      <c r="ZD60" s="3" t="s">
        <v>1643</v>
      </c>
      <c r="ZE60" s="3" t="s">
        <v>1643</v>
      </c>
      <c r="ZF60" s="3" t="s">
        <v>1643</v>
      </c>
      <c r="ZG60" s="3" t="s">
        <v>1643</v>
      </c>
      <c r="ZH60" s="3" t="s">
        <v>1643</v>
      </c>
      <c r="ZI60" s="3" t="s">
        <v>1643</v>
      </c>
      <c r="ZJ60" s="3" t="s">
        <v>1643</v>
      </c>
      <c r="ZK60" s="3" t="s">
        <v>1643</v>
      </c>
      <c r="ZL60" s="3" t="s">
        <v>1643</v>
      </c>
      <c r="ZM60" s="3" t="s">
        <v>1643</v>
      </c>
      <c r="ZN60" s="3" t="s">
        <v>1643</v>
      </c>
      <c r="ZO60" s="3" t="s">
        <v>1643</v>
      </c>
      <c r="ZP60" s="3" t="s">
        <v>1643</v>
      </c>
      <c r="ZQ60" s="3" t="s">
        <v>1643</v>
      </c>
      <c r="ZR60" s="5" t="s">
        <v>1643</v>
      </c>
      <c r="ZS60" s="13"/>
      <c r="ZT60" s="3"/>
      <c r="ZU60" s="5"/>
      <c r="ZV60" s="18" t="s">
        <v>1643</v>
      </c>
      <c r="ZW60" s="13" t="s">
        <v>1643</v>
      </c>
      <c r="ZX60" s="3" t="s">
        <v>1643</v>
      </c>
      <c r="ZY60" s="3" t="s">
        <v>1643</v>
      </c>
      <c r="ZZ60" s="3" t="s">
        <v>1643</v>
      </c>
      <c r="AAA60" s="3" t="s">
        <v>1643</v>
      </c>
      <c r="AAB60" s="3" t="s">
        <v>1643</v>
      </c>
      <c r="AAC60" s="3" t="s">
        <v>1643</v>
      </c>
      <c r="AAD60" s="3" t="s">
        <v>1643</v>
      </c>
      <c r="AAE60" s="3" t="s">
        <v>1643</v>
      </c>
      <c r="AAF60" s="5" t="s">
        <v>1643</v>
      </c>
      <c r="AAG60" s="13" t="s">
        <v>1643</v>
      </c>
      <c r="AAH60" s="3" t="s">
        <v>1643</v>
      </c>
      <c r="AAI60" s="3" t="s">
        <v>1643</v>
      </c>
      <c r="AAJ60" s="3" t="s">
        <v>1643</v>
      </c>
      <c r="AAK60" s="3" t="s">
        <v>1643</v>
      </c>
      <c r="AAL60" s="3" t="s">
        <v>1643</v>
      </c>
      <c r="AAM60" s="3" t="s">
        <v>1643</v>
      </c>
      <c r="AAN60" s="3" t="s">
        <v>1643</v>
      </c>
      <c r="AAO60" s="5" t="s">
        <v>1643</v>
      </c>
      <c r="AAP60" s="13" t="s">
        <v>1643</v>
      </c>
      <c r="AAQ60" s="5" t="s">
        <v>1643</v>
      </c>
      <c r="AAR60" s="13" t="s">
        <v>1643</v>
      </c>
      <c r="AAS60" s="3" t="s">
        <v>1643</v>
      </c>
      <c r="AAT60" s="3" t="s">
        <v>1643</v>
      </c>
      <c r="AAU60" s="3" t="s">
        <v>1643</v>
      </c>
      <c r="AAV60" s="3" t="s">
        <v>1643</v>
      </c>
      <c r="AAW60" s="3" t="s">
        <v>1643</v>
      </c>
      <c r="AAX60" s="5" t="s">
        <v>1643</v>
      </c>
      <c r="AAY60" s="13" t="s">
        <v>1643</v>
      </c>
      <c r="AAZ60" s="13" t="s">
        <v>1643</v>
      </c>
      <c r="ABA60" s="3" t="s">
        <v>1643</v>
      </c>
      <c r="ABB60" s="3" t="s">
        <v>1643</v>
      </c>
      <c r="ABC60" s="3" t="s">
        <v>1643</v>
      </c>
      <c r="ABD60" s="3" t="s">
        <v>1643</v>
      </c>
      <c r="ABE60" s="20"/>
      <c r="ABF60" s="5" t="s">
        <v>1643</v>
      </c>
      <c r="ABG60" s="13" t="s">
        <v>1643</v>
      </c>
      <c r="ABH60" s="3" t="s">
        <v>1643</v>
      </c>
      <c r="ABI60" s="3" t="s">
        <v>1643</v>
      </c>
      <c r="ABJ60" s="3" t="s">
        <v>1643</v>
      </c>
      <c r="ABK60" s="3" t="s">
        <v>1643</v>
      </c>
      <c r="ABL60" s="3" t="s">
        <v>1643</v>
      </c>
      <c r="ABM60" s="5" t="s">
        <v>1643</v>
      </c>
      <c r="ABN60" s="13" t="s">
        <v>1643</v>
      </c>
      <c r="ABO60" s="3" t="s">
        <v>1643</v>
      </c>
      <c r="ABP60" s="3" t="s">
        <v>1643</v>
      </c>
      <c r="ABQ60" s="3" t="s">
        <v>1643</v>
      </c>
      <c r="ABR60" s="3" t="s">
        <v>1643</v>
      </c>
      <c r="ABS60" s="3" t="s">
        <v>1643</v>
      </c>
      <c r="ABT60" s="5" t="s">
        <v>1643</v>
      </c>
      <c r="ABU60" s="13" t="s">
        <v>1643</v>
      </c>
      <c r="ABV60" s="3" t="s">
        <v>1643</v>
      </c>
      <c r="ABW60" s="3" t="s">
        <v>1643</v>
      </c>
      <c r="ABX60" s="3" t="s">
        <v>1643</v>
      </c>
      <c r="ABY60" s="3" t="s">
        <v>1643</v>
      </c>
      <c r="ABZ60" s="3" t="s">
        <v>1643</v>
      </c>
      <c r="ACA60" s="5" t="s">
        <v>1643</v>
      </c>
      <c r="ACB60" s="13" t="s">
        <v>1643</v>
      </c>
      <c r="ACC60" s="3" t="s">
        <v>1643</v>
      </c>
      <c r="ACD60" s="3" t="s">
        <v>1643</v>
      </c>
      <c r="ACE60" s="3" t="s">
        <v>1643</v>
      </c>
      <c r="ACF60" s="3" t="s">
        <v>1643</v>
      </c>
      <c r="ACG60" s="3" t="s">
        <v>1643</v>
      </c>
      <c r="ACH60" s="3" t="s">
        <v>1643</v>
      </c>
      <c r="ACI60" s="3" t="s">
        <v>1643</v>
      </c>
      <c r="ACJ60" s="5" t="s">
        <v>1643</v>
      </c>
      <c r="ACK60" s="13" t="s">
        <v>1643</v>
      </c>
      <c r="ACL60" s="3" t="s">
        <v>1643</v>
      </c>
      <c r="ACM60" s="3" t="s">
        <v>1643</v>
      </c>
      <c r="ACN60" s="3" t="s">
        <v>1643</v>
      </c>
      <c r="ACO60" s="3" t="s">
        <v>1643</v>
      </c>
      <c r="ACP60" s="5" t="s">
        <v>1643</v>
      </c>
      <c r="ACQ60" s="13" t="s">
        <v>1643</v>
      </c>
      <c r="ACR60" s="3" t="s">
        <v>1643</v>
      </c>
      <c r="ACS60" s="3" t="s">
        <v>1643</v>
      </c>
      <c r="ACT60" s="3" t="s">
        <v>1643</v>
      </c>
      <c r="ACU60" s="5"/>
      <c r="ACV60" s="13" t="s">
        <v>1643</v>
      </c>
      <c r="ACW60" s="3" t="s">
        <v>1643</v>
      </c>
      <c r="ACX60" s="3" t="s">
        <v>1643</v>
      </c>
      <c r="ACY60" s="3" t="s">
        <v>1643</v>
      </c>
      <c r="ACZ60" s="5" t="s">
        <v>1643</v>
      </c>
      <c r="ADA60" s="13" t="s">
        <v>1643</v>
      </c>
      <c r="ADB60" s="3" t="s">
        <v>1643</v>
      </c>
      <c r="ADC60" s="3" t="s">
        <v>1643</v>
      </c>
      <c r="ADD60" s="3" t="s">
        <v>1643</v>
      </c>
      <c r="ADE60" s="3" t="s">
        <v>1643</v>
      </c>
      <c r="ADF60" s="3" t="s">
        <v>1643</v>
      </c>
      <c r="ADG60" s="3" t="s">
        <v>1643</v>
      </c>
      <c r="ADH60" s="3" t="s">
        <v>1643</v>
      </c>
      <c r="ADI60" s="20" t="s">
        <v>1643</v>
      </c>
      <c r="ADJ60" s="13" t="s">
        <v>1643</v>
      </c>
      <c r="ADK60" s="3" t="s">
        <v>1643</v>
      </c>
      <c r="ADL60" s="3" t="s">
        <v>1643</v>
      </c>
      <c r="ADM60" s="3" t="s">
        <v>1643</v>
      </c>
      <c r="ADN60" s="3" t="s">
        <v>1643</v>
      </c>
      <c r="ADO60" s="5" t="s">
        <v>1643</v>
      </c>
      <c r="ADP60" s="13" t="s">
        <v>1643</v>
      </c>
      <c r="ADQ60" s="8" t="s">
        <v>1643</v>
      </c>
      <c r="ADR60" s="3" t="s">
        <v>1643</v>
      </c>
      <c r="ADS60" s="3" t="s">
        <v>1643</v>
      </c>
      <c r="ADT60" s="5" t="s">
        <v>1643</v>
      </c>
      <c r="ADU60" s="13" t="s">
        <v>1643</v>
      </c>
      <c r="ADV60" s="8" t="s">
        <v>1643</v>
      </c>
      <c r="ADW60" s="3" t="s">
        <v>1643</v>
      </c>
      <c r="ADX60" s="3" t="s">
        <v>1643</v>
      </c>
      <c r="ADY60" s="5" t="s">
        <v>1643</v>
      </c>
      <c r="ADZ60" s="13" t="s">
        <v>1643</v>
      </c>
      <c r="AEA60" s="8" t="s">
        <v>1643</v>
      </c>
      <c r="AEB60" s="3" t="s">
        <v>1643</v>
      </c>
      <c r="AEC60" s="3" t="s">
        <v>1643</v>
      </c>
      <c r="AED60" s="5" t="s">
        <v>1643</v>
      </c>
      <c r="AEE60" s="13" t="s">
        <v>1643</v>
      </c>
      <c r="AEF60" s="3" t="s">
        <v>1643</v>
      </c>
      <c r="AEG60" s="3" t="s">
        <v>1643</v>
      </c>
      <c r="AEH60" s="3" t="s">
        <v>1643</v>
      </c>
      <c r="AEI60" s="3" t="s">
        <v>1643</v>
      </c>
      <c r="AEJ60" s="3" t="s">
        <v>1643</v>
      </c>
      <c r="AEK60" s="3" t="s">
        <v>1643</v>
      </c>
      <c r="AEL60" s="3" t="s">
        <v>1643</v>
      </c>
      <c r="AEM60" s="5" t="s">
        <v>1643</v>
      </c>
      <c r="AEN60" s="13" t="s">
        <v>1643</v>
      </c>
      <c r="AEO60" s="3" t="s">
        <v>1643</v>
      </c>
      <c r="AEP60" s="3" t="s">
        <v>1643</v>
      </c>
      <c r="AEQ60" s="3" t="s">
        <v>1643</v>
      </c>
      <c r="AER60" s="3" t="s">
        <v>1643</v>
      </c>
      <c r="AES60" s="3" t="s">
        <v>1643</v>
      </c>
      <c r="AET60" s="5" t="s">
        <v>1643</v>
      </c>
      <c r="AEU60" s="13" t="s">
        <v>1643</v>
      </c>
      <c r="AEV60" s="3" t="s">
        <v>1643</v>
      </c>
      <c r="AEW60" s="3" t="s">
        <v>1643</v>
      </c>
      <c r="AEX60" s="3" t="s">
        <v>1643</v>
      </c>
      <c r="AEY60" s="5" t="s">
        <v>1643</v>
      </c>
    </row>
    <row r="61" spans="1:831" ht="116" x14ac:dyDescent="0.35">
      <c r="A61" s="1">
        <v>45665.520150462966</v>
      </c>
      <c r="B61" s="2">
        <v>45665.528495370374</v>
      </c>
      <c r="C61" s="4">
        <v>100</v>
      </c>
      <c r="D61" s="4">
        <v>721</v>
      </c>
      <c r="E61" s="3" t="s">
        <v>1640</v>
      </c>
      <c r="F61" s="2">
        <v>45665.528514652775</v>
      </c>
      <c r="G61" s="3" t="s">
        <v>1779</v>
      </c>
      <c r="H61" s="4">
        <v>0.60000002384185791</v>
      </c>
      <c r="I61" s="3" t="s">
        <v>1642</v>
      </c>
      <c r="J61" s="3" t="s">
        <v>1642</v>
      </c>
      <c r="K61" s="3" t="s">
        <v>1642</v>
      </c>
      <c r="L61" s="3" t="s">
        <v>1642</v>
      </c>
      <c r="M61" s="3" t="s">
        <v>1642</v>
      </c>
      <c r="N61" s="3" t="s">
        <v>1642</v>
      </c>
      <c r="O61" s="3" t="s">
        <v>110</v>
      </c>
      <c r="P61" s="3" t="s">
        <v>1643</v>
      </c>
      <c r="Q61" s="3" t="s">
        <v>1643</v>
      </c>
      <c r="R61" s="20" t="s">
        <v>110</v>
      </c>
      <c r="S61" s="127">
        <v>15</v>
      </c>
      <c r="T61" s="124"/>
      <c r="U61" s="3"/>
      <c r="V61" s="3" t="s">
        <v>20</v>
      </c>
      <c r="W61" s="3" t="s">
        <v>110</v>
      </c>
      <c r="X61" s="3" t="s">
        <v>37</v>
      </c>
      <c r="Y61" s="3" t="s">
        <v>105</v>
      </c>
      <c r="Z61" s="3" t="s">
        <v>8</v>
      </c>
      <c r="AA61" s="4">
        <v>400</v>
      </c>
      <c r="AB61" s="3" t="s">
        <v>25</v>
      </c>
      <c r="AC61" s="3" t="s">
        <v>110</v>
      </c>
      <c r="AD61" s="3" t="s">
        <v>1643</v>
      </c>
      <c r="AE61" s="5" t="s">
        <v>1643</v>
      </c>
      <c r="AF61" s="8" t="s">
        <v>1643</v>
      </c>
      <c r="AG61" s="3" t="s">
        <v>1643</v>
      </c>
      <c r="AH61" s="3" t="s">
        <v>1643</v>
      </c>
      <c r="AI61" s="3" t="s">
        <v>1643</v>
      </c>
      <c r="AJ61" s="3" t="s">
        <v>1643</v>
      </c>
      <c r="AK61" s="3" t="s">
        <v>1643</v>
      </c>
      <c r="AL61" s="3" t="s">
        <v>1643</v>
      </c>
      <c r="AM61" s="3" t="s">
        <v>1643</v>
      </c>
      <c r="AN61" s="3" t="s">
        <v>1643</v>
      </c>
      <c r="AO61" s="3" t="s">
        <v>1643</v>
      </c>
      <c r="AP61" s="3" t="s">
        <v>1643</v>
      </c>
      <c r="AQ61" s="3" t="s">
        <v>1643</v>
      </c>
      <c r="AR61" s="3" t="s">
        <v>1643</v>
      </c>
      <c r="AS61" s="3" t="s">
        <v>1643</v>
      </c>
      <c r="AT61" s="3" t="s">
        <v>1643</v>
      </c>
      <c r="AU61" s="5" t="s">
        <v>1643</v>
      </c>
      <c r="AV61" s="13" t="s">
        <v>1643</v>
      </c>
      <c r="AW61" s="3" t="s">
        <v>1643</v>
      </c>
      <c r="AX61" s="3" t="s">
        <v>1643</v>
      </c>
      <c r="AY61" s="3" t="s">
        <v>1643</v>
      </c>
      <c r="AZ61" s="3" t="s">
        <v>1643</v>
      </c>
      <c r="BA61" s="3" t="s">
        <v>1643</v>
      </c>
      <c r="BB61" s="3" t="s">
        <v>1643</v>
      </c>
      <c r="BC61" s="5" t="s">
        <v>1643</v>
      </c>
      <c r="BD61" s="13" t="s">
        <v>1643</v>
      </c>
      <c r="BE61" s="3" t="s">
        <v>1643</v>
      </c>
      <c r="BF61" s="3" t="s">
        <v>1643</v>
      </c>
      <c r="BG61" s="3" t="s">
        <v>1643</v>
      </c>
      <c r="BH61" s="3" t="s">
        <v>1643</v>
      </c>
      <c r="BI61" s="3" t="s">
        <v>1643</v>
      </c>
      <c r="BJ61" s="3" t="s">
        <v>1643</v>
      </c>
      <c r="BK61" s="5" t="s">
        <v>1643</v>
      </c>
      <c r="BL61" s="13" t="s">
        <v>1643</v>
      </c>
      <c r="BM61" s="3" t="s">
        <v>1643</v>
      </c>
      <c r="BN61" s="3" t="s">
        <v>1643</v>
      </c>
      <c r="BO61" s="5" t="s">
        <v>1643</v>
      </c>
      <c r="BP61" s="13" t="s">
        <v>1643</v>
      </c>
      <c r="BQ61" s="3" t="s">
        <v>1643</v>
      </c>
      <c r="BR61" s="3" t="s">
        <v>1643</v>
      </c>
      <c r="BS61" s="5" t="s">
        <v>1643</v>
      </c>
      <c r="BT61" s="13" t="s">
        <v>1643</v>
      </c>
      <c r="BU61" s="5" t="s">
        <v>1643</v>
      </c>
      <c r="BV61" s="13" t="s">
        <v>1643</v>
      </c>
      <c r="BW61" s="3" t="s">
        <v>1643</v>
      </c>
      <c r="BX61" s="3" t="s">
        <v>1643</v>
      </c>
      <c r="BY61" s="5" t="s">
        <v>1643</v>
      </c>
      <c r="BZ61" s="13" t="s">
        <v>1643</v>
      </c>
      <c r="CA61" s="3" t="s">
        <v>1643</v>
      </c>
      <c r="CB61" s="3" t="s">
        <v>1643</v>
      </c>
      <c r="CC61" s="3" t="s">
        <v>1643</v>
      </c>
      <c r="CD61" s="5" t="s">
        <v>1643</v>
      </c>
      <c r="CE61" s="13" t="s">
        <v>1643</v>
      </c>
      <c r="CF61" s="3" t="s">
        <v>1643</v>
      </c>
      <c r="CG61" s="3" t="s">
        <v>1643</v>
      </c>
      <c r="CH61" s="3" t="s">
        <v>1643</v>
      </c>
      <c r="CI61" s="3" t="s">
        <v>1643</v>
      </c>
      <c r="CJ61" s="3" t="s">
        <v>1643</v>
      </c>
      <c r="CK61" s="5" t="s">
        <v>1643</v>
      </c>
      <c r="CL61" s="13" t="s">
        <v>1643</v>
      </c>
      <c r="CM61" s="3" t="s">
        <v>1643</v>
      </c>
      <c r="CN61" s="3" t="s">
        <v>1643</v>
      </c>
      <c r="CO61" s="3" t="s">
        <v>1643</v>
      </c>
      <c r="CP61" s="3" t="s">
        <v>1643</v>
      </c>
      <c r="CQ61" s="20" t="s">
        <v>1643</v>
      </c>
      <c r="CR61" s="13" t="s">
        <v>1643</v>
      </c>
      <c r="CS61" s="3" t="s">
        <v>1643</v>
      </c>
      <c r="CT61" s="3" t="s">
        <v>1643</v>
      </c>
      <c r="CU61" s="3" t="s">
        <v>1643</v>
      </c>
      <c r="CV61" s="3" t="s">
        <v>1643</v>
      </c>
      <c r="CW61" s="3" t="s">
        <v>1643</v>
      </c>
      <c r="CX61" s="3" t="s">
        <v>1643</v>
      </c>
      <c r="CY61" s="3" t="s">
        <v>1643</v>
      </c>
      <c r="CZ61" s="3" t="s">
        <v>1643</v>
      </c>
      <c r="DA61" s="3" t="s">
        <v>1643</v>
      </c>
      <c r="DB61" s="3" t="s">
        <v>1643</v>
      </c>
      <c r="DC61" s="3" t="s">
        <v>1643</v>
      </c>
      <c r="DD61" s="3" t="s">
        <v>1643</v>
      </c>
      <c r="DE61" s="5" t="s">
        <v>1643</v>
      </c>
      <c r="DF61" s="8" t="s">
        <v>1643</v>
      </c>
      <c r="DG61" s="3" t="s">
        <v>1643</v>
      </c>
      <c r="DH61" s="3" t="s">
        <v>1643</v>
      </c>
      <c r="DI61" s="3" t="s">
        <v>1643</v>
      </c>
      <c r="DJ61" s="3" t="s">
        <v>1643</v>
      </c>
      <c r="DK61" s="3" t="s">
        <v>1643</v>
      </c>
      <c r="DL61" s="3" t="s">
        <v>1643</v>
      </c>
      <c r="DM61" s="3" t="s">
        <v>1643</v>
      </c>
      <c r="DN61" s="5" t="s">
        <v>1643</v>
      </c>
      <c r="DO61" s="8" t="s">
        <v>1643</v>
      </c>
      <c r="DP61" s="3" t="s">
        <v>1643</v>
      </c>
      <c r="DQ61" s="3" t="s">
        <v>1643</v>
      </c>
      <c r="DR61" s="5" t="s">
        <v>1643</v>
      </c>
      <c r="DS61" s="8" t="s">
        <v>1643</v>
      </c>
      <c r="DT61" s="3" t="s">
        <v>1643</v>
      </c>
      <c r="DU61" s="3" t="s">
        <v>1643</v>
      </c>
      <c r="DV61" s="5" t="s">
        <v>1643</v>
      </c>
      <c r="DW61" s="16" t="s">
        <v>1643</v>
      </c>
      <c r="DX61" s="13" t="s">
        <v>1643</v>
      </c>
      <c r="DY61" s="3" t="s">
        <v>1643</v>
      </c>
      <c r="DZ61" s="3" t="s">
        <v>1643</v>
      </c>
      <c r="EA61" s="3" t="s">
        <v>1643</v>
      </c>
      <c r="EB61" s="20" t="s">
        <v>1643</v>
      </c>
      <c r="EC61" s="13" t="s">
        <v>1643</v>
      </c>
      <c r="ED61" s="3" t="s">
        <v>1643</v>
      </c>
      <c r="EE61" s="3" t="s">
        <v>1643</v>
      </c>
      <c r="EF61" s="3" t="s">
        <v>1643</v>
      </c>
      <c r="EG61" s="3" t="s">
        <v>1643</v>
      </c>
      <c r="EH61" s="3" t="s">
        <v>1643</v>
      </c>
      <c r="EI61" s="3" t="s">
        <v>1643</v>
      </c>
      <c r="EJ61" s="3" t="s">
        <v>1643</v>
      </c>
      <c r="EK61" s="3" t="s">
        <v>1643</v>
      </c>
      <c r="EL61" s="3" t="s">
        <v>1643</v>
      </c>
      <c r="EM61" s="20" t="s">
        <v>1643</v>
      </c>
      <c r="EN61" s="18" t="s">
        <v>1643</v>
      </c>
      <c r="EO61" s="8" t="s">
        <v>1643</v>
      </c>
      <c r="EP61" s="3" t="s">
        <v>1643</v>
      </c>
      <c r="EQ61" s="3" t="s">
        <v>1643</v>
      </c>
      <c r="ER61" s="3" t="s">
        <v>1643</v>
      </c>
      <c r="ES61" s="3" t="s">
        <v>1643</v>
      </c>
      <c r="ET61" s="3" t="s">
        <v>1643</v>
      </c>
      <c r="EU61" s="3" t="s">
        <v>1643</v>
      </c>
      <c r="EV61" s="3" t="s">
        <v>1643</v>
      </c>
      <c r="EW61" s="3" t="s">
        <v>1643</v>
      </c>
      <c r="EX61" s="20" t="s">
        <v>1643</v>
      </c>
      <c r="EY61" s="16" t="s">
        <v>1643</v>
      </c>
      <c r="EZ61" s="13" t="s">
        <v>1643</v>
      </c>
      <c r="FA61" s="3" t="s">
        <v>1643</v>
      </c>
      <c r="FB61" s="3" t="s">
        <v>1643</v>
      </c>
      <c r="FC61" s="3" t="s">
        <v>1643</v>
      </c>
      <c r="FD61" s="3" t="s">
        <v>1643</v>
      </c>
      <c r="FE61" s="3" t="s">
        <v>1643</v>
      </c>
      <c r="FF61" s="3" t="s">
        <v>1643</v>
      </c>
      <c r="FG61" s="3" t="s">
        <v>1643</v>
      </c>
      <c r="FH61" s="3" t="s">
        <v>1643</v>
      </c>
      <c r="FI61" s="3" t="s">
        <v>1643</v>
      </c>
      <c r="FJ61" s="3" t="s">
        <v>1643</v>
      </c>
      <c r="FK61" s="3" t="s">
        <v>1643</v>
      </c>
      <c r="FL61" s="3" t="s">
        <v>1643</v>
      </c>
      <c r="FM61" s="3" t="s">
        <v>1643</v>
      </c>
      <c r="FN61" s="3" t="s">
        <v>1643</v>
      </c>
      <c r="FO61" s="3" t="s">
        <v>1643</v>
      </c>
      <c r="FP61" s="3" t="s">
        <v>1643</v>
      </c>
      <c r="FQ61" s="3" t="s">
        <v>1643</v>
      </c>
      <c r="FR61" s="3" t="s">
        <v>1643</v>
      </c>
      <c r="FS61" s="3" t="s">
        <v>1643</v>
      </c>
      <c r="FT61" s="3" t="s">
        <v>1643</v>
      </c>
      <c r="FU61" s="3" t="s">
        <v>1643</v>
      </c>
      <c r="FV61" s="3" t="s">
        <v>1643</v>
      </c>
      <c r="FW61" s="3" t="s">
        <v>1643</v>
      </c>
      <c r="FX61" s="3" t="s">
        <v>1643</v>
      </c>
      <c r="FY61" s="3" t="s">
        <v>1643</v>
      </c>
      <c r="FZ61" s="3" t="s">
        <v>1643</v>
      </c>
      <c r="GA61" s="3" t="s">
        <v>1643</v>
      </c>
      <c r="GB61" s="3" t="s">
        <v>1643</v>
      </c>
      <c r="GC61" s="3" t="s">
        <v>1643</v>
      </c>
      <c r="GD61" s="3" t="s">
        <v>1643</v>
      </c>
      <c r="GE61" s="3" t="s">
        <v>1643</v>
      </c>
      <c r="GF61" s="3" t="s">
        <v>1643</v>
      </c>
      <c r="GG61" s="3" t="s">
        <v>1643</v>
      </c>
      <c r="GH61" s="3" t="s">
        <v>1643</v>
      </c>
      <c r="GI61" s="3" t="s">
        <v>1643</v>
      </c>
      <c r="GJ61" s="3" t="s">
        <v>1643</v>
      </c>
      <c r="GK61" s="3" t="s">
        <v>1643</v>
      </c>
      <c r="GL61" s="3" t="s">
        <v>1643</v>
      </c>
      <c r="GM61" s="3" t="s">
        <v>1643</v>
      </c>
      <c r="GN61" s="3" t="s">
        <v>1643</v>
      </c>
      <c r="GO61" s="3" t="s">
        <v>1643</v>
      </c>
      <c r="GP61" s="20" t="s">
        <v>1643</v>
      </c>
      <c r="GQ61" s="13" t="s">
        <v>1643</v>
      </c>
      <c r="GR61" s="20" t="s">
        <v>1643</v>
      </c>
      <c r="GS61" s="13" t="s">
        <v>1643</v>
      </c>
      <c r="GT61" s="3" t="s">
        <v>1643</v>
      </c>
      <c r="GU61" s="3" t="s">
        <v>1643</v>
      </c>
      <c r="GV61" s="20" t="s">
        <v>1643</v>
      </c>
      <c r="GW61" s="31"/>
      <c r="GX61" s="13" t="s">
        <v>1643</v>
      </c>
      <c r="GY61" s="5" t="s">
        <v>1643</v>
      </c>
      <c r="GZ61" s="13" t="s">
        <v>1643</v>
      </c>
      <c r="HA61" s="5" t="s">
        <v>1643</v>
      </c>
      <c r="HB61" s="13" t="s">
        <v>1643</v>
      </c>
      <c r="HC61" s="3" t="s">
        <v>1643</v>
      </c>
      <c r="HD61" s="3" t="s">
        <v>1643</v>
      </c>
      <c r="HE61" s="3" t="s">
        <v>1643</v>
      </c>
      <c r="HF61" s="3" t="s">
        <v>1643</v>
      </c>
      <c r="HG61" s="20" t="s">
        <v>1643</v>
      </c>
      <c r="HH61" s="13" t="s">
        <v>1643</v>
      </c>
      <c r="HI61" s="3"/>
      <c r="HJ61" s="3" t="s">
        <v>1643</v>
      </c>
      <c r="HK61" s="3" t="s">
        <v>1643</v>
      </c>
      <c r="HL61" s="3" t="s">
        <v>1643</v>
      </c>
      <c r="HM61" s="3" t="s">
        <v>1643</v>
      </c>
      <c r="HN61" s="3" t="s">
        <v>1643</v>
      </c>
      <c r="HO61" s="5" t="s">
        <v>1643</v>
      </c>
      <c r="HP61" s="8" t="s">
        <v>1643</v>
      </c>
      <c r="HQ61" s="8" t="s">
        <v>1643</v>
      </c>
      <c r="HR61" s="3" t="s">
        <v>1643</v>
      </c>
      <c r="HS61" s="3" t="s">
        <v>1643</v>
      </c>
      <c r="HT61" s="3" t="s">
        <v>1643</v>
      </c>
      <c r="HU61" s="3" t="s">
        <v>1643</v>
      </c>
      <c r="HV61" s="5" t="s">
        <v>1643</v>
      </c>
      <c r="HW61" s="13" t="s">
        <v>1643</v>
      </c>
      <c r="HX61" s="8" t="s">
        <v>1643</v>
      </c>
      <c r="HY61" s="3" t="s">
        <v>1643</v>
      </c>
      <c r="HZ61" s="3" t="s">
        <v>1643</v>
      </c>
      <c r="IA61" s="3" t="s">
        <v>1643</v>
      </c>
      <c r="IB61" s="3" t="s">
        <v>1643</v>
      </c>
      <c r="IC61" s="5" t="s">
        <v>1643</v>
      </c>
      <c r="ID61" s="13" t="s">
        <v>1643</v>
      </c>
      <c r="IE61" s="8" t="s">
        <v>1643</v>
      </c>
      <c r="IF61" s="3" t="s">
        <v>1643</v>
      </c>
      <c r="IG61" s="3" t="s">
        <v>1643</v>
      </c>
      <c r="IH61" s="3" t="s">
        <v>1643</v>
      </c>
      <c r="II61" s="3" t="s">
        <v>1643</v>
      </c>
      <c r="IJ61" s="20" t="s">
        <v>1643</v>
      </c>
      <c r="IK61" s="13" t="s">
        <v>1643</v>
      </c>
      <c r="IL61" s="3" t="s">
        <v>1643</v>
      </c>
      <c r="IM61" s="3" t="s">
        <v>1643</v>
      </c>
      <c r="IN61" s="3" t="s">
        <v>1643</v>
      </c>
      <c r="IO61" s="3" t="s">
        <v>1643</v>
      </c>
      <c r="IP61" s="3" t="s">
        <v>1643</v>
      </c>
      <c r="IQ61" s="3" t="s">
        <v>1643</v>
      </c>
      <c r="IR61" s="3" t="s">
        <v>1643</v>
      </c>
      <c r="IS61" s="20" t="s">
        <v>1643</v>
      </c>
      <c r="IT61" s="13" t="s">
        <v>1643</v>
      </c>
      <c r="IU61" s="3"/>
      <c r="IV61" s="3" t="s">
        <v>1643</v>
      </c>
      <c r="IW61" s="3" t="s">
        <v>1643</v>
      </c>
      <c r="IX61" s="3" t="s">
        <v>1643</v>
      </c>
      <c r="IY61" s="5" t="s">
        <v>1643</v>
      </c>
      <c r="IZ61" s="8" t="s">
        <v>1643</v>
      </c>
      <c r="JA61" s="8" t="s">
        <v>1643</v>
      </c>
      <c r="JB61" s="3" t="s">
        <v>1643</v>
      </c>
      <c r="JC61" s="3" t="s">
        <v>1643</v>
      </c>
      <c r="JD61" s="5" t="s">
        <v>1643</v>
      </c>
      <c r="JE61" s="13" t="s">
        <v>1643</v>
      </c>
      <c r="JF61" s="3" t="s">
        <v>1643</v>
      </c>
      <c r="JG61" s="3" t="s">
        <v>1643</v>
      </c>
      <c r="JH61" s="3" t="s">
        <v>1643</v>
      </c>
      <c r="JI61" s="3" t="s">
        <v>1643</v>
      </c>
      <c r="JJ61" s="3" t="s">
        <v>1643</v>
      </c>
      <c r="JK61" s="3" t="s">
        <v>1643</v>
      </c>
      <c r="JL61" s="3" t="s">
        <v>1643</v>
      </c>
      <c r="JM61" s="20" t="s">
        <v>1643</v>
      </c>
      <c r="JN61" s="13" t="s">
        <v>1643</v>
      </c>
      <c r="JO61" s="3" t="s">
        <v>1643</v>
      </c>
      <c r="JP61" s="3" t="s">
        <v>1643</v>
      </c>
      <c r="JQ61" s="3" t="s">
        <v>1643</v>
      </c>
      <c r="JR61" s="3" t="s">
        <v>1643</v>
      </c>
      <c r="JS61" s="5" t="s">
        <v>1643</v>
      </c>
      <c r="JT61" s="13" t="s">
        <v>1643</v>
      </c>
      <c r="JU61" s="3" t="s">
        <v>1643</v>
      </c>
      <c r="JV61" s="3" t="s">
        <v>1643</v>
      </c>
      <c r="JW61" s="3" t="s">
        <v>1643</v>
      </c>
      <c r="JX61" s="5" t="s">
        <v>1643</v>
      </c>
      <c r="JY61" s="13" t="s">
        <v>1643</v>
      </c>
      <c r="JZ61" s="3" t="s">
        <v>1643</v>
      </c>
      <c r="KA61" s="3" t="s">
        <v>1643</v>
      </c>
      <c r="KB61" s="3" t="s">
        <v>1643</v>
      </c>
      <c r="KC61" s="3" t="s">
        <v>1643</v>
      </c>
      <c r="KD61" s="3" t="s">
        <v>1643</v>
      </c>
      <c r="KE61" s="3" t="s">
        <v>1643</v>
      </c>
      <c r="KF61" s="3" t="s">
        <v>1643</v>
      </c>
      <c r="KG61" s="5" t="s">
        <v>1643</v>
      </c>
      <c r="KH61" s="13" t="s">
        <v>1643</v>
      </c>
      <c r="KI61" s="3" t="s">
        <v>1643</v>
      </c>
      <c r="KJ61" s="3" t="s">
        <v>1643</v>
      </c>
      <c r="KK61" s="3" t="s">
        <v>1643</v>
      </c>
      <c r="KL61" s="3" t="s">
        <v>1643</v>
      </c>
      <c r="KM61" s="3" t="s">
        <v>1643</v>
      </c>
      <c r="KN61" s="20" t="s">
        <v>1643</v>
      </c>
      <c r="KO61" s="13" t="s">
        <v>1643</v>
      </c>
      <c r="KP61" s="3" t="s">
        <v>1643</v>
      </c>
      <c r="KQ61" s="3" t="s">
        <v>1643</v>
      </c>
      <c r="KR61" s="3" t="s">
        <v>1643</v>
      </c>
      <c r="KS61" s="20" t="s">
        <v>1643</v>
      </c>
      <c r="KT61" s="16" t="s">
        <v>1643</v>
      </c>
      <c r="KU61" s="13" t="s">
        <v>1643</v>
      </c>
      <c r="KV61" s="3" t="s">
        <v>1643</v>
      </c>
      <c r="KW61" s="3" t="s">
        <v>1643</v>
      </c>
      <c r="KX61" s="3" t="s">
        <v>1643</v>
      </c>
      <c r="KY61" s="3" t="s">
        <v>1643</v>
      </c>
      <c r="KZ61" s="3" t="s">
        <v>1643</v>
      </c>
      <c r="LA61" s="3" t="s">
        <v>1643</v>
      </c>
      <c r="LB61" s="3" t="s">
        <v>1643</v>
      </c>
      <c r="LC61" s="3" t="s">
        <v>1643</v>
      </c>
      <c r="LD61" s="3" t="s">
        <v>1643</v>
      </c>
      <c r="LE61" s="3" t="s">
        <v>1643</v>
      </c>
      <c r="LF61" s="3" t="s">
        <v>1643</v>
      </c>
      <c r="LG61" s="3" t="s">
        <v>1643</v>
      </c>
      <c r="LH61" s="3" t="s">
        <v>1643</v>
      </c>
      <c r="LI61" s="3" t="s">
        <v>1643</v>
      </c>
      <c r="LJ61" s="3" t="s">
        <v>1643</v>
      </c>
      <c r="LK61" s="3" t="s">
        <v>1643</v>
      </c>
      <c r="LL61" s="3" t="s">
        <v>1643</v>
      </c>
      <c r="LM61" s="3" t="s">
        <v>1643</v>
      </c>
      <c r="LN61" s="3" t="s">
        <v>1643</v>
      </c>
      <c r="LO61" s="3" t="s">
        <v>1643</v>
      </c>
      <c r="LP61" s="3" t="s">
        <v>1643</v>
      </c>
      <c r="LQ61" s="3" t="s">
        <v>1643</v>
      </c>
      <c r="LR61" s="3" t="s">
        <v>1643</v>
      </c>
      <c r="LS61" s="3" t="s">
        <v>1643</v>
      </c>
      <c r="LT61" s="3" t="s">
        <v>1643</v>
      </c>
      <c r="LU61" s="3" t="s">
        <v>1643</v>
      </c>
      <c r="LV61" s="3" t="s">
        <v>1643</v>
      </c>
      <c r="LW61" s="3" t="s">
        <v>1643</v>
      </c>
      <c r="LX61" s="3" t="s">
        <v>1643</v>
      </c>
      <c r="LY61" s="3" t="s">
        <v>1643</v>
      </c>
      <c r="LZ61" s="3" t="s">
        <v>1643</v>
      </c>
      <c r="MA61" s="3" t="s">
        <v>1643</v>
      </c>
      <c r="MB61" s="3" t="s">
        <v>1643</v>
      </c>
      <c r="MC61" s="3" t="s">
        <v>1643</v>
      </c>
      <c r="MD61" s="3" t="s">
        <v>1643</v>
      </c>
      <c r="ME61" s="3" t="s">
        <v>1643</v>
      </c>
      <c r="MF61" s="3" t="s">
        <v>1643</v>
      </c>
      <c r="MG61" s="3" t="s">
        <v>1643</v>
      </c>
      <c r="MH61" s="3" t="s">
        <v>1643</v>
      </c>
      <c r="MI61" s="3" t="s">
        <v>1643</v>
      </c>
      <c r="MJ61" s="3" t="s">
        <v>1643</v>
      </c>
      <c r="MK61" s="3" t="s">
        <v>1643</v>
      </c>
      <c r="ML61" s="3" t="s">
        <v>1643</v>
      </c>
      <c r="MM61" s="3" t="s">
        <v>1643</v>
      </c>
      <c r="MN61" s="20" t="s">
        <v>1643</v>
      </c>
      <c r="MO61" s="13" t="s">
        <v>1643</v>
      </c>
      <c r="MP61" s="3" t="s">
        <v>1643</v>
      </c>
      <c r="MQ61" s="3" t="s">
        <v>1643</v>
      </c>
      <c r="MR61" s="3" t="s">
        <v>1643</v>
      </c>
      <c r="MS61" s="3" t="s">
        <v>1643</v>
      </c>
      <c r="MT61" s="3" t="s">
        <v>1643</v>
      </c>
      <c r="MU61" s="3" t="s">
        <v>1643</v>
      </c>
      <c r="MV61" s="20" t="s">
        <v>1643</v>
      </c>
      <c r="MW61" s="13" t="s">
        <v>1643</v>
      </c>
      <c r="MX61" s="3" t="s">
        <v>1643</v>
      </c>
      <c r="MY61" s="3" t="s">
        <v>1643</v>
      </c>
      <c r="MZ61" s="3" t="s">
        <v>1643</v>
      </c>
      <c r="NA61" s="3" t="s">
        <v>1643</v>
      </c>
      <c r="NB61" s="3" t="s">
        <v>1643</v>
      </c>
      <c r="NC61" s="20" t="s">
        <v>1643</v>
      </c>
      <c r="ND61" s="13" t="s">
        <v>1643</v>
      </c>
      <c r="NE61" s="3" t="s">
        <v>1643</v>
      </c>
      <c r="NF61" s="3" t="s">
        <v>1643</v>
      </c>
      <c r="NG61" s="3" t="s">
        <v>1643</v>
      </c>
      <c r="NH61" s="3" t="s">
        <v>1643</v>
      </c>
      <c r="NI61" s="3" t="s">
        <v>1643</v>
      </c>
      <c r="NJ61" s="3" t="s">
        <v>1643</v>
      </c>
      <c r="NK61" s="3" t="s">
        <v>1643</v>
      </c>
      <c r="NL61" s="3" t="s">
        <v>1643</v>
      </c>
      <c r="NM61" s="3" t="s">
        <v>1643</v>
      </c>
      <c r="NN61" s="3" t="s">
        <v>1643</v>
      </c>
      <c r="NO61" s="20" t="s">
        <v>1643</v>
      </c>
      <c r="NP61" s="13" t="s">
        <v>1643</v>
      </c>
      <c r="NQ61" s="3" t="s">
        <v>1643</v>
      </c>
      <c r="NR61" s="3" t="s">
        <v>1643</v>
      </c>
      <c r="NS61" s="3" t="s">
        <v>1643</v>
      </c>
      <c r="NT61" s="3" t="s">
        <v>1643</v>
      </c>
      <c r="NU61" s="3" t="s">
        <v>1643</v>
      </c>
      <c r="NV61" s="3" t="s">
        <v>1643</v>
      </c>
      <c r="NW61" s="3" t="s">
        <v>1643</v>
      </c>
      <c r="NX61" s="3" t="s">
        <v>1643</v>
      </c>
      <c r="NY61" s="3" t="s">
        <v>1643</v>
      </c>
      <c r="NZ61" s="3" t="s">
        <v>1643</v>
      </c>
      <c r="OA61" s="3" t="s">
        <v>1643</v>
      </c>
      <c r="OB61" s="3" t="s">
        <v>1643</v>
      </c>
      <c r="OC61" s="3" t="s">
        <v>1643</v>
      </c>
      <c r="OD61" s="3" t="s">
        <v>1643</v>
      </c>
      <c r="OE61" s="5" t="s">
        <v>1643</v>
      </c>
      <c r="OF61" s="13" t="s">
        <v>1643</v>
      </c>
      <c r="OG61" s="3" t="s">
        <v>1643</v>
      </c>
      <c r="OH61" s="3" t="s">
        <v>1643</v>
      </c>
      <c r="OI61" s="3" t="s">
        <v>1643</v>
      </c>
      <c r="OJ61" s="3" t="s">
        <v>1643</v>
      </c>
      <c r="OK61" s="3" t="s">
        <v>1643</v>
      </c>
      <c r="OL61" s="3" t="s">
        <v>1643</v>
      </c>
      <c r="OM61" s="5" t="s">
        <v>1643</v>
      </c>
      <c r="ON61" s="13" t="s">
        <v>1643</v>
      </c>
      <c r="OO61" s="3" t="s">
        <v>1643</v>
      </c>
      <c r="OP61" s="3" t="s">
        <v>1643</v>
      </c>
      <c r="OQ61" s="3" t="s">
        <v>1643</v>
      </c>
      <c r="OR61" s="3" t="s">
        <v>1643</v>
      </c>
      <c r="OS61" s="3" t="s">
        <v>1643</v>
      </c>
      <c r="OT61" s="3" t="s">
        <v>1643</v>
      </c>
      <c r="OU61" s="3" t="s">
        <v>1643</v>
      </c>
      <c r="OV61" s="3" t="s">
        <v>1643</v>
      </c>
      <c r="OW61" s="3" t="s">
        <v>1643</v>
      </c>
      <c r="OX61" s="5" t="s">
        <v>1643</v>
      </c>
      <c r="OY61" s="13" t="s">
        <v>1643</v>
      </c>
      <c r="OZ61" s="3" t="s">
        <v>1643</v>
      </c>
      <c r="PA61" s="3" t="s">
        <v>1643</v>
      </c>
      <c r="PB61" s="3" t="s">
        <v>1643</v>
      </c>
      <c r="PC61" s="3" t="s">
        <v>1643</v>
      </c>
      <c r="PD61" s="3" t="s">
        <v>1643</v>
      </c>
      <c r="PE61" s="3" t="s">
        <v>1643</v>
      </c>
      <c r="PF61" s="3" t="s">
        <v>1643</v>
      </c>
      <c r="PG61" s="3" t="s">
        <v>1643</v>
      </c>
      <c r="PH61" s="3" t="s">
        <v>1643</v>
      </c>
      <c r="PI61" s="3" t="s">
        <v>1643</v>
      </c>
      <c r="PJ61" s="3" t="s">
        <v>1643</v>
      </c>
      <c r="PK61" s="3" t="s">
        <v>1643</v>
      </c>
      <c r="PL61" s="3" t="s">
        <v>1643</v>
      </c>
      <c r="PM61" s="3" t="s">
        <v>1643</v>
      </c>
      <c r="PN61" s="3" t="s">
        <v>1643</v>
      </c>
      <c r="PO61" s="3" t="s">
        <v>1643</v>
      </c>
      <c r="PP61" s="3" t="s">
        <v>1643</v>
      </c>
      <c r="PQ61" s="3" t="s">
        <v>1643</v>
      </c>
      <c r="PR61" s="3" t="s">
        <v>1643</v>
      </c>
      <c r="PS61" s="3" t="s">
        <v>1643</v>
      </c>
      <c r="PT61" s="3" t="s">
        <v>1643</v>
      </c>
      <c r="PU61" s="3" t="s">
        <v>1643</v>
      </c>
      <c r="PV61" s="3" t="s">
        <v>1643</v>
      </c>
      <c r="PW61" s="3" t="s">
        <v>1643</v>
      </c>
      <c r="PX61" s="3" t="s">
        <v>1643</v>
      </c>
      <c r="PY61" s="3" t="s">
        <v>1643</v>
      </c>
      <c r="PZ61" s="3" t="s">
        <v>1643</v>
      </c>
      <c r="QA61" s="3" t="s">
        <v>1643</v>
      </c>
      <c r="QB61" s="3" t="s">
        <v>1643</v>
      </c>
      <c r="QC61" s="3" t="s">
        <v>1643</v>
      </c>
      <c r="QD61" s="3" t="s">
        <v>1643</v>
      </c>
      <c r="QE61" s="3" t="s">
        <v>1643</v>
      </c>
      <c r="QF61" s="3" t="s">
        <v>1643</v>
      </c>
      <c r="QG61" s="3" t="s">
        <v>1643</v>
      </c>
      <c r="QH61" s="3" t="s">
        <v>1643</v>
      </c>
      <c r="QI61" s="3" t="s">
        <v>1643</v>
      </c>
      <c r="QJ61" s="3" t="s">
        <v>1643</v>
      </c>
      <c r="QK61" s="3" t="s">
        <v>1643</v>
      </c>
      <c r="QL61" s="3" t="s">
        <v>1643</v>
      </c>
      <c r="QM61" s="3" t="s">
        <v>1643</v>
      </c>
      <c r="QN61" s="3" t="s">
        <v>1643</v>
      </c>
      <c r="QO61" s="3" t="s">
        <v>1643</v>
      </c>
      <c r="QP61" s="3" t="s">
        <v>1643</v>
      </c>
      <c r="QQ61" s="3" t="s">
        <v>1643</v>
      </c>
      <c r="QR61" s="3" t="s">
        <v>1643</v>
      </c>
      <c r="QS61" s="3" t="s">
        <v>1643</v>
      </c>
      <c r="QT61" s="3" t="s">
        <v>1643</v>
      </c>
      <c r="QU61" s="3" t="s">
        <v>1643</v>
      </c>
      <c r="QV61" s="3" t="s">
        <v>1643</v>
      </c>
      <c r="QW61" s="3" t="s">
        <v>1643</v>
      </c>
      <c r="QX61" s="3" t="s">
        <v>1643</v>
      </c>
      <c r="QY61" s="3" t="s">
        <v>1643</v>
      </c>
      <c r="QZ61" s="3" t="s">
        <v>1643</v>
      </c>
      <c r="RA61" s="3" t="s">
        <v>1643</v>
      </c>
      <c r="RB61" s="3" t="s">
        <v>1643</v>
      </c>
      <c r="RC61" s="3" t="s">
        <v>1643</v>
      </c>
      <c r="RD61" s="3" t="s">
        <v>1643</v>
      </c>
      <c r="RE61" s="3" t="s">
        <v>1643</v>
      </c>
      <c r="RF61" s="3" t="s">
        <v>1643</v>
      </c>
      <c r="RG61" s="3" t="s">
        <v>1643</v>
      </c>
      <c r="RH61" s="3" t="s">
        <v>1643</v>
      </c>
      <c r="RI61" s="3" t="s">
        <v>1643</v>
      </c>
      <c r="RJ61" s="3" t="s">
        <v>1643</v>
      </c>
      <c r="RK61" s="5" t="s">
        <v>1643</v>
      </c>
      <c r="RL61" s="8" t="s">
        <v>1643</v>
      </c>
      <c r="RM61" s="3" t="s">
        <v>1643</v>
      </c>
      <c r="RN61" s="3" t="s">
        <v>1643</v>
      </c>
      <c r="RO61" s="3" t="s">
        <v>1643</v>
      </c>
      <c r="RP61" s="3" t="s">
        <v>1643</v>
      </c>
      <c r="RQ61" s="3" t="s">
        <v>1643</v>
      </c>
      <c r="RR61" s="20" t="s">
        <v>1643</v>
      </c>
      <c r="RS61" s="13" t="s">
        <v>1643</v>
      </c>
      <c r="RT61" s="3" t="s">
        <v>1643</v>
      </c>
      <c r="RU61" s="3" t="s">
        <v>1643</v>
      </c>
      <c r="RV61" s="3" t="s">
        <v>1643</v>
      </c>
      <c r="RW61" s="3" t="s">
        <v>1643</v>
      </c>
      <c r="RX61" s="3" t="s">
        <v>1643</v>
      </c>
      <c r="RY61" s="3" t="s">
        <v>1643</v>
      </c>
      <c r="RZ61" s="3" t="s">
        <v>1643</v>
      </c>
      <c r="SA61" s="3" t="s">
        <v>1643</v>
      </c>
      <c r="SB61" s="3" t="s">
        <v>1643</v>
      </c>
      <c r="SC61" s="3" t="s">
        <v>1643</v>
      </c>
      <c r="SD61" s="3" t="s">
        <v>1643</v>
      </c>
      <c r="SE61" s="3" t="s">
        <v>1643</v>
      </c>
      <c r="SF61" s="3" t="s">
        <v>1643</v>
      </c>
      <c r="SG61" s="3" t="s">
        <v>1643</v>
      </c>
      <c r="SH61" s="3" t="s">
        <v>1643</v>
      </c>
      <c r="SI61" s="3" t="s">
        <v>1643</v>
      </c>
      <c r="SJ61" s="3" t="s">
        <v>1643</v>
      </c>
      <c r="SK61" s="3" t="s">
        <v>1643</v>
      </c>
      <c r="SL61" s="3" t="s">
        <v>1643</v>
      </c>
      <c r="SM61" s="3" t="s">
        <v>1643</v>
      </c>
      <c r="SN61" s="3" t="s">
        <v>1643</v>
      </c>
      <c r="SO61" s="3" t="s">
        <v>1643</v>
      </c>
      <c r="SP61" s="3" t="s">
        <v>1643</v>
      </c>
      <c r="SQ61" s="3" t="s">
        <v>1643</v>
      </c>
      <c r="SR61" s="3" t="s">
        <v>1643</v>
      </c>
      <c r="SS61" s="3" t="s">
        <v>1643</v>
      </c>
      <c r="ST61" s="3" t="s">
        <v>1643</v>
      </c>
      <c r="SU61" s="3" t="s">
        <v>1643</v>
      </c>
      <c r="SV61" s="3" t="s">
        <v>1643</v>
      </c>
      <c r="SW61" s="3" t="s">
        <v>1643</v>
      </c>
      <c r="SX61" s="3" t="s">
        <v>1643</v>
      </c>
      <c r="SY61" s="3" t="s">
        <v>1643</v>
      </c>
      <c r="SZ61" s="3" t="s">
        <v>1643</v>
      </c>
      <c r="TA61" s="3" t="s">
        <v>1643</v>
      </c>
      <c r="TB61" s="20" t="s">
        <v>1643</v>
      </c>
      <c r="TC61" s="13"/>
      <c r="TD61" s="3"/>
      <c r="TE61" s="5"/>
      <c r="TF61" s="18" t="s">
        <v>1643</v>
      </c>
      <c r="TG61" s="13" t="s">
        <v>1643</v>
      </c>
      <c r="TH61" s="3" t="s">
        <v>1643</v>
      </c>
      <c r="TI61" s="3" t="s">
        <v>1643</v>
      </c>
      <c r="TJ61" s="3" t="s">
        <v>1643</v>
      </c>
      <c r="TK61" s="3" t="s">
        <v>1643</v>
      </c>
      <c r="TL61" s="3" t="s">
        <v>1643</v>
      </c>
      <c r="TM61" s="3" t="s">
        <v>1643</v>
      </c>
      <c r="TN61" s="3" t="s">
        <v>1643</v>
      </c>
      <c r="TO61" s="3" t="s">
        <v>1643</v>
      </c>
      <c r="TP61" s="5" t="s">
        <v>1643</v>
      </c>
      <c r="TQ61" s="8" t="s">
        <v>1643</v>
      </c>
      <c r="TR61" s="3" t="s">
        <v>1643</v>
      </c>
      <c r="TS61" s="3" t="s">
        <v>1643</v>
      </c>
      <c r="TT61" s="3" t="s">
        <v>1643</v>
      </c>
      <c r="TU61" s="20" t="s">
        <v>1643</v>
      </c>
      <c r="TV61" s="13" t="s">
        <v>1643</v>
      </c>
      <c r="TW61" s="5" t="s">
        <v>1643</v>
      </c>
      <c r="TX61" s="13" t="s">
        <v>1643</v>
      </c>
      <c r="TY61" s="5" t="s">
        <v>1643</v>
      </c>
      <c r="TZ61" s="13" t="s">
        <v>1643</v>
      </c>
      <c r="UA61" s="3" t="s">
        <v>1643</v>
      </c>
      <c r="UB61" s="3" t="s">
        <v>1643</v>
      </c>
      <c r="UC61" s="3" t="s">
        <v>1643</v>
      </c>
      <c r="UD61" s="3" t="s">
        <v>1643</v>
      </c>
      <c r="UE61" s="5" t="s">
        <v>1643</v>
      </c>
      <c r="UF61" s="13" t="s">
        <v>110</v>
      </c>
      <c r="UG61" s="3" t="s">
        <v>1643</v>
      </c>
      <c r="UH61" s="5" t="s">
        <v>110</v>
      </c>
      <c r="UI61" s="13" t="s">
        <v>132</v>
      </c>
      <c r="UJ61" s="3" t="s">
        <v>132</v>
      </c>
      <c r="UK61" s="3" t="s">
        <v>131</v>
      </c>
      <c r="UL61" s="3" t="s">
        <v>131</v>
      </c>
      <c r="UM61" s="3" t="s">
        <v>132</v>
      </c>
      <c r="UN61" s="3" t="s">
        <v>132</v>
      </c>
      <c r="UO61" s="3" t="s">
        <v>127</v>
      </c>
      <c r="UP61" s="3" t="s">
        <v>127</v>
      </c>
      <c r="UQ61" s="3" t="s">
        <v>132</v>
      </c>
      <c r="UR61" s="3" t="s">
        <v>127</v>
      </c>
      <c r="US61" s="3" t="s">
        <v>132</v>
      </c>
      <c r="UT61" s="3" t="s">
        <v>132</v>
      </c>
      <c r="UU61" s="3" t="s">
        <v>132</v>
      </c>
      <c r="UV61" s="3" t="s">
        <v>132</v>
      </c>
      <c r="UW61" s="3" t="s">
        <v>132</v>
      </c>
      <c r="UX61" s="5" t="s">
        <v>1643</v>
      </c>
      <c r="UY61" s="13" t="s">
        <v>196</v>
      </c>
      <c r="UZ61" s="3" t="s">
        <v>1643</v>
      </c>
      <c r="VA61" s="3" t="s">
        <v>1643</v>
      </c>
      <c r="VB61" s="3" t="s">
        <v>1643</v>
      </c>
      <c r="VC61" s="3" t="s">
        <v>1643</v>
      </c>
      <c r="VD61" s="3" t="s">
        <v>1643</v>
      </c>
      <c r="VE61" s="3" t="s">
        <v>210</v>
      </c>
      <c r="VF61" s="5" t="s">
        <v>1643</v>
      </c>
      <c r="VG61" s="13" t="s">
        <v>231</v>
      </c>
      <c r="VH61" s="3" t="s">
        <v>232</v>
      </c>
      <c r="VI61" s="3" t="s">
        <v>233</v>
      </c>
      <c r="VJ61" s="3" t="s">
        <v>234</v>
      </c>
      <c r="VK61" s="3" t="s">
        <v>235</v>
      </c>
      <c r="VL61" s="3" t="s">
        <v>1643</v>
      </c>
      <c r="VM61" s="3" t="s">
        <v>1643</v>
      </c>
      <c r="VN61" s="5" t="s">
        <v>1643</v>
      </c>
      <c r="VO61" s="13" t="s">
        <v>132</v>
      </c>
      <c r="VP61" s="3" t="s">
        <v>132</v>
      </c>
      <c r="VQ61" s="3" t="s">
        <v>132</v>
      </c>
      <c r="VR61" s="3" t="s">
        <v>132</v>
      </c>
      <c r="VS61" s="3" t="s">
        <v>132</v>
      </c>
      <c r="VT61" s="3" t="s">
        <v>132</v>
      </c>
      <c r="VU61" s="3" t="s">
        <v>132</v>
      </c>
      <c r="VV61" s="3" t="s">
        <v>132</v>
      </c>
      <c r="VW61" s="3" t="s">
        <v>132</v>
      </c>
      <c r="VX61" s="3" t="s">
        <v>132</v>
      </c>
      <c r="VY61" s="3" t="s">
        <v>132</v>
      </c>
      <c r="VZ61" s="3" t="s">
        <v>132</v>
      </c>
      <c r="WA61" s="3" t="s">
        <v>132</v>
      </c>
      <c r="WB61" s="3" t="s">
        <v>132</v>
      </c>
      <c r="WC61" s="3" t="s">
        <v>132</v>
      </c>
      <c r="WD61" s="3" t="s">
        <v>129</v>
      </c>
      <c r="WE61" s="3" t="s">
        <v>129</v>
      </c>
      <c r="WF61" s="3" t="s">
        <v>132</v>
      </c>
      <c r="WG61" s="3" t="s">
        <v>132</v>
      </c>
      <c r="WH61" s="3" t="s">
        <v>129</v>
      </c>
      <c r="WI61" s="3" t="s">
        <v>132</v>
      </c>
      <c r="WJ61" s="3" t="s">
        <v>132</v>
      </c>
      <c r="WK61" s="3" t="s">
        <v>132</v>
      </c>
      <c r="WL61" s="3" t="s">
        <v>132</v>
      </c>
      <c r="WM61" s="3" t="s">
        <v>132</v>
      </c>
      <c r="WN61" s="3" t="s">
        <v>132</v>
      </c>
      <c r="WO61" s="3" t="s">
        <v>132</v>
      </c>
      <c r="WP61" s="3" t="s">
        <v>129</v>
      </c>
      <c r="WQ61" s="3" t="s">
        <v>129</v>
      </c>
      <c r="WR61" s="3" t="s">
        <v>129</v>
      </c>
      <c r="WS61" s="3" t="s">
        <v>129</v>
      </c>
      <c r="WT61" s="3" t="s">
        <v>131</v>
      </c>
      <c r="WU61" s="3" t="s">
        <v>128</v>
      </c>
      <c r="WV61" s="3" t="s">
        <v>131</v>
      </c>
      <c r="WW61" s="3" t="s">
        <v>131</v>
      </c>
      <c r="WX61" s="3" t="s">
        <v>132</v>
      </c>
      <c r="WY61" s="3" t="s">
        <v>132</v>
      </c>
      <c r="WZ61" s="3" t="s">
        <v>132</v>
      </c>
      <c r="XA61" s="3" t="s">
        <v>132</v>
      </c>
      <c r="XB61" s="3" t="s">
        <v>132</v>
      </c>
      <c r="XC61" s="3" t="s">
        <v>132</v>
      </c>
      <c r="XD61" s="3" t="s">
        <v>132</v>
      </c>
      <c r="XE61" s="3" t="s">
        <v>132</v>
      </c>
      <c r="XF61" s="3" t="s">
        <v>132</v>
      </c>
      <c r="XG61" s="3" t="s">
        <v>132</v>
      </c>
      <c r="XH61" s="3" t="s">
        <v>132</v>
      </c>
      <c r="XI61" s="3" t="s">
        <v>132</v>
      </c>
      <c r="XJ61" s="3" t="s">
        <v>132</v>
      </c>
      <c r="XK61" s="3" t="s">
        <v>132</v>
      </c>
      <c r="XL61" s="3" t="s">
        <v>132</v>
      </c>
      <c r="XM61" s="3" t="s">
        <v>132</v>
      </c>
      <c r="XN61" s="3" t="s">
        <v>132</v>
      </c>
      <c r="XO61" s="3" t="s">
        <v>132</v>
      </c>
      <c r="XP61" s="3" t="s">
        <v>132</v>
      </c>
      <c r="XQ61" s="3" t="s">
        <v>132</v>
      </c>
      <c r="XR61" s="3" t="s">
        <v>132</v>
      </c>
      <c r="XS61" s="3" t="s">
        <v>132</v>
      </c>
      <c r="XT61" s="3" t="s">
        <v>132</v>
      </c>
      <c r="XU61" s="3" t="s">
        <v>132</v>
      </c>
      <c r="XV61" s="3" t="s">
        <v>132</v>
      </c>
      <c r="XW61" s="3" t="s">
        <v>131</v>
      </c>
      <c r="XX61" s="3" t="s">
        <v>132</v>
      </c>
      <c r="XY61" s="3" t="s">
        <v>132</v>
      </c>
      <c r="XZ61" s="3" t="s">
        <v>132</v>
      </c>
      <c r="YA61" s="5" t="s">
        <v>1643</v>
      </c>
      <c r="YB61" s="13" t="s">
        <v>353</v>
      </c>
      <c r="YC61" s="3" t="s">
        <v>354</v>
      </c>
      <c r="YD61" s="3" t="s">
        <v>355</v>
      </c>
      <c r="YE61" s="3" t="s">
        <v>1643</v>
      </c>
      <c r="YF61" s="3" t="s">
        <v>1643</v>
      </c>
      <c r="YG61" s="3" t="s">
        <v>110</v>
      </c>
      <c r="YH61" s="5" t="s">
        <v>376</v>
      </c>
      <c r="YI61" s="13" t="s">
        <v>111</v>
      </c>
      <c r="YJ61" s="3" t="s">
        <v>1643</v>
      </c>
      <c r="YK61" s="3" t="s">
        <v>1643</v>
      </c>
      <c r="YL61" s="3" t="s">
        <v>110</v>
      </c>
      <c r="YM61" s="3" t="s">
        <v>111</v>
      </c>
      <c r="YN61" s="3" t="s">
        <v>1643</v>
      </c>
      <c r="YO61" s="3" t="s">
        <v>110</v>
      </c>
      <c r="YP61" s="3" t="s">
        <v>111</v>
      </c>
      <c r="YQ61" s="3" t="s">
        <v>1643</v>
      </c>
      <c r="YR61" s="3" t="s">
        <v>110</v>
      </c>
      <c r="YS61" s="3" t="s">
        <v>424</v>
      </c>
      <c r="YT61" s="3" t="s">
        <v>111</v>
      </c>
      <c r="YU61" s="3" t="s">
        <v>1643</v>
      </c>
      <c r="YV61" s="3" t="s">
        <v>111</v>
      </c>
      <c r="YW61" s="3" t="s">
        <v>1643</v>
      </c>
      <c r="YX61" s="3" t="s">
        <v>1643</v>
      </c>
      <c r="YY61" s="3" t="s">
        <v>111</v>
      </c>
      <c r="YZ61" s="3" t="s">
        <v>1643</v>
      </c>
      <c r="ZA61" s="3" t="s">
        <v>1643</v>
      </c>
      <c r="ZB61" s="3" t="s">
        <v>111</v>
      </c>
      <c r="ZC61" s="3" t="s">
        <v>1643</v>
      </c>
      <c r="ZD61" s="3" t="s">
        <v>1643</v>
      </c>
      <c r="ZE61" s="3" t="s">
        <v>111</v>
      </c>
      <c r="ZF61" s="3" t="s">
        <v>1643</v>
      </c>
      <c r="ZG61" s="3" t="s">
        <v>1643</v>
      </c>
      <c r="ZH61" s="3" t="s">
        <v>110</v>
      </c>
      <c r="ZI61" s="3" t="s">
        <v>111</v>
      </c>
      <c r="ZJ61" s="3" t="s">
        <v>1643</v>
      </c>
      <c r="ZK61" s="3" t="s">
        <v>111</v>
      </c>
      <c r="ZL61" s="3" t="s">
        <v>1643</v>
      </c>
      <c r="ZM61" s="3" t="s">
        <v>1643</v>
      </c>
      <c r="ZN61" s="3" t="s">
        <v>1643</v>
      </c>
      <c r="ZO61" s="3" t="s">
        <v>111</v>
      </c>
      <c r="ZP61" s="3" t="s">
        <v>1643</v>
      </c>
      <c r="ZQ61" s="3" t="s">
        <v>1643</v>
      </c>
      <c r="ZR61" s="5" t="s">
        <v>1643</v>
      </c>
      <c r="ZS61" s="3" t="s">
        <v>452</v>
      </c>
      <c r="ZT61" s="3" t="s">
        <v>450</v>
      </c>
      <c r="ZU61" s="3" t="s">
        <v>490</v>
      </c>
      <c r="ZV61" s="18" t="s">
        <v>110</v>
      </c>
      <c r="ZW61" s="13" t="s">
        <v>1643</v>
      </c>
      <c r="ZX61" s="3" t="s">
        <v>484</v>
      </c>
      <c r="ZY61" s="3" t="s">
        <v>1643</v>
      </c>
      <c r="ZZ61" s="3" t="s">
        <v>1643</v>
      </c>
      <c r="AAA61" s="3" t="s">
        <v>1643</v>
      </c>
      <c r="AAB61" s="3" t="s">
        <v>1643</v>
      </c>
      <c r="AAC61" s="3" t="s">
        <v>496</v>
      </c>
      <c r="AAD61" s="3" t="s">
        <v>497</v>
      </c>
      <c r="AAE61" s="3" t="s">
        <v>498</v>
      </c>
      <c r="AAF61" s="5" t="s">
        <v>1643</v>
      </c>
      <c r="AAG61" s="13" t="s">
        <v>111</v>
      </c>
      <c r="AAH61" s="3" t="s">
        <v>111</v>
      </c>
      <c r="AAI61" s="3" t="s">
        <v>110</v>
      </c>
      <c r="AAJ61" s="3" t="s">
        <v>111</v>
      </c>
      <c r="AAK61" s="3" t="s">
        <v>111</v>
      </c>
      <c r="AAL61" s="3" t="s">
        <v>1643</v>
      </c>
      <c r="AAM61" s="3" t="s">
        <v>1643</v>
      </c>
      <c r="AAN61" s="3" t="s">
        <v>1643</v>
      </c>
      <c r="AAO61" s="5" t="s">
        <v>1643</v>
      </c>
      <c r="AAP61" s="13" t="s">
        <v>111</v>
      </c>
      <c r="AAQ61" s="5" t="s">
        <v>1643</v>
      </c>
      <c r="AAR61" s="13" t="s">
        <v>520</v>
      </c>
      <c r="AAS61" s="3" t="s">
        <v>110</v>
      </c>
      <c r="AAT61" s="3" t="s">
        <v>110</v>
      </c>
      <c r="AAU61" s="3" t="s">
        <v>110</v>
      </c>
      <c r="AAV61" s="3" t="s">
        <v>110</v>
      </c>
      <c r="AAW61" s="3" t="s">
        <v>110</v>
      </c>
      <c r="AAX61" s="5" t="s">
        <v>110</v>
      </c>
      <c r="AAY61" s="13" t="s">
        <v>110</v>
      </c>
      <c r="AAZ61" s="13" t="s">
        <v>546</v>
      </c>
      <c r="ABA61" s="3" t="s">
        <v>1643</v>
      </c>
      <c r="ABB61" s="3" t="s">
        <v>1643</v>
      </c>
      <c r="ABC61" s="3" t="s">
        <v>1643</v>
      </c>
      <c r="ABD61" s="3" t="s">
        <v>1643</v>
      </c>
      <c r="ABE61" s="20"/>
      <c r="ABF61" s="5" t="s">
        <v>545</v>
      </c>
      <c r="ABG61" s="13" t="s">
        <v>1643</v>
      </c>
      <c r="ABH61" s="3" t="s">
        <v>1643</v>
      </c>
      <c r="ABI61" s="3" t="s">
        <v>1643</v>
      </c>
      <c r="ABJ61" s="3" t="s">
        <v>1643</v>
      </c>
      <c r="ABK61" s="3" t="s">
        <v>1643</v>
      </c>
      <c r="ABL61" s="3" t="s">
        <v>1643</v>
      </c>
      <c r="ABM61" s="5" t="s">
        <v>1643</v>
      </c>
      <c r="ABN61" s="13" t="s">
        <v>1643</v>
      </c>
      <c r="ABO61" s="3" t="s">
        <v>1643</v>
      </c>
      <c r="ABP61" s="3" t="s">
        <v>1643</v>
      </c>
      <c r="ABQ61" s="3" t="s">
        <v>1643</v>
      </c>
      <c r="ABR61" s="3" t="s">
        <v>1643</v>
      </c>
      <c r="ABS61" s="3" t="s">
        <v>1643</v>
      </c>
      <c r="ABT61" s="5" t="s">
        <v>1643</v>
      </c>
      <c r="ABU61" s="13" t="s">
        <v>1643</v>
      </c>
      <c r="ABV61" s="3" t="s">
        <v>1643</v>
      </c>
      <c r="ABW61" s="3" t="s">
        <v>1643</v>
      </c>
      <c r="ABX61" s="3" t="s">
        <v>1643</v>
      </c>
      <c r="ABY61" s="3" t="s">
        <v>1643</v>
      </c>
      <c r="ABZ61" s="3" t="s">
        <v>1643</v>
      </c>
      <c r="ACA61" s="5" t="s">
        <v>1643</v>
      </c>
      <c r="ACB61" s="13" t="s">
        <v>136</v>
      </c>
      <c r="ACC61" s="3" t="s">
        <v>557</v>
      </c>
      <c r="ACD61" s="3" t="s">
        <v>140</v>
      </c>
      <c r="ACE61" s="3" t="s">
        <v>144</v>
      </c>
      <c r="ACF61" s="3" t="s">
        <v>156</v>
      </c>
      <c r="ACG61" s="3" t="s">
        <v>558</v>
      </c>
      <c r="ACH61" s="3" t="s">
        <v>1643</v>
      </c>
      <c r="ACI61" s="3" t="s">
        <v>1643</v>
      </c>
      <c r="ACJ61" s="5" t="s">
        <v>1643</v>
      </c>
      <c r="ACK61" s="13" t="s">
        <v>111</v>
      </c>
      <c r="ACL61" s="3" t="s">
        <v>1643</v>
      </c>
      <c r="ACM61" s="3" t="s">
        <v>1643</v>
      </c>
      <c r="ACN61" s="3" t="s">
        <v>1643</v>
      </c>
      <c r="ACO61" s="3" t="s">
        <v>1643</v>
      </c>
      <c r="ACP61" s="5" t="s">
        <v>1643</v>
      </c>
      <c r="ACQ61" s="13" t="s">
        <v>1643</v>
      </c>
      <c r="ACR61" s="3" t="s">
        <v>1643</v>
      </c>
      <c r="ACS61" s="3" t="s">
        <v>1643</v>
      </c>
      <c r="ACT61" s="3" t="s">
        <v>1643</v>
      </c>
      <c r="ACU61" s="5"/>
      <c r="ACV61" s="13" t="s">
        <v>1643</v>
      </c>
      <c r="ACW61" s="3" t="s">
        <v>1643</v>
      </c>
      <c r="ACX61" s="3" t="s">
        <v>1643</v>
      </c>
      <c r="ACY61" s="3" t="s">
        <v>1643</v>
      </c>
      <c r="ACZ61" s="5" t="s">
        <v>1643</v>
      </c>
      <c r="ADA61" s="13" t="s">
        <v>1643</v>
      </c>
      <c r="ADB61" s="3" t="s">
        <v>1643</v>
      </c>
      <c r="ADC61" s="3" t="s">
        <v>1643</v>
      </c>
      <c r="ADD61" s="3" t="s">
        <v>1643</v>
      </c>
      <c r="ADE61" s="3" t="s">
        <v>1643</v>
      </c>
      <c r="ADF61" s="3" t="s">
        <v>1643</v>
      </c>
      <c r="ADG61" s="3" t="s">
        <v>1643</v>
      </c>
      <c r="ADH61" s="3" t="s">
        <v>1643</v>
      </c>
      <c r="ADI61" s="20" t="s">
        <v>1643</v>
      </c>
      <c r="ADJ61" s="13" t="s">
        <v>110</v>
      </c>
      <c r="ADK61" s="3" t="s">
        <v>1780</v>
      </c>
      <c r="ADL61" s="3" t="s">
        <v>1643</v>
      </c>
      <c r="ADM61" s="3" t="s">
        <v>1643</v>
      </c>
      <c r="ADN61" s="3" t="s">
        <v>1643</v>
      </c>
      <c r="ADO61" s="5" t="s">
        <v>545</v>
      </c>
      <c r="ADP61" s="13" t="s">
        <v>1643</v>
      </c>
      <c r="ADQ61" s="8" t="s">
        <v>1643</v>
      </c>
      <c r="ADR61" s="3" t="s">
        <v>1643</v>
      </c>
      <c r="ADS61" s="3" t="s">
        <v>1643</v>
      </c>
      <c r="ADT61" s="5" t="s">
        <v>1643</v>
      </c>
      <c r="ADU61" s="13" t="s">
        <v>1643</v>
      </c>
      <c r="ADV61" s="8" t="s">
        <v>1643</v>
      </c>
      <c r="ADW61" s="3" t="s">
        <v>1643</v>
      </c>
      <c r="ADX61" s="3" t="s">
        <v>1643</v>
      </c>
      <c r="ADY61" s="5" t="s">
        <v>1643</v>
      </c>
      <c r="ADZ61" s="13" t="s">
        <v>1643</v>
      </c>
      <c r="AEA61" s="8" t="s">
        <v>1643</v>
      </c>
      <c r="AEB61" s="3" t="s">
        <v>1643</v>
      </c>
      <c r="AEC61" s="3" t="s">
        <v>1643</v>
      </c>
      <c r="AED61" s="5" t="s">
        <v>1643</v>
      </c>
      <c r="AEE61" s="13" t="s">
        <v>136</v>
      </c>
      <c r="AEF61" s="3" t="s">
        <v>1643</v>
      </c>
      <c r="AEG61" s="3" t="s">
        <v>1643</v>
      </c>
      <c r="AEH61" s="3" t="s">
        <v>1643</v>
      </c>
      <c r="AEI61" s="3" t="s">
        <v>1643</v>
      </c>
      <c r="AEJ61" s="3" t="s">
        <v>1643</v>
      </c>
      <c r="AEK61" s="3" t="s">
        <v>1643</v>
      </c>
      <c r="AEL61" s="3" t="s">
        <v>568</v>
      </c>
      <c r="AEM61" s="5" t="s">
        <v>1643</v>
      </c>
      <c r="AEN61" s="13" t="s">
        <v>1643</v>
      </c>
      <c r="AEO61" s="3" t="s">
        <v>1643</v>
      </c>
      <c r="AEP61" s="3" t="s">
        <v>1643</v>
      </c>
      <c r="AEQ61" s="3" t="s">
        <v>1643</v>
      </c>
      <c r="AER61" s="3" t="s">
        <v>1643</v>
      </c>
      <c r="AES61" s="3" t="s">
        <v>1643</v>
      </c>
      <c r="AET61" s="5" t="s">
        <v>596</v>
      </c>
      <c r="AEU61" s="13" t="s">
        <v>111</v>
      </c>
      <c r="AEV61" s="3" t="s">
        <v>1643</v>
      </c>
      <c r="AEW61" s="3" t="s">
        <v>111</v>
      </c>
      <c r="AEX61" s="3" t="s">
        <v>1643</v>
      </c>
      <c r="AEY61" s="5" t="s">
        <v>1643</v>
      </c>
    </row>
    <row r="62" spans="1:831" ht="101.5" x14ac:dyDescent="0.35">
      <c r="A62" s="1">
        <v>45665.638275462959</v>
      </c>
      <c r="B62" s="2">
        <v>45665.711134259262</v>
      </c>
      <c r="C62" s="4">
        <v>100</v>
      </c>
      <c r="D62" s="4">
        <v>6294</v>
      </c>
      <c r="E62" s="3" t="s">
        <v>1640</v>
      </c>
      <c r="F62" s="2">
        <v>45665.711146493057</v>
      </c>
      <c r="G62" s="3" t="s">
        <v>1781</v>
      </c>
      <c r="H62" s="4">
        <v>1</v>
      </c>
      <c r="I62" s="3" t="s">
        <v>1642</v>
      </c>
      <c r="J62" s="3" t="s">
        <v>1642</v>
      </c>
      <c r="K62" s="3" t="s">
        <v>1642</v>
      </c>
      <c r="L62" s="3" t="s">
        <v>1642</v>
      </c>
      <c r="M62" s="3" t="s">
        <v>1642</v>
      </c>
      <c r="N62" s="3" t="s">
        <v>1642</v>
      </c>
      <c r="O62" s="3" t="s">
        <v>110</v>
      </c>
      <c r="P62" s="3" t="s">
        <v>1643</v>
      </c>
      <c r="Q62" s="3" t="s">
        <v>1643</v>
      </c>
      <c r="R62" s="20" t="s">
        <v>110</v>
      </c>
      <c r="S62" s="127">
        <v>14</v>
      </c>
      <c r="T62" s="124"/>
      <c r="U62" s="3"/>
      <c r="V62" s="3" t="s">
        <v>20</v>
      </c>
      <c r="W62" s="3" t="s">
        <v>111</v>
      </c>
      <c r="X62" s="3" t="s">
        <v>41</v>
      </c>
      <c r="Y62" s="3" t="s">
        <v>65</v>
      </c>
      <c r="Z62" s="3" t="s">
        <v>10</v>
      </c>
      <c r="AA62" s="4">
        <v>201</v>
      </c>
      <c r="AB62" s="3" t="s">
        <v>25</v>
      </c>
      <c r="AC62" s="3" t="s">
        <v>110</v>
      </c>
      <c r="AD62" s="3" t="s">
        <v>1643</v>
      </c>
      <c r="AE62" s="5" t="s">
        <v>1643</v>
      </c>
      <c r="AF62" s="8" t="s">
        <v>1643</v>
      </c>
      <c r="AG62" s="3" t="s">
        <v>1643</v>
      </c>
      <c r="AH62" s="3" t="s">
        <v>1643</v>
      </c>
      <c r="AI62" s="3" t="s">
        <v>1643</v>
      </c>
      <c r="AJ62" s="3" t="s">
        <v>1643</v>
      </c>
      <c r="AK62" s="3" t="s">
        <v>1643</v>
      </c>
      <c r="AL62" s="3" t="s">
        <v>1643</v>
      </c>
      <c r="AM62" s="3" t="s">
        <v>1643</v>
      </c>
      <c r="AN62" s="3" t="s">
        <v>1643</v>
      </c>
      <c r="AO62" s="3" t="s">
        <v>1643</v>
      </c>
      <c r="AP62" s="3" t="s">
        <v>1643</v>
      </c>
      <c r="AQ62" s="3" t="s">
        <v>1643</v>
      </c>
      <c r="AR62" s="3" t="s">
        <v>1643</v>
      </c>
      <c r="AS62" s="3" t="s">
        <v>1643</v>
      </c>
      <c r="AT62" s="3" t="s">
        <v>1643</v>
      </c>
      <c r="AU62" s="5" t="s">
        <v>1643</v>
      </c>
      <c r="AV62" s="13" t="s">
        <v>1643</v>
      </c>
      <c r="AW62" s="3" t="s">
        <v>1643</v>
      </c>
      <c r="AX62" s="3" t="s">
        <v>1643</v>
      </c>
      <c r="AY62" s="3" t="s">
        <v>1643</v>
      </c>
      <c r="AZ62" s="3" t="s">
        <v>1643</v>
      </c>
      <c r="BA62" s="3" t="s">
        <v>1643</v>
      </c>
      <c r="BB62" s="3" t="s">
        <v>1643</v>
      </c>
      <c r="BC62" s="5" t="s">
        <v>1643</v>
      </c>
      <c r="BD62" s="13" t="s">
        <v>1643</v>
      </c>
      <c r="BE62" s="3" t="s">
        <v>1643</v>
      </c>
      <c r="BF62" s="3" t="s">
        <v>1643</v>
      </c>
      <c r="BG62" s="3" t="s">
        <v>1643</v>
      </c>
      <c r="BH62" s="3" t="s">
        <v>1643</v>
      </c>
      <c r="BI62" s="3" t="s">
        <v>1643</v>
      </c>
      <c r="BJ62" s="3" t="s">
        <v>1643</v>
      </c>
      <c r="BK62" s="5" t="s">
        <v>1643</v>
      </c>
      <c r="BL62" s="13" t="s">
        <v>1643</v>
      </c>
      <c r="BM62" s="3" t="s">
        <v>1643</v>
      </c>
      <c r="BN62" s="3" t="s">
        <v>1643</v>
      </c>
      <c r="BO62" s="5" t="s">
        <v>1643</v>
      </c>
      <c r="BP62" s="13" t="s">
        <v>1643</v>
      </c>
      <c r="BQ62" s="3" t="s">
        <v>1643</v>
      </c>
      <c r="BR62" s="3" t="s">
        <v>1643</v>
      </c>
      <c r="BS62" s="5" t="s">
        <v>1643</v>
      </c>
      <c r="BT62" s="13" t="s">
        <v>1643</v>
      </c>
      <c r="BU62" s="5" t="s">
        <v>1643</v>
      </c>
      <c r="BV62" s="13" t="s">
        <v>1643</v>
      </c>
      <c r="BW62" s="3" t="s">
        <v>1643</v>
      </c>
      <c r="BX62" s="3" t="s">
        <v>1643</v>
      </c>
      <c r="BY62" s="5" t="s">
        <v>1643</v>
      </c>
      <c r="BZ62" s="13" t="s">
        <v>1643</v>
      </c>
      <c r="CA62" s="3" t="s">
        <v>1643</v>
      </c>
      <c r="CB62" s="3" t="s">
        <v>1643</v>
      </c>
      <c r="CC62" s="3" t="s">
        <v>1643</v>
      </c>
      <c r="CD62" s="5" t="s">
        <v>1643</v>
      </c>
      <c r="CE62" s="13" t="s">
        <v>1643</v>
      </c>
      <c r="CF62" s="3" t="s">
        <v>1643</v>
      </c>
      <c r="CG62" s="3" t="s">
        <v>1643</v>
      </c>
      <c r="CH62" s="3" t="s">
        <v>1643</v>
      </c>
      <c r="CI62" s="3" t="s">
        <v>1643</v>
      </c>
      <c r="CJ62" s="3" t="s">
        <v>1643</v>
      </c>
      <c r="CK62" s="5" t="s">
        <v>1643</v>
      </c>
      <c r="CL62" s="13" t="s">
        <v>1643</v>
      </c>
      <c r="CM62" s="3" t="s">
        <v>1643</v>
      </c>
      <c r="CN62" s="3" t="s">
        <v>1643</v>
      </c>
      <c r="CO62" s="3" t="s">
        <v>1643</v>
      </c>
      <c r="CP62" s="3" t="s">
        <v>1643</v>
      </c>
      <c r="CQ62" s="20" t="s">
        <v>1643</v>
      </c>
      <c r="CR62" s="13" t="s">
        <v>1643</v>
      </c>
      <c r="CS62" s="3" t="s">
        <v>1643</v>
      </c>
      <c r="CT62" s="3" t="s">
        <v>1643</v>
      </c>
      <c r="CU62" s="3" t="s">
        <v>1643</v>
      </c>
      <c r="CV62" s="3" t="s">
        <v>1643</v>
      </c>
      <c r="CW62" s="3" t="s">
        <v>1643</v>
      </c>
      <c r="CX62" s="3" t="s">
        <v>1643</v>
      </c>
      <c r="CY62" s="3" t="s">
        <v>1643</v>
      </c>
      <c r="CZ62" s="3" t="s">
        <v>1643</v>
      </c>
      <c r="DA62" s="3" t="s">
        <v>1643</v>
      </c>
      <c r="DB62" s="3" t="s">
        <v>1643</v>
      </c>
      <c r="DC62" s="3" t="s">
        <v>1643</v>
      </c>
      <c r="DD62" s="3" t="s">
        <v>1643</v>
      </c>
      <c r="DE62" s="5" t="s">
        <v>1643</v>
      </c>
      <c r="DF62" s="8" t="s">
        <v>1643</v>
      </c>
      <c r="DG62" s="3" t="s">
        <v>1643</v>
      </c>
      <c r="DH62" s="3" t="s">
        <v>1643</v>
      </c>
      <c r="DI62" s="3" t="s">
        <v>1643</v>
      </c>
      <c r="DJ62" s="3" t="s">
        <v>1643</v>
      </c>
      <c r="DK62" s="3" t="s">
        <v>1643</v>
      </c>
      <c r="DL62" s="3" t="s">
        <v>1643</v>
      </c>
      <c r="DM62" s="3" t="s">
        <v>1643</v>
      </c>
      <c r="DN62" s="5" t="s">
        <v>1643</v>
      </c>
      <c r="DO62" s="8" t="s">
        <v>1643</v>
      </c>
      <c r="DP62" s="3" t="s">
        <v>1643</v>
      </c>
      <c r="DQ62" s="3" t="s">
        <v>1643</v>
      </c>
      <c r="DR62" s="5" t="s">
        <v>1643</v>
      </c>
      <c r="DS62" s="8" t="s">
        <v>1643</v>
      </c>
      <c r="DT62" s="3" t="s">
        <v>1643</v>
      </c>
      <c r="DU62" s="3" t="s">
        <v>1643</v>
      </c>
      <c r="DV62" s="5" t="s">
        <v>1643</v>
      </c>
      <c r="DW62" s="16" t="s">
        <v>1643</v>
      </c>
      <c r="DX62" s="13" t="s">
        <v>1643</v>
      </c>
      <c r="DY62" s="3" t="s">
        <v>1643</v>
      </c>
      <c r="DZ62" s="3" t="s">
        <v>1643</v>
      </c>
      <c r="EA62" s="3" t="s">
        <v>1643</v>
      </c>
      <c r="EB62" s="20" t="s">
        <v>1643</v>
      </c>
      <c r="EC62" s="13" t="s">
        <v>1643</v>
      </c>
      <c r="ED62" s="3" t="s">
        <v>1643</v>
      </c>
      <c r="EE62" s="3" t="s">
        <v>1643</v>
      </c>
      <c r="EF62" s="3" t="s">
        <v>1643</v>
      </c>
      <c r="EG62" s="3" t="s">
        <v>1643</v>
      </c>
      <c r="EH62" s="3" t="s">
        <v>1643</v>
      </c>
      <c r="EI62" s="3" t="s">
        <v>1643</v>
      </c>
      <c r="EJ62" s="3" t="s">
        <v>1643</v>
      </c>
      <c r="EK62" s="3" t="s">
        <v>1643</v>
      </c>
      <c r="EL62" s="3" t="s">
        <v>1643</v>
      </c>
      <c r="EM62" s="20" t="s">
        <v>1643</v>
      </c>
      <c r="EN62" s="18" t="s">
        <v>1643</v>
      </c>
      <c r="EO62" s="8" t="s">
        <v>1643</v>
      </c>
      <c r="EP62" s="3" t="s">
        <v>1643</v>
      </c>
      <c r="EQ62" s="3" t="s">
        <v>1643</v>
      </c>
      <c r="ER62" s="3" t="s">
        <v>1643</v>
      </c>
      <c r="ES62" s="3" t="s">
        <v>1643</v>
      </c>
      <c r="ET62" s="3" t="s">
        <v>1643</v>
      </c>
      <c r="EU62" s="3" t="s">
        <v>1643</v>
      </c>
      <c r="EV62" s="3" t="s">
        <v>1643</v>
      </c>
      <c r="EW62" s="3" t="s">
        <v>1643</v>
      </c>
      <c r="EX62" s="20" t="s">
        <v>1643</v>
      </c>
      <c r="EY62" s="16" t="s">
        <v>1784</v>
      </c>
      <c r="EZ62" s="13" t="s">
        <v>1643</v>
      </c>
      <c r="FA62" s="3" t="s">
        <v>1643</v>
      </c>
      <c r="FB62" s="3" t="s">
        <v>1643</v>
      </c>
      <c r="FC62" s="3" t="s">
        <v>1643</v>
      </c>
      <c r="FD62" s="3" t="s">
        <v>1643</v>
      </c>
      <c r="FE62" s="3" t="s">
        <v>1643</v>
      </c>
      <c r="FF62" s="3" t="s">
        <v>1643</v>
      </c>
      <c r="FG62" s="3" t="s">
        <v>1643</v>
      </c>
      <c r="FH62" s="3" t="s">
        <v>1643</v>
      </c>
      <c r="FI62" s="3" t="s">
        <v>1643</v>
      </c>
      <c r="FJ62" s="3" t="s">
        <v>1643</v>
      </c>
      <c r="FK62" s="3" t="s">
        <v>1643</v>
      </c>
      <c r="FL62" s="3" t="s">
        <v>1643</v>
      </c>
      <c r="FM62" s="3" t="s">
        <v>1643</v>
      </c>
      <c r="FN62" s="3" t="s">
        <v>1643</v>
      </c>
      <c r="FO62" s="3" t="s">
        <v>1643</v>
      </c>
      <c r="FP62" s="3" t="s">
        <v>1643</v>
      </c>
      <c r="FQ62" s="3" t="s">
        <v>1643</v>
      </c>
      <c r="FR62" s="3" t="s">
        <v>1643</v>
      </c>
      <c r="FS62" s="3" t="s">
        <v>1643</v>
      </c>
      <c r="FT62" s="3" t="s">
        <v>1643</v>
      </c>
      <c r="FU62" s="3" t="s">
        <v>1643</v>
      </c>
      <c r="FV62" s="3" t="s">
        <v>1643</v>
      </c>
      <c r="FW62" s="3" t="s">
        <v>1643</v>
      </c>
      <c r="FX62" s="3" t="s">
        <v>1643</v>
      </c>
      <c r="FY62" s="3" t="s">
        <v>1643</v>
      </c>
      <c r="FZ62" s="3" t="s">
        <v>1643</v>
      </c>
      <c r="GA62" s="3" t="s">
        <v>1643</v>
      </c>
      <c r="GB62" s="3" t="s">
        <v>1643</v>
      </c>
      <c r="GC62" s="3" t="s">
        <v>1643</v>
      </c>
      <c r="GD62" s="3" t="s">
        <v>1643</v>
      </c>
      <c r="GE62" s="3" t="s">
        <v>1643</v>
      </c>
      <c r="GF62" s="3" t="s">
        <v>1643</v>
      </c>
      <c r="GG62" s="3" t="s">
        <v>1643</v>
      </c>
      <c r="GH62" s="3" t="s">
        <v>1643</v>
      </c>
      <c r="GI62" s="3" t="s">
        <v>1643</v>
      </c>
      <c r="GJ62" s="3" t="s">
        <v>1643</v>
      </c>
      <c r="GK62" s="3" t="s">
        <v>1643</v>
      </c>
      <c r="GL62" s="3" t="s">
        <v>1643</v>
      </c>
      <c r="GM62" s="3" t="s">
        <v>1643</v>
      </c>
      <c r="GN62" s="3" t="s">
        <v>1643</v>
      </c>
      <c r="GO62" s="3" t="s">
        <v>1643</v>
      </c>
      <c r="GP62" s="20" t="s">
        <v>1643</v>
      </c>
      <c r="GQ62" s="13" t="s">
        <v>1643</v>
      </c>
      <c r="GR62" s="20" t="s">
        <v>1643</v>
      </c>
      <c r="GS62" s="13" t="s">
        <v>1643</v>
      </c>
      <c r="GT62" s="3" t="s">
        <v>1643</v>
      </c>
      <c r="GU62" s="3" t="s">
        <v>1643</v>
      </c>
      <c r="GV62" s="20" t="s">
        <v>1643</v>
      </c>
      <c r="GW62" s="31"/>
      <c r="GX62" s="13" t="s">
        <v>1643</v>
      </c>
      <c r="GY62" s="5" t="s">
        <v>1643</v>
      </c>
      <c r="GZ62" s="13" t="s">
        <v>1643</v>
      </c>
      <c r="HA62" s="5" t="s">
        <v>1643</v>
      </c>
      <c r="HB62" s="13" t="s">
        <v>1643</v>
      </c>
      <c r="HC62" s="3" t="s">
        <v>1643</v>
      </c>
      <c r="HD62" s="3" t="s">
        <v>1643</v>
      </c>
      <c r="HE62" s="3" t="s">
        <v>1643</v>
      </c>
      <c r="HF62" s="3" t="s">
        <v>1643</v>
      </c>
      <c r="HG62" s="20" t="s">
        <v>1643</v>
      </c>
      <c r="HH62" s="13" t="s">
        <v>1643</v>
      </c>
      <c r="HI62" s="3"/>
      <c r="HJ62" s="3" t="s">
        <v>1643</v>
      </c>
      <c r="HK62" s="3" t="s">
        <v>1643</v>
      </c>
      <c r="HL62" s="3" t="s">
        <v>1643</v>
      </c>
      <c r="HM62" s="3" t="s">
        <v>1643</v>
      </c>
      <c r="HN62" s="3" t="s">
        <v>1643</v>
      </c>
      <c r="HO62" s="5" t="s">
        <v>1643</v>
      </c>
      <c r="HP62" s="8" t="s">
        <v>1643</v>
      </c>
      <c r="HQ62" s="8" t="s">
        <v>1643</v>
      </c>
      <c r="HR62" s="3" t="s">
        <v>1643</v>
      </c>
      <c r="HS62" s="3" t="s">
        <v>1643</v>
      </c>
      <c r="HT62" s="3" t="s">
        <v>1643</v>
      </c>
      <c r="HU62" s="3" t="s">
        <v>1643</v>
      </c>
      <c r="HV62" s="5" t="s">
        <v>1643</v>
      </c>
      <c r="HW62" s="13" t="s">
        <v>1643</v>
      </c>
      <c r="HX62" s="8" t="s">
        <v>1643</v>
      </c>
      <c r="HY62" s="3" t="s">
        <v>1643</v>
      </c>
      <c r="HZ62" s="3" t="s">
        <v>1643</v>
      </c>
      <c r="IA62" s="3" t="s">
        <v>1643</v>
      </c>
      <c r="IB62" s="3" t="s">
        <v>1643</v>
      </c>
      <c r="IC62" s="5" t="s">
        <v>1643</v>
      </c>
      <c r="ID62" s="13" t="s">
        <v>1643</v>
      </c>
      <c r="IE62" s="8" t="s">
        <v>1643</v>
      </c>
      <c r="IF62" s="3" t="s">
        <v>1643</v>
      </c>
      <c r="IG62" s="3" t="s">
        <v>1643</v>
      </c>
      <c r="IH62" s="3" t="s">
        <v>1643</v>
      </c>
      <c r="II62" s="3" t="s">
        <v>1643</v>
      </c>
      <c r="IJ62" s="20" t="s">
        <v>1643</v>
      </c>
      <c r="IK62" s="13" t="s">
        <v>1643</v>
      </c>
      <c r="IL62" s="3" t="s">
        <v>1643</v>
      </c>
      <c r="IM62" s="3" t="s">
        <v>1643</v>
      </c>
      <c r="IN62" s="3" t="s">
        <v>1643</v>
      </c>
      <c r="IO62" s="3" t="s">
        <v>1643</v>
      </c>
      <c r="IP62" s="3" t="s">
        <v>1643</v>
      </c>
      <c r="IQ62" s="3" t="s">
        <v>1643</v>
      </c>
      <c r="IR62" s="3" t="s">
        <v>1643</v>
      </c>
      <c r="IS62" s="20" t="s">
        <v>1643</v>
      </c>
      <c r="IT62" s="13" t="s">
        <v>1643</v>
      </c>
      <c r="IU62" s="3"/>
      <c r="IV62" s="3" t="s">
        <v>1643</v>
      </c>
      <c r="IW62" s="3" t="s">
        <v>1643</v>
      </c>
      <c r="IX62" s="3" t="s">
        <v>1643</v>
      </c>
      <c r="IY62" s="5" t="s">
        <v>1643</v>
      </c>
      <c r="IZ62" s="8" t="s">
        <v>1643</v>
      </c>
      <c r="JA62" s="8" t="s">
        <v>1643</v>
      </c>
      <c r="JB62" s="3" t="s">
        <v>1643</v>
      </c>
      <c r="JC62" s="3" t="s">
        <v>1643</v>
      </c>
      <c r="JD62" s="5" t="s">
        <v>1643</v>
      </c>
      <c r="JE62" s="13" t="s">
        <v>1643</v>
      </c>
      <c r="JF62" s="3" t="s">
        <v>1643</v>
      </c>
      <c r="JG62" s="3" t="s">
        <v>1643</v>
      </c>
      <c r="JH62" s="3" t="s">
        <v>1643</v>
      </c>
      <c r="JI62" s="3" t="s">
        <v>1643</v>
      </c>
      <c r="JJ62" s="3" t="s">
        <v>1643</v>
      </c>
      <c r="JK62" s="3" t="s">
        <v>1643</v>
      </c>
      <c r="JL62" s="3" t="s">
        <v>1643</v>
      </c>
      <c r="JM62" s="20" t="s">
        <v>1643</v>
      </c>
      <c r="JN62" s="13" t="s">
        <v>1643</v>
      </c>
      <c r="JO62" s="3" t="s">
        <v>1643</v>
      </c>
      <c r="JP62" s="3" t="s">
        <v>1643</v>
      </c>
      <c r="JQ62" s="3" t="s">
        <v>1643</v>
      </c>
      <c r="JR62" s="3" t="s">
        <v>1643</v>
      </c>
      <c r="JS62" s="5" t="s">
        <v>1643</v>
      </c>
      <c r="JT62" s="13" t="s">
        <v>1643</v>
      </c>
      <c r="JU62" s="3" t="s">
        <v>1643</v>
      </c>
      <c r="JV62" s="3" t="s">
        <v>1643</v>
      </c>
      <c r="JW62" s="3" t="s">
        <v>1643</v>
      </c>
      <c r="JX62" s="5" t="s">
        <v>1643</v>
      </c>
      <c r="JY62" s="13" t="s">
        <v>1643</v>
      </c>
      <c r="JZ62" s="3" t="s">
        <v>1643</v>
      </c>
      <c r="KA62" s="3" t="s">
        <v>1643</v>
      </c>
      <c r="KB62" s="3" t="s">
        <v>1643</v>
      </c>
      <c r="KC62" s="3" t="s">
        <v>1643</v>
      </c>
      <c r="KD62" s="3" t="s">
        <v>1643</v>
      </c>
      <c r="KE62" s="3" t="s">
        <v>1643</v>
      </c>
      <c r="KF62" s="3" t="s">
        <v>1643</v>
      </c>
      <c r="KG62" s="5" t="s">
        <v>1643</v>
      </c>
      <c r="KH62" s="13" t="s">
        <v>1643</v>
      </c>
      <c r="KI62" s="3" t="s">
        <v>1643</v>
      </c>
      <c r="KJ62" s="3" t="s">
        <v>1643</v>
      </c>
      <c r="KK62" s="3" t="s">
        <v>1643</v>
      </c>
      <c r="KL62" s="3" t="s">
        <v>1643</v>
      </c>
      <c r="KM62" s="3" t="s">
        <v>1643</v>
      </c>
      <c r="KN62" s="20" t="s">
        <v>1643</v>
      </c>
      <c r="KO62" s="13" t="s">
        <v>1643</v>
      </c>
      <c r="KP62" s="3" t="s">
        <v>1643</v>
      </c>
      <c r="KQ62" s="3" t="s">
        <v>1643</v>
      </c>
      <c r="KR62" s="3" t="s">
        <v>1643</v>
      </c>
      <c r="KS62" s="20" t="s">
        <v>1643</v>
      </c>
      <c r="KT62" s="16" t="s">
        <v>1643</v>
      </c>
      <c r="KU62" s="13" t="s">
        <v>1643</v>
      </c>
      <c r="KV62" s="3" t="s">
        <v>1643</v>
      </c>
      <c r="KW62" s="3" t="s">
        <v>1643</v>
      </c>
      <c r="KX62" s="3" t="s">
        <v>1643</v>
      </c>
      <c r="KY62" s="3" t="s">
        <v>1643</v>
      </c>
      <c r="KZ62" s="3" t="s">
        <v>1643</v>
      </c>
      <c r="LA62" s="3" t="s">
        <v>1643</v>
      </c>
      <c r="LB62" s="3" t="s">
        <v>1643</v>
      </c>
      <c r="LC62" s="3" t="s">
        <v>1643</v>
      </c>
      <c r="LD62" s="3" t="s">
        <v>1643</v>
      </c>
      <c r="LE62" s="3" t="s">
        <v>1643</v>
      </c>
      <c r="LF62" s="3" t="s">
        <v>1643</v>
      </c>
      <c r="LG62" s="3" t="s">
        <v>1643</v>
      </c>
      <c r="LH62" s="3" t="s">
        <v>1643</v>
      </c>
      <c r="LI62" s="3" t="s">
        <v>1643</v>
      </c>
      <c r="LJ62" s="3" t="s">
        <v>1643</v>
      </c>
      <c r="LK62" s="3" t="s">
        <v>1643</v>
      </c>
      <c r="LL62" s="3" t="s">
        <v>1643</v>
      </c>
      <c r="LM62" s="3" t="s">
        <v>1643</v>
      </c>
      <c r="LN62" s="3" t="s">
        <v>1643</v>
      </c>
      <c r="LO62" s="3" t="s">
        <v>1643</v>
      </c>
      <c r="LP62" s="3" t="s">
        <v>1643</v>
      </c>
      <c r="LQ62" s="3" t="s">
        <v>1643</v>
      </c>
      <c r="LR62" s="3" t="s">
        <v>1643</v>
      </c>
      <c r="LS62" s="3" t="s">
        <v>1643</v>
      </c>
      <c r="LT62" s="3" t="s">
        <v>1643</v>
      </c>
      <c r="LU62" s="3" t="s">
        <v>1643</v>
      </c>
      <c r="LV62" s="3" t="s">
        <v>1643</v>
      </c>
      <c r="LW62" s="3" t="s">
        <v>1643</v>
      </c>
      <c r="LX62" s="3" t="s">
        <v>1643</v>
      </c>
      <c r="LY62" s="3" t="s">
        <v>1643</v>
      </c>
      <c r="LZ62" s="3" t="s">
        <v>1643</v>
      </c>
      <c r="MA62" s="3" t="s">
        <v>1643</v>
      </c>
      <c r="MB62" s="3" t="s">
        <v>1643</v>
      </c>
      <c r="MC62" s="3" t="s">
        <v>1643</v>
      </c>
      <c r="MD62" s="3" t="s">
        <v>1643</v>
      </c>
      <c r="ME62" s="3" t="s">
        <v>1643</v>
      </c>
      <c r="MF62" s="3" t="s">
        <v>1643</v>
      </c>
      <c r="MG62" s="3" t="s">
        <v>1643</v>
      </c>
      <c r="MH62" s="3" t="s">
        <v>1643</v>
      </c>
      <c r="MI62" s="3" t="s">
        <v>1643</v>
      </c>
      <c r="MJ62" s="3" t="s">
        <v>1643</v>
      </c>
      <c r="MK62" s="3" t="s">
        <v>1643</v>
      </c>
      <c r="ML62" s="3" t="s">
        <v>1643</v>
      </c>
      <c r="MM62" s="3" t="s">
        <v>1643</v>
      </c>
      <c r="MN62" s="20" t="s">
        <v>1643</v>
      </c>
      <c r="MO62" s="13" t="s">
        <v>1643</v>
      </c>
      <c r="MP62" s="3" t="s">
        <v>1643</v>
      </c>
      <c r="MQ62" s="3" t="s">
        <v>1643</v>
      </c>
      <c r="MR62" s="3" t="s">
        <v>1643</v>
      </c>
      <c r="MS62" s="3" t="s">
        <v>1643</v>
      </c>
      <c r="MT62" s="3" t="s">
        <v>1643</v>
      </c>
      <c r="MU62" s="3" t="s">
        <v>1643</v>
      </c>
      <c r="MV62" s="20" t="s">
        <v>1643</v>
      </c>
      <c r="MW62" s="13" t="s">
        <v>1643</v>
      </c>
      <c r="MX62" s="3" t="s">
        <v>1643</v>
      </c>
      <c r="MY62" s="3" t="s">
        <v>1643</v>
      </c>
      <c r="MZ62" s="3" t="s">
        <v>1643</v>
      </c>
      <c r="NA62" s="3" t="s">
        <v>1643</v>
      </c>
      <c r="NB62" s="3" t="s">
        <v>1643</v>
      </c>
      <c r="NC62" s="20" t="s">
        <v>1643</v>
      </c>
      <c r="ND62" s="13" t="s">
        <v>1643</v>
      </c>
      <c r="NE62" s="3" t="s">
        <v>1643</v>
      </c>
      <c r="NF62" s="3" t="s">
        <v>1643</v>
      </c>
      <c r="NG62" s="3" t="s">
        <v>1643</v>
      </c>
      <c r="NH62" s="3" t="s">
        <v>1643</v>
      </c>
      <c r="NI62" s="3" t="s">
        <v>1643</v>
      </c>
      <c r="NJ62" s="3" t="s">
        <v>1643</v>
      </c>
      <c r="NK62" s="3" t="s">
        <v>1643</v>
      </c>
      <c r="NL62" s="3" t="s">
        <v>1643</v>
      </c>
      <c r="NM62" s="3" t="s">
        <v>1643</v>
      </c>
      <c r="NN62" s="3" t="s">
        <v>1643</v>
      </c>
      <c r="NO62" s="20" t="s">
        <v>1643</v>
      </c>
      <c r="NP62" s="13" t="s">
        <v>1643</v>
      </c>
      <c r="NQ62" s="3" t="s">
        <v>1643</v>
      </c>
      <c r="NR62" s="3" t="s">
        <v>1643</v>
      </c>
      <c r="NS62" s="3" t="s">
        <v>1643</v>
      </c>
      <c r="NT62" s="3" t="s">
        <v>1643</v>
      </c>
      <c r="NU62" s="3" t="s">
        <v>1643</v>
      </c>
      <c r="NV62" s="3" t="s">
        <v>1643</v>
      </c>
      <c r="NW62" s="3" t="s">
        <v>1643</v>
      </c>
      <c r="NX62" s="3" t="s">
        <v>1643</v>
      </c>
      <c r="NY62" s="3" t="s">
        <v>1643</v>
      </c>
      <c r="NZ62" s="3" t="s">
        <v>1643</v>
      </c>
      <c r="OA62" s="3" t="s">
        <v>1643</v>
      </c>
      <c r="OB62" s="3" t="s">
        <v>1643</v>
      </c>
      <c r="OC62" s="3" t="s">
        <v>1643</v>
      </c>
      <c r="OD62" s="3" t="s">
        <v>1643</v>
      </c>
      <c r="OE62" s="5" t="s">
        <v>1643</v>
      </c>
      <c r="OF62" s="13" t="s">
        <v>1643</v>
      </c>
      <c r="OG62" s="3" t="s">
        <v>1643</v>
      </c>
      <c r="OH62" s="3" t="s">
        <v>1643</v>
      </c>
      <c r="OI62" s="3" t="s">
        <v>1643</v>
      </c>
      <c r="OJ62" s="3" t="s">
        <v>1643</v>
      </c>
      <c r="OK62" s="3" t="s">
        <v>1643</v>
      </c>
      <c r="OL62" s="3" t="s">
        <v>1643</v>
      </c>
      <c r="OM62" s="5" t="s">
        <v>1643</v>
      </c>
      <c r="ON62" s="13" t="s">
        <v>1643</v>
      </c>
      <c r="OO62" s="3" t="s">
        <v>1643</v>
      </c>
      <c r="OP62" s="3" t="s">
        <v>1643</v>
      </c>
      <c r="OQ62" s="3" t="s">
        <v>1643</v>
      </c>
      <c r="OR62" s="3" t="s">
        <v>1643</v>
      </c>
      <c r="OS62" s="3" t="s">
        <v>1643</v>
      </c>
      <c r="OT62" s="3" t="s">
        <v>1643</v>
      </c>
      <c r="OU62" s="3" t="s">
        <v>1643</v>
      </c>
      <c r="OV62" s="3" t="s">
        <v>1643</v>
      </c>
      <c r="OW62" s="3" t="s">
        <v>1643</v>
      </c>
      <c r="OX62" s="5" t="s">
        <v>1643</v>
      </c>
      <c r="OY62" s="13" t="s">
        <v>1643</v>
      </c>
      <c r="OZ62" s="3" t="s">
        <v>1643</v>
      </c>
      <c r="PA62" s="3" t="s">
        <v>1643</v>
      </c>
      <c r="PB62" s="3" t="s">
        <v>1643</v>
      </c>
      <c r="PC62" s="3" t="s">
        <v>1643</v>
      </c>
      <c r="PD62" s="3" t="s">
        <v>1643</v>
      </c>
      <c r="PE62" s="3" t="s">
        <v>1643</v>
      </c>
      <c r="PF62" s="3" t="s">
        <v>1643</v>
      </c>
      <c r="PG62" s="3" t="s">
        <v>1643</v>
      </c>
      <c r="PH62" s="3" t="s">
        <v>1643</v>
      </c>
      <c r="PI62" s="3" t="s">
        <v>1643</v>
      </c>
      <c r="PJ62" s="3" t="s">
        <v>1643</v>
      </c>
      <c r="PK62" s="3" t="s">
        <v>1643</v>
      </c>
      <c r="PL62" s="3" t="s">
        <v>1643</v>
      </c>
      <c r="PM62" s="3" t="s">
        <v>1643</v>
      </c>
      <c r="PN62" s="3" t="s">
        <v>1643</v>
      </c>
      <c r="PO62" s="3" t="s">
        <v>1643</v>
      </c>
      <c r="PP62" s="3" t="s">
        <v>1643</v>
      </c>
      <c r="PQ62" s="3" t="s">
        <v>1643</v>
      </c>
      <c r="PR62" s="3" t="s">
        <v>1643</v>
      </c>
      <c r="PS62" s="3" t="s">
        <v>1643</v>
      </c>
      <c r="PT62" s="3" t="s">
        <v>1643</v>
      </c>
      <c r="PU62" s="3" t="s">
        <v>1643</v>
      </c>
      <c r="PV62" s="3" t="s">
        <v>1643</v>
      </c>
      <c r="PW62" s="3" t="s">
        <v>1643</v>
      </c>
      <c r="PX62" s="3" t="s">
        <v>1643</v>
      </c>
      <c r="PY62" s="3" t="s">
        <v>1643</v>
      </c>
      <c r="PZ62" s="3" t="s">
        <v>1643</v>
      </c>
      <c r="QA62" s="3" t="s">
        <v>1643</v>
      </c>
      <c r="QB62" s="3" t="s">
        <v>1643</v>
      </c>
      <c r="QC62" s="3" t="s">
        <v>1643</v>
      </c>
      <c r="QD62" s="3" t="s">
        <v>1643</v>
      </c>
      <c r="QE62" s="3" t="s">
        <v>1643</v>
      </c>
      <c r="QF62" s="3" t="s">
        <v>1643</v>
      </c>
      <c r="QG62" s="3" t="s">
        <v>1643</v>
      </c>
      <c r="QH62" s="3" t="s">
        <v>1643</v>
      </c>
      <c r="QI62" s="3" t="s">
        <v>1643</v>
      </c>
      <c r="QJ62" s="3" t="s">
        <v>1643</v>
      </c>
      <c r="QK62" s="3" t="s">
        <v>1643</v>
      </c>
      <c r="QL62" s="3" t="s">
        <v>1643</v>
      </c>
      <c r="QM62" s="3" t="s">
        <v>1643</v>
      </c>
      <c r="QN62" s="3" t="s">
        <v>1643</v>
      </c>
      <c r="QO62" s="3" t="s">
        <v>1643</v>
      </c>
      <c r="QP62" s="3" t="s">
        <v>1643</v>
      </c>
      <c r="QQ62" s="3" t="s">
        <v>1643</v>
      </c>
      <c r="QR62" s="3" t="s">
        <v>1643</v>
      </c>
      <c r="QS62" s="3" t="s">
        <v>1643</v>
      </c>
      <c r="QT62" s="3" t="s">
        <v>1643</v>
      </c>
      <c r="QU62" s="3" t="s">
        <v>1643</v>
      </c>
      <c r="QV62" s="3" t="s">
        <v>1643</v>
      </c>
      <c r="QW62" s="3" t="s">
        <v>1643</v>
      </c>
      <c r="QX62" s="3" t="s">
        <v>1643</v>
      </c>
      <c r="QY62" s="3" t="s">
        <v>1643</v>
      </c>
      <c r="QZ62" s="3" t="s">
        <v>1643</v>
      </c>
      <c r="RA62" s="3" t="s">
        <v>1643</v>
      </c>
      <c r="RB62" s="3" t="s">
        <v>1643</v>
      </c>
      <c r="RC62" s="3" t="s">
        <v>1643</v>
      </c>
      <c r="RD62" s="3" t="s">
        <v>1643</v>
      </c>
      <c r="RE62" s="3" t="s">
        <v>1643</v>
      </c>
      <c r="RF62" s="3" t="s">
        <v>1643</v>
      </c>
      <c r="RG62" s="3" t="s">
        <v>1643</v>
      </c>
      <c r="RH62" s="3" t="s">
        <v>1643</v>
      </c>
      <c r="RI62" s="3" t="s">
        <v>1643</v>
      </c>
      <c r="RJ62" s="3" t="s">
        <v>1643</v>
      </c>
      <c r="RK62" s="5" t="s">
        <v>1643</v>
      </c>
      <c r="RL62" s="8" t="s">
        <v>1643</v>
      </c>
      <c r="RM62" s="3" t="s">
        <v>1643</v>
      </c>
      <c r="RN62" s="3" t="s">
        <v>1643</v>
      </c>
      <c r="RO62" s="3" t="s">
        <v>1643</v>
      </c>
      <c r="RP62" s="3" t="s">
        <v>1643</v>
      </c>
      <c r="RQ62" s="3" t="s">
        <v>1643</v>
      </c>
      <c r="RR62" s="20" t="s">
        <v>1643</v>
      </c>
      <c r="RS62" s="13" t="s">
        <v>1643</v>
      </c>
      <c r="RT62" s="3" t="s">
        <v>1643</v>
      </c>
      <c r="RU62" s="3" t="s">
        <v>1643</v>
      </c>
      <c r="RV62" s="3" t="s">
        <v>1643</v>
      </c>
      <c r="RW62" s="3" t="s">
        <v>1643</v>
      </c>
      <c r="RX62" s="3" t="s">
        <v>1643</v>
      </c>
      <c r="RY62" s="3" t="s">
        <v>1643</v>
      </c>
      <c r="RZ62" s="3" t="s">
        <v>1643</v>
      </c>
      <c r="SA62" s="3" t="s">
        <v>1643</v>
      </c>
      <c r="SB62" s="3" t="s">
        <v>1643</v>
      </c>
      <c r="SC62" s="3" t="s">
        <v>1643</v>
      </c>
      <c r="SD62" s="3" t="s">
        <v>1643</v>
      </c>
      <c r="SE62" s="3" t="s">
        <v>1643</v>
      </c>
      <c r="SF62" s="3" t="s">
        <v>1643</v>
      </c>
      <c r="SG62" s="3" t="s">
        <v>1643</v>
      </c>
      <c r="SH62" s="3" t="s">
        <v>1643</v>
      </c>
      <c r="SI62" s="3" t="s">
        <v>1643</v>
      </c>
      <c r="SJ62" s="3" t="s">
        <v>1643</v>
      </c>
      <c r="SK62" s="3" t="s">
        <v>1643</v>
      </c>
      <c r="SL62" s="3" t="s">
        <v>1643</v>
      </c>
      <c r="SM62" s="3" t="s">
        <v>1643</v>
      </c>
      <c r="SN62" s="3" t="s">
        <v>1643</v>
      </c>
      <c r="SO62" s="3" t="s">
        <v>1643</v>
      </c>
      <c r="SP62" s="3" t="s">
        <v>1643</v>
      </c>
      <c r="SQ62" s="3" t="s">
        <v>1643</v>
      </c>
      <c r="SR62" s="3" t="s">
        <v>1643</v>
      </c>
      <c r="SS62" s="3" t="s">
        <v>1643</v>
      </c>
      <c r="ST62" s="3" t="s">
        <v>1643</v>
      </c>
      <c r="SU62" s="3" t="s">
        <v>1643</v>
      </c>
      <c r="SV62" s="3" t="s">
        <v>1643</v>
      </c>
      <c r="SW62" s="3" t="s">
        <v>1643</v>
      </c>
      <c r="SX62" s="3" t="s">
        <v>1643</v>
      </c>
      <c r="SY62" s="3" t="s">
        <v>1643</v>
      </c>
      <c r="SZ62" s="3" t="s">
        <v>1643</v>
      </c>
      <c r="TA62" s="3" t="s">
        <v>1643</v>
      </c>
      <c r="TB62" s="20" t="s">
        <v>1643</v>
      </c>
      <c r="TC62" s="13"/>
      <c r="TD62" s="3"/>
      <c r="TE62" s="5"/>
      <c r="TF62" s="18" t="s">
        <v>1643</v>
      </c>
      <c r="TG62" s="13" t="s">
        <v>1643</v>
      </c>
      <c r="TH62" s="3" t="s">
        <v>1643</v>
      </c>
      <c r="TI62" s="3" t="s">
        <v>1643</v>
      </c>
      <c r="TJ62" s="3" t="s">
        <v>1643</v>
      </c>
      <c r="TK62" s="3" t="s">
        <v>1643</v>
      </c>
      <c r="TL62" s="3" t="s">
        <v>1643</v>
      </c>
      <c r="TM62" s="3" t="s">
        <v>1643</v>
      </c>
      <c r="TN62" s="3" t="s">
        <v>1643</v>
      </c>
      <c r="TO62" s="3" t="s">
        <v>1643</v>
      </c>
      <c r="TP62" s="5" t="s">
        <v>1643</v>
      </c>
      <c r="TQ62" s="8" t="s">
        <v>1643</v>
      </c>
      <c r="TR62" s="3" t="s">
        <v>1643</v>
      </c>
      <c r="TS62" s="3" t="s">
        <v>1643</v>
      </c>
      <c r="TT62" s="3" t="s">
        <v>1643</v>
      </c>
      <c r="TU62" s="20" t="s">
        <v>1643</v>
      </c>
      <c r="TV62" s="13" t="s">
        <v>1643</v>
      </c>
      <c r="TW62" s="5" t="s">
        <v>1643</v>
      </c>
      <c r="TX62" s="13" t="s">
        <v>1643</v>
      </c>
      <c r="TY62" s="5" t="s">
        <v>1643</v>
      </c>
      <c r="TZ62" s="13" t="s">
        <v>1643</v>
      </c>
      <c r="UA62" s="3" t="s">
        <v>1643</v>
      </c>
      <c r="UB62" s="3" t="s">
        <v>1643</v>
      </c>
      <c r="UC62" s="3" t="s">
        <v>1643</v>
      </c>
      <c r="UD62" s="3" t="s">
        <v>1643</v>
      </c>
      <c r="UE62" s="5" t="s">
        <v>1643</v>
      </c>
      <c r="UF62" s="13" t="s">
        <v>110</v>
      </c>
      <c r="UG62" s="3" t="s">
        <v>1643</v>
      </c>
      <c r="UH62" s="5" t="s">
        <v>110</v>
      </c>
      <c r="UI62" s="13" t="s">
        <v>128</v>
      </c>
      <c r="UJ62" s="3" t="s">
        <v>129</v>
      </c>
      <c r="UK62" s="3" t="s">
        <v>131</v>
      </c>
      <c r="UL62" s="3" t="s">
        <v>130</v>
      </c>
      <c r="UM62" s="3" t="s">
        <v>131</v>
      </c>
      <c r="UN62" s="3" t="s">
        <v>131</v>
      </c>
      <c r="UO62" s="3" t="s">
        <v>127</v>
      </c>
      <c r="UP62" s="3" t="s">
        <v>127</v>
      </c>
      <c r="UQ62" s="3" t="s">
        <v>127</v>
      </c>
      <c r="UR62" s="3" t="s">
        <v>128</v>
      </c>
      <c r="US62" s="3" t="s">
        <v>131</v>
      </c>
      <c r="UT62" s="3" t="s">
        <v>127</v>
      </c>
      <c r="UU62" s="3" t="s">
        <v>132</v>
      </c>
      <c r="UV62" s="3" t="s">
        <v>132</v>
      </c>
      <c r="UW62" s="3" t="s">
        <v>131</v>
      </c>
      <c r="UX62" s="5" t="s">
        <v>1643</v>
      </c>
      <c r="UY62" s="13" t="s">
        <v>196</v>
      </c>
      <c r="UZ62" s="3" t="s">
        <v>198</v>
      </c>
      <c r="VA62" s="3" t="s">
        <v>200</v>
      </c>
      <c r="VB62" s="3" t="s">
        <v>201</v>
      </c>
      <c r="VC62" s="3" t="s">
        <v>1643</v>
      </c>
      <c r="VD62" s="3" t="s">
        <v>1643</v>
      </c>
      <c r="VE62" s="3" t="s">
        <v>1643</v>
      </c>
      <c r="VF62" s="5" t="s">
        <v>1643</v>
      </c>
      <c r="VG62" s="13" t="s">
        <v>231</v>
      </c>
      <c r="VH62" s="3" t="s">
        <v>232</v>
      </c>
      <c r="VI62" s="3" t="s">
        <v>233</v>
      </c>
      <c r="VJ62" s="3" t="s">
        <v>234</v>
      </c>
      <c r="VK62" s="3" t="s">
        <v>235</v>
      </c>
      <c r="VL62" s="3" t="s">
        <v>1643</v>
      </c>
      <c r="VM62" s="3" t="s">
        <v>1643</v>
      </c>
      <c r="VN62" s="5" t="s">
        <v>1643</v>
      </c>
      <c r="VO62" s="13" t="s">
        <v>127</v>
      </c>
      <c r="VP62" s="3" t="s">
        <v>127</v>
      </c>
      <c r="VQ62" s="3" t="s">
        <v>132</v>
      </c>
      <c r="VR62" s="3" t="s">
        <v>132</v>
      </c>
      <c r="VS62" s="3" t="s">
        <v>131</v>
      </c>
      <c r="VT62" s="3" t="s">
        <v>131</v>
      </c>
      <c r="VU62" s="3" t="s">
        <v>132</v>
      </c>
      <c r="VV62" s="3" t="s">
        <v>129</v>
      </c>
      <c r="VW62" s="3" t="s">
        <v>131</v>
      </c>
      <c r="VX62" s="3" t="s">
        <v>127</v>
      </c>
      <c r="VY62" s="3" t="s">
        <v>127</v>
      </c>
      <c r="VZ62" s="3" t="s">
        <v>127</v>
      </c>
      <c r="WA62" s="3" t="s">
        <v>127</v>
      </c>
      <c r="WB62" s="3" t="s">
        <v>127</v>
      </c>
      <c r="WC62" s="3" t="s">
        <v>127</v>
      </c>
      <c r="WD62" s="3" t="s">
        <v>132</v>
      </c>
      <c r="WE62" s="3" t="s">
        <v>129</v>
      </c>
      <c r="WF62" s="3" t="s">
        <v>131</v>
      </c>
      <c r="WG62" s="3" t="s">
        <v>131</v>
      </c>
      <c r="WH62" s="3" t="s">
        <v>132</v>
      </c>
      <c r="WI62" s="3" t="s">
        <v>132</v>
      </c>
      <c r="WJ62" s="3" t="s">
        <v>132</v>
      </c>
      <c r="WK62" s="3" t="s">
        <v>131</v>
      </c>
      <c r="WL62" s="3" t="s">
        <v>131</v>
      </c>
      <c r="WM62" s="3" t="s">
        <v>131</v>
      </c>
      <c r="WN62" s="3" t="s">
        <v>131</v>
      </c>
      <c r="WO62" s="3" t="s">
        <v>132</v>
      </c>
      <c r="WP62" s="3" t="s">
        <v>129</v>
      </c>
      <c r="WQ62" s="3" t="s">
        <v>129</v>
      </c>
      <c r="WR62" s="3" t="s">
        <v>131</v>
      </c>
      <c r="WS62" s="3" t="s">
        <v>131</v>
      </c>
      <c r="WT62" s="3" t="s">
        <v>129</v>
      </c>
      <c r="WU62" s="3" t="s">
        <v>129</v>
      </c>
      <c r="WV62" s="3" t="s">
        <v>129</v>
      </c>
      <c r="WW62" s="3" t="s">
        <v>130</v>
      </c>
      <c r="WX62" s="3" t="s">
        <v>129</v>
      </c>
      <c r="WY62" s="3" t="s">
        <v>131</v>
      </c>
      <c r="WZ62" s="3" t="s">
        <v>132</v>
      </c>
      <c r="XA62" s="3" t="s">
        <v>132</v>
      </c>
      <c r="XB62" s="3" t="s">
        <v>132</v>
      </c>
      <c r="XC62" s="3" t="s">
        <v>131</v>
      </c>
      <c r="XD62" s="3" t="s">
        <v>131</v>
      </c>
      <c r="XE62" s="3" t="s">
        <v>131</v>
      </c>
      <c r="XF62" s="3" t="s">
        <v>129</v>
      </c>
      <c r="XG62" s="3" t="s">
        <v>129</v>
      </c>
      <c r="XH62" s="3" t="s">
        <v>129</v>
      </c>
      <c r="XI62" s="3" t="s">
        <v>132</v>
      </c>
      <c r="XJ62" s="3" t="s">
        <v>127</v>
      </c>
      <c r="XK62" s="3" t="s">
        <v>127</v>
      </c>
      <c r="XL62" s="3" t="s">
        <v>127</v>
      </c>
      <c r="XM62" s="3" t="s">
        <v>127</v>
      </c>
      <c r="XN62" s="3" t="s">
        <v>127</v>
      </c>
      <c r="XO62" s="3" t="s">
        <v>131</v>
      </c>
      <c r="XP62" s="3" t="s">
        <v>131</v>
      </c>
      <c r="XQ62" s="3" t="s">
        <v>130</v>
      </c>
      <c r="XR62" s="3" t="s">
        <v>130</v>
      </c>
      <c r="XS62" s="3" t="s">
        <v>130</v>
      </c>
      <c r="XT62" s="3" t="s">
        <v>128</v>
      </c>
      <c r="XU62" s="3" t="s">
        <v>127</v>
      </c>
      <c r="XV62" s="3" t="s">
        <v>127</v>
      </c>
      <c r="XW62" s="3" t="s">
        <v>130</v>
      </c>
      <c r="XX62" s="3" t="s">
        <v>127</v>
      </c>
      <c r="XY62" s="3" t="s">
        <v>127</v>
      </c>
      <c r="XZ62" s="3" t="s">
        <v>127</v>
      </c>
      <c r="YA62" s="5" t="s">
        <v>1643</v>
      </c>
      <c r="YB62" s="13" t="s">
        <v>353</v>
      </c>
      <c r="YC62" s="3" t="s">
        <v>1643</v>
      </c>
      <c r="YD62" s="3" t="s">
        <v>1643</v>
      </c>
      <c r="YE62" s="3" t="s">
        <v>1643</v>
      </c>
      <c r="YF62" s="3" t="s">
        <v>1643</v>
      </c>
      <c r="YG62" s="3" t="s">
        <v>111</v>
      </c>
      <c r="YH62" s="5" t="s">
        <v>1643</v>
      </c>
      <c r="YI62" s="13" t="s">
        <v>110</v>
      </c>
      <c r="YJ62" s="3" t="s">
        <v>111</v>
      </c>
      <c r="YK62" s="3" t="s">
        <v>1643</v>
      </c>
      <c r="YL62" s="3" t="s">
        <v>111</v>
      </c>
      <c r="YM62" s="3" t="s">
        <v>1643</v>
      </c>
      <c r="YN62" s="3" t="s">
        <v>1643</v>
      </c>
      <c r="YO62" s="3" t="s">
        <v>110</v>
      </c>
      <c r="YP62" s="3" t="s">
        <v>111</v>
      </c>
      <c r="YQ62" s="3" t="s">
        <v>1643</v>
      </c>
      <c r="YR62" s="3" t="s">
        <v>111</v>
      </c>
      <c r="YS62" s="3" t="s">
        <v>1643</v>
      </c>
      <c r="YT62" s="3" t="s">
        <v>1643</v>
      </c>
      <c r="YU62" s="3" t="s">
        <v>1643</v>
      </c>
      <c r="YV62" s="3" t="s">
        <v>111</v>
      </c>
      <c r="YW62" s="3" t="s">
        <v>1643</v>
      </c>
      <c r="YX62" s="3" t="s">
        <v>1643</v>
      </c>
      <c r="YY62" s="3" t="s">
        <v>111</v>
      </c>
      <c r="YZ62" s="3" t="s">
        <v>1643</v>
      </c>
      <c r="ZA62" s="3" t="s">
        <v>1643</v>
      </c>
      <c r="ZB62" s="3" t="s">
        <v>111</v>
      </c>
      <c r="ZC62" s="3" t="s">
        <v>1643</v>
      </c>
      <c r="ZD62" s="3" t="s">
        <v>1643</v>
      </c>
      <c r="ZE62" s="3" t="s">
        <v>111</v>
      </c>
      <c r="ZF62" s="3" t="s">
        <v>1643</v>
      </c>
      <c r="ZG62" s="3" t="s">
        <v>1643</v>
      </c>
      <c r="ZH62" s="3" t="s">
        <v>110</v>
      </c>
      <c r="ZI62" s="3" t="s">
        <v>111</v>
      </c>
      <c r="ZJ62" s="3" t="s">
        <v>1643</v>
      </c>
      <c r="ZK62" s="3" t="s">
        <v>111</v>
      </c>
      <c r="ZL62" s="3" t="s">
        <v>1643</v>
      </c>
      <c r="ZM62" s="3" t="s">
        <v>1643</v>
      </c>
      <c r="ZN62" s="3" t="s">
        <v>1643</v>
      </c>
      <c r="ZO62" s="3" t="s">
        <v>245</v>
      </c>
      <c r="ZP62" s="3" t="s">
        <v>1643</v>
      </c>
      <c r="ZQ62" s="3" t="s">
        <v>1643</v>
      </c>
      <c r="ZR62" s="5" t="s">
        <v>1643</v>
      </c>
      <c r="ZS62" s="13" t="s">
        <v>447</v>
      </c>
      <c r="ZT62" s="3" t="s">
        <v>452</v>
      </c>
      <c r="ZU62" s="3" t="s">
        <v>1782</v>
      </c>
      <c r="ZV62" s="18" t="s">
        <v>110</v>
      </c>
      <c r="ZW62" s="13" t="s">
        <v>483</v>
      </c>
      <c r="ZX62" s="3" t="s">
        <v>484</v>
      </c>
      <c r="ZY62" s="3" t="s">
        <v>486</v>
      </c>
      <c r="ZZ62" s="3" t="s">
        <v>1643</v>
      </c>
      <c r="AAA62" s="3" t="s">
        <v>1643</v>
      </c>
      <c r="AAB62" s="3" t="s">
        <v>1643</v>
      </c>
      <c r="AAC62" s="3" t="s">
        <v>1643</v>
      </c>
      <c r="AAD62" s="3" t="s">
        <v>1643</v>
      </c>
      <c r="AAE62" s="3" t="s">
        <v>1643</v>
      </c>
      <c r="AAF62" s="5" t="s">
        <v>1643</v>
      </c>
      <c r="AAG62" s="13" t="s">
        <v>110</v>
      </c>
      <c r="AAH62" s="3" t="s">
        <v>111</v>
      </c>
      <c r="AAI62" s="3" t="s">
        <v>110</v>
      </c>
      <c r="AAJ62" s="3" t="s">
        <v>111</v>
      </c>
      <c r="AAK62" s="3" t="s">
        <v>111</v>
      </c>
      <c r="AAL62" s="3" t="s">
        <v>1643</v>
      </c>
      <c r="AAM62" s="3" t="s">
        <v>1643</v>
      </c>
      <c r="AAN62" s="3" t="s">
        <v>1643</v>
      </c>
      <c r="AAO62" s="5" t="s">
        <v>1643</v>
      </c>
      <c r="AAP62" s="13" t="s">
        <v>245</v>
      </c>
      <c r="AAQ62" s="5" t="s">
        <v>1643</v>
      </c>
      <c r="AAR62" s="13" t="s">
        <v>520</v>
      </c>
      <c r="AAS62" s="3" t="s">
        <v>110</v>
      </c>
      <c r="AAT62" s="3" t="s">
        <v>110</v>
      </c>
      <c r="AAU62" s="3" t="s">
        <v>111</v>
      </c>
      <c r="AAV62" s="3" t="s">
        <v>111</v>
      </c>
      <c r="AAW62" s="3" t="s">
        <v>111</v>
      </c>
      <c r="AAX62" s="5" t="s">
        <v>110</v>
      </c>
      <c r="AAY62" s="13" t="s">
        <v>111</v>
      </c>
      <c r="AAZ62" s="13" t="s">
        <v>1643</v>
      </c>
      <c r="ABA62" s="3" t="s">
        <v>1643</v>
      </c>
      <c r="ABB62" s="3" t="s">
        <v>1643</v>
      </c>
      <c r="ABC62" s="3" t="s">
        <v>1643</v>
      </c>
      <c r="ABD62" s="3" t="s">
        <v>1643</v>
      </c>
      <c r="ABE62" s="20"/>
      <c r="ABF62" s="5" t="s">
        <v>1643</v>
      </c>
      <c r="ABG62" s="13" t="s">
        <v>1643</v>
      </c>
      <c r="ABH62" s="3" t="s">
        <v>1643</v>
      </c>
      <c r="ABI62" s="3" t="s">
        <v>1643</v>
      </c>
      <c r="ABJ62" s="3" t="s">
        <v>1643</v>
      </c>
      <c r="ABK62" s="3" t="s">
        <v>1643</v>
      </c>
      <c r="ABL62" s="3" t="s">
        <v>1643</v>
      </c>
      <c r="ABM62" s="5" t="s">
        <v>1643</v>
      </c>
      <c r="ABN62" s="13" t="s">
        <v>1643</v>
      </c>
      <c r="ABO62" s="3" t="s">
        <v>1643</v>
      </c>
      <c r="ABP62" s="3" t="s">
        <v>1643</v>
      </c>
      <c r="ABQ62" s="3" t="s">
        <v>1643</v>
      </c>
      <c r="ABR62" s="3" t="s">
        <v>1643</v>
      </c>
      <c r="ABS62" s="3" t="s">
        <v>1643</v>
      </c>
      <c r="ABT62" s="5" t="s">
        <v>1643</v>
      </c>
      <c r="ABU62" s="13" t="s">
        <v>1643</v>
      </c>
      <c r="ABV62" s="3" t="s">
        <v>1643</v>
      </c>
      <c r="ABW62" s="3" t="s">
        <v>1643</v>
      </c>
      <c r="ABX62" s="3" t="s">
        <v>1643</v>
      </c>
      <c r="ABY62" s="3" t="s">
        <v>1643</v>
      </c>
      <c r="ABZ62" s="3" t="s">
        <v>1643</v>
      </c>
      <c r="ACA62" s="5" t="s">
        <v>1643</v>
      </c>
      <c r="ACB62" s="13" t="s">
        <v>1643</v>
      </c>
      <c r="ACC62" s="3" t="s">
        <v>1643</v>
      </c>
      <c r="ACD62" s="3" t="s">
        <v>1643</v>
      </c>
      <c r="ACE62" s="3" t="s">
        <v>1643</v>
      </c>
      <c r="ACF62" s="3" t="s">
        <v>1643</v>
      </c>
      <c r="ACG62" s="3" t="s">
        <v>1643</v>
      </c>
      <c r="ACH62" s="3" t="s">
        <v>1643</v>
      </c>
      <c r="ACI62" s="3" t="s">
        <v>1643</v>
      </c>
      <c r="ACJ62" s="5" t="s">
        <v>1643</v>
      </c>
      <c r="ACK62" s="13" t="s">
        <v>111</v>
      </c>
      <c r="ACL62" s="3" t="s">
        <v>1643</v>
      </c>
      <c r="ACM62" s="3" t="s">
        <v>1643</v>
      </c>
      <c r="ACN62" s="3" t="s">
        <v>1643</v>
      </c>
      <c r="ACO62" s="3" t="s">
        <v>1643</v>
      </c>
      <c r="ACP62" s="5" t="s">
        <v>1643</v>
      </c>
      <c r="ACQ62" s="13" t="s">
        <v>1643</v>
      </c>
      <c r="ACR62" s="3" t="s">
        <v>1643</v>
      </c>
      <c r="ACS62" s="3" t="s">
        <v>1643</v>
      </c>
      <c r="ACT62" s="3" t="s">
        <v>1643</v>
      </c>
      <c r="ACU62" s="5"/>
      <c r="ACV62" s="13" t="s">
        <v>1643</v>
      </c>
      <c r="ACW62" s="3" t="s">
        <v>1643</v>
      </c>
      <c r="ACX62" s="3" t="s">
        <v>1643</v>
      </c>
      <c r="ACY62" s="3" t="s">
        <v>1643</v>
      </c>
      <c r="ACZ62" s="5" t="s">
        <v>1643</v>
      </c>
      <c r="ADA62" s="13" t="s">
        <v>1643</v>
      </c>
      <c r="ADB62" s="3" t="s">
        <v>1643</v>
      </c>
      <c r="ADC62" s="3" t="s">
        <v>1643</v>
      </c>
      <c r="ADD62" s="3" t="s">
        <v>1643</v>
      </c>
      <c r="ADE62" s="3" t="s">
        <v>1643</v>
      </c>
      <c r="ADF62" s="3" t="s">
        <v>1643</v>
      </c>
      <c r="ADG62" s="3" t="s">
        <v>1643</v>
      </c>
      <c r="ADH62" s="3" t="s">
        <v>1643</v>
      </c>
      <c r="ADI62" s="20" t="s">
        <v>1643</v>
      </c>
      <c r="ADJ62" s="13" t="s">
        <v>110</v>
      </c>
      <c r="ADK62" s="3" t="s">
        <v>546</v>
      </c>
      <c r="ADL62" s="3" t="s">
        <v>1643</v>
      </c>
      <c r="ADM62" s="3" t="s">
        <v>1643</v>
      </c>
      <c r="ADN62" s="3" t="s">
        <v>1643</v>
      </c>
      <c r="ADO62" s="5" t="s">
        <v>545</v>
      </c>
      <c r="ADP62" s="13" t="s">
        <v>578</v>
      </c>
      <c r="ADQ62" s="8" t="s">
        <v>1643</v>
      </c>
      <c r="ADR62" s="3" t="s">
        <v>1643</v>
      </c>
      <c r="ADS62" s="3" t="s">
        <v>1643</v>
      </c>
      <c r="ADT62" s="5" t="s">
        <v>545</v>
      </c>
      <c r="ADU62" s="13" t="s">
        <v>1643</v>
      </c>
      <c r="ADV62" s="8" t="s">
        <v>1643</v>
      </c>
      <c r="ADW62" s="3" t="s">
        <v>1643</v>
      </c>
      <c r="ADX62" s="3" t="s">
        <v>1643</v>
      </c>
      <c r="ADY62" s="5" t="s">
        <v>1643</v>
      </c>
      <c r="ADZ62" s="13" t="s">
        <v>1643</v>
      </c>
      <c r="AEA62" s="8" t="s">
        <v>1643</v>
      </c>
      <c r="AEB62" s="3" t="s">
        <v>1643</v>
      </c>
      <c r="AEC62" s="3" t="s">
        <v>1643</v>
      </c>
      <c r="AED62" s="5" t="s">
        <v>1643</v>
      </c>
      <c r="AEE62" s="13" t="s">
        <v>136</v>
      </c>
      <c r="AEF62" s="3" t="s">
        <v>557</v>
      </c>
      <c r="AEG62" s="3" t="s">
        <v>140</v>
      </c>
      <c r="AEH62" s="3" t="s">
        <v>144</v>
      </c>
      <c r="AEI62" s="3" t="s">
        <v>156</v>
      </c>
      <c r="AEJ62" s="3" t="s">
        <v>1643</v>
      </c>
      <c r="AEK62" s="3" t="s">
        <v>1643</v>
      </c>
      <c r="AEL62" s="3" t="s">
        <v>1643</v>
      </c>
      <c r="AEM62" s="5" t="s">
        <v>1643</v>
      </c>
      <c r="AEN62" s="13" t="s">
        <v>1643</v>
      </c>
      <c r="AEO62" s="3" t="s">
        <v>1643</v>
      </c>
      <c r="AEP62" s="3" t="s">
        <v>1643</v>
      </c>
      <c r="AEQ62" s="3" t="s">
        <v>1643</v>
      </c>
      <c r="AER62" s="3" t="s">
        <v>1643</v>
      </c>
      <c r="AES62" s="3" t="s">
        <v>1643</v>
      </c>
      <c r="AET62" s="5" t="s">
        <v>597</v>
      </c>
      <c r="AEU62" s="13" t="s">
        <v>110</v>
      </c>
      <c r="AEV62" s="3" t="s">
        <v>1783</v>
      </c>
      <c r="AEW62" s="3" t="s">
        <v>111</v>
      </c>
      <c r="AEX62" s="3" t="s">
        <v>1643</v>
      </c>
      <c r="AEY62" s="5" t="s">
        <v>1643</v>
      </c>
    </row>
    <row r="63" spans="1:831" ht="58" x14ac:dyDescent="0.35">
      <c r="A63" s="1">
        <v>45665.334756944445</v>
      </c>
      <c r="B63" s="2">
        <v>45665.341921296298</v>
      </c>
      <c r="C63" s="4">
        <v>6</v>
      </c>
      <c r="D63" s="4">
        <v>618</v>
      </c>
      <c r="E63" s="3" t="s">
        <v>1677</v>
      </c>
      <c r="F63" s="2">
        <v>45672.341940590275</v>
      </c>
      <c r="G63" s="3" t="s">
        <v>1785</v>
      </c>
      <c r="H63" s="4">
        <v>0.5</v>
      </c>
      <c r="I63" s="3" t="s">
        <v>1642</v>
      </c>
      <c r="J63" s="3" t="s">
        <v>1642</v>
      </c>
      <c r="K63" s="3" t="s">
        <v>1642</v>
      </c>
      <c r="L63" s="3" t="s">
        <v>1642</v>
      </c>
      <c r="M63" s="3" t="s">
        <v>1642</v>
      </c>
      <c r="N63" s="3" t="s">
        <v>1642</v>
      </c>
      <c r="O63" s="3" t="s">
        <v>110</v>
      </c>
      <c r="P63" s="3" t="s">
        <v>1643</v>
      </c>
      <c r="Q63" s="3" t="s">
        <v>1643</v>
      </c>
      <c r="R63" s="20" t="s">
        <v>110</v>
      </c>
      <c r="S63" s="127">
        <v>13</v>
      </c>
      <c r="T63" s="124"/>
      <c r="U63" s="3"/>
      <c r="V63" s="3" t="s">
        <v>20</v>
      </c>
      <c r="W63" s="3" t="s">
        <v>110</v>
      </c>
      <c r="X63" s="3" t="s">
        <v>47</v>
      </c>
      <c r="Y63" s="3" t="s">
        <v>92</v>
      </c>
      <c r="Z63" s="3" t="s">
        <v>10</v>
      </c>
      <c r="AA63" s="4">
        <v>453</v>
      </c>
      <c r="AB63" s="3" t="s">
        <v>25</v>
      </c>
      <c r="AC63" s="3" t="s">
        <v>111</v>
      </c>
      <c r="AD63" s="3" t="s">
        <v>111</v>
      </c>
      <c r="AE63" s="5" t="s">
        <v>1822</v>
      </c>
      <c r="AF63" s="8" t="s">
        <v>1643</v>
      </c>
      <c r="AG63" s="3" t="s">
        <v>1643</v>
      </c>
      <c r="AH63" s="3" t="s">
        <v>1643</v>
      </c>
      <c r="AI63" s="3" t="s">
        <v>1643</v>
      </c>
      <c r="AJ63" s="3" t="s">
        <v>1643</v>
      </c>
      <c r="AK63" s="3" t="s">
        <v>1643</v>
      </c>
      <c r="AL63" s="3" t="s">
        <v>1643</v>
      </c>
      <c r="AM63" s="3" t="s">
        <v>1643</v>
      </c>
      <c r="AN63" s="3" t="s">
        <v>1643</v>
      </c>
      <c r="AO63" s="3" t="s">
        <v>1643</v>
      </c>
      <c r="AP63" s="3" t="s">
        <v>1643</v>
      </c>
      <c r="AQ63" s="3" t="s">
        <v>1643</v>
      </c>
      <c r="AR63" s="3" t="s">
        <v>1643</v>
      </c>
      <c r="AS63" s="3" t="s">
        <v>1643</v>
      </c>
      <c r="AT63" s="3" t="s">
        <v>1643</v>
      </c>
      <c r="AU63" s="5" t="s">
        <v>1643</v>
      </c>
      <c r="AV63" s="13" t="s">
        <v>1643</v>
      </c>
      <c r="AW63" s="3" t="s">
        <v>1643</v>
      </c>
      <c r="AX63" s="3" t="s">
        <v>1643</v>
      </c>
      <c r="AY63" s="3" t="s">
        <v>1643</v>
      </c>
      <c r="AZ63" s="3" t="s">
        <v>1643</v>
      </c>
      <c r="BA63" s="3" t="s">
        <v>1643</v>
      </c>
      <c r="BB63" s="3" t="s">
        <v>1643</v>
      </c>
      <c r="BC63" s="5" t="s">
        <v>1643</v>
      </c>
      <c r="BD63" s="13" t="s">
        <v>1643</v>
      </c>
      <c r="BE63" s="3" t="s">
        <v>1643</v>
      </c>
      <c r="BF63" s="3" t="s">
        <v>1643</v>
      </c>
      <c r="BG63" s="3" t="s">
        <v>1643</v>
      </c>
      <c r="BH63" s="3" t="s">
        <v>1643</v>
      </c>
      <c r="BI63" s="3" t="s">
        <v>1643</v>
      </c>
      <c r="BJ63" s="3" t="s">
        <v>1643</v>
      </c>
      <c r="BK63" s="5" t="s">
        <v>1643</v>
      </c>
      <c r="BL63" s="13" t="s">
        <v>1643</v>
      </c>
      <c r="BM63" s="3" t="s">
        <v>1643</v>
      </c>
      <c r="BN63" s="3" t="s">
        <v>1643</v>
      </c>
      <c r="BO63" s="5" t="s">
        <v>1643</v>
      </c>
      <c r="BP63" s="13" t="s">
        <v>1643</v>
      </c>
      <c r="BQ63" s="3" t="s">
        <v>1643</v>
      </c>
      <c r="BR63" s="3" t="s">
        <v>1643</v>
      </c>
      <c r="BS63" s="5" t="s">
        <v>1643</v>
      </c>
      <c r="BT63" s="13" t="s">
        <v>1643</v>
      </c>
      <c r="BU63" s="5" t="s">
        <v>1643</v>
      </c>
      <c r="BV63" s="13" t="s">
        <v>1643</v>
      </c>
      <c r="BW63" s="3" t="s">
        <v>1643</v>
      </c>
      <c r="BX63" s="3" t="s">
        <v>1643</v>
      </c>
      <c r="BY63" s="5" t="s">
        <v>1643</v>
      </c>
      <c r="BZ63" s="13" t="s">
        <v>1643</v>
      </c>
      <c r="CA63" s="3" t="s">
        <v>1643</v>
      </c>
      <c r="CB63" s="3" t="s">
        <v>1643</v>
      </c>
      <c r="CC63" s="3" t="s">
        <v>1643</v>
      </c>
      <c r="CD63" s="5" t="s">
        <v>1643</v>
      </c>
      <c r="CE63" s="13" t="s">
        <v>1643</v>
      </c>
      <c r="CF63" s="3" t="s">
        <v>1643</v>
      </c>
      <c r="CG63" s="3" t="s">
        <v>1643</v>
      </c>
      <c r="CH63" s="3" t="s">
        <v>1643</v>
      </c>
      <c r="CI63" s="3" t="s">
        <v>1643</v>
      </c>
      <c r="CJ63" s="3" t="s">
        <v>1643</v>
      </c>
      <c r="CK63" s="5" t="s">
        <v>1643</v>
      </c>
      <c r="CL63" s="13" t="s">
        <v>1643</v>
      </c>
      <c r="CM63" s="3" t="s">
        <v>1643</v>
      </c>
      <c r="CN63" s="3" t="s">
        <v>1643</v>
      </c>
      <c r="CO63" s="3" t="s">
        <v>1643</v>
      </c>
      <c r="CP63" s="3" t="s">
        <v>1643</v>
      </c>
      <c r="CQ63" s="20" t="s">
        <v>1643</v>
      </c>
      <c r="CR63" s="13" t="s">
        <v>1643</v>
      </c>
      <c r="CS63" s="3" t="s">
        <v>1643</v>
      </c>
      <c r="CT63" s="3" t="s">
        <v>1643</v>
      </c>
      <c r="CU63" s="3" t="s">
        <v>1643</v>
      </c>
      <c r="CV63" s="3" t="s">
        <v>1643</v>
      </c>
      <c r="CW63" s="3" t="s">
        <v>1643</v>
      </c>
      <c r="CX63" s="3" t="s">
        <v>1643</v>
      </c>
      <c r="CY63" s="3" t="s">
        <v>1643</v>
      </c>
      <c r="CZ63" s="3" t="s">
        <v>1643</v>
      </c>
      <c r="DA63" s="3" t="s">
        <v>1643</v>
      </c>
      <c r="DB63" s="3" t="s">
        <v>1643</v>
      </c>
      <c r="DC63" s="3" t="s">
        <v>1643</v>
      </c>
      <c r="DD63" s="3" t="s">
        <v>1643</v>
      </c>
      <c r="DE63" s="5" t="s">
        <v>1643</v>
      </c>
      <c r="DF63" s="8" t="s">
        <v>1643</v>
      </c>
      <c r="DG63" s="3" t="s">
        <v>1643</v>
      </c>
      <c r="DH63" s="3" t="s">
        <v>1643</v>
      </c>
      <c r="DI63" s="3" t="s">
        <v>1643</v>
      </c>
      <c r="DJ63" s="3" t="s">
        <v>1643</v>
      </c>
      <c r="DK63" s="3" t="s">
        <v>1643</v>
      </c>
      <c r="DL63" s="3" t="s">
        <v>1643</v>
      </c>
      <c r="DM63" s="3" t="s">
        <v>1643</v>
      </c>
      <c r="DN63" s="5" t="s">
        <v>1643</v>
      </c>
      <c r="DO63" s="8" t="s">
        <v>1643</v>
      </c>
      <c r="DP63" s="3" t="s">
        <v>1643</v>
      </c>
      <c r="DQ63" s="3" t="s">
        <v>1643</v>
      </c>
      <c r="DR63" s="5" t="s">
        <v>1643</v>
      </c>
      <c r="DS63" s="8" t="s">
        <v>1643</v>
      </c>
      <c r="DT63" s="3" t="s">
        <v>1643</v>
      </c>
      <c r="DU63" s="3" t="s">
        <v>1643</v>
      </c>
      <c r="DV63" s="5" t="s">
        <v>1643</v>
      </c>
      <c r="DW63" s="16" t="s">
        <v>1643</v>
      </c>
      <c r="DX63" s="13" t="s">
        <v>1643</v>
      </c>
      <c r="DY63" s="3" t="s">
        <v>1643</v>
      </c>
      <c r="DZ63" s="3" t="s">
        <v>1643</v>
      </c>
      <c r="EA63" s="3" t="s">
        <v>1643</v>
      </c>
      <c r="EB63" s="20" t="s">
        <v>1643</v>
      </c>
      <c r="EC63" s="13" t="s">
        <v>1643</v>
      </c>
      <c r="ED63" s="3" t="s">
        <v>1643</v>
      </c>
      <c r="EE63" s="3" t="s">
        <v>1643</v>
      </c>
      <c r="EF63" s="3" t="s">
        <v>1643</v>
      </c>
      <c r="EG63" s="3" t="s">
        <v>1643</v>
      </c>
      <c r="EH63" s="3" t="s">
        <v>1643</v>
      </c>
      <c r="EI63" s="3" t="s">
        <v>1643</v>
      </c>
      <c r="EJ63" s="3" t="s">
        <v>1643</v>
      </c>
      <c r="EK63" s="3" t="s">
        <v>1643</v>
      </c>
      <c r="EL63" s="3" t="s">
        <v>1643</v>
      </c>
      <c r="EM63" s="20" t="s">
        <v>1643</v>
      </c>
      <c r="EN63" s="18" t="s">
        <v>1643</v>
      </c>
      <c r="EO63" s="8" t="s">
        <v>1643</v>
      </c>
      <c r="EP63" s="3" t="s">
        <v>1643</v>
      </c>
      <c r="EQ63" s="3" t="s">
        <v>1643</v>
      </c>
      <c r="ER63" s="3" t="s">
        <v>1643</v>
      </c>
      <c r="ES63" s="3" t="s">
        <v>1643</v>
      </c>
      <c r="ET63" s="3" t="s">
        <v>1643</v>
      </c>
      <c r="EU63" s="3" t="s">
        <v>1643</v>
      </c>
      <c r="EV63" s="3" t="s">
        <v>1643</v>
      </c>
      <c r="EW63" s="3" t="s">
        <v>1643</v>
      </c>
      <c r="EX63" s="20" t="s">
        <v>1643</v>
      </c>
      <c r="EY63" s="16" t="s">
        <v>1643</v>
      </c>
      <c r="EZ63" s="13" t="s">
        <v>1643</v>
      </c>
      <c r="FA63" s="3" t="s">
        <v>1643</v>
      </c>
      <c r="FB63" s="3" t="s">
        <v>1643</v>
      </c>
      <c r="FC63" s="3" t="s">
        <v>1643</v>
      </c>
      <c r="FD63" s="3" t="s">
        <v>1643</v>
      </c>
      <c r="FE63" s="3" t="s">
        <v>1643</v>
      </c>
      <c r="FF63" s="3" t="s">
        <v>1643</v>
      </c>
      <c r="FG63" s="3" t="s">
        <v>1643</v>
      </c>
      <c r="FH63" s="3" t="s">
        <v>1643</v>
      </c>
      <c r="FI63" s="3" t="s">
        <v>1643</v>
      </c>
      <c r="FJ63" s="3" t="s">
        <v>1643</v>
      </c>
      <c r="FK63" s="3" t="s">
        <v>1643</v>
      </c>
      <c r="FL63" s="3" t="s">
        <v>1643</v>
      </c>
      <c r="FM63" s="3" t="s">
        <v>1643</v>
      </c>
      <c r="FN63" s="3" t="s">
        <v>1643</v>
      </c>
      <c r="FO63" s="3" t="s">
        <v>1643</v>
      </c>
      <c r="FP63" s="3" t="s">
        <v>1643</v>
      </c>
      <c r="FQ63" s="3" t="s">
        <v>1643</v>
      </c>
      <c r="FR63" s="3" t="s">
        <v>1643</v>
      </c>
      <c r="FS63" s="3" t="s">
        <v>1643</v>
      </c>
      <c r="FT63" s="3" t="s">
        <v>1643</v>
      </c>
      <c r="FU63" s="3" t="s">
        <v>1643</v>
      </c>
      <c r="FV63" s="3" t="s">
        <v>1643</v>
      </c>
      <c r="FW63" s="3" t="s">
        <v>1643</v>
      </c>
      <c r="FX63" s="3" t="s">
        <v>1643</v>
      </c>
      <c r="FY63" s="3" t="s">
        <v>1643</v>
      </c>
      <c r="FZ63" s="3" t="s">
        <v>1643</v>
      </c>
      <c r="GA63" s="3" t="s">
        <v>1643</v>
      </c>
      <c r="GB63" s="3" t="s">
        <v>1643</v>
      </c>
      <c r="GC63" s="3" t="s">
        <v>1643</v>
      </c>
      <c r="GD63" s="3" t="s">
        <v>1643</v>
      </c>
      <c r="GE63" s="3" t="s">
        <v>1643</v>
      </c>
      <c r="GF63" s="3" t="s">
        <v>1643</v>
      </c>
      <c r="GG63" s="3" t="s">
        <v>1643</v>
      </c>
      <c r="GH63" s="3" t="s">
        <v>1643</v>
      </c>
      <c r="GI63" s="3" t="s">
        <v>1643</v>
      </c>
      <c r="GJ63" s="3" t="s">
        <v>1643</v>
      </c>
      <c r="GK63" s="3" t="s">
        <v>1643</v>
      </c>
      <c r="GL63" s="3" t="s">
        <v>1643</v>
      </c>
      <c r="GM63" s="3" t="s">
        <v>1643</v>
      </c>
      <c r="GN63" s="3" t="s">
        <v>1643</v>
      </c>
      <c r="GO63" s="3" t="s">
        <v>1643</v>
      </c>
      <c r="GP63" s="20" t="s">
        <v>1643</v>
      </c>
      <c r="GQ63" s="13" t="s">
        <v>1643</v>
      </c>
      <c r="GR63" s="20" t="s">
        <v>1643</v>
      </c>
      <c r="GS63" s="13" t="s">
        <v>1643</v>
      </c>
      <c r="GT63" s="3" t="s">
        <v>1643</v>
      </c>
      <c r="GU63" s="3" t="s">
        <v>1643</v>
      </c>
      <c r="GV63" s="20" t="s">
        <v>1643</v>
      </c>
      <c r="GW63" s="31"/>
      <c r="GX63" s="13" t="s">
        <v>1643</v>
      </c>
      <c r="GY63" s="5" t="s">
        <v>1643</v>
      </c>
      <c r="GZ63" s="13" t="s">
        <v>1643</v>
      </c>
      <c r="HA63" s="5" t="s">
        <v>1643</v>
      </c>
      <c r="HB63" s="13" t="s">
        <v>1643</v>
      </c>
      <c r="HC63" s="3" t="s">
        <v>1643</v>
      </c>
      <c r="HD63" s="3" t="s">
        <v>1643</v>
      </c>
      <c r="HE63" s="3" t="s">
        <v>1643</v>
      </c>
      <c r="HF63" s="3" t="s">
        <v>1643</v>
      </c>
      <c r="HG63" s="20" t="s">
        <v>1643</v>
      </c>
      <c r="HH63" s="13" t="s">
        <v>1643</v>
      </c>
      <c r="HI63" s="3"/>
      <c r="HJ63" s="3" t="s">
        <v>1643</v>
      </c>
      <c r="HK63" s="3" t="s">
        <v>1643</v>
      </c>
      <c r="HL63" s="3" t="s">
        <v>1643</v>
      </c>
      <c r="HM63" s="3" t="s">
        <v>1643</v>
      </c>
      <c r="HN63" s="3" t="s">
        <v>1643</v>
      </c>
      <c r="HO63" s="5" t="s">
        <v>1643</v>
      </c>
      <c r="HP63" s="8" t="s">
        <v>1643</v>
      </c>
      <c r="HQ63" s="8" t="s">
        <v>1643</v>
      </c>
      <c r="HR63" s="3" t="s">
        <v>1643</v>
      </c>
      <c r="HS63" s="3" t="s">
        <v>1643</v>
      </c>
      <c r="HT63" s="3" t="s">
        <v>1643</v>
      </c>
      <c r="HU63" s="3" t="s">
        <v>1643</v>
      </c>
      <c r="HV63" s="5" t="s">
        <v>1643</v>
      </c>
      <c r="HW63" s="13" t="s">
        <v>1643</v>
      </c>
      <c r="HX63" s="8" t="s">
        <v>1643</v>
      </c>
      <c r="HY63" s="3" t="s">
        <v>1643</v>
      </c>
      <c r="HZ63" s="3" t="s">
        <v>1643</v>
      </c>
      <c r="IA63" s="3" t="s">
        <v>1643</v>
      </c>
      <c r="IB63" s="3" t="s">
        <v>1643</v>
      </c>
      <c r="IC63" s="5" t="s">
        <v>1643</v>
      </c>
      <c r="ID63" s="13" t="s">
        <v>1643</v>
      </c>
      <c r="IE63" s="8" t="s">
        <v>1643</v>
      </c>
      <c r="IF63" s="3" t="s">
        <v>1643</v>
      </c>
      <c r="IG63" s="3" t="s">
        <v>1643</v>
      </c>
      <c r="IH63" s="3" t="s">
        <v>1643</v>
      </c>
      <c r="II63" s="3" t="s">
        <v>1643</v>
      </c>
      <c r="IJ63" s="20" t="s">
        <v>1643</v>
      </c>
      <c r="IK63" s="13" t="s">
        <v>1643</v>
      </c>
      <c r="IL63" s="3" t="s">
        <v>1643</v>
      </c>
      <c r="IM63" s="3" t="s">
        <v>1643</v>
      </c>
      <c r="IN63" s="3" t="s">
        <v>1643</v>
      </c>
      <c r="IO63" s="3" t="s">
        <v>1643</v>
      </c>
      <c r="IP63" s="3" t="s">
        <v>1643</v>
      </c>
      <c r="IQ63" s="3" t="s">
        <v>1643</v>
      </c>
      <c r="IR63" s="3" t="s">
        <v>1643</v>
      </c>
      <c r="IS63" s="20" t="s">
        <v>1643</v>
      </c>
      <c r="IT63" s="13" t="s">
        <v>1643</v>
      </c>
      <c r="IU63" s="3"/>
      <c r="IV63" s="3" t="s">
        <v>1643</v>
      </c>
      <c r="IW63" s="3" t="s">
        <v>1643</v>
      </c>
      <c r="IX63" s="3" t="s">
        <v>1643</v>
      </c>
      <c r="IY63" s="5" t="s">
        <v>1643</v>
      </c>
      <c r="IZ63" s="8" t="s">
        <v>1643</v>
      </c>
      <c r="JA63" s="8" t="s">
        <v>1643</v>
      </c>
      <c r="JB63" s="3" t="s">
        <v>1643</v>
      </c>
      <c r="JC63" s="3" t="s">
        <v>1643</v>
      </c>
      <c r="JD63" s="5" t="s">
        <v>1643</v>
      </c>
      <c r="JE63" s="13" t="s">
        <v>1643</v>
      </c>
      <c r="JF63" s="3" t="s">
        <v>1643</v>
      </c>
      <c r="JG63" s="3" t="s">
        <v>1643</v>
      </c>
      <c r="JH63" s="3" t="s">
        <v>1643</v>
      </c>
      <c r="JI63" s="3" t="s">
        <v>1643</v>
      </c>
      <c r="JJ63" s="3" t="s">
        <v>1643</v>
      </c>
      <c r="JK63" s="3" t="s">
        <v>1643</v>
      </c>
      <c r="JL63" s="3" t="s">
        <v>1643</v>
      </c>
      <c r="JM63" s="20" t="s">
        <v>1643</v>
      </c>
      <c r="JN63" s="13" t="s">
        <v>1643</v>
      </c>
      <c r="JO63" s="3" t="s">
        <v>1643</v>
      </c>
      <c r="JP63" s="3" t="s">
        <v>1643</v>
      </c>
      <c r="JQ63" s="3" t="s">
        <v>1643</v>
      </c>
      <c r="JR63" s="3" t="s">
        <v>1643</v>
      </c>
      <c r="JS63" s="5" t="s">
        <v>1643</v>
      </c>
      <c r="JT63" s="13" t="s">
        <v>1643</v>
      </c>
      <c r="JU63" s="3" t="s">
        <v>1643</v>
      </c>
      <c r="JV63" s="3" t="s">
        <v>1643</v>
      </c>
      <c r="JW63" s="3" t="s">
        <v>1643</v>
      </c>
      <c r="JX63" s="5" t="s">
        <v>1643</v>
      </c>
      <c r="JY63" s="13" t="s">
        <v>1643</v>
      </c>
      <c r="JZ63" s="3" t="s">
        <v>1643</v>
      </c>
      <c r="KA63" s="3" t="s">
        <v>1643</v>
      </c>
      <c r="KB63" s="3" t="s">
        <v>1643</v>
      </c>
      <c r="KC63" s="3" t="s">
        <v>1643</v>
      </c>
      <c r="KD63" s="3" t="s">
        <v>1643</v>
      </c>
      <c r="KE63" s="3" t="s">
        <v>1643</v>
      </c>
      <c r="KF63" s="3" t="s">
        <v>1643</v>
      </c>
      <c r="KG63" s="5" t="s">
        <v>1643</v>
      </c>
      <c r="KH63" s="13" t="s">
        <v>1643</v>
      </c>
      <c r="KI63" s="3" t="s">
        <v>1643</v>
      </c>
      <c r="KJ63" s="3" t="s">
        <v>1643</v>
      </c>
      <c r="KK63" s="3" t="s">
        <v>1643</v>
      </c>
      <c r="KL63" s="3" t="s">
        <v>1643</v>
      </c>
      <c r="KM63" s="3" t="s">
        <v>1643</v>
      </c>
      <c r="KN63" s="20" t="s">
        <v>1643</v>
      </c>
      <c r="KO63" s="13" t="s">
        <v>1643</v>
      </c>
      <c r="KP63" s="3" t="s">
        <v>1643</v>
      </c>
      <c r="KQ63" s="3" t="s">
        <v>1643</v>
      </c>
      <c r="KR63" s="3" t="s">
        <v>1643</v>
      </c>
      <c r="KS63" s="20" t="s">
        <v>1643</v>
      </c>
      <c r="KT63" s="16" t="s">
        <v>1643</v>
      </c>
      <c r="KU63" s="13" t="s">
        <v>1643</v>
      </c>
      <c r="KV63" s="3" t="s">
        <v>1643</v>
      </c>
      <c r="KW63" s="3" t="s">
        <v>1643</v>
      </c>
      <c r="KX63" s="3" t="s">
        <v>1643</v>
      </c>
      <c r="KY63" s="3" t="s">
        <v>1643</v>
      </c>
      <c r="KZ63" s="3" t="s">
        <v>1643</v>
      </c>
      <c r="LA63" s="3" t="s">
        <v>1643</v>
      </c>
      <c r="LB63" s="3" t="s">
        <v>1643</v>
      </c>
      <c r="LC63" s="3" t="s">
        <v>1643</v>
      </c>
      <c r="LD63" s="3" t="s">
        <v>1643</v>
      </c>
      <c r="LE63" s="3" t="s">
        <v>1643</v>
      </c>
      <c r="LF63" s="3" t="s">
        <v>1643</v>
      </c>
      <c r="LG63" s="3" t="s">
        <v>1643</v>
      </c>
      <c r="LH63" s="3" t="s">
        <v>1643</v>
      </c>
      <c r="LI63" s="3" t="s">
        <v>1643</v>
      </c>
      <c r="LJ63" s="3" t="s">
        <v>1643</v>
      </c>
      <c r="LK63" s="3" t="s">
        <v>1643</v>
      </c>
      <c r="LL63" s="3" t="s">
        <v>1643</v>
      </c>
      <c r="LM63" s="3" t="s">
        <v>1643</v>
      </c>
      <c r="LN63" s="3" t="s">
        <v>1643</v>
      </c>
      <c r="LO63" s="3" t="s">
        <v>1643</v>
      </c>
      <c r="LP63" s="3" t="s">
        <v>1643</v>
      </c>
      <c r="LQ63" s="3" t="s">
        <v>1643</v>
      </c>
      <c r="LR63" s="3" t="s">
        <v>1643</v>
      </c>
      <c r="LS63" s="3" t="s">
        <v>1643</v>
      </c>
      <c r="LT63" s="3" t="s">
        <v>1643</v>
      </c>
      <c r="LU63" s="3" t="s">
        <v>1643</v>
      </c>
      <c r="LV63" s="3" t="s">
        <v>1643</v>
      </c>
      <c r="LW63" s="3" t="s">
        <v>1643</v>
      </c>
      <c r="LX63" s="3" t="s">
        <v>1643</v>
      </c>
      <c r="LY63" s="3" t="s">
        <v>1643</v>
      </c>
      <c r="LZ63" s="3" t="s">
        <v>1643</v>
      </c>
      <c r="MA63" s="3" t="s">
        <v>1643</v>
      </c>
      <c r="MB63" s="3" t="s">
        <v>1643</v>
      </c>
      <c r="MC63" s="3" t="s">
        <v>1643</v>
      </c>
      <c r="MD63" s="3" t="s">
        <v>1643</v>
      </c>
      <c r="ME63" s="3" t="s">
        <v>1643</v>
      </c>
      <c r="MF63" s="3" t="s">
        <v>1643</v>
      </c>
      <c r="MG63" s="3" t="s">
        <v>1643</v>
      </c>
      <c r="MH63" s="3" t="s">
        <v>1643</v>
      </c>
      <c r="MI63" s="3" t="s">
        <v>1643</v>
      </c>
      <c r="MJ63" s="3" t="s">
        <v>1643</v>
      </c>
      <c r="MK63" s="3" t="s">
        <v>1643</v>
      </c>
      <c r="ML63" s="3" t="s">
        <v>1643</v>
      </c>
      <c r="MM63" s="3" t="s">
        <v>1643</v>
      </c>
      <c r="MN63" s="20" t="s">
        <v>1643</v>
      </c>
      <c r="MO63" s="13" t="s">
        <v>1643</v>
      </c>
      <c r="MP63" s="3" t="s">
        <v>1643</v>
      </c>
      <c r="MQ63" s="3" t="s">
        <v>1643</v>
      </c>
      <c r="MR63" s="3" t="s">
        <v>1643</v>
      </c>
      <c r="MS63" s="3" t="s">
        <v>1643</v>
      </c>
      <c r="MT63" s="3" t="s">
        <v>1643</v>
      </c>
      <c r="MU63" s="3" t="s">
        <v>1643</v>
      </c>
      <c r="MV63" s="20" t="s">
        <v>1643</v>
      </c>
      <c r="MW63" s="13" t="s">
        <v>1643</v>
      </c>
      <c r="MX63" s="3" t="s">
        <v>1643</v>
      </c>
      <c r="MY63" s="3" t="s">
        <v>1643</v>
      </c>
      <c r="MZ63" s="3" t="s">
        <v>1643</v>
      </c>
      <c r="NA63" s="3" t="s">
        <v>1643</v>
      </c>
      <c r="NB63" s="3" t="s">
        <v>1643</v>
      </c>
      <c r="NC63" s="20" t="s">
        <v>1643</v>
      </c>
      <c r="ND63" s="13" t="s">
        <v>1643</v>
      </c>
      <c r="NE63" s="3" t="s">
        <v>1643</v>
      </c>
      <c r="NF63" s="3" t="s">
        <v>1643</v>
      </c>
      <c r="NG63" s="3" t="s">
        <v>1643</v>
      </c>
      <c r="NH63" s="3" t="s">
        <v>1643</v>
      </c>
      <c r="NI63" s="3" t="s">
        <v>1643</v>
      </c>
      <c r="NJ63" s="3" t="s">
        <v>1643</v>
      </c>
      <c r="NK63" s="3" t="s">
        <v>1643</v>
      </c>
      <c r="NL63" s="3" t="s">
        <v>1643</v>
      </c>
      <c r="NM63" s="3" t="s">
        <v>1643</v>
      </c>
      <c r="NN63" s="3" t="s">
        <v>1643</v>
      </c>
      <c r="NO63" s="20" t="s">
        <v>1643</v>
      </c>
      <c r="NP63" s="13" t="s">
        <v>1643</v>
      </c>
      <c r="NQ63" s="3" t="s">
        <v>1643</v>
      </c>
      <c r="NR63" s="3" t="s">
        <v>1643</v>
      </c>
      <c r="NS63" s="3" t="s">
        <v>1643</v>
      </c>
      <c r="NT63" s="3" t="s">
        <v>1643</v>
      </c>
      <c r="NU63" s="3" t="s">
        <v>1643</v>
      </c>
      <c r="NV63" s="3" t="s">
        <v>1643</v>
      </c>
      <c r="NW63" s="3" t="s">
        <v>1643</v>
      </c>
      <c r="NX63" s="3" t="s">
        <v>1643</v>
      </c>
      <c r="NY63" s="3" t="s">
        <v>1643</v>
      </c>
      <c r="NZ63" s="3" t="s">
        <v>1643</v>
      </c>
      <c r="OA63" s="3" t="s">
        <v>1643</v>
      </c>
      <c r="OB63" s="3" t="s">
        <v>1643</v>
      </c>
      <c r="OC63" s="3" t="s">
        <v>1643</v>
      </c>
      <c r="OD63" s="3" t="s">
        <v>1643</v>
      </c>
      <c r="OE63" s="5" t="s">
        <v>1643</v>
      </c>
      <c r="OF63" s="13" t="s">
        <v>1643</v>
      </c>
      <c r="OG63" s="3" t="s">
        <v>1643</v>
      </c>
      <c r="OH63" s="3" t="s">
        <v>1643</v>
      </c>
      <c r="OI63" s="3" t="s">
        <v>1643</v>
      </c>
      <c r="OJ63" s="3" t="s">
        <v>1643</v>
      </c>
      <c r="OK63" s="3" t="s">
        <v>1643</v>
      </c>
      <c r="OL63" s="3" t="s">
        <v>1643</v>
      </c>
      <c r="OM63" s="5" t="s">
        <v>1643</v>
      </c>
      <c r="ON63" s="13" t="s">
        <v>1643</v>
      </c>
      <c r="OO63" s="3" t="s">
        <v>1643</v>
      </c>
      <c r="OP63" s="3" t="s">
        <v>1643</v>
      </c>
      <c r="OQ63" s="3" t="s">
        <v>1643</v>
      </c>
      <c r="OR63" s="3" t="s">
        <v>1643</v>
      </c>
      <c r="OS63" s="3" t="s">
        <v>1643</v>
      </c>
      <c r="OT63" s="3" t="s">
        <v>1643</v>
      </c>
      <c r="OU63" s="3" t="s">
        <v>1643</v>
      </c>
      <c r="OV63" s="3" t="s">
        <v>1643</v>
      </c>
      <c r="OW63" s="3" t="s">
        <v>1643</v>
      </c>
      <c r="OX63" s="5" t="s">
        <v>1643</v>
      </c>
      <c r="OY63" s="13" t="s">
        <v>1643</v>
      </c>
      <c r="OZ63" s="3" t="s">
        <v>1643</v>
      </c>
      <c r="PA63" s="3" t="s">
        <v>1643</v>
      </c>
      <c r="PB63" s="3" t="s">
        <v>1643</v>
      </c>
      <c r="PC63" s="3" t="s">
        <v>1643</v>
      </c>
      <c r="PD63" s="3" t="s">
        <v>1643</v>
      </c>
      <c r="PE63" s="3" t="s">
        <v>1643</v>
      </c>
      <c r="PF63" s="3" t="s">
        <v>1643</v>
      </c>
      <c r="PG63" s="3" t="s">
        <v>1643</v>
      </c>
      <c r="PH63" s="3" t="s">
        <v>1643</v>
      </c>
      <c r="PI63" s="3" t="s">
        <v>1643</v>
      </c>
      <c r="PJ63" s="3" t="s">
        <v>1643</v>
      </c>
      <c r="PK63" s="3" t="s">
        <v>1643</v>
      </c>
      <c r="PL63" s="3" t="s">
        <v>1643</v>
      </c>
      <c r="PM63" s="3" t="s">
        <v>1643</v>
      </c>
      <c r="PN63" s="3" t="s">
        <v>1643</v>
      </c>
      <c r="PO63" s="3" t="s">
        <v>1643</v>
      </c>
      <c r="PP63" s="3" t="s">
        <v>1643</v>
      </c>
      <c r="PQ63" s="3" t="s">
        <v>1643</v>
      </c>
      <c r="PR63" s="3" t="s">
        <v>1643</v>
      </c>
      <c r="PS63" s="3" t="s">
        <v>1643</v>
      </c>
      <c r="PT63" s="3" t="s">
        <v>1643</v>
      </c>
      <c r="PU63" s="3" t="s">
        <v>1643</v>
      </c>
      <c r="PV63" s="3" t="s">
        <v>1643</v>
      </c>
      <c r="PW63" s="3" t="s">
        <v>1643</v>
      </c>
      <c r="PX63" s="3" t="s">
        <v>1643</v>
      </c>
      <c r="PY63" s="3" t="s">
        <v>1643</v>
      </c>
      <c r="PZ63" s="3" t="s">
        <v>1643</v>
      </c>
      <c r="QA63" s="3" t="s">
        <v>1643</v>
      </c>
      <c r="QB63" s="3" t="s">
        <v>1643</v>
      </c>
      <c r="QC63" s="3" t="s">
        <v>1643</v>
      </c>
      <c r="QD63" s="3" t="s">
        <v>1643</v>
      </c>
      <c r="QE63" s="3" t="s">
        <v>1643</v>
      </c>
      <c r="QF63" s="3" t="s">
        <v>1643</v>
      </c>
      <c r="QG63" s="3" t="s">
        <v>1643</v>
      </c>
      <c r="QH63" s="3" t="s">
        <v>1643</v>
      </c>
      <c r="QI63" s="3" t="s">
        <v>1643</v>
      </c>
      <c r="QJ63" s="3" t="s">
        <v>1643</v>
      </c>
      <c r="QK63" s="3" t="s">
        <v>1643</v>
      </c>
      <c r="QL63" s="3" t="s">
        <v>1643</v>
      </c>
      <c r="QM63" s="3" t="s">
        <v>1643</v>
      </c>
      <c r="QN63" s="3" t="s">
        <v>1643</v>
      </c>
      <c r="QO63" s="3" t="s">
        <v>1643</v>
      </c>
      <c r="QP63" s="3" t="s">
        <v>1643</v>
      </c>
      <c r="QQ63" s="3" t="s">
        <v>1643</v>
      </c>
      <c r="QR63" s="3" t="s">
        <v>1643</v>
      </c>
      <c r="QS63" s="3" t="s">
        <v>1643</v>
      </c>
      <c r="QT63" s="3" t="s">
        <v>1643</v>
      </c>
      <c r="QU63" s="3" t="s">
        <v>1643</v>
      </c>
      <c r="QV63" s="3" t="s">
        <v>1643</v>
      </c>
      <c r="QW63" s="3" t="s">
        <v>1643</v>
      </c>
      <c r="QX63" s="3" t="s">
        <v>1643</v>
      </c>
      <c r="QY63" s="3" t="s">
        <v>1643</v>
      </c>
      <c r="QZ63" s="3" t="s">
        <v>1643</v>
      </c>
      <c r="RA63" s="3" t="s">
        <v>1643</v>
      </c>
      <c r="RB63" s="3" t="s">
        <v>1643</v>
      </c>
      <c r="RC63" s="3" t="s">
        <v>1643</v>
      </c>
      <c r="RD63" s="3" t="s">
        <v>1643</v>
      </c>
      <c r="RE63" s="3" t="s">
        <v>1643</v>
      </c>
      <c r="RF63" s="3" t="s">
        <v>1643</v>
      </c>
      <c r="RG63" s="3" t="s">
        <v>1643</v>
      </c>
      <c r="RH63" s="3" t="s">
        <v>1643</v>
      </c>
      <c r="RI63" s="3" t="s">
        <v>1643</v>
      </c>
      <c r="RJ63" s="3" t="s">
        <v>1643</v>
      </c>
      <c r="RK63" s="5" t="s">
        <v>1643</v>
      </c>
      <c r="RL63" s="8" t="s">
        <v>1643</v>
      </c>
      <c r="RM63" s="3" t="s">
        <v>1643</v>
      </c>
      <c r="RN63" s="3" t="s">
        <v>1643</v>
      </c>
      <c r="RO63" s="3" t="s">
        <v>1643</v>
      </c>
      <c r="RP63" s="3" t="s">
        <v>1643</v>
      </c>
      <c r="RQ63" s="3" t="s">
        <v>1643</v>
      </c>
      <c r="RR63" s="20" t="s">
        <v>1643</v>
      </c>
      <c r="RS63" s="13" t="s">
        <v>1643</v>
      </c>
      <c r="RT63" s="3" t="s">
        <v>1643</v>
      </c>
      <c r="RU63" s="3" t="s">
        <v>1643</v>
      </c>
      <c r="RV63" s="3" t="s">
        <v>1643</v>
      </c>
      <c r="RW63" s="3" t="s">
        <v>1643</v>
      </c>
      <c r="RX63" s="3" t="s">
        <v>1643</v>
      </c>
      <c r="RY63" s="3" t="s">
        <v>1643</v>
      </c>
      <c r="RZ63" s="3" t="s">
        <v>1643</v>
      </c>
      <c r="SA63" s="3" t="s">
        <v>1643</v>
      </c>
      <c r="SB63" s="3" t="s">
        <v>1643</v>
      </c>
      <c r="SC63" s="3" t="s">
        <v>1643</v>
      </c>
      <c r="SD63" s="3" t="s">
        <v>1643</v>
      </c>
      <c r="SE63" s="3" t="s">
        <v>1643</v>
      </c>
      <c r="SF63" s="3" t="s">
        <v>1643</v>
      </c>
      <c r="SG63" s="3" t="s">
        <v>1643</v>
      </c>
      <c r="SH63" s="3" t="s">
        <v>1643</v>
      </c>
      <c r="SI63" s="3" t="s">
        <v>1643</v>
      </c>
      <c r="SJ63" s="3" t="s">
        <v>1643</v>
      </c>
      <c r="SK63" s="3" t="s">
        <v>1643</v>
      </c>
      <c r="SL63" s="3" t="s">
        <v>1643</v>
      </c>
      <c r="SM63" s="3" t="s">
        <v>1643</v>
      </c>
      <c r="SN63" s="3" t="s">
        <v>1643</v>
      </c>
      <c r="SO63" s="3" t="s">
        <v>1643</v>
      </c>
      <c r="SP63" s="3" t="s">
        <v>1643</v>
      </c>
      <c r="SQ63" s="3" t="s">
        <v>1643</v>
      </c>
      <c r="SR63" s="3" t="s">
        <v>1643</v>
      </c>
      <c r="SS63" s="3" t="s">
        <v>1643</v>
      </c>
      <c r="ST63" s="3" t="s">
        <v>1643</v>
      </c>
      <c r="SU63" s="3" t="s">
        <v>1643</v>
      </c>
      <c r="SV63" s="3" t="s">
        <v>1643</v>
      </c>
      <c r="SW63" s="3" t="s">
        <v>1643</v>
      </c>
      <c r="SX63" s="3" t="s">
        <v>1643</v>
      </c>
      <c r="SY63" s="3" t="s">
        <v>1643</v>
      </c>
      <c r="SZ63" s="3" t="s">
        <v>1643</v>
      </c>
      <c r="TA63" s="3" t="s">
        <v>1643</v>
      </c>
      <c r="TB63" s="20" t="s">
        <v>1643</v>
      </c>
      <c r="TC63" s="13"/>
      <c r="TD63" s="3"/>
      <c r="TE63" s="5"/>
      <c r="TF63" s="18" t="s">
        <v>1643</v>
      </c>
      <c r="TG63" s="13" t="s">
        <v>1643</v>
      </c>
      <c r="TH63" s="3" t="s">
        <v>1643</v>
      </c>
      <c r="TI63" s="3" t="s">
        <v>1643</v>
      </c>
      <c r="TJ63" s="3" t="s">
        <v>1643</v>
      </c>
      <c r="TK63" s="3" t="s">
        <v>1643</v>
      </c>
      <c r="TL63" s="3" t="s">
        <v>1643</v>
      </c>
      <c r="TM63" s="3" t="s">
        <v>1643</v>
      </c>
      <c r="TN63" s="3" t="s">
        <v>1643</v>
      </c>
      <c r="TO63" s="3" t="s">
        <v>1643</v>
      </c>
      <c r="TP63" s="5" t="s">
        <v>1643</v>
      </c>
      <c r="TQ63" s="8" t="s">
        <v>1643</v>
      </c>
      <c r="TR63" s="3" t="s">
        <v>1643</v>
      </c>
      <c r="TS63" s="3" t="s">
        <v>1643</v>
      </c>
      <c r="TT63" s="3" t="s">
        <v>1643</v>
      </c>
      <c r="TU63" s="20" t="s">
        <v>1643</v>
      </c>
      <c r="TV63" s="13" t="s">
        <v>1643</v>
      </c>
      <c r="TW63" s="5" t="s">
        <v>1643</v>
      </c>
      <c r="TX63" s="13" t="s">
        <v>1643</v>
      </c>
      <c r="TY63" s="5" t="s">
        <v>1643</v>
      </c>
      <c r="TZ63" s="13" t="s">
        <v>1643</v>
      </c>
      <c r="UA63" s="3" t="s">
        <v>1643</v>
      </c>
      <c r="UB63" s="3" t="s">
        <v>1643</v>
      </c>
      <c r="UC63" s="3" t="s">
        <v>1643</v>
      </c>
      <c r="UD63" s="3" t="s">
        <v>1643</v>
      </c>
      <c r="UE63" s="5" t="s">
        <v>1643</v>
      </c>
      <c r="UF63" s="13" t="s">
        <v>1643</v>
      </c>
      <c r="UG63" s="3" t="s">
        <v>1643</v>
      </c>
      <c r="UH63" s="5" t="s">
        <v>1643</v>
      </c>
      <c r="UI63" s="13" t="s">
        <v>1643</v>
      </c>
      <c r="UJ63" s="3" t="s">
        <v>1643</v>
      </c>
      <c r="UK63" s="3" t="s">
        <v>1643</v>
      </c>
      <c r="UL63" s="3" t="s">
        <v>1643</v>
      </c>
      <c r="UM63" s="3" t="s">
        <v>1643</v>
      </c>
      <c r="UN63" s="3" t="s">
        <v>1643</v>
      </c>
      <c r="UO63" s="3" t="s">
        <v>1643</v>
      </c>
      <c r="UP63" s="3" t="s">
        <v>1643</v>
      </c>
      <c r="UQ63" s="3" t="s">
        <v>1643</v>
      </c>
      <c r="UR63" s="3" t="s">
        <v>1643</v>
      </c>
      <c r="US63" s="3" t="s">
        <v>1643</v>
      </c>
      <c r="UT63" s="3" t="s">
        <v>1643</v>
      </c>
      <c r="UU63" s="3" t="s">
        <v>1643</v>
      </c>
      <c r="UV63" s="3" t="s">
        <v>1643</v>
      </c>
      <c r="UW63" s="3" t="s">
        <v>1643</v>
      </c>
      <c r="UX63" s="5" t="s">
        <v>1643</v>
      </c>
      <c r="UY63" s="13" t="s">
        <v>1643</v>
      </c>
      <c r="UZ63" s="3" t="s">
        <v>1643</v>
      </c>
      <c r="VA63" s="3" t="s">
        <v>1643</v>
      </c>
      <c r="VB63" s="3" t="s">
        <v>1643</v>
      </c>
      <c r="VC63" s="3" t="s">
        <v>1643</v>
      </c>
      <c r="VD63" s="3" t="s">
        <v>1643</v>
      </c>
      <c r="VE63" s="3" t="s">
        <v>1643</v>
      </c>
      <c r="VF63" s="5" t="s">
        <v>1643</v>
      </c>
      <c r="VG63" s="13" t="s">
        <v>1643</v>
      </c>
      <c r="VH63" s="3" t="s">
        <v>1643</v>
      </c>
      <c r="VI63" s="3" t="s">
        <v>1643</v>
      </c>
      <c r="VJ63" s="3" t="s">
        <v>1643</v>
      </c>
      <c r="VK63" s="3" t="s">
        <v>1643</v>
      </c>
      <c r="VL63" s="3" t="s">
        <v>1643</v>
      </c>
      <c r="VM63" s="3" t="s">
        <v>1643</v>
      </c>
      <c r="VN63" s="5" t="s">
        <v>1643</v>
      </c>
      <c r="VO63" s="13" t="s">
        <v>1643</v>
      </c>
      <c r="VP63" s="3" t="s">
        <v>1643</v>
      </c>
      <c r="VQ63" s="3" t="s">
        <v>1643</v>
      </c>
      <c r="VR63" s="3" t="s">
        <v>1643</v>
      </c>
      <c r="VS63" s="3" t="s">
        <v>1643</v>
      </c>
      <c r="VT63" s="3" t="s">
        <v>1643</v>
      </c>
      <c r="VU63" s="3" t="s">
        <v>1643</v>
      </c>
      <c r="VV63" s="3" t="s">
        <v>1643</v>
      </c>
      <c r="VW63" s="3" t="s">
        <v>1643</v>
      </c>
      <c r="VX63" s="3" t="s">
        <v>1643</v>
      </c>
      <c r="VY63" s="3" t="s">
        <v>1643</v>
      </c>
      <c r="VZ63" s="3" t="s">
        <v>1643</v>
      </c>
      <c r="WA63" s="3" t="s">
        <v>1643</v>
      </c>
      <c r="WB63" s="3" t="s">
        <v>1643</v>
      </c>
      <c r="WC63" s="3" t="s">
        <v>1643</v>
      </c>
      <c r="WD63" s="3" t="s">
        <v>1643</v>
      </c>
      <c r="WE63" s="3" t="s">
        <v>1643</v>
      </c>
      <c r="WF63" s="3" t="s">
        <v>1643</v>
      </c>
      <c r="WG63" s="3" t="s">
        <v>1643</v>
      </c>
      <c r="WH63" s="3" t="s">
        <v>1643</v>
      </c>
      <c r="WI63" s="3" t="s">
        <v>1643</v>
      </c>
      <c r="WJ63" s="3" t="s">
        <v>1643</v>
      </c>
      <c r="WK63" s="3" t="s">
        <v>1643</v>
      </c>
      <c r="WL63" s="3" t="s">
        <v>1643</v>
      </c>
      <c r="WM63" s="3" t="s">
        <v>1643</v>
      </c>
      <c r="WN63" s="3" t="s">
        <v>1643</v>
      </c>
      <c r="WO63" s="3" t="s">
        <v>1643</v>
      </c>
      <c r="WP63" s="3" t="s">
        <v>1643</v>
      </c>
      <c r="WQ63" s="3" t="s">
        <v>1643</v>
      </c>
      <c r="WR63" s="3" t="s">
        <v>1643</v>
      </c>
      <c r="WS63" s="3" t="s">
        <v>1643</v>
      </c>
      <c r="WT63" s="3" t="s">
        <v>1643</v>
      </c>
      <c r="WU63" s="3" t="s">
        <v>1643</v>
      </c>
      <c r="WV63" s="3" t="s">
        <v>1643</v>
      </c>
      <c r="WW63" s="3" t="s">
        <v>1643</v>
      </c>
      <c r="WX63" s="3" t="s">
        <v>1643</v>
      </c>
      <c r="WY63" s="3" t="s">
        <v>1643</v>
      </c>
      <c r="WZ63" s="3" t="s">
        <v>1643</v>
      </c>
      <c r="XA63" s="3" t="s">
        <v>1643</v>
      </c>
      <c r="XB63" s="3" t="s">
        <v>1643</v>
      </c>
      <c r="XC63" s="3" t="s">
        <v>1643</v>
      </c>
      <c r="XD63" s="3" t="s">
        <v>1643</v>
      </c>
      <c r="XE63" s="3" t="s">
        <v>1643</v>
      </c>
      <c r="XF63" s="3" t="s">
        <v>1643</v>
      </c>
      <c r="XG63" s="3" t="s">
        <v>1643</v>
      </c>
      <c r="XH63" s="3" t="s">
        <v>1643</v>
      </c>
      <c r="XI63" s="3" t="s">
        <v>1643</v>
      </c>
      <c r="XJ63" s="3" t="s">
        <v>1643</v>
      </c>
      <c r="XK63" s="3" t="s">
        <v>1643</v>
      </c>
      <c r="XL63" s="3" t="s">
        <v>1643</v>
      </c>
      <c r="XM63" s="3" t="s">
        <v>1643</v>
      </c>
      <c r="XN63" s="3" t="s">
        <v>1643</v>
      </c>
      <c r="XO63" s="3" t="s">
        <v>1643</v>
      </c>
      <c r="XP63" s="3" t="s">
        <v>1643</v>
      </c>
      <c r="XQ63" s="3" t="s">
        <v>1643</v>
      </c>
      <c r="XR63" s="3" t="s">
        <v>1643</v>
      </c>
      <c r="XS63" s="3" t="s">
        <v>1643</v>
      </c>
      <c r="XT63" s="3" t="s">
        <v>1643</v>
      </c>
      <c r="XU63" s="3" t="s">
        <v>1643</v>
      </c>
      <c r="XV63" s="3" t="s">
        <v>1643</v>
      </c>
      <c r="XW63" s="3" t="s">
        <v>1643</v>
      </c>
      <c r="XX63" s="3" t="s">
        <v>1643</v>
      </c>
      <c r="XY63" s="3" t="s">
        <v>1643</v>
      </c>
      <c r="XZ63" s="3" t="s">
        <v>1643</v>
      </c>
      <c r="YA63" s="5" t="s">
        <v>1643</v>
      </c>
      <c r="YB63" s="13" t="s">
        <v>1643</v>
      </c>
      <c r="YC63" s="3" t="s">
        <v>1643</v>
      </c>
      <c r="YD63" s="3" t="s">
        <v>1643</v>
      </c>
      <c r="YE63" s="3" t="s">
        <v>1643</v>
      </c>
      <c r="YF63" s="3" t="s">
        <v>1643</v>
      </c>
      <c r="YG63" s="3" t="s">
        <v>1643</v>
      </c>
      <c r="YH63" s="5" t="s">
        <v>1643</v>
      </c>
      <c r="YI63" s="13" t="s">
        <v>1643</v>
      </c>
      <c r="YJ63" s="3" t="s">
        <v>1643</v>
      </c>
      <c r="YK63" s="3" t="s">
        <v>1643</v>
      </c>
      <c r="YL63" s="3" t="s">
        <v>1643</v>
      </c>
      <c r="YM63" s="3" t="s">
        <v>1643</v>
      </c>
      <c r="YN63" s="3" t="s">
        <v>1643</v>
      </c>
      <c r="YO63" s="3" t="s">
        <v>1643</v>
      </c>
      <c r="YP63" s="3" t="s">
        <v>1643</v>
      </c>
      <c r="YQ63" s="3" t="s">
        <v>1643</v>
      </c>
      <c r="YR63" s="3" t="s">
        <v>1643</v>
      </c>
      <c r="YS63" s="3" t="s">
        <v>1643</v>
      </c>
      <c r="YT63" s="3" t="s">
        <v>1643</v>
      </c>
      <c r="YU63" s="3" t="s">
        <v>1643</v>
      </c>
      <c r="YV63" s="3" t="s">
        <v>1643</v>
      </c>
      <c r="YW63" s="3" t="s">
        <v>1643</v>
      </c>
      <c r="YX63" s="3" t="s">
        <v>1643</v>
      </c>
      <c r="YY63" s="3" t="s">
        <v>1643</v>
      </c>
      <c r="YZ63" s="3" t="s">
        <v>1643</v>
      </c>
      <c r="ZA63" s="3" t="s">
        <v>1643</v>
      </c>
      <c r="ZB63" s="3" t="s">
        <v>1643</v>
      </c>
      <c r="ZC63" s="3" t="s">
        <v>1643</v>
      </c>
      <c r="ZD63" s="3" t="s">
        <v>1643</v>
      </c>
      <c r="ZE63" s="3" t="s">
        <v>1643</v>
      </c>
      <c r="ZF63" s="3" t="s">
        <v>1643</v>
      </c>
      <c r="ZG63" s="3" t="s">
        <v>1643</v>
      </c>
      <c r="ZH63" s="3" t="s">
        <v>1643</v>
      </c>
      <c r="ZI63" s="3" t="s">
        <v>1643</v>
      </c>
      <c r="ZJ63" s="3" t="s">
        <v>1643</v>
      </c>
      <c r="ZK63" s="3" t="s">
        <v>1643</v>
      </c>
      <c r="ZL63" s="3" t="s">
        <v>1643</v>
      </c>
      <c r="ZM63" s="3" t="s">
        <v>1643</v>
      </c>
      <c r="ZN63" s="3" t="s">
        <v>1643</v>
      </c>
      <c r="ZO63" s="3" t="s">
        <v>1643</v>
      </c>
      <c r="ZP63" s="3" t="s">
        <v>1643</v>
      </c>
      <c r="ZQ63" s="3" t="s">
        <v>1643</v>
      </c>
      <c r="ZR63" s="5" t="s">
        <v>1643</v>
      </c>
      <c r="ZS63" s="13"/>
      <c r="ZT63" s="3"/>
      <c r="ZU63" s="5"/>
      <c r="ZV63" s="18" t="s">
        <v>1643</v>
      </c>
      <c r="ZW63" s="13" t="s">
        <v>1643</v>
      </c>
      <c r="ZX63" s="3" t="s">
        <v>1643</v>
      </c>
      <c r="ZY63" s="3" t="s">
        <v>1643</v>
      </c>
      <c r="ZZ63" s="3" t="s">
        <v>1643</v>
      </c>
      <c r="AAA63" s="3" t="s">
        <v>1643</v>
      </c>
      <c r="AAB63" s="3" t="s">
        <v>1643</v>
      </c>
      <c r="AAC63" s="3" t="s">
        <v>1643</v>
      </c>
      <c r="AAD63" s="3" t="s">
        <v>1643</v>
      </c>
      <c r="AAE63" s="3" t="s">
        <v>1643</v>
      </c>
      <c r="AAF63" s="5" t="s">
        <v>1643</v>
      </c>
      <c r="AAG63" s="13" t="s">
        <v>1643</v>
      </c>
      <c r="AAH63" s="3" t="s">
        <v>1643</v>
      </c>
      <c r="AAI63" s="3" t="s">
        <v>1643</v>
      </c>
      <c r="AAJ63" s="3" t="s">
        <v>1643</v>
      </c>
      <c r="AAK63" s="3" t="s">
        <v>1643</v>
      </c>
      <c r="AAL63" s="3" t="s">
        <v>1643</v>
      </c>
      <c r="AAM63" s="3" t="s">
        <v>1643</v>
      </c>
      <c r="AAN63" s="3" t="s">
        <v>1643</v>
      </c>
      <c r="AAO63" s="5" t="s">
        <v>1643</v>
      </c>
      <c r="AAP63" s="13" t="s">
        <v>1643</v>
      </c>
      <c r="AAQ63" s="5" t="s">
        <v>1643</v>
      </c>
      <c r="AAR63" s="13" t="s">
        <v>1643</v>
      </c>
      <c r="AAS63" s="3" t="s">
        <v>1643</v>
      </c>
      <c r="AAT63" s="3" t="s">
        <v>1643</v>
      </c>
      <c r="AAU63" s="3" t="s">
        <v>1643</v>
      </c>
      <c r="AAV63" s="3" t="s">
        <v>1643</v>
      </c>
      <c r="AAW63" s="3" t="s">
        <v>1643</v>
      </c>
      <c r="AAX63" s="5" t="s">
        <v>1643</v>
      </c>
      <c r="AAY63" s="13" t="s">
        <v>1643</v>
      </c>
      <c r="AAZ63" s="13" t="s">
        <v>1643</v>
      </c>
      <c r="ABA63" s="3" t="s">
        <v>1643</v>
      </c>
      <c r="ABB63" s="3" t="s">
        <v>1643</v>
      </c>
      <c r="ABC63" s="3" t="s">
        <v>1643</v>
      </c>
      <c r="ABD63" s="3" t="s">
        <v>1643</v>
      </c>
      <c r="ABE63" s="20"/>
      <c r="ABF63" s="5" t="s">
        <v>1643</v>
      </c>
      <c r="ABG63" s="13" t="s">
        <v>1643</v>
      </c>
      <c r="ABH63" s="3" t="s">
        <v>1643</v>
      </c>
      <c r="ABI63" s="3" t="s">
        <v>1643</v>
      </c>
      <c r="ABJ63" s="3" t="s">
        <v>1643</v>
      </c>
      <c r="ABK63" s="3" t="s">
        <v>1643</v>
      </c>
      <c r="ABL63" s="3" t="s">
        <v>1643</v>
      </c>
      <c r="ABM63" s="5" t="s">
        <v>1643</v>
      </c>
      <c r="ABN63" s="13" t="s">
        <v>1643</v>
      </c>
      <c r="ABO63" s="3" t="s">
        <v>1643</v>
      </c>
      <c r="ABP63" s="3" t="s">
        <v>1643</v>
      </c>
      <c r="ABQ63" s="3" t="s">
        <v>1643</v>
      </c>
      <c r="ABR63" s="3" t="s">
        <v>1643</v>
      </c>
      <c r="ABS63" s="3" t="s">
        <v>1643</v>
      </c>
      <c r="ABT63" s="5" t="s">
        <v>1643</v>
      </c>
      <c r="ABU63" s="13" t="s">
        <v>1643</v>
      </c>
      <c r="ABV63" s="3" t="s">
        <v>1643</v>
      </c>
      <c r="ABW63" s="3" t="s">
        <v>1643</v>
      </c>
      <c r="ABX63" s="3" t="s">
        <v>1643</v>
      </c>
      <c r="ABY63" s="3" t="s">
        <v>1643</v>
      </c>
      <c r="ABZ63" s="3" t="s">
        <v>1643</v>
      </c>
      <c r="ACA63" s="5" t="s">
        <v>1643</v>
      </c>
      <c r="ACB63" s="13" t="s">
        <v>1643</v>
      </c>
      <c r="ACC63" s="3" t="s">
        <v>1643</v>
      </c>
      <c r="ACD63" s="3" t="s">
        <v>1643</v>
      </c>
      <c r="ACE63" s="3" t="s">
        <v>1643</v>
      </c>
      <c r="ACF63" s="3" t="s">
        <v>1643</v>
      </c>
      <c r="ACG63" s="3" t="s">
        <v>1643</v>
      </c>
      <c r="ACH63" s="3" t="s">
        <v>1643</v>
      </c>
      <c r="ACI63" s="3" t="s">
        <v>1643</v>
      </c>
      <c r="ACJ63" s="5" t="s">
        <v>1643</v>
      </c>
      <c r="ACK63" s="13" t="s">
        <v>1643</v>
      </c>
      <c r="ACL63" s="3" t="s">
        <v>1643</v>
      </c>
      <c r="ACM63" s="3" t="s">
        <v>1643</v>
      </c>
      <c r="ACN63" s="3" t="s">
        <v>1643</v>
      </c>
      <c r="ACO63" s="3" t="s">
        <v>1643</v>
      </c>
      <c r="ACP63" s="5" t="s">
        <v>1643</v>
      </c>
      <c r="ACQ63" s="13" t="s">
        <v>1643</v>
      </c>
      <c r="ACR63" s="3" t="s">
        <v>1643</v>
      </c>
      <c r="ACS63" s="3" t="s">
        <v>1643</v>
      </c>
      <c r="ACT63" s="3" t="s">
        <v>1643</v>
      </c>
      <c r="ACU63" s="5"/>
      <c r="ACV63" s="13" t="s">
        <v>1643</v>
      </c>
      <c r="ACW63" s="3" t="s">
        <v>1643</v>
      </c>
      <c r="ACX63" s="3" t="s">
        <v>1643</v>
      </c>
      <c r="ACY63" s="3" t="s">
        <v>1643</v>
      </c>
      <c r="ACZ63" s="5" t="s">
        <v>1643</v>
      </c>
      <c r="ADA63" s="13" t="s">
        <v>1643</v>
      </c>
      <c r="ADB63" s="3" t="s">
        <v>1643</v>
      </c>
      <c r="ADC63" s="3" t="s">
        <v>1643</v>
      </c>
      <c r="ADD63" s="3" t="s">
        <v>1643</v>
      </c>
      <c r="ADE63" s="3" t="s">
        <v>1643</v>
      </c>
      <c r="ADF63" s="3" t="s">
        <v>1643</v>
      </c>
      <c r="ADG63" s="3" t="s">
        <v>1643</v>
      </c>
      <c r="ADH63" s="3" t="s">
        <v>1643</v>
      </c>
      <c r="ADI63" s="20" t="s">
        <v>1643</v>
      </c>
      <c r="ADJ63" s="13" t="s">
        <v>1643</v>
      </c>
      <c r="ADK63" s="3" t="s">
        <v>1643</v>
      </c>
      <c r="ADL63" s="3" t="s">
        <v>1643</v>
      </c>
      <c r="ADM63" s="3" t="s">
        <v>1643</v>
      </c>
      <c r="ADN63" s="3" t="s">
        <v>1643</v>
      </c>
      <c r="ADO63" s="5" t="s">
        <v>1643</v>
      </c>
      <c r="ADP63" s="13" t="s">
        <v>1643</v>
      </c>
      <c r="ADQ63" s="8" t="s">
        <v>1643</v>
      </c>
      <c r="ADR63" s="3" t="s">
        <v>1643</v>
      </c>
      <c r="ADS63" s="3" t="s">
        <v>1643</v>
      </c>
      <c r="ADT63" s="5" t="s">
        <v>1643</v>
      </c>
      <c r="ADU63" s="13" t="s">
        <v>1643</v>
      </c>
      <c r="ADV63" s="8" t="s">
        <v>1643</v>
      </c>
      <c r="ADW63" s="3" t="s">
        <v>1643</v>
      </c>
      <c r="ADX63" s="3" t="s">
        <v>1643</v>
      </c>
      <c r="ADY63" s="5" t="s">
        <v>1643</v>
      </c>
      <c r="ADZ63" s="13" t="s">
        <v>1643</v>
      </c>
      <c r="AEA63" s="8" t="s">
        <v>1643</v>
      </c>
      <c r="AEB63" s="3" t="s">
        <v>1643</v>
      </c>
      <c r="AEC63" s="3" t="s">
        <v>1643</v>
      </c>
      <c r="AED63" s="5" t="s">
        <v>1643</v>
      </c>
      <c r="AEE63" s="13" t="s">
        <v>1643</v>
      </c>
      <c r="AEF63" s="3" t="s">
        <v>1643</v>
      </c>
      <c r="AEG63" s="3" t="s">
        <v>1643</v>
      </c>
      <c r="AEH63" s="3" t="s">
        <v>1643</v>
      </c>
      <c r="AEI63" s="3" t="s">
        <v>1643</v>
      </c>
      <c r="AEJ63" s="3" t="s">
        <v>1643</v>
      </c>
      <c r="AEK63" s="3" t="s">
        <v>1643</v>
      </c>
      <c r="AEL63" s="3" t="s">
        <v>1643</v>
      </c>
      <c r="AEM63" s="5" t="s">
        <v>1643</v>
      </c>
      <c r="AEN63" s="13" t="s">
        <v>1643</v>
      </c>
      <c r="AEO63" s="3" t="s">
        <v>1643</v>
      </c>
      <c r="AEP63" s="3" t="s">
        <v>1643</v>
      </c>
      <c r="AEQ63" s="3" t="s">
        <v>1643</v>
      </c>
      <c r="AER63" s="3" t="s">
        <v>1643</v>
      </c>
      <c r="AES63" s="3" t="s">
        <v>1643</v>
      </c>
      <c r="AET63" s="5" t="s">
        <v>1643</v>
      </c>
      <c r="AEU63" s="13" t="s">
        <v>1643</v>
      </c>
      <c r="AEV63" s="3" t="s">
        <v>1643</v>
      </c>
      <c r="AEW63" s="3" t="s">
        <v>1643</v>
      </c>
      <c r="AEX63" s="3" t="s">
        <v>1643</v>
      </c>
      <c r="AEY63" s="5" t="s">
        <v>1643</v>
      </c>
    </row>
    <row r="64" spans="1:831" ht="87" x14ac:dyDescent="0.35">
      <c r="A64" s="1">
        <v>45665.438958333332</v>
      </c>
      <c r="B64" s="2">
        <v>45665.446053240739</v>
      </c>
      <c r="C64" s="4">
        <v>100</v>
      </c>
      <c r="D64" s="4">
        <v>612</v>
      </c>
      <c r="E64" s="3" t="s">
        <v>1677</v>
      </c>
      <c r="F64" s="2">
        <v>45672.44607085648</v>
      </c>
      <c r="G64" s="3" t="s">
        <v>1786</v>
      </c>
      <c r="H64" s="4">
        <v>1</v>
      </c>
      <c r="I64" s="3" t="s">
        <v>1642</v>
      </c>
      <c r="J64" s="3" t="s">
        <v>1642</v>
      </c>
      <c r="K64" s="3" t="s">
        <v>1642</v>
      </c>
      <c r="L64" s="3" t="s">
        <v>1642</v>
      </c>
      <c r="M64" s="3" t="s">
        <v>1642</v>
      </c>
      <c r="N64" s="3" t="s">
        <v>1642</v>
      </c>
      <c r="O64" s="3" t="s">
        <v>110</v>
      </c>
      <c r="P64" s="3" t="s">
        <v>1643</v>
      </c>
      <c r="Q64" s="3" t="s">
        <v>1643</v>
      </c>
      <c r="R64" s="20" t="s">
        <v>110</v>
      </c>
      <c r="S64" s="127">
        <v>12</v>
      </c>
      <c r="T64" s="124"/>
      <c r="U64" s="3"/>
      <c r="V64" s="3" t="s">
        <v>20</v>
      </c>
      <c r="W64" s="3" t="s">
        <v>111</v>
      </c>
      <c r="X64" s="3" t="s">
        <v>37</v>
      </c>
      <c r="Y64" s="3" t="s">
        <v>70</v>
      </c>
      <c r="Z64" s="3" t="s">
        <v>8</v>
      </c>
      <c r="AA64" s="4">
        <v>550</v>
      </c>
      <c r="AB64" s="3" t="s">
        <v>25</v>
      </c>
      <c r="AC64" s="3" t="s">
        <v>110</v>
      </c>
      <c r="AD64" s="3" t="s">
        <v>1643</v>
      </c>
      <c r="AE64" s="5" t="s">
        <v>1643</v>
      </c>
      <c r="AF64" s="8" t="s">
        <v>1643</v>
      </c>
      <c r="AG64" s="3" t="s">
        <v>1643</v>
      </c>
      <c r="AH64" s="3" t="s">
        <v>1643</v>
      </c>
      <c r="AI64" s="3" t="s">
        <v>1643</v>
      </c>
      <c r="AJ64" s="3" t="s">
        <v>1643</v>
      </c>
      <c r="AK64" s="3" t="s">
        <v>1643</v>
      </c>
      <c r="AL64" s="3" t="s">
        <v>1643</v>
      </c>
      <c r="AM64" s="3" t="s">
        <v>1643</v>
      </c>
      <c r="AN64" s="3" t="s">
        <v>1643</v>
      </c>
      <c r="AO64" s="3" t="s">
        <v>1643</v>
      </c>
      <c r="AP64" s="3" t="s">
        <v>1643</v>
      </c>
      <c r="AQ64" s="3" t="s">
        <v>1643</v>
      </c>
      <c r="AR64" s="3" t="s">
        <v>1643</v>
      </c>
      <c r="AS64" s="3" t="s">
        <v>1643</v>
      </c>
      <c r="AT64" s="3" t="s">
        <v>1643</v>
      </c>
      <c r="AU64" s="5" t="s">
        <v>1643</v>
      </c>
      <c r="AV64" s="13" t="s">
        <v>1643</v>
      </c>
      <c r="AW64" s="3" t="s">
        <v>1643</v>
      </c>
      <c r="AX64" s="3" t="s">
        <v>1643</v>
      </c>
      <c r="AY64" s="3" t="s">
        <v>1643</v>
      </c>
      <c r="AZ64" s="3" t="s">
        <v>1643</v>
      </c>
      <c r="BA64" s="3" t="s">
        <v>1643</v>
      </c>
      <c r="BB64" s="3" t="s">
        <v>1643</v>
      </c>
      <c r="BC64" s="5" t="s">
        <v>1643</v>
      </c>
      <c r="BD64" s="13" t="s">
        <v>1643</v>
      </c>
      <c r="BE64" s="3" t="s">
        <v>1643</v>
      </c>
      <c r="BF64" s="3" t="s">
        <v>1643</v>
      </c>
      <c r="BG64" s="3" t="s">
        <v>1643</v>
      </c>
      <c r="BH64" s="3" t="s">
        <v>1643</v>
      </c>
      <c r="BI64" s="3" t="s">
        <v>1643</v>
      </c>
      <c r="BJ64" s="3" t="s">
        <v>1643</v>
      </c>
      <c r="BK64" s="5" t="s">
        <v>1643</v>
      </c>
      <c r="BL64" s="13" t="s">
        <v>1643</v>
      </c>
      <c r="BM64" s="3" t="s">
        <v>1643</v>
      </c>
      <c r="BN64" s="3" t="s">
        <v>1643</v>
      </c>
      <c r="BO64" s="5" t="s">
        <v>1643</v>
      </c>
      <c r="BP64" s="13" t="s">
        <v>1643</v>
      </c>
      <c r="BQ64" s="3" t="s">
        <v>1643</v>
      </c>
      <c r="BR64" s="3" t="s">
        <v>1643</v>
      </c>
      <c r="BS64" s="5" t="s">
        <v>1643</v>
      </c>
      <c r="BT64" s="13" t="s">
        <v>1643</v>
      </c>
      <c r="BU64" s="5" t="s">
        <v>1643</v>
      </c>
      <c r="BV64" s="13" t="s">
        <v>1643</v>
      </c>
      <c r="BW64" s="3" t="s">
        <v>1643</v>
      </c>
      <c r="BX64" s="3" t="s">
        <v>1643</v>
      </c>
      <c r="BY64" s="5" t="s">
        <v>1643</v>
      </c>
      <c r="BZ64" s="13" t="s">
        <v>1643</v>
      </c>
      <c r="CA64" s="3" t="s">
        <v>1643</v>
      </c>
      <c r="CB64" s="3" t="s">
        <v>1643</v>
      </c>
      <c r="CC64" s="3" t="s">
        <v>1643</v>
      </c>
      <c r="CD64" s="5" t="s">
        <v>1643</v>
      </c>
      <c r="CE64" s="13" t="s">
        <v>1643</v>
      </c>
      <c r="CF64" s="3" t="s">
        <v>1643</v>
      </c>
      <c r="CG64" s="3" t="s">
        <v>1643</v>
      </c>
      <c r="CH64" s="3" t="s">
        <v>1643</v>
      </c>
      <c r="CI64" s="3" t="s">
        <v>1643</v>
      </c>
      <c r="CJ64" s="3" t="s">
        <v>1643</v>
      </c>
      <c r="CK64" s="5" t="s">
        <v>1643</v>
      </c>
      <c r="CL64" s="13" t="s">
        <v>1643</v>
      </c>
      <c r="CM64" s="3" t="s">
        <v>1643</v>
      </c>
      <c r="CN64" s="3" t="s">
        <v>1643</v>
      </c>
      <c r="CO64" s="3" t="s">
        <v>1643</v>
      </c>
      <c r="CP64" s="3" t="s">
        <v>1643</v>
      </c>
      <c r="CQ64" s="20" t="s">
        <v>1643</v>
      </c>
      <c r="CR64" s="13" t="s">
        <v>1643</v>
      </c>
      <c r="CS64" s="3" t="s">
        <v>1643</v>
      </c>
      <c r="CT64" s="3" t="s">
        <v>1643</v>
      </c>
      <c r="CU64" s="3" t="s">
        <v>1643</v>
      </c>
      <c r="CV64" s="3" t="s">
        <v>1643</v>
      </c>
      <c r="CW64" s="3" t="s">
        <v>1643</v>
      </c>
      <c r="CX64" s="3" t="s">
        <v>1643</v>
      </c>
      <c r="CY64" s="3" t="s">
        <v>1643</v>
      </c>
      <c r="CZ64" s="3" t="s">
        <v>1643</v>
      </c>
      <c r="DA64" s="3" t="s">
        <v>1643</v>
      </c>
      <c r="DB64" s="3" t="s">
        <v>1643</v>
      </c>
      <c r="DC64" s="3" t="s">
        <v>1643</v>
      </c>
      <c r="DD64" s="3" t="s">
        <v>1643</v>
      </c>
      <c r="DE64" s="5" t="s">
        <v>1643</v>
      </c>
      <c r="DF64" s="8" t="s">
        <v>1643</v>
      </c>
      <c r="DG64" s="3" t="s">
        <v>1643</v>
      </c>
      <c r="DH64" s="3" t="s">
        <v>1643</v>
      </c>
      <c r="DI64" s="3" t="s">
        <v>1643</v>
      </c>
      <c r="DJ64" s="3" t="s">
        <v>1643</v>
      </c>
      <c r="DK64" s="3" t="s">
        <v>1643</v>
      </c>
      <c r="DL64" s="3" t="s">
        <v>1643</v>
      </c>
      <c r="DM64" s="3" t="s">
        <v>1643</v>
      </c>
      <c r="DN64" s="5" t="s">
        <v>1643</v>
      </c>
      <c r="DO64" s="8" t="s">
        <v>1643</v>
      </c>
      <c r="DP64" s="3" t="s">
        <v>1643</v>
      </c>
      <c r="DQ64" s="3" t="s">
        <v>1643</v>
      </c>
      <c r="DR64" s="5" t="s">
        <v>1643</v>
      </c>
      <c r="DS64" s="8" t="s">
        <v>1643</v>
      </c>
      <c r="DT64" s="3" t="s">
        <v>1643</v>
      </c>
      <c r="DU64" s="3" t="s">
        <v>1643</v>
      </c>
      <c r="DV64" s="5" t="s">
        <v>1643</v>
      </c>
      <c r="DW64" s="16" t="s">
        <v>1643</v>
      </c>
      <c r="DX64" s="13" t="s">
        <v>1643</v>
      </c>
      <c r="DY64" s="3" t="s">
        <v>1643</v>
      </c>
      <c r="DZ64" s="3" t="s">
        <v>1643</v>
      </c>
      <c r="EA64" s="3" t="s">
        <v>1643</v>
      </c>
      <c r="EB64" s="20" t="s">
        <v>1643</v>
      </c>
      <c r="EC64" s="13" t="s">
        <v>1643</v>
      </c>
      <c r="ED64" s="3" t="s">
        <v>1643</v>
      </c>
      <c r="EE64" s="3" t="s">
        <v>1643</v>
      </c>
      <c r="EF64" s="3" t="s">
        <v>1643</v>
      </c>
      <c r="EG64" s="3" t="s">
        <v>1643</v>
      </c>
      <c r="EH64" s="3" t="s">
        <v>1643</v>
      </c>
      <c r="EI64" s="3" t="s">
        <v>1643</v>
      </c>
      <c r="EJ64" s="3" t="s">
        <v>1643</v>
      </c>
      <c r="EK64" s="3" t="s">
        <v>1643</v>
      </c>
      <c r="EL64" s="3" t="s">
        <v>1643</v>
      </c>
      <c r="EM64" s="20" t="s">
        <v>1643</v>
      </c>
      <c r="EN64" s="18" t="s">
        <v>1643</v>
      </c>
      <c r="EO64" s="8" t="s">
        <v>1643</v>
      </c>
      <c r="EP64" s="3" t="s">
        <v>1643</v>
      </c>
      <c r="EQ64" s="3" t="s">
        <v>1643</v>
      </c>
      <c r="ER64" s="3" t="s">
        <v>1643</v>
      </c>
      <c r="ES64" s="3" t="s">
        <v>1643</v>
      </c>
      <c r="ET64" s="3" t="s">
        <v>1643</v>
      </c>
      <c r="EU64" s="3" t="s">
        <v>1643</v>
      </c>
      <c r="EV64" s="3" t="s">
        <v>1643</v>
      </c>
      <c r="EW64" s="3" t="s">
        <v>1643</v>
      </c>
      <c r="EX64" s="20" t="s">
        <v>1643</v>
      </c>
      <c r="EY64" s="16" t="s">
        <v>1643</v>
      </c>
      <c r="EZ64" s="13" t="s">
        <v>1643</v>
      </c>
      <c r="FA64" s="3" t="s">
        <v>1643</v>
      </c>
      <c r="FB64" s="3" t="s">
        <v>1643</v>
      </c>
      <c r="FC64" s="3" t="s">
        <v>1643</v>
      </c>
      <c r="FD64" s="3" t="s">
        <v>1643</v>
      </c>
      <c r="FE64" s="3" t="s">
        <v>1643</v>
      </c>
      <c r="FF64" s="3" t="s">
        <v>1643</v>
      </c>
      <c r="FG64" s="3" t="s">
        <v>1643</v>
      </c>
      <c r="FH64" s="3" t="s">
        <v>1643</v>
      </c>
      <c r="FI64" s="3" t="s">
        <v>1643</v>
      </c>
      <c r="FJ64" s="3" t="s">
        <v>1643</v>
      </c>
      <c r="FK64" s="3" t="s">
        <v>1643</v>
      </c>
      <c r="FL64" s="3" t="s">
        <v>1643</v>
      </c>
      <c r="FM64" s="3" t="s">
        <v>1643</v>
      </c>
      <c r="FN64" s="3" t="s">
        <v>1643</v>
      </c>
      <c r="FO64" s="3" t="s">
        <v>1643</v>
      </c>
      <c r="FP64" s="3" t="s">
        <v>1643</v>
      </c>
      <c r="FQ64" s="3" t="s">
        <v>1643</v>
      </c>
      <c r="FR64" s="3" t="s">
        <v>1643</v>
      </c>
      <c r="FS64" s="3" t="s">
        <v>1643</v>
      </c>
      <c r="FT64" s="3" t="s">
        <v>1643</v>
      </c>
      <c r="FU64" s="3" t="s">
        <v>1643</v>
      </c>
      <c r="FV64" s="3" t="s">
        <v>1643</v>
      </c>
      <c r="FW64" s="3" t="s">
        <v>1643</v>
      </c>
      <c r="FX64" s="3" t="s">
        <v>1643</v>
      </c>
      <c r="FY64" s="3" t="s">
        <v>1643</v>
      </c>
      <c r="FZ64" s="3" t="s">
        <v>1643</v>
      </c>
      <c r="GA64" s="3" t="s">
        <v>1643</v>
      </c>
      <c r="GB64" s="3" t="s">
        <v>1643</v>
      </c>
      <c r="GC64" s="3" t="s">
        <v>1643</v>
      </c>
      <c r="GD64" s="3" t="s">
        <v>1643</v>
      </c>
      <c r="GE64" s="3" t="s">
        <v>1643</v>
      </c>
      <c r="GF64" s="3" t="s">
        <v>1643</v>
      </c>
      <c r="GG64" s="3" t="s">
        <v>1643</v>
      </c>
      <c r="GH64" s="3" t="s">
        <v>1643</v>
      </c>
      <c r="GI64" s="3" t="s">
        <v>1643</v>
      </c>
      <c r="GJ64" s="3" t="s">
        <v>1643</v>
      </c>
      <c r="GK64" s="3" t="s">
        <v>1643</v>
      </c>
      <c r="GL64" s="3" t="s">
        <v>1643</v>
      </c>
      <c r="GM64" s="3" t="s">
        <v>1643</v>
      </c>
      <c r="GN64" s="3" t="s">
        <v>1643</v>
      </c>
      <c r="GO64" s="3" t="s">
        <v>1643</v>
      </c>
      <c r="GP64" s="20" t="s">
        <v>1643</v>
      </c>
      <c r="GQ64" s="13" t="s">
        <v>1643</v>
      </c>
      <c r="GR64" s="20" t="s">
        <v>1643</v>
      </c>
      <c r="GS64" s="13" t="s">
        <v>1643</v>
      </c>
      <c r="GT64" s="3" t="s">
        <v>1643</v>
      </c>
      <c r="GU64" s="3" t="s">
        <v>1643</v>
      </c>
      <c r="GV64" s="20" t="s">
        <v>1643</v>
      </c>
      <c r="GW64" s="31"/>
      <c r="GX64" s="13" t="s">
        <v>1643</v>
      </c>
      <c r="GY64" s="5" t="s">
        <v>1643</v>
      </c>
      <c r="GZ64" s="13" t="s">
        <v>1643</v>
      </c>
      <c r="HA64" s="5" t="s">
        <v>1643</v>
      </c>
      <c r="HB64" s="13" t="s">
        <v>1643</v>
      </c>
      <c r="HC64" s="3" t="s">
        <v>1643</v>
      </c>
      <c r="HD64" s="3" t="s">
        <v>1643</v>
      </c>
      <c r="HE64" s="3" t="s">
        <v>1643</v>
      </c>
      <c r="HF64" s="3" t="s">
        <v>1643</v>
      </c>
      <c r="HG64" s="20" t="s">
        <v>1643</v>
      </c>
      <c r="HH64" s="13" t="s">
        <v>1643</v>
      </c>
      <c r="HI64" s="3"/>
      <c r="HJ64" s="3" t="s">
        <v>1643</v>
      </c>
      <c r="HK64" s="3" t="s">
        <v>1643</v>
      </c>
      <c r="HL64" s="3" t="s">
        <v>1643</v>
      </c>
      <c r="HM64" s="3" t="s">
        <v>1643</v>
      </c>
      <c r="HN64" s="3" t="s">
        <v>1643</v>
      </c>
      <c r="HO64" s="5" t="s">
        <v>1643</v>
      </c>
      <c r="HP64" s="8" t="s">
        <v>1643</v>
      </c>
      <c r="HQ64" s="8" t="s">
        <v>1643</v>
      </c>
      <c r="HR64" s="3" t="s">
        <v>1643</v>
      </c>
      <c r="HS64" s="3" t="s">
        <v>1643</v>
      </c>
      <c r="HT64" s="3" t="s">
        <v>1643</v>
      </c>
      <c r="HU64" s="3" t="s">
        <v>1643</v>
      </c>
      <c r="HV64" s="5" t="s">
        <v>1643</v>
      </c>
      <c r="HW64" s="13" t="s">
        <v>1643</v>
      </c>
      <c r="HX64" s="8" t="s">
        <v>1643</v>
      </c>
      <c r="HY64" s="3" t="s">
        <v>1643</v>
      </c>
      <c r="HZ64" s="3" t="s">
        <v>1643</v>
      </c>
      <c r="IA64" s="3" t="s">
        <v>1643</v>
      </c>
      <c r="IB64" s="3" t="s">
        <v>1643</v>
      </c>
      <c r="IC64" s="5" t="s">
        <v>1643</v>
      </c>
      <c r="ID64" s="13" t="s">
        <v>1643</v>
      </c>
      <c r="IE64" s="8" t="s">
        <v>1643</v>
      </c>
      <c r="IF64" s="3" t="s">
        <v>1643</v>
      </c>
      <c r="IG64" s="3" t="s">
        <v>1643</v>
      </c>
      <c r="IH64" s="3" t="s">
        <v>1643</v>
      </c>
      <c r="II64" s="3" t="s">
        <v>1643</v>
      </c>
      <c r="IJ64" s="20" t="s">
        <v>1643</v>
      </c>
      <c r="IK64" s="13" t="s">
        <v>1643</v>
      </c>
      <c r="IL64" s="3" t="s">
        <v>1643</v>
      </c>
      <c r="IM64" s="3" t="s">
        <v>1643</v>
      </c>
      <c r="IN64" s="3" t="s">
        <v>1643</v>
      </c>
      <c r="IO64" s="3" t="s">
        <v>1643</v>
      </c>
      <c r="IP64" s="3" t="s">
        <v>1643</v>
      </c>
      <c r="IQ64" s="3" t="s">
        <v>1643</v>
      </c>
      <c r="IR64" s="3" t="s">
        <v>1643</v>
      </c>
      <c r="IS64" s="20" t="s">
        <v>1643</v>
      </c>
      <c r="IT64" s="13" t="s">
        <v>1643</v>
      </c>
      <c r="IU64" s="3"/>
      <c r="IV64" s="3" t="s">
        <v>1643</v>
      </c>
      <c r="IW64" s="3" t="s">
        <v>1643</v>
      </c>
      <c r="IX64" s="3" t="s">
        <v>1643</v>
      </c>
      <c r="IY64" s="5" t="s">
        <v>1643</v>
      </c>
      <c r="IZ64" s="8" t="s">
        <v>1643</v>
      </c>
      <c r="JA64" s="8" t="s">
        <v>1643</v>
      </c>
      <c r="JB64" s="3" t="s">
        <v>1643</v>
      </c>
      <c r="JC64" s="3" t="s">
        <v>1643</v>
      </c>
      <c r="JD64" s="5" t="s">
        <v>1643</v>
      </c>
      <c r="JE64" s="13" t="s">
        <v>1643</v>
      </c>
      <c r="JF64" s="3" t="s">
        <v>1643</v>
      </c>
      <c r="JG64" s="3" t="s">
        <v>1643</v>
      </c>
      <c r="JH64" s="3" t="s">
        <v>1643</v>
      </c>
      <c r="JI64" s="3" t="s">
        <v>1643</v>
      </c>
      <c r="JJ64" s="3" t="s">
        <v>1643</v>
      </c>
      <c r="JK64" s="3" t="s">
        <v>1643</v>
      </c>
      <c r="JL64" s="3" t="s">
        <v>1643</v>
      </c>
      <c r="JM64" s="20" t="s">
        <v>1643</v>
      </c>
      <c r="JN64" s="13" t="s">
        <v>1643</v>
      </c>
      <c r="JO64" s="3" t="s">
        <v>1643</v>
      </c>
      <c r="JP64" s="3" t="s">
        <v>1643</v>
      </c>
      <c r="JQ64" s="3" t="s">
        <v>1643</v>
      </c>
      <c r="JR64" s="3" t="s">
        <v>1643</v>
      </c>
      <c r="JS64" s="5" t="s">
        <v>1643</v>
      </c>
      <c r="JT64" s="13" t="s">
        <v>1643</v>
      </c>
      <c r="JU64" s="3" t="s">
        <v>1643</v>
      </c>
      <c r="JV64" s="3" t="s">
        <v>1643</v>
      </c>
      <c r="JW64" s="3" t="s">
        <v>1643</v>
      </c>
      <c r="JX64" s="5" t="s">
        <v>1643</v>
      </c>
      <c r="JY64" s="13" t="s">
        <v>1643</v>
      </c>
      <c r="JZ64" s="3" t="s">
        <v>1643</v>
      </c>
      <c r="KA64" s="3" t="s">
        <v>1643</v>
      </c>
      <c r="KB64" s="3" t="s">
        <v>1643</v>
      </c>
      <c r="KC64" s="3" t="s">
        <v>1643</v>
      </c>
      <c r="KD64" s="3" t="s">
        <v>1643</v>
      </c>
      <c r="KE64" s="3" t="s">
        <v>1643</v>
      </c>
      <c r="KF64" s="3" t="s">
        <v>1643</v>
      </c>
      <c r="KG64" s="5" t="s">
        <v>1643</v>
      </c>
      <c r="KH64" s="13" t="s">
        <v>1643</v>
      </c>
      <c r="KI64" s="3" t="s">
        <v>1643</v>
      </c>
      <c r="KJ64" s="3" t="s">
        <v>1643</v>
      </c>
      <c r="KK64" s="3" t="s">
        <v>1643</v>
      </c>
      <c r="KL64" s="3" t="s">
        <v>1643</v>
      </c>
      <c r="KM64" s="3" t="s">
        <v>1643</v>
      </c>
      <c r="KN64" s="20" t="s">
        <v>1643</v>
      </c>
      <c r="KO64" s="13" t="s">
        <v>1643</v>
      </c>
      <c r="KP64" s="3" t="s">
        <v>1643</v>
      </c>
      <c r="KQ64" s="3" t="s">
        <v>1643</v>
      </c>
      <c r="KR64" s="3" t="s">
        <v>1643</v>
      </c>
      <c r="KS64" s="20" t="s">
        <v>1643</v>
      </c>
      <c r="KT64" s="16" t="s">
        <v>1643</v>
      </c>
      <c r="KU64" s="13" t="s">
        <v>1643</v>
      </c>
      <c r="KV64" s="3" t="s">
        <v>1643</v>
      </c>
      <c r="KW64" s="3" t="s">
        <v>1643</v>
      </c>
      <c r="KX64" s="3" t="s">
        <v>1643</v>
      </c>
      <c r="KY64" s="3" t="s">
        <v>1643</v>
      </c>
      <c r="KZ64" s="3" t="s">
        <v>1643</v>
      </c>
      <c r="LA64" s="3" t="s">
        <v>1643</v>
      </c>
      <c r="LB64" s="3" t="s">
        <v>1643</v>
      </c>
      <c r="LC64" s="3" t="s">
        <v>1643</v>
      </c>
      <c r="LD64" s="3" t="s">
        <v>1643</v>
      </c>
      <c r="LE64" s="3" t="s">
        <v>1643</v>
      </c>
      <c r="LF64" s="3" t="s">
        <v>1643</v>
      </c>
      <c r="LG64" s="3" t="s">
        <v>1643</v>
      </c>
      <c r="LH64" s="3" t="s">
        <v>1643</v>
      </c>
      <c r="LI64" s="3" t="s">
        <v>1643</v>
      </c>
      <c r="LJ64" s="3" t="s">
        <v>1643</v>
      </c>
      <c r="LK64" s="3" t="s">
        <v>1643</v>
      </c>
      <c r="LL64" s="3" t="s">
        <v>1643</v>
      </c>
      <c r="LM64" s="3" t="s">
        <v>1643</v>
      </c>
      <c r="LN64" s="3" t="s">
        <v>1643</v>
      </c>
      <c r="LO64" s="3" t="s">
        <v>1643</v>
      </c>
      <c r="LP64" s="3" t="s">
        <v>1643</v>
      </c>
      <c r="LQ64" s="3" t="s">
        <v>1643</v>
      </c>
      <c r="LR64" s="3" t="s">
        <v>1643</v>
      </c>
      <c r="LS64" s="3" t="s">
        <v>1643</v>
      </c>
      <c r="LT64" s="3" t="s">
        <v>1643</v>
      </c>
      <c r="LU64" s="3" t="s">
        <v>1643</v>
      </c>
      <c r="LV64" s="3" t="s">
        <v>1643</v>
      </c>
      <c r="LW64" s="3" t="s">
        <v>1643</v>
      </c>
      <c r="LX64" s="3" t="s">
        <v>1643</v>
      </c>
      <c r="LY64" s="3" t="s">
        <v>1643</v>
      </c>
      <c r="LZ64" s="3" t="s">
        <v>1643</v>
      </c>
      <c r="MA64" s="3" t="s">
        <v>1643</v>
      </c>
      <c r="MB64" s="3" t="s">
        <v>1643</v>
      </c>
      <c r="MC64" s="3" t="s">
        <v>1643</v>
      </c>
      <c r="MD64" s="3" t="s">
        <v>1643</v>
      </c>
      <c r="ME64" s="3" t="s">
        <v>1643</v>
      </c>
      <c r="MF64" s="3" t="s">
        <v>1643</v>
      </c>
      <c r="MG64" s="3" t="s">
        <v>1643</v>
      </c>
      <c r="MH64" s="3" t="s">
        <v>1643</v>
      </c>
      <c r="MI64" s="3" t="s">
        <v>1643</v>
      </c>
      <c r="MJ64" s="3" t="s">
        <v>1643</v>
      </c>
      <c r="MK64" s="3" t="s">
        <v>1643</v>
      </c>
      <c r="ML64" s="3" t="s">
        <v>1643</v>
      </c>
      <c r="MM64" s="3" t="s">
        <v>1643</v>
      </c>
      <c r="MN64" s="20" t="s">
        <v>1643</v>
      </c>
      <c r="MO64" s="13" t="s">
        <v>1643</v>
      </c>
      <c r="MP64" s="3" t="s">
        <v>1643</v>
      </c>
      <c r="MQ64" s="3" t="s">
        <v>1643</v>
      </c>
      <c r="MR64" s="3" t="s">
        <v>1643</v>
      </c>
      <c r="MS64" s="3" t="s">
        <v>1643</v>
      </c>
      <c r="MT64" s="3" t="s">
        <v>1643</v>
      </c>
      <c r="MU64" s="3" t="s">
        <v>1643</v>
      </c>
      <c r="MV64" s="20" t="s">
        <v>1643</v>
      </c>
      <c r="MW64" s="13" t="s">
        <v>1643</v>
      </c>
      <c r="MX64" s="3" t="s">
        <v>1643</v>
      </c>
      <c r="MY64" s="3" t="s">
        <v>1643</v>
      </c>
      <c r="MZ64" s="3" t="s">
        <v>1643</v>
      </c>
      <c r="NA64" s="3" t="s">
        <v>1643</v>
      </c>
      <c r="NB64" s="3" t="s">
        <v>1643</v>
      </c>
      <c r="NC64" s="20" t="s">
        <v>1643</v>
      </c>
      <c r="ND64" s="13" t="s">
        <v>1643</v>
      </c>
      <c r="NE64" s="3" t="s">
        <v>1643</v>
      </c>
      <c r="NF64" s="3" t="s">
        <v>1643</v>
      </c>
      <c r="NG64" s="3" t="s">
        <v>1643</v>
      </c>
      <c r="NH64" s="3" t="s">
        <v>1643</v>
      </c>
      <c r="NI64" s="3" t="s">
        <v>1643</v>
      </c>
      <c r="NJ64" s="3" t="s">
        <v>1643</v>
      </c>
      <c r="NK64" s="3" t="s">
        <v>1643</v>
      </c>
      <c r="NL64" s="3" t="s">
        <v>1643</v>
      </c>
      <c r="NM64" s="3" t="s">
        <v>1643</v>
      </c>
      <c r="NN64" s="3" t="s">
        <v>1643</v>
      </c>
      <c r="NO64" s="20" t="s">
        <v>1643</v>
      </c>
      <c r="NP64" s="13" t="s">
        <v>1643</v>
      </c>
      <c r="NQ64" s="3" t="s">
        <v>1643</v>
      </c>
      <c r="NR64" s="3" t="s">
        <v>1643</v>
      </c>
      <c r="NS64" s="3" t="s">
        <v>1643</v>
      </c>
      <c r="NT64" s="3" t="s">
        <v>1643</v>
      </c>
      <c r="NU64" s="3" t="s">
        <v>1643</v>
      </c>
      <c r="NV64" s="3" t="s">
        <v>1643</v>
      </c>
      <c r="NW64" s="3" t="s">
        <v>1643</v>
      </c>
      <c r="NX64" s="3" t="s">
        <v>1643</v>
      </c>
      <c r="NY64" s="3" t="s">
        <v>1643</v>
      </c>
      <c r="NZ64" s="3" t="s">
        <v>1643</v>
      </c>
      <c r="OA64" s="3" t="s">
        <v>1643</v>
      </c>
      <c r="OB64" s="3" t="s">
        <v>1643</v>
      </c>
      <c r="OC64" s="3" t="s">
        <v>1643</v>
      </c>
      <c r="OD64" s="3" t="s">
        <v>1643</v>
      </c>
      <c r="OE64" s="5" t="s">
        <v>1643</v>
      </c>
      <c r="OF64" s="13" t="s">
        <v>1643</v>
      </c>
      <c r="OG64" s="3" t="s">
        <v>1643</v>
      </c>
      <c r="OH64" s="3" t="s">
        <v>1643</v>
      </c>
      <c r="OI64" s="3" t="s">
        <v>1643</v>
      </c>
      <c r="OJ64" s="3" t="s">
        <v>1643</v>
      </c>
      <c r="OK64" s="3" t="s">
        <v>1643</v>
      </c>
      <c r="OL64" s="3" t="s">
        <v>1643</v>
      </c>
      <c r="OM64" s="5" t="s">
        <v>1643</v>
      </c>
      <c r="ON64" s="13" t="s">
        <v>1643</v>
      </c>
      <c r="OO64" s="3" t="s">
        <v>1643</v>
      </c>
      <c r="OP64" s="3" t="s">
        <v>1643</v>
      </c>
      <c r="OQ64" s="3" t="s">
        <v>1643</v>
      </c>
      <c r="OR64" s="3" t="s">
        <v>1643</v>
      </c>
      <c r="OS64" s="3" t="s">
        <v>1643</v>
      </c>
      <c r="OT64" s="3" t="s">
        <v>1643</v>
      </c>
      <c r="OU64" s="3" t="s">
        <v>1643</v>
      </c>
      <c r="OV64" s="3" t="s">
        <v>1643</v>
      </c>
      <c r="OW64" s="3" t="s">
        <v>1643</v>
      </c>
      <c r="OX64" s="5" t="s">
        <v>1643</v>
      </c>
      <c r="OY64" s="13" t="s">
        <v>1643</v>
      </c>
      <c r="OZ64" s="3" t="s">
        <v>1643</v>
      </c>
      <c r="PA64" s="3" t="s">
        <v>1643</v>
      </c>
      <c r="PB64" s="3" t="s">
        <v>1643</v>
      </c>
      <c r="PC64" s="3" t="s">
        <v>1643</v>
      </c>
      <c r="PD64" s="3" t="s">
        <v>1643</v>
      </c>
      <c r="PE64" s="3" t="s">
        <v>1643</v>
      </c>
      <c r="PF64" s="3" t="s">
        <v>1643</v>
      </c>
      <c r="PG64" s="3" t="s">
        <v>1643</v>
      </c>
      <c r="PH64" s="3" t="s">
        <v>1643</v>
      </c>
      <c r="PI64" s="3" t="s">
        <v>1643</v>
      </c>
      <c r="PJ64" s="3" t="s">
        <v>1643</v>
      </c>
      <c r="PK64" s="3" t="s">
        <v>1643</v>
      </c>
      <c r="PL64" s="3" t="s">
        <v>1643</v>
      </c>
      <c r="PM64" s="3" t="s">
        <v>1643</v>
      </c>
      <c r="PN64" s="3" t="s">
        <v>1643</v>
      </c>
      <c r="PO64" s="3" t="s">
        <v>1643</v>
      </c>
      <c r="PP64" s="3" t="s">
        <v>1643</v>
      </c>
      <c r="PQ64" s="3" t="s">
        <v>1643</v>
      </c>
      <c r="PR64" s="3" t="s">
        <v>1643</v>
      </c>
      <c r="PS64" s="3" t="s">
        <v>1643</v>
      </c>
      <c r="PT64" s="3" t="s">
        <v>1643</v>
      </c>
      <c r="PU64" s="3" t="s">
        <v>1643</v>
      </c>
      <c r="PV64" s="3" t="s">
        <v>1643</v>
      </c>
      <c r="PW64" s="3" t="s">
        <v>1643</v>
      </c>
      <c r="PX64" s="3" t="s">
        <v>1643</v>
      </c>
      <c r="PY64" s="3" t="s">
        <v>1643</v>
      </c>
      <c r="PZ64" s="3" t="s">
        <v>1643</v>
      </c>
      <c r="QA64" s="3" t="s">
        <v>1643</v>
      </c>
      <c r="QB64" s="3" t="s">
        <v>1643</v>
      </c>
      <c r="QC64" s="3" t="s">
        <v>1643</v>
      </c>
      <c r="QD64" s="3" t="s">
        <v>1643</v>
      </c>
      <c r="QE64" s="3" t="s">
        <v>1643</v>
      </c>
      <c r="QF64" s="3" t="s">
        <v>1643</v>
      </c>
      <c r="QG64" s="3" t="s">
        <v>1643</v>
      </c>
      <c r="QH64" s="3" t="s">
        <v>1643</v>
      </c>
      <c r="QI64" s="3" t="s">
        <v>1643</v>
      </c>
      <c r="QJ64" s="3" t="s">
        <v>1643</v>
      </c>
      <c r="QK64" s="3" t="s">
        <v>1643</v>
      </c>
      <c r="QL64" s="3" t="s">
        <v>1643</v>
      </c>
      <c r="QM64" s="3" t="s">
        <v>1643</v>
      </c>
      <c r="QN64" s="3" t="s">
        <v>1643</v>
      </c>
      <c r="QO64" s="3" t="s">
        <v>1643</v>
      </c>
      <c r="QP64" s="3" t="s">
        <v>1643</v>
      </c>
      <c r="QQ64" s="3" t="s">
        <v>1643</v>
      </c>
      <c r="QR64" s="3" t="s">
        <v>1643</v>
      </c>
      <c r="QS64" s="3" t="s">
        <v>1643</v>
      </c>
      <c r="QT64" s="3" t="s">
        <v>1643</v>
      </c>
      <c r="QU64" s="3" t="s">
        <v>1643</v>
      </c>
      <c r="QV64" s="3" t="s">
        <v>1643</v>
      </c>
      <c r="QW64" s="3" t="s">
        <v>1643</v>
      </c>
      <c r="QX64" s="3" t="s">
        <v>1643</v>
      </c>
      <c r="QY64" s="3" t="s">
        <v>1643</v>
      </c>
      <c r="QZ64" s="3" t="s">
        <v>1643</v>
      </c>
      <c r="RA64" s="3" t="s">
        <v>1643</v>
      </c>
      <c r="RB64" s="3" t="s">
        <v>1643</v>
      </c>
      <c r="RC64" s="3" t="s">
        <v>1643</v>
      </c>
      <c r="RD64" s="3" t="s">
        <v>1643</v>
      </c>
      <c r="RE64" s="3" t="s">
        <v>1643</v>
      </c>
      <c r="RF64" s="3" t="s">
        <v>1643</v>
      </c>
      <c r="RG64" s="3" t="s">
        <v>1643</v>
      </c>
      <c r="RH64" s="3" t="s">
        <v>1643</v>
      </c>
      <c r="RI64" s="3" t="s">
        <v>1643</v>
      </c>
      <c r="RJ64" s="3" t="s">
        <v>1643</v>
      </c>
      <c r="RK64" s="5" t="s">
        <v>1643</v>
      </c>
      <c r="RL64" s="8" t="s">
        <v>1643</v>
      </c>
      <c r="RM64" s="3" t="s">
        <v>1643</v>
      </c>
      <c r="RN64" s="3" t="s">
        <v>1643</v>
      </c>
      <c r="RO64" s="3" t="s">
        <v>1643</v>
      </c>
      <c r="RP64" s="3" t="s">
        <v>1643</v>
      </c>
      <c r="RQ64" s="3" t="s">
        <v>1643</v>
      </c>
      <c r="RR64" s="20" t="s">
        <v>1643</v>
      </c>
      <c r="RS64" s="13" t="s">
        <v>1643</v>
      </c>
      <c r="RT64" s="3" t="s">
        <v>1643</v>
      </c>
      <c r="RU64" s="3" t="s">
        <v>1643</v>
      </c>
      <c r="RV64" s="3" t="s">
        <v>1643</v>
      </c>
      <c r="RW64" s="3" t="s">
        <v>1643</v>
      </c>
      <c r="RX64" s="3" t="s">
        <v>1643</v>
      </c>
      <c r="RY64" s="3" t="s">
        <v>1643</v>
      </c>
      <c r="RZ64" s="3" t="s">
        <v>1643</v>
      </c>
      <c r="SA64" s="3" t="s">
        <v>1643</v>
      </c>
      <c r="SB64" s="3" t="s">
        <v>1643</v>
      </c>
      <c r="SC64" s="3" t="s">
        <v>1643</v>
      </c>
      <c r="SD64" s="3" t="s">
        <v>1643</v>
      </c>
      <c r="SE64" s="3" t="s">
        <v>1643</v>
      </c>
      <c r="SF64" s="3" t="s">
        <v>1643</v>
      </c>
      <c r="SG64" s="3" t="s">
        <v>1643</v>
      </c>
      <c r="SH64" s="3" t="s">
        <v>1643</v>
      </c>
      <c r="SI64" s="3" t="s">
        <v>1643</v>
      </c>
      <c r="SJ64" s="3" t="s">
        <v>1643</v>
      </c>
      <c r="SK64" s="3" t="s">
        <v>1643</v>
      </c>
      <c r="SL64" s="3" t="s">
        <v>1643</v>
      </c>
      <c r="SM64" s="3" t="s">
        <v>1643</v>
      </c>
      <c r="SN64" s="3" t="s">
        <v>1643</v>
      </c>
      <c r="SO64" s="3" t="s">
        <v>1643</v>
      </c>
      <c r="SP64" s="3" t="s">
        <v>1643</v>
      </c>
      <c r="SQ64" s="3" t="s">
        <v>1643</v>
      </c>
      <c r="SR64" s="3" t="s">
        <v>1643</v>
      </c>
      <c r="SS64" s="3" t="s">
        <v>1643</v>
      </c>
      <c r="ST64" s="3" t="s">
        <v>1643</v>
      </c>
      <c r="SU64" s="3" t="s">
        <v>1643</v>
      </c>
      <c r="SV64" s="3" t="s">
        <v>1643</v>
      </c>
      <c r="SW64" s="3" t="s">
        <v>1643</v>
      </c>
      <c r="SX64" s="3" t="s">
        <v>1643</v>
      </c>
      <c r="SY64" s="3" t="s">
        <v>1643</v>
      </c>
      <c r="SZ64" s="3" t="s">
        <v>1643</v>
      </c>
      <c r="TA64" s="3" t="s">
        <v>1643</v>
      </c>
      <c r="TB64" s="20" t="s">
        <v>1643</v>
      </c>
      <c r="TC64" s="13"/>
      <c r="TD64" s="3"/>
      <c r="TE64" s="5"/>
      <c r="TF64" s="18" t="s">
        <v>1643</v>
      </c>
      <c r="TG64" s="13" t="s">
        <v>1643</v>
      </c>
      <c r="TH64" s="3" t="s">
        <v>1643</v>
      </c>
      <c r="TI64" s="3" t="s">
        <v>1643</v>
      </c>
      <c r="TJ64" s="3" t="s">
        <v>1643</v>
      </c>
      <c r="TK64" s="3" t="s">
        <v>1643</v>
      </c>
      <c r="TL64" s="3" t="s">
        <v>1643</v>
      </c>
      <c r="TM64" s="3" t="s">
        <v>1643</v>
      </c>
      <c r="TN64" s="3" t="s">
        <v>1643</v>
      </c>
      <c r="TO64" s="3" t="s">
        <v>1643</v>
      </c>
      <c r="TP64" s="5" t="s">
        <v>1643</v>
      </c>
      <c r="TQ64" s="8" t="s">
        <v>1643</v>
      </c>
      <c r="TR64" s="3" t="s">
        <v>1643</v>
      </c>
      <c r="TS64" s="3" t="s">
        <v>1643</v>
      </c>
      <c r="TT64" s="3" t="s">
        <v>1643</v>
      </c>
      <c r="TU64" s="20" t="s">
        <v>1643</v>
      </c>
      <c r="TV64" s="13" t="s">
        <v>1643</v>
      </c>
      <c r="TW64" s="5" t="s">
        <v>1643</v>
      </c>
      <c r="TX64" s="13" t="s">
        <v>1643</v>
      </c>
      <c r="TY64" s="5" t="s">
        <v>1643</v>
      </c>
      <c r="TZ64" s="13" t="s">
        <v>1643</v>
      </c>
      <c r="UA64" s="3" t="s">
        <v>1643</v>
      </c>
      <c r="UB64" s="3" t="s">
        <v>1643</v>
      </c>
      <c r="UC64" s="3" t="s">
        <v>1643</v>
      </c>
      <c r="UD64" s="3" t="s">
        <v>1643</v>
      </c>
      <c r="UE64" s="5" t="s">
        <v>1643</v>
      </c>
      <c r="UF64" s="13" t="s">
        <v>110</v>
      </c>
      <c r="UG64" s="3" t="s">
        <v>1643</v>
      </c>
      <c r="UH64" s="5" t="s">
        <v>110</v>
      </c>
      <c r="UI64" s="13" t="s">
        <v>127</v>
      </c>
      <c r="UJ64" s="3" t="s">
        <v>129</v>
      </c>
      <c r="UK64" s="3" t="s">
        <v>127</v>
      </c>
      <c r="UL64" s="3" t="s">
        <v>129</v>
      </c>
      <c r="UM64" s="3" t="s">
        <v>131</v>
      </c>
      <c r="UN64" s="3" t="s">
        <v>131</v>
      </c>
      <c r="UO64" s="3" t="s">
        <v>127</v>
      </c>
      <c r="UP64" s="3" t="s">
        <v>127</v>
      </c>
      <c r="UQ64" s="3" t="s">
        <v>127</v>
      </c>
      <c r="UR64" s="3" t="s">
        <v>127</v>
      </c>
      <c r="US64" s="3" t="s">
        <v>131</v>
      </c>
      <c r="UT64" s="3" t="s">
        <v>129</v>
      </c>
      <c r="UU64" s="3" t="s">
        <v>131</v>
      </c>
      <c r="UV64" s="3" t="s">
        <v>129</v>
      </c>
      <c r="UW64" s="3" t="s">
        <v>127</v>
      </c>
      <c r="UX64" s="5" t="s">
        <v>1643</v>
      </c>
      <c r="UY64" s="13" t="s">
        <v>196</v>
      </c>
      <c r="UZ64" s="3" t="s">
        <v>198</v>
      </c>
      <c r="VA64" s="3" t="s">
        <v>1643</v>
      </c>
      <c r="VB64" s="3" t="s">
        <v>1643</v>
      </c>
      <c r="VC64" s="3" t="s">
        <v>1643</v>
      </c>
      <c r="VD64" s="3" t="s">
        <v>1643</v>
      </c>
      <c r="VE64" s="3" t="s">
        <v>1643</v>
      </c>
      <c r="VF64" s="5" t="s">
        <v>1643</v>
      </c>
      <c r="VG64" s="13" t="s">
        <v>231</v>
      </c>
      <c r="VH64" s="3" t="s">
        <v>232</v>
      </c>
      <c r="VI64" s="3" t="s">
        <v>233</v>
      </c>
      <c r="VJ64" s="3" t="s">
        <v>1643</v>
      </c>
      <c r="VK64" s="3" t="s">
        <v>1643</v>
      </c>
      <c r="VL64" s="3" t="s">
        <v>1643</v>
      </c>
      <c r="VM64" s="3" t="s">
        <v>1643</v>
      </c>
      <c r="VN64" s="5" t="s">
        <v>1643</v>
      </c>
      <c r="VO64" s="13" t="s">
        <v>132</v>
      </c>
      <c r="VP64" s="3" t="s">
        <v>127</v>
      </c>
      <c r="VQ64" s="3" t="s">
        <v>132</v>
      </c>
      <c r="VR64" s="3" t="s">
        <v>127</v>
      </c>
      <c r="VS64" s="3" t="s">
        <v>132</v>
      </c>
      <c r="VT64" s="3" t="s">
        <v>132</v>
      </c>
      <c r="VU64" s="3" t="s">
        <v>1643</v>
      </c>
      <c r="VV64" s="3" t="s">
        <v>127</v>
      </c>
      <c r="VW64" s="3" t="s">
        <v>127</v>
      </c>
      <c r="VX64" s="3" t="s">
        <v>127</v>
      </c>
      <c r="VY64" s="3" t="s">
        <v>127</v>
      </c>
      <c r="VZ64" s="3" t="s">
        <v>127</v>
      </c>
      <c r="WA64" s="3" t="s">
        <v>127</v>
      </c>
      <c r="WB64" s="3" t="s">
        <v>127</v>
      </c>
      <c r="WC64" s="3" t="s">
        <v>127</v>
      </c>
      <c r="WD64" s="3" t="s">
        <v>128</v>
      </c>
      <c r="WE64" s="3" t="s">
        <v>128</v>
      </c>
      <c r="WF64" s="3" t="s">
        <v>128</v>
      </c>
      <c r="WG64" s="3" t="s">
        <v>128</v>
      </c>
      <c r="WH64" s="3" t="s">
        <v>128</v>
      </c>
      <c r="WI64" s="3" t="s">
        <v>132</v>
      </c>
      <c r="WJ64" s="3" t="s">
        <v>132</v>
      </c>
      <c r="WK64" s="3" t="s">
        <v>127</v>
      </c>
      <c r="WL64" s="3" t="s">
        <v>127</v>
      </c>
      <c r="WM64" s="3" t="s">
        <v>130</v>
      </c>
      <c r="WN64" s="3" t="s">
        <v>131</v>
      </c>
      <c r="WO64" s="3" t="s">
        <v>131</v>
      </c>
      <c r="WP64" s="3" t="s">
        <v>129</v>
      </c>
      <c r="WQ64" s="3" t="s">
        <v>129</v>
      </c>
      <c r="WR64" s="3" t="s">
        <v>129</v>
      </c>
      <c r="WS64" s="3" t="s">
        <v>129</v>
      </c>
      <c r="WT64" s="3" t="s">
        <v>129</v>
      </c>
      <c r="WU64" s="3" t="s">
        <v>128</v>
      </c>
      <c r="WV64" s="3" t="s">
        <v>129</v>
      </c>
      <c r="WW64" s="3" t="s">
        <v>128</v>
      </c>
      <c r="WX64" s="3" t="s">
        <v>128</v>
      </c>
      <c r="WY64" s="3" t="s">
        <v>131</v>
      </c>
      <c r="WZ64" s="3" t="s">
        <v>131</v>
      </c>
      <c r="XA64" s="3" t="s">
        <v>131</v>
      </c>
      <c r="XB64" s="3" t="s">
        <v>131</v>
      </c>
      <c r="XC64" s="3" t="s">
        <v>129</v>
      </c>
      <c r="XD64" s="3" t="s">
        <v>129</v>
      </c>
      <c r="XE64" s="3" t="s">
        <v>127</v>
      </c>
      <c r="XF64" s="3" t="s">
        <v>127</v>
      </c>
      <c r="XG64" s="3" t="s">
        <v>130</v>
      </c>
      <c r="XH64" s="3" t="s">
        <v>127</v>
      </c>
      <c r="XI64" s="3" t="s">
        <v>127</v>
      </c>
      <c r="XJ64" s="3" t="s">
        <v>127</v>
      </c>
      <c r="XK64" s="3" t="s">
        <v>127</v>
      </c>
      <c r="XL64" s="3" t="s">
        <v>127</v>
      </c>
      <c r="XM64" s="3" t="s">
        <v>127</v>
      </c>
      <c r="XN64" s="3" t="s">
        <v>127</v>
      </c>
      <c r="XO64" s="3" t="s">
        <v>127</v>
      </c>
      <c r="XP64" s="3" t="s">
        <v>127</v>
      </c>
      <c r="XQ64" s="3" t="s">
        <v>127</v>
      </c>
      <c r="XR64" s="3" t="s">
        <v>127</v>
      </c>
      <c r="XS64" s="3" t="s">
        <v>127</v>
      </c>
      <c r="XT64" s="3" t="s">
        <v>127</v>
      </c>
      <c r="XU64" s="3" t="s">
        <v>127</v>
      </c>
      <c r="XV64" s="3" t="s">
        <v>127</v>
      </c>
      <c r="XW64" s="3" t="s">
        <v>127</v>
      </c>
      <c r="XX64" s="3" t="s">
        <v>127</v>
      </c>
      <c r="XY64" s="3" t="s">
        <v>127</v>
      </c>
      <c r="XZ64" s="3" t="s">
        <v>127</v>
      </c>
      <c r="YA64" s="5" t="s">
        <v>1643</v>
      </c>
      <c r="YB64" s="13" t="s">
        <v>1643</v>
      </c>
      <c r="YC64" s="3" t="s">
        <v>1643</v>
      </c>
      <c r="YD64" s="3" t="s">
        <v>1643</v>
      </c>
      <c r="YE64" s="3" t="s">
        <v>1643</v>
      </c>
      <c r="YF64" s="3" t="s">
        <v>1643</v>
      </c>
      <c r="YG64" s="3" t="s">
        <v>111</v>
      </c>
      <c r="YH64" s="5" t="s">
        <v>1643</v>
      </c>
      <c r="YI64" s="13" t="s">
        <v>111</v>
      </c>
      <c r="YJ64" s="3" t="s">
        <v>1643</v>
      </c>
      <c r="YK64" s="3" t="s">
        <v>1643</v>
      </c>
      <c r="YL64" s="3" t="s">
        <v>111</v>
      </c>
      <c r="YM64" s="3" t="s">
        <v>1643</v>
      </c>
      <c r="YN64" s="3" t="s">
        <v>1643</v>
      </c>
      <c r="YO64" s="3" t="s">
        <v>111</v>
      </c>
      <c r="YP64" s="3" t="s">
        <v>1643</v>
      </c>
      <c r="YQ64" s="3" t="s">
        <v>1643</v>
      </c>
      <c r="YR64" s="3" t="s">
        <v>111</v>
      </c>
      <c r="YS64" s="3" t="s">
        <v>1643</v>
      </c>
      <c r="YT64" s="3" t="s">
        <v>1643</v>
      </c>
      <c r="YU64" s="3" t="s">
        <v>1643</v>
      </c>
      <c r="YV64" s="3" t="s">
        <v>111</v>
      </c>
      <c r="YW64" s="3" t="s">
        <v>1643</v>
      </c>
      <c r="YX64" s="3" t="s">
        <v>1643</v>
      </c>
      <c r="YY64" s="3" t="s">
        <v>111</v>
      </c>
      <c r="YZ64" s="3" t="s">
        <v>1643</v>
      </c>
      <c r="ZA64" s="3" t="s">
        <v>1643</v>
      </c>
      <c r="ZB64" s="3" t="s">
        <v>111</v>
      </c>
      <c r="ZC64" s="3" t="s">
        <v>1643</v>
      </c>
      <c r="ZD64" s="3" t="s">
        <v>1643</v>
      </c>
      <c r="ZE64" s="3" t="s">
        <v>111</v>
      </c>
      <c r="ZF64" s="3" t="s">
        <v>1643</v>
      </c>
      <c r="ZG64" s="3" t="s">
        <v>1643</v>
      </c>
      <c r="ZH64" s="3" t="s">
        <v>111</v>
      </c>
      <c r="ZI64" s="3" t="s">
        <v>1643</v>
      </c>
      <c r="ZJ64" s="3" t="s">
        <v>1643</v>
      </c>
      <c r="ZK64" s="3" t="s">
        <v>111</v>
      </c>
      <c r="ZL64" s="3" t="s">
        <v>1643</v>
      </c>
      <c r="ZM64" s="3" t="s">
        <v>1643</v>
      </c>
      <c r="ZN64" s="3" t="s">
        <v>1643</v>
      </c>
      <c r="ZO64" s="3" t="s">
        <v>111</v>
      </c>
      <c r="ZP64" s="3" t="s">
        <v>1643</v>
      </c>
      <c r="ZQ64" s="3" t="s">
        <v>1643</v>
      </c>
      <c r="ZR64" s="5" t="s">
        <v>1643</v>
      </c>
      <c r="ZS64" s="13"/>
      <c r="ZT64" s="3"/>
      <c r="ZU64" s="5"/>
      <c r="ZV64" s="18" t="s">
        <v>110</v>
      </c>
      <c r="ZW64" s="13" t="s">
        <v>483</v>
      </c>
      <c r="ZX64" s="3" t="s">
        <v>1643</v>
      </c>
      <c r="ZY64" s="3" t="s">
        <v>1643</v>
      </c>
      <c r="ZZ64" s="3" t="s">
        <v>1643</v>
      </c>
      <c r="AAA64" s="3" t="s">
        <v>1643</v>
      </c>
      <c r="AAB64" s="3" t="s">
        <v>1643</v>
      </c>
      <c r="AAC64" s="3" t="s">
        <v>1643</v>
      </c>
      <c r="AAD64" s="3" t="s">
        <v>1643</v>
      </c>
      <c r="AAE64" s="3" t="s">
        <v>1643</v>
      </c>
      <c r="AAF64" s="5" t="s">
        <v>1643</v>
      </c>
      <c r="AAG64" s="13" t="s">
        <v>111</v>
      </c>
      <c r="AAH64" s="3" t="s">
        <v>111</v>
      </c>
      <c r="AAI64" s="3" t="s">
        <v>110</v>
      </c>
      <c r="AAJ64" s="3" t="s">
        <v>111</v>
      </c>
      <c r="AAK64" s="3" t="s">
        <v>110</v>
      </c>
      <c r="AAL64" s="3" t="s">
        <v>1643</v>
      </c>
      <c r="AAM64" s="3" t="s">
        <v>1643</v>
      </c>
      <c r="AAN64" s="3" t="s">
        <v>1643</v>
      </c>
      <c r="AAO64" s="5" t="s">
        <v>1643</v>
      </c>
      <c r="AAP64" s="13" t="s">
        <v>111</v>
      </c>
      <c r="AAQ64" s="5" t="s">
        <v>1643</v>
      </c>
      <c r="AAR64" s="13" t="s">
        <v>520</v>
      </c>
      <c r="AAS64" s="3" t="s">
        <v>110</v>
      </c>
      <c r="AAT64" s="3" t="s">
        <v>111</v>
      </c>
      <c r="AAU64" s="3" t="s">
        <v>111</v>
      </c>
      <c r="AAV64" s="3" t="s">
        <v>111</v>
      </c>
      <c r="AAW64" s="3" t="s">
        <v>111</v>
      </c>
      <c r="AAX64" s="5" t="s">
        <v>111</v>
      </c>
      <c r="AAY64" s="13" t="s">
        <v>111</v>
      </c>
      <c r="AAZ64" s="13" t="s">
        <v>1643</v>
      </c>
      <c r="ABA64" s="3" t="s">
        <v>1643</v>
      </c>
      <c r="ABB64" s="3" t="s">
        <v>1643</v>
      </c>
      <c r="ABC64" s="3" t="s">
        <v>1643</v>
      </c>
      <c r="ABD64" s="3" t="s">
        <v>1643</v>
      </c>
      <c r="ABE64" s="20"/>
      <c r="ABF64" s="5" t="s">
        <v>1643</v>
      </c>
      <c r="ABG64" s="13" t="s">
        <v>1643</v>
      </c>
      <c r="ABH64" s="3" t="s">
        <v>1643</v>
      </c>
      <c r="ABI64" s="3" t="s">
        <v>1643</v>
      </c>
      <c r="ABJ64" s="3" t="s">
        <v>1643</v>
      </c>
      <c r="ABK64" s="3" t="s">
        <v>1643</v>
      </c>
      <c r="ABL64" s="3" t="s">
        <v>1643</v>
      </c>
      <c r="ABM64" s="5" t="s">
        <v>1643</v>
      </c>
      <c r="ABN64" s="13" t="s">
        <v>1643</v>
      </c>
      <c r="ABO64" s="3" t="s">
        <v>1643</v>
      </c>
      <c r="ABP64" s="3" t="s">
        <v>1643</v>
      </c>
      <c r="ABQ64" s="3" t="s">
        <v>1643</v>
      </c>
      <c r="ABR64" s="3" t="s">
        <v>1643</v>
      </c>
      <c r="ABS64" s="3" t="s">
        <v>1643</v>
      </c>
      <c r="ABT64" s="5" t="s">
        <v>1643</v>
      </c>
      <c r="ABU64" s="13" t="s">
        <v>1643</v>
      </c>
      <c r="ABV64" s="3" t="s">
        <v>1643</v>
      </c>
      <c r="ABW64" s="3" t="s">
        <v>1643</v>
      </c>
      <c r="ABX64" s="3" t="s">
        <v>1643</v>
      </c>
      <c r="ABY64" s="3" t="s">
        <v>1643</v>
      </c>
      <c r="ABZ64" s="3" t="s">
        <v>1643</v>
      </c>
      <c r="ACA64" s="5" t="s">
        <v>1643</v>
      </c>
      <c r="ACB64" s="13" t="s">
        <v>1643</v>
      </c>
      <c r="ACC64" s="3" t="s">
        <v>1643</v>
      </c>
      <c r="ACD64" s="3" t="s">
        <v>1643</v>
      </c>
      <c r="ACE64" s="3" t="s">
        <v>1643</v>
      </c>
      <c r="ACF64" s="3" t="s">
        <v>1643</v>
      </c>
      <c r="ACG64" s="3" t="s">
        <v>1643</v>
      </c>
      <c r="ACH64" s="3" t="s">
        <v>1643</v>
      </c>
      <c r="ACI64" s="3" t="s">
        <v>1643</v>
      </c>
      <c r="ACJ64" s="5" t="s">
        <v>1643</v>
      </c>
      <c r="ACK64" s="13" t="s">
        <v>111</v>
      </c>
      <c r="ACL64" s="3" t="s">
        <v>1643</v>
      </c>
      <c r="ACM64" s="3" t="s">
        <v>1643</v>
      </c>
      <c r="ACN64" s="3" t="s">
        <v>1643</v>
      </c>
      <c r="ACO64" s="3" t="s">
        <v>1643</v>
      </c>
      <c r="ACP64" s="5" t="s">
        <v>1643</v>
      </c>
      <c r="ACQ64" s="13" t="s">
        <v>1643</v>
      </c>
      <c r="ACR64" s="3" t="s">
        <v>1643</v>
      </c>
      <c r="ACS64" s="3" t="s">
        <v>1643</v>
      </c>
      <c r="ACT64" s="3" t="s">
        <v>1643</v>
      </c>
      <c r="ACU64" s="5"/>
      <c r="ACV64" s="13" t="s">
        <v>1643</v>
      </c>
      <c r="ACW64" s="3" t="s">
        <v>1643</v>
      </c>
      <c r="ACX64" s="3" t="s">
        <v>1643</v>
      </c>
      <c r="ACY64" s="3" t="s">
        <v>1643</v>
      </c>
      <c r="ACZ64" s="5" t="s">
        <v>1643</v>
      </c>
      <c r="ADA64" s="13" t="s">
        <v>1643</v>
      </c>
      <c r="ADB64" s="3" t="s">
        <v>1643</v>
      </c>
      <c r="ADC64" s="3" t="s">
        <v>1643</v>
      </c>
      <c r="ADD64" s="3" t="s">
        <v>1643</v>
      </c>
      <c r="ADE64" s="3" t="s">
        <v>1643</v>
      </c>
      <c r="ADF64" s="3" t="s">
        <v>1643</v>
      </c>
      <c r="ADG64" s="3" t="s">
        <v>1643</v>
      </c>
      <c r="ADH64" s="3" t="s">
        <v>1643</v>
      </c>
      <c r="ADI64" s="20" t="s">
        <v>1643</v>
      </c>
      <c r="ADJ64" s="13" t="s">
        <v>110</v>
      </c>
      <c r="ADK64" s="3" t="s">
        <v>1643</v>
      </c>
      <c r="ADL64" s="3" t="s">
        <v>1643</v>
      </c>
      <c r="ADM64" s="3" t="s">
        <v>1643</v>
      </c>
      <c r="ADN64" s="3" t="s">
        <v>1643</v>
      </c>
      <c r="ADO64" s="5" t="s">
        <v>1643</v>
      </c>
      <c r="ADP64" s="13" t="s">
        <v>1643</v>
      </c>
      <c r="ADQ64" s="8" t="s">
        <v>1643</v>
      </c>
      <c r="ADR64" s="3" t="s">
        <v>1643</v>
      </c>
      <c r="ADS64" s="3" t="s">
        <v>1643</v>
      </c>
      <c r="ADT64" s="5" t="s">
        <v>1643</v>
      </c>
      <c r="ADU64" s="13" t="s">
        <v>1643</v>
      </c>
      <c r="ADV64" s="8" t="s">
        <v>1643</v>
      </c>
      <c r="ADW64" s="3" t="s">
        <v>1643</v>
      </c>
      <c r="ADX64" s="3" t="s">
        <v>1643</v>
      </c>
      <c r="ADY64" s="5" t="s">
        <v>1643</v>
      </c>
      <c r="ADZ64" s="13" t="s">
        <v>1643</v>
      </c>
      <c r="AEA64" s="8" t="s">
        <v>1643</v>
      </c>
      <c r="AEB64" s="3" t="s">
        <v>1643</v>
      </c>
      <c r="AEC64" s="3" t="s">
        <v>1643</v>
      </c>
      <c r="AED64" s="5" t="s">
        <v>1643</v>
      </c>
      <c r="AEE64" s="13" t="s">
        <v>136</v>
      </c>
      <c r="AEF64" s="3" t="s">
        <v>1643</v>
      </c>
      <c r="AEG64" s="3" t="s">
        <v>1643</v>
      </c>
      <c r="AEH64" s="3" t="s">
        <v>1643</v>
      </c>
      <c r="AEI64" s="3" t="s">
        <v>1643</v>
      </c>
      <c r="AEJ64" s="3" t="s">
        <v>1643</v>
      </c>
      <c r="AEK64" s="3" t="s">
        <v>1643</v>
      </c>
      <c r="AEL64" s="3" t="s">
        <v>568</v>
      </c>
      <c r="AEM64" s="5" t="s">
        <v>1643</v>
      </c>
      <c r="AEN64" s="13" t="s">
        <v>1643</v>
      </c>
      <c r="AEO64" s="3" t="s">
        <v>1643</v>
      </c>
      <c r="AEP64" s="3" t="s">
        <v>1643</v>
      </c>
      <c r="AEQ64" s="3" t="s">
        <v>1643</v>
      </c>
      <c r="AER64" s="3" t="s">
        <v>1643</v>
      </c>
      <c r="AES64" s="3" t="s">
        <v>1643</v>
      </c>
      <c r="AET64" s="5" t="s">
        <v>1643</v>
      </c>
      <c r="AEU64" s="13" t="s">
        <v>110</v>
      </c>
      <c r="AEV64" s="3" t="s">
        <v>1643</v>
      </c>
      <c r="AEW64" s="3" t="s">
        <v>111</v>
      </c>
      <c r="AEX64" s="3" t="s">
        <v>1643</v>
      </c>
      <c r="AEY64" s="5" t="s">
        <v>1643</v>
      </c>
    </row>
    <row r="65" spans="1:831" ht="87" x14ac:dyDescent="0.35">
      <c r="A65" s="1">
        <v>45666.355532407404</v>
      </c>
      <c r="B65" s="2">
        <v>45666.361574074072</v>
      </c>
      <c r="C65" s="4">
        <v>17</v>
      </c>
      <c r="D65" s="4">
        <v>521</v>
      </c>
      <c r="E65" s="3" t="s">
        <v>1677</v>
      </c>
      <c r="F65" s="2">
        <v>45673.361600520831</v>
      </c>
      <c r="G65" s="3" t="s">
        <v>1787</v>
      </c>
      <c r="H65" s="4">
        <v>0.89999997615814209</v>
      </c>
      <c r="I65" s="3" t="s">
        <v>1642</v>
      </c>
      <c r="J65" s="3" t="s">
        <v>1642</v>
      </c>
      <c r="K65" s="3" t="s">
        <v>1642</v>
      </c>
      <c r="L65" s="3" t="s">
        <v>1642</v>
      </c>
      <c r="M65" s="3" t="s">
        <v>1642</v>
      </c>
      <c r="N65" s="3" t="s">
        <v>1642</v>
      </c>
      <c r="O65" s="3" t="s">
        <v>110</v>
      </c>
      <c r="P65" s="3" t="s">
        <v>1643</v>
      </c>
      <c r="Q65" s="3" t="s">
        <v>1643</v>
      </c>
      <c r="R65" s="20" t="s">
        <v>110</v>
      </c>
      <c r="S65" s="127">
        <v>11</v>
      </c>
      <c r="T65" s="124"/>
      <c r="U65" s="3"/>
      <c r="V65" s="3" t="s">
        <v>20</v>
      </c>
      <c r="W65" s="3" t="s">
        <v>111</v>
      </c>
      <c r="X65" s="3" t="s">
        <v>45</v>
      </c>
      <c r="Y65" s="3" t="s">
        <v>76</v>
      </c>
      <c r="Z65" s="3" t="s">
        <v>16</v>
      </c>
      <c r="AA65" s="4">
        <v>24</v>
      </c>
      <c r="AB65" s="3" t="s">
        <v>21</v>
      </c>
      <c r="AC65" s="3" t="s">
        <v>111</v>
      </c>
      <c r="AD65" s="3" t="s">
        <v>111</v>
      </c>
      <c r="AE65" s="5" t="s">
        <v>1820</v>
      </c>
      <c r="AF65" s="8" t="s">
        <v>1643</v>
      </c>
      <c r="AG65" s="3" t="s">
        <v>1643</v>
      </c>
      <c r="AH65" s="3" t="s">
        <v>1643</v>
      </c>
      <c r="AI65" s="3" t="s">
        <v>1643</v>
      </c>
      <c r="AJ65" s="3" t="s">
        <v>1643</v>
      </c>
      <c r="AK65" s="3" t="s">
        <v>1643</v>
      </c>
      <c r="AL65" s="3" t="s">
        <v>1643</v>
      </c>
      <c r="AM65" s="3" t="s">
        <v>1643</v>
      </c>
      <c r="AN65" s="3" t="s">
        <v>1643</v>
      </c>
      <c r="AO65" s="3" t="s">
        <v>1643</v>
      </c>
      <c r="AP65" s="3" t="s">
        <v>1643</v>
      </c>
      <c r="AQ65" s="3" t="s">
        <v>1643</v>
      </c>
      <c r="AR65" s="3" t="s">
        <v>1643</v>
      </c>
      <c r="AS65" s="3" t="s">
        <v>1643</v>
      </c>
      <c r="AT65" s="3" t="s">
        <v>1643</v>
      </c>
      <c r="AU65" s="5" t="s">
        <v>307</v>
      </c>
      <c r="AV65" s="13" t="s">
        <v>196</v>
      </c>
      <c r="AW65" s="3" t="s">
        <v>1643</v>
      </c>
      <c r="AX65" s="3" t="s">
        <v>1643</v>
      </c>
      <c r="AY65" s="3" t="s">
        <v>1643</v>
      </c>
      <c r="AZ65" s="3" t="s">
        <v>1643</v>
      </c>
      <c r="BA65" s="3" t="s">
        <v>1643</v>
      </c>
      <c r="BB65" s="3" t="s">
        <v>1643</v>
      </c>
      <c r="BC65" s="5" t="s">
        <v>1643</v>
      </c>
      <c r="BD65" s="13" t="s">
        <v>231</v>
      </c>
      <c r="BE65" s="3" t="s">
        <v>232</v>
      </c>
      <c r="BF65" s="3" t="s">
        <v>233</v>
      </c>
      <c r="BG65" s="3" t="s">
        <v>234</v>
      </c>
      <c r="BH65" s="3" t="s">
        <v>1643</v>
      </c>
      <c r="BI65" s="3" t="s">
        <v>1643</v>
      </c>
      <c r="BJ65" s="3" t="s">
        <v>1643</v>
      </c>
      <c r="BK65" s="5" t="s">
        <v>1643</v>
      </c>
      <c r="BL65" s="13" t="s">
        <v>132</v>
      </c>
      <c r="BM65" s="3" t="s">
        <v>132</v>
      </c>
      <c r="BN65" s="3" t="s">
        <v>132</v>
      </c>
      <c r="BO65" s="5" t="s">
        <v>1665</v>
      </c>
      <c r="BP65" s="13" t="s">
        <v>132</v>
      </c>
      <c r="BQ65" s="3" t="s">
        <v>132</v>
      </c>
      <c r="BR65" s="3" t="s">
        <v>132</v>
      </c>
      <c r="BS65" s="5" t="s">
        <v>132</v>
      </c>
      <c r="BT65" s="13" t="s">
        <v>132</v>
      </c>
      <c r="BU65" s="5" t="s">
        <v>132</v>
      </c>
      <c r="BV65" s="13" t="s">
        <v>132</v>
      </c>
      <c r="BW65" s="3" t="s">
        <v>132</v>
      </c>
      <c r="BX65" s="3" t="s">
        <v>132</v>
      </c>
      <c r="BY65" s="5" t="s">
        <v>132</v>
      </c>
      <c r="BZ65" s="13" t="s">
        <v>132</v>
      </c>
      <c r="CA65" s="3" t="s">
        <v>1665</v>
      </c>
      <c r="CB65" s="3" t="s">
        <v>132</v>
      </c>
      <c r="CC65" s="3" t="s">
        <v>132</v>
      </c>
      <c r="CD65" s="5" t="s">
        <v>132</v>
      </c>
      <c r="CE65" s="13" t="s">
        <v>1643</v>
      </c>
      <c r="CF65" s="3" t="s">
        <v>1643</v>
      </c>
      <c r="CG65" s="3" t="s">
        <v>1643</v>
      </c>
      <c r="CH65" s="3" t="s">
        <v>1643</v>
      </c>
      <c r="CI65" s="3" t="s">
        <v>1643</v>
      </c>
      <c r="CJ65" s="3" t="s">
        <v>1643</v>
      </c>
      <c r="CK65" s="5" t="s">
        <v>1643</v>
      </c>
      <c r="CL65" s="13" t="s">
        <v>1643</v>
      </c>
      <c r="CM65" s="3" t="s">
        <v>1643</v>
      </c>
      <c r="CN65" s="3" t="s">
        <v>1643</v>
      </c>
      <c r="CO65" s="3" t="s">
        <v>1643</v>
      </c>
      <c r="CP65" s="3" t="s">
        <v>1643</v>
      </c>
      <c r="CQ65" s="20" t="s">
        <v>1643</v>
      </c>
      <c r="CR65" s="13" t="s">
        <v>1643</v>
      </c>
      <c r="CS65" s="3" t="s">
        <v>1643</v>
      </c>
      <c r="CT65" s="3" t="s">
        <v>1643</v>
      </c>
      <c r="CU65" s="3" t="s">
        <v>1643</v>
      </c>
      <c r="CV65" s="3" t="s">
        <v>1643</v>
      </c>
      <c r="CW65" s="3" t="s">
        <v>1643</v>
      </c>
      <c r="CX65" s="3" t="s">
        <v>1643</v>
      </c>
      <c r="CY65" s="3" t="s">
        <v>1643</v>
      </c>
      <c r="CZ65" s="3" t="s">
        <v>1643</v>
      </c>
      <c r="DA65" s="3" t="s">
        <v>1643</v>
      </c>
      <c r="DB65" s="3" t="s">
        <v>1643</v>
      </c>
      <c r="DC65" s="3" t="s">
        <v>1643</v>
      </c>
      <c r="DD65" s="3" t="s">
        <v>1643</v>
      </c>
      <c r="DE65" s="5" t="s">
        <v>1643</v>
      </c>
      <c r="DF65" s="8" t="s">
        <v>1643</v>
      </c>
      <c r="DG65" s="3" t="s">
        <v>1643</v>
      </c>
      <c r="DH65" s="3" t="s">
        <v>1643</v>
      </c>
      <c r="DI65" s="3" t="s">
        <v>1643</v>
      </c>
      <c r="DJ65" s="3" t="s">
        <v>1643</v>
      </c>
      <c r="DK65" s="3" t="s">
        <v>1643</v>
      </c>
      <c r="DL65" s="3" t="s">
        <v>1643</v>
      </c>
      <c r="DM65" s="3" t="s">
        <v>1643</v>
      </c>
      <c r="DN65" s="5" t="s">
        <v>1643</v>
      </c>
      <c r="DO65" s="8" t="s">
        <v>1643</v>
      </c>
      <c r="DP65" s="3" t="s">
        <v>1643</v>
      </c>
      <c r="DQ65" s="3" t="s">
        <v>1643</v>
      </c>
      <c r="DR65" s="5" t="s">
        <v>1643</v>
      </c>
      <c r="DS65" s="8" t="s">
        <v>1643</v>
      </c>
      <c r="DT65" s="3" t="s">
        <v>1643</v>
      </c>
      <c r="DU65" s="3" t="s">
        <v>1643</v>
      </c>
      <c r="DV65" s="5" t="s">
        <v>1643</v>
      </c>
      <c r="DW65" s="16" t="s">
        <v>1643</v>
      </c>
      <c r="DX65" s="13" t="s">
        <v>1643</v>
      </c>
      <c r="DY65" s="3" t="s">
        <v>1643</v>
      </c>
      <c r="DZ65" s="3" t="s">
        <v>1643</v>
      </c>
      <c r="EA65" s="3" t="s">
        <v>1643</v>
      </c>
      <c r="EB65" s="20" t="s">
        <v>1643</v>
      </c>
      <c r="EC65" s="13" t="s">
        <v>1643</v>
      </c>
      <c r="ED65" s="3" t="s">
        <v>1643</v>
      </c>
      <c r="EE65" s="3" t="s">
        <v>1643</v>
      </c>
      <c r="EF65" s="3" t="s">
        <v>1643</v>
      </c>
      <c r="EG65" s="3" t="s">
        <v>1643</v>
      </c>
      <c r="EH65" s="3" t="s">
        <v>1643</v>
      </c>
      <c r="EI65" s="3" t="s">
        <v>1643</v>
      </c>
      <c r="EJ65" s="3" t="s">
        <v>1643</v>
      </c>
      <c r="EK65" s="3" t="s">
        <v>1643</v>
      </c>
      <c r="EL65" s="3" t="s">
        <v>1643</v>
      </c>
      <c r="EM65" s="20" t="s">
        <v>1643</v>
      </c>
      <c r="EN65" s="18" t="s">
        <v>1643</v>
      </c>
      <c r="EO65" s="8" t="s">
        <v>1643</v>
      </c>
      <c r="EP65" s="3" t="s">
        <v>1643</v>
      </c>
      <c r="EQ65" s="3" t="s">
        <v>1643</v>
      </c>
      <c r="ER65" s="3" t="s">
        <v>1643</v>
      </c>
      <c r="ES65" s="3" t="s">
        <v>1643</v>
      </c>
      <c r="ET65" s="3" t="s">
        <v>1643</v>
      </c>
      <c r="EU65" s="3" t="s">
        <v>1643</v>
      </c>
      <c r="EV65" s="3" t="s">
        <v>1643</v>
      </c>
      <c r="EW65" s="3" t="s">
        <v>1643</v>
      </c>
      <c r="EX65" s="20" t="s">
        <v>1643</v>
      </c>
      <c r="EY65" s="16" t="s">
        <v>1643</v>
      </c>
      <c r="EZ65" s="13" t="s">
        <v>1821</v>
      </c>
      <c r="FA65" s="3" t="s">
        <v>1821</v>
      </c>
      <c r="FB65" s="3" t="s">
        <v>1821</v>
      </c>
      <c r="FC65" s="3" t="s">
        <v>132</v>
      </c>
      <c r="FD65" s="3" t="s">
        <v>132</v>
      </c>
      <c r="FE65" s="3" t="s">
        <v>132</v>
      </c>
      <c r="FF65" s="3" t="s">
        <v>1821</v>
      </c>
      <c r="FG65" s="3" t="s">
        <v>132</v>
      </c>
      <c r="FH65" s="3" t="s">
        <v>1821</v>
      </c>
      <c r="FI65" s="3" t="s">
        <v>132</v>
      </c>
      <c r="FJ65" s="3" t="s">
        <v>132</v>
      </c>
      <c r="FK65" s="3" t="s">
        <v>132</v>
      </c>
      <c r="FL65" s="3" t="s">
        <v>1821</v>
      </c>
      <c r="FM65" s="3" t="s">
        <v>1821</v>
      </c>
      <c r="FN65" s="3" t="s">
        <v>129</v>
      </c>
      <c r="FO65" s="3" t="s">
        <v>220</v>
      </c>
      <c r="FP65" s="3" t="s">
        <v>1821</v>
      </c>
      <c r="FQ65" s="3" t="s">
        <v>132</v>
      </c>
      <c r="FR65" s="3" t="s">
        <v>1821</v>
      </c>
      <c r="FS65" s="3" t="s">
        <v>132</v>
      </c>
      <c r="FT65" s="3" t="s">
        <v>1821</v>
      </c>
      <c r="FU65" s="3" t="s">
        <v>1821</v>
      </c>
      <c r="FV65" s="3" t="s">
        <v>1821</v>
      </c>
      <c r="FW65" s="3" t="s">
        <v>1821</v>
      </c>
      <c r="FX65" s="3" t="s">
        <v>1821</v>
      </c>
      <c r="FY65" s="3" t="s">
        <v>1821</v>
      </c>
      <c r="FZ65" s="3" t="s">
        <v>1821</v>
      </c>
      <c r="GA65" s="3" t="s">
        <v>1821</v>
      </c>
      <c r="GB65" s="3" t="s">
        <v>1821</v>
      </c>
      <c r="GC65" s="3" t="s">
        <v>132</v>
      </c>
      <c r="GD65" s="3" t="s">
        <v>132</v>
      </c>
      <c r="GE65" s="3" t="s">
        <v>1821</v>
      </c>
      <c r="GF65" s="3" t="s">
        <v>1821</v>
      </c>
      <c r="GG65" s="3" t="s">
        <v>1821</v>
      </c>
      <c r="GH65" s="3" t="s">
        <v>1821</v>
      </c>
      <c r="GI65" s="3" t="s">
        <v>1821</v>
      </c>
      <c r="GJ65" s="3" t="s">
        <v>1821</v>
      </c>
      <c r="GK65" s="3" t="s">
        <v>1821</v>
      </c>
      <c r="GL65" s="3" t="s">
        <v>1821</v>
      </c>
      <c r="GM65" s="3" t="s">
        <v>1821</v>
      </c>
      <c r="GN65" s="3" t="s">
        <v>1821</v>
      </c>
      <c r="GO65" s="3" t="s">
        <v>1821</v>
      </c>
      <c r="GP65" s="20" t="s">
        <v>1643</v>
      </c>
      <c r="GQ65" s="13" t="s">
        <v>1643</v>
      </c>
      <c r="GR65" s="20" t="s">
        <v>1643</v>
      </c>
      <c r="GS65" s="13" t="s">
        <v>1643</v>
      </c>
      <c r="GT65" s="3" t="s">
        <v>1643</v>
      </c>
      <c r="GU65" s="3" t="s">
        <v>1643</v>
      </c>
      <c r="GV65" s="20" t="s">
        <v>1643</v>
      </c>
      <c r="GW65" s="31"/>
      <c r="GX65" s="13" t="s">
        <v>1643</v>
      </c>
      <c r="GY65" s="5" t="s">
        <v>1643</v>
      </c>
      <c r="GZ65" s="13" t="s">
        <v>1643</v>
      </c>
      <c r="HA65" s="5" t="s">
        <v>1643</v>
      </c>
      <c r="HB65" s="13" t="s">
        <v>1643</v>
      </c>
      <c r="HC65" s="3" t="s">
        <v>1643</v>
      </c>
      <c r="HD65" s="3" t="s">
        <v>1643</v>
      </c>
      <c r="HE65" s="3" t="s">
        <v>1643</v>
      </c>
      <c r="HF65" s="3" t="s">
        <v>1643</v>
      </c>
      <c r="HG65" s="20" t="s">
        <v>1643</v>
      </c>
      <c r="HH65" s="13" t="s">
        <v>1643</v>
      </c>
      <c r="HI65" s="3"/>
      <c r="HJ65" s="3" t="s">
        <v>1643</v>
      </c>
      <c r="HK65" s="3" t="s">
        <v>1643</v>
      </c>
      <c r="HL65" s="3" t="s">
        <v>1643</v>
      </c>
      <c r="HM65" s="3" t="s">
        <v>1643</v>
      </c>
      <c r="HN65" s="3" t="s">
        <v>1643</v>
      </c>
      <c r="HO65" s="5" t="s">
        <v>1643</v>
      </c>
      <c r="HP65" s="8" t="s">
        <v>1643</v>
      </c>
      <c r="HQ65" s="8" t="s">
        <v>1643</v>
      </c>
      <c r="HR65" s="3" t="s">
        <v>1643</v>
      </c>
      <c r="HS65" s="3" t="s">
        <v>1643</v>
      </c>
      <c r="HT65" s="3" t="s">
        <v>1643</v>
      </c>
      <c r="HU65" s="3" t="s">
        <v>1643</v>
      </c>
      <c r="HV65" s="5" t="s">
        <v>1643</v>
      </c>
      <c r="HW65" s="13" t="s">
        <v>1643</v>
      </c>
      <c r="HX65" s="8" t="s">
        <v>1643</v>
      </c>
      <c r="HY65" s="3" t="s">
        <v>1643</v>
      </c>
      <c r="HZ65" s="3" t="s">
        <v>1643</v>
      </c>
      <c r="IA65" s="3" t="s">
        <v>1643</v>
      </c>
      <c r="IB65" s="3" t="s">
        <v>1643</v>
      </c>
      <c r="IC65" s="5" t="s">
        <v>1643</v>
      </c>
      <c r="ID65" s="13" t="s">
        <v>1643</v>
      </c>
      <c r="IE65" s="8" t="s">
        <v>1643</v>
      </c>
      <c r="IF65" s="3" t="s">
        <v>1643</v>
      </c>
      <c r="IG65" s="3" t="s">
        <v>1643</v>
      </c>
      <c r="IH65" s="3" t="s">
        <v>1643</v>
      </c>
      <c r="II65" s="3" t="s">
        <v>1643</v>
      </c>
      <c r="IJ65" s="20" t="s">
        <v>1643</v>
      </c>
      <c r="IK65" s="13" t="s">
        <v>1643</v>
      </c>
      <c r="IL65" s="3" t="s">
        <v>1643</v>
      </c>
      <c r="IM65" s="3" t="s">
        <v>1643</v>
      </c>
      <c r="IN65" s="3" t="s">
        <v>1643</v>
      </c>
      <c r="IO65" s="3" t="s">
        <v>1643</v>
      </c>
      <c r="IP65" s="3" t="s">
        <v>1643</v>
      </c>
      <c r="IQ65" s="3" t="s">
        <v>1643</v>
      </c>
      <c r="IR65" s="3" t="s">
        <v>1643</v>
      </c>
      <c r="IS65" s="20" t="s">
        <v>1643</v>
      </c>
      <c r="IT65" s="13" t="s">
        <v>1643</v>
      </c>
      <c r="IU65" s="3"/>
      <c r="IV65" s="3" t="s">
        <v>1643</v>
      </c>
      <c r="IW65" s="3" t="s">
        <v>1643</v>
      </c>
      <c r="IX65" s="3" t="s">
        <v>1643</v>
      </c>
      <c r="IY65" s="5" t="s">
        <v>1643</v>
      </c>
      <c r="IZ65" s="8" t="s">
        <v>1643</v>
      </c>
      <c r="JA65" s="8" t="s">
        <v>1643</v>
      </c>
      <c r="JB65" s="3" t="s">
        <v>1643</v>
      </c>
      <c r="JC65" s="3" t="s">
        <v>1643</v>
      </c>
      <c r="JD65" s="5" t="s">
        <v>1643</v>
      </c>
      <c r="JE65" s="13" t="s">
        <v>1643</v>
      </c>
      <c r="JF65" s="3" t="s">
        <v>1643</v>
      </c>
      <c r="JG65" s="3" t="s">
        <v>1643</v>
      </c>
      <c r="JH65" s="3" t="s">
        <v>1643</v>
      </c>
      <c r="JI65" s="3" t="s">
        <v>1643</v>
      </c>
      <c r="JJ65" s="3" t="s">
        <v>1643</v>
      </c>
      <c r="JK65" s="3" t="s">
        <v>1643</v>
      </c>
      <c r="JL65" s="3" t="s">
        <v>1643</v>
      </c>
      <c r="JM65" s="20" t="s">
        <v>1643</v>
      </c>
      <c r="JN65" s="13" t="s">
        <v>1643</v>
      </c>
      <c r="JO65" s="3" t="s">
        <v>1643</v>
      </c>
      <c r="JP65" s="3" t="s">
        <v>1643</v>
      </c>
      <c r="JQ65" s="3" t="s">
        <v>1643</v>
      </c>
      <c r="JR65" s="3" t="s">
        <v>1643</v>
      </c>
      <c r="JS65" s="5" t="s">
        <v>1643</v>
      </c>
      <c r="JT65" s="13" t="s">
        <v>1643</v>
      </c>
      <c r="JU65" s="3" t="s">
        <v>1643</v>
      </c>
      <c r="JV65" s="3" t="s">
        <v>1643</v>
      </c>
      <c r="JW65" s="3" t="s">
        <v>1643</v>
      </c>
      <c r="JX65" s="5" t="s">
        <v>1643</v>
      </c>
      <c r="JY65" s="13" t="s">
        <v>1643</v>
      </c>
      <c r="JZ65" s="3" t="s">
        <v>1643</v>
      </c>
      <c r="KA65" s="3" t="s">
        <v>1643</v>
      </c>
      <c r="KB65" s="3" t="s">
        <v>1643</v>
      </c>
      <c r="KC65" s="3" t="s">
        <v>1643</v>
      </c>
      <c r="KD65" s="3" t="s">
        <v>1643</v>
      </c>
      <c r="KE65" s="3" t="s">
        <v>1643</v>
      </c>
      <c r="KF65" s="3" t="s">
        <v>1643</v>
      </c>
      <c r="KG65" s="5" t="s">
        <v>1643</v>
      </c>
      <c r="KH65" s="13" t="s">
        <v>1643</v>
      </c>
      <c r="KI65" s="3" t="s">
        <v>1643</v>
      </c>
      <c r="KJ65" s="3" t="s">
        <v>1643</v>
      </c>
      <c r="KK65" s="3" t="s">
        <v>1643</v>
      </c>
      <c r="KL65" s="3" t="s">
        <v>1643</v>
      </c>
      <c r="KM65" s="3" t="s">
        <v>1643</v>
      </c>
      <c r="KN65" s="20" t="s">
        <v>1643</v>
      </c>
      <c r="KO65" s="13" t="s">
        <v>1643</v>
      </c>
      <c r="KP65" s="3" t="s">
        <v>1643</v>
      </c>
      <c r="KQ65" s="3" t="s">
        <v>1643</v>
      </c>
      <c r="KR65" s="3" t="s">
        <v>1643</v>
      </c>
      <c r="KS65" s="20" t="s">
        <v>1643</v>
      </c>
      <c r="KT65" s="16" t="s">
        <v>1643</v>
      </c>
      <c r="KU65" s="13" t="s">
        <v>1643</v>
      </c>
      <c r="KV65" s="3" t="s">
        <v>1643</v>
      </c>
      <c r="KW65" s="3" t="s">
        <v>1643</v>
      </c>
      <c r="KX65" s="3" t="s">
        <v>1643</v>
      </c>
      <c r="KY65" s="3" t="s">
        <v>1643</v>
      </c>
      <c r="KZ65" s="3" t="s">
        <v>1643</v>
      </c>
      <c r="LA65" s="3" t="s">
        <v>1643</v>
      </c>
      <c r="LB65" s="3" t="s">
        <v>1643</v>
      </c>
      <c r="LC65" s="3" t="s">
        <v>1643</v>
      </c>
      <c r="LD65" s="3" t="s">
        <v>1643</v>
      </c>
      <c r="LE65" s="3" t="s">
        <v>1643</v>
      </c>
      <c r="LF65" s="3" t="s">
        <v>1643</v>
      </c>
      <c r="LG65" s="3" t="s">
        <v>1643</v>
      </c>
      <c r="LH65" s="3" t="s">
        <v>1643</v>
      </c>
      <c r="LI65" s="3" t="s">
        <v>1643</v>
      </c>
      <c r="LJ65" s="3" t="s">
        <v>1643</v>
      </c>
      <c r="LK65" s="3" t="s">
        <v>1643</v>
      </c>
      <c r="LL65" s="3" t="s">
        <v>1643</v>
      </c>
      <c r="LM65" s="3" t="s">
        <v>1643</v>
      </c>
      <c r="LN65" s="3" t="s">
        <v>1643</v>
      </c>
      <c r="LO65" s="3" t="s">
        <v>1643</v>
      </c>
      <c r="LP65" s="3" t="s">
        <v>1643</v>
      </c>
      <c r="LQ65" s="3" t="s">
        <v>1643</v>
      </c>
      <c r="LR65" s="3" t="s">
        <v>1643</v>
      </c>
      <c r="LS65" s="3" t="s">
        <v>1643</v>
      </c>
      <c r="LT65" s="3" t="s">
        <v>1643</v>
      </c>
      <c r="LU65" s="3" t="s">
        <v>1643</v>
      </c>
      <c r="LV65" s="3" t="s">
        <v>1643</v>
      </c>
      <c r="LW65" s="3" t="s">
        <v>1643</v>
      </c>
      <c r="LX65" s="3" t="s">
        <v>1643</v>
      </c>
      <c r="LY65" s="3" t="s">
        <v>1643</v>
      </c>
      <c r="LZ65" s="3" t="s">
        <v>1643</v>
      </c>
      <c r="MA65" s="3" t="s">
        <v>1643</v>
      </c>
      <c r="MB65" s="3" t="s">
        <v>1643</v>
      </c>
      <c r="MC65" s="3" t="s">
        <v>1643</v>
      </c>
      <c r="MD65" s="3" t="s">
        <v>1643</v>
      </c>
      <c r="ME65" s="3" t="s">
        <v>1643</v>
      </c>
      <c r="MF65" s="3" t="s">
        <v>1643</v>
      </c>
      <c r="MG65" s="3" t="s">
        <v>1643</v>
      </c>
      <c r="MH65" s="3" t="s">
        <v>1643</v>
      </c>
      <c r="MI65" s="3" t="s">
        <v>1643</v>
      </c>
      <c r="MJ65" s="3" t="s">
        <v>1643</v>
      </c>
      <c r="MK65" s="3" t="s">
        <v>1643</v>
      </c>
      <c r="ML65" s="3" t="s">
        <v>1643</v>
      </c>
      <c r="MM65" s="3" t="s">
        <v>1643</v>
      </c>
      <c r="MN65" s="20" t="s">
        <v>1643</v>
      </c>
      <c r="MO65" s="13" t="s">
        <v>1643</v>
      </c>
      <c r="MP65" s="3" t="s">
        <v>1643</v>
      </c>
      <c r="MQ65" s="3" t="s">
        <v>1643</v>
      </c>
      <c r="MR65" s="3" t="s">
        <v>1643</v>
      </c>
      <c r="MS65" s="3" t="s">
        <v>1643</v>
      </c>
      <c r="MT65" s="3" t="s">
        <v>1643</v>
      </c>
      <c r="MU65" s="3" t="s">
        <v>1643</v>
      </c>
      <c r="MV65" s="20" t="s">
        <v>1643</v>
      </c>
      <c r="MW65" s="13" t="s">
        <v>1643</v>
      </c>
      <c r="MX65" s="3" t="s">
        <v>1643</v>
      </c>
      <c r="MY65" s="3" t="s">
        <v>1643</v>
      </c>
      <c r="MZ65" s="3" t="s">
        <v>1643</v>
      </c>
      <c r="NA65" s="3" t="s">
        <v>1643</v>
      </c>
      <c r="NB65" s="3" t="s">
        <v>1643</v>
      </c>
      <c r="NC65" s="20" t="s">
        <v>1643</v>
      </c>
      <c r="ND65" s="13" t="s">
        <v>1643</v>
      </c>
      <c r="NE65" s="3" t="s">
        <v>1643</v>
      </c>
      <c r="NF65" s="3" t="s">
        <v>1643</v>
      </c>
      <c r="NG65" s="3" t="s">
        <v>1643</v>
      </c>
      <c r="NH65" s="3" t="s">
        <v>1643</v>
      </c>
      <c r="NI65" s="3" t="s">
        <v>1643</v>
      </c>
      <c r="NJ65" s="3" t="s">
        <v>1643</v>
      </c>
      <c r="NK65" s="3" t="s">
        <v>1643</v>
      </c>
      <c r="NL65" s="3" t="s">
        <v>1643</v>
      </c>
      <c r="NM65" s="3" t="s">
        <v>1643</v>
      </c>
      <c r="NN65" s="3" t="s">
        <v>1643</v>
      </c>
      <c r="NO65" s="20" t="s">
        <v>1643</v>
      </c>
      <c r="NP65" s="13" t="s">
        <v>1643</v>
      </c>
      <c r="NQ65" s="3" t="s">
        <v>1643</v>
      </c>
      <c r="NR65" s="3" t="s">
        <v>1643</v>
      </c>
      <c r="NS65" s="3" t="s">
        <v>1643</v>
      </c>
      <c r="NT65" s="3" t="s">
        <v>1643</v>
      </c>
      <c r="NU65" s="3" t="s">
        <v>1643</v>
      </c>
      <c r="NV65" s="3" t="s">
        <v>1643</v>
      </c>
      <c r="NW65" s="3" t="s">
        <v>1643</v>
      </c>
      <c r="NX65" s="3" t="s">
        <v>1643</v>
      </c>
      <c r="NY65" s="3" t="s">
        <v>1643</v>
      </c>
      <c r="NZ65" s="3" t="s">
        <v>1643</v>
      </c>
      <c r="OA65" s="3" t="s">
        <v>1643</v>
      </c>
      <c r="OB65" s="3" t="s">
        <v>1643</v>
      </c>
      <c r="OC65" s="3" t="s">
        <v>1643</v>
      </c>
      <c r="OD65" s="3" t="s">
        <v>1643</v>
      </c>
      <c r="OE65" s="5" t="s">
        <v>1643</v>
      </c>
      <c r="OF65" s="13" t="s">
        <v>1643</v>
      </c>
      <c r="OG65" s="3" t="s">
        <v>1643</v>
      </c>
      <c r="OH65" s="3" t="s">
        <v>1643</v>
      </c>
      <c r="OI65" s="3" t="s">
        <v>1643</v>
      </c>
      <c r="OJ65" s="3" t="s">
        <v>1643</v>
      </c>
      <c r="OK65" s="3" t="s">
        <v>1643</v>
      </c>
      <c r="OL65" s="3" t="s">
        <v>1643</v>
      </c>
      <c r="OM65" s="5" t="s">
        <v>1643</v>
      </c>
      <c r="ON65" s="13" t="s">
        <v>1643</v>
      </c>
      <c r="OO65" s="3" t="s">
        <v>1643</v>
      </c>
      <c r="OP65" s="3" t="s">
        <v>1643</v>
      </c>
      <c r="OQ65" s="3" t="s">
        <v>1643</v>
      </c>
      <c r="OR65" s="3" t="s">
        <v>1643</v>
      </c>
      <c r="OS65" s="3" t="s">
        <v>1643</v>
      </c>
      <c r="OT65" s="3" t="s">
        <v>1643</v>
      </c>
      <c r="OU65" s="3" t="s">
        <v>1643</v>
      </c>
      <c r="OV65" s="3" t="s">
        <v>1643</v>
      </c>
      <c r="OW65" s="3" t="s">
        <v>1643</v>
      </c>
      <c r="OX65" s="5" t="s">
        <v>1643</v>
      </c>
      <c r="OY65" s="13" t="s">
        <v>1643</v>
      </c>
      <c r="OZ65" s="3" t="s">
        <v>1643</v>
      </c>
      <c r="PA65" s="3" t="s">
        <v>1643</v>
      </c>
      <c r="PB65" s="3" t="s">
        <v>1643</v>
      </c>
      <c r="PC65" s="3" t="s">
        <v>1643</v>
      </c>
      <c r="PD65" s="3" t="s">
        <v>1643</v>
      </c>
      <c r="PE65" s="3" t="s">
        <v>1643</v>
      </c>
      <c r="PF65" s="3" t="s">
        <v>1643</v>
      </c>
      <c r="PG65" s="3" t="s">
        <v>1643</v>
      </c>
      <c r="PH65" s="3" t="s">
        <v>1643</v>
      </c>
      <c r="PI65" s="3" t="s">
        <v>1643</v>
      </c>
      <c r="PJ65" s="3" t="s">
        <v>1643</v>
      </c>
      <c r="PK65" s="3" t="s">
        <v>1643</v>
      </c>
      <c r="PL65" s="3" t="s">
        <v>1643</v>
      </c>
      <c r="PM65" s="3" t="s">
        <v>1643</v>
      </c>
      <c r="PN65" s="3" t="s">
        <v>1643</v>
      </c>
      <c r="PO65" s="3" t="s">
        <v>1643</v>
      </c>
      <c r="PP65" s="3" t="s">
        <v>1643</v>
      </c>
      <c r="PQ65" s="3" t="s">
        <v>1643</v>
      </c>
      <c r="PR65" s="3" t="s">
        <v>1643</v>
      </c>
      <c r="PS65" s="3" t="s">
        <v>1643</v>
      </c>
      <c r="PT65" s="3" t="s">
        <v>1643</v>
      </c>
      <c r="PU65" s="3" t="s">
        <v>1643</v>
      </c>
      <c r="PV65" s="3" t="s">
        <v>1643</v>
      </c>
      <c r="PW65" s="3" t="s">
        <v>1643</v>
      </c>
      <c r="PX65" s="3" t="s">
        <v>1643</v>
      </c>
      <c r="PY65" s="3" t="s">
        <v>1643</v>
      </c>
      <c r="PZ65" s="3" t="s">
        <v>1643</v>
      </c>
      <c r="QA65" s="3" t="s">
        <v>1643</v>
      </c>
      <c r="QB65" s="3" t="s">
        <v>1643</v>
      </c>
      <c r="QC65" s="3" t="s">
        <v>1643</v>
      </c>
      <c r="QD65" s="3" t="s">
        <v>1643</v>
      </c>
      <c r="QE65" s="3" t="s">
        <v>1643</v>
      </c>
      <c r="QF65" s="3" t="s">
        <v>1643</v>
      </c>
      <c r="QG65" s="3" t="s">
        <v>1643</v>
      </c>
      <c r="QH65" s="3" t="s">
        <v>1643</v>
      </c>
      <c r="QI65" s="3" t="s">
        <v>1643</v>
      </c>
      <c r="QJ65" s="3" t="s">
        <v>1643</v>
      </c>
      <c r="QK65" s="3" t="s">
        <v>1643</v>
      </c>
      <c r="QL65" s="3" t="s">
        <v>1643</v>
      </c>
      <c r="QM65" s="3" t="s">
        <v>1643</v>
      </c>
      <c r="QN65" s="3" t="s">
        <v>1643</v>
      </c>
      <c r="QO65" s="3" t="s">
        <v>1643</v>
      </c>
      <c r="QP65" s="3" t="s">
        <v>1643</v>
      </c>
      <c r="QQ65" s="3" t="s">
        <v>1643</v>
      </c>
      <c r="QR65" s="3" t="s">
        <v>1643</v>
      </c>
      <c r="QS65" s="3" t="s">
        <v>1643</v>
      </c>
      <c r="QT65" s="3" t="s">
        <v>1643</v>
      </c>
      <c r="QU65" s="3" t="s">
        <v>1643</v>
      </c>
      <c r="QV65" s="3" t="s">
        <v>1643</v>
      </c>
      <c r="QW65" s="3" t="s">
        <v>1643</v>
      </c>
      <c r="QX65" s="3" t="s">
        <v>1643</v>
      </c>
      <c r="QY65" s="3" t="s">
        <v>1643</v>
      </c>
      <c r="QZ65" s="3" t="s">
        <v>1643</v>
      </c>
      <c r="RA65" s="3" t="s">
        <v>1643</v>
      </c>
      <c r="RB65" s="3" t="s">
        <v>1643</v>
      </c>
      <c r="RC65" s="3" t="s">
        <v>1643</v>
      </c>
      <c r="RD65" s="3" t="s">
        <v>1643</v>
      </c>
      <c r="RE65" s="3" t="s">
        <v>1643</v>
      </c>
      <c r="RF65" s="3" t="s">
        <v>1643</v>
      </c>
      <c r="RG65" s="3" t="s">
        <v>1643</v>
      </c>
      <c r="RH65" s="3" t="s">
        <v>1643</v>
      </c>
      <c r="RI65" s="3" t="s">
        <v>1643</v>
      </c>
      <c r="RJ65" s="3" t="s">
        <v>1643</v>
      </c>
      <c r="RK65" s="5" t="s">
        <v>1643</v>
      </c>
      <c r="RL65" s="8" t="s">
        <v>1643</v>
      </c>
      <c r="RM65" s="3" t="s">
        <v>1643</v>
      </c>
      <c r="RN65" s="3" t="s">
        <v>1643</v>
      </c>
      <c r="RO65" s="3" t="s">
        <v>1643</v>
      </c>
      <c r="RP65" s="3" t="s">
        <v>1643</v>
      </c>
      <c r="RQ65" s="3" t="s">
        <v>1643</v>
      </c>
      <c r="RR65" s="20" t="s">
        <v>1643</v>
      </c>
      <c r="RS65" s="13" t="s">
        <v>1643</v>
      </c>
      <c r="RT65" s="3" t="s">
        <v>1643</v>
      </c>
      <c r="RU65" s="3" t="s">
        <v>1643</v>
      </c>
      <c r="RV65" s="3" t="s">
        <v>1643</v>
      </c>
      <c r="RW65" s="3" t="s">
        <v>1643</v>
      </c>
      <c r="RX65" s="3" t="s">
        <v>1643</v>
      </c>
      <c r="RY65" s="3" t="s">
        <v>1643</v>
      </c>
      <c r="RZ65" s="3" t="s">
        <v>1643</v>
      </c>
      <c r="SA65" s="3" t="s">
        <v>1643</v>
      </c>
      <c r="SB65" s="3" t="s">
        <v>1643</v>
      </c>
      <c r="SC65" s="3" t="s">
        <v>1643</v>
      </c>
      <c r="SD65" s="3" t="s">
        <v>1643</v>
      </c>
      <c r="SE65" s="3" t="s">
        <v>1643</v>
      </c>
      <c r="SF65" s="3" t="s">
        <v>1643</v>
      </c>
      <c r="SG65" s="3" t="s">
        <v>1643</v>
      </c>
      <c r="SH65" s="3" t="s">
        <v>1643</v>
      </c>
      <c r="SI65" s="3" t="s">
        <v>1643</v>
      </c>
      <c r="SJ65" s="3" t="s">
        <v>1643</v>
      </c>
      <c r="SK65" s="3" t="s">
        <v>1643</v>
      </c>
      <c r="SL65" s="3" t="s">
        <v>1643</v>
      </c>
      <c r="SM65" s="3" t="s">
        <v>1643</v>
      </c>
      <c r="SN65" s="3" t="s">
        <v>1643</v>
      </c>
      <c r="SO65" s="3" t="s">
        <v>1643</v>
      </c>
      <c r="SP65" s="3" t="s">
        <v>1643</v>
      </c>
      <c r="SQ65" s="3" t="s">
        <v>1643</v>
      </c>
      <c r="SR65" s="3" t="s">
        <v>1643</v>
      </c>
      <c r="SS65" s="3" t="s">
        <v>1643</v>
      </c>
      <c r="ST65" s="3" t="s">
        <v>1643</v>
      </c>
      <c r="SU65" s="3" t="s">
        <v>1643</v>
      </c>
      <c r="SV65" s="3" t="s">
        <v>1643</v>
      </c>
      <c r="SW65" s="3" t="s">
        <v>1643</v>
      </c>
      <c r="SX65" s="3" t="s">
        <v>1643</v>
      </c>
      <c r="SY65" s="3" t="s">
        <v>1643</v>
      </c>
      <c r="SZ65" s="3" t="s">
        <v>1643</v>
      </c>
      <c r="TA65" s="3" t="s">
        <v>1643</v>
      </c>
      <c r="TB65" s="20" t="s">
        <v>1643</v>
      </c>
      <c r="TC65" s="13"/>
      <c r="TD65" s="3"/>
      <c r="TE65" s="5"/>
      <c r="TF65" s="18" t="s">
        <v>1643</v>
      </c>
      <c r="TG65" s="13" t="s">
        <v>1643</v>
      </c>
      <c r="TH65" s="3" t="s">
        <v>1643</v>
      </c>
      <c r="TI65" s="3" t="s">
        <v>1643</v>
      </c>
      <c r="TJ65" s="3" t="s">
        <v>1643</v>
      </c>
      <c r="TK65" s="3" t="s">
        <v>1643</v>
      </c>
      <c r="TL65" s="3" t="s">
        <v>1643</v>
      </c>
      <c r="TM65" s="3" t="s">
        <v>1643</v>
      </c>
      <c r="TN65" s="3" t="s">
        <v>1643</v>
      </c>
      <c r="TO65" s="3" t="s">
        <v>1643</v>
      </c>
      <c r="TP65" s="5" t="s">
        <v>1643</v>
      </c>
      <c r="TQ65" s="8" t="s">
        <v>1643</v>
      </c>
      <c r="TR65" s="3" t="s">
        <v>1643</v>
      </c>
      <c r="TS65" s="3" t="s">
        <v>1643</v>
      </c>
      <c r="TT65" s="3" t="s">
        <v>1643</v>
      </c>
      <c r="TU65" s="20" t="s">
        <v>1643</v>
      </c>
      <c r="TV65" s="13" t="s">
        <v>1643</v>
      </c>
      <c r="TW65" s="5" t="s">
        <v>1643</v>
      </c>
      <c r="TX65" s="13" t="s">
        <v>1643</v>
      </c>
      <c r="TY65" s="5" t="s">
        <v>1643</v>
      </c>
      <c r="TZ65" s="13" t="s">
        <v>1643</v>
      </c>
      <c r="UA65" s="3" t="s">
        <v>1643</v>
      </c>
      <c r="UB65" s="3" t="s">
        <v>1643</v>
      </c>
      <c r="UC65" s="3" t="s">
        <v>1643</v>
      </c>
      <c r="UD65" s="3" t="s">
        <v>1643</v>
      </c>
      <c r="UE65" s="5" t="s">
        <v>1643</v>
      </c>
      <c r="UF65" s="13" t="s">
        <v>1643</v>
      </c>
      <c r="UG65" s="3" t="s">
        <v>1643</v>
      </c>
      <c r="UH65" s="5" t="s">
        <v>1643</v>
      </c>
      <c r="UI65" s="13" t="s">
        <v>1643</v>
      </c>
      <c r="UJ65" s="3" t="s">
        <v>1643</v>
      </c>
      <c r="UK65" s="3" t="s">
        <v>1643</v>
      </c>
      <c r="UL65" s="3" t="s">
        <v>1643</v>
      </c>
      <c r="UM65" s="3" t="s">
        <v>1643</v>
      </c>
      <c r="UN65" s="3" t="s">
        <v>1643</v>
      </c>
      <c r="UO65" s="3" t="s">
        <v>1643</v>
      </c>
      <c r="UP65" s="3" t="s">
        <v>1643</v>
      </c>
      <c r="UQ65" s="3" t="s">
        <v>1643</v>
      </c>
      <c r="UR65" s="3" t="s">
        <v>1643</v>
      </c>
      <c r="US65" s="3" t="s">
        <v>1643</v>
      </c>
      <c r="UT65" s="3" t="s">
        <v>1643</v>
      </c>
      <c r="UU65" s="3" t="s">
        <v>1643</v>
      </c>
      <c r="UV65" s="3" t="s">
        <v>1643</v>
      </c>
      <c r="UW65" s="3" t="s">
        <v>1643</v>
      </c>
      <c r="UX65" s="5" t="s">
        <v>1643</v>
      </c>
      <c r="UY65" s="13" t="s">
        <v>1643</v>
      </c>
      <c r="UZ65" s="3" t="s">
        <v>1643</v>
      </c>
      <c r="VA65" s="3" t="s">
        <v>1643</v>
      </c>
      <c r="VB65" s="3" t="s">
        <v>1643</v>
      </c>
      <c r="VC65" s="3" t="s">
        <v>1643</v>
      </c>
      <c r="VD65" s="3" t="s">
        <v>1643</v>
      </c>
      <c r="VE65" s="3" t="s">
        <v>1643</v>
      </c>
      <c r="VF65" s="5" t="s">
        <v>1643</v>
      </c>
      <c r="VG65" s="13" t="s">
        <v>1643</v>
      </c>
      <c r="VH65" s="3" t="s">
        <v>1643</v>
      </c>
      <c r="VI65" s="3" t="s">
        <v>1643</v>
      </c>
      <c r="VJ65" s="3" t="s">
        <v>1643</v>
      </c>
      <c r="VK65" s="3" t="s">
        <v>1643</v>
      </c>
      <c r="VL65" s="3" t="s">
        <v>1643</v>
      </c>
      <c r="VM65" s="3" t="s">
        <v>1643</v>
      </c>
      <c r="VN65" s="5" t="s">
        <v>1643</v>
      </c>
      <c r="VO65" s="13" t="s">
        <v>1643</v>
      </c>
      <c r="VP65" s="3" t="s">
        <v>1643</v>
      </c>
      <c r="VQ65" s="3" t="s">
        <v>1643</v>
      </c>
      <c r="VR65" s="3" t="s">
        <v>1643</v>
      </c>
      <c r="VS65" s="3" t="s">
        <v>1643</v>
      </c>
      <c r="VT65" s="3" t="s">
        <v>1643</v>
      </c>
      <c r="VU65" s="3" t="s">
        <v>1643</v>
      </c>
      <c r="VV65" s="3" t="s">
        <v>1643</v>
      </c>
      <c r="VW65" s="3" t="s">
        <v>1643</v>
      </c>
      <c r="VX65" s="3" t="s">
        <v>1643</v>
      </c>
      <c r="VY65" s="3" t="s">
        <v>1643</v>
      </c>
      <c r="VZ65" s="3" t="s">
        <v>1643</v>
      </c>
      <c r="WA65" s="3" t="s">
        <v>1643</v>
      </c>
      <c r="WB65" s="3" t="s">
        <v>1643</v>
      </c>
      <c r="WC65" s="3" t="s">
        <v>1643</v>
      </c>
      <c r="WD65" s="3" t="s">
        <v>1643</v>
      </c>
      <c r="WE65" s="3" t="s">
        <v>1643</v>
      </c>
      <c r="WF65" s="3" t="s">
        <v>1643</v>
      </c>
      <c r="WG65" s="3" t="s">
        <v>1643</v>
      </c>
      <c r="WH65" s="3" t="s">
        <v>1643</v>
      </c>
      <c r="WI65" s="3" t="s">
        <v>1643</v>
      </c>
      <c r="WJ65" s="3" t="s">
        <v>1643</v>
      </c>
      <c r="WK65" s="3" t="s">
        <v>1643</v>
      </c>
      <c r="WL65" s="3" t="s">
        <v>1643</v>
      </c>
      <c r="WM65" s="3" t="s">
        <v>1643</v>
      </c>
      <c r="WN65" s="3" t="s">
        <v>1643</v>
      </c>
      <c r="WO65" s="3" t="s">
        <v>1643</v>
      </c>
      <c r="WP65" s="3" t="s">
        <v>1643</v>
      </c>
      <c r="WQ65" s="3" t="s">
        <v>1643</v>
      </c>
      <c r="WR65" s="3" t="s">
        <v>1643</v>
      </c>
      <c r="WS65" s="3" t="s">
        <v>1643</v>
      </c>
      <c r="WT65" s="3" t="s">
        <v>1643</v>
      </c>
      <c r="WU65" s="3" t="s">
        <v>1643</v>
      </c>
      <c r="WV65" s="3" t="s">
        <v>1643</v>
      </c>
      <c r="WW65" s="3" t="s">
        <v>1643</v>
      </c>
      <c r="WX65" s="3" t="s">
        <v>1643</v>
      </c>
      <c r="WY65" s="3" t="s">
        <v>1643</v>
      </c>
      <c r="WZ65" s="3" t="s">
        <v>1643</v>
      </c>
      <c r="XA65" s="3" t="s">
        <v>1643</v>
      </c>
      <c r="XB65" s="3" t="s">
        <v>1643</v>
      </c>
      <c r="XC65" s="3" t="s">
        <v>1643</v>
      </c>
      <c r="XD65" s="3" t="s">
        <v>1643</v>
      </c>
      <c r="XE65" s="3" t="s">
        <v>1643</v>
      </c>
      <c r="XF65" s="3" t="s">
        <v>1643</v>
      </c>
      <c r="XG65" s="3" t="s">
        <v>1643</v>
      </c>
      <c r="XH65" s="3" t="s">
        <v>1643</v>
      </c>
      <c r="XI65" s="3" t="s">
        <v>1643</v>
      </c>
      <c r="XJ65" s="3" t="s">
        <v>1643</v>
      </c>
      <c r="XK65" s="3" t="s">
        <v>1643</v>
      </c>
      <c r="XL65" s="3" t="s">
        <v>1643</v>
      </c>
      <c r="XM65" s="3" t="s">
        <v>1643</v>
      </c>
      <c r="XN65" s="3" t="s">
        <v>1643</v>
      </c>
      <c r="XO65" s="3" t="s">
        <v>1643</v>
      </c>
      <c r="XP65" s="3" t="s">
        <v>1643</v>
      </c>
      <c r="XQ65" s="3" t="s">
        <v>1643</v>
      </c>
      <c r="XR65" s="3" t="s">
        <v>1643</v>
      </c>
      <c r="XS65" s="3" t="s">
        <v>1643</v>
      </c>
      <c r="XT65" s="3" t="s">
        <v>1643</v>
      </c>
      <c r="XU65" s="3" t="s">
        <v>1643</v>
      </c>
      <c r="XV65" s="3" t="s">
        <v>1643</v>
      </c>
      <c r="XW65" s="3" t="s">
        <v>1643</v>
      </c>
      <c r="XX65" s="3" t="s">
        <v>1643</v>
      </c>
      <c r="XY65" s="3" t="s">
        <v>1643</v>
      </c>
      <c r="XZ65" s="3" t="s">
        <v>1643</v>
      </c>
      <c r="YA65" s="5" t="s">
        <v>1643</v>
      </c>
      <c r="YB65" s="13" t="s">
        <v>1643</v>
      </c>
      <c r="YC65" s="3" t="s">
        <v>1643</v>
      </c>
      <c r="YD65" s="3" t="s">
        <v>1643</v>
      </c>
      <c r="YE65" s="3" t="s">
        <v>1643</v>
      </c>
      <c r="YF65" s="3" t="s">
        <v>1643</v>
      </c>
      <c r="YG65" s="3" t="s">
        <v>1643</v>
      </c>
      <c r="YH65" s="5" t="s">
        <v>1643</v>
      </c>
      <c r="YI65" s="13" t="s">
        <v>1643</v>
      </c>
      <c r="YJ65" s="3" t="s">
        <v>1643</v>
      </c>
      <c r="YK65" s="3" t="s">
        <v>1643</v>
      </c>
      <c r="YL65" s="3" t="s">
        <v>1643</v>
      </c>
      <c r="YM65" s="3" t="s">
        <v>1643</v>
      </c>
      <c r="YN65" s="3" t="s">
        <v>1643</v>
      </c>
      <c r="YO65" s="3" t="s">
        <v>1643</v>
      </c>
      <c r="YP65" s="3" t="s">
        <v>1643</v>
      </c>
      <c r="YQ65" s="3" t="s">
        <v>1643</v>
      </c>
      <c r="YR65" s="3" t="s">
        <v>1643</v>
      </c>
      <c r="YS65" s="3" t="s">
        <v>1643</v>
      </c>
      <c r="YT65" s="3" t="s">
        <v>1643</v>
      </c>
      <c r="YU65" s="3" t="s">
        <v>1643</v>
      </c>
      <c r="YV65" s="3" t="s">
        <v>1643</v>
      </c>
      <c r="YW65" s="3" t="s">
        <v>1643</v>
      </c>
      <c r="YX65" s="3" t="s">
        <v>1643</v>
      </c>
      <c r="YY65" s="3" t="s">
        <v>1643</v>
      </c>
      <c r="YZ65" s="3" t="s">
        <v>1643</v>
      </c>
      <c r="ZA65" s="3" t="s">
        <v>1643</v>
      </c>
      <c r="ZB65" s="3" t="s">
        <v>1643</v>
      </c>
      <c r="ZC65" s="3" t="s">
        <v>1643</v>
      </c>
      <c r="ZD65" s="3" t="s">
        <v>1643</v>
      </c>
      <c r="ZE65" s="3" t="s">
        <v>1643</v>
      </c>
      <c r="ZF65" s="3" t="s">
        <v>1643</v>
      </c>
      <c r="ZG65" s="3" t="s">
        <v>1643</v>
      </c>
      <c r="ZH65" s="3" t="s">
        <v>1643</v>
      </c>
      <c r="ZI65" s="3" t="s">
        <v>1643</v>
      </c>
      <c r="ZJ65" s="3" t="s">
        <v>1643</v>
      </c>
      <c r="ZK65" s="3" t="s">
        <v>1643</v>
      </c>
      <c r="ZL65" s="3" t="s">
        <v>1643</v>
      </c>
      <c r="ZM65" s="3" t="s">
        <v>1643</v>
      </c>
      <c r="ZN65" s="3" t="s">
        <v>1643</v>
      </c>
      <c r="ZO65" s="3" t="s">
        <v>1643</v>
      </c>
      <c r="ZP65" s="3" t="s">
        <v>1643</v>
      </c>
      <c r="ZQ65" s="3" t="s">
        <v>1643</v>
      </c>
      <c r="ZR65" s="5" t="s">
        <v>1643</v>
      </c>
      <c r="ZS65" s="13"/>
      <c r="ZT65" s="3"/>
      <c r="ZU65" s="5"/>
      <c r="ZV65" s="18" t="s">
        <v>1643</v>
      </c>
      <c r="ZW65" s="13" t="s">
        <v>1643</v>
      </c>
      <c r="ZX65" s="3" t="s">
        <v>1643</v>
      </c>
      <c r="ZY65" s="3" t="s">
        <v>1643</v>
      </c>
      <c r="ZZ65" s="3" t="s">
        <v>1643</v>
      </c>
      <c r="AAA65" s="3" t="s">
        <v>1643</v>
      </c>
      <c r="AAB65" s="3" t="s">
        <v>1643</v>
      </c>
      <c r="AAC65" s="3" t="s">
        <v>1643</v>
      </c>
      <c r="AAD65" s="3" t="s">
        <v>1643</v>
      </c>
      <c r="AAE65" s="3" t="s">
        <v>1643</v>
      </c>
      <c r="AAF65" s="5" t="s">
        <v>1643</v>
      </c>
      <c r="AAG65" s="13" t="s">
        <v>1643</v>
      </c>
      <c r="AAH65" s="3" t="s">
        <v>1643</v>
      </c>
      <c r="AAI65" s="3" t="s">
        <v>1643</v>
      </c>
      <c r="AAJ65" s="3" t="s">
        <v>1643</v>
      </c>
      <c r="AAK65" s="3" t="s">
        <v>1643</v>
      </c>
      <c r="AAL65" s="3" t="s">
        <v>1643</v>
      </c>
      <c r="AAM65" s="3" t="s">
        <v>1643</v>
      </c>
      <c r="AAN65" s="3" t="s">
        <v>1643</v>
      </c>
      <c r="AAO65" s="5" t="s">
        <v>1643</v>
      </c>
      <c r="AAP65" s="13" t="s">
        <v>1643</v>
      </c>
      <c r="AAQ65" s="5" t="s">
        <v>1643</v>
      </c>
      <c r="AAR65" s="13" t="s">
        <v>1643</v>
      </c>
      <c r="AAS65" s="3" t="s">
        <v>1643</v>
      </c>
      <c r="AAT65" s="3" t="s">
        <v>1643</v>
      </c>
      <c r="AAU65" s="3" t="s">
        <v>1643</v>
      </c>
      <c r="AAV65" s="3" t="s">
        <v>1643</v>
      </c>
      <c r="AAW65" s="3" t="s">
        <v>1643</v>
      </c>
      <c r="AAX65" s="5" t="s">
        <v>1643</v>
      </c>
      <c r="AAY65" s="13" t="s">
        <v>1643</v>
      </c>
      <c r="AAZ65" s="13" t="s">
        <v>1643</v>
      </c>
      <c r="ABA65" s="3" t="s">
        <v>1643</v>
      </c>
      <c r="ABB65" s="3" t="s">
        <v>1643</v>
      </c>
      <c r="ABC65" s="3" t="s">
        <v>1643</v>
      </c>
      <c r="ABD65" s="3" t="s">
        <v>1643</v>
      </c>
      <c r="ABE65" s="20"/>
      <c r="ABF65" s="5" t="s">
        <v>1643</v>
      </c>
      <c r="ABG65" s="13" t="s">
        <v>1643</v>
      </c>
      <c r="ABH65" s="3" t="s">
        <v>1643</v>
      </c>
      <c r="ABI65" s="3" t="s">
        <v>1643</v>
      </c>
      <c r="ABJ65" s="3" t="s">
        <v>1643</v>
      </c>
      <c r="ABK65" s="3" t="s">
        <v>1643</v>
      </c>
      <c r="ABL65" s="3" t="s">
        <v>1643</v>
      </c>
      <c r="ABM65" s="5" t="s">
        <v>1643</v>
      </c>
      <c r="ABN65" s="13" t="s">
        <v>1643</v>
      </c>
      <c r="ABO65" s="3" t="s">
        <v>1643</v>
      </c>
      <c r="ABP65" s="3" t="s">
        <v>1643</v>
      </c>
      <c r="ABQ65" s="3" t="s">
        <v>1643</v>
      </c>
      <c r="ABR65" s="3" t="s">
        <v>1643</v>
      </c>
      <c r="ABS65" s="3" t="s">
        <v>1643</v>
      </c>
      <c r="ABT65" s="5" t="s">
        <v>1643</v>
      </c>
      <c r="ABU65" s="13" t="s">
        <v>1643</v>
      </c>
      <c r="ABV65" s="3" t="s">
        <v>1643</v>
      </c>
      <c r="ABW65" s="3" t="s">
        <v>1643</v>
      </c>
      <c r="ABX65" s="3" t="s">
        <v>1643</v>
      </c>
      <c r="ABY65" s="3" t="s">
        <v>1643</v>
      </c>
      <c r="ABZ65" s="3" t="s">
        <v>1643</v>
      </c>
      <c r="ACA65" s="5" t="s">
        <v>1643</v>
      </c>
      <c r="ACB65" s="13" t="s">
        <v>1643</v>
      </c>
      <c r="ACC65" s="3" t="s">
        <v>1643</v>
      </c>
      <c r="ACD65" s="3" t="s">
        <v>1643</v>
      </c>
      <c r="ACE65" s="3" t="s">
        <v>1643</v>
      </c>
      <c r="ACF65" s="3" t="s">
        <v>1643</v>
      </c>
      <c r="ACG65" s="3" t="s">
        <v>1643</v>
      </c>
      <c r="ACH65" s="3" t="s">
        <v>1643</v>
      </c>
      <c r="ACI65" s="3" t="s">
        <v>1643</v>
      </c>
      <c r="ACJ65" s="5" t="s">
        <v>1643</v>
      </c>
      <c r="ACK65" s="13" t="s">
        <v>1643</v>
      </c>
      <c r="ACL65" s="3" t="s">
        <v>1643</v>
      </c>
      <c r="ACM65" s="3" t="s">
        <v>1643</v>
      </c>
      <c r="ACN65" s="3" t="s">
        <v>1643</v>
      </c>
      <c r="ACO65" s="3" t="s">
        <v>1643</v>
      </c>
      <c r="ACP65" s="5" t="s">
        <v>1643</v>
      </c>
      <c r="ACQ65" s="13" t="s">
        <v>1643</v>
      </c>
      <c r="ACR65" s="3" t="s">
        <v>1643</v>
      </c>
      <c r="ACS65" s="3" t="s">
        <v>1643</v>
      </c>
      <c r="ACT65" s="3" t="s">
        <v>1643</v>
      </c>
      <c r="ACU65" s="5"/>
      <c r="ACV65" s="13" t="s">
        <v>1643</v>
      </c>
      <c r="ACW65" s="3" t="s">
        <v>1643</v>
      </c>
      <c r="ACX65" s="3" t="s">
        <v>1643</v>
      </c>
      <c r="ACY65" s="3" t="s">
        <v>1643</v>
      </c>
      <c r="ACZ65" s="5" t="s">
        <v>1643</v>
      </c>
      <c r="ADA65" s="13" t="s">
        <v>1643</v>
      </c>
      <c r="ADB65" s="3" t="s">
        <v>1643</v>
      </c>
      <c r="ADC65" s="3" t="s">
        <v>1643</v>
      </c>
      <c r="ADD65" s="3" t="s">
        <v>1643</v>
      </c>
      <c r="ADE65" s="3" t="s">
        <v>1643</v>
      </c>
      <c r="ADF65" s="3" t="s">
        <v>1643</v>
      </c>
      <c r="ADG65" s="3" t="s">
        <v>1643</v>
      </c>
      <c r="ADH65" s="3" t="s">
        <v>1643</v>
      </c>
      <c r="ADI65" s="20" t="s">
        <v>1643</v>
      </c>
      <c r="ADJ65" s="13" t="s">
        <v>1643</v>
      </c>
      <c r="ADK65" s="3" t="s">
        <v>1643</v>
      </c>
      <c r="ADL65" s="3" t="s">
        <v>1643</v>
      </c>
      <c r="ADM65" s="3" t="s">
        <v>1643</v>
      </c>
      <c r="ADN65" s="3" t="s">
        <v>1643</v>
      </c>
      <c r="ADO65" s="5" t="s">
        <v>1643</v>
      </c>
      <c r="ADP65" s="13" t="s">
        <v>1643</v>
      </c>
      <c r="ADQ65" s="8" t="s">
        <v>1643</v>
      </c>
      <c r="ADR65" s="3" t="s">
        <v>1643</v>
      </c>
      <c r="ADS65" s="3" t="s">
        <v>1643</v>
      </c>
      <c r="ADT65" s="5" t="s">
        <v>1643</v>
      </c>
      <c r="ADU65" s="13" t="s">
        <v>1643</v>
      </c>
      <c r="ADV65" s="8" t="s">
        <v>1643</v>
      </c>
      <c r="ADW65" s="3" t="s">
        <v>1643</v>
      </c>
      <c r="ADX65" s="3" t="s">
        <v>1643</v>
      </c>
      <c r="ADY65" s="5" t="s">
        <v>1643</v>
      </c>
      <c r="ADZ65" s="13" t="s">
        <v>1643</v>
      </c>
      <c r="AEA65" s="8" t="s">
        <v>1643</v>
      </c>
      <c r="AEB65" s="3" t="s">
        <v>1643</v>
      </c>
      <c r="AEC65" s="3" t="s">
        <v>1643</v>
      </c>
      <c r="AED65" s="5" t="s">
        <v>1643</v>
      </c>
      <c r="AEE65" s="13" t="s">
        <v>1643</v>
      </c>
      <c r="AEF65" s="3" t="s">
        <v>1643</v>
      </c>
      <c r="AEG65" s="3" t="s">
        <v>1643</v>
      </c>
      <c r="AEH65" s="3" t="s">
        <v>1643</v>
      </c>
      <c r="AEI65" s="3" t="s">
        <v>1643</v>
      </c>
      <c r="AEJ65" s="3" t="s">
        <v>1643</v>
      </c>
      <c r="AEK65" s="3" t="s">
        <v>1643</v>
      </c>
      <c r="AEL65" s="3" t="s">
        <v>1643</v>
      </c>
      <c r="AEM65" s="5" t="s">
        <v>1643</v>
      </c>
      <c r="AEN65" s="13" t="s">
        <v>1643</v>
      </c>
      <c r="AEO65" s="3" t="s">
        <v>1643</v>
      </c>
      <c r="AEP65" s="3" t="s">
        <v>1643</v>
      </c>
      <c r="AEQ65" s="3" t="s">
        <v>1643</v>
      </c>
      <c r="AER65" s="3" t="s">
        <v>1643</v>
      </c>
      <c r="AES65" s="3" t="s">
        <v>1643</v>
      </c>
      <c r="AET65" s="5" t="s">
        <v>1643</v>
      </c>
      <c r="AEU65" s="13" t="s">
        <v>1643</v>
      </c>
      <c r="AEV65" s="3" t="s">
        <v>1643</v>
      </c>
      <c r="AEW65" s="3" t="s">
        <v>1643</v>
      </c>
      <c r="AEX65" s="3" t="s">
        <v>1643</v>
      </c>
      <c r="AEY65" s="5" t="s">
        <v>1643</v>
      </c>
    </row>
    <row r="66" spans="1:831" ht="130.5" x14ac:dyDescent="0.35">
      <c r="A66" s="1">
        <v>45677.36074074074</v>
      </c>
      <c r="B66" s="2">
        <v>45677.374942129631</v>
      </c>
      <c r="C66" s="4">
        <v>100</v>
      </c>
      <c r="D66" s="4">
        <v>1227</v>
      </c>
      <c r="E66" s="3" t="s">
        <v>1640</v>
      </c>
      <c r="F66" s="2">
        <v>45677.374982754627</v>
      </c>
      <c r="G66" s="3" t="s">
        <v>1788</v>
      </c>
      <c r="H66" s="4">
        <v>1</v>
      </c>
      <c r="I66" s="3" t="s">
        <v>1642</v>
      </c>
      <c r="J66" s="3" t="s">
        <v>1642</v>
      </c>
      <c r="K66" s="3" t="s">
        <v>1642</v>
      </c>
      <c r="L66" s="3" t="s">
        <v>1642</v>
      </c>
      <c r="M66" s="3" t="s">
        <v>1642</v>
      </c>
      <c r="N66" s="3" t="s">
        <v>1642</v>
      </c>
      <c r="O66" s="3" t="s">
        <v>110</v>
      </c>
      <c r="P66" s="3" t="s">
        <v>1643</v>
      </c>
      <c r="Q66" s="3" t="s">
        <v>1643</v>
      </c>
      <c r="R66" s="20" t="s">
        <v>110</v>
      </c>
      <c r="S66" s="127">
        <v>10</v>
      </c>
      <c r="T66" s="124"/>
      <c r="U66" s="3"/>
      <c r="V66" s="3" t="s">
        <v>28</v>
      </c>
      <c r="W66" s="3" t="s">
        <v>110</v>
      </c>
      <c r="X66" s="3" t="s">
        <v>37</v>
      </c>
      <c r="Y66" s="3" t="s">
        <v>76</v>
      </c>
      <c r="Z66" s="3" t="s">
        <v>14</v>
      </c>
      <c r="AA66" s="4">
        <v>175</v>
      </c>
      <c r="AB66" s="3" t="s">
        <v>25</v>
      </c>
      <c r="AC66" s="3" t="s">
        <v>110</v>
      </c>
      <c r="AD66" s="3" t="s">
        <v>1643</v>
      </c>
      <c r="AE66" s="5" t="s">
        <v>1643</v>
      </c>
      <c r="AF66" s="8" t="s">
        <v>1643</v>
      </c>
      <c r="AG66" s="3" t="s">
        <v>1643</v>
      </c>
      <c r="AH66" s="3" t="s">
        <v>1643</v>
      </c>
      <c r="AI66" s="3" t="s">
        <v>1643</v>
      </c>
      <c r="AJ66" s="3" t="s">
        <v>1643</v>
      </c>
      <c r="AK66" s="3" t="s">
        <v>1643</v>
      </c>
      <c r="AL66" s="3" t="s">
        <v>1643</v>
      </c>
      <c r="AM66" s="3" t="s">
        <v>1643</v>
      </c>
      <c r="AN66" s="3" t="s">
        <v>1643</v>
      </c>
      <c r="AO66" s="3" t="s">
        <v>1643</v>
      </c>
      <c r="AP66" s="3" t="s">
        <v>1643</v>
      </c>
      <c r="AQ66" s="3" t="s">
        <v>1643</v>
      </c>
      <c r="AR66" s="3" t="s">
        <v>1643</v>
      </c>
      <c r="AS66" s="3" t="s">
        <v>1643</v>
      </c>
      <c r="AT66" s="3" t="s">
        <v>1643</v>
      </c>
      <c r="AU66" s="5" t="s">
        <v>1643</v>
      </c>
      <c r="AV66" s="13" t="s">
        <v>1643</v>
      </c>
      <c r="AW66" s="3" t="s">
        <v>1643</v>
      </c>
      <c r="AX66" s="3" t="s">
        <v>1643</v>
      </c>
      <c r="AY66" s="3" t="s">
        <v>1643</v>
      </c>
      <c r="AZ66" s="3" t="s">
        <v>1643</v>
      </c>
      <c r="BA66" s="3" t="s">
        <v>1643</v>
      </c>
      <c r="BB66" s="3" t="s">
        <v>1643</v>
      </c>
      <c r="BC66" s="5" t="s">
        <v>1643</v>
      </c>
      <c r="BD66" s="13" t="s">
        <v>1643</v>
      </c>
      <c r="BE66" s="3" t="s">
        <v>1643</v>
      </c>
      <c r="BF66" s="3" t="s">
        <v>1643</v>
      </c>
      <c r="BG66" s="3" t="s">
        <v>1643</v>
      </c>
      <c r="BH66" s="3" t="s">
        <v>1643</v>
      </c>
      <c r="BI66" s="3" t="s">
        <v>1643</v>
      </c>
      <c r="BJ66" s="3" t="s">
        <v>1643</v>
      </c>
      <c r="BK66" s="5" t="s">
        <v>1643</v>
      </c>
      <c r="BL66" s="13" t="s">
        <v>1643</v>
      </c>
      <c r="BM66" s="3" t="s">
        <v>1643</v>
      </c>
      <c r="BN66" s="3" t="s">
        <v>1643</v>
      </c>
      <c r="BO66" s="5" t="s">
        <v>1643</v>
      </c>
      <c r="BP66" s="13" t="s">
        <v>1643</v>
      </c>
      <c r="BQ66" s="3" t="s">
        <v>1643</v>
      </c>
      <c r="BR66" s="3" t="s">
        <v>1643</v>
      </c>
      <c r="BS66" s="5" t="s">
        <v>1643</v>
      </c>
      <c r="BT66" s="13" t="s">
        <v>1643</v>
      </c>
      <c r="BU66" s="5" t="s">
        <v>1643</v>
      </c>
      <c r="BV66" s="13" t="s">
        <v>1643</v>
      </c>
      <c r="BW66" s="3" t="s">
        <v>1643</v>
      </c>
      <c r="BX66" s="3" t="s">
        <v>1643</v>
      </c>
      <c r="BY66" s="5" t="s">
        <v>1643</v>
      </c>
      <c r="BZ66" s="13" t="s">
        <v>1643</v>
      </c>
      <c r="CA66" s="3" t="s">
        <v>1643</v>
      </c>
      <c r="CB66" s="3" t="s">
        <v>1643</v>
      </c>
      <c r="CC66" s="3" t="s">
        <v>1643</v>
      </c>
      <c r="CD66" s="5" t="s">
        <v>1643</v>
      </c>
      <c r="CE66" s="13" t="s">
        <v>1643</v>
      </c>
      <c r="CF66" s="3" t="s">
        <v>1643</v>
      </c>
      <c r="CG66" s="3" t="s">
        <v>1643</v>
      </c>
      <c r="CH66" s="3" t="s">
        <v>1643</v>
      </c>
      <c r="CI66" s="3" t="s">
        <v>1643</v>
      </c>
      <c r="CJ66" s="3" t="s">
        <v>1643</v>
      </c>
      <c r="CK66" s="5" t="s">
        <v>1643</v>
      </c>
      <c r="CL66" s="13" t="s">
        <v>1643</v>
      </c>
      <c r="CM66" s="3" t="s">
        <v>1643</v>
      </c>
      <c r="CN66" s="3" t="s">
        <v>1643</v>
      </c>
      <c r="CO66" s="3" t="s">
        <v>1643</v>
      </c>
      <c r="CP66" s="3" t="s">
        <v>1643</v>
      </c>
      <c r="CQ66" s="20" t="s">
        <v>1643</v>
      </c>
      <c r="CR66" s="13" t="s">
        <v>1643</v>
      </c>
      <c r="CS66" s="3" t="s">
        <v>1643</v>
      </c>
      <c r="CT66" s="3" t="s">
        <v>1643</v>
      </c>
      <c r="CU66" s="3" t="s">
        <v>1643</v>
      </c>
      <c r="CV66" s="3" t="s">
        <v>1643</v>
      </c>
      <c r="CW66" s="3" t="s">
        <v>1643</v>
      </c>
      <c r="CX66" s="3" t="s">
        <v>1643</v>
      </c>
      <c r="CY66" s="3" t="s">
        <v>1643</v>
      </c>
      <c r="CZ66" s="3" t="s">
        <v>1643</v>
      </c>
      <c r="DA66" s="3" t="s">
        <v>1643</v>
      </c>
      <c r="DB66" s="3" t="s">
        <v>1643</v>
      </c>
      <c r="DC66" s="3" t="s">
        <v>1643</v>
      </c>
      <c r="DD66" s="3" t="s">
        <v>1643</v>
      </c>
      <c r="DE66" s="5" t="s">
        <v>1643</v>
      </c>
      <c r="DF66" s="8" t="s">
        <v>1643</v>
      </c>
      <c r="DG66" s="3" t="s">
        <v>1643</v>
      </c>
      <c r="DH66" s="3" t="s">
        <v>1643</v>
      </c>
      <c r="DI66" s="3" t="s">
        <v>1643</v>
      </c>
      <c r="DJ66" s="3" t="s">
        <v>1643</v>
      </c>
      <c r="DK66" s="3" t="s">
        <v>1643</v>
      </c>
      <c r="DL66" s="3" t="s">
        <v>1643</v>
      </c>
      <c r="DM66" s="3" t="s">
        <v>1643</v>
      </c>
      <c r="DN66" s="5" t="s">
        <v>1643</v>
      </c>
      <c r="DO66" s="8" t="s">
        <v>1643</v>
      </c>
      <c r="DP66" s="3" t="s">
        <v>1643</v>
      </c>
      <c r="DQ66" s="3" t="s">
        <v>1643</v>
      </c>
      <c r="DR66" s="5" t="s">
        <v>1643</v>
      </c>
      <c r="DS66" s="8" t="s">
        <v>1643</v>
      </c>
      <c r="DT66" s="3" t="s">
        <v>1643</v>
      </c>
      <c r="DU66" s="3" t="s">
        <v>1643</v>
      </c>
      <c r="DV66" s="5" t="s">
        <v>1643</v>
      </c>
      <c r="DW66" s="16" t="s">
        <v>1643</v>
      </c>
      <c r="DX66" s="13" t="s">
        <v>1643</v>
      </c>
      <c r="DY66" s="3" t="s">
        <v>1643</v>
      </c>
      <c r="DZ66" s="3" t="s">
        <v>1643</v>
      </c>
      <c r="EA66" s="3" t="s">
        <v>1643</v>
      </c>
      <c r="EB66" s="20" t="s">
        <v>1643</v>
      </c>
      <c r="EC66" s="13" t="s">
        <v>1643</v>
      </c>
      <c r="ED66" s="3" t="s">
        <v>1643</v>
      </c>
      <c r="EE66" s="3" t="s">
        <v>1643</v>
      </c>
      <c r="EF66" s="3" t="s">
        <v>1643</v>
      </c>
      <c r="EG66" s="3" t="s">
        <v>1643</v>
      </c>
      <c r="EH66" s="3" t="s">
        <v>1643</v>
      </c>
      <c r="EI66" s="3" t="s">
        <v>1643</v>
      </c>
      <c r="EJ66" s="3" t="s">
        <v>1643</v>
      </c>
      <c r="EK66" s="3" t="s">
        <v>1643</v>
      </c>
      <c r="EL66" s="3" t="s">
        <v>1643</v>
      </c>
      <c r="EM66" s="20" t="s">
        <v>1643</v>
      </c>
      <c r="EN66" s="18" t="s">
        <v>1643</v>
      </c>
      <c r="EO66" s="8" t="s">
        <v>1643</v>
      </c>
      <c r="EP66" s="3" t="s">
        <v>1643</v>
      </c>
      <c r="EQ66" s="3" t="s">
        <v>1643</v>
      </c>
      <c r="ER66" s="3" t="s">
        <v>1643</v>
      </c>
      <c r="ES66" s="3" t="s">
        <v>1643</v>
      </c>
      <c r="ET66" s="3" t="s">
        <v>1643</v>
      </c>
      <c r="EU66" s="3" t="s">
        <v>1643</v>
      </c>
      <c r="EV66" s="3" t="s">
        <v>1643</v>
      </c>
      <c r="EW66" s="3" t="s">
        <v>1643</v>
      </c>
      <c r="EX66" s="20" t="s">
        <v>1643</v>
      </c>
      <c r="EY66" s="16" t="s">
        <v>1643</v>
      </c>
      <c r="EZ66" s="13" t="s">
        <v>1643</v>
      </c>
      <c r="FA66" s="3" t="s">
        <v>1643</v>
      </c>
      <c r="FB66" s="3" t="s">
        <v>1643</v>
      </c>
      <c r="FC66" s="3" t="s">
        <v>1643</v>
      </c>
      <c r="FD66" s="3" t="s">
        <v>1643</v>
      </c>
      <c r="FE66" s="3" t="s">
        <v>1643</v>
      </c>
      <c r="FF66" s="3" t="s">
        <v>1643</v>
      </c>
      <c r="FG66" s="3" t="s">
        <v>1643</v>
      </c>
      <c r="FH66" s="3" t="s">
        <v>1643</v>
      </c>
      <c r="FI66" s="3" t="s">
        <v>1643</v>
      </c>
      <c r="FJ66" s="3" t="s">
        <v>1643</v>
      </c>
      <c r="FK66" s="3" t="s">
        <v>1643</v>
      </c>
      <c r="FL66" s="3" t="s">
        <v>1643</v>
      </c>
      <c r="FM66" s="3" t="s">
        <v>1643</v>
      </c>
      <c r="FN66" s="3" t="s">
        <v>1643</v>
      </c>
      <c r="FO66" s="3" t="s">
        <v>1643</v>
      </c>
      <c r="FP66" s="3" t="s">
        <v>1643</v>
      </c>
      <c r="FQ66" s="3" t="s">
        <v>1643</v>
      </c>
      <c r="FR66" s="3" t="s">
        <v>1643</v>
      </c>
      <c r="FS66" s="3" t="s">
        <v>1643</v>
      </c>
      <c r="FT66" s="3" t="s">
        <v>1643</v>
      </c>
      <c r="FU66" s="3" t="s">
        <v>1643</v>
      </c>
      <c r="FV66" s="3" t="s">
        <v>1643</v>
      </c>
      <c r="FW66" s="3" t="s">
        <v>1643</v>
      </c>
      <c r="FX66" s="3" t="s">
        <v>1643</v>
      </c>
      <c r="FY66" s="3" t="s">
        <v>1643</v>
      </c>
      <c r="FZ66" s="3" t="s">
        <v>1643</v>
      </c>
      <c r="GA66" s="3" t="s">
        <v>1643</v>
      </c>
      <c r="GB66" s="3" t="s">
        <v>1643</v>
      </c>
      <c r="GC66" s="3" t="s">
        <v>1643</v>
      </c>
      <c r="GD66" s="3" t="s">
        <v>1643</v>
      </c>
      <c r="GE66" s="3" t="s">
        <v>1643</v>
      </c>
      <c r="GF66" s="3" t="s">
        <v>1643</v>
      </c>
      <c r="GG66" s="3" t="s">
        <v>1643</v>
      </c>
      <c r="GH66" s="3" t="s">
        <v>1643</v>
      </c>
      <c r="GI66" s="3" t="s">
        <v>1643</v>
      </c>
      <c r="GJ66" s="3" t="s">
        <v>1643</v>
      </c>
      <c r="GK66" s="3" t="s">
        <v>1643</v>
      </c>
      <c r="GL66" s="3" t="s">
        <v>1643</v>
      </c>
      <c r="GM66" s="3" t="s">
        <v>1643</v>
      </c>
      <c r="GN66" s="3" t="s">
        <v>1643</v>
      </c>
      <c r="GO66" s="3" t="s">
        <v>1643</v>
      </c>
      <c r="GP66" s="20" t="s">
        <v>1643</v>
      </c>
      <c r="GQ66" s="13" t="s">
        <v>1643</v>
      </c>
      <c r="GR66" s="20" t="s">
        <v>1643</v>
      </c>
      <c r="GS66" s="13" t="s">
        <v>1643</v>
      </c>
      <c r="GT66" s="3" t="s">
        <v>1643</v>
      </c>
      <c r="GU66" s="3" t="s">
        <v>1643</v>
      </c>
      <c r="GV66" s="20" t="s">
        <v>1643</v>
      </c>
      <c r="GW66" s="31"/>
      <c r="GX66" s="13" t="s">
        <v>1643</v>
      </c>
      <c r="GY66" s="5" t="s">
        <v>1643</v>
      </c>
      <c r="GZ66" s="13" t="s">
        <v>1643</v>
      </c>
      <c r="HA66" s="5" t="s">
        <v>1643</v>
      </c>
      <c r="HB66" s="13" t="s">
        <v>1643</v>
      </c>
      <c r="HC66" s="3" t="s">
        <v>1643</v>
      </c>
      <c r="HD66" s="3" t="s">
        <v>1643</v>
      </c>
      <c r="HE66" s="3" t="s">
        <v>1643</v>
      </c>
      <c r="HF66" s="3" t="s">
        <v>1643</v>
      </c>
      <c r="HG66" s="20" t="s">
        <v>1643</v>
      </c>
      <c r="HH66" s="13" t="s">
        <v>1643</v>
      </c>
      <c r="HI66" s="3"/>
      <c r="HJ66" s="3" t="s">
        <v>1643</v>
      </c>
      <c r="HK66" s="3" t="s">
        <v>1643</v>
      </c>
      <c r="HL66" s="3" t="s">
        <v>1643</v>
      </c>
      <c r="HM66" s="3" t="s">
        <v>1643</v>
      </c>
      <c r="HN66" s="3" t="s">
        <v>1643</v>
      </c>
      <c r="HO66" s="5" t="s">
        <v>1643</v>
      </c>
      <c r="HP66" s="8" t="s">
        <v>1643</v>
      </c>
      <c r="HQ66" s="8" t="s">
        <v>1643</v>
      </c>
      <c r="HR66" s="3" t="s">
        <v>1643</v>
      </c>
      <c r="HS66" s="3" t="s">
        <v>1643</v>
      </c>
      <c r="HT66" s="3" t="s">
        <v>1643</v>
      </c>
      <c r="HU66" s="3" t="s">
        <v>1643</v>
      </c>
      <c r="HV66" s="5" t="s">
        <v>1643</v>
      </c>
      <c r="HW66" s="13" t="s">
        <v>1643</v>
      </c>
      <c r="HX66" s="8" t="s">
        <v>1643</v>
      </c>
      <c r="HY66" s="3" t="s">
        <v>1643</v>
      </c>
      <c r="HZ66" s="3" t="s">
        <v>1643</v>
      </c>
      <c r="IA66" s="3" t="s">
        <v>1643</v>
      </c>
      <c r="IB66" s="3" t="s">
        <v>1643</v>
      </c>
      <c r="IC66" s="5" t="s">
        <v>1643</v>
      </c>
      <c r="ID66" s="13" t="s">
        <v>1643</v>
      </c>
      <c r="IE66" s="8" t="s">
        <v>1643</v>
      </c>
      <c r="IF66" s="3" t="s">
        <v>1643</v>
      </c>
      <c r="IG66" s="3" t="s">
        <v>1643</v>
      </c>
      <c r="IH66" s="3" t="s">
        <v>1643</v>
      </c>
      <c r="II66" s="3" t="s">
        <v>1643</v>
      </c>
      <c r="IJ66" s="20" t="s">
        <v>1643</v>
      </c>
      <c r="IK66" s="13" t="s">
        <v>1643</v>
      </c>
      <c r="IL66" s="3" t="s">
        <v>1643</v>
      </c>
      <c r="IM66" s="3" t="s">
        <v>1643</v>
      </c>
      <c r="IN66" s="3" t="s">
        <v>1643</v>
      </c>
      <c r="IO66" s="3" t="s">
        <v>1643</v>
      </c>
      <c r="IP66" s="3" t="s">
        <v>1643</v>
      </c>
      <c r="IQ66" s="3" t="s">
        <v>1643</v>
      </c>
      <c r="IR66" s="3" t="s">
        <v>1643</v>
      </c>
      <c r="IS66" s="20" t="s">
        <v>1643</v>
      </c>
      <c r="IT66" s="13" t="s">
        <v>1643</v>
      </c>
      <c r="IU66" s="3"/>
      <c r="IV66" s="3" t="s">
        <v>1643</v>
      </c>
      <c r="IW66" s="3" t="s">
        <v>1643</v>
      </c>
      <c r="IX66" s="3" t="s">
        <v>1643</v>
      </c>
      <c r="IY66" s="5" t="s">
        <v>1643</v>
      </c>
      <c r="IZ66" s="8" t="s">
        <v>1643</v>
      </c>
      <c r="JA66" s="8" t="s">
        <v>1643</v>
      </c>
      <c r="JB66" s="3" t="s">
        <v>1643</v>
      </c>
      <c r="JC66" s="3" t="s">
        <v>1643</v>
      </c>
      <c r="JD66" s="5" t="s">
        <v>1643</v>
      </c>
      <c r="JE66" s="13" t="s">
        <v>1643</v>
      </c>
      <c r="JF66" s="3" t="s">
        <v>1643</v>
      </c>
      <c r="JG66" s="3" t="s">
        <v>1643</v>
      </c>
      <c r="JH66" s="3" t="s">
        <v>1643</v>
      </c>
      <c r="JI66" s="3" t="s">
        <v>1643</v>
      </c>
      <c r="JJ66" s="3" t="s">
        <v>1643</v>
      </c>
      <c r="JK66" s="3" t="s">
        <v>1643</v>
      </c>
      <c r="JL66" s="3" t="s">
        <v>1643</v>
      </c>
      <c r="JM66" s="20" t="s">
        <v>1643</v>
      </c>
      <c r="JN66" s="13" t="s">
        <v>1643</v>
      </c>
      <c r="JO66" s="3" t="s">
        <v>1643</v>
      </c>
      <c r="JP66" s="3" t="s">
        <v>1643</v>
      </c>
      <c r="JQ66" s="3" t="s">
        <v>1643</v>
      </c>
      <c r="JR66" s="3" t="s">
        <v>1643</v>
      </c>
      <c r="JS66" s="5" t="s">
        <v>1643</v>
      </c>
      <c r="JT66" s="13" t="s">
        <v>1643</v>
      </c>
      <c r="JU66" s="3" t="s">
        <v>1643</v>
      </c>
      <c r="JV66" s="3" t="s">
        <v>1643</v>
      </c>
      <c r="JW66" s="3" t="s">
        <v>1643</v>
      </c>
      <c r="JX66" s="5" t="s">
        <v>1643</v>
      </c>
      <c r="JY66" s="13" t="s">
        <v>1643</v>
      </c>
      <c r="JZ66" s="3" t="s">
        <v>1643</v>
      </c>
      <c r="KA66" s="3" t="s">
        <v>1643</v>
      </c>
      <c r="KB66" s="3" t="s">
        <v>1643</v>
      </c>
      <c r="KC66" s="3" t="s">
        <v>1643</v>
      </c>
      <c r="KD66" s="3" t="s">
        <v>1643</v>
      </c>
      <c r="KE66" s="3" t="s">
        <v>1643</v>
      </c>
      <c r="KF66" s="3" t="s">
        <v>1643</v>
      </c>
      <c r="KG66" s="5" t="s">
        <v>1643</v>
      </c>
      <c r="KH66" s="13" t="s">
        <v>1643</v>
      </c>
      <c r="KI66" s="3" t="s">
        <v>1643</v>
      </c>
      <c r="KJ66" s="3" t="s">
        <v>1643</v>
      </c>
      <c r="KK66" s="3" t="s">
        <v>1643</v>
      </c>
      <c r="KL66" s="3" t="s">
        <v>1643</v>
      </c>
      <c r="KM66" s="3" t="s">
        <v>1643</v>
      </c>
      <c r="KN66" s="20" t="s">
        <v>1643</v>
      </c>
      <c r="KO66" s="13" t="s">
        <v>1643</v>
      </c>
      <c r="KP66" s="3" t="s">
        <v>1643</v>
      </c>
      <c r="KQ66" s="3" t="s">
        <v>1643</v>
      </c>
      <c r="KR66" s="3" t="s">
        <v>1643</v>
      </c>
      <c r="KS66" s="20" t="s">
        <v>1643</v>
      </c>
      <c r="KT66" s="16" t="s">
        <v>1643</v>
      </c>
      <c r="KU66" s="13" t="s">
        <v>1643</v>
      </c>
      <c r="KV66" s="3" t="s">
        <v>1643</v>
      </c>
      <c r="KW66" s="3" t="s">
        <v>1643</v>
      </c>
      <c r="KX66" s="3" t="s">
        <v>1643</v>
      </c>
      <c r="KY66" s="3" t="s">
        <v>1643</v>
      </c>
      <c r="KZ66" s="3" t="s">
        <v>1643</v>
      </c>
      <c r="LA66" s="3" t="s">
        <v>1643</v>
      </c>
      <c r="LB66" s="3" t="s">
        <v>1643</v>
      </c>
      <c r="LC66" s="3" t="s">
        <v>1643</v>
      </c>
      <c r="LD66" s="3" t="s">
        <v>1643</v>
      </c>
      <c r="LE66" s="3" t="s">
        <v>1643</v>
      </c>
      <c r="LF66" s="3" t="s">
        <v>1643</v>
      </c>
      <c r="LG66" s="3" t="s">
        <v>1643</v>
      </c>
      <c r="LH66" s="3" t="s">
        <v>1643</v>
      </c>
      <c r="LI66" s="3" t="s">
        <v>1643</v>
      </c>
      <c r="LJ66" s="3" t="s">
        <v>1643</v>
      </c>
      <c r="LK66" s="3" t="s">
        <v>1643</v>
      </c>
      <c r="LL66" s="3" t="s">
        <v>1643</v>
      </c>
      <c r="LM66" s="3" t="s">
        <v>1643</v>
      </c>
      <c r="LN66" s="3" t="s">
        <v>1643</v>
      </c>
      <c r="LO66" s="3" t="s">
        <v>1643</v>
      </c>
      <c r="LP66" s="3" t="s">
        <v>1643</v>
      </c>
      <c r="LQ66" s="3" t="s">
        <v>1643</v>
      </c>
      <c r="LR66" s="3" t="s">
        <v>1643</v>
      </c>
      <c r="LS66" s="3" t="s">
        <v>1643</v>
      </c>
      <c r="LT66" s="3" t="s">
        <v>1643</v>
      </c>
      <c r="LU66" s="3" t="s">
        <v>1643</v>
      </c>
      <c r="LV66" s="3" t="s">
        <v>1643</v>
      </c>
      <c r="LW66" s="3" t="s">
        <v>1643</v>
      </c>
      <c r="LX66" s="3" t="s">
        <v>1643</v>
      </c>
      <c r="LY66" s="3" t="s">
        <v>1643</v>
      </c>
      <c r="LZ66" s="3" t="s">
        <v>1643</v>
      </c>
      <c r="MA66" s="3" t="s">
        <v>1643</v>
      </c>
      <c r="MB66" s="3" t="s">
        <v>1643</v>
      </c>
      <c r="MC66" s="3" t="s">
        <v>1643</v>
      </c>
      <c r="MD66" s="3" t="s">
        <v>1643</v>
      </c>
      <c r="ME66" s="3" t="s">
        <v>1643</v>
      </c>
      <c r="MF66" s="3" t="s">
        <v>1643</v>
      </c>
      <c r="MG66" s="3" t="s">
        <v>1643</v>
      </c>
      <c r="MH66" s="3" t="s">
        <v>1643</v>
      </c>
      <c r="MI66" s="3" t="s">
        <v>1643</v>
      </c>
      <c r="MJ66" s="3" t="s">
        <v>1643</v>
      </c>
      <c r="MK66" s="3" t="s">
        <v>1643</v>
      </c>
      <c r="ML66" s="3" t="s">
        <v>1643</v>
      </c>
      <c r="MM66" s="3" t="s">
        <v>1643</v>
      </c>
      <c r="MN66" s="20" t="s">
        <v>1643</v>
      </c>
      <c r="MO66" s="13" t="s">
        <v>1643</v>
      </c>
      <c r="MP66" s="3" t="s">
        <v>1643</v>
      </c>
      <c r="MQ66" s="3" t="s">
        <v>1643</v>
      </c>
      <c r="MR66" s="3" t="s">
        <v>1643</v>
      </c>
      <c r="MS66" s="3" t="s">
        <v>1643</v>
      </c>
      <c r="MT66" s="3" t="s">
        <v>1643</v>
      </c>
      <c r="MU66" s="3" t="s">
        <v>1643</v>
      </c>
      <c r="MV66" s="20" t="s">
        <v>1643</v>
      </c>
      <c r="MW66" s="13" t="s">
        <v>1643</v>
      </c>
      <c r="MX66" s="3" t="s">
        <v>1643</v>
      </c>
      <c r="MY66" s="3" t="s">
        <v>1643</v>
      </c>
      <c r="MZ66" s="3" t="s">
        <v>1643</v>
      </c>
      <c r="NA66" s="3" t="s">
        <v>1643</v>
      </c>
      <c r="NB66" s="3" t="s">
        <v>1643</v>
      </c>
      <c r="NC66" s="20" t="s">
        <v>1643</v>
      </c>
      <c r="ND66" s="13" t="s">
        <v>1643</v>
      </c>
      <c r="NE66" s="3" t="s">
        <v>1643</v>
      </c>
      <c r="NF66" s="3" t="s">
        <v>1643</v>
      </c>
      <c r="NG66" s="3" t="s">
        <v>1643</v>
      </c>
      <c r="NH66" s="3" t="s">
        <v>1643</v>
      </c>
      <c r="NI66" s="3" t="s">
        <v>1643</v>
      </c>
      <c r="NJ66" s="3" t="s">
        <v>1643</v>
      </c>
      <c r="NK66" s="3" t="s">
        <v>1643</v>
      </c>
      <c r="NL66" s="3" t="s">
        <v>1643</v>
      </c>
      <c r="NM66" s="3" t="s">
        <v>1643</v>
      </c>
      <c r="NN66" s="3" t="s">
        <v>1643</v>
      </c>
      <c r="NO66" s="20" t="s">
        <v>1643</v>
      </c>
      <c r="NP66" s="13" t="s">
        <v>1643</v>
      </c>
      <c r="NQ66" s="3" t="s">
        <v>1643</v>
      </c>
      <c r="NR66" s="3" t="s">
        <v>1643</v>
      </c>
      <c r="NS66" s="3" t="s">
        <v>1643</v>
      </c>
      <c r="NT66" s="3" t="s">
        <v>1643</v>
      </c>
      <c r="NU66" s="3" t="s">
        <v>1643</v>
      </c>
      <c r="NV66" s="3" t="s">
        <v>1643</v>
      </c>
      <c r="NW66" s="3" t="s">
        <v>1643</v>
      </c>
      <c r="NX66" s="3" t="s">
        <v>1643</v>
      </c>
      <c r="NY66" s="3" t="s">
        <v>1643</v>
      </c>
      <c r="NZ66" s="3" t="s">
        <v>1643</v>
      </c>
      <c r="OA66" s="3" t="s">
        <v>1643</v>
      </c>
      <c r="OB66" s="3" t="s">
        <v>1643</v>
      </c>
      <c r="OC66" s="3" t="s">
        <v>1643</v>
      </c>
      <c r="OD66" s="3" t="s">
        <v>1643</v>
      </c>
      <c r="OE66" s="5" t="s">
        <v>1643</v>
      </c>
      <c r="OF66" s="13" t="s">
        <v>1643</v>
      </c>
      <c r="OG66" s="3" t="s">
        <v>1643</v>
      </c>
      <c r="OH66" s="3" t="s">
        <v>1643</v>
      </c>
      <c r="OI66" s="3" t="s">
        <v>1643</v>
      </c>
      <c r="OJ66" s="3" t="s">
        <v>1643</v>
      </c>
      <c r="OK66" s="3" t="s">
        <v>1643</v>
      </c>
      <c r="OL66" s="3" t="s">
        <v>1643</v>
      </c>
      <c r="OM66" s="5" t="s">
        <v>1643</v>
      </c>
      <c r="ON66" s="13" t="s">
        <v>1643</v>
      </c>
      <c r="OO66" s="3" t="s">
        <v>1643</v>
      </c>
      <c r="OP66" s="3" t="s">
        <v>1643</v>
      </c>
      <c r="OQ66" s="3" t="s">
        <v>1643</v>
      </c>
      <c r="OR66" s="3" t="s">
        <v>1643</v>
      </c>
      <c r="OS66" s="3" t="s">
        <v>1643</v>
      </c>
      <c r="OT66" s="3" t="s">
        <v>1643</v>
      </c>
      <c r="OU66" s="3" t="s">
        <v>1643</v>
      </c>
      <c r="OV66" s="3" t="s">
        <v>1643</v>
      </c>
      <c r="OW66" s="3" t="s">
        <v>1643</v>
      </c>
      <c r="OX66" s="5" t="s">
        <v>1643</v>
      </c>
      <c r="OY66" s="13" t="s">
        <v>1643</v>
      </c>
      <c r="OZ66" s="3" t="s">
        <v>1643</v>
      </c>
      <c r="PA66" s="3" t="s">
        <v>1643</v>
      </c>
      <c r="PB66" s="3" t="s">
        <v>1643</v>
      </c>
      <c r="PC66" s="3" t="s">
        <v>1643</v>
      </c>
      <c r="PD66" s="3" t="s">
        <v>1643</v>
      </c>
      <c r="PE66" s="3" t="s">
        <v>1643</v>
      </c>
      <c r="PF66" s="3" t="s">
        <v>1643</v>
      </c>
      <c r="PG66" s="3" t="s">
        <v>1643</v>
      </c>
      <c r="PH66" s="3" t="s">
        <v>1643</v>
      </c>
      <c r="PI66" s="3" t="s">
        <v>1643</v>
      </c>
      <c r="PJ66" s="3" t="s">
        <v>1643</v>
      </c>
      <c r="PK66" s="3" t="s">
        <v>1643</v>
      </c>
      <c r="PL66" s="3" t="s">
        <v>1643</v>
      </c>
      <c r="PM66" s="3" t="s">
        <v>1643</v>
      </c>
      <c r="PN66" s="3" t="s">
        <v>1643</v>
      </c>
      <c r="PO66" s="3" t="s">
        <v>1643</v>
      </c>
      <c r="PP66" s="3" t="s">
        <v>1643</v>
      </c>
      <c r="PQ66" s="3" t="s">
        <v>1643</v>
      </c>
      <c r="PR66" s="3" t="s">
        <v>1643</v>
      </c>
      <c r="PS66" s="3" t="s">
        <v>1643</v>
      </c>
      <c r="PT66" s="3" t="s">
        <v>1643</v>
      </c>
      <c r="PU66" s="3" t="s">
        <v>1643</v>
      </c>
      <c r="PV66" s="3" t="s">
        <v>1643</v>
      </c>
      <c r="PW66" s="3" t="s">
        <v>1643</v>
      </c>
      <c r="PX66" s="3" t="s">
        <v>1643</v>
      </c>
      <c r="PY66" s="3" t="s">
        <v>1643</v>
      </c>
      <c r="PZ66" s="3" t="s">
        <v>1643</v>
      </c>
      <c r="QA66" s="3" t="s">
        <v>1643</v>
      </c>
      <c r="QB66" s="3" t="s">
        <v>1643</v>
      </c>
      <c r="QC66" s="3" t="s">
        <v>1643</v>
      </c>
      <c r="QD66" s="3" t="s">
        <v>1643</v>
      </c>
      <c r="QE66" s="3" t="s">
        <v>1643</v>
      </c>
      <c r="QF66" s="3" t="s">
        <v>1643</v>
      </c>
      <c r="QG66" s="3" t="s">
        <v>1643</v>
      </c>
      <c r="QH66" s="3" t="s">
        <v>1643</v>
      </c>
      <c r="QI66" s="3" t="s">
        <v>1643</v>
      </c>
      <c r="QJ66" s="3" t="s">
        <v>1643</v>
      </c>
      <c r="QK66" s="3" t="s">
        <v>1643</v>
      </c>
      <c r="QL66" s="3" t="s">
        <v>1643</v>
      </c>
      <c r="QM66" s="3" t="s">
        <v>1643</v>
      </c>
      <c r="QN66" s="3" t="s">
        <v>1643</v>
      </c>
      <c r="QO66" s="3" t="s">
        <v>1643</v>
      </c>
      <c r="QP66" s="3" t="s">
        <v>1643</v>
      </c>
      <c r="QQ66" s="3" t="s">
        <v>1643</v>
      </c>
      <c r="QR66" s="3" t="s">
        <v>1643</v>
      </c>
      <c r="QS66" s="3" t="s">
        <v>1643</v>
      </c>
      <c r="QT66" s="3" t="s">
        <v>1643</v>
      </c>
      <c r="QU66" s="3" t="s">
        <v>1643</v>
      </c>
      <c r="QV66" s="3" t="s">
        <v>1643</v>
      </c>
      <c r="QW66" s="3" t="s">
        <v>1643</v>
      </c>
      <c r="QX66" s="3" t="s">
        <v>1643</v>
      </c>
      <c r="QY66" s="3" t="s">
        <v>1643</v>
      </c>
      <c r="QZ66" s="3" t="s">
        <v>1643</v>
      </c>
      <c r="RA66" s="3" t="s">
        <v>1643</v>
      </c>
      <c r="RB66" s="3" t="s">
        <v>1643</v>
      </c>
      <c r="RC66" s="3" t="s">
        <v>1643</v>
      </c>
      <c r="RD66" s="3" t="s">
        <v>1643</v>
      </c>
      <c r="RE66" s="3" t="s">
        <v>1643</v>
      </c>
      <c r="RF66" s="3" t="s">
        <v>1643</v>
      </c>
      <c r="RG66" s="3" t="s">
        <v>1643</v>
      </c>
      <c r="RH66" s="3" t="s">
        <v>1643</v>
      </c>
      <c r="RI66" s="3" t="s">
        <v>1643</v>
      </c>
      <c r="RJ66" s="3" t="s">
        <v>1643</v>
      </c>
      <c r="RK66" s="5" t="s">
        <v>1643</v>
      </c>
      <c r="RL66" s="8" t="s">
        <v>1643</v>
      </c>
      <c r="RM66" s="3" t="s">
        <v>1643</v>
      </c>
      <c r="RN66" s="3" t="s">
        <v>1643</v>
      </c>
      <c r="RO66" s="3" t="s">
        <v>1643</v>
      </c>
      <c r="RP66" s="3" t="s">
        <v>1643</v>
      </c>
      <c r="RQ66" s="3" t="s">
        <v>1643</v>
      </c>
      <c r="RR66" s="20" t="s">
        <v>1643</v>
      </c>
      <c r="RS66" s="13" t="s">
        <v>1643</v>
      </c>
      <c r="RT66" s="3" t="s">
        <v>1643</v>
      </c>
      <c r="RU66" s="3" t="s">
        <v>1643</v>
      </c>
      <c r="RV66" s="3" t="s">
        <v>1643</v>
      </c>
      <c r="RW66" s="3" t="s">
        <v>1643</v>
      </c>
      <c r="RX66" s="3" t="s">
        <v>1643</v>
      </c>
      <c r="RY66" s="3" t="s">
        <v>1643</v>
      </c>
      <c r="RZ66" s="3" t="s">
        <v>1643</v>
      </c>
      <c r="SA66" s="3" t="s">
        <v>1643</v>
      </c>
      <c r="SB66" s="3" t="s">
        <v>1643</v>
      </c>
      <c r="SC66" s="3" t="s">
        <v>1643</v>
      </c>
      <c r="SD66" s="3" t="s">
        <v>1643</v>
      </c>
      <c r="SE66" s="3" t="s">
        <v>1643</v>
      </c>
      <c r="SF66" s="3" t="s">
        <v>1643</v>
      </c>
      <c r="SG66" s="3" t="s">
        <v>1643</v>
      </c>
      <c r="SH66" s="3" t="s">
        <v>1643</v>
      </c>
      <c r="SI66" s="3" t="s">
        <v>1643</v>
      </c>
      <c r="SJ66" s="3" t="s">
        <v>1643</v>
      </c>
      <c r="SK66" s="3" t="s">
        <v>1643</v>
      </c>
      <c r="SL66" s="3" t="s">
        <v>1643</v>
      </c>
      <c r="SM66" s="3" t="s">
        <v>1643</v>
      </c>
      <c r="SN66" s="3" t="s">
        <v>1643</v>
      </c>
      <c r="SO66" s="3" t="s">
        <v>1643</v>
      </c>
      <c r="SP66" s="3" t="s">
        <v>1643</v>
      </c>
      <c r="SQ66" s="3" t="s">
        <v>1643</v>
      </c>
      <c r="SR66" s="3" t="s">
        <v>1643</v>
      </c>
      <c r="SS66" s="3" t="s">
        <v>1643</v>
      </c>
      <c r="ST66" s="3" t="s">
        <v>1643</v>
      </c>
      <c r="SU66" s="3" t="s">
        <v>1643</v>
      </c>
      <c r="SV66" s="3" t="s">
        <v>1643</v>
      </c>
      <c r="SW66" s="3" t="s">
        <v>1643</v>
      </c>
      <c r="SX66" s="3" t="s">
        <v>1643</v>
      </c>
      <c r="SY66" s="3" t="s">
        <v>1643</v>
      </c>
      <c r="SZ66" s="3" t="s">
        <v>1643</v>
      </c>
      <c r="TA66" s="3" t="s">
        <v>1643</v>
      </c>
      <c r="TB66" s="20" t="s">
        <v>1643</v>
      </c>
      <c r="TC66" s="13"/>
      <c r="TD66" s="3"/>
      <c r="TE66" s="5"/>
      <c r="TF66" s="18" t="s">
        <v>1643</v>
      </c>
      <c r="TG66" s="13" t="s">
        <v>1643</v>
      </c>
      <c r="TH66" s="3" t="s">
        <v>1643</v>
      </c>
      <c r="TI66" s="3" t="s">
        <v>1643</v>
      </c>
      <c r="TJ66" s="3" t="s">
        <v>1643</v>
      </c>
      <c r="TK66" s="3" t="s">
        <v>1643</v>
      </c>
      <c r="TL66" s="3" t="s">
        <v>1643</v>
      </c>
      <c r="TM66" s="3" t="s">
        <v>1643</v>
      </c>
      <c r="TN66" s="3" t="s">
        <v>1643</v>
      </c>
      <c r="TO66" s="3" t="s">
        <v>1643</v>
      </c>
      <c r="TP66" s="5" t="s">
        <v>1643</v>
      </c>
      <c r="TQ66" s="8" t="s">
        <v>1643</v>
      </c>
      <c r="TR66" s="3" t="s">
        <v>1643</v>
      </c>
      <c r="TS66" s="3" t="s">
        <v>1643</v>
      </c>
      <c r="TT66" s="3" t="s">
        <v>1643</v>
      </c>
      <c r="TU66" s="20" t="s">
        <v>1643</v>
      </c>
      <c r="TV66" s="13" t="s">
        <v>1643</v>
      </c>
      <c r="TW66" s="5" t="s">
        <v>1643</v>
      </c>
      <c r="TX66" s="13" t="s">
        <v>1643</v>
      </c>
      <c r="TY66" s="5" t="s">
        <v>1643</v>
      </c>
      <c r="TZ66" s="13" t="s">
        <v>1643</v>
      </c>
      <c r="UA66" s="3" t="s">
        <v>1643</v>
      </c>
      <c r="UB66" s="3" t="s">
        <v>1643</v>
      </c>
      <c r="UC66" s="3" t="s">
        <v>1643</v>
      </c>
      <c r="UD66" s="3" t="s">
        <v>1643</v>
      </c>
      <c r="UE66" s="5" t="s">
        <v>1643</v>
      </c>
      <c r="UF66" s="13" t="s">
        <v>110</v>
      </c>
      <c r="UG66" s="3" t="s">
        <v>1643</v>
      </c>
      <c r="UH66" s="5" t="s">
        <v>110</v>
      </c>
      <c r="UI66" s="13" t="s">
        <v>128</v>
      </c>
      <c r="UJ66" s="3" t="s">
        <v>129</v>
      </c>
      <c r="UK66" s="3" t="s">
        <v>131</v>
      </c>
      <c r="UL66" s="3" t="s">
        <v>129</v>
      </c>
      <c r="UM66" s="3" t="s">
        <v>132</v>
      </c>
      <c r="UN66" s="3" t="s">
        <v>130</v>
      </c>
      <c r="UO66" s="3" t="s">
        <v>130</v>
      </c>
      <c r="UP66" s="3" t="s">
        <v>130</v>
      </c>
      <c r="UQ66" s="3" t="s">
        <v>127</v>
      </c>
      <c r="UR66" s="3" t="s">
        <v>129</v>
      </c>
      <c r="US66" s="3" t="s">
        <v>132</v>
      </c>
      <c r="UT66" s="3" t="s">
        <v>131</v>
      </c>
      <c r="UU66" s="3" t="s">
        <v>132</v>
      </c>
      <c r="UV66" s="3" t="s">
        <v>131</v>
      </c>
      <c r="UW66" s="3" t="s">
        <v>130</v>
      </c>
      <c r="UX66" s="5" t="s">
        <v>1643</v>
      </c>
      <c r="UY66" s="13" t="s">
        <v>196</v>
      </c>
      <c r="UZ66" s="3" t="s">
        <v>1643</v>
      </c>
      <c r="VA66" s="3" t="s">
        <v>1643</v>
      </c>
      <c r="VB66" s="3" t="s">
        <v>1643</v>
      </c>
      <c r="VC66" s="3" t="s">
        <v>1643</v>
      </c>
      <c r="VD66" s="3" t="s">
        <v>1643</v>
      </c>
      <c r="VE66" s="3" t="s">
        <v>1643</v>
      </c>
      <c r="VF66" s="5" t="s">
        <v>1643</v>
      </c>
      <c r="VG66" s="13" t="s">
        <v>231</v>
      </c>
      <c r="VH66" s="3" t="s">
        <v>232</v>
      </c>
      <c r="VI66" s="3" t="s">
        <v>233</v>
      </c>
      <c r="VJ66" s="3" t="s">
        <v>234</v>
      </c>
      <c r="VK66" s="3" t="s">
        <v>235</v>
      </c>
      <c r="VL66" s="3" t="s">
        <v>1643</v>
      </c>
      <c r="VM66" s="3" t="s">
        <v>1643</v>
      </c>
      <c r="VN66" s="5" t="s">
        <v>1643</v>
      </c>
      <c r="VO66" s="13" t="s">
        <v>132</v>
      </c>
      <c r="VP66" s="3" t="s">
        <v>132</v>
      </c>
      <c r="VQ66" s="3" t="s">
        <v>132</v>
      </c>
      <c r="VR66" s="3" t="s">
        <v>127</v>
      </c>
      <c r="VS66" s="3" t="s">
        <v>131</v>
      </c>
      <c r="VT66" s="3" t="s">
        <v>131</v>
      </c>
      <c r="VU66" s="3" t="s">
        <v>132</v>
      </c>
      <c r="VV66" s="3" t="s">
        <v>129</v>
      </c>
      <c r="VW66" s="3" t="s">
        <v>130</v>
      </c>
      <c r="VX66" s="3" t="s">
        <v>131</v>
      </c>
      <c r="VY66" s="3" t="s">
        <v>131</v>
      </c>
      <c r="VZ66" s="3" t="s">
        <v>132</v>
      </c>
      <c r="WA66" s="3" t="s">
        <v>132</v>
      </c>
      <c r="WB66" s="3" t="s">
        <v>131</v>
      </c>
      <c r="WC66" s="3" t="s">
        <v>132</v>
      </c>
      <c r="WD66" s="3" t="s">
        <v>129</v>
      </c>
      <c r="WE66" s="3" t="s">
        <v>128</v>
      </c>
      <c r="WF66" s="3" t="s">
        <v>130</v>
      </c>
      <c r="WG66" s="3" t="s">
        <v>130</v>
      </c>
      <c r="WH66" s="3" t="s">
        <v>127</v>
      </c>
      <c r="WI66" s="3" t="s">
        <v>129</v>
      </c>
      <c r="WJ66" s="3" t="s">
        <v>131</v>
      </c>
      <c r="WK66" s="3" t="s">
        <v>129</v>
      </c>
      <c r="WL66" s="3" t="s">
        <v>129</v>
      </c>
      <c r="WM66" s="3" t="s">
        <v>129</v>
      </c>
      <c r="WN66" s="3" t="s">
        <v>129</v>
      </c>
      <c r="WO66" s="3" t="s">
        <v>132</v>
      </c>
      <c r="WP66" s="3" t="s">
        <v>130</v>
      </c>
      <c r="WQ66" s="3" t="s">
        <v>130</v>
      </c>
      <c r="WR66" s="3" t="s">
        <v>129</v>
      </c>
      <c r="WS66" s="3" t="s">
        <v>129</v>
      </c>
      <c r="WT66" s="3" t="s">
        <v>129</v>
      </c>
      <c r="WU66" s="3" t="s">
        <v>129</v>
      </c>
      <c r="WV66" s="3" t="s">
        <v>132</v>
      </c>
      <c r="WW66" s="3" t="s">
        <v>131</v>
      </c>
      <c r="WX66" s="3" t="s">
        <v>129</v>
      </c>
      <c r="WY66" s="3" t="s">
        <v>131</v>
      </c>
      <c r="WZ66" s="3" t="s">
        <v>132</v>
      </c>
      <c r="XA66" s="3" t="s">
        <v>132</v>
      </c>
      <c r="XB66" s="3" t="s">
        <v>132</v>
      </c>
      <c r="XC66" s="3" t="s">
        <v>132</v>
      </c>
      <c r="XD66" s="3" t="s">
        <v>132</v>
      </c>
      <c r="XE66" s="3" t="s">
        <v>132</v>
      </c>
      <c r="XF66" s="3" t="s">
        <v>131</v>
      </c>
      <c r="XG66" s="3" t="s">
        <v>131</v>
      </c>
      <c r="XH66" s="3" t="s">
        <v>131</v>
      </c>
      <c r="XI66" s="3" t="s">
        <v>129</v>
      </c>
      <c r="XJ66" s="3" t="s">
        <v>127</v>
      </c>
      <c r="XK66" s="3" t="s">
        <v>127</v>
      </c>
      <c r="XL66" s="3" t="s">
        <v>129</v>
      </c>
      <c r="XM66" s="3" t="s">
        <v>127</v>
      </c>
      <c r="XN66" s="3" t="s">
        <v>129</v>
      </c>
      <c r="XO66" s="3" t="s">
        <v>131</v>
      </c>
      <c r="XP66" s="3" t="s">
        <v>131</v>
      </c>
      <c r="XQ66" s="3" t="s">
        <v>131</v>
      </c>
      <c r="XR66" s="3" t="s">
        <v>131</v>
      </c>
      <c r="XS66" s="3" t="s">
        <v>131</v>
      </c>
      <c r="XT66" s="3" t="s">
        <v>129</v>
      </c>
      <c r="XU66" s="3" t="s">
        <v>129</v>
      </c>
      <c r="XV66" s="3" t="s">
        <v>129</v>
      </c>
      <c r="XW66" s="3" t="s">
        <v>129</v>
      </c>
      <c r="XX66" s="3" t="s">
        <v>129</v>
      </c>
      <c r="XY66" s="3" t="s">
        <v>129</v>
      </c>
      <c r="XZ66" s="3" t="s">
        <v>129</v>
      </c>
      <c r="YA66" s="5" t="s">
        <v>344</v>
      </c>
      <c r="YB66" s="13" t="s">
        <v>353</v>
      </c>
      <c r="YC66" s="3" t="s">
        <v>354</v>
      </c>
      <c r="YD66" s="3" t="s">
        <v>355</v>
      </c>
      <c r="YE66" s="3" t="s">
        <v>1643</v>
      </c>
      <c r="YF66" s="3" t="s">
        <v>1643</v>
      </c>
      <c r="YG66" s="3" t="s">
        <v>111</v>
      </c>
      <c r="YH66" s="5" t="s">
        <v>1643</v>
      </c>
      <c r="YI66" s="13" t="s">
        <v>111</v>
      </c>
      <c r="YJ66" s="3" t="s">
        <v>1643</v>
      </c>
      <c r="YK66" s="3" t="s">
        <v>1643</v>
      </c>
      <c r="YL66" s="3" t="s">
        <v>1643</v>
      </c>
      <c r="YM66" s="3" t="s">
        <v>1643</v>
      </c>
      <c r="YN66" s="3" t="s">
        <v>1643</v>
      </c>
      <c r="YO66" s="3" t="s">
        <v>110</v>
      </c>
      <c r="YP66" s="3" t="s">
        <v>111</v>
      </c>
      <c r="YQ66" s="3" t="s">
        <v>1643</v>
      </c>
      <c r="YR66" s="3" t="s">
        <v>111</v>
      </c>
      <c r="YS66" s="3" t="s">
        <v>1643</v>
      </c>
      <c r="YT66" s="3" t="s">
        <v>1643</v>
      </c>
      <c r="YU66" s="3" t="s">
        <v>1643</v>
      </c>
      <c r="YV66" s="3" t="s">
        <v>245</v>
      </c>
      <c r="YW66" s="3" t="s">
        <v>1643</v>
      </c>
      <c r="YX66" s="3" t="s">
        <v>1643</v>
      </c>
      <c r="YY66" s="3" t="s">
        <v>110</v>
      </c>
      <c r="YZ66" s="3" t="s">
        <v>111</v>
      </c>
      <c r="ZA66" s="3" t="s">
        <v>1643</v>
      </c>
      <c r="ZB66" s="3" t="s">
        <v>111</v>
      </c>
      <c r="ZC66" s="3" t="s">
        <v>1643</v>
      </c>
      <c r="ZD66" s="3" t="s">
        <v>1643</v>
      </c>
      <c r="ZE66" s="3" t="s">
        <v>111</v>
      </c>
      <c r="ZF66" s="3" t="s">
        <v>1643</v>
      </c>
      <c r="ZG66" s="3" t="s">
        <v>1643</v>
      </c>
      <c r="ZH66" s="3" t="s">
        <v>110</v>
      </c>
      <c r="ZI66" s="3" t="s">
        <v>111</v>
      </c>
      <c r="ZJ66" s="3" t="s">
        <v>1643</v>
      </c>
      <c r="ZK66" s="3" t="s">
        <v>110</v>
      </c>
      <c r="ZL66" s="3" t="s">
        <v>453</v>
      </c>
      <c r="ZM66" s="3" t="s">
        <v>111</v>
      </c>
      <c r="ZN66" s="3" t="s">
        <v>1643</v>
      </c>
      <c r="ZO66" s="3" t="s">
        <v>111</v>
      </c>
      <c r="ZP66" s="3" t="s">
        <v>1643</v>
      </c>
      <c r="ZQ66" s="3" t="s">
        <v>1643</v>
      </c>
      <c r="ZR66" s="5" t="s">
        <v>1643</v>
      </c>
      <c r="ZS66" s="3" t="s">
        <v>462</v>
      </c>
      <c r="ZT66" s="3"/>
      <c r="ZU66" s="5"/>
      <c r="ZV66" s="18" t="s">
        <v>110</v>
      </c>
      <c r="ZW66" s="13" t="s">
        <v>1643</v>
      </c>
      <c r="ZX66" s="3" t="s">
        <v>484</v>
      </c>
      <c r="ZY66" s="3" t="s">
        <v>486</v>
      </c>
      <c r="ZZ66" s="3" t="s">
        <v>1643</v>
      </c>
      <c r="AAA66" s="3" t="s">
        <v>1643</v>
      </c>
      <c r="AAB66" s="3" t="s">
        <v>1643</v>
      </c>
      <c r="AAC66" s="3" t="s">
        <v>496</v>
      </c>
      <c r="AAD66" s="3" t="s">
        <v>497</v>
      </c>
      <c r="AAE66" s="3" t="s">
        <v>498</v>
      </c>
      <c r="AAF66" s="5" t="s">
        <v>1643</v>
      </c>
      <c r="AAG66" s="13" t="s">
        <v>111</v>
      </c>
      <c r="AAH66" s="3" t="s">
        <v>110</v>
      </c>
      <c r="AAI66" s="3" t="s">
        <v>110</v>
      </c>
      <c r="AAJ66" s="3" t="s">
        <v>110</v>
      </c>
      <c r="AAK66" s="3" t="s">
        <v>110</v>
      </c>
      <c r="AAL66" s="3" t="s">
        <v>1789</v>
      </c>
      <c r="AAM66" s="3" t="s">
        <v>1790</v>
      </c>
      <c r="AAN66" s="4">
        <v>124527</v>
      </c>
      <c r="AAO66" s="5" t="s">
        <v>1751</v>
      </c>
      <c r="AAP66" s="13" t="s">
        <v>111</v>
      </c>
      <c r="AAQ66" s="5" t="s">
        <v>1643</v>
      </c>
      <c r="AAR66" s="13" t="s">
        <v>524</v>
      </c>
      <c r="AAS66" s="3" t="s">
        <v>110</v>
      </c>
      <c r="AAT66" s="3" t="s">
        <v>110</v>
      </c>
      <c r="AAU66" s="3" t="s">
        <v>110</v>
      </c>
      <c r="AAV66" s="3" t="s">
        <v>1643</v>
      </c>
      <c r="AAW66" s="3" t="s">
        <v>1643</v>
      </c>
      <c r="AAX66" s="5" t="s">
        <v>110</v>
      </c>
      <c r="AAY66" s="13" t="s">
        <v>111</v>
      </c>
      <c r="AAZ66" s="13" t="s">
        <v>1643</v>
      </c>
      <c r="ABA66" s="3" t="s">
        <v>1643</v>
      </c>
      <c r="ABB66" s="3" t="s">
        <v>1643</v>
      </c>
      <c r="ABC66" s="3" t="s">
        <v>1643</v>
      </c>
      <c r="ABD66" s="3" t="s">
        <v>1643</v>
      </c>
      <c r="ABE66" s="20"/>
      <c r="ABF66" s="5" t="s">
        <v>1643</v>
      </c>
      <c r="ABG66" s="13" t="s">
        <v>1643</v>
      </c>
      <c r="ABH66" s="3" t="s">
        <v>1643</v>
      </c>
      <c r="ABI66" s="3" t="s">
        <v>1643</v>
      </c>
      <c r="ABJ66" s="3" t="s">
        <v>1643</v>
      </c>
      <c r="ABK66" s="3" t="s">
        <v>1643</v>
      </c>
      <c r="ABL66" s="3" t="s">
        <v>1643</v>
      </c>
      <c r="ABM66" s="5" t="s">
        <v>1643</v>
      </c>
      <c r="ABN66" s="13" t="s">
        <v>1643</v>
      </c>
      <c r="ABO66" s="3" t="s">
        <v>1643</v>
      </c>
      <c r="ABP66" s="3" t="s">
        <v>1643</v>
      </c>
      <c r="ABQ66" s="3" t="s">
        <v>1643</v>
      </c>
      <c r="ABR66" s="3" t="s">
        <v>1643</v>
      </c>
      <c r="ABS66" s="3" t="s">
        <v>1643</v>
      </c>
      <c r="ABT66" s="5" t="s">
        <v>1643</v>
      </c>
      <c r="ABU66" s="13" t="s">
        <v>1643</v>
      </c>
      <c r="ABV66" s="3" t="s">
        <v>1643</v>
      </c>
      <c r="ABW66" s="3" t="s">
        <v>1643</v>
      </c>
      <c r="ABX66" s="3" t="s">
        <v>1643</v>
      </c>
      <c r="ABY66" s="3" t="s">
        <v>1643</v>
      </c>
      <c r="ABZ66" s="3" t="s">
        <v>1643</v>
      </c>
      <c r="ACA66" s="5" t="s">
        <v>1643</v>
      </c>
      <c r="ACB66" s="13" t="s">
        <v>1643</v>
      </c>
      <c r="ACC66" s="3" t="s">
        <v>1643</v>
      </c>
      <c r="ACD66" s="3" t="s">
        <v>1643</v>
      </c>
      <c r="ACE66" s="3" t="s">
        <v>1643</v>
      </c>
      <c r="ACF66" s="3" t="s">
        <v>1643</v>
      </c>
      <c r="ACG66" s="3" t="s">
        <v>1643</v>
      </c>
      <c r="ACH66" s="3" t="s">
        <v>1643</v>
      </c>
      <c r="ACI66" s="3" t="s">
        <v>1643</v>
      </c>
      <c r="ACJ66" s="5" t="s">
        <v>1643</v>
      </c>
      <c r="ACK66" s="13" t="s">
        <v>110</v>
      </c>
      <c r="ACL66" s="3" t="s">
        <v>546</v>
      </c>
      <c r="ACM66" s="3" t="s">
        <v>1643</v>
      </c>
      <c r="ACN66" s="3" t="s">
        <v>1643</v>
      </c>
      <c r="ACO66" s="3" t="s">
        <v>1643</v>
      </c>
      <c r="ACP66" s="5" t="s">
        <v>545</v>
      </c>
      <c r="ACQ66" s="13" t="s">
        <v>563</v>
      </c>
      <c r="ACR66" s="3" t="s">
        <v>1643</v>
      </c>
      <c r="ACS66" s="3" t="s">
        <v>1643</v>
      </c>
      <c r="ACT66" s="3" t="s">
        <v>545</v>
      </c>
      <c r="ACU66" s="5"/>
      <c r="ACV66" s="13" t="s">
        <v>1643</v>
      </c>
      <c r="ACW66" s="3" t="s">
        <v>1643</v>
      </c>
      <c r="ACX66" s="3" t="s">
        <v>1643</v>
      </c>
      <c r="ACY66" s="3" t="s">
        <v>1643</v>
      </c>
      <c r="ACZ66" s="5" t="s">
        <v>1643</v>
      </c>
      <c r="ADA66" s="13" t="s">
        <v>1643</v>
      </c>
      <c r="ADB66" s="3" t="s">
        <v>557</v>
      </c>
      <c r="ADC66" s="3" t="s">
        <v>140</v>
      </c>
      <c r="ADD66" s="3" t="s">
        <v>144</v>
      </c>
      <c r="ADE66" s="3" t="s">
        <v>156</v>
      </c>
      <c r="ADF66" s="3" t="s">
        <v>558</v>
      </c>
      <c r="ADG66" s="3" t="s">
        <v>567</v>
      </c>
      <c r="ADH66" s="3" t="s">
        <v>1643</v>
      </c>
      <c r="ADI66" s="20" t="s">
        <v>1643</v>
      </c>
      <c r="ADJ66" s="13" t="s">
        <v>111</v>
      </c>
      <c r="ADK66" s="3" t="s">
        <v>1643</v>
      </c>
      <c r="ADL66" s="3" t="s">
        <v>1643</v>
      </c>
      <c r="ADM66" s="3" t="s">
        <v>1643</v>
      </c>
      <c r="ADN66" s="3" t="s">
        <v>1643</v>
      </c>
      <c r="ADO66" s="5" t="s">
        <v>1643</v>
      </c>
      <c r="ADP66" s="13" t="s">
        <v>1643</v>
      </c>
      <c r="ADQ66" s="8" t="s">
        <v>1643</v>
      </c>
      <c r="ADR66" s="3" t="s">
        <v>1643</v>
      </c>
      <c r="ADS66" s="3" t="s">
        <v>1643</v>
      </c>
      <c r="ADT66" s="5" t="s">
        <v>1643</v>
      </c>
      <c r="ADU66" s="13" t="s">
        <v>1643</v>
      </c>
      <c r="ADV66" s="8" t="s">
        <v>1643</v>
      </c>
      <c r="ADW66" s="3" t="s">
        <v>1643</v>
      </c>
      <c r="ADX66" s="3" t="s">
        <v>1643</v>
      </c>
      <c r="ADY66" s="5" t="s">
        <v>1643</v>
      </c>
      <c r="ADZ66" s="13" t="s">
        <v>1643</v>
      </c>
      <c r="AEA66" s="8" t="s">
        <v>1643</v>
      </c>
      <c r="AEB66" s="3" t="s">
        <v>1643</v>
      </c>
      <c r="AEC66" s="3" t="s">
        <v>1643</v>
      </c>
      <c r="AED66" s="5" t="s">
        <v>1643</v>
      </c>
      <c r="AEE66" s="13" t="s">
        <v>1643</v>
      </c>
      <c r="AEF66" s="3" t="s">
        <v>1643</v>
      </c>
      <c r="AEG66" s="3" t="s">
        <v>1643</v>
      </c>
      <c r="AEH66" s="3" t="s">
        <v>1643</v>
      </c>
      <c r="AEI66" s="3" t="s">
        <v>1643</v>
      </c>
      <c r="AEJ66" s="3" t="s">
        <v>1643</v>
      </c>
      <c r="AEK66" s="3" t="s">
        <v>1643</v>
      </c>
      <c r="AEL66" s="3" t="s">
        <v>1643</v>
      </c>
      <c r="AEM66" s="5" t="s">
        <v>1643</v>
      </c>
      <c r="AEN66" s="13" t="s">
        <v>1643</v>
      </c>
      <c r="AEO66" s="3" t="s">
        <v>1643</v>
      </c>
      <c r="AEP66" s="3" t="s">
        <v>1643</v>
      </c>
      <c r="AEQ66" s="3" t="s">
        <v>1643</v>
      </c>
      <c r="AER66" s="3" t="s">
        <v>1643</v>
      </c>
      <c r="AES66" s="3" t="s">
        <v>1643</v>
      </c>
      <c r="AET66" s="5" t="s">
        <v>1643</v>
      </c>
      <c r="AEU66" s="13" t="s">
        <v>1643</v>
      </c>
      <c r="AEV66" s="3" t="s">
        <v>1643</v>
      </c>
      <c r="AEW66" s="3" t="s">
        <v>1643</v>
      </c>
      <c r="AEX66" s="3" t="s">
        <v>1643</v>
      </c>
      <c r="AEY66" s="5" t="s">
        <v>1643</v>
      </c>
    </row>
    <row r="67" spans="1:831" ht="72.5" x14ac:dyDescent="0.35">
      <c r="A67" s="1">
        <v>45670.489502314813</v>
      </c>
      <c r="B67" s="2">
        <v>45670.604386574072</v>
      </c>
      <c r="C67" s="4">
        <v>72</v>
      </c>
      <c r="D67" s="4">
        <v>9925</v>
      </c>
      <c r="E67" s="3" t="s">
        <v>1677</v>
      </c>
      <c r="F67" s="2">
        <v>45677.604411504632</v>
      </c>
      <c r="G67" s="3" t="s">
        <v>1791</v>
      </c>
      <c r="H67" s="4">
        <v>0.80000001192092896</v>
      </c>
      <c r="I67" s="3" t="s">
        <v>1642</v>
      </c>
      <c r="J67" s="3" t="s">
        <v>1642</v>
      </c>
      <c r="K67" s="3" t="s">
        <v>1642</v>
      </c>
      <c r="L67" s="3" t="s">
        <v>1642</v>
      </c>
      <c r="M67" s="3" t="s">
        <v>1642</v>
      </c>
      <c r="N67" s="3" t="s">
        <v>1642</v>
      </c>
      <c r="O67" s="3" t="s">
        <v>110</v>
      </c>
      <c r="P67" s="3" t="s">
        <v>1643</v>
      </c>
      <c r="Q67" s="3" t="s">
        <v>1643</v>
      </c>
      <c r="R67" s="20" t="s">
        <v>110</v>
      </c>
      <c r="S67" s="127">
        <v>9</v>
      </c>
      <c r="T67" s="124"/>
      <c r="U67" s="3"/>
      <c r="V67" s="3" t="s">
        <v>20</v>
      </c>
      <c r="W67" s="3" t="s">
        <v>111</v>
      </c>
      <c r="X67" s="3" t="s">
        <v>47</v>
      </c>
      <c r="Y67" s="3" t="s">
        <v>106</v>
      </c>
      <c r="Z67" s="3" t="s">
        <v>16</v>
      </c>
      <c r="AA67" s="4">
        <v>167</v>
      </c>
      <c r="AB67" s="3" t="s">
        <v>25</v>
      </c>
      <c r="AC67" s="3" t="s">
        <v>110</v>
      </c>
      <c r="AD67" s="3" t="s">
        <v>1643</v>
      </c>
      <c r="AE67" s="5" t="s">
        <v>1643</v>
      </c>
      <c r="AF67" s="8" t="s">
        <v>1643</v>
      </c>
      <c r="AG67" s="3" t="s">
        <v>1643</v>
      </c>
      <c r="AH67" s="3" t="s">
        <v>1643</v>
      </c>
      <c r="AI67" s="3" t="s">
        <v>1643</v>
      </c>
      <c r="AJ67" s="3" t="s">
        <v>1643</v>
      </c>
      <c r="AK67" s="3" t="s">
        <v>1643</v>
      </c>
      <c r="AL67" s="3" t="s">
        <v>1643</v>
      </c>
      <c r="AM67" s="3" t="s">
        <v>1643</v>
      </c>
      <c r="AN67" s="3" t="s">
        <v>1643</v>
      </c>
      <c r="AO67" s="3" t="s">
        <v>1643</v>
      </c>
      <c r="AP67" s="3" t="s">
        <v>1643</v>
      </c>
      <c r="AQ67" s="3" t="s">
        <v>1643</v>
      </c>
      <c r="AR67" s="3" t="s">
        <v>1643</v>
      </c>
      <c r="AS67" s="3" t="s">
        <v>1643</v>
      </c>
      <c r="AT67" s="3" t="s">
        <v>1643</v>
      </c>
      <c r="AU67" s="5" t="s">
        <v>1643</v>
      </c>
      <c r="AV67" s="13" t="s">
        <v>1643</v>
      </c>
      <c r="AW67" s="3" t="s">
        <v>1643</v>
      </c>
      <c r="AX67" s="3" t="s">
        <v>1643</v>
      </c>
      <c r="AY67" s="3" t="s">
        <v>1643</v>
      </c>
      <c r="AZ67" s="3" t="s">
        <v>1643</v>
      </c>
      <c r="BA67" s="3" t="s">
        <v>1643</v>
      </c>
      <c r="BB67" s="3" t="s">
        <v>1643</v>
      </c>
      <c r="BC67" s="5" t="s">
        <v>1643</v>
      </c>
      <c r="BD67" s="13" t="s">
        <v>1643</v>
      </c>
      <c r="BE67" s="3" t="s">
        <v>1643</v>
      </c>
      <c r="BF67" s="3" t="s">
        <v>1643</v>
      </c>
      <c r="BG67" s="3" t="s">
        <v>1643</v>
      </c>
      <c r="BH67" s="3" t="s">
        <v>1643</v>
      </c>
      <c r="BI67" s="3" t="s">
        <v>1643</v>
      </c>
      <c r="BJ67" s="3" t="s">
        <v>1643</v>
      </c>
      <c r="BK67" s="5" t="s">
        <v>1643</v>
      </c>
      <c r="BL67" s="13" t="s">
        <v>1643</v>
      </c>
      <c r="BM67" s="3" t="s">
        <v>1643</v>
      </c>
      <c r="BN67" s="3" t="s">
        <v>1643</v>
      </c>
      <c r="BO67" s="5" t="s">
        <v>1643</v>
      </c>
      <c r="BP67" s="13" t="s">
        <v>1643</v>
      </c>
      <c r="BQ67" s="3" t="s">
        <v>1643</v>
      </c>
      <c r="BR67" s="3" t="s">
        <v>1643</v>
      </c>
      <c r="BS67" s="5" t="s">
        <v>1643</v>
      </c>
      <c r="BT67" s="13" t="s">
        <v>1643</v>
      </c>
      <c r="BU67" s="5" t="s">
        <v>1643</v>
      </c>
      <c r="BV67" s="13" t="s">
        <v>1643</v>
      </c>
      <c r="BW67" s="3" t="s">
        <v>1643</v>
      </c>
      <c r="BX67" s="3" t="s">
        <v>1643</v>
      </c>
      <c r="BY67" s="5" t="s">
        <v>1643</v>
      </c>
      <c r="BZ67" s="13" t="s">
        <v>1643</v>
      </c>
      <c r="CA67" s="3" t="s">
        <v>1643</v>
      </c>
      <c r="CB67" s="3" t="s">
        <v>1643</v>
      </c>
      <c r="CC67" s="3" t="s">
        <v>1643</v>
      </c>
      <c r="CD67" s="5" t="s">
        <v>1643</v>
      </c>
      <c r="CE67" s="13" t="s">
        <v>1643</v>
      </c>
      <c r="CF67" s="3" t="s">
        <v>1643</v>
      </c>
      <c r="CG67" s="3" t="s">
        <v>1643</v>
      </c>
      <c r="CH67" s="3" t="s">
        <v>1643</v>
      </c>
      <c r="CI67" s="3" t="s">
        <v>1643</v>
      </c>
      <c r="CJ67" s="3" t="s">
        <v>1643</v>
      </c>
      <c r="CK67" s="5" t="s">
        <v>1643</v>
      </c>
      <c r="CL67" s="13" t="s">
        <v>1643</v>
      </c>
      <c r="CM67" s="3" t="s">
        <v>1643</v>
      </c>
      <c r="CN67" s="3" t="s">
        <v>1643</v>
      </c>
      <c r="CO67" s="3" t="s">
        <v>1643</v>
      </c>
      <c r="CP67" s="3" t="s">
        <v>1643</v>
      </c>
      <c r="CQ67" s="20" t="s">
        <v>1643</v>
      </c>
      <c r="CR67" s="13" t="s">
        <v>1643</v>
      </c>
      <c r="CS67" s="3" t="s">
        <v>1643</v>
      </c>
      <c r="CT67" s="3" t="s">
        <v>1643</v>
      </c>
      <c r="CU67" s="3" t="s">
        <v>1643</v>
      </c>
      <c r="CV67" s="3" t="s">
        <v>1643</v>
      </c>
      <c r="CW67" s="3" t="s">
        <v>1643</v>
      </c>
      <c r="CX67" s="3" t="s">
        <v>1643</v>
      </c>
      <c r="CY67" s="3" t="s">
        <v>1643</v>
      </c>
      <c r="CZ67" s="3" t="s">
        <v>1643</v>
      </c>
      <c r="DA67" s="3" t="s">
        <v>1643</v>
      </c>
      <c r="DB67" s="3" t="s">
        <v>1643</v>
      </c>
      <c r="DC67" s="3" t="s">
        <v>1643</v>
      </c>
      <c r="DD67" s="3" t="s">
        <v>1643</v>
      </c>
      <c r="DE67" s="5" t="s">
        <v>1643</v>
      </c>
      <c r="DF67" s="8" t="s">
        <v>1643</v>
      </c>
      <c r="DG67" s="3" t="s">
        <v>1643</v>
      </c>
      <c r="DH67" s="3" t="s">
        <v>1643</v>
      </c>
      <c r="DI67" s="3" t="s">
        <v>1643</v>
      </c>
      <c r="DJ67" s="3" t="s">
        <v>1643</v>
      </c>
      <c r="DK67" s="3" t="s">
        <v>1643</v>
      </c>
      <c r="DL67" s="3" t="s">
        <v>1643</v>
      </c>
      <c r="DM67" s="3" t="s">
        <v>1643</v>
      </c>
      <c r="DN67" s="5" t="s">
        <v>1643</v>
      </c>
      <c r="DO67" s="8" t="s">
        <v>1643</v>
      </c>
      <c r="DP67" s="3" t="s">
        <v>1643</v>
      </c>
      <c r="DQ67" s="3" t="s">
        <v>1643</v>
      </c>
      <c r="DR67" s="5" t="s">
        <v>1643</v>
      </c>
      <c r="DS67" s="8" t="s">
        <v>1643</v>
      </c>
      <c r="DT67" s="3" t="s">
        <v>1643</v>
      </c>
      <c r="DU67" s="3" t="s">
        <v>1643</v>
      </c>
      <c r="DV67" s="5" t="s">
        <v>1643</v>
      </c>
      <c r="DW67" s="16" t="s">
        <v>1643</v>
      </c>
      <c r="DX67" s="13" t="s">
        <v>1643</v>
      </c>
      <c r="DY67" s="3" t="s">
        <v>1643</v>
      </c>
      <c r="DZ67" s="3" t="s">
        <v>1643</v>
      </c>
      <c r="EA67" s="3" t="s">
        <v>1643</v>
      </c>
      <c r="EB67" s="20" t="s">
        <v>1643</v>
      </c>
      <c r="EC67" s="13" t="s">
        <v>1643</v>
      </c>
      <c r="ED67" s="3" t="s">
        <v>1643</v>
      </c>
      <c r="EE67" s="3" t="s">
        <v>1643</v>
      </c>
      <c r="EF67" s="3" t="s">
        <v>1643</v>
      </c>
      <c r="EG67" s="3" t="s">
        <v>1643</v>
      </c>
      <c r="EH67" s="3" t="s">
        <v>1643</v>
      </c>
      <c r="EI67" s="3" t="s">
        <v>1643</v>
      </c>
      <c r="EJ67" s="3" t="s">
        <v>1643</v>
      </c>
      <c r="EK67" s="3" t="s">
        <v>1643</v>
      </c>
      <c r="EL67" s="3" t="s">
        <v>1643</v>
      </c>
      <c r="EM67" s="20" t="s">
        <v>1643</v>
      </c>
      <c r="EN67" s="18" t="s">
        <v>1643</v>
      </c>
      <c r="EO67" s="8" t="s">
        <v>1643</v>
      </c>
      <c r="EP67" s="3" t="s">
        <v>1643</v>
      </c>
      <c r="EQ67" s="3" t="s">
        <v>1643</v>
      </c>
      <c r="ER67" s="3" t="s">
        <v>1643</v>
      </c>
      <c r="ES67" s="3" t="s">
        <v>1643</v>
      </c>
      <c r="ET67" s="3" t="s">
        <v>1643</v>
      </c>
      <c r="EU67" s="3" t="s">
        <v>1643</v>
      </c>
      <c r="EV67" s="3" t="s">
        <v>1643</v>
      </c>
      <c r="EW67" s="3" t="s">
        <v>1643</v>
      </c>
      <c r="EX67" s="20" t="s">
        <v>1643</v>
      </c>
      <c r="EY67" s="16" t="s">
        <v>1643</v>
      </c>
      <c r="EZ67" s="13" t="s">
        <v>1643</v>
      </c>
      <c r="FA67" s="3" t="s">
        <v>1643</v>
      </c>
      <c r="FB67" s="3" t="s">
        <v>1643</v>
      </c>
      <c r="FC67" s="3" t="s">
        <v>1643</v>
      </c>
      <c r="FD67" s="3" t="s">
        <v>1643</v>
      </c>
      <c r="FE67" s="3" t="s">
        <v>1643</v>
      </c>
      <c r="FF67" s="3" t="s">
        <v>1643</v>
      </c>
      <c r="FG67" s="3" t="s">
        <v>1643</v>
      </c>
      <c r="FH67" s="3" t="s">
        <v>1643</v>
      </c>
      <c r="FI67" s="3" t="s">
        <v>1643</v>
      </c>
      <c r="FJ67" s="3" t="s">
        <v>1643</v>
      </c>
      <c r="FK67" s="3" t="s">
        <v>1643</v>
      </c>
      <c r="FL67" s="3" t="s">
        <v>1643</v>
      </c>
      <c r="FM67" s="3" t="s">
        <v>1643</v>
      </c>
      <c r="FN67" s="3" t="s">
        <v>1643</v>
      </c>
      <c r="FO67" s="3" t="s">
        <v>1643</v>
      </c>
      <c r="FP67" s="3" t="s">
        <v>1643</v>
      </c>
      <c r="FQ67" s="3" t="s">
        <v>1643</v>
      </c>
      <c r="FR67" s="3" t="s">
        <v>1643</v>
      </c>
      <c r="FS67" s="3" t="s">
        <v>1643</v>
      </c>
      <c r="FT67" s="3" t="s">
        <v>1643</v>
      </c>
      <c r="FU67" s="3" t="s">
        <v>1643</v>
      </c>
      <c r="FV67" s="3" t="s">
        <v>1643</v>
      </c>
      <c r="FW67" s="3" t="s">
        <v>1643</v>
      </c>
      <c r="FX67" s="3" t="s">
        <v>1643</v>
      </c>
      <c r="FY67" s="3" t="s">
        <v>1643</v>
      </c>
      <c r="FZ67" s="3" t="s">
        <v>1643</v>
      </c>
      <c r="GA67" s="3" t="s">
        <v>1643</v>
      </c>
      <c r="GB67" s="3" t="s">
        <v>1643</v>
      </c>
      <c r="GC67" s="3" t="s">
        <v>1643</v>
      </c>
      <c r="GD67" s="3" t="s">
        <v>1643</v>
      </c>
      <c r="GE67" s="3" t="s">
        <v>1643</v>
      </c>
      <c r="GF67" s="3" t="s">
        <v>1643</v>
      </c>
      <c r="GG67" s="3" t="s">
        <v>1643</v>
      </c>
      <c r="GH67" s="3" t="s">
        <v>1643</v>
      </c>
      <c r="GI67" s="3" t="s">
        <v>1643</v>
      </c>
      <c r="GJ67" s="3" t="s">
        <v>1643</v>
      </c>
      <c r="GK67" s="3" t="s">
        <v>1643</v>
      </c>
      <c r="GL67" s="3" t="s">
        <v>1643</v>
      </c>
      <c r="GM67" s="3" t="s">
        <v>1643</v>
      </c>
      <c r="GN67" s="3" t="s">
        <v>1643</v>
      </c>
      <c r="GO67" s="3" t="s">
        <v>1643</v>
      </c>
      <c r="GP67" s="20" t="s">
        <v>1643</v>
      </c>
      <c r="GQ67" s="13" t="s">
        <v>1643</v>
      </c>
      <c r="GR67" s="20" t="s">
        <v>1643</v>
      </c>
      <c r="GS67" s="13" t="s">
        <v>1643</v>
      </c>
      <c r="GT67" s="3" t="s">
        <v>1643</v>
      </c>
      <c r="GU67" s="3" t="s">
        <v>1643</v>
      </c>
      <c r="GV67" s="20" t="s">
        <v>1643</v>
      </c>
      <c r="GW67" s="31"/>
      <c r="GX67" s="13" t="s">
        <v>1643</v>
      </c>
      <c r="GY67" s="5" t="s">
        <v>1643</v>
      </c>
      <c r="GZ67" s="13" t="s">
        <v>1643</v>
      </c>
      <c r="HA67" s="5" t="s">
        <v>1643</v>
      </c>
      <c r="HB67" s="13" t="s">
        <v>1643</v>
      </c>
      <c r="HC67" s="3" t="s">
        <v>1643</v>
      </c>
      <c r="HD67" s="3" t="s">
        <v>1643</v>
      </c>
      <c r="HE67" s="3" t="s">
        <v>1643</v>
      </c>
      <c r="HF67" s="3" t="s">
        <v>1643</v>
      </c>
      <c r="HG67" s="20" t="s">
        <v>1643</v>
      </c>
      <c r="HH67" s="13" t="s">
        <v>1643</v>
      </c>
      <c r="HI67" s="3"/>
      <c r="HJ67" s="3" t="s">
        <v>1643</v>
      </c>
      <c r="HK67" s="3" t="s">
        <v>1643</v>
      </c>
      <c r="HL67" s="3" t="s">
        <v>1643</v>
      </c>
      <c r="HM67" s="3" t="s">
        <v>1643</v>
      </c>
      <c r="HN67" s="3" t="s">
        <v>1643</v>
      </c>
      <c r="HO67" s="5" t="s">
        <v>1643</v>
      </c>
      <c r="HP67" s="8" t="s">
        <v>1643</v>
      </c>
      <c r="HQ67" s="8" t="s">
        <v>1643</v>
      </c>
      <c r="HR67" s="3" t="s">
        <v>1643</v>
      </c>
      <c r="HS67" s="3" t="s">
        <v>1643</v>
      </c>
      <c r="HT67" s="3" t="s">
        <v>1643</v>
      </c>
      <c r="HU67" s="3" t="s">
        <v>1643</v>
      </c>
      <c r="HV67" s="5" t="s">
        <v>1643</v>
      </c>
      <c r="HW67" s="13" t="s">
        <v>1643</v>
      </c>
      <c r="HX67" s="8" t="s">
        <v>1643</v>
      </c>
      <c r="HY67" s="3" t="s">
        <v>1643</v>
      </c>
      <c r="HZ67" s="3" t="s">
        <v>1643</v>
      </c>
      <c r="IA67" s="3" t="s">
        <v>1643</v>
      </c>
      <c r="IB67" s="3" t="s">
        <v>1643</v>
      </c>
      <c r="IC67" s="5" t="s">
        <v>1643</v>
      </c>
      <c r="ID67" s="13" t="s">
        <v>1643</v>
      </c>
      <c r="IE67" s="8" t="s">
        <v>1643</v>
      </c>
      <c r="IF67" s="3" t="s">
        <v>1643</v>
      </c>
      <c r="IG67" s="3" t="s">
        <v>1643</v>
      </c>
      <c r="IH67" s="3" t="s">
        <v>1643</v>
      </c>
      <c r="II67" s="3" t="s">
        <v>1643</v>
      </c>
      <c r="IJ67" s="20" t="s">
        <v>1643</v>
      </c>
      <c r="IK67" s="13" t="s">
        <v>1643</v>
      </c>
      <c r="IL67" s="3" t="s">
        <v>1643</v>
      </c>
      <c r="IM67" s="3" t="s">
        <v>1643</v>
      </c>
      <c r="IN67" s="3" t="s">
        <v>1643</v>
      </c>
      <c r="IO67" s="3" t="s">
        <v>1643</v>
      </c>
      <c r="IP67" s="3" t="s">
        <v>1643</v>
      </c>
      <c r="IQ67" s="3" t="s">
        <v>1643</v>
      </c>
      <c r="IR67" s="3" t="s">
        <v>1643</v>
      </c>
      <c r="IS67" s="20" t="s">
        <v>1643</v>
      </c>
      <c r="IT67" s="13" t="s">
        <v>1643</v>
      </c>
      <c r="IU67" s="3"/>
      <c r="IV67" s="3" t="s">
        <v>1643</v>
      </c>
      <c r="IW67" s="3" t="s">
        <v>1643</v>
      </c>
      <c r="IX67" s="3" t="s">
        <v>1643</v>
      </c>
      <c r="IY67" s="5" t="s">
        <v>1643</v>
      </c>
      <c r="IZ67" s="8" t="s">
        <v>1643</v>
      </c>
      <c r="JA67" s="8" t="s">
        <v>1643</v>
      </c>
      <c r="JB67" s="3" t="s">
        <v>1643</v>
      </c>
      <c r="JC67" s="3" t="s">
        <v>1643</v>
      </c>
      <c r="JD67" s="5" t="s">
        <v>1643</v>
      </c>
      <c r="JE67" s="13" t="s">
        <v>1643</v>
      </c>
      <c r="JF67" s="3" t="s">
        <v>1643</v>
      </c>
      <c r="JG67" s="3" t="s">
        <v>1643</v>
      </c>
      <c r="JH67" s="3" t="s">
        <v>1643</v>
      </c>
      <c r="JI67" s="3" t="s">
        <v>1643</v>
      </c>
      <c r="JJ67" s="3" t="s">
        <v>1643</v>
      </c>
      <c r="JK67" s="3" t="s">
        <v>1643</v>
      </c>
      <c r="JL67" s="3" t="s">
        <v>1643</v>
      </c>
      <c r="JM67" s="20" t="s">
        <v>1643</v>
      </c>
      <c r="JN67" s="13" t="s">
        <v>1643</v>
      </c>
      <c r="JO67" s="3" t="s">
        <v>1643</v>
      </c>
      <c r="JP67" s="3" t="s">
        <v>1643</v>
      </c>
      <c r="JQ67" s="3" t="s">
        <v>1643</v>
      </c>
      <c r="JR67" s="3" t="s">
        <v>1643</v>
      </c>
      <c r="JS67" s="5" t="s">
        <v>1643</v>
      </c>
      <c r="JT67" s="13" t="s">
        <v>1643</v>
      </c>
      <c r="JU67" s="3" t="s">
        <v>1643</v>
      </c>
      <c r="JV67" s="3" t="s">
        <v>1643</v>
      </c>
      <c r="JW67" s="3" t="s">
        <v>1643</v>
      </c>
      <c r="JX67" s="5" t="s">
        <v>1643</v>
      </c>
      <c r="JY67" s="13" t="s">
        <v>1643</v>
      </c>
      <c r="JZ67" s="3" t="s">
        <v>1643</v>
      </c>
      <c r="KA67" s="3" t="s">
        <v>1643</v>
      </c>
      <c r="KB67" s="3" t="s">
        <v>1643</v>
      </c>
      <c r="KC67" s="3" t="s">
        <v>1643</v>
      </c>
      <c r="KD67" s="3" t="s">
        <v>1643</v>
      </c>
      <c r="KE67" s="3" t="s">
        <v>1643</v>
      </c>
      <c r="KF67" s="3" t="s">
        <v>1643</v>
      </c>
      <c r="KG67" s="5" t="s">
        <v>1643</v>
      </c>
      <c r="KH67" s="13" t="s">
        <v>1643</v>
      </c>
      <c r="KI67" s="3" t="s">
        <v>1643</v>
      </c>
      <c r="KJ67" s="3" t="s">
        <v>1643</v>
      </c>
      <c r="KK67" s="3" t="s">
        <v>1643</v>
      </c>
      <c r="KL67" s="3" t="s">
        <v>1643</v>
      </c>
      <c r="KM67" s="3" t="s">
        <v>1643</v>
      </c>
      <c r="KN67" s="20" t="s">
        <v>1643</v>
      </c>
      <c r="KO67" s="13" t="s">
        <v>1643</v>
      </c>
      <c r="KP67" s="3" t="s">
        <v>1643</v>
      </c>
      <c r="KQ67" s="3" t="s">
        <v>1643</v>
      </c>
      <c r="KR67" s="3" t="s">
        <v>1643</v>
      </c>
      <c r="KS67" s="20" t="s">
        <v>1643</v>
      </c>
      <c r="KT67" s="16" t="s">
        <v>1643</v>
      </c>
      <c r="KU67" s="13" t="s">
        <v>1643</v>
      </c>
      <c r="KV67" s="3" t="s">
        <v>1643</v>
      </c>
      <c r="KW67" s="3" t="s">
        <v>1643</v>
      </c>
      <c r="KX67" s="3" t="s">
        <v>1643</v>
      </c>
      <c r="KY67" s="3" t="s">
        <v>1643</v>
      </c>
      <c r="KZ67" s="3" t="s">
        <v>1643</v>
      </c>
      <c r="LA67" s="3" t="s">
        <v>1643</v>
      </c>
      <c r="LB67" s="3" t="s">
        <v>1643</v>
      </c>
      <c r="LC67" s="3" t="s">
        <v>1643</v>
      </c>
      <c r="LD67" s="3" t="s">
        <v>1643</v>
      </c>
      <c r="LE67" s="3" t="s">
        <v>1643</v>
      </c>
      <c r="LF67" s="3" t="s">
        <v>1643</v>
      </c>
      <c r="LG67" s="3" t="s">
        <v>1643</v>
      </c>
      <c r="LH67" s="3" t="s">
        <v>1643</v>
      </c>
      <c r="LI67" s="3" t="s">
        <v>1643</v>
      </c>
      <c r="LJ67" s="3" t="s">
        <v>1643</v>
      </c>
      <c r="LK67" s="3" t="s">
        <v>1643</v>
      </c>
      <c r="LL67" s="3" t="s">
        <v>1643</v>
      </c>
      <c r="LM67" s="3" t="s">
        <v>1643</v>
      </c>
      <c r="LN67" s="3" t="s">
        <v>1643</v>
      </c>
      <c r="LO67" s="3" t="s">
        <v>1643</v>
      </c>
      <c r="LP67" s="3" t="s">
        <v>1643</v>
      </c>
      <c r="LQ67" s="3" t="s">
        <v>1643</v>
      </c>
      <c r="LR67" s="3" t="s">
        <v>1643</v>
      </c>
      <c r="LS67" s="3" t="s">
        <v>1643</v>
      </c>
      <c r="LT67" s="3" t="s">
        <v>1643</v>
      </c>
      <c r="LU67" s="3" t="s">
        <v>1643</v>
      </c>
      <c r="LV67" s="3" t="s">
        <v>1643</v>
      </c>
      <c r="LW67" s="3" t="s">
        <v>1643</v>
      </c>
      <c r="LX67" s="3" t="s">
        <v>1643</v>
      </c>
      <c r="LY67" s="3" t="s">
        <v>1643</v>
      </c>
      <c r="LZ67" s="3" t="s">
        <v>1643</v>
      </c>
      <c r="MA67" s="3" t="s">
        <v>1643</v>
      </c>
      <c r="MB67" s="3" t="s">
        <v>1643</v>
      </c>
      <c r="MC67" s="3" t="s">
        <v>1643</v>
      </c>
      <c r="MD67" s="3" t="s">
        <v>1643</v>
      </c>
      <c r="ME67" s="3" t="s">
        <v>1643</v>
      </c>
      <c r="MF67" s="3" t="s">
        <v>1643</v>
      </c>
      <c r="MG67" s="3" t="s">
        <v>1643</v>
      </c>
      <c r="MH67" s="3" t="s">
        <v>1643</v>
      </c>
      <c r="MI67" s="3" t="s">
        <v>1643</v>
      </c>
      <c r="MJ67" s="3" t="s">
        <v>1643</v>
      </c>
      <c r="MK67" s="3" t="s">
        <v>1643</v>
      </c>
      <c r="ML67" s="3" t="s">
        <v>1643</v>
      </c>
      <c r="MM67" s="3" t="s">
        <v>1643</v>
      </c>
      <c r="MN67" s="20" t="s">
        <v>1643</v>
      </c>
      <c r="MO67" s="13" t="s">
        <v>1643</v>
      </c>
      <c r="MP67" s="3" t="s">
        <v>1643</v>
      </c>
      <c r="MQ67" s="3" t="s">
        <v>1643</v>
      </c>
      <c r="MR67" s="3" t="s">
        <v>1643</v>
      </c>
      <c r="MS67" s="3" t="s">
        <v>1643</v>
      </c>
      <c r="MT67" s="3" t="s">
        <v>1643</v>
      </c>
      <c r="MU67" s="3" t="s">
        <v>1643</v>
      </c>
      <c r="MV67" s="20" t="s">
        <v>1643</v>
      </c>
      <c r="MW67" s="13" t="s">
        <v>1643</v>
      </c>
      <c r="MX67" s="3" t="s">
        <v>1643</v>
      </c>
      <c r="MY67" s="3" t="s">
        <v>1643</v>
      </c>
      <c r="MZ67" s="3" t="s">
        <v>1643</v>
      </c>
      <c r="NA67" s="3" t="s">
        <v>1643</v>
      </c>
      <c r="NB67" s="3" t="s">
        <v>1643</v>
      </c>
      <c r="NC67" s="20" t="s">
        <v>1643</v>
      </c>
      <c r="ND67" s="13" t="s">
        <v>1643</v>
      </c>
      <c r="NE67" s="3" t="s">
        <v>1643</v>
      </c>
      <c r="NF67" s="3" t="s">
        <v>1643</v>
      </c>
      <c r="NG67" s="3" t="s">
        <v>1643</v>
      </c>
      <c r="NH67" s="3" t="s">
        <v>1643</v>
      </c>
      <c r="NI67" s="3" t="s">
        <v>1643</v>
      </c>
      <c r="NJ67" s="3" t="s">
        <v>1643</v>
      </c>
      <c r="NK67" s="3" t="s">
        <v>1643</v>
      </c>
      <c r="NL67" s="3" t="s">
        <v>1643</v>
      </c>
      <c r="NM67" s="3" t="s">
        <v>1643</v>
      </c>
      <c r="NN67" s="3" t="s">
        <v>1643</v>
      </c>
      <c r="NO67" s="20" t="s">
        <v>1643</v>
      </c>
      <c r="NP67" s="13" t="s">
        <v>1643</v>
      </c>
      <c r="NQ67" s="3" t="s">
        <v>1643</v>
      </c>
      <c r="NR67" s="3" t="s">
        <v>1643</v>
      </c>
      <c r="NS67" s="3" t="s">
        <v>1643</v>
      </c>
      <c r="NT67" s="3" t="s">
        <v>1643</v>
      </c>
      <c r="NU67" s="3" t="s">
        <v>1643</v>
      </c>
      <c r="NV67" s="3" t="s">
        <v>1643</v>
      </c>
      <c r="NW67" s="3" t="s">
        <v>1643</v>
      </c>
      <c r="NX67" s="3" t="s">
        <v>1643</v>
      </c>
      <c r="NY67" s="3" t="s">
        <v>1643</v>
      </c>
      <c r="NZ67" s="3" t="s">
        <v>1643</v>
      </c>
      <c r="OA67" s="3" t="s">
        <v>1643</v>
      </c>
      <c r="OB67" s="3" t="s">
        <v>1643</v>
      </c>
      <c r="OC67" s="3" t="s">
        <v>1643</v>
      </c>
      <c r="OD67" s="3" t="s">
        <v>1643</v>
      </c>
      <c r="OE67" s="5" t="s">
        <v>1643</v>
      </c>
      <c r="OF67" s="13" t="s">
        <v>1643</v>
      </c>
      <c r="OG67" s="3" t="s">
        <v>1643</v>
      </c>
      <c r="OH67" s="3" t="s">
        <v>1643</v>
      </c>
      <c r="OI67" s="3" t="s">
        <v>1643</v>
      </c>
      <c r="OJ67" s="3" t="s">
        <v>1643</v>
      </c>
      <c r="OK67" s="3" t="s">
        <v>1643</v>
      </c>
      <c r="OL67" s="3" t="s">
        <v>1643</v>
      </c>
      <c r="OM67" s="5" t="s">
        <v>1643</v>
      </c>
      <c r="ON67" s="13" t="s">
        <v>1643</v>
      </c>
      <c r="OO67" s="3" t="s">
        <v>1643</v>
      </c>
      <c r="OP67" s="3" t="s">
        <v>1643</v>
      </c>
      <c r="OQ67" s="3" t="s">
        <v>1643</v>
      </c>
      <c r="OR67" s="3" t="s">
        <v>1643</v>
      </c>
      <c r="OS67" s="3" t="s">
        <v>1643</v>
      </c>
      <c r="OT67" s="3" t="s">
        <v>1643</v>
      </c>
      <c r="OU67" s="3" t="s">
        <v>1643</v>
      </c>
      <c r="OV67" s="3" t="s">
        <v>1643</v>
      </c>
      <c r="OW67" s="3" t="s">
        <v>1643</v>
      </c>
      <c r="OX67" s="5" t="s">
        <v>1643</v>
      </c>
      <c r="OY67" s="13" t="s">
        <v>1643</v>
      </c>
      <c r="OZ67" s="3" t="s">
        <v>1643</v>
      </c>
      <c r="PA67" s="3" t="s">
        <v>1643</v>
      </c>
      <c r="PB67" s="3" t="s">
        <v>1643</v>
      </c>
      <c r="PC67" s="3" t="s">
        <v>1643</v>
      </c>
      <c r="PD67" s="3" t="s">
        <v>1643</v>
      </c>
      <c r="PE67" s="3" t="s">
        <v>1643</v>
      </c>
      <c r="PF67" s="3" t="s">
        <v>1643</v>
      </c>
      <c r="PG67" s="3" t="s">
        <v>1643</v>
      </c>
      <c r="PH67" s="3" t="s">
        <v>1643</v>
      </c>
      <c r="PI67" s="3" t="s">
        <v>1643</v>
      </c>
      <c r="PJ67" s="3" t="s">
        <v>1643</v>
      </c>
      <c r="PK67" s="3" t="s">
        <v>1643</v>
      </c>
      <c r="PL67" s="3" t="s">
        <v>1643</v>
      </c>
      <c r="PM67" s="3" t="s">
        <v>1643</v>
      </c>
      <c r="PN67" s="3" t="s">
        <v>1643</v>
      </c>
      <c r="PO67" s="3" t="s">
        <v>1643</v>
      </c>
      <c r="PP67" s="3" t="s">
        <v>1643</v>
      </c>
      <c r="PQ67" s="3" t="s">
        <v>1643</v>
      </c>
      <c r="PR67" s="3" t="s">
        <v>1643</v>
      </c>
      <c r="PS67" s="3" t="s">
        <v>1643</v>
      </c>
      <c r="PT67" s="3" t="s">
        <v>1643</v>
      </c>
      <c r="PU67" s="3" t="s">
        <v>1643</v>
      </c>
      <c r="PV67" s="3" t="s">
        <v>1643</v>
      </c>
      <c r="PW67" s="3" t="s">
        <v>1643</v>
      </c>
      <c r="PX67" s="3" t="s">
        <v>1643</v>
      </c>
      <c r="PY67" s="3" t="s">
        <v>1643</v>
      </c>
      <c r="PZ67" s="3" t="s">
        <v>1643</v>
      </c>
      <c r="QA67" s="3" t="s">
        <v>1643</v>
      </c>
      <c r="QB67" s="3" t="s">
        <v>1643</v>
      </c>
      <c r="QC67" s="3" t="s">
        <v>1643</v>
      </c>
      <c r="QD67" s="3" t="s">
        <v>1643</v>
      </c>
      <c r="QE67" s="3" t="s">
        <v>1643</v>
      </c>
      <c r="QF67" s="3" t="s">
        <v>1643</v>
      </c>
      <c r="QG67" s="3" t="s">
        <v>1643</v>
      </c>
      <c r="QH67" s="3" t="s">
        <v>1643</v>
      </c>
      <c r="QI67" s="3" t="s">
        <v>1643</v>
      </c>
      <c r="QJ67" s="3" t="s">
        <v>1643</v>
      </c>
      <c r="QK67" s="3" t="s">
        <v>1643</v>
      </c>
      <c r="QL67" s="3" t="s">
        <v>1643</v>
      </c>
      <c r="QM67" s="3" t="s">
        <v>1643</v>
      </c>
      <c r="QN67" s="3" t="s">
        <v>1643</v>
      </c>
      <c r="QO67" s="3" t="s">
        <v>1643</v>
      </c>
      <c r="QP67" s="3" t="s">
        <v>1643</v>
      </c>
      <c r="QQ67" s="3" t="s">
        <v>1643</v>
      </c>
      <c r="QR67" s="3" t="s">
        <v>1643</v>
      </c>
      <c r="QS67" s="3" t="s">
        <v>1643</v>
      </c>
      <c r="QT67" s="3" t="s">
        <v>1643</v>
      </c>
      <c r="QU67" s="3" t="s">
        <v>1643</v>
      </c>
      <c r="QV67" s="3" t="s">
        <v>1643</v>
      </c>
      <c r="QW67" s="3" t="s">
        <v>1643</v>
      </c>
      <c r="QX67" s="3" t="s">
        <v>1643</v>
      </c>
      <c r="QY67" s="3" t="s">
        <v>1643</v>
      </c>
      <c r="QZ67" s="3" t="s">
        <v>1643</v>
      </c>
      <c r="RA67" s="3" t="s">
        <v>1643</v>
      </c>
      <c r="RB67" s="3" t="s">
        <v>1643</v>
      </c>
      <c r="RC67" s="3" t="s">
        <v>1643</v>
      </c>
      <c r="RD67" s="3" t="s">
        <v>1643</v>
      </c>
      <c r="RE67" s="3" t="s">
        <v>1643</v>
      </c>
      <c r="RF67" s="3" t="s">
        <v>1643</v>
      </c>
      <c r="RG67" s="3" t="s">
        <v>1643</v>
      </c>
      <c r="RH67" s="3" t="s">
        <v>1643</v>
      </c>
      <c r="RI67" s="3" t="s">
        <v>1643</v>
      </c>
      <c r="RJ67" s="3" t="s">
        <v>1643</v>
      </c>
      <c r="RK67" s="5" t="s">
        <v>1643</v>
      </c>
      <c r="RL67" s="8" t="s">
        <v>1643</v>
      </c>
      <c r="RM67" s="3" t="s">
        <v>1643</v>
      </c>
      <c r="RN67" s="3" t="s">
        <v>1643</v>
      </c>
      <c r="RO67" s="3" t="s">
        <v>1643</v>
      </c>
      <c r="RP67" s="3" t="s">
        <v>1643</v>
      </c>
      <c r="RQ67" s="3" t="s">
        <v>1643</v>
      </c>
      <c r="RR67" s="20" t="s">
        <v>1643</v>
      </c>
      <c r="RS67" s="13" t="s">
        <v>1643</v>
      </c>
      <c r="RT67" s="3" t="s">
        <v>1643</v>
      </c>
      <c r="RU67" s="3" t="s">
        <v>1643</v>
      </c>
      <c r="RV67" s="3" t="s">
        <v>1643</v>
      </c>
      <c r="RW67" s="3" t="s">
        <v>1643</v>
      </c>
      <c r="RX67" s="3" t="s">
        <v>1643</v>
      </c>
      <c r="RY67" s="3" t="s">
        <v>1643</v>
      </c>
      <c r="RZ67" s="3" t="s">
        <v>1643</v>
      </c>
      <c r="SA67" s="3" t="s">
        <v>1643</v>
      </c>
      <c r="SB67" s="3" t="s">
        <v>1643</v>
      </c>
      <c r="SC67" s="3" t="s">
        <v>1643</v>
      </c>
      <c r="SD67" s="3" t="s">
        <v>1643</v>
      </c>
      <c r="SE67" s="3" t="s">
        <v>1643</v>
      </c>
      <c r="SF67" s="3" t="s">
        <v>1643</v>
      </c>
      <c r="SG67" s="3" t="s">
        <v>1643</v>
      </c>
      <c r="SH67" s="3" t="s">
        <v>1643</v>
      </c>
      <c r="SI67" s="3" t="s">
        <v>1643</v>
      </c>
      <c r="SJ67" s="3" t="s">
        <v>1643</v>
      </c>
      <c r="SK67" s="3" t="s">
        <v>1643</v>
      </c>
      <c r="SL67" s="3" t="s">
        <v>1643</v>
      </c>
      <c r="SM67" s="3" t="s">
        <v>1643</v>
      </c>
      <c r="SN67" s="3" t="s">
        <v>1643</v>
      </c>
      <c r="SO67" s="3" t="s">
        <v>1643</v>
      </c>
      <c r="SP67" s="3" t="s">
        <v>1643</v>
      </c>
      <c r="SQ67" s="3" t="s">
        <v>1643</v>
      </c>
      <c r="SR67" s="3" t="s">
        <v>1643</v>
      </c>
      <c r="SS67" s="3" t="s">
        <v>1643</v>
      </c>
      <c r="ST67" s="3" t="s">
        <v>1643</v>
      </c>
      <c r="SU67" s="3" t="s">
        <v>1643</v>
      </c>
      <c r="SV67" s="3" t="s">
        <v>1643</v>
      </c>
      <c r="SW67" s="3" t="s">
        <v>1643</v>
      </c>
      <c r="SX67" s="3" t="s">
        <v>1643</v>
      </c>
      <c r="SY67" s="3" t="s">
        <v>1643</v>
      </c>
      <c r="SZ67" s="3" t="s">
        <v>1643</v>
      </c>
      <c r="TA67" s="3" t="s">
        <v>1643</v>
      </c>
      <c r="TB67" s="20" t="s">
        <v>1643</v>
      </c>
      <c r="TC67" s="13"/>
      <c r="TD67" s="3"/>
      <c r="TE67" s="5"/>
      <c r="TF67" s="18" t="s">
        <v>1643</v>
      </c>
      <c r="TG67" s="13" t="s">
        <v>1643</v>
      </c>
      <c r="TH67" s="3" t="s">
        <v>1643</v>
      </c>
      <c r="TI67" s="3" t="s">
        <v>1643</v>
      </c>
      <c r="TJ67" s="3" t="s">
        <v>1643</v>
      </c>
      <c r="TK67" s="3" t="s">
        <v>1643</v>
      </c>
      <c r="TL67" s="3" t="s">
        <v>1643</v>
      </c>
      <c r="TM67" s="3" t="s">
        <v>1643</v>
      </c>
      <c r="TN67" s="3" t="s">
        <v>1643</v>
      </c>
      <c r="TO67" s="3" t="s">
        <v>1643</v>
      </c>
      <c r="TP67" s="5" t="s">
        <v>1643</v>
      </c>
      <c r="TQ67" s="8" t="s">
        <v>1643</v>
      </c>
      <c r="TR67" s="3" t="s">
        <v>1643</v>
      </c>
      <c r="TS67" s="3" t="s">
        <v>1643</v>
      </c>
      <c r="TT67" s="3" t="s">
        <v>1643</v>
      </c>
      <c r="TU67" s="20" t="s">
        <v>1643</v>
      </c>
      <c r="TV67" s="13" t="s">
        <v>1643</v>
      </c>
      <c r="TW67" s="5" t="s">
        <v>1643</v>
      </c>
      <c r="TX67" s="13" t="s">
        <v>1643</v>
      </c>
      <c r="TY67" s="5" t="s">
        <v>1643</v>
      </c>
      <c r="TZ67" s="13" t="s">
        <v>1643</v>
      </c>
      <c r="UA67" s="3" t="s">
        <v>1643</v>
      </c>
      <c r="UB67" s="3" t="s">
        <v>1643</v>
      </c>
      <c r="UC67" s="3" t="s">
        <v>1643</v>
      </c>
      <c r="UD67" s="3" t="s">
        <v>1643</v>
      </c>
      <c r="UE67" s="5" t="s">
        <v>1643</v>
      </c>
      <c r="UF67" s="13" t="s">
        <v>110</v>
      </c>
      <c r="UG67" s="3" t="s">
        <v>1643</v>
      </c>
      <c r="UH67" s="5" t="s">
        <v>110</v>
      </c>
      <c r="UI67" s="13" t="s">
        <v>127</v>
      </c>
      <c r="UJ67" s="3" t="s">
        <v>131</v>
      </c>
      <c r="UK67" s="3" t="s">
        <v>127</v>
      </c>
      <c r="UL67" s="3" t="s">
        <v>127</v>
      </c>
      <c r="UM67" s="3" t="s">
        <v>131</v>
      </c>
      <c r="UN67" s="3" t="s">
        <v>131</v>
      </c>
      <c r="UO67" s="3" t="s">
        <v>127</v>
      </c>
      <c r="UP67" s="3" t="s">
        <v>131</v>
      </c>
      <c r="UQ67" s="3" t="s">
        <v>127</v>
      </c>
      <c r="UR67" s="3" t="s">
        <v>127</v>
      </c>
      <c r="US67" s="3" t="s">
        <v>131</v>
      </c>
      <c r="UT67" s="3" t="s">
        <v>131</v>
      </c>
      <c r="UU67" s="3" t="s">
        <v>131</v>
      </c>
      <c r="UV67" s="3" t="s">
        <v>131</v>
      </c>
      <c r="UW67" s="3" t="s">
        <v>131</v>
      </c>
      <c r="UX67" s="5" t="s">
        <v>1643</v>
      </c>
      <c r="UY67" s="13" t="s">
        <v>196</v>
      </c>
      <c r="UZ67" s="3" t="s">
        <v>198</v>
      </c>
      <c r="VA67" s="3" t="s">
        <v>200</v>
      </c>
      <c r="VB67" s="3" t="s">
        <v>1643</v>
      </c>
      <c r="VC67" s="3" t="s">
        <v>203</v>
      </c>
      <c r="VD67" s="3" t="s">
        <v>1643</v>
      </c>
      <c r="VE67" s="3" t="s">
        <v>1643</v>
      </c>
      <c r="VF67" s="5" t="s">
        <v>1643</v>
      </c>
      <c r="VG67" s="13" t="s">
        <v>231</v>
      </c>
      <c r="VH67" s="3" t="s">
        <v>232</v>
      </c>
      <c r="VI67" s="3" t="s">
        <v>1643</v>
      </c>
      <c r="VJ67" s="3" t="s">
        <v>1643</v>
      </c>
      <c r="VK67" s="3" t="s">
        <v>235</v>
      </c>
      <c r="VL67" s="3" t="s">
        <v>1643</v>
      </c>
      <c r="VM67" s="3" t="s">
        <v>1643</v>
      </c>
      <c r="VN67" s="5" t="s">
        <v>1643</v>
      </c>
      <c r="VO67" s="13" t="s">
        <v>131</v>
      </c>
      <c r="VP67" s="3" t="s">
        <v>127</v>
      </c>
      <c r="VQ67" s="3" t="s">
        <v>131</v>
      </c>
      <c r="VR67" s="3" t="s">
        <v>127</v>
      </c>
      <c r="VS67" s="3" t="s">
        <v>131</v>
      </c>
      <c r="VT67" s="3" t="s">
        <v>131</v>
      </c>
      <c r="VU67" s="3" t="s">
        <v>131</v>
      </c>
      <c r="VV67" s="3" t="s">
        <v>127</v>
      </c>
      <c r="VW67" s="3" t="s">
        <v>131</v>
      </c>
      <c r="VX67" s="3" t="s">
        <v>131</v>
      </c>
      <c r="VY67" s="3" t="s">
        <v>131</v>
      </c>
      <c r="VZ67" s="3" t="s">
        <v>127</v>
      </c>
      <c r="WA67" s="3" t="s">
        <v>127</v>
      </c>
      <c r="WB67" s="3" t="s">
        <v>127</v>
      </c>
      <c r="WC67" s="3" t="s">
        <v>127</v>
      </c>
      <c r="WD67" s="3" t="s">
        <v>1643</v>
      </c>
      <c r="WE67" s="3" t="s">
        <v>1643</v>
      </c>
      <c r="WF67" s="3" t="s">
        <v>1643</v>
      </c>
      <c r="WG67" s="3" t="s">
        <v>1643</v>
      </c>
      <c r="WH67" s="3" t="s">
        <v>1643</v>
      </c>
      <c r="WI67" s="3" t="s">
        <v>1643</v>
      </c>
      <c r="WJ67" s="3" t="s">
        <v>1643</v>
      </c>
      <c r="WK67" s="3" t="s">
        <v>1643</v>
      </c>
      <c r="WL67" s="3" t="s">
        <v>1643</v>
      </c>
      <c r="WM67" s="3" t="s">
        <v>1643</v>
      </c>
      <c r="WN67" s="3" t="s">
        <v>1643</v>
      </c>
      <c r="WO67" s="3" t="s">
        <v>1643</v>
      </c>
      <c r="WP67" s="3" t="s">
        <v>1643</v>
      </c>
      <c r="WQ67" s="3" t="s">
        <v>1643</v>
      </c>
      <c r="WR67" s="3" t="s">
        <v>1643</v>
      </c>
      <c r="WS67" s="3" t="s">
        <v>1643</v>
      </c>
      <c r="WT67" s="3" t="s">
        <v>1643</v>
      </c>
      <c r="WU67" s="3" t="s">
        <v>1643</v>
      </c>
      <c r="WV67" s="3" t="s">
        <v>1643</v>
      </c>
      <c r="WW67" s="3" t="s">
        <v>1643</v>
      </c>
      <c r="WX67" s="3" t="s">
        <v>1643</v>
      </c>
      <c r="WY67" s="3" t="s">
        <v>1643</v>
      </c>
      <c r="WZ67" s="3" t="s">
        <v>1643</v>
      </c>
      <c r="XA67" s="3" t="s">
        <v>1643</v>
      </c>
      <c r="XB67" s="3" t="s">
        <v>1643</v>
      </c>
      <c r="XC67" s="3" t="s">
        <v>1643</v>
      </c>
      <c r="XD67" s="3" t="s">
        <v>1643</v>
      </c>
      <c r="XE67" s="3" t="s">
        <v>1643</v>
      </c>
      <c r="XF67" s="3" t="s">
        <v>1643</v>
      </c>
      <c r="XG67" s="3" t="s">
        <v>1643</v>
      </c>
      <c r="XH67" s="3" t="s">
        <v>1643</v>
      </c>
      <c r="XI67" s="3" t="s">
        <v>1643</v>
      </c>
      <c r="XJ67" s="3" t="s">
        <v>1643</v>
      </c>
      <c r="XK67" s="3" t="s">
        <v>1643</v>
      </c>
      <c r="XL67" s="3" t="s">
        <v>1643</v>
      </c>
      <c r="XM67" s="3" t="s">
        <v>1643</v>
      </c>
      <c r="XN67" s="3" t="s">
        <v>1643</v>
      </c>
      <c r="XO67" s="3" t="s">
        <v>1643</v>
      </c>
      <c r="XP67" s="3" t="s">
        <v>1643</v>
      </c>
      <c r="XQ67" s="3" t="s">
        <v>1643</v>
      </c>
      <c r="XR67" s="3" t="s">
        <v>1643</v>
      </c>
      <c r="XS67" s="3" t="s">
        <v>1643</v>
      </c>
      <c r="XT67" s="3" t="s">
        <v>1643</v>
      </c>
      <c r="XU67" s="3" t="s">
        <v>1643</v>
      </c>
      <c r="XV67" s="3" t="s">
        <v>1643</v>
      </c>
      <c r="XW67" s="3" t="s">
        <v>1643</v>
      </c>
      <c r="XX67" s="3" t="s">
        <v>1643</v>
      </c>
      <c r="XY67" s="3" t="s">
        <v>1643</v>
      </c>
      <c r="XZ67" s="3" t="s">
        <v>1643</v>
      </c>
      <c r="YA67" s="5" t="s">
        <v>1643</v>
      </c>
      <c r="YB67" s="13" t="s">
        <v>1643</v>
      </c>
      <c r="YC67" s="3" t="s">
        <v>1643</v>
      </c>
      <c r="YD67" s="3" t="s">
        <v>1643</v>
      </c>
      <c r="YE67" s="3" t="s">
        <v>1643</v>
      </c>
      <c r="YF67" s="3" t="s">
        <v>1643</v>
      </c>
      <c r="YG67" s="3" t="s">
        <v>1643</v>
      </c>
      <c r="YH67" s="5" t="s">
        <v>1643</v>
      </c>
      <c r="YI67" s="13" t="s">
        <v>1643</v>
      </c>
      <c r="YJ67" s="3" t="s">
        <v>1643</v>
      </c>
      <c r="YK67" s="3" t="s">
        <v>1643</v>
      </c>
      <c r="YL67" s="3" t="s">
        <v>1643</v>
      </c>
      <c r="YM67" s="3" t="s">
        <v>1643</v>
      </c>
      <c r="YN67" s="3" t="s">
        <v>1643</v>
      </c>
      <c r="YO67" s="3" t="s">
        <v>1643</v>
      </c>
      <c r="YP67" s="3" t="s">
        <v>1643</v>
      </c>
      <c r="YQ67" s="3" t="s">
        <v>1643</v>
      </c>
      <c r="YR67" s="3" t="s">
        <v>1643</v>
      </c>
      <c r="YS67" s="3" t="s">
        <v>1643</v>
      </c>
      <c r="YT67" s="3" t="s">
        <v>1643</v>
      </c>
      <c r="YU67" s="3" t="s">
        <v>1643</v>
      </c>
      <c r="YV67" s="3" t="s">
        <v>1643</v>
      </c>
      <c r="YW67" s="3" t="s">
        <v>1643</v>
      </c>
      <c r="YX67" s="3" t="s">
        <v>1643</v>
      </c>
      <c r="YY67" s="3" t="s">
        <v>1643</v>
      </c>
      <c r="YZ67" s="3" t="s">
        <v>1643</v>
      </c>
      <c r="ZA67" s="3" t="s">
        <v>1643</v>
      </c>
      <c r="ZB67" s="3" t="s">
        <v>1643</v>
      </c>
      <c r="ZC67" s="3" t="s">
        <v>1643</v>
      </c>
      <c r="ZD67" s="3" t="s">
        <v>1643</v>
      </c>
      <c r="ZE67" s="3" t="s">
        <v>1643</v>
      </c>
      <c r="ZF67" s="3" t="s">
        <v>1643</v>
      </c>
      <c r="ZG67" s="3" t="s">
        <v>1643</v>
      </c>
      <c r="ZH67" s="3" t="s">
        <v>1643</v>
      </c>
      <c r="ZI67" s="3" t="s">
        <v>1643</v>
      </c>
      <c r="ZJ67" s="3" t="s">
        <v>1643</v>
      </c>
      <c r="ZK67" s="3" t="s">
        <v>1643</v>
      </c>
      <c r="ZL67" s="3" t="s">
        <v>1643</v>
      </c>
      <c r="ZM67" s="3" t="s">
        <v>1643</v>
      </c>
      <c r="ZN67" s="3" t="s">
        <v>1643</v>
      </c>
      <c r="ZO67" s="3" t="s">
        <v>1643</v>
      </c>
      <c r="ZP67" s="3" t="s">
        <v>1643</v>
      </c>
      <c r="ZQ67" s="3" t="s">
        <v>1643</v>
      </c>
      <c r="ZR67" s="5" t="s">
        <v>1643</v>
      </c>
      <c r="ZS67" s="13"/>
      <c r="ZT67" s="3"/>
      <c r="ZU67" s="5"/>
      <c r="ZV67" s="18" t="s">
        <v>1643</v>
      </c>
      <c r="ZW67" s="13" t="s">
        <v>1643</v>
      </c>
      <c r="ZX67" s="3" t="s">
        <v>1643</v>
      </c>
      <c r="ZY67" s="3" t="s">
        <v>1643</v>
      </c>
      <c r="ZZ67" s="3" t="s">
        <v>1643</v>
      </c>
      <c r="AAA67" s="3" t="s">
        <v>1643</v>
      </c>
      <c r="AAB67" s="3" t="s">
        <v>1643</v>
      </c>
      <c r="AAC67" s="3" t="s">
        <v>1643</v>
      </c>
      <c r="AAD67" s="3" t="s">
        <v>1643</v>
      </c>
      <c r="AAE67" s="3" t="s">
        <v>1643</v>
      </c>
      <c r="AAF67" s="5" t="s">
        <v>1643</v>
      </c>
      <c r="AAG67" s="13" t="s">
        <v>1643</v>
      </c>
      <c r="AAH67" s="3" t="s">
        <v>1643</v>
      </c>
      <c r="AAI67" s="3" t="s">
        <v>1643</v>
      </c>
      <c r="AAJ67" s="3" t="s">
        <v>1643</v>
      </c>
      <c r="AAK67" s="3" t="s">
        <v>1643</v>
      </c>
      <c r="AAL67" s="3" t="s">
        <v>1643</v>
      </c>
      <c r="AAM67" s="3" t="s">
        <v>1643</v>
      </c>
      <c r="AAN67" s="3" t="s">
        <v>1643</v>
      </c>
      <c r="AAO67" s="5" t="s">
        <v>1643</v>
      </c>
      <c r="AAP67" s="13" t="s">
        <v>1643</v>
      </c>
      <c r="AAQ67" s="5" t="s">
        <v>1643</v>
      </c>
      <c r="AAR67" s="13" t="s">
        <v>1643</v>
      </c>
      <c r="AAS67" s="3" t="s">
        <v>1643</v>
      </c>
      <c r="AAT67" s="3" t="s">
        <v>1643</v>
      </c>
      <c r="AAU67" s="3" t="s">
        <v>1643</v>
      </c>
      <c r="AAV67" s="3" t="s">
        <v>1643</v>
      </c>
      <c r="AAW67" s="3" t="s">
        <v>1643</v>
      </c>
      <c r="AAX67" s="5" t="s">
        <v>1643</v>
      </c>
      <c r="AAY67" s="13" t="s">
        <v>1643</v>
      </c>
      <c r="AAZ67" s="13" t="s">
        <v>1643</v>
      </c>
      <c r="ABA67" s="3" t="s">
        <v>1643</v>
      </c>
      <c r="ABB67" s="3" t="s">
        <v>1643</v>
      </c>
      <c r="ABC67" s="3" t="s">
        <v>1643</v>
      </c>
      <c r="ABD67" s="3" t="s">
        <v>1643</v>
      </c>
      <c r="ABE67" s="20"/>
      <c r="ABF67" s="5" t="s">
        <v>1643</v>
      </c>
      <c r="ABG67" s="13" t="s">
        <v>1643</v>
      </c>
      <c r="ABH67" s="3" t="s">
        <v>1643</v>
      </c>
      <c r="ABI67" s="3" t="s">
        <v>1643</v>
      </c>
      <c r="ABJ67" s="3" t="s">
        <v>1643</v>
      </c>
      <c r="ABK67" s="3" t="s">
        <v>1643</v>
      </c>
      <c r="ABL67" s="3" t="s">
        <v>1643</v>
      </c>
      <c r="ABM67" s="5" t="s">
        <v>1643</v>
      </c>
      <c r="ABN67" s="13" t="s">
        <v>1643</v>
      </c>
      <c r="ABO67" s="3" t="s">
        <v>1643</v>
      </c>
      <c r="ABP67" s="3" t="s">
        <v>1643</v>
      </c>
      <c r="ABQ67" s="3" t="s">
        <v>1643</v>
      </c>
      <c r="ABR67" s="3" t="s">
        <v>1643</v>
      </c>
      <c r="ABS67" s="3" t="s">
        <v>1643</v>
      </c>
      <c r="ABT67" s="5" t="s">
        <v>1643</v>
      </c>
      <c r="ABU67" s="13" t="s">
        <v>1643</v>
      </c>
      <c r="ABV67" s="3" t="s">
        <v>1643</v>
      </c>
      <c r="ABW67" s="3" t="s">
        <v>1643</v>
      </c>
      <c r="ABX67" s="3" t="s">
        <v>1643</v>
      </c>
      <c r="ABY67" s="3" t="s">
        <v>1643</v>
      </c>
      <c r="ABZ67" s="3" t="s">
        <v>1643</v>
      </c>
      <c r="ACA67" s="5" t="s">
        <v>1643</v>
      </c>
      <c r="ACB67" s="13" t="s">
        <v>1643</v>
      </c>
      <c r="ACC67" s="3" t="s">
        <v>1643</v>
      </c>
      <c r="ACD67" s="3" t="s">
        <v>1643</v>
      </c>
      <c r="ACE67" s="3" t="s">
        <v>1643</v>
      </c>
      <c r="ACF67" s="3" t="s">
        <v>1643</v>
      </c>
      <c r="ACG67" s="3" t="s">
        <v>1643</v>
      </c>
      <c r="ACH67" s="3" t="s">
        <v>1643</v>
      </c>
      <c r="ACI67" s="3" t="s">
        <v>1643</v>
      </c>
      <c r="ACJ67" s="5" t="s">
        <v>1643</v>
      </c>
      <c r="ACK67" s="13" t="s">
        <v>1643</v>
      </c>
      <c r="ACL67" s="3" t="s">
        <v>1643</v>
      </c>
      <c r="ACM67" s="3" t="s">
        <v>1643</v>
      </c>
      <c r="ACN67" s="3" t="s">
        <v>1643</v>
      </c>
      <c r="ACO67" s="3" t="s">
        <v>1643</v>
      </c>
      <c r="ACP67" s="5" t="s">
        <v>1643</v>
      </c>
      <c r="ACQ67" s="13" t="s">
        <v>1643</v>
      </c>
      <c r="ACR67" s="3" t="s">
        <v>1643</v>
      </c>
      <c r="ACS67" s="3" t="s">
        <v>1643</v>
      </c>
      <c r="ACT67" s="3" t="s">
        <v>1643</v>
      </c>
      <c r="ACU67" s="5"/>
      <c r="ACV67" s="13" t="s">
        <v>1643</v>
      </c>
      <c r="ACW67" s="3" t="s">
        <v>1643</v>
      </c>
      <c r="ACX67" s="3" t="s">
        <v>1643</v>
      </c>
      <c r="ACY67" s="3" t="s">
        <v>1643</v>
      </c>
      <c r="ACZ67" s="5" t="s">
        <v>1643</v>
      </c>
      <c r="ADA67" s="13" t="s">
        <v>1643</v>
      </c>
      <c r="ADB67" s="3" t="s">
        <v>1643</v>
      </c>
      <c r="ADC67" s="3" t="s">
        <v>1643</v>
      </c>
      <c r="ADD67" s="3" t="s">
        <v>1643</v>
      </c>
      <c r="ADE67" s="3" t="s">
        <v>1643</v>
      </c>
      <c r="ADF67" s="3" t="s">
        <v>1643</v>
      </c>
      <c r="ADG67" s="3" t="s">
        <v>1643</v>
      </c>
      <c r="ADH67" s="3" t="s">
        <v>1643</v>
      </c>
      <c r="ADI67" s="20" t="s">
        <v>1643</v>
      </c>
      <c r="ADJ67" s="13" t="s">
        <v>1643</v>
      </c>
      <c r="ADK67" s="3" t="s">
        <v>1643</v>
      </c>
      <c r="ADL67" s="3" t="s">
        <v>1643</v>
      </c>
      <c r="ADM67" s="3" t="s">
        <v>1643</v>
      </c>
      <c r="ADN67" s="3" t="s">
        <v>1643</v>
      </c>
      <c r="ADO67" s="5" t="s">
        <v>1643</v>
      </c>
      <c r="ADP67" s="13" t="s">
        <v>1643</v>
      </c>
      <c r="ADQ67" s="8" t="s">
        <v>1643</v>
      </c>
      <c r="ADR67" s="3" t="s">
        <v>1643</v>
      </c>
      <c r="ADS67" s="3" t="s">
        <v>1643</v>
      </c>
      <c r="ADT67" s="5" t="s">
        <v>1643</v>
      </c>
      <c r="ADU67" s="13" t="s">
        <v>1643</v>
      </c>
      <c r="ADV67" s="8" t="s">
        <v>1643</v>
      </c>
      <c r="ADW67" s="3" t="s">
        <v>1643</v>
      </c>
      <c r="ADX67" s="3" t="s">
        <v>1643</v>
      </c>
      <c r="ADY67" s="5" t="s">
        <v>1643</v>
      </c>
      <c r="ADZ67" s="13" t="s">
        <v>1643</v>
      </c>
      <c r="AEA67" s="8" t="s">
        <v>1643</v>
      </c>
      <c r="AEB67" s="3" t="s">
        <v>1643</v>
      </c>
      <c r="AEC67" s="3" t="s">
        <v>1643</v>
      </c>
      <c r="AED67" s="5" t="s">
        <v>1643</v>
      </c>
      <c r="AEE67" s="13" t="s">
        <v>1643</v>
      </c>
      <c r="AEF67" s="3" t="s">
        <v>1643</v>
      </c>
      <c r="AEG67" s="3" t="s">
        <v>1643</v>
      </c>
      <c r="AEH67" s="3" t="s">
        <v>1643</v>
      </c>
      <c r="AEI67" s="3" t="s">
        <v>1643</v>
      </c>
      <c r="AEJ67" s="3" t="s">
        <v>1643</v>
      </c>
      <c r="AEK67" s="3" t="s">
        <v>1643</v>
      </c>
      <c r="AEL67" s="3" t="s">
        <v>1643</v>
      </c>
      <c r="AEM67" s="5" t="s">
        <v>1643</v>
      </c>
      <c r="AEN67" s="13" t="s">
        <v>1643</v>
      </c>
      <c r="AEO67" s="3" t="s">
        <v>1643</v>
      </c>
      <c r="AEP67" s="3" t="s">
        <v>1643</v>
      </c>
      <c r="AEQ67" s="3" t="s">
        <v>1643</v>
      </c>
      <c r="AER67" s="3" t="s">
        <v>1643</v>
      </c>
      <c r="AES67" s="3" t="s">
        <v>1643</v>
      </c>
      <c r="AET67" s="5" t="s">
        <v>1643</v>
      </c>
      <c r="AEU67" s="13" t="s">
        <v>1643</v>
      </c>
      <c r="AEV67" s="3" t="s">
        <v>1643</v>
      </c>
      <c r="AEW67" s="3" t="s">
        <v>1643</v>
      </c>
      <c r="AEX67" s="3" t="s">
        <v>1643</v>
      </c>
      <c r="AEY67" s="5" t="s">
        <v>1643</v>
      </c>
    </row>
    <row r="68" spans="1:831" ht="101.5" x14ac:dyDescent="0.35">
      <c r="A68" s="1">
        <v>45681.657500000001</v>
      </c>
      <c r="B68" s="2">
        <v>45681.670243055552</v>
      </c>
      <c r="C68" s="4">
        <v>100</v>
      </c>
      <c r="D68" s="4">
        <v>1101</v>
      </c>
      <c r="E68" s="3" t="s">
        <v>1640</v>
      </c>
      <c r="F68" s="2">
        <v>45681.670261689818</v>
      </c>
      <c r="G68" s="3" t="s">
        <v>1792</v>
      </c>
      <c r="H68" s="4">
        <v>0.5</v>
      </c>
      <c r="I68" s="3" t="s">
        <v>1642</v>
      </c>
      <c r="J68" s="3" t="s">
        <v>1642</v>
      </c>
      <c r="K68" s="3" t="s">
        <v>1642</v>
      </c>
      <c r="L68" s="3" t="s">
        <v>1642</v>
      </c>
      <c r="M68" s="3" t="s">
        <v>1642</v>
      </c>
      <c r="N68" s="3" t="s">
        <v>1642</v>
      </c>
      <c r="O68" s="3" t="s">
        <v>110</v>
      </c>
      <c r="P68" s="3" t="s">
        <v>1643</v>
      </c>
      <c r="Q68" s="3" t="s">
        <v>1643</v>
      </c>
      <c r="R68" s="20" t="s">
        <v>110</v>
      </c>
      <c r="S68" s="127">
        <v>8</v>
      </c>
      <c r="T68" s="124"/>
      <c r="U68" s="3"/>
      <c r="V68" s="3" t="s">
        <v>20</v>
      </c>
      <c r="W68" s="3" t="s">
        <v>110</v>
      </c>
      <c r="X68" s="3" t="s">
        <v>41</v>
      </c>
      <c r="Y68" s="3" t="s">
        <v>106</v>
      </c>
      <c r="Z68" s="3" t="s">
        <v>10</v>
      </c>
      <c r="AA68" s="4">
        <v>444</v>
      </c>
      <c r="AB68" s="3" t="s">
        <v>25</v>
      </c>
      <c r="AC68" s="3" t="s">
        <v>110</v>
      </c>
      <c r="AD68" s="3" t="s">
        <v>1643</v>
      </c>
      <c r="AE68" s="5" t="s">
        <v>1643</v>
      </c>
      <c r="AF68" s="8" t="s">
        <v>128</v>
      </c>
      <c r="AG68" s="3" t="s">
        <v>130</v>
      </c>
      <c r="AH68" s="3" t="s">
        <v>129</v>
      </c>
      <c r="AI68" s="3" t="s">
        <v>130</v>
      </c>
      <c r="AJ68" s="3" t="s">
        <v>131</v>
      </c>
      <c r="AK68" s="3" t="s">
        <v>129</v>
      </c>
      <c r="AL68" s="3" t="s">
        <v>130</v>
      </c>
      <c r="AM68" s="3" t="s">
        <v>129</v>
      </c>
      <c r="AN68" s="3" t="s">
        <v>129</v>
      </c>
      <c r="AO68" s="3" t="s">
        <v>129</v>
      </c>
      <c r="AP68" s="3" t="s">
        <v>131</v>
      </c>
      <c r="AQ68" s="3" t="s">
        <v>131</v>
      </c>
      <c r="AR68" s="3" t="s">
        <v>131</v>
      </c>
      <c r="AS68" s="3" t="s">
        <v>131</v>
      </c>
      <c r="AT68" s="3" t="s">
        <v>129</v>
      </c>
      <c r="AU68" s="5" t="s">
        <v>1643</v>
      </c>
      <c r="AV68" s="13" t="s">
        <v>196</v>
      </c>
      <c r="AW68" s="3" t="s">
        <v>198</v>
      </c>
      <c r="AX68" s="3" t="s">
        <v>200</v>
      </c>
      <c r="AY68" s="3" t="s">
        <v>201</v>
      </c>
      <c r="AZ68" s="3" t="s">
        <v>1643</v>
      </c>
      <c r="BA68" s="3" t="s">
        <v>207</v>
      </c>
      <c r="BB68" s="3" t="s">
        <v>1643</v>
      </c>
      <c r="BC68" s="5" t="s">
        <v>1643</v>
      </c>
      <c r="BD68" s="13" t="s">
        <v>231</v>
      </c>
      <c r="BE68" s="3" t="s">
        <v>232</v>
      </c>
      <c r="BF68" s="3" t="s">
        <v>233</v>
      </c>
      <c r="BG68" s="3" t="s">
        <v>234</v>
      </c>
      <c r="BH68" s="3" t="s">
        <v>235</v>
      </c>
      <c r="BI68" s="3" t="s">
        <v>1643</v>
      </c>
      <c r="BJ68" s="3" t="s">
        <v>1643</v>
      </c>
      <c r="BK68" s="5" t="s">
        <v>1643</v>
      </c>
      <c r="BL68" s="13" t="s">
        <v>132</v>
      </c>
      <c r="BM68" s="3" t="s">
        <v>131</v>
      </c>
      <c r="BN68" s="3" t="s">
        <v>131</v>
      </c>
      <c r="BO68" s="5" t="s">
        <v>128</v>
      </c>
      <c r="BP68" s="13" t="s">
        <v>132</v>
      </c>
      <c r="BQ68" s="3" t="s">
        <v>132</v>
      </c>
      <c r="BR68" s="3" t="s">
        <v>132</v>
      </c>
      <c r="BS68" s="5" t="s">
        <v>132</v>
      </c>
      <c r="BT68" s="13" t="s">
        <v>131</v>
      </c>
      <c r="BU68" s="5" t="s">
        <v>131</v>
      </c>
      <c r="BV68" s="13" t="s">
        <v>132</v>
      </c>
      <c r="BW68" s="3" t="s">
        <v>132</v>
      </c>
      <c r="BX68" s="3" t="s">
        <v>132</v>
      </c>
      <c r="BY68" s="5" t="s">
        <v>132</v>
      </c>
      <c r="BZ68" s="13" t="s">
        <v>129</v>
      </c>
      <c r="CA68" s="3" t="s">
        <v>131</v>
      </c>
      <c r="CB68" s="3" t="s">
        <v>132</v>
      </c>
      <c r="CC68" s="3" t="s">
        <v>132</v>
      </c>
      <c r="CD68" s="5" t="s">
        <v>129</v>
      </c>
      <c r="CE68" s="13" t="s">
        <v>132</v>
      </c>
      <c r="CF68" s="3" t="s">
        <v>132</v>
      </c>
      <c r="CG68" s="3" t="s">
        <v>132</v>
      </c>
      <c r="CH68" s="3" t="s">
        <v>131</v>
      </c>
      <c r="CI68" s="3" t="s">
        <v>132</v>
      </c>
      <c r="CJ68" s="3" t="s">
        <v>132</v>
      </c>
      <c r="CK68" s="5" t="s">
        <v>132</v>
      </c>
      <c r="CL68" s="13" t="s">
        <v>129</v>
      </c>
      <c r="CM68" s="3" t="s">
        <v>131</v>
      </c>
      <c r="CN68" s="3" t="s">
        <v>129</v>
      </c>
      <c r="CO68" s="3" t="s">
        <v>129</v>
      </c>
      <c r="CP68" s="3" t="s">
        <v>129</v>
      </c>
      <c r="CQ68" s="20" t="s">
        <v>129</v>
      </c>
      <c r="CR68" s="13" t="s">
        <v>132</v>
      </c>
      <c r="CS68" s="3" t="s">
        <v>132</v>
      </c>
      <c r="CT68" s="3" t="s">
        <v>132</v>
      </c>
      <c r="CU68" s="3" t="s">
        <v>132</v>
      </c>
      <c r="CV68" s="3" t="s">
        <v>132</v>
      </c>
      <c r="CW68" s="3" t="s">
        <v>132</v>
      </c>
      <c r="CX68" s="3" t="s">
        <v>132</v>
      </c>
      <c r="CY68" s="3" t="s">
        <v>132</v>
      </c>
      <c r="CZ68" s="3" t="s">
        <v>132</v>
      </c>
      <c r="DA68" s="3" t="s">
        <v>132</v>
      </c>
      <c r="DB68" s="3" t="s">
        <v>132</v>
      </c>
      <c r="DC68" s="3" t="s">
        <v>132</v>
      </c>
      <c r="DD68" s="3" t="s">
        <v>129</v>
      </c>
      <c r="DE68" s="5" t="s">
        <v>131</v>
      </c>
      <c r="DF68" s="8" t="s">
        <v>132</v>
      </c>
      <c r="DG68" s="3" t="s">
        <v>132</v>
      </c>
      <c r="DH68" s="3" t="s">
        <v>132</v>
      </c>
      <c r="DI68" s="3" t="s">
        <v>132</v>
      </c>
      <c r="DJ68" s="3" t="s">
        <v>132</v>
      </c>
      <c r="DK68" s="3" t="s">
        <v>132</v>
      </c>
      <c r="DL68" s="3" t="s">
        <v>132</v>
      </c>
      <c r="DM68" s="3" t="s">
        <v>132</v>
      </c>
      <c r="DN68" s="5" t="s">
        <v>132</v>
      </c>
      <c r="DO68" s="8" t="s">
        <v>132</v>
      </c>
      <c r="DP68" s="3" t="s">
        <v>132</v>
      </c>
      <c r="DQ68" s="3" t="s">
        <v>132</v>
      </c>
      <c r="DR68" s="5" t="s">
        <v>132</v>
      </c>
      <c r="DS68" s="8" t="s">
        <v>129</v>
      </c>
      <c r="DT68" s="3" t="s">
        <v>129</v>
      </c>
      <c r="DU68" s="3" t="s">
        <v>129</v>
      </c>
      <c r="DV68" s="5" t="s">
        <v>132</v>
      </c>
      <c r="DW68" s="16" t="s">
        <v>1643</v>
      </c>
      <c r="DX68" s="13" t="s">
        <v>353</v>
      </c>
      <c r="DY68" s="3" t="s">
        <v>354</v>
      </c>
      <c r="DZ68" s="3" t="s">
        <v>355</v>
      </c>
      <c r="EA68" s="3" t="s">
        <v>356</v>
      </c>
      <c r="EB68" s="20" t="s">
        <v>1643</v>
      </c>
      <c r="EC68" s="13" t="s">
        <v>110</v>
      </c>
      <c r="ED68" s="3" t="s">
        <v>111</v>
      </c>
      <c r="EE68" s="3" t="s">
        <v>110</v>
      </c>
      <c r="EF68" s="3" t="s">
        <v>1795</v>
      </c>
      <c r="EG68" s="3" t="s">
        <v>110</v>
      </c>
      <c r="EH68" s="3" t="s">
        <v>110</v>
      </c>
      <c r="EI68" s="3" t="s">
        <v>110</v>
      </c>
      <c r="EJ68" s="3" t="s">
        <v>110</v>
      </c>
      <c r="EK68" s="3" t="s">
        <v>110</v>
      </c>
      <c r="EL68" s="3" t="s">
        <v>110</v>
      </c>
      <c r="EM68" s="20" t="s">
        <v>1643</v>
      </c>
      <c r="EN68" s="18" t="s">
        <v>110</v>
      </c>
      <c r="EO68" s="8" t="s">
        <v>1643</v>
      </c>
      <c r="EP68" s="3" t="s">
        <v>1643</v>
      </c>
      <c r="EQ68" s="3" t="s">
        <v>1643</v>
      </c>
      <c r="ER68" s="3" t="s">
        <v>489</v>
      </c>
      <c r="ES68" s="3" t="s">
        <v>1643</v>
      </c>
      <c r="ET68" s="3" t="s">
        <v>495</v>
      </c>
      <c r="EU68" s="3" t="s">
        <v>496</v>
      </c>
      <c r="EV68" s="3" t="s">
        <v>497</v>
      </c>
      <c r="EW68" s="3" t="s">
        <v>498</v>
      </c>
      <c r="EX68" s="20" t="s">
        <v>1643</v>
      </c>
      <c r="EY68" s="16" t="s">
        <v>111</v>
      </c>
      <c r="EZ68" s="13" t="s">
        <v>1643</v>
      </c>
      <c r="FA68" s="3" t="s">
        <v>1643</v>
      </c>
      <c r="FB68" s="3" t="s">
        <v>1643</v>
      </c>
      <c r="FC68" s="3" t="s">
        <v>1643</v>
      </c>
      <c r="FD68" s="3" t="s">
        <v>1643</v>
      </c>
      <c r="FE68" s="3" t="s">
        <v>1643</v>
      </c>
      <c r="FF68" s="3" t="s">
        <v>1643</v>
      </c>
      <c r="FG68" s="3" t="s">
        <v>1643</v>
      </c>
      <c r="FH68" s="3" t="s">
        <v>1643</v>
      </c>
      <c r="FI68" s="3" t="s">
        <v>1643</v>
      </c>
      <c r="FJ68" s="3" t="s">
        <v>1643</v>
      </c>
      <c r="FK68" s="3" t="s">
        <v>1643</v>
      </c>
      <c r="FL68" s="3" t="s">
        <v>1643</v>
      </c>
      <c r="FM68" s="3" t="s">
        <v>1643</v>
      </c>
      <c r="FN68" s="3" t="s">
        <v>1643</v>
      </c>
      <c r="FO68" s="3" t="s">
        <v>1643</v>
      </c>
      <c r="FP68" s="3" t="s">
        <v>1643</v>
      </c>
      <c r="FQ68" s="3" t="s">
        <v>1643</v>
      </c>
      <c r="FR68" s="3" t="s">
        <v>1643</v>
      </c>
      <c r="FS68" s="3" t="s">
        <v>1643</v>
      </c>
      <c r="FT68" s="3" t="s">
        <v>1643</v>
      </c>
      <c r="FU68" s="3" t="s">
        <v>1643</v>
      </c>
      <c r="FV68" s="3" t="s">
        <v>1643</v>
      </c>
      <c r="FW68" s="3" t="s">
        <v>1643</v>
      </c>
      <c r="FX68" s="3" t="s">
        <v>1643</v>
      </c>
      <c r="FY68" s="3" t="s">
        <v>1643</v>
      </c>
      <c r="FZ68" s="3" t="s">
        <v>1643</v>
      </c>
      <c r="GA68" s="3" t="s">
        <v>1643</v>
      </c>
      <c r="GB68" s="3" t="s">
        <v>1643</v>
      </c>
      <c r="GC68" s="3" t="s">
        <v>1643</v>
      </c>
      <c r="GD68" s="3" t="s">
        <v>1643</v>
      </c>
      <c r="GE68" s="3" t="s">
        <v>1643</v>
      </c>
      <c r="GF68" s="3" t="s">
        <v>1643</v>
      </c>
      <c r="GG68" s="3" t="s">
        <v>1643</v>
      </c>
      <c r="GH68" s="3" t="s">
        <v>1643</v>
      </c>
      <c r="GI68" s="3" t="s">
        <v>1643</v>
      </c>
      <c r="GJ68" s="3" t="s">
        <v>1643</v>
      </c>
      <c r="GK68" s="3" t="s">
        <v>1643</v>
      </c>
      <c r="GL68" s="3" t="s">
        <v>1643</v>
      </c>
      <c r="GM68" s="3" t="s">
        <v>1643</v>
      </c>
      <c r="GN68" s="3" t="s">
        <v>1643</v>
      </c>
      <c r="GO68" s="3" t="s">
        <v>1643</v>
      </c>
      <c r="GP68" s="20" t="s">
        <v>1643</v>
      </c>
      <c r="GQ68" s="13" t="s">
        <v>1643</v>
      </c>
      <c r="GR68" s="20" t="s">
        <v>1643</v>
      </c>
      <c r="GS68" s="13" t="s">
        <v>1643</v>
      </c>
      <c r="GT68" s="3" t="s">
        <v>1643</v>
      </c>
      <c r="GU68" s="3" t="s">
        <v>1643</v>
      </c>
      <c r="GV68" s="20" t="s">
        <v>1643</v>
      </c>
      <c r="GW68" s="31"/>
      <c r="GX68" s="13" t="s">
        <v>1643</v>
      </c>
      <c r="GY68" s="5" t="s">
        <v>1643</v>
      </c>
      <c r="GZ68" s="13" t="s">
        <v>1643</v>
      </c>
      <c r="HA68" s="5" t="s">
        <v>1643</v>
      </c>
      <c r="HB68" s="13" t="s">
        <v>1643</v>
      </c>
      <c r="HC68" s="3" t="s">
        <v>1643</v>
      </c>
      <c r="HD68" s="3" t="s">
        <v>1643</v>
      </c>
      <c r="HE68" s="3" t="s">
        <v>1643</v>
      </c>
      <c r="HF68" s="3" t="s">
        <v>1643</v>
      </c>
      <c r="HG68" s="20" t="s">
        <v>1643</v>
      </c>
      <c r="HH68" s="13" t="s">
        <v>1643</v>
      </c>
      <c r="HI68" s="3"/>
      <c r="HJ68" s="3" t="s">
        <v>1643</v>
      </c>
      <c r="HK68" s="3" t="s">
        <v>1643</v>
      </c>
      <c r="HL68" s="3" t="s">
        <v>1643</v>
      </c>
      <c r="HM68" s="3" t="s">
        <v>1643</v>
      </c>
      <c r="HN68" s="3" t="s">
        <v>1643</v>
      </c>
      <c r="HO68" s="5" t="s">
        <v>1643</v>
      </c>
      <c r="HP68" s="8" t="s">
        <v>1643</v>
      </c>
      <c r="HQ68" s="8" t="s">
        <v>1643</v>
      </c>
      <c r="HR68" s="3" t="s">
        <v>1643</v>
      </c>
      <c r="HS68" s="3" t="s">
        <v>1643</v>
      </c>
      <c r="HT68" s="3" t="s">
        <v>1643</v>
      </c>
      <c r="HU68" s="3" t="s">
        <v>1643</v>
      </c>
      <c r="HV68" s="5" t="s">
        <v>1643</v>
      </c>
      <c r="HW68" s="13" t="s">
        <v>1643</v>
      </c>
      <c r="HX68" s="8" t="s">
        <v>1643</v>
      </c>
      <c r="HY68" s="3" t="s">
        <v>1643</v>
      </c>
      <c r="HZ68" s="3" t="s">
        <v>1643</v>
      </c>
      <c r="IA68" s="3" t="s">
        <v>1643</v>
      </c>
      <c r="IB68" s="3" t="s">
        <v>1643</v>
      </c>
      <c r="IC68" s="5" t="s">
        <v>1643</v>
      </c>
      <c r="ID68" s="13" t="s">
        <v>1643</v>
      </c>
      <c r="IE68" s="8" t="s">
        <v>1643</v>
      </c>
      <c r="IF68" s="3" t="s">
        <v>1643</v>
      </c>
      <c r="IG68" s="3" t="s">
        <v>1643</v>
      </c>
      <c r="IH68" s="3" t="s">
        <v>1643</v>
      </c>
      <c r="II68" s="3" t="s">
        <v>1643</v>
      </c>
      <c r="IJ68" s="20" t="s">
        <v>1643</v>
      </c>
      <c r="IK68" s="13" t="s">
        <v>1643</v>
      </c>
      <c r="IL68" s="3" t="s">
        <v>1643</v>
      </c>
      <c r="IM68" s="3" t="s">
        <v>1643</v>
      </c>
      <c r="IN68" s="3" t="s">
        <v>1643</v>
      </c>
      <c r="IO68" s="3" t="s">
        <v>1643</v>
      </c>
      <c r="IP68" s="3" t="s">
        <v>1643</v>
      </c>
      <c r="IQ68" s="3" t="s">
        <v>1643</v>
      </c>
      <c r="IR68" s="3" t="s">
        <v>1643</v>
      </c>
      <c r="IS68" s="20" t="s">
        <v>1643</v>
      </c>
      <c r="IT68" s="13" t="s">
        <v>1643</v>
      </c>
      <c r="IU68" s="3"/>
      <c r="IV68" s="3" t="s">
        <v>1643</v>
      </c>
      <c r="IW68" s="3" t="s">
        <v>1643</v>
      </c>
      <c r="IX68" s="3" t="s">
        <v>1643</v>
      </c>
      <c r="IY68" s="5" t="s">
        <v>1643</v>
      </c>
      <c r="IZ68" s="8" t="s">
        <v>1643</v>
      </c>
      <c r="JA68" s="8" t="s">
        <v>1643</v>
      </c>
      <c r="JB68" s="3" t="s">
        <v>1643</v>
      </c>
      <c r="JC68" s="3" t="s">
        <v>1643</v>
      </c>
      <c r="JD68" s="5" t="s">
        <v>1643</v>
      </c>
      <c r="JE68" s="13" t="s">
        <v>1643</v>
      </c>
      <c r="JF68" s="3" t="s">
        <v>1643</v>
      </c>
      <c r="JG68" s="3" t="s">
        <v>1643</v>
      </c>
      <c r="JH68" s="3" t="s">
        <v>1643</v>
      </c>
      <c r="JI68" s="3" t="s">
        <v>1643</v>
      </c>
      <c r="JJ68" s="3" t="s">
        <v>1643</v>
      </c>
      <c r="JK68" s="3" t="s">
        <v>1643</v>
      </c>
      <c r="JL68" s="3" t="s">
        <v>1643</v>
      </c>
      <c r="JM68" s="20" t="s">
        <v>1643</v>
      </c>
      <c r="JN68" s="13" t="s">
        <v>1643</v>
      </c>
      <c r="JO68" s="3" t="s">
        <v>1643</v>
      </c>
      <c r="JP68" s="3" t="s">
        <v>1643</v>
      </c>
      <c r="JQ68" s="3" t="s">
        <v>1643</v>
      </c>
      <c r="JR68" s="3" t="s">
        <v>1643</v>
      </c>
      <c r="JS68" s="5" t="s">
        <v>1643</v>
      </c>
      <c r="JT68" s="13" t="s">
        <v>1643</v>
      </c>
      <c r="JU68" s="3" t="s">
        <v>1643</v>
      </c>
      <c r="JV68" s="3" t="s">
        <v>1643</v>
      </c>
      <c r="JW68" s="3" t="s">
        <v>1643</v>
      </c>
      <c r="JX68" s="5" t="s">
        <v>1643</v>
      </c>
      <c r="JY68" s="13" t="s">
        <v>1643</v>
      </c>
      <c r="JZ68" s="3" t="s">
        <v>1643</v>
      </c>
      <c r="KA68" s="3" t="s">
        <v>1643</v>
      </c>
      <c r="KB68" s="3" t="s">
        <v>1643</v>
      </c>
      <c r="KC68" s="3" t="s">
        <v>1643</v>
      </c>
      <c r="KD68" s="3" t="s">
        <v>1643</v>
      </c>
      <c r="KE68" s="3" t="s">
        <v>1643</v>
      </c>
      <c r="KF68" s="3" t="s">
        <v>1643</v>
      </c>
      <c r="KG68" s="5" t="s">
        <v>1643</v>
      </c>
      <c r="KH68" s="13" t="s">
        <v>1643</v>
      </c>
      <c r="KI68" s="3" t="s">
        <v>1643</v>
      </c>
      <c r="KJ68" s="3" t="s">
        <v>1643</v>
      </c>
      <c r="KK68" s="3" t="s">
        <v>1643</v>
      </c>
      <c r="KL68" s="3" t="s">
        <v>1643</v>
      </c>
      <c r="KM68" s="3" t="s">
        <v>1643</v>
      </c>
      <c r="KN68" s="20" t="s">
        <v>1643</v>
      </c>
      <c r="KO68" s="13" t="s">
        <v>1643</v>
      </c>
      <c r="KP68" s="3" t="s">
        <v>1643</v>
      </c>
      <c r="KQ68" s="3" t="s">
        <v>1643</v>
      </c>
      <c r="KR68" s="3" t="s">
        <v>1643</v>
      </c>
      <c r="KS68" s="20" t="s">
        <v>1643</v>
      </c>
      <c r="KT68" s="16" t="s">
        <v>1643</v>
      </c>
      <c r="KU68" s="13" t="s">
        <v>1643</v>
      </c>
      <c r="KV68" s="3" t="s">
        <v>1643</v>
      </c>
      <c r="KW68" s="3" t="s">
        <v>1643</v>
      </c>
      <c r="KX68" s="3" t="s">
        <v>1643</v>
      </c>
      <c r="KY68" s="3" t="s">
        <v>1643</v>
      </c>
      <c r="KZ68" s="3" t="s">
        <v>1643</v>
      </c>
      <c r="LA68" s="3" t="s">
        <v>1643</v>
      </c>
      <c r="LB68" s="3" t="s">
        <v>1643</v>
      </c>
      <c r="LC68" s="3" t="s">
        <v>1643</v>
      </c>
      <c r="LD68" s="3" t="s">
        <v>1643</v>
      </c>
      <c r="LE68" s="3" t="s">
        <v>1643</v>
      </c>
      <c r="LF68" s="3" t="s">
        <v>1643</v>
      </c>
      <c r="LG68" s="3" t="s">
        <v>1643</v>
      </c>
      <c r="LH68" s="3" t="s">
        <v>1643</v>
      </c>
      <c r="LI68" s="3" t="s">
        <v>1643</v>
      </c>
      <c r="LJ68" s="3" t="s">
        <v>1643</v>
      </c>
      <c r="LK68" s="3" t="s">
        <v>1643</v>
      </c>
      <c r="LL68" s="3" t="s">
        <v>1643</v>
      </c>
      <c r="LM68" s="3" t="s">
        <v>1643</v>
      </c>
      <c r="LN68" s="3" t="s">
        <v>1643</v>
      </c>
      <c r="LO68" s="3" t="s">
        <v>1643</v>
      </c>
      <c r="LP68" s="3" t="s">
        <v>1643</v>
      </c>
      <c r="LQ68" s="3" t="s">
        <v>1643</v>
      </c>
      <c r="LR68" s="3" t="s">
        <v>1643</v>
      </c>
      <c r="LS68" s="3" t="s">
        <v>1643</v>
      </c>
      <c r="LT68" s="3" t="s">
        <v>1643</v>
      </c>
      <c r="LU68" s="3" t="s">
        <v>1643</v>
      </c>
      <c r="LV68" s="3" t="s">
        <v>1643</v>
      </c>
      <c r="LW68" s="3" t="s">
        <v>1643</v>
      </c>
      <c r="LX68" s="3" t="s">
        <v>1643</v>
      </c>
      <c r="LY68" s="3" t="s">
        <v>1643</v>
      </c>
      <c r="LZ68" s="3" t="s">
        <v>1643</v>
      </c>
      <c r="MA68" s="3" t="s">
        <v>1643</v>
      </c>
      <c r="MB68" s="3" t="s">
        <v>1643</v>
      </c>
      <c r="MC68" s="3" t="s">
        <v>1643</v>
      </c>
      <c r="MD68" s="3" t="s">
        <v>1643</v>
      </c>
      <c r="ME68" s="3" t="s">
        <v>1643</v>
      </c>
      <c r="MF68" s="3" t="s">
        <v>1643</v>
      </c>
      <c r="MG68" s="3" t="s">
        <v>1643</v>
      </c>
      <c r="MH68" s="3" t="s">
        <v>1643</v>
      </c>
      <c r="MI68" s="3" t="s">
        <v>1643</v>
      </c>
      <c r="MJ68" s="3" t="s">
        <v>1643</v>
      </c>
      <c r="MK68" s="3" t="s">
        <v>1643</v>
      </c>
      <c r="ML68" s="3" t="s">
        <v>1643</v>
      </c>
      <c r="MM68" s="3" t="s">
        <v>1643</v>
      </c>
      <c r="MN68" s="20" t="s">
        <v>1643</v>
      </c>
      <c r="MO68" s="13" t="s">
        <v>1643</v>
      </c>
      <c r="MP68" s="3" t="s">
        <v>1643</v>
      </c>
      <c r="MQ68" s="3" t="s">
        <v>1643</v>
      </c>
      <c r="MR68" s="3" t="s">
        <v>1643</v>
      </c>
      <c r="MS68" s="3" t="s">
        <v>1643</v>
      </c>
      <c r="MT68" s="3" t="s">
        <v>1643</v>
      </c>
      <c r="MU68" s="3" t="s">
        <v>1643</v>
      </c>
      <c r="MV68" s="20" t="s">
        <v>1643</v>
      </c>
      <c r="MW68" s="13" t="s">
        <v>1643</v>
      </c>
      <c r="MX68" s="3" t="s">
        <v>1643</v>
      </c>
      <c r="MY68" s="3" t="s">
        <v>1643</v>
      </c>
      <c r="MZ68" s="3" t="s">
        <v>1643</v>
      </c>
      <c r="NA68" s="3" t="s">
        <v>1643</v>
      </c>
      <c r="NB68" s="3" t="s">
        <v>1643</v>
      </c>
      <c r="NC68" s="20" t="s">
        <v>1643</v>
      </c>
      <c r="ND68" s="13" t="s">
        <v>1643</v>
      </c>
      <c r="NE68" s="3" t="s">
        <v>1643</v>
      </c>
      <c r="NF68" s="3" t="s">
        <v>1643</v>
      </c>
      <c r="NG68" s="3" t="s">
        <v>1643</v>
      </c>
      <c r="NH68" s="3" t="s">
        <v>1643</v>
      </c>
      <c r="NI68" s="3" t="s">
        <v>1643</v>
      </c>
      <c r="NJ68" s="3" t="s">
        <v>1643</v>
      </c>
      <c r="NK68" s="3" t="s">
        <v>1643</v>
      </c>
      <c r="NL68" s="3" t="s">
        <v>1643</v>
      </c>
      <c r="NM68" s="3" t="s">
        <v>1643</v>
      </c>
      <c r="NN68" s="3" t="s">
        <v>1643</v>
      </c>
      <c r="NO68" s="20" t="s">
        <v>1643</v>
      </c>
      <c r="NP68" s="13" t="s">
        <v>1643</v>
      </c>
      <c r="NQ68" s="3" t="s">
        <v>1643</v>
      </c>
      <c r="NR68" s="3" t="s">
        <v>1643</v>
      </c>
      <c r="NS68" s="3" t="s">
        <v>1643</v>
      </c>
      <c r="NT68" s="3" t="s">
        <v>1643</v>
      </c>
      <c r="NU68" s="3" t="s">
        <v>1643</v>
      </c>
      <c r="NV68" s="3" t="s">
        <v>1643</v>
      </c>
      <c r="NW68" s="3" t="s">
        <v>1643</v>
      </c>
      <c r="NX68" s="3" t="s">
        <v>1643</v>
      </c>
      <c r="NY68" s="3" t="s">
        <v>1643</v>
      </c>
      <c r="NZ68" s="3" t="s">
        <v>1643</v>
      </c>
      <c r="OA68" s="3" t="s">
        <v>1643</v>
      </c>
      <c r="OB68" s="3" t="s">
        <v>1643</v>
      </c>
      <c r="OC68" s="3" t="s">
        <v>1643</v>
      </c>
      <c r="OD68" s="3" t="s">
        <v>1643</v>
      </c>
      <c r="OE68" s="5" t="s">
        <v>1643</v>
      </c>
      <c r="OF68" s="13" t="s">
        <v>1643</v>
      </c>
      <c r="OG68" s="3" t="s">
        <v>1643</v>
      </c>
      <c r="OH68" s="3" t="s">
        <v>1643</v>
      </c>
      <c r="OI68" s="3" t="s">
        <v>1643</v>
      </c>
      <c r="OJ68" s="3" t="s">
        <v>1643</v>
      </c>
      <c r="OK68" s="3" t="s">
        <v>1643</v>
      </c>
      <c r="OL68" s="3" t="s">
        <v>1643</v>
      </c>
      <c r="OM68" s="5" t="s">
        <v>1643</v>
      </c>
      <c r="ON68" s="13" t="s">
        <v>1643</v>
      </c>
      <c r="OO68" s="3" t="s">
        <v>1643</v>
      </c>
      <c r="OP68" s="3" t="s">
        <v>1643</v>
      </c>
      <c r="OQ68" s="3" t="s">
        <v>1643</v>
      </c>
      <c r="OR68" s="3" t="s">
        <v>1643</v>
      </c>
      <c r="OS68" s="3" t="s">
        <v>1643</v>
      </c>
      <c r="OT68" s="3" t="s">
        <v>1643</v>
      </c>
      <c r="OU68" s="3" t="s">
        <v>1643</v>
      </c>
      <c r="OV68" s="3" t="s">
        <v>1643</v>
      </c>
      <c r="OW68" s="3" t="s">
        <v>1643</v>
      </c>
      <c r="OX68" s="5" t="s">
        <v>1643</v>
      </c>
      <c r="OY68" s="13" t="s">
        <v>1643</v>
      </c>
      <c r="OZ68" s="3" t="s">
        <v>1643</v>
      </c>
      <c r="PA68" s="3" t="s">
        <v>1643</v>
      </c>
      <c r="PB68" s="3" t="s">
        <v>1643</v>
      </c>
      <c r="PC68" s="3" t="s">
        <v>1643</v>
      </c>
      <c r="PD68" s="3" t="s">
        <v>1643</v>
      </c>
      <c r="PE68" s="3" t="s">
        <v>1643</v>
      </c>
      <c r="PF68" s="3" t="s">
        <v>1643</v>
      </c>
      <c r="PG68" s="3" t="s">
        <v>1643</v>
      </c>
      <c r="PH68" s="3" t="s">
        <v>1643</v>
      </c>
      <c r="PI68" s="3" t="s">
        <v>1643</v>
      </c>
      <c r="PJ68" s="3" t="s">
        <v>1643</v>
      </c>
      <c r="PK68" s="3" t="s">
        <v>1643</v>
      </c>
      <c r="PL68" s="3" t="s">
        <v>1643</v>
      </c>
      <c r="PM68" s="3" t="s">
        <v>1643</v>
      </c>
      <c r="PN68" s="3" t="s">
        <v>1643</v>
      </c>
      <c r="PO68" s="3" t="s">
        <v>1643</v>
      </c>
      <c r="PP68" s="3" t="s">
        <v>1643</v>
      </c>
      <c r="PQ68" s="3" t="s">
        <v>1643</v>
      </c>
      <c r="PR68" s="3" t="s">
        <v>1643</v>
      </c>
      <c r="PS68" s="3" t="s">
        <v>1643</v>
      </c>
      <c r="PT68" s="3" t="s">
        <v>1643</v>
      </c>
      <c r="PU68" s="3" t="s">
        <v>1643</v>
      </c>
      <c r="PV68" s="3" t="s">
        <v>1643</v>
      </c>
      <c r="PW68" s="3" t="s">
        <v>1643</v>
      </c>
      <c r="PX68" s="3" t="s">
        <v>1643</v>
      </c>
      <c r="PY68" s="3" t="s">
        <v>1643</v>
      </c>
      <c r="PZ68" s="3" t="s">
        <v>1643</v>
      </c>
      <c r="QA68" s="3" t="s">
        <v>1643</v>
      </c>
      <c r="QB68" s="3" t="s">
        <v>1643</v>
      </c>
      <c r="QC68" s="3" t="s">
        <v>1643</v>
      </c>
      <c r="QD68" s="3" t="s">
        <v>1643</v>
      </c>
      <c r="QE68" s="3" t="s">
        <v>1643</v>
      </c>
      <c r="QF68" s="3" t="s">
        <v>1643</v>
      </c>
      <c r="QG68" s="3" t="s">
        <v>1643</v>
      </c>
      <c r="QH68" s="3" t="s">
        <v>1643</v>
      </c>
      <c r="QI68" s="3" t="s">
        <v>1643</v>
      </c>
      <c r="QJ68" s="3" t="s">
        <v>1643</v>
      </c>
      <c r="QK68" s="3" t="s">
        <v>1643</v>
      </c>
      <c r="QL68" s="3" t="s">
        <v>1643</v>
      </c>
      <c r="QM68" s="3" t="s">
        <v>1643</v>
      </c>
      <c r="QN68" s="3" t="s">
        <v>1643</v>
      </c>
      <c r="QO68" s="3" t="s">
        <v>1643</v>
      </c>
      <c r="QP68" s="3" t="s">
        <v>1643</v>
      </c>
      <c r="QQ68" s="3" t="s">
        <v>1643</v>
      </c>
      <c r="QR68" s="3" t="s">
        <v>1643</v>
      </c>
      <c r="QS68" s="3" t="s">
        <v>1643</v>
      </c>
      <c r="QT68" s="3" t="s">
        <v>1643</v>
      </c>
      <c r="QU68" s="3" t="s">
        <v>1643</v>
      </c>
      <c r="QV68" s="3" t="s">
        <v>1643</v>
      </c>
      <c r="QW68" s="3" t="s">
        <v>1643</v>
      </c>
      <c r="QX68" s="3" t="s">
        <v>1643</v>
      </c>
      <c r="QY68" s="3" t="s">
        <v>1643</v>
      </c>
      <c r="QZ68" s="3" t="s">
        <v>1643</v>
      </c>
      <c r="RA68" s="3" t="s">
        <v>1643</v>
      </c>
      <c r="RB68" s="3" t="s">
        <v>1643</v>
      </c>
      <c r="RC68" s="3" t="s">
        <v>1643</v>
      </c>
      <c r="RD68" s="3" t="s">
        <v>1643</v>
      </c>
      <c r="RE68" s="3" t="s">
        <v>1643</v>
      </c>
      <c r="RF68" s="3" t="s">
        <v>1643</v>
      </c>
      <c r="RG68" s="3" t="s">
        <v>1643</v>
      </c>
      <c r="RH68" s="3" t="s">
        <v>1643</v>
      </c>
      <c r="RI68" s="3" t="s">
        <v>1643</v>
      </c>
      <c r="RJ68" s="3" t="s">
        <v>1643</v>
      </c>
      <c r="RK68" s="5" t="s">
        <v>1643</v>
      </c>
      <c r="RL68" s="8" t="s">
        <v>1643</v>
      </c>
      <c r="RM68" s="3" t="s">
        <v>1643</v>
      </c>
      <c r="RN68" s="3" t="s">
        <v>1643</v>
      </c>
      <c r="RO68" s="3" t="s">
        <v>1643</v>
      </c>
      <c r="RP68" s="3" t="s">
        <v>1643</v>
      </c>
      <c r="RQ68" s="3" t="s">
        <v>1643</v>
      </c>
      <c r="RR68" s="20" t="s">
        <v>1643</v>
      </c>
      <c r="RS68" s="13" t="s">
        <v>1643</v>
      </c>
      <c r="RT68" s="3" t="s">
        <v>1643</v>
      </c>
      <c r="RU68" s="3" t="s">
        <v>1643</v>
      </c>
      <c r="RV68" s="3" t="s">
        <v>1643</v>
      </c>
      <c r="RW68" s="3" t="s">
        <v>1643</v>
      </c>
      <c r="RX68" s="3" t="s">
        <v>1643</v>
      </c>
      <c r="RY68" s="3" t="s">
        <v>1643</v>
      </c>
      <c r="RZ68" s="3" t="s">
        <v>1643</v>
      </c>
      <c r="SA68" s="3" t="s">
        <v>1643</v>
      </c>
      <c r="SB68" s="3" t="s">
        <v>1643</v>
      </c>
      <c r="SC68" s="3" t="s">
        <v>1643</v>
      </c>
      <c r="SD68" s="3" t="s">
        <v>1643</v>
      </c>
      <c r="SE68" s="3" t="s">
        <v>1643</v>
      </c>
      <c r="SF68" s="3" t="s">
        <v>1643</v>
      </c>
      <c r="SG68" s="3" t="s">
        <v>1643</v>
      </c>
      <c r="SH68" s="3" t="s">
        <v>1643</v>
      </c>
      <c r="SI68" s="3" t="s">
        <v>1643</v>
      </c>
      <c r="SJ68" s="3" t="s">
        <v>1643</v>
      </c>
      <c r="SK68" s="3" t="s">
        <v>1643</v>
      </c>
      <c r="SL68" s="3" t="s">
        <v>1643</v>
      </c>
      <c r="SM68" s="3" t="s">
        <v>1643</v>
      </c>
      <c r="SN68" s="3" t="s">
        <v>1643</v>
      </c>
      <c r="SO68" s="3" t="s">
        <v>1643</v>
      </c>
      <c r="SP68" s="3" t="s">
        <v>1643</v>
      </c>
      <c r="SQ68" s="3" t="s">
        <v>1643</v>
      </c>
      <c r="SR68" s="3" t="s">
        <v>1643</v>
      </c>
      <c r="SS68" s="3" t="s">
        <v>1643</v>
      </c>
      <c r="ST68" s="3" t="s">
        <v>1643</v>
      </c>
      <c r="SU68" s="3" t="s">
        <v>1643</v>
      </c>
      <c r="SV68" s="3" t="s">
        <v>1643</v>
      </c>
      <c r="SW68" s="3" t="s">
        <v>1643</v>
      </c>
      <c r="SX68" s="3" t="s">
        <v>1643</v>
      </c>
      <c r="SY68" s="3" t="s">
        <v>1643</v>
      </c>
      <c r="SZ68" s="3" t="s">
        <v>1643</v>
      </c>
      <c r="TA68" s="3" t="s">
        <v>1643</v>
      </c>
      <c r="TB68" s="20" t="s">
        <v>1643</v>
      </c>
      <c r="TC68" s="13"/>
      <c r="TD68" s="3"/>
      <c r="TE68" s="5"/>
      <c r="TF68" s="18" t="s">
        <v>1643</v>
      </c>
      <c r="TG68" s="13" t="s">
        <v>1643</v>
      </c>
      <c r="TH68" s="3" t="s">
        <v>1643</v>
      </c>
      <c r="TI68" s="3" t="s">
        <v>1643</v>
      </c>
      <c r="TJ68" s="3" t="s">
        <v>1643</v>
      </c>
      <c r="TK68" s="3" t="s">
        <v>1643</v>
      </c>
      <c r="TL68" s="3" t="s">
        <v>1643</v>
      </c>
      <c r="TM68" s="3" t="s">
        <v>1643</v>
      </c>
      <c r="TN68" s="3" t="s">
        <v>1643</v>
      </c>
      <c r="TO68" s="3" t="s">
        <v>1643</v>
      </c>
      <c r="TP68" s="5" t="s">
        <v>1643</v>
      </c>
      <c r="TQ68" s="8" t="s">
        <v>1643</v>
      </c>
      <c r="TR68" s="3" t="s">
        <v>1643</v>
      </c>
      <c r="TS68" s="3" t="s">
        <v>1643</v>
      </c>
      <c r="TT68" s="3" t="s">
        <v>1643</v>
      </c>
      <c r="TU68" s="20" t="s">
        <v>1643</v>
      </c>
      <c r="TV68" s="13" t="s">
        <v>1643</v>
      </c>
      <c r="TW68" s="5" t="s">
        <v>1643</v>
      </c>
      <c r="TX68" s="13" t="s">
        <v>1643</v>
      </c>
      <c r="TY68" s="5" t="s">
        <v>1643</v>
      </c>
      <c r="TZ68" s="13" t="s">
        <v>1643</v>
      </c>
      <c r="UA68" s="3" t="s">
        <v>1643</v>
      </c>
      <c r="UB68" s="3" t="s">
        <v>1643</v>
      </c>
      <c r="UC68" s="3" t="s">
        <v>1643</v>
      </c>
      <c r="UD68" s="3" t="s">
        <v>1643</v>
      </c>
      <c r="UE68" s="5" t="s">
        <v>1643</v>
      </c>
      <c r="UF68" s="13" t="s">
        <v>111</v>
      </c>
      <c r="UG68" s="3" t="s">
        <v>1796</v>
      </c>
      <c r="UH68" s="5" t="s">
        <v>1643</v>
      </c>
      <c r="UI68" s="13" t="s">
        <v>1643</v>
      </c>
      <c r="UJ68" s="3" t="s">
        <v>1643</v>
      </c>
      <c r="UK68" s="3" t="s">
        <v>1643</v>
      </c>
      <c r="UL68" s="3" t="s">
        <v>1643</v>
      </c>
      <c r="UM68" s="3" t="s">
        <v>1643</v>
      </c>
      <c r="UN68" s="3" t="s">
        <v>1643</v>
      </c>
      <c r="UO68" s="3" t="s">
        <v>1643</v>
      </c>
      <c r="UP68" s="3" t="s">
        <v>1643</v>
      </c>
      <c r="UQ68" s="3" t="s">
        <v>1643</v>
      </c>
      <c r="UR68" s="3" t="s">
        <v>1643</v>
      </c>
      <c r="US68" s="3" t="s">
        <v>1643</v>
      </c>
      <c r="UT68" s="3" t="s">
        <v>1643</v>
      </c>
      <c r="UU68" s="3" t="s">
        <v>1643</v>
      </c>
      <c r="UV68" s="3" t="s">
        <v>1643</v>
      </c>
      <c r="UW68" s="3" t="s">
        <v>1643</v>
      </c>
      <c r="UX68" s="5" t="s">
        <v>1643</v>
      </c>
      <c r="UY68" s="13" t="s">
        <v>1643</v>
      </c>
      <c r="UZ68" s="3" t="s">
        <v>1643</v>
      </c>
      <c r="VA68" s="3" t="s">
        <v>1643</v>
      </c>
      <c r="VB68" s="3" t="s">
        <v>1643</v>
      </c>
      <c r="VC68" s="3" t="s">
        <v>1643</v>
      </c>
      <c r="VD68" s="3" t="s">
        <v>1643</v>
      </c>
      <c r="VE68" s="3" t="s">
        <v>1643</v>
      </c>
      <c r="VF68" s="5" t="s">
        <v>1643</v>
      </c>
      <c r="VG68" s="13" t="s">
        <v>1643</v>
      </c>
      <c r="VH68" s="3" t="s">
        <v>1643</v>
      </c>
      <c r="VI68" s="3" t="s">
        <v>1643</v>
      </c>
      <c r="VJ68" s="3" t="s">
        <v>1643</v>
      </c>
      <c r="VK68" s="3" t="s">
        <v>1643</v>
      </c>
      <c r="VL68" s="3" t="s">
        <v>1643</v>
      </c>
      <c r="VM68" s="3" t="s">
        <v>1643</v>
      </c>
      <c r="VN68" s="5" t="s">
        <v>1643</v>
      </c>
      <c r="VO68" s="13" t="s">
        <v>1643</v>
      </c>
      <c r="VP68" s="3" t="s">
        <v>1643</v>
      </c>
      <c r="VQ68" s="3" t="s">
        <v>1643</v>
      </c>
      <c r="VR68" s="3" t="s">
        <v>1643</v>
      </c>
      <c r="VS68" s="3" t="s">
        <v>1643</v>
      </c>
      <c r="VT68" s="3" t="s">
        <v>1643</v>
      </c>
      <c r="VU68" s="3" t="s">
        <v>1643</v>
      </c>
      <c r="VV68" s="3" t="s">
        <v>1643</v>
      </c>
      <c r="VW68" s="3" t="s">
        <v>1643</v>
      </c>
      <c r="VX68" s="3" t="s">
        <v>1643</v>
      </c>
      <c r="VY68" s="3" t="s">
        <v>1643</v>
      </c>
      <c r="VZ68" s="3" t="s">
        <v>1643</v>
      </c>
      <c r="WA68" s="3" t="s">
        <v>1643</v>
      </c>
      <c r="WB68" s="3" t="s">
        <v>1643</v>
      </c>
      <c r="WC68" s="3" t="s">
        <v>1643</v>
      </c>
      <c r="WD68" s="3" t="s">
        <v>1643</v>
      </c>
      <c r="WE68" s="3" t="s">
        <v>1643</v>
      </c>
      <c r="WF68" s="3" t="s">
        <v>1643</v>
      </c>
      <c r="WG68" s="3" t="s">
        <v>1643</v>
      </c>
      <c r="WH68" s="3" t="s">
        <v>1643</v>
      </c>
      <c r="WI68" s="3" t="s">
        <v>1643</v>
      </c>
      <c r="WJ68" s="3" t="s">
        <v>1643</v>
      </c>
      <c r="WK68" s="3" t="s">
        <v>1643</v>
      </c>
      <c r="WL68" s="3" t="s">
        <v>1643</v>
      </c>
      <c r="WM68" s="3" t="s">
        <v>1643</v>
      </c>
      <c r="WN68" s="3" t="s">
        <v>1643</v>
      </c>
      <c r="WO68" s="3" t="s">
        <v>1643</v>
      </c>
      <c r="WP68" s="3" t="s">
        <v>1643</v>
      </c>
      <c r="WQ68" s="3" t="s">
        <v>1643</v>
      </c>
      <c r="WR68" s="3" t="s">
        <v>1643</v>
      </c>
      <c r="WS68" s="3" t="s">
        <v>1643</v>
      </c>
      <c r="WT68" s="3" t="s">
        <v>1643</v>
      </c>
      <c r="WU68" s="3" t="s">
        <v>1643</v>
      </c>
      <c r="WV68" s="3" t="s">
        <v>1643</v>
      </c>
      <c r="WW68" s="3" t="s">
        <v>1643</v>
      </c>
      <c r="WX68" s="3" t="s">
        <v>1643</v>
      </c>
      <c r="WY68" s="3" t="s">
        <v>1643</v>
      </c>
      <c r="WZ68" s="3" t="s">
        <v>1643</v>
      </c>
      <c r="XA68" s="3" t="s">
        <v>1643</v>
      </c>
      <c r="XB68" s="3" t="s">
        <v>1643</v>
      </c>
      <c r="XC68" s="3" t="s">
        <v>1643</v>
      </c>
      <c r="XD68" s="3" t="s">
        <v>1643</v>
      </c>
      <c r="XE68" s="3" t="s">
        <v>1643</v>
      </c>
      <c r="XF68" s="3" t="s">
        <v>1643</v>
      </c>
      <c r="XG68" s="3" t="s">
        <v>1643</v>
      </c>
      <c r="XH68" s="3" t="s">
        <v>1643</v>
      </c>
      <c r="XI68" s="3" t="s">
        <v>1643</v>
      </c>
      <c r="XJ68" s="3" t="s">
        <v>1643</v>
      </c>
      <c r="XK68" s="3" t="s">
        <v>1643</v>
      </c>
      <c r="XL68" s="3" t="s">
        <v>1643</v>
      </c>
      <c r="XM68" s="3" t="s">
        <v>1643</v>
      </c>
      <c r="XN68" s="3" t="s">
        <v>1643</v>
      </c>
      <c r="XO68" s="3" t="s">
        <v>1643</v>
      </c>
      <c r="XP68" s="3" t="s">
        <v>1643</v>
      </c>
      <c r="XQ68" s="3" t="s">
        <v>1643</v>
      </c>
      <c r="XR68" s="3" t="s">
        <v>1643</v>
      </c>
      <c r="XS68" s="3" t="s">
        <v>1643</v>
      </c>
      <c r="XT68" s="3" t="s">
        <v>1643</v>
      </c>
      <c r="XU68" s="3" t="s">
        <v>1643</v>
      </c>
      <c r="XV68" s="3" t="s">
        <v>1643</v>
      </c>
      <c r="XW68" s="3" t="s">
        <v>1643</v>
      </c>
      <c r="XX68" s="3" t="s">
        <v>1643</v>
      </c>
      <c r="XY68" s="3" t="s">
        <v>1643</v>
      </c>
      <c r="XZ68" s="3" t="s">
        <v>1643</v>
      </c>
      <c r="YA68" s="5" t="s">
        <v>1643</v>
      </c>
      <c r="YB68" s="13" t="s">
        <v>1643</v>
      </c>
      <c r="YC68" s="3" t="s">
        <v>1643</v>
      </c>
      <c r="YD68" s="3" t="s">
        <v>1643</v>
      </c>
      <c r="YE68" s="3" t="s">
        <v>1643</v>
      </c>
      <c r="YF68" s="3" t="s">
        <v>1643</v>
      </c>
      <c r="YG68" s="3" t="s">
        <v>1643</v>
      </c>
      <c r="YH68" s="5" t="s">
        <v>1643</v>
      </c>
      <c r="YI68" s="13" t="s">
        <v>1643</v>
      </c>
      <c r="YJ68" s="3" t="s">
        <v>1643</v>
      </c>
      <c r="YK68" s="3" t="s">
        <v>1643</v>
      </c>
      <c r="YL68" s="3" t="s">
        <v>1643</v>
      </c>
      <c r="YM68" s="3" t="s">
        <v>1643</v>
      </c>
      <c r="YN68" s="3" t="s">
        <v>1643</v>
      </c>
      <c r="YO68" s="3" t="s">
        <v>1643</v>
      </c>
      <c r="YP68" s="3" t="s">
        <v>1643</v>
      </c>
      <c r="YQ68" s="3" t="s">
        <v>1643</v>
      </c>
      <c r="YR68" s="3" t="s">
        <v>1643</v>
      </c>
      <c r="YS68" s="3" t="s">
        <v>1643</v>
      </c>
      <c r="YT68" s="3" t="s">
        <v>1643</v>
      </c>
      <c r="YU68" s="3" t="s">
        <v>1643</v>
      </c>
      <c r="YV68" s="3" t="s">
        <v>1643</v>
      </c>
      <c r="YW68" s="3" t="s">
        <v>1643</v>
      </c>
      <c r="YX68" s="3" t="s">
        <v>1643</v>
      </c>
      <c r="YY68" s="3" t="s">
        <v>1643</v>
      </c>
      <c r="YZ68" s="3" t="s">
        <v>1643</v>
      </c>
      <c r="ZA68" s="3" t="s">
        <v>1643</v>
      </c>
      <c r="ZB68" s="3" t="s">
        <v>1643</v>
      </c>
      <c r="ZC68" s="3" t="s">
        <v>1643</v>
      </c>
      <c r="ZD68" s="3" t="s">
        <v>1643</v>
      </c>
      <c r="ZE68" s="3" t="s">
        <v>1643</v>
      </c>
      <c r="ZF68" s="3" t="s">
        <v>1643</v>
      </c>
      <c r="ZG68" s="3" t="s">
        <v>1643</v>
      </c>
      <c r="ZH68" s="3" t="s">
        <v>1643</v>
      </c>
      <c r="ZI68" s="3" t="s">
        <v>1643</v>
      </c>
      <c r="ZJ68" s="3" t="s">
        <v>1643</v>
      </c>
      <c r="ZK68" s="3" t="s">
        <v>1643</v>
      </c>
      <c r="ZL68" s="3" t="s">
        <v>1643</v>
      </c>
      <c r="ZM68" s="3" t="s">
        <v>1643</v>
      </c>
      <c r="ZN68" s="3" t="s">
        <v>1643</v>
      </c>
      <c r="ZO68" s="3" t="s">
        <v>1643</v>
      </c>
      <c r="ZP68" s="3" t="s">
        <v>1643</v>
      </c>
      <c r="ZQ68" s="3" t="s">
        <v>1643</v>
      </c>
      <c r="ZR68" s="5" t="s">
        <v>1643</v>
      </c>
      <c r="ZS68" s="13"/>
      <c r="ZT68" s="3"/>
      <c r="ZU68" s="5"/>
      <c r="ZV68" s="18" t="s">
        <v>1643</v>
      </c>
      <c r="ZW68" s="13" t="s">
        <v>1643</v>
      </c>
      <c r="ZX68" s="3" t="s">
        <v>1643</v>
      </c>
      <c r="ZY68" s="3" t="s">
        <v>1643</v>
      </c>
      <c r="ZZ68" s="3" t="s">
        <v>1643</v>
      </c>
      <c r="AAA68" s="3" t="s">
        <v>1643</v>
      </c>
      <c r="AAB68" s="3" t="s">
        <v>1643</v>
      </c>
      <c r="AAC68" s="3" t="s">
        <v>1643</v>
      </c>
      <c r="AAD68" s="3" t="s">
        <v>1643</v>
      </c>
      <c r="AAE68" s="3" t="s">
        <v>1643</v>
      </c>
      <c r="AAF68" s="5" t="s">
        <v>1643</v>
      </c>
      <c r="AAG68" s="13" t="s">
        <v>110</v>
      </c>
      <c r="AAH68" s="3" t="s">
        <v>110</v>
      </c>
      <c r="AAI68" s="3" t="s">
        <v>110</v>
      </c>
      <c r="AAJ68" s="3" t="s">
        <v>110</v>
      </c>
      <c r="AAK68" s="3" t="s">
        <v>110</v>
      </c>
      <c r="AAL68" s="3" t="s">
        <v>1643</v>
      </c>
      <c r="AAM68" s="3" t="s">
        <v>1643</v>
      </c>
      <c r="AAN68" s="3" t="s">
        <v>1643</v>
      </c>
      <c r="AAO68" s="5" t="s">
        <v>1643</v>
      </c>
      <c r="AAP68" s="13" t="s">
        <v>111</v>
      </c>
      <c r="AAQ68" s="5" t="s">
        <v>1643</v>
      </c>
      <c r="AAR68" s="13" t="s">
        <v>520</v>
      </c>
      <c r="AAS68" s="3" t="s">
        <v>110</v>
      </c>
      <c r="AAT68" s="3" t="s">
        <v>110</v>
      </c>
      <c r="AAU68" s="3" t="s">
        <v>111</v>
      </c>
      <c r="AAV68" s="3" t="s">
        <v>111</v>
      </c>
      <c r="AAW68" s="3" t="s">
        <v>111</v>
      </c>
      <c r="AAX68" s="5" t="s">
        <v>110</v>
      </c>
      <c r="AAY68" s="13" t="s">
        <v>111</v>
      </c>
      <c r="AAZ68" s="13" t="s">
        <v>1643</v>
      </c>
      <c r="ABA68" s="3" t="s">
        <v>1643</v>
      </c>
      <c r="ABB68" s="3" t="s">
        <v>1643</v>
      </c>
      <c r="ABC68" s="3" t="s">
        <v>1643</v>
      </c>
      <c r="ABD68" s="3" t="s">
        <v>1643</v>
      </c>
      <c r="ABE68" s="20"/>
      <c r="ABF68" s="5" t="s">
        <v>1643</v>
      </c>
      <c r="ABG68" s="13" t="s">
        <v>1643</v>
      </c>
      <c r="ABH68" s="3" t="s">
        <v>1643</v>
      </c>
      <c r="ABI68" s="3" t="s">
        <v>1643</v>
      </c>
      <c r="ABJ68" s="3" t="s">
        <v>1643</v>
      </c>
      <c r="ABK68" s="3" t="s">
        <v>1643</v>
      </c>
      <c r="ABL68" s="3" t="s">
        <v>1643</v>
      </c>
      <c r="ABM68" s="5" t="s">
        <v>1643</v>
      </c>
      <c r="ABN68" s="13" t="s">
        <v>1643</v>
      </c>
      <c r="ABO68" s="3" t="s">
        <v>1643</v>
      </c>
      <c r="ABP68" s="3" t="s">
        <v>1643</v>
      </c>
      <c r="ABQ68" s="3" t="s">
        <v>1643</v>
      </c>
      <c r="ABR68" s="3" t="s">
        <v>1643</v>
      </c>
      <c r="ABS68" s="3" t="s">
        <v>1643</v>
      </c>
      <c r="ABT68" s="5" t="s">
        <v>1643</v>
      </c>
      <c r="ABU68" s="13" t="s">
        <v>1643</v>
      </c>
      <c r="ABV68" s="3" t="s">
        <v>1643</v>
      </c>
      <c r="ABW68" s="3" t="s">
        <v>1643</v>
      </c>
      <c r="ABX68" s="3" t="s">
        <v>1643</v>
      </c>
      <c r="ABY68" s="3" t="s">
        <v>1643</v>
      </c>
      <c r="ABZ68" s="3" t="s">
        <v>1643</v>
      </c>
      <c r="ACA68" s="5" t="s">
        <v>1643</v>
      </c>
      <c r="ACB68" s="13" t="s">
        <v>1643</v>
      </c>
      <c r="ACC68" s="3" t="s">
        <v>1643</v>
      </c>
      <c r="ACD68" s="3" t="s">
        <v>1643</v>
      </c>
      <c r="ACE68" s="3" t="s">
        <v>1643</v>
      </c>
      <c r="ACF68" s="3" t="s">
        <v>1643</v>
      </c>
      <c r="ACG68" s="3" t="s">
        <v>1643</v>
      </c>
      <c r="ACH68" s="3" t="s">
        <v>1643</v>
      </c>
      <c r="ACI68" s="3" t="s">
        <v>1643</v>
      </c>
      <c r="ACJ68" s="5" t="s">
        <v>1643</v>
      </c>
      <c r="ACK68" s="13" t="s">
        <v>110</v>
      </c>
      <c r="ACL68" s="3" t="s">
        <v>546</v>
      </c>
      <c r="ACM68" s="3" t="s">
        <v>1643</v>
      </c>
      <c r="ACN68" s="3" t="s">
        <v>1643</v>
      </c>
      <c r="ACO68" s="3" t="s">
        <v>1643</v>
      </c>
      <c r="ACP68" s="5" t="s">
        <v>1643</v>
      </c>
      <c r="ACQ68" s="13" t="s">
        <v>1643</v>
      </c>
      <c r="ACR68" s="3" t="s">
        <v>1643</v>
      </c>
      <c r="ACS68" s="3" t="s">
        <v>1643</v>
      </c>
      <c r="ACT68" s="3" t="s">
        <v>1643</v>
      </c>
      <c r="ACU68" s="5"/>
      <c r="ACV68" s="13" t="s">
        <v>1643</v>
      </c>
      <c r="ACW68" s="3" t="s">
        <v>1643</v>
      </c>
      <c r="ACX68" s="3" t="s">
        <v>1643</v>
      </c>
      <c r="ACY68" s="3" t="s">
        <v>1643</v>
      </c>
      <c r="ACZ68" s="5" t="s">
        <v>1643</v>
      </c>
      <c r="ADA68" s="13" t="s">
        <v>1643</v>
      </c>
      <c r="ADB68" s="3" t="s">
        <v>1643</v>
      </c>
      <c r="ADC68" s="3" t="s">
        <v>1643</v>
      </c>
      <c r="ADD68" s="3" t="s">
        <v>144</v>
      </c>
      <c r="ADE68" s="3" t="s">
        <v>156</v>
      </c>
      <c r="ADF68" s="3" t="s">
        <v>1643</v>
      </c>
      <c r="ADG68" s="3" t="s">
        <v>1643</v>
      </c>
      <c r="ADH68" s="3" t="s">
        <v>1643</v>
      </c>
      <c r="ADI68" s="20" t="s">
        <v>1643</v>
      </c>
      <c r="ADJ68" s="13" t="s">
        <v>110</v>
      </c>
      <c r="ADK68" s="3" t="s">
        <v>1643</v>
      </c>
      <c r="ADL68" s="3" t="s">
        <v>1643</v>
      </c>
      <c r="ADM68" s="3" t="s">
        <v>1643</v>
      </c>
      <c r="ADN68" s="3" t="s">
        <v>1643</v>
      </c>
      <c r="ADO68" s="5" t="s">
        <v>1643</v>
      </c>
      <c r="ADP68" s="13" t="s">
        <v>1643</v>
      </c>
      <c r="ADQ68" s="8" t="s">
        <v>1643</v>
      </c>
      <c r="ADR68" s="3" t="s">
        <v>1643</v>
      </c>
      <c r="ADS68" s="3" t="s">
        <v>1643</v>
      </c>
      <c r="ADT68" s="5" t="s">
        <v>1643</v>
      </c>
      <c r="ADU68" s="13" t="s">
        <v>1643</v>
      </c>
      <c r="ADV68" s="8" t="s">
        <v>1643</v>
      </c>
      <c r="ADW68" s="3" t="s">
        <v>1643</v>
      </c>
      <c r="ADX68" s="3" t="s">
        <v>1643</v>
      </c>
      <c r="ADY68" s="5" t="s">
        <v>1643</v>
      </c>
      <c r="ADZ68" s="13" t="s">
        <v>1643</v>
      </c>
      <c r="AEA68" s="8" t="s">
        <v>1643</v>
      </c>
      <c r="AEB68" s="3" t="s">
        <v>1643</v>
      </c>
      <c r="AEC68" s="3" t="s">
        <v>1643</v>
      </c>
      <c r="AED68" s="5" t="s">
        <v>1643</v>
      </c>
      <c r="AEE68" s="13" t="s">
        <v>136</v>
      </c>
      <c r="AEF68" s="3" t="s">
        <v>1643</v>
      </c>
      <c r="AEG68" s="3" t="s">
        <v>1643</v>
      </c>
      <c r="AEH68" s="3" t="s">
        <v>1643</v>
      </c>
      <c r="AEI68" s="3" t="s">
        <v>1643</v>
      </c>
      <c r="AEJ68" s="3" t="s">
        <v>558</v>
      </c>
      <c r="AEK68" s="3" t="s">
        <v>1643</v>
      </c>
      <c r="AEL68" s="3" t="s">
        <v>1643</v>
      </c>
      <c r="AEM68" s="5" t="s">
        <v>1643</v>
      </c>
      <c r="AEN68" s="13" t="s">
        <v>1643</v>
      </c>
      <c r="AEO68" s="3" t="s">
        <v>1643</v>
      </c>
      <c r="AEP68" s="3" t="s">
        <v>1643</v>
      </c>
      <c r="AEQ68" s="3" t="s">
        <v>1643</v>
      </c>
      <c r="AER68" s="3" t="s">
        <v>1643</v>
      </c>
      <c r="AES68" s="3" t="s">
        <v>1643</v>
      </c>
      <c r="AET68" s="5" t="s">
        <v>1643</v>
      </c>
      <c r="AEU68" s="13" t="s">
        <v>110</v>
      </c>
      <c r="AEV68" s="3" t="s">
        <v>1797</v>
      </c>
      <c r="AEW68" s="3" t="s">
        <v>111</v>
      </c>
      <c r="AEX68" s="3" t="s">
        <v>1643</v>
      </c>
      <c r="AEY68" s="5" t="s">
        <v>1643</v>
      </c>
    </row>
    <row r="69" spans="1:831" ht="409.5" x14ac:dyDescent="0.35">
      <c r="A69" s="1">
        <v>45684.544629629629</v>
      </c>
      <c r="B69" s="2">
        <v>45684.607534722221</v>
      </c>
      <c r="C69" s="4">
        <v>100</v>
      </c>
      <c r="D69" s="4">
        <v>5434</v>
      </c>
      <c r="E69" s="3" t="s">
        <v>1640</v>
      </c>
      <c r="F69" s="2">
        <v>45684.607572407411</v>
      </c>
      <c r="G69" s="3" t="s">
        <v>1798</v>
      </c>
      <c r="H69" s="4">
        <v>1</v>
      </c>
      <c r="I69" s="3" t="s">
        <v>1642</v>
      </c>
      <c r="J69" s="3" t="s">
        <v>1642</v>
      </c>
      <c r="K69" s="3" t="s">
        <v>1642</v>
      </c>
      <c r="L69" s="3" t="s">
        <v>1642</v>
      </c>
      <c r="M69" s="3" t="s">
        <v>1642</v>
      </c>
      <c r="N69" s="3" t="s">
        <v>1642</v>
      </c>
      <c r="O69" s="3" t="s">
        <v>111</v>
      </c>
      <c r="P69" s="3" t="s">
        <v>110</v>
      </c>
      <c r="Q69" s="3" t="s">
        <v>17</v>
      </c>
      <c r="R69" s="20" t="s">
        <v>110</v>
      </c>
      <c r="S69" s="127">
        <v>7</v>
      </c>
      <c r="T69" s="124"/>
      <c r="U69" s="3"/>
      <c r="V69" s="3" t="s">
        <v>20</v>
      </c>
      <c r="W69" s="3" t="s">
        <v>110</v>
      </c>
      <c r="X69" s="3" t="s">
        <v>41</v>
      </c>
      <c r="Y69" s="3" t="s">
        <v>93</v>
      </c>
      <c r="Z69" s="3" t="s">
        <v>10</v>
      </c>
      <c r="AA69" s="4">
        <v>328</v>
      </c>
      <c r="AB69" s="3" t="s">
        <v>25</v>
      </c>
      <c r="AC69" s="3" t="s">
        <v>110</v>
      </c>
      <c r="AD69" s="3" t="s">
        <v>1643</v>
      </c>
      <c r="AE69" s="5" t="s">
        <v>1643</v>
      </c>
      <c r="AF69" s="8" t="s">
        <v>1643</v>
      </c>
      <c r="AG69" s="3" t="s">
        <v>1643</v>
      </c>
      <c r="AH69" s="3" t="s">
        <v>1643</v>
      </c>
      <c r="AI69" s="3" t="s">
        <v>1643</v>
      </c>
      <c r="AJ69" s="3" t="s">
        <v>1643</v>
      </c>
      <c r="AK69" s="3" t="s">
        <v>1643</v>
      </c>
      <c r="AL69" s="3" t="s">
        <v>1643</v>
      </c>
      <c r="AM69" s="3" t="s">
        <v>1643</v>
      </c>
      <c r="AN69" s="3" t="s">
        <v>1643</v>
      </c>
      <c r="AO69" s="3" t="s">
        <v>1643</v>
      </c>
      <c r="AP69" s="3" t="s">
        <v>1643</v>
      </c>
      <c r="AQ69" s="3" t="s">
        <v>1643</v>
      </c>
      <c r="AR69" s="3" t="s">
        <v>1643</v>
      </c>
      <c r="AS69" s="3" t="s">
        <v>1643</v>
      </c>
      <c r="AT69" s="3" t="s">
        <v>1643</v>
      </c>
      <c r="AU69" s="5" t="s">
        <v>1643</v>
      </c>
      <c r="AV69" s="13" t="s">
        <v>1643</v>
      </c>
      <c r="AW69" s="3" t="s">
        <v>1643</v>
      </c>
      <c r="AX69" s="3" t="s">
        <v>1643</v>
      </c>
      <c r="AY69" s="3" t="s">
        <v>1643</v>
      </c>
      <c r="AZ69" s="3" t="s">
        <v>1643</v>
      </c>
      <c r="BA69" s="3" t="s">
        <v>1643</v>
      </c>
      <c r="BB69" s="3" t="s">
        <v>1643</v>
      </c>
      <c r="BC69" s="5" t="s">
        <v>1643</v>
      </c>
      <c r="BD69" s="13" t="s">
        <v>1643</v>
      </c>
      <c r="BE69" s="3" t="s">
        <v>1643</v>
      </c>
      <c r="BF69" s="3" t="s">
        <v>1643</v>
      </c>
      <c r="BG69" s="3" t="s">
        <v>1643</v>
      </c>
      <c r="BH69" s="3" t="s">
        <v>1643</v>
      </c>
      <c r="BI69" s="3" t="s">
        <v>1643</v>
      </c>
      <c r="BJ69" s="3" t="s">
        <v>1643</v>
      </c>
      <c r="BK69" s="5" t="s">
        <v>1643</v>
      </c>
      <c r="BL69" s="13" t="s">
        <v>1643</v>
      </c>
      <c r="BM69" s="3" t="s">
        <v>1643</v>
      </c>
      <c r="BN69" s="3" t="s">
        <v>1643</v>
      </c>
      <c r="BO69" s="5" t="s">
        <v>1643</v>
      </c>
      <c r="BP69" s="13" t="s">
        <v>1643</v>
      </c>
      <c r="BQ69" s="3" t="s">
        <v>1643</v>
      </c>
      <c r="BR69" s="3" t="s">
        <v>1643</v>
      </c>
      <c r="BS69" s="5" t="s">
        <v>1643</v>
      </c>
      <c r="BT69" s="13" t="s">
        <v>1643</v>
      </c>
      <c r="BU69" s="5" t="s">
        <v>1643</v>
      </c>
      <c r="BV69" s="13" t="s">
        <v>1643</v>
      </c>
      <c r="BW69" s="3" t="s">
        <v>1643</v>
      </c>
      <c r="BX69" s="3" t="s">
        <v>1643</v>
      </c>
      <c r="BY69" s="5" t="s">
        <v>1643</v>
      </c>
      <c r="BZ69" s="13" t="s">
        <v>1643</v>
      </c>
      <c r="CA69" s="3" t="s">
        <v>1643</v>
      </c>
      <c r="CB69" s="3" t="s">
        <v>1643</v>
      </c>
      <c r="CC69" s="3" t="s">
        <v>1643</v>
      </c>
      <c r="CD69" s="5" t="s">
        <v>1643</v>
      </c>
      <c r="CE69" s="13" t="s">
        <v>1643</v>
      </c>
      <c r="CF69" s="3" t="s">
        <v>1643</v>
      </c>
      <c r="CG69" s="3" t="s">
        <v>1643</v>
      </c>
      <c r="CH69" s="3" t="s">
        <v>1643</v>
      </c>
      <c r="CI69" s="3" t="s">
        <v>1643</v>
      </c>
      <c r="CJ69" s="3" t="s">
        <v>1643</v>
      </c>
      <c r="CK69" s="5" t="s">
        <v>1643</v>
      </c>
      <c r="CL69" s="13" t="s">
        <v>1643</v>
      </c>
      <c r="CM69" s="3" t="s">
        <v>1643</v>
      </c>
      <c r="CN69" s="3" t="s">
        <v>1643</v>
      </c>
      <c r="CO69" s="3" t="s">
        <v>1643</v>
      </c>
      <c r="CP69" s="3" t="s">
        <v>1643</v>
      </c>
      <c r="CQ69" s="20" t="s">
        <v>1643</v>
      </c>
      <c r="CR69" s="13" t="s">
        <v>1643</v>
      </c>
      <c r="CS69" s="3" t="s">
        <v>1643</v>
      </c>
      <c r="CT69" s="3" t="s">
        <v>1643</v>
      </c>
      <c r="CU69" s="3" t="s">
        <v>1643</v>
      </c>
      <c r="CV69" s="3" t="s">
        <v>1643</v>
      </c>
      <c r="CW69" s="3" t="s">
        <v>1643</v>
      </c>
      <c r="CX69" s="3" t="s">
        <v>1643</v>
      </c>
      <c r="CY69" s="3" t="s">
        <v>1643</v>
      </c>
      <c r="CZ69" s="3" t="s">
        <v>1643</v>
      </c>
      <c r="DA69" s="3" t="s">
        <v>1643</v>
      </c>
      <c r="DB69" s="3" t="s">
        <v>1643</v>
      </c>
      <c r="DC69" s="3" t="s">
        <v>1643</v>
      </c>
      <c r="DD69" s="3" t="s">
        <v>1643</v>
      </c>
      <c r="DE69" s="5" t="s">
        <v>1643</v>
      </c>
      <c r="DF69" s="8" t="s">
        <v>1643</v>
      </c>
      <c r="DG69" s="3" t="s">
        <v>1643</v>
      </c>
      <c r="DH69" s="3" t="s">
        <v>1643</v>
      </c>
      <c r="DI69" s="3" t="s">
        <v>1643</v>
      </c>
      <c r="DJ69" s="3" t="s">
        <v>1643</v>
      </c>
      <c r="DK69" s="3" t="s">
        <v>1643</v>
      </c>
      <c r="DL69" s="3" t="s">
        <v>1643</v>
      </c>
      <c r="DM69" s="3" t="s">
        <v>1643</v>
      </c>
      <c r="DN69" s="5" t="s">
        <v>1643</v>
      </c>
      <c r="DO69" s="8" t="s">
        <v>1643</v>
      </c>
      <c r="DP69" s="3" t="s">
        <v>1643</v>
      </c>
      <c r="DQ69" s="3" t="s">
        <v>1643</v>
      </c>
      <c r="DR69" s="5" t="s">
        <v>1643</v>
      </c>
      <c r="DS69" s="8" t="s">
        <v>1643</v>
      </c>
      <c r="DT69" s="3" t="s">
        <v>1643</v>
      </c>
      <c r="DU69" s="3" t="s">
        <v>1643</v>
      </c>
      <c r="DV69" s="5" t="s">
        <v>1643</v>
      </c>
      <c r="DW69" s="16" t="s">
        <v>1643</v>
      </c>
      <c r="DX69" s="13" t="s">
        <v>1643</v>
      </c>
      <c r="DY69" s="3" t="s">
        <v>1643</v>
      </c>
      <c r="DZ69" s="3" t="s">
        <v>1643</v>
      </c>
      <c r="EA69" s="3" t="s">
        <v>1643</v>
      </c>
      <c r="EB69" s="20" t="s">
        <v>1643</v>
      </c>
      <c r="EC69" s="13" t="s">
        <v>1643</v>
      </c>
      <c r="ED69" s="3" t="s">
        <v>1643</v>
      </c>
      <c r="EE69" s="3" t="s">
        <v>1643</v>
      </c>
      <c r="EF69" s="3" t="s">
        <v>1643</v>
      </c>
      <c r="EG69" s="3" t="s">
        <v>1643</v>
      </c>
      <c r="EH69" s="3" t="s">
        <v>1643</v>
      </c>
      <c r="EI69" s="3" t="s">
        <v>1643</v>
      </c>
      <c r="EJ69" s="3" t="s">
        <v>1643</v>
      </c>
      <c r="EK69" s="3" t="s">
        <v>1643</v>
      </c>
      <c r="EL69" s="3" t="s">
        <v>1643</v>
      </c>
      <c r="EM69" s="20" t="s">
        <v>1643</v>
      </c>
      <c r="EN69" s="18" t="s">
        <v>1643</v>
      </c>
      <c r="EO69" s="8" t="s">
        <v>1643</v>
      </c>
      <c r="EP69" s="3" t="s">
        <v>1643</v>
      </c>
      <c r="EQ69" s="3" t="s">
        <v>1643</v>
      </c>
      <c r="ER69" s="3" t="s">
        <v>1643</v>
      </c>
      <c r="ES69" s="3" t="s">
        <v>1643</v>
      </c>
      <c r="ET69" s="3" t="s">
        <v>1643</v>
      </c>
      <c r="EU69" s="3" t="s">
        <v>1643</v>
      </c>
      <c r="EV69" s="3" t="s">
        <v>1643</v>
      </c>
      <c r="EW69" s="3" t="s">
        <v>1643</v>
      </c>
      <c r="EX69" s="20" t="s">
        <v>1643</v>
      </c>
      <c r="EY69" s="16" t="s">
        <v>1643</v>
      </c>
      <c r="EZ69" s="13" t="s">
        <v>1643</v>
      </c>
      <c r="FA69" s="3" t="s">
        <v>1643</v>
      </c>
      <c r="FB69" s="3" t="s">
        <v>1643</v>
      </c>
      <c r="FC69" s="3" t="s">
        <v>1643</v>
      </c>
      <c r="FD69" s="3" t="s">
        <v>1643</v>
      </c>
      <c r="FE69" s="3" t="s">
        <v>1643</v>
      </c>
      <c r="FF69" s="3" t="s">
        <v>1643</v>
      </c>
      <c r="FG69" s="3" t="s">
        <v>1643</v>
      </c>
      <c r="FH69" s="3" t="s">
        <v>1643</v>
      </c>
      <c r="FI69" s="3" t="s">
        <v>1643</v>
      </c>
      <c r="FJ69" s="3" t="s">
        <v>1643</v>
      </c>
      <c r="FK69" s="3" t="s">
        <v>1643</v>
      </c>
      <c r="FL69" s="3" t="s">
        <v>1643</v>
      </c>
      <c r="FM69" s="3" t="s">
        <v>1643</v>
      </c>
      <c r="FN69" s="3" t="s">
        <v>1643</v>
      </c>
      <c r="FO69" s="3" t="s">
        <v>1643</v>
      </c>
      <c r="FP69" s="3" t="s">
        <v>1643</v>
      </c>
      <c r="FQ69" s="3" t="s">
        <v>1643</v>
      </c>
      <c r="FR69" s="3" t="s">
        <v>1643</v>
      </c>
      <c r="FS69" s="3" t="s">
        <v>1643</v>
      </c>
      <c r="FT69" s="3" t="s">
        <v>1643</v>
      </c>
      <c r="FU69" s="3" t="s">
        <v>1643</v>
      </c>
      <c r="FV69" s="3" t="s">
        <v>1643</v>
      </c>
      <c r="FW69" s="3" t="s">
        <v>1643</v>
      </c>
      <c r="FX69" s="3" t="s">
        <v>1643</v>
      </c>
      <c r="FY69" s="3" t="s">
        <v>1643</v>
      </c>
      <c r="FZ69" s="3" t="s">
        <v>1643</v>
      </c>
      <c r="GA69" s="3" t="s">
        <v>1643</v>
      </c>
      <c r="GB69" s="3" t="s">
        <v>1643</v>
      </c>
      <c r="GC69" s="3" t="s">
        <v>1643</v>
      </c>
      <c r="GD69" s="3" t="s">
        <v>1643</v>
      </c>
      <c r="GE69" s="3" t="s">
        <v>1643</v>
      </c>
      <c r="GF69" s="3" t="s">
        <v>1643</v>
      </c>
      <c r="GG69" s="3" t="s">
        <v>1643</v>
      </c>
      <c r="GH69" s="3" t="s">
        <v>1643</v>
      </c>
      <c r="GI69" s="3" t="s">
        <v>1643</v>
      </c>
      <c r="GJ69" s="3" t="s">
        <v>1643</v>
      </c>
      <c r="GK69" s="3" t="s">
        <v>1643</v>
      </c>
      <c r="GL69" s="3" t="s">
        <v>1643</v>
      </c>
      <c r="GM69" s="3" t="s">
        <v>1643</v>
      </c>
      <c r="GN69" s="3" t="s">
        <v>1643</v>
      </c>
      <c r="GO69" s="3" t="s">
        <v>1643</v>
      </c>
      <c r="GP69" s="20" t="s">
        <v>1643</v>
      </c>
      <c r="GQ69" s="13" t="s">
        <v>1643</v>
      </c>
      <c r="GR69" s="20" t="s">
        <v>1643</v>
      </c>
      <c r="GS69" s="13" t="s">
        <v>1643</v>
      </c>
      <c r="GT69" s="3" t="s">
        <v>1643</v>
      </c>
      <c r="GU69" s="3" t="s">
        <v>1643</v>
      </c>
      <c r="GV69" s="20" t="s">
        <v>1643</v>
      </c>
      <c r="GW69" s="31"/>
      <c r="GX69" s="13" t="s">
        <v>1643</v>
      </c>
      <c r="GY69" s="5" t="s">
        <v>1643</v>
      </c>
      <c r="GZ69" s="13" t="s">
        <v>1643</v>
      </c>
      <c r="HA69" s="5" t="s">
        <v>1643</v>
      </c>
      <c r="HB69" s="13" t="s">
        <v>1643</v>
      </c>
      <c r="HC69" s="3" t="s">
        <v>1643</v>
      </c>
      <c r="HD69" s="3" t="s">
        <v>1643</v>
      </c>
      <c r="HE69" s="3" t="s">
        <v>1643</v>
      </c>
      <c r="HF69" s="3" t="s">
        <v>1643</v>
      </c>
      <c r="HG69" s="20" t="s">
        <v>1643</v>
      </c>
      <c r="HH69" s="13" t="s">
        <v>1643</v>
      </c>
      <c r="HI69" s="3"/>
      <c r="HJ69" s="3" t="s">
        <v>1643</v>
      </c>
      <c r="HK69" s="3" t="s">
        <v>1643</v>
      </c>
      <c r="HL69" s="3" t="s">
        <v>1643</v>
      </c>
      <c r="HM69" s="3" t="s">
        <v>1643</v>
      </c>
      <c r="HN69" s="3" t="s">
        <v>1643</v>
      </c>
      <c r="HO69" s="5" t="s">
        <v>1643</v>
      </c>
      <c r="HP69" s="8" t="s">
        <v>1643</v>
      </c>
      <c r="HQ69" s="8" t="s">
        <v>1643</v>
      </c>
      <c r="HR69" s="3" t="s">
        <v>1643</v>
      </c>
      <c r="HS69" s="3" t="s">
        <v>1643</v>
      </c>
      <c r="HT69" s="3" t="s">
        <v>1643</v>
      </c>
      <c r="HU69" s="3" t="s">
        <v>1643</v>
      </c>
      <c r="HV69" s="5" t="s">
        <v>1643</v>
      </c>
      <c r="HW69" s="13" t="s">
        <v>1643</v>
      </c>
      <c r="HX69" s="8" t="s">
        <v>1643</v>
      </c>
      <c r="HY69" s="3" t="s">
        <v>1643</v>
      </c>
      <c r="HZ69" s="3" t="s">
        <v>1643</v>
      </c>
      <c r="IA69" s="3" t="s">
        <v>1643</v>
      </c>
      <c r="IB69" s="3" t="s">
        <v>1643</v>
      </c>
      <c r="IC69" s="5" t="s">
        <v>1643</v>
      </c>
      <c r="ID69" s="13" t="s">
        <v>1643</v>
      </c>
      <c r="IE69" s="8" t="s">
        <v>1643</v>
      </c>
      <c r="IF69" s="3" t="s">
        <v>1643</v>
      </c>
      <c r="IG69" s="3" t="s">
        <v>1643</v>
      </c>
      <c r="IH69" s="3" t="s">
        <v>1643</v>
      </c>
      <c r="II69" s="3" t="s">
        <v>1643</v>
      </c>
      <c r="IJ69" s="20" t="s">
        <v>1643</v>
      </c>
      <c r="IK69" s="13" t="s">
        <v>1643</v>
      </c>
      <c r="IL69" s="3" t="s">
        <v>1643</v>
      </c>
      <c r="IM69" s="3" t="s">
        <v>1643</v>
      </c>
      <c r="IN69" s="3" t="s">
        <v>1643</v>
      </c>
      <c r="IO69" s="3" t="s">
        <v>1643</v>
      </c>
      <c r="IP69" s="3" t="s">
        <v>1643</v>
      </c>
      <c r="IQ69" s="3" t="s">
        <v>1643</v>
      </c>
      <c r="IR69" s="3" t="s">
        <v>1643</v>
      </c>
      <c r="IS69" s="20" t="s">
        <v>1643</v>
      </c>
      <c r="IT69" s="13" t="s">
        <v>1643</v>
      </c>
      <c r="IU69" s="3"/>
      <c r="IV69" s="3" t="s">
        <v>1643</v>
      </c>
      <c r="IW69" s="3" t="s">
        <v>1643</v>
      </c>
      <c r="IX69" s="3" t="s">
        <v>1643</v>
      </c>
      <c r="IY69" s="5" t="s">
        <v>1643</v>
      </c>
      <c r="IZ69" s="8" t="s">
        <v>1643</v>
      </c>
      <c r="JA69" s="8" t="s">
        <v>1643</v>
      </c>
      <c r="JB69" s="3" t="s">
        <v>1643</v>
      </c>
      <c r="JC69" s="3" t="s">
        <v>1643</v>
      </c>
      <c r="JD69" s="5" t="s">
        <v>1643</v>
      </c>
      <c r="JE69" s="13" t="s">
        <v>1643</v>
      </c>
      <c r="JF69" s="3" t="s">
        <v>1643</v>
      </c>
      <c r="JG69" s="3" t="s">
        <v>1643</v>
      </c>
      <c r="JH69" s="3" t="s">
        <v>1643</v>
      </c>
      <c r="JI69" s="3" t="s">
        <v>1643</v>
      </c>
      <c r="JJ69" s="3" t="s">
        <v>1643</v>
      </c>
      <c r="JK69" s="3" t="s">
        <v>1643</v>
      </c>
      <c r="JL69" s="3" t="s">
        <v>1643</v>
      </c>
      <c r="JM69" s="20" t="s">
        <v>1643</v>
      </c>
      <c r="JN69" s="13" t="s">
        <v>1643</v>
      </c>
      <c r="JO69" s="3" t="s">
        <v>1643</v>
      </c>
      <c r="JP69" s="3" t="s">
        <v>1643</v>
      </c>
      <c r="JQ69" s="3" t="s">
        <v>1643</v>
      </c>
      <c r="JR69" s="3" t="s">
        <v>1643</v>
      </c>
      <c r="JS69" s="5" t="s">
        <v>1643</v>
      </c>
      <c r="JT69" s="13" t="s">
        <v>1643</v>
      </c>
      <c r="JU69" s="3" t="s">
        <v>1643</v>
      </c>
      <c r="JV69" s="3" t="s">
        <v>1643</v>
      </c>
      <c r="JW69" s="3" t="s">
        <v>1643</v>
      </c>
      <c r="JX69" s="5" t="s">
        <v>1643</v>
      </c>
      <c r="JY69" s="13" t="s">
        <v>1643</v>
      </c>
      <c r="JZ69" s="3" t="s">
        <v>1643</v>
      </c>
      <c r="KA69" s="3" t="s">
        <v>1643</v>
      </c>
      <c r="KB69" s="3" t="s">
        <v>1643</v>
      </c>
      <c r="KC69" s="3" t="s">
        <v>1643</v>
      </c>
      <c r="KD69" s="3" t="s">
        <v>1643</v>
      </c>
      <c r="KE69" s="3" t="s">
        <v>1643</v>
      </c>
      <c r="KF69" s="3" t="s">
        <v>1643</v>
      </c>
      <c r="KG69" s="5" t="s">
        <v>1643</v>
      </c>
      <c r="KH69" s="13" t="s">
        <v>1643</v>
      </c>
      <c r="KI69" s="3" t="s">
        <v>1643</v>
      </c>
      <c r="KJ69" s="3" t="s">
        <v>1643</v>
      </c>
      <c r="KK69" s="3" t="s">
        <v>1643</v>
      </c>
      <c r="KL69" s="3" t="s">
        <v>1643</v>
      </c>
      <c r="KM69" s="3" t="s">
        <v>1643</v>
      </c>
      <c r="KN69" s="20" t="s">
        <v>1643</v>
      </c>
      <c r="KO69" s="13" t="s">
        <v>1643</v>
      </c>
      <c r="KP69" s="3" t="s">
        <v>1643</v>
      </c>
      <c r="KQ69" s="3" t="s">
        <v>1643</v>
      </c>
      <c r="KR69" s="3" t="s">
        <v>1643</v>
      </c>
      <c r="KS69" s="20" t="s">
        <v>1643</v>
      </c>
      <c r="KT69" s="16" t="s">
        <v>1643</v>
      </c>
      <c r="KU69" s="13" t="s">
        <v>1643</v>
      </c>
      <c r="KV69" s="3" t="s">
        <v>1643</v>
      </c>
      <c r="KW69" s="3" t="s">
        <v>1643</v>
      </c>
      <c r="KX69" s="3" t="s">
        <v>1643</v>
      </c>
      <c r="KY69" s="3" t="s">
        <v>1643</v>
      </c>
      <c r="KZ69" s="3" t="s">
        <v>1643</v>
      </c>
      <c r="LA69" s="3" t="s">
        <v>1643</v>
      </c>
      <c r="LB69" s="3" t="s">
        <v>1643</v>
      </c>
      <c r="LC69" s="3" t="s">
        <v>1643</v>
      </c>
      <c r="LD69" s="3" t="s">
        <v>1643</v>
      </c>
      <c r="LE69" s="3" t="s">
        <v>1643</v>
      </c>
      <c r="LF69" s="3" t="s">
        <v>1643</v>
      </c>
      <c r="LG69" s="3" t="s">
        <v>1643</v>
      </c>
      <c r="LH69" s="3" t="s">
        <v>1643</v>
      </c>
      <c r="LI69" s="3" t="s">
        <v>1643</v>
      </c>
      <c r="LJ69" s="3" t="s">
        <v>1643</v>
      </c>
      <c r="LK69" s="3" t="s">
        <v>1643</v>
      </c>
      <c r="LL69" s="3" t="s">
        <v>1643</v>
      </c>
      <c r="LM69" s="3" t="s">
        <v>1643</v>
      </c>
      <c r="LN69" s="3" t="s">
        <v>1643</v>
      </c>
      <c r="LO69" s="3" t="s">
        <v>1643</v>
      </c>
      <c r="LP69" s="3" t="s">
        <v>1643</v>
      </c>
      <c r="LQ69" s="3" t="s">
        <v>1643</v>
      </c>
      <c r="LR69" s="3" t="s">
        <v>1643</v>
      </c>
      <c r="LS69" s="3" t="s">
        <v>1643</v>
      </c>
      <c r="LT69" s="3" t="s">
        <v>1643</v>
      </c>
      <c r="LU69" s="3" t="s">
        <v>1643</v>
      </c>
      <c r="LV69" s="3" t="s">
        <v>1643</v>
      </c>
      <c r="LW69" s="3" t="s">
        <v>1643</v>
      </c>
      <c r="LX69" s="3" t="s">
        <v>1643</v>
      </c>
      <c r="LY69" s="3" t="s">
        <v>1643</v>
      </c>
      <c r="LZ69" s="3" t="s">
        <v>1643</v>
      </c>
      <c r="MA69" s="3" t="s">
        <v>1643</v>
      </c>
      <c r="MB69" s="3" t="s">
        <v>1643</v>
      </c>
      <c r="MC69" s="3" t="s">
        <v>1643</v>
      </c>
      <c r="MD69" s="3" t="s">
        <v>1643</v>
      </c>
      <c r="ME69" s="3" t="s">
        <v>1643</v>
      </c>
      <c r="MF69" s="3" t="s">
        <v>1643</v>
      </c>
      <c r="MG69" s="3" t="s">
        <v>1643</v>
      </c>
      <c r="MH69" s="3" t="s">
        <v>1643</v>
      </c>
      <c r="MI69" s="3" t="s">
        <v>1643</v>
      </c>
      <c r="MJ69" s="3" t="s">
        <v>1643</v>
      </c>
      <c r="MK69" s="3" t="s">
        <v>1643</v>
      </c>
      <c r="ML69" s="3" t="s">
        <v>1643</v>
      </c>
      <c r="MM69" s="3" t="s">
        <v>1643</v>
      </c>
      <c r="MN69" s="20" t="s">
        <v>1643</v>
      </c>
      <c r="MO69" s="13" t="s">
        <v>1643</v>
      </c>
      <c r="MP69" s="3" t="s">
        <v>1643</v>
      </c>
      <c r="MQ69" s="3" t="s">
        <v>1643</v>
      </c>
      <c r="MR69" s="3" t="s">
        <v>1643</v>
      </c>
      <c r="MS69" s="3" t="s">
        <v>1643</v>
      </c>
      <c r="MT69" s="3" t="s">
        <v>1643</v>
      </c>
      <c r="MU69" s="3" t="s">
        <v>1643</v>
      </c>
      <c r="MV69" s="20" t="s">
        <v>1643</v>
      </c>
      <c r="MW69" s="13" t="s">
        <v>1643</v>
      </c>
      <c r="MX69" s="3" t="s">
        <v>1643</v>
      </c>
      <c r="MY69" s="3" t="s">
        <v>1643</v>
      </c>
      <c r="MZ69" s="3" t="s">
        <v>1643</v>
      </c>
      <c r="NA69" s="3" t="s">
        <v>1643</v>
      </c>
      <c r="NB69" s="3" t="s">
        <v>1643</v>
      </c>
      <c r="NC69" s="20" t="s">
        <v>1643</v>
      </c>
      <c r="ND69" s="13" t="s">
        <v>1643</v>
      </c>
      <c r="NE69" s="3" t="s">
        <v>1643</v>
      </c>
      <c r="NF69" s="3" t="s">
        <v>1643</v>
      </c>
      <c r="NG69" s="3" t="s">
        <v>1643</v>
      </c>
      <c r="NH69" s="3" t="s">
        <v>1643</v>
      </c>
      <c r="NI69" s="3" t="s">
        <v>1643</v>
      </c>
      <c r="NJ69" s="3" t="s">
        <v>1643</v>
      </c>
      <c r="NK69" s="3" t="s">
        <v>1643</v>
      </c>
      <c r="NL69" s="3" t="s">
        <v>1643</v>
      </c>
      <c r="NM69" s="3" t="s">
        <v>1643</v>
      </c>
      <c r="NN69" s="3" t="s">
        <v>1643</v>
      </c>
      <c r="NO69" s="20" t="s">
        <v>1643</v>
      </c>
      <c r="NP69" s="13" t="s">
        <v>1643</v>
      </c>
      <c r="NQ69" s="3" t="s">
        <v>1643</v>
      </c>
      <c r="NR69" s="3" t="s">
        <v>1643</v>
      </c>
      <c r="NS69" s="3" t="s">
        <v>1643</v>
      </c>
      <c r="NT69" s="3" t="s">
        <v>1643</v>
      </c>
      <c r="NU69" s="3" t="s">
        <v>1643</v>
      </c>
      <c r="NV69" s="3" t="s">
        <v>1643</v>
      </c>
      <c r="NW69" s="3" t="s">
        <v>1643</v>
      </c>
      <c r="NX69" s="3" t="s">
        <v>1643</v>
      </c>
      <c r="NY69" s="3" t="s">
        <v>1643</v>
      </c>
      <c r="NZ69" s="3" t="s">
        <v>1643</v>
      </c>
      <c r="OA69" s="3" t="s">
        <v>1643</v>
      </c>
      <c r="OB69" s="3" t="s">
        <v>1643</v>
      </c>
      <c r="OC69" s="3" t="s">
        <v>1643</v>
      </c>
      <c r="OD69" s="3" t="s">
        <v>1643</v>
      </c>
      <c r="OE69" s="5" t="s">
        <v>1643</v>
      </c>
      <c r="OF69" s="13" t="s">
        <v>1643</v>
      </c>
      <c r="OG69" s="3" t="s">
        <v>1643</v>
      </c>
      <c r="OH69" s="3" t="s">
        <v>1643</v>
      </c>
      <c r="OI69" s="3" t="s">
        <v>1643</v>
      </c>
      <c r="OJ69" s="3" t="s">
        <v>1643</v>
      </c>
      <c r="OK69" s="3" t="s">
        <v>1643</v>
      </c>
      <c r="OL69" s="3" t="s">
        <v>1643</v>
      </c>
      <c r="OM69" s="5" t="s">
        <v>1643</v>
      </c>
      <c r="ON69" s="13" t="s">
        <v>1643</v>
      </c>
      <c r="OO69" s="3" t="s">
        <v>1643</v>
      </c>
      <c r="OP69" s="3" t="s">
        <v>1643</v>
      </c>
      <c r="OQ69" s="3" t="s">
        <v>1643</v>
      </c>
      <c r="OR69" s="3" t="s">
        <v>1643</v>
      </c>
      <c r="OS69" s="3" t="s">
        <v>1643</v>
      </c>
      <c r="OT69" s="3" t="s">
        <v>1643</v>
      </c>
      <c r="OU69" s="3" t="s">
        <v>1643</v>
      </c>
      <c r="OV69" s="3" t="s">
        <v>1643</v>
      </c>
      <c r="OW69" s="3" t="s">
        <v>1643</v>
      </c>
      <c r="OX69" s="5" t="s">
        <v>1643</v>
      </c>
      <c r="OY69" s="13" t="s">
        <v>1643</v>
      </c>
      <c r="OZ69" s="3" t="s">
        <v>1643</v>
      </c>
      <c r="PA69" s="3" t="s">
        <v>1643</v>
      </c>
      <c r="PB69" s="3" t="s">
        <v>1643</v>
      </c>
      <c r="PC69" s="3" t="s">
        <v>1643</v>
      </c>
      <c r="PD69" s="3" t="s">
        <v>1643</v>
      </c>
      <c r="PE69" s="3" t="s">
        <v>1643</v>
      </c>
      <c r="PF69" s="3" t="s">
        <v>1643</v>
      </c>
      <c r="PG69" s="3" t="s">
        <v>1643</v>
      </c>
      <c r="PH69" s="3" t="s">
        <v>1643</v>
      </c>
      <c r="PI69" s="3" t="s">
        <v>1643</v>
      </c>
      <c r="PJ69" s="3" t="s">
        <v>1643</v>
      </c>
      <c r="PK69" s="3" t="s">
        <v>1643</v>
      </c>
      <c r="PL69" s="3" t="s">
        <v>1643</v>
      </c>
      <c r="PM69" s="3" t="s">
        <v>1643</v>
      </c>
      <c r="PN69" s="3" t="s">
        <v>1643</v>
      </c>
      <c r="PO69" s="3" t="s">
        <v>1643</v>
      </c>
      <c r="PP69" s="3" t="s">
        <v>1643</v>
      </c>
      <c r="PQ69" s="3" t="s">
        <v>1643</v>
      </c>
      <c r="PR69" s="3" t="s">
        <v>1643</v>
      </c>
      <c r="PS69" s="3" t="s">
        <v>1643</v>
      </c>
      <c r="PT69" s="3" t="s">
        <v>1643</v>
      </c>
      <c r="PU69" s="3" t="s">
        <v>1643</v>
      </c>
      <c r="PV69" s="3" t="s">
        <v>1643</v>
      </c>
      <c r="PW69" s="3" t="s">
        <v>1643</v>
      </c>
      <c r="PX69" s="3" t="s">
        <v>1643</v>
      </c>
      <c r="PY69" s="3" t="s">
        <v>1643</v>
      </c>
      <c r="PZ69" s="3" t="s">
        <v>1643</v>
      </c>
      <c r="QA69" s="3" t="s">
        <v>1643</v>
      </c>
      <c r="QB69" s="3" t="s">
        <v>1643</v>
      </c>
      <c r="QC69" s="3" t="s">
        <v>1643</v>
      </c>
      <c r="QD69" s="3" t="s">
        <v>1643</v>
      </c>
      <c r="QE69" s="3" t="s">
        <v>1643</v>
      </c>
      <c r="QF69" s="3" t="s">
        <v>1643</v>
      </c>
      <c r="QG69" s="3" t="s">
        <v>1643</v>
      </c>
      <c r="QH69" s="3" t="s">
        <v>1643</v>
      </c>
      <c r="QI69" s="3" t="s">
        <v>1643</v>
      </c>
      <c r="QJ69" s="3" t="s">
        <v>1643</v>
      </c>
      <c r="QK69" s="3" t="s">
        <v>1643</v>
      </c>
      <c r="QL69" s="3" t="s">
        <v>1643</v>
      </c>
      <c r="QM69" s="3" t="s">
        <v>1643</v>
      </c>
      <c r="QN69" s="3" t="s">
        <v>1643</v>
      </c>
      <c r="QO69" s="3" t="s">
        <v>1643</v>
      </c>
      <c r="QP69" s="3" t="s">
        <v>1643</v>
      </c>
      <c r="QQ69" s="3" t="s">
        <v>1643</v>
      </c>
      <c r="QR69" s="3" t="s">
        <v>1643</v>
      </c>
      <c r="QS69" s="3" t="s">
        <v>1643</v>
      </c>
      <c r="QT69" s="3" t="s">
        <v>1643</v>
      </c>
      <c r="QU69" s="3" t="s">
        <v>1643</v>
      </c>
      <c r="QV69" s="3" t="s">
        <v>1643</v>
      </c>
      <c r="QW69" s="3" t="s">
        <v>1643</v>
      </c>
      <c r="QX69" s="3" t="s">
        <v>1643</v>
      </c>
      <c r="QY69" s="3" t="s">
        <v>1643</v>
      </c>
      <c r="QZ69" s="3" t="s">
        <v>1643</v>
      </c>
      <c r="RA69" s="3" t="s">
        <v>1643</v>
      </c>
      <c r="RB69" s="3" t="s">
        <v>1643</v>
      </c>
      <c r="RC69" s="3" t="s">
        <v>1643</v>
      </c>
      <c r="RD69" s="3" t="s">
        <v>1643</v>
      </c>
      <c r="RE69" s="3" t="s">
        <v>1643</v>
      </c>
      <c r="RF69" s="3" t="s">
        <v>1643</v>
      </c>
      <c r="RG69" s="3" t="s">
        <v>1643</v>
      </c>
      <c r="RH69" s="3" t="s">
        <v>1643</v>
      </c>
      <c r="RI69" s="3" t="s">
        <v>1643</v>
      </c>
      <c r="RJ69" s="3" t="s">
        <v>1643</v>
      </c>
      <c r="RK69" s="5" t="s">
        <v>1643</v>
      </c>
      <c r="RL69" s="8" t="s">
        <v>1643</v>
      </c>
      <c r="RM69" s="3" t="s">
        <v>1643</v>
      </c>
      <c r="RN69" s="3" t="s">
        <v>1643</v>
      </c>
      <c r="RO69" s="3" t="s">
        <v>1643</v>
      </c>
      <c r="RP69" s="3" t="s">
        <v>1643</v>
      </c>
      <c r="RQ69" s="3" t="s">
        <v>1643</v>
      </c>
      <c r="RR69" s="20" t="s">
        <v>1643</v>
      </c>
      <c r="RS69" s="13" t="s">
        <v>1643</v>
      </c>
      <c r="RT69" s="3" t="s">
        <v>1643</v>
      </c>
      <c r="RU69" s="3" t="s">
        <v>1643</v>
      </c>
      <c r="RV69" s="3" t="s">
        <v>1643</v>
      </c>
      <c r="RW69" s="3" t="s">
        <v>1643</v>
      </c>
      <c r="RX69" s="3" t="s">
        <v>1643</v>
      </c>
      <c r="RY69" s="3" t="s">
        <v>1643</v>
      </c>
      <c r="RZ69" s="3" t="s">
        <v>1643</v>
      </c>
      <c r="SA69" s="3" t="s">
        <v>1643</v>
      </c>
      <c r="SB69" s="3" t="s">
        <v>1643</v>
      </c>
      <c r="SC69" s="3" t="s">
        <v>1643</v>
      </c>
      <c r="SD69" s="3" t="s">
        <v>1643</v>
      </c>
      <c r="SE69" s="3" t="s">
        <v>1643</v>
      </c>
      <c r="SF69" s="3" t="s">
        <v>1643</v>
      </c>
      <c r="SG69" s="3" t="s">
        <v>1643</v>
      </c>
      <c r="SH69" s="3" t="s">
        <v>1643</v>
      </c>
      <c r="SI69" s="3" t="s">
        <v>1643</v>
      </c>
      <c r="SJ69" s="3" t="s">
        <v>1643</v>
      </c>
      <c r="SK69" s="3" t="s">
        <v>1643</v>
      </c>
      <c r="SL69" s="3" t="s">
        <v>1643</v>
      </c>
      <c r="SM69" s="3" t="s">
        <v>1643</v>
      </c>
      <c r="SN69" s="3" t="s">
        <v>1643</v>
      </c>
      <c r="SO69" s="3" t="s">
        <v>1643</v>
      </c>
      <c r="SP69" s="3" t="s">
        <v>1643</v>
      </c>
      <c r="SQ69" s="3" t="s">
        <v>1643</v>
      </c>
      <c r="SR69" s="3" t="s">
        <v>1643</v>
      </c>
      <c r="SS69" s="3" t="s">
        <v>1643</v>
      </c>
      <c r="ST69" s="3" t="s">
        <v>1643</v>
      </c>
      <c r="SU69" s="3" t="s">
        <v>1643</v>
      </c>
      <c r="SV69" s="3" t="s">
        <v>1643</v>
      </c>
      <c r="SW69" s="3" t="s">
        <v>1643</v>
      </c>
      <c r="SX69" s="3" t="s">
        <v>1643</v>
      </c>
      <c r="SY69" s="3" t="s">
        <v>1643</v>
      </c>
      <c r="SZ69" s="3" t="s">
        <v>1643</v>
      </c>
      <c r="TA69" s="3" t="s">
        <v>1643</v>
      </c>
      <c r="TB69" s="20" t="s">
        <v>1643</v>
      </c>
      <c r="TC69" s="13"/>
      <c r="TD69" s="3"/>
      <c r="TE69" s="5"/>
      <c r="TF69" s="18" t="s">
        <v>1643</v>
      </c>
      <c r="TG69" s="13" t="s">
        <v>1643</v>
      </c>
      <c r="TH69" s="3" t="s">
        <v>1643</v>
      </c>
      <c r="TI69" s="3" t="s">
        <v>1643</v>
      </c>
      <c r="TJ69" s="3" t="s">
        <v>1643</v>
      </c>
      <c r="TK69" s="3" t="s">
        <v>1643</v>
      </c>
      <c r="TL69" s="3" t="s">
        <v>1643</v>
      </c>
      <c r="TM69" s="3" t="s">
        <v>1643</v>
      </c>
      <c r="TN69" s="3" t="s">
        <v>1643</v>
      </c>
      <c r="TO69" s="3" t="s">
        <v>1643</v>
      </c>
      <c r="TP69" s="5" t="s">
        <v>1643</v>
      </c>
      <c r="TQ69" s="8" t="s">
        <v>1643</v>
      </c>
      <c r="TR69" s="3" t="s">
        <v>1643</v>
      </c>
      <c r="TS69" s="3" t="s">
        <v>1643</v>
      </c>
      <c r="TT69" s="3" t="s">
        <v>1643</v>
      </c>
      <c r="TU69" s="20" t="s">
        <v>1643</v>
      </c>
      <c r="TV69" s="13" t="s">
        <v>1643</v>
      </c>
      <c r="TW69" s="5" t="s">
        <v>1643</v>
      </c>
      <c r="TX69" s="13" t="s">
        <v>1643</v>
      </c>
      <c r="TY69" s="5" t="s">
        <v>1643</v>
      </c>
      <c r="TZ69" s="13" t="s">
        <v>1643</v>
      </c>
      <c r="UA69" s="3" t="s">
        <v>1643</v>
      </c>
      <c r="UB69" s="3" t="s">
        <v>1643</v>
      </c>
      <c r="UC69" s="3" t="s">
        <v>1643</v>
      </c>
      <c r="UD69" s="3" t="s">
        <v>1643</v>
      </c>
      <c r="UE69" s="5" t="s">
        <v>1643</v>
      </c>
      <c r="UF69" s="13" t="s">
        <v>110</v>
      </c>
      <c r="UG69" s="3" t="s">
        <v>1643</v>
      </c>
      <c r="UH69" s="5" t="s">
        <v>110</v>
      </c>
      <c r="UI69" s="13" t="s">
        <v>129</v>
      </c>
      <c r="UJ69" s="3" t="s">
        <v>132</v>
      </c>
      <c r="UK69" s="3" t="s">
        <v>132</v>
      </c>
      <c r="UL69" s="3" t="s">
        <v>132</v>
      </c>
      <c r="UM69" s="3" t="s">
        <v>132</v>
      </c>
      <c r="UN69" s="3" t="s">
        <v>132</v>
      </c>
      <c r="UO69" s="3" t="s">
        <v>132</v>
      </c>
      <c r="UP69" s="3" t="s">
        <v>132</v>
      </c>
      <c r="UQ69" s="3" t="s">
        <v>131</v>
      </c>
      <c r="UR69" s="3" t="s">
        <v>132</v>
      </c>
      <c r="US69" s="3" t="s">
        <v>132</v>
      </c>
      <c r="UT69" s="3" t="s">
        <v>132</v>
      </c>
      <c r="UU69" s="3" t="s">
        <v>132</v>
      </c>
      <c r="UV69" s="3" t="s">
        <v>132</v>
      </c>
      <c r="UW69" s="3" t="s">
        <v>132</v>
      </c>
      <c r="UX69" s="5" t="s">
        <v>1969</v>
      </c>
      <c r="UY69" s="13" t="s">
        <v>196</v>
      </c>
      <c r="UZ69" s="3" t="s">
        <v>1643</v>
      </c>
      <c r="VA69" s="3" t="s">
        <v>1643</v>
      </c>
      <c r="VB69" s="3" t="s">
        <v>201</v>
      </c>
      <c r="VC69" s="3" t="s">
        <v>1643</v>
      </c>
      <c r="VD69" s="3" t="s">
        <v>1643</v>
      </c>
      <c r="VE69" s="3" t="s">
        <v>1643</v>
      </c>
      <c r="VF69" s="5" t="s">
        <v>224</v>
      </c>
      <c r="VG69" s="13" t="s">
        <v>1643</v>
      </c>
      <c r="VH69" s="3" t="s">
        <v>1643</v>
      </c>
      <c r="VI69" s="3" t="s">
        <v>1643</v>
      </c>
      <c r="VJ69" s="3" t="s">
        <v>1643</v>
      </c>
      <c r="VK69" s="3" t="s">
        <v>235</v>
      </c>
      <c r="VL69" s="3" t="s">
        <v>1643</v>
      </c>
      <c r="VM69" s="3" t="s">
        <v>1643</v>
      </c>
      <c r="VN69" s="5" t="s">
        <v>1643</v>
      </c>
      <c r="VO69" s="13" t="s">
        <v>132</v>
      </c>
      <c r="VP69" s="3" t="s">
        <v>1643</v>
      </c>
      <c r="VQ69" s="3" t="s">
        <v>132</v>
      </c>
      <c r="VR69" s="3" t="s">
        <v>1643</v>
      </c>
      <c r="VS69" s="3" t="s">
        <v>132</v>
      </c>
      <c r="VT69" s="3" t="s">
        <v>132</v>
      </c>
      <c r="VU69" s="3" t="s">
        <v>132</v>
      </c>
      <c r="VV69" s="3" t="s">
        <v>132</v>
      </c>
      <c r="VW69" s="3" t="s">
        <v>132</v>
      </c>
      <c r="VX69" s="3" t="s">
        <v>132</v>
      </c>
      <c r="VY69" s="3" t="s">
        <v>132</v>
      </c>
      <c r="VZ69" s="3" t="s">
        <v>132</v>
      </c>
      <c r="WA69" s="3" t="s">
        <v>132</v>
      </c>
      <c r="WB69" s="3" t="s">
        <v>132</v>
      </c>
      <c r="WC69" s="3" t="s">
        <v>132</v>
      </c>
      <c r="WD69" s="3" t="s">
        <v>132</v>
      </c>
      <c r="WE69" s="3" t="s">
        <v>1643</v>
      </c>
      <c r="WF69" s="3" t="s">
        <v>131</v>
      </c>
      <c r="WG69" s="3" t="s">
        <v>131</v>
      </c>
      <c r="WH69" s="3" t="s">
        <v>127</v>
      </c>
      <c r="WI69" s="3" t="s">
        <v>132</v>
      </c>
      <c r="WJ69" s="3" t="s">
        <v>132</v>
      </c>
      <c r="WK69" s="3" t="s">
        <v>132</v>
      </c>
      <c r="WL69" s="3" t="s">
        <v>132</v>
      </c>
      <c r="WM69" s="3" t="s">
        <v>132</v>
      </c>
      <c r="WN69" s="3" t="s">
        <v>132</v>
      </c>
      <c r="WO69" s="3" t="s">
        <v>132</v>
      </c>
      <c r="WP69" s="3" t="s">
        <v>132</v>
      </c>
      <c r="WQ69" s="3" t="s">
        <v>132</v>
      </c>
      <c r="WR69" s="3" t="s">
        <v>132</v>
      </c>
      <c r="WS69" s="3" t="s">
        <v>132</v>
      </c>
      <c r="WT69" s="3" t="s">
        <v>132</v>
      </c>
      <c r="WU69" s="3" t="s">
        <v>132</v>
      </c>
      <c r="WV69" s="3" t="s">
        <v>132</v>
      </c>
      <c r="WW69" s="3" t="s">
        <v>132</v>
      </c>
      <c r="WX69" s="3" t="s">
        <v>132</v>
      </c>
      <c r="WY69" s="3" t="s">
        <v>132</v>
      </c>
      <c r="WZ69" s="3" t="s">
        <v>132</v>
      </c>
      <c r="XA69" s="3" t="s">
        <v>132</v>
      </c>
      <c r="XB69" s="3" t="s">
        <v>132</v>
      </c>
      <c r="XC69" s="3" t="s">
        <v>132</v>
      </c>
      <c r="XD69" s="3" t="s">
        <v>132</v>
      </c>
      <c r="XE69" s="3" t="s">
        <v>132</v>
      </c>
      <c r="XF69" s="3" t="s">
        <v>132</v>
      </c>
      <c r="XG69" s="3" t="s">
        <v>132</v>
      </c>
      <c r="XH69" s="3" t="s">
        <v>132</v>
      </c>
      <c r="XI69" s="3" t="s">
        <v>129</v>
      </c>
      <c r="XJ69" s="3" t="s">
        <v>132</v>
      </c>
      <c r="XK69" s="3" t="s">
        <v>132</v>
      </c>
      <c r="XL69" s="3" t="s">
        <v>127</v>
      </c>
      <c r="XM69" s="3" t="s">
        <v>127</v>
      </c>
      <c r="XN69" s="3" t="s">
        <v>131</v>
      </c>
      <c r="XO69" s="3" t="s">
        <v>127</v>
      </c>
      <c r="XP69" s="3" t="s">
        <v>127</v>
      </c>
      <c r="XQ69" s="3" t="s">
        <v>132</v>
      </c>
      <c r="XR69" s="3" t="s">
        <v>132</v>
      </c>
      <c r="XS69" s="3" t="s">
        <v>132</v>
      </c>
      <c r="XT69" s="3" t="s">
        <v>132</v>
      </c>
      <c r="XU69" s="3" t="s">
        <v>127</v>
      </c>
      <c r="XV69" s="3" t="s">
        <v>127</v>
      </c>
      <c r="XW69" s="3" t="s">
        <v>132</v>
      </c>
      <c r="XX69" s="3" t="s">
        <v>132</v>
      </c>
      <c r="XY69" s="3" t="s">
        <v>131</v>
      </c>
      <c r="XZ69" s="3" t="s">
        <v>131</v>
      </c>
      <c r="YA69" s="5" t="s">
        <v>345</v>
      </c>
      <c r="YB69" s="13" t="s">
        <v>353</v>
      </c>
      <c r="YC69" s="3" t="s">
        <v>354</v>
      </c>
      <c r="YD69" s="3" t="s">
        <v>355</v>
      </c>
      <c r="YE69" s="3" t="s">
        <v>1643</v>
      </c>
      <c r="YF69" s="3" t="s">
        <v>357</v>
      </c>
      <c r="YG69" s="3" t="s">
        <v>111</v>
      </c>
      <c r="YH69" s="5" t="s">
        <v>1643</v>
      </c>
      <c r="YI69" s="13" t="s">
        <v>110</v>
      </c>
      <c r="YJ69" s="3" t="s">
        <v>111</v>
      </c>
      <c r="YK69" s="3" t="s">
        <v>1643</v>
      </c>
      <c r="YL69" s="3" t="s">
        <v>111</v>
      </c>
      <c r="YM69" s="3" t="s">
        <v>1643</v>
      </c>
      <c r="YN69" s="3" t="s">
        <v>1643</v>
      </c>
      <c r="YO69" s="3" t="s">
        <v>110</v>
      </c>
      <c r="YP69" s="3" t="s">
        <v>111</v>
      </c>
      <c r="YQ69" s="3" t="s">
        <v>1643</v>
      </c>
      <c r="YR69" s="3" t="s">
        <v>110</v>
      </c>
      <c r="YS69" s="3" t="s">
        <v>425</v>
      </c>
      <c r="YT69" s="3" t="s">
        <v>111</v>
      </c>
      <c r="YU69" s="3" t="s">
        <v>1643</v>
      </c>
      <c r="YV69" s="3" t="s">
        <v>110</v>
      </c>
      <c r="YW69" s="3" t="s">
        <v>111</v>
      </c>
      <c r="YX69" s="3" t="s">
        <v>1643</v>
      </c>
      <c r="YY69" s="3" t="s">
        <v>111</v>
      </c>
      <c r="YZ69" s="3" t="s">
        <v>1643</v>
      </c>
      <c r="ZA69" s="3" t="s">
        <v>1643</v>
      </c>
      <c r="ZB69" s="3" t="s">
        <v>110</v>
      </c>
      <c r="ZC69" s="3" t="s">
        <v>111</v>
      </c>
      <c r="ZD69" s="3" t="s">
        <v>1643</v>
      </c>
      <c r="ZE69" s="3" t="s">
        <v>110</v>
      </c>
      <c r="ZF69" s="3" t="s">
        <v>111</v>
      </c>
      <c r="ZG69" s="3" t="s">
        <v>1643</v>
      </c>
      <c r="ZH69" s="3" t="s">
        <v>110</v>
      </c>
      <c r="ZI69" s="3" t="s">
        <v>111</v>
      </c>
      <c r="ZJ69" s="3" t="s">
        <v>1643</v>
      </c>
      <c r="ZK69" s="3" t="s">
        <v>111</v>
      </c>
      <c r="ZL69" s="3" t="s">
        <v>1643</v>
      </c>
      <c r="ZM69" s="3" t="s">
        <v>1643</v>
      </c>
      <c r="ZN69" s="3" t="s">
        <v>1643</v>
      </c>
      <c r="ZO69" s="3" t="s">
        <v>1643</v>
      </c>
      <c r="ZP69" s="3" t="s">
        <v>1643</v>
      </c>
      <c r="ZQ69" s="3" t="s">
        <v>1643</v>
      </c>
      <c r="ZR69" s="5" t="s">
        <v>1643</v>
      </c>
      <c r="ZS69" s="3" t="s">
        <v>462</v>
      </c>
      <c r="ZT69" s="3" t="s">
        <v>452</v>
      </c>
      <c r="ZU69" s="5"/>
      <c r="ZV69" s="18" t="s">
        <v>110</v>
      </c>
      <c r="ZW69" s="13" t="s">
        <v>1643</v>
      </c>
      <c r="ZX69" s="3" t="s">
        <v>1643</v>
      </c>
      <c r="ZY69" s="3" t="s">
        <v>486</v>
      </c>
      <c r="ZZ69" s="3" t="s">
        <v>1643</v>
      </c>
      <c r="AAA69" s="3" t="s">
        <v>1643</v>
      </c>
      <c r="AAB69" s="3" t="s">
        <v>495</v>
      </c>
      <c r="AAC69" s="3" t="s">
        <v>496</v>
      </c>
      <c r="AAD69" s="3" t="s">
        <v>497</v>
      </c>
      <c r="AAE69" s="3" t="s">
        <v>498</v>
      </c>
      <c r="AAF69" s="5" t="s">
        <v>1643</v>
      </c>
      <c r="AAG69" s="13" t="s">
        <v>111</v>
      </c>
      <c r="AAH69" s="3" t="s">
        <v>111</v>
      </c>
      <c r="AAI69" s="3" t="s">
        <v>110</v>
      </c>
      <c r="AAJ69" s="3" t="s">
        <v>111</v>
      </c>
      <c r="AAK69" s="3" t="s">
        <v>110</v>
      </c>
      <c r="AAL69" s="3" t="s">
        <v>1799</v>
      </c>
      <c r="AAM69" s="3" t="s">
        <v>1800</v>
      </c>
      <c r="AAN69" s="4">
        <v>220142</v>
      </c>
      <c r="AAO69" s="5" t="s">
        <v>1756</v>
      </c>
      <c r="AAP69" s="13" t="s">
        <v>111</v>
      </c>
      <c r="AAQ69" s="5" t="s">
        <v>1643</v>
      </c>
      <c r="AAR69" s="13" t="s">
        <v>526</v>
      </c>
      <c r="AAS69" s="3" t="s">
        <v>1643</v>
      </c>
      <c r="AAT69" s="3" t="s">
        <v>1643</v>
      </c>
      <c r="AAU69" s="3" t="s">
        <v>1643</v>
      </c>
      <c r="AAV69" s="3" t="s">
        <v>1643</v>
      </c>
      <c r="AAW69" s="3" t="s">
        <v>1643</v>
      </c>
      <c r="AAX69" s="5" t="s">
        <v>110</v>
      </c>
      <c r="AAY69" s="13" t="s">
        <v>110</v>
      </c>
      <c r="AAZ69" s="13" t="s">
        <v>555</v>
      </c>
      <c r="ABA69" s="3" t="s">
        <v>1643</v>
      </c>
      <c r="ABB69" s="3" t="s">
        <v>541</v>
      </c>
      <c r="ABC69" s="3" t="s">
        <v>1643</v>
      </c>
      <c r="ABD69" s="3" t="s">
        <v>1643</v>
      </c>
      <c r="ABE69" s="20"/>
      <c r="ABF69" s="5" t="s">
        <v>1643</v>
      </c>
      <c r="ABG69" s="13" t="s">
        <v>1718</v>
      </c>
      <c r="ABH69" s="3" t="s">
        <v>1643</v>
      </c>
      <c r="ABI69" s="3" t="s">
        <v>541</v>
      </c>
      <c r="ABJ69" s="3" t="s">
        <v>1643</v>
      </c>
      <c r="ABK69" s="3" t="s">
        <v>1643</v>
      </c>
      <c r="ABL69" s="3" t="s">
        <v>1643</v>
      </c>
      <c r="ABM69" s="5" t="s">
        <v>1643</v>
      </c>
      <c r="ABN69" s="13" t="s">
        <v>1801</v>
      </c>
      <c r="ABO69" s="3" t="s">
        <v>1643</v>
      </c>
      <c r="ABP69" s="3" t="s">
        <v>541</v>
      </c>
      <c r="ABQ69" s="3" t="s">
        <v>1643</v>
      </c>
      <c r="ABR69" s="3" t="s">
        <v>1643</v>
      </c>
      <c r="ABS69" s="3" t="s">
        <v>1643</v>
      </c>
      <c r="ABT69" s="5" t="s">
        <v>1643</v>
      </c>
      <c r="ABU69" s="13" t="s">
        <v>1802</v>
      </c>
      <c r="ABV69" s="3" t="s">
        <v>1643</v>
      </c>
      <c r="ABW69" s="3" t="s">
        <v>1643</v>
      </c>
      <c r="ABX69" s="3" t="s">
        <v>1643</v>
      </c>
      <c r="ABY69" s="3" t="s">
        <v>1643</v>
      </c>
      <c r="ABZ69" s="3" t="s">
        <v>1643</v>
      </c>
      <c r="ACA69" s="5" t="s">
        <v>1643</v>
      </c>
      <c r="ACB69" s="13" t="s">
        <v>1643</v>
      </c>
      <c r="ACC69" s="3" t="s">
        <v>557</v>
      </c>
      <c r="ACD69" s="3" t="s">
        <v>140</v>
      </c>
      <c r="ACE69" s="3" t="s">
        <v>144</v>
      </c>
      <c r="ACF69" s="3" t="s">
        <v>156</v>
      </c>
      <c r="ACG69" s="3" t="s">
        <v>558</v>
      </c>
      <c r="ACH69" s="3" t="s">
        <v>1643</v>
      </c>
      <c r="ACI69" s="3" t="s">
        <v>152</v>
      </c>
      <c r="ACJ69" s="5" t="s">
        <v>1643</v>
      </c>
      <c r="ACK69" s="13" t="s">
        <v>110</v>
      </c>
      <c r="ACL69" s="3" t="s">
        <v>564</v>
      </c>
      <c r="ACM69" s="3" t="s">
        <v>1643</v>
      </c>
      <c r="ACN69" s="3" t="s">
        <v>1643</v>
      </c>
      <c r="ACO69" s="3" t="s">
        <v>1643</v>
      </c>
      <c r="ACP69" s="5" t="s">
        <v>545</v>
      </c>
      <c r="ACQ69" s="13" t="s">
        <v>565</v>
      </c>
      <c r="ACR69" s="3" t="s">
        <v>1643</v>
      </c>
      <c r="ACS69" s="3" t="s">
        <v>1643</v>
      </c>
      <c r="ACT69" s="3" t="s">
        <v>545</v>
      </c>
      <c r="ACU69" s="5"/>
      <c r="ACV69" s="13" t="s">
        <v>1643</v>
      </c>
      <c r="ACW69" s="3" t="s">
        <v>1643</v>
      </c>
      <c r="ACX69" s="3" t="s">
        <v>1643</v>
      </c>
      <c r="ACY69" s="3" t="s">
        <v>1643</v>
      </c>
      <c r="ACZ69" s="5" t="s">
        <v>1643</v>
      </c>
      <c r="ADA69" s="13" t="s">
        <v>136</v>
      </c>
      <c r="ADB69" s="3" t="s">
        <v>557</v>
      </c>
      <c r="ADC69" s="3" t="s">
        <v>1643</v>
      </c>
      <c r="ADD69" s="3" t="s">
        <v>144</v>
      </c>
      <c r="ADE69" s="3" t="s">
        <v>156</v>
      </c>
      <c r="ADF69" s="3" t="s">
        <v>558</v>
      </c>
      <c r="ADG69" s="3" t="s">
        <v>1643</v>
      </c>
      <c r="ADH69" s="3" t="s">
        <v>568</v>
      </c>
      <c r="ADI69" s="20" t="s">
        <v>1643</v>
      </c>
      <c r="ADJ69" s="13" t="s">
        <v>110</v>
      </c>
      <c r="ADK69" s="3" t="s">
        <v>576</v>
      </c>
      <c r="ADL69" s="3" t="s">
        <v>1643</v>
      </c>
      <c r="ADM69" s="3" t="s">
        <v>1643</v>
      </c>
      <c r="ADN69" s="3" t="s">
        <v>1643</v>
      </c>
      <c r="ADO69" s="5" t="s">
        <v>545</v>
      </c>
      <c r="ADP69" s="13" t="s">
        <v>1643</v>
      </c>
      <c r="ADQ69" s="8" t="s">
        <v>1643</v>
      </c>
      <c r="ADR69" s="3" t="s">
        <v>1643</v>
      </c>
      <c r="ADS69" s="3" t="s">
        <v>1643</v>
      </c>
      <c r="ADT69" s="5" t="s">
        <v>1643</v>
      </c>
      <c r="ADU69" s="13" t="s">
        <v>1643</v>
      </c>
      <c r="ADV69" s="8" t="s">
        <v>1643</v>
      </c>
      <c r="ADW69" s="3" t="s">
        <v>1643</v>
      </c>
      <c r="ADX69" s="3" t="s">
        <v>1643</v>
      </c>
      <c r="ADY69" s="5" t="s">
        <v>1643</v>
      </c>
      <c r="ADZ69" s="13" t="s">
        <v>1643</v>
      </c>
      <c r="AEA69" s="8" t="s">
        <v>1643</v>
      </c>
      <c r="AEB69" s="3" t="s">
        <v>1643</v>
      </c>
      <c r="AEC69" s="3" t="s">
        <v>1643</v>
      </c>
      <c r="AED69" s="5" t="s">
        <v>1643</v>
      </c>
      <c r="AEE69" s="13" t="s">
        <v>136</v>
      </c>
      <c r="AEF69" s="3" t="s">
        <v>557</v>
      </c>
      <c r="AEG69" s="3" t="s">
        <v>1643</v>
      </c>
      <c r="AEH69" s="3" t="s">
        <v>144</v>
      </c>
      <c r="AEI69" s="3" t="s">
        <v>1643</v>
      </c>
      <c r="AEJ69" s="3" t="s">
        <v>558</v>
      </c>
      <c r="AEK69" s="3" t="s">
        <v>1643</v>
      </c>
      <c r="AEL69" s="3" t="s">
        <v>1643</v>
      </c>
      <c r="AEM69" s="5" t="s">
        <v>1643</v>
      </c>
      <c r="AEN69" s="13" t="s">
        <v>1643</v>
      </c>
      <c r="AEO69" s="3" t="s">
        <v>1643</v>
      </c>
      <c r="AEP69" s="3" t="s">
        <v>1643</v>
      </c>
      <c r="AEQ69" s="3" t="s">
        <v>1643</v>
      </c>
      <c r="AER69" s="3" t="s">
        <v>1643</v>
      </c>
      <c r="AES69" s="3" t="s">
        <v>1643</v>
      </c>
      <c r="AET69" s="5" t="s">
        <v>1643</v>
      </c>
      <c r="AEU69" s="13" t="s">
        <v>111</v>
      </c>
      <c r="AEV69" s="3" t="s">
        <v>1643</v>
      </c>
      <c r="AEW69" s="3" t="s">
        <v>110</v>
      </c>
      <c r="AEX69" s="3" t="s">
        <v>1803</v>
      </c>
      <c r="AEY69" s="5" t="s">
        <v>1643</v>
      </c>
    </row>
    <row r="70" spans="1:831" ht="101.5" x14ac:dyDescent="0.35">
      <c r="A70" s="1">
        <v>45678.429768518516</v>
      </c>
      <c r="B70" s="2">
        <v>45678.437418981484</v>
      </c>
      <c r="C70" s="4">
        <v>100</v>
      </c>
      <c r="D70" s="4">
        <v>660</v>
      </c>
      <c r="E70" s="3" t="s">
        <v>1677</v>
      </c>
      <c r="F70" s="2">
        <v>45685.437463472219</v>
      </c>
      <c r="G70" s="3" t="s">
        <v>1804</v>
      </c>
      <c r="H70" s="4">
        <v>1</v>
      </c>
      <c r="I70" s="3" t="s">
        <v>1642</v>
      </c>
      <c r="J70" s="3" t="s">
        <v>1642</v>
      </c>
      <c r="K70" s="3" t="s">
        <v>1642</v>
      </c>
      <c r="L70" s="3" t="s">
        <v>1642</v>
      </c>
      <c r="M70" s="3" t="s">
        <v>1642</v>
      </c>
      <c r="N70" s="3" t="s">
        <v>1642</v>
      </c>
      <c r="O70" s="3" t="s">
        <v>111</v>
      </c>
      <c r="P70" s="3" t="s">
        <v>110</v>
      </c>
      <c r="Q70" s="3" t="s">
        <v>13</v>
      </c>
      <c r="R70" s="20" t="s">
        <v>110</v>
      </c>
      <c r="S70" s="127">
        <v>6</v>
      </c>
      <c r="T70" s="124"/>
      <c r="U70" s="3"/>
      <c r="V70" s="3" t="s">
        <v>20</v>
      </c>
      <c r="W70" s="3" t="s">
        <v>111</v>
      </c>
      <c r="X70" s="3" t="s">
        <v>41</v>
      </c>
      <c r="Y70" s="3" t="s">
        <v>67</v>
      </c>
      <c r="Z70" s="3" t="s">
        <v>16</v>
      </c>
      <c r="AA70" s="4">
        <v>106</v>
      </c>
      <c r="AB70" s="3" t="s">
        <v>25</v>
      </c>
      <c r="AC70" s="3" t="s">
        <v>110</v>
      </c>
      <c r="AD70" s="3" t="s">
        <v>1643</v>
      </c>
      <c r="AE70" s="5" t="s">
        <v>1643</v>
      </c>
      <c r="AF70" s="8" t="s">
        <v>1643</v>
      </c>
      <c r="AG70" s="3" t="s">
        <v>1643</v>
      </c>
      <c r="AH70" s="3" t="s">
        <v>1643</v>
      </c>
      <c r="AI70" s="3" t="s">
        <v>1643</v>
      </c>
      <c r="AJ70" s="3" t="s">
        <v>1643</v>
      </c>
      <c r="AK70" s="3" t="s">
        <v>1643</v>
      </c>
      <c r="AL70" s="3" t="s">
        <v>1643</v>
      </c>
      <c r="AM70" s="3" t="s">
        <v>1643</v>
      </c>
      <c r="AN70" s="3" t="s">
        <v>1643</v>
      </c>
      <c r="AO70" s="3" t="s">
        <v>1643</v>
      </c>
      <c r="AP70" s="3" t="s">
        <v>1643</v>
      </c>
      <c r="AQ70" s="3" t="s">
        <v>1643</v>
      </c>
      <c r="AR70" s="3" t="s">
        <v>1643</v>
      </c>
      <c r="AS70" s="3" t="s">
        <v>1643</v>
      </c>
      <c r="AT70" s="3" t="s">
        <v>1643</v>
      </c>
      <c r="AU70" s="5" t="s">
        <v>1643</v>
      </c>
      <c r="AV70" s="13" t="s">
        <v>1643</v>
      </c>
      <c r="AW70" s="3" t="s">
        <v>1643</v>
      </c>
      <c r="AX70" s="3" t="s">
        <v>1643</v>
      </c>
      <c r="AY70" s="3" t="s">
        <v>1643</v>
      </c>
      <c r="AZ70" s="3" t="s">
        <v>1643</v>
      </c>
      <c r="BA70" s="3" t="s">
        <v>1643</v>
      </c>
      <c r="BB70" s="3" t="s">
        <v>1643</v>
      </c>
      <c r="BC70" s="5" t="s">
        <v>1643</v>
      </c>
      <c r="BD70" s="13" t="s">
        <v>1643</v>
      </c>
      <c r="BE70" s="3" t="s">
        <v>1643</v>
      </c>
      <c r="BF70" s="3" t="s">
        <v>1643</v>
      </c>
      <c r="BG70" s="3" t="s">
        <v>1643</v>
      </c>
      <c r="BH70" s="3" t="s">
        <v>1643</v>
      </c>
      <c r="BI70" s="3" t="s">
        <v>1643</v>
      </c>
      <c r="BJ70" s="3" t="s">
        <v>1643</v>
      </c>
      <c r="BK70" s="5" t="s">
        <v>1643</v>
      </c>
      <c r="BL70" s="13" t="s">
        <v>1643</v>
      </c>
      <c r="BM70" s="3" t="s">
        <v>1643</v>
      </c>
      <c r="BN70" s="3" t="s">
        <v>1643</v>
      </c>
      <c r="BO70" s="5" t="s">
        <v>1643</v>
      </c>
      <c r="BP70" s="13" t="s">
        <v>1643</v>
      </c>
      <c r="BQ70" s="3" t="s">
        <v>1643</v>
      </c>
      <c r="BR70" s="3" t="s">
        <v>1643</v>
      </c>
      <c r="BS70" s="5" t="s">
        <v>1643</v>
      </c>
      <c r="BT70" s="13" t="s">
        <v>1643</v>
      </c>
      <c r="BU70" s="5" t="s">
        <v>1643</v>
      </c>
      <c r="BV70" s="13" t="s">
        <v>1643</v>
      </c>
      <c r="BW70" s="3" t="s">
        <v>1643</v>
      </c>
      <c r="BX70" s="3" t="s">
        <v>1643</v>
      </c>
      <c r="BY70" s="5" t="s">
        <v>1643</v>
      </c>
      <c r="BZ70" s="13" t="s">
        <v>1643</v>
      </c>
      <c r="CA70" s="3" t="s">
        <v>1643</v>
      </c>
      <c r="CB70" s="3" t="s">
        <v>1643</v>
      </c>
      <c r="CC70" s="3" t="s">
        <v>1643</v>
      </c>
      <c r="CD70" s="5" t="s">
        <v>1643</v>
      </c>
      <c r="CE70" s="13" t="s">
        <v>1643</v>
      </c>
      <c r="CF70" s="3" t="s">
        <v>1643</v>
      </c>
      <c r="CG70" s="3" t="s">
        <v>1643</v>
      </c>
      <c r="CH70" s="3" t="s">
        <v>1643</v>
      </c>
      <c r="CI70" s="3" t="s">
        <v>1643</v>
      </c>
      <c r="CJ70" s="3" t="s">
        <v>1643</v>
      </c>
      <c r="CK70" s="5" t="s">
        <v>1643</v>
      </c>
      <c r="CL70" s="13" t="s">
        <v>1643</v>
      </c>
      <c r="CM70" s="3" t="s">
        <v>1643</v>
      </c>
      <c r="CN70" s="3" t="s">
        <v>1643</v>
      </c>
      <c r="CO70" s="3" t="s">
        <v>1643</v>
      </c>
      <c r="CP70" s="3" t="s">
        <v>1643</v>
      </c>
      <c r="CQ70" s="20" t="s">
        <v>1643</v>
      </c>
      <c r="CR70" s="13" t="s">
        <v>1643</v>
      </c>
      <c r="CS70" s="3" t="s">
        <v>1643</v>
      </c>
      <c r="CT70" s="3" t="s">
        <v>1643</v>
      </c>
      <c r="CU70" s="3" t="s">
        <v>1643</v>
      </c>
      <c r="CV70" s="3" t="s">
        <v>1643</v>
      </c>
      <c r="CW70" s="3" t="s">
        <v>1643</v>
      </c>
      <c r="CX70" s="3" t="s">
        <v>1643</v>
      </c>
      <c r="CY70" s="3" t="s">
        <v>1643</v>
      </c>
      <c r="CZ70" s="3" t="s">
        <v>1643</v>
      </c>
      <c r="DA70" s="3" t="s">
        <v>1643</v>
      </c>
      <c r="DB70" s="3" t="s">
        <v>1643</v>
      </c>
      <c r="DC70" s="3" t="s">
        <v>1643</v>
      </c>
      <c r="DD70" s="3" t="s">
        <v>1643</v>
      </c>
      <c r="DE70" s="5" t="s">
        <v>1643</v>
      </c>
      <c r="DF70" s="8" t="s">
        <v>1643</v>
      </c>
      <c r="DG70" s="3" t="s">
        <v>1643</v>
      </c>
      <c r="DH70" s="3" t="s">
        <v>1643</v>
      </c>
      <c r="DI70" s="3" t="s">
        <v>1643</v>
      </c>
      <c r="DJ70" s="3" t="s">
        <v>1643</v>
      </c>
      <c r="DK70" s="3" t="s">
        <v>1643</v>
      </c>
      <c r="DL70" s="3" t="s">
        <v>1643</v>
      </c>
      <c r="DM70" s="3" t="s">
        <v>1643</v>
      </c>
      <c r="DN70" s="5" t="s">
        <v>1643</v>
      </c>
      <c r="DO70" s="8" t="s">
        <v>1643</v>
      </c>
      <c r="DP70" s="3" t="s">
        <v>1643</v>
      </c>
      <c r="DQ70" s="3" t="s">
        <v>1643</v>
      </c>
      <c r="DR70" s="5" t="s">
        <v>1643</v>
      </c>
      <c r="DS70" s="8" t="s">
        <v>1643</v>
      </c>
      <c r="DT70" s="3" t="s">
        <v>1643</v>
      </c>
      <c r="DU70" s="3" t="s">
        <v>1643</v>
      </c>
      <c r="DV70" s="5" t="s">
        <v>1643</v>
      </c>
      <c r="DW70" s="16" t="s">
        <v>1643</v>
      </c>
      <c r="DX70" s="13" t="s">
        <v>1643</v>
      </c>
      <c r="DY70" s="3" t="s">
        <v>1643</v>
      </c>
      <c r="DZ70" s="3" t="s">
        <v>1643</v>
      </c>
      <c r="EA70" s="3" t="s">
        <v>1643</v>
      </c>
      <c r="EB70" s="20" t="s">
        <v>1643</v>
      </c>
      <c r="EC70" s="13" t="s">
        <v>1643</v>
      </c>
      <c r="ED70" s="3" t="s">
        <v>1643</v>
      </c>
      <c r="EE70" s="3" t="s">
        <v>1643</v>
      </c>
      <c r="EF70" s="3" t="s">
        <v>1643</v>
      </c>
      <c r="EG70" s="3" t="s">
        <v>1643</v>
      </c>
      <c r="EH70" s="3" t="s">
        <v>1643</v>
      </c>
      <c r="EI70" s="3" t="s">
        <v>1643</v>
      </c>
      <c r="EJ70" s="3" t="s">
        <v>1643</v>
      </c>
      <c r="EK70" s="3" t="s">
        <v>1643</v>
      </c>
      <c r="EL70" s="3" t="s">
        <v>1643</v>
      </c>
      <c r="EM70" s="20" t="s">
        <v>1643</v>
      </c>
      <c r="EN70" s="18" t="s">
        <v>1643</v>
      </c>
      <c r="EO70" s="8" t="s">
        <v>1643</v>
      </c>
      <c r="EP70" s="3" t="s">
        <v>1643</v>
      </c>
      <c r="EQ70" s="3" t="s">
        <v>1643</v>
      </c>
      <c r="ER70" s="3" t="s">
        <v>1643</v>
      </c>
      <c r="ES70" s="3" t="s">
        <v>1643</v>
      </c>
      <c r="ET70" s="3" t="s">
        <v>1643</v>
      </c>
      <c r="EU70" s="3" t="s">
        <v>1643</v>
      </c>
      <c r="EV70" s="3" t="s">
        <v>1643</v>
      </c>
      <c r="EW70" s="3" t="s">
        <v>1643</v>
      </c>
      <c r="EX70" s="20" t="s">
        <v>1643</v>
      </c>
      <c r="EY70" s="16" t="s">
        <v>1643</v>
      </c>
      <c r="EZ70" s="13" t="s">
        <v>1643</v>
      </c>
      <c r="FA70" s="3" t="s">
        <v>1643</v>
      </c>
      <c r="FB70" s="3" t="s">
        <v>1643</v>
      </c>
      <c r="FC70" s="3" t="s">
        <v>1643</v>
      </c>
      <c r="FD70" s="3" t="s">
        <v>1643</v>
      </c>
      <c r="FE70" s="3" t="s">
        <v>1643</v>
      </c>
      <c r="FF70" s="3" t="s">
        <v>1643</v>
      </c>
      <c r="FG70" s="3" t="s">
        <v>1643</v>
      </c>
      <c r="FH70" s="3" t="s">
        <v>1643</v>
      </c>
      <c r="FI70" s="3" t="s">
        <v>1643</v>
      </c>
      <c r="FJ70" s="3" t="s">
        <v>1643</v>
      </c>
      <c r="FK70" s="3" t="s">
        <v>1643</v>
      </c>
      <c r="FL70" s="3" t="s">
        <v>1643</v>
      </c>
      <c r="FM70" s="3" t="s">
        <v>1643</v>
      </c>
      <c r="FN70" s="3" t="s">
        <v>1643</v>
      </c>
      <c r="FO70" s="3" t="s">
        <v>1643</v>
      </c>
      <c r="FP70" s="3" t="s">
        <v>1643</v>
      </c>
      <c r="FQ70" s="3" t="s">
        <v>1643</v>
      </c>
      <c r="FR70" s="3" t="s">
        <v>1643</v>
      </c>
      <c r="FS70" s="3" t="s">
        <v>1643</v>
      </c>
      <c r="FT70" s="3" t="s">
        <v>1643</v>
      </c>
      <c r="FU70" s="3" t="s">
        <v>1643</v>
      </c>
      <c r="FV70" s="3" t="s">
        <v>1643</v>
      </c>
      <c r="FW70" s="3" t="s">
        <v>1643</v>
      </c>
      <c r="FX70" s="3" t="s">
        <v>1643</v>
      </c>
      <c r="FY70" s="3" t="s">
        <v>1643</v>
      </c>
      <c r="FZ70" s="3" t="s">
        <v>1643</v>
      </c>
      <c r="GA70" s="3" t="s">
        <v>1643</v>
      </c>
      <c r="GB70" s="3" t="s">
        <v>1643</v>
      </c>
      <c r="GC70" s="3" t="s">
        <v>1643</v>
      </c>
      <c r="GD70" s="3" t="s">
        <v>1643</v>
      </c>
      <c r="GE70" s="3" t="s">
        <v>1643</v>
      </c>
      <c r="GF70" s="3" t="s">
        <v>1643</v>
      </c>
      <c r="GG70" s="3" t="s">
        <v>1643</v>
      </c>
      <c r="GH70" s="3" t="s">
        <v>1643</v>
      </c>
      <c r="GI70" s="3" t="s">
        <v>1643</v>
      </c>
      <c r="GJ70" s="3" t="s">
        <v>1643</v>
      </c>
      <c r="GK70" s="3" t="s">
        <v>1643</v>
      </c>
      <c r="GL70" s="3" t="s">
        <v>1643</v>
      </c>
      <c r="GM70" s="3" t="s">
        <v>1643</v>
      </c>
      <c r="GN70" s="3" t="s">
        <v>1643</v>
      </c>
      <c r="GO70" s="3" t="s">
        <v>1643</v>
      </c>
      <c r="GP70" s="20" t="s">
        <v>1643</v>
      </c>
      <c r="GQ70" s="13" t="s">
        <v>1643</v>
      </c>
      <c r="GR70" s="20" t="s">
        <v>1643</v>
      </c>
      <c r="GS70" s="13" t="s">
        <v>1643</v>
      </c>
      <c r="GT70" s="3" t="s">
        <v>1643</v>
      </c>
      <c r="GU70" s="3" t="s">
        <v>1643</v>
      </c>
      <c r="GV70" s="20" t="s">
        <v>1643</v>
      </c>
      <c r="GW70" s="31"/>
      <c r="GX70" s="13" t="s">
        <v>1643</v>
      </c>
      <c r="GY70" s="5" t="s">
        <v>1643</v>
      </c>
      <c r="GZ70" s="13" t="s">
        <v>1643</v>
      </c>
      <c r="HA70" s="5" t="s">
        <v>1643</v>
      </c>
      <c r="HB70" s="13" t="s">
        <v>1643</v>
      </c>
      <c r="HC70" s="3" t="s">
        <v>1643</v>
      </c>
      <c r="HD70" s="3" t="s">
        <v>1643</v>
      </c>
      <c r="HE70" s="3" t="s">
        <v>1643</v>
      </c>
      <c r="HF70" s="3" t="s">
        <v>1643</v>
      </c>
      <c r="HG70" s="20" t="s">
        <v>1643</v>
      </c>
      <c r="HH70" s="13" t="s">
        <v>1643</v>
      </c>
      <c r="HI70" s="3"/>
      <c r="HJ70" s="3" t="s">
        <v>1643</v>
      </c>
      <c r="HK70" s="3" t="s">
        <v>1643</v>
      </c>
      <c r="HL70" s="3" t="s">
        <v>1643</v>
      </c>
      <c r="HM70" s="3" t="s">
        <v>1643</v>
      </c>
      <c r="HN70" s="3" t="s">
        <v>1643</v>
      </c>
      <c r="HO70" s="5" t="s">
        <v>1643</v>
      </c>
      <c r="HP70" s="8" t="s">
        <v>1643</v>
      </c>
      <c r="HQ70" s="8" t="s">
        <v>1643</v>
      </c>
      <c r="HR70" s="3" t="s">
        <v>1643</v>
      </c>
      <c r="HS70" s="3" t="s">
        <v>1643</v>
      </c>
      <c r="HT70" s="3" t="s">
        <v>1643</v>
      </c>
      <c r="HU70" s="3" t="s">
        <v>1643</v>
      </c>
      <c r="HV70" s="5" t="s">
        <v>1643</v>
      </c>
      <c r="HW70" s="13" t="s">
        <v>1643</v>
      </c>
      <c r="HX70" s="8" t="s">
        <v>1643</v>
      </c>
      <c r="HY70" s="3" t="s">
        <v>1643</v>
      </c>
      <c r="HZ70" s="3" t="s">
        <v>1643</v>
      </c>
      <c r="IA70" s="3" t="s">
        <v>1643</v>
      </c>
      <c r="IB70" s="3" t="s">
        <v>1643</v>
      </c>
      <c r="IC70" s="5" t="s">
        <v>1643</v>
      </c>
      <c r="ID70" s="13" t="s">
        <v>1643</v>
      </c>
      <c r="IE70" s="8" t="s">
        <v>1643</v>
      </c>
      <c r="IF70" s="3" t="s">
        <v>1643</v>
      </c>
      <c r="IG70" s="3" t="s">
        <v>1643</v>
      </c>
      <c r="IH70" s="3" t="s">
        <v>1643</v>
      </c>
      <c r="II70" s="3" t="s">
        <v>1643</v>
      </c>
      <c r="IJ70" s="20" t="s">
        <v>1643</v>
      </c>
      <c r="IK70" s="13" t="s">
        <v>1643</v>
      </c>
      <c r="IL70" s="3" t="s">
        <v>1643</v>
      </c>
      <c r="IM70" s="3" t="s">
        <v>1643</v>
      </c>
      <c r="IN70" s="3" t="s">
        <v>1643</v>
      </c>
      <c r="IO70" s="3" t="s">
        <v>1643</v>
      </c>
      <c r="IP70" s="3" t="s">
        <v>1643</v>
      </c>
      <c r="IQ70" s="3" t="s">
        <v>1643</v>
      </c>
      <c r="IR70" s="3" t="s">
        <v>1643</v>
      </c>
      <c r="IS70" s="20" t="s">
        <v>1643</v>
      </c>
      <c r="IT70" s="13" t="s">
        <v>1643</v>
      </c>
      <c r="IU70" s="3"/>
      <c r="IV70" s="3" t="s">
        <v>1643</v>
      </c>
      <c r="IW70" s="3" t="s">
        <v>1643</v>
      </c>
      <c r="IX70" s="3" t="s">
        <v>1643</v>
      </c>
      <c r="IY70" s="5" t="s">
        <v>1643</v>
      </c>
      <c r="IZ70" s="8" t="s">
        <v>1643</v>
      </c>
      <c r="JA70" s="8" t="s">
        <v>1643</v>
      </c>
      <c r="JB70" s="3" t="s">
        <v>1643</v>
      </c>
      <c r="JC70" s="3" t="s">
        <v>1643</v>
      </c>
      <c r="JD70" s="5" t="s">
        <v>1643</v>
      </c>
      <c r="JE70" s="13" t="s">
        <v>1643</v>
      </c>
      <c r="JF70" s="3" t="s">
        <v>1643</v>
      </c>
      <c r="JG70" s="3" t="s">
        <v>1643</v>
      </c>
      <c r="JH70" s="3" t="s">
        <v>1643</v>
      </c>
      <c r="JI70" s="3" t="s">
        <v>1643</v>
      </c>
      <c r="JJ70" s="3" t="s">
        <v>1643</v>
      </c>
      <c r="JK70" s="3" t="s">
        <v>1643</v>
      </c>
      <c r="JL70" s="3" t="s">
        <v>1643</v>
      </c>
      <c r="JM70" s="20" t="s">
        <v>1643</v>
      </c>
      <c r="JN70" s="13" t="s">
        <v>1643</v>
      </c>
      <c r="JO70" s="3" t="s">
        <v>1643</v>
      </c>
      <c r="JP70" s="3" t="s">
        <v>1643</v>
      </c>
      <c r="JQ70" s="3" t="s">
        <v>1643</v>
      </c>
      <c r="JR70" s="3" t="s">
        <v>1643</v>
      </c>
      <c r="JS70" s="5" t="s">
        <v>1643</v>
      </c>
      <c r="JT70" s="13" t="s">
        <v>1643</v>
      </c>
      <c r="JU70" s="3" t="s">
        <v>1643</v>
      </c>
      <c r="JV70" s="3" t="s">
        <v>1643</v>
      </c>
      <c r="JW70" s="3" t="s">
        <v>1643</v>
      </c>
      <c r="JX70" s="5" t="s">
        <v>1643</v>
      </c>
      <c r="JY70" s="13" t="s">
        <v>1643</v>
      </c>
      <c r="JZ70" s="3" t="s">
        <v>1643</v>
      </c>
      <c r="KA70" s="3" t="s">
        <v>1643</v>
      </c>
      <c r="KB70" s="3" t="s">
        <v>1643</v>
      </c>
      <c r="KC70" s="3" t="s">
        <v>1643</v>
      </c>
      <c r="KD70" s="3" t="s">
        <v>1643</v>
      </c>
      <c r="KE70" s="3" t="s">
        <v>1643</v>
      </c>
      <c r="KF70" s="3" t="s">
        <v>1643</v>
      </c>
      <c r="KG70" s="5" t="s">
        <v>1643</v>
      </c>
      <c r="KH70" s="13" t="s">
        <v>1643</v>
      </c>
      <c r="KI70" s="3" t="s">
        <v>1643</v>
      </c>
      <c r="KJ70" s="3" t="s">
        <v>1643</v>
      </c>
      <c r="KK70" s="3" t="s">
        <v>1643</v>
      </c>
      <c r="KL70" s="3" t="s">
        <v>1643</v>
      </c>
      <c r="KM70" s="3" t="s">
        <v>1643</v>
      </c>
      <c r="KN70" s="20" t="s">
        <v>1643</v>
      </c>
      <c r="KO70" s="13" t="s">
        <v>1643</v>
      </c>
      <c r="KP70" s="3" t="s">
        <v>1643</v>
      </c>
      <c r="KQ70" s="3" t="s">
        <v>1643</v>
      </c>
      <c r="KR70" s="3" t="s">
        <v>1643</v>
      </c>
      <c r="KS70" s="20" t="s">
        <v>1643</v>
      </c>
      <c r="KT70" s="16" t="s">
        <v>1643</v>
      </c>
      <c r="KU70" s="13" t="s">
        <v>1643</v>
      </c>
      <c r="KV70" s="3" t="s">
        <v>1643</v>
      </c>
      <c r="KW70" s="3" t="s">
        <v>1643</v>
      </c>
      <c r="KX70" s="3" t="s">
        <v>1643</v>
      </c>
      <c r="KY70" s="3" t="s">
        <v>1643</v>
      </c>
      <c r="KZ70" s="3" t="s">
        <v>1643</v>
      </c>
      <c r="LA70" s="3" t="s">
        <v>1643</v>
      </c>
      <c r="LB70" s="3" t="s">
        <v>1643</v>
      </c>
      <c r="LC70" s="3" t="s">
        <v>1643</v>
      </c>
      <c r="LD70" s="3" t="s">
        <v>1643</v>
      </c>
      <c r="LE70" s="3" t="s">
        <v>1643</v>
      </c>
      <c r="LF70" s="3" t="s">
        <v>1643</v>
      </c>
      <c r="LG70" s="3" t="s">
        <v>1643</v>
      </c>
      <c r="LH70" s="3" t="s">
        <v>1643</v>
      </c>
      <c r="LI70" s="3" t="s">
        <v>1643</v>
      </c>
      <c r="LJ70" s="3" t="s">
        <v>1643</v>
      </c>
      <c r="LK70" s="3" t="s">
        <v>1643</v>
      </c>
      <c r="LL70" s="3" t="s">
        <v>1643</v>
      </c>
      <c r="LM70" s="3" t="s">
        <v>1643</v>
      </c>
      <c r="LN70" s="3" t="s">
        <v>1643</v>
      </c>
      <c r="LO70" s="3" t="s">
        <v>1643</v>
      </c>
      <c r="LP70" s="3" t="s">
        <v>1643</v>
      </c>
      <c r="LQ70" s="3" t="s">
        <v>1643</v>
      </c>
      <c r="LR70" s="3" t="s">
        <v>1643</v>
      </c>
      <c r="LS70" s="3" t="s">
        <v>1643</v>
      </c>
      <c r="LT70" s="3" t="s">
        <v>1643</v>
      </c>
      <c r="LU70" s="3" t="s">
        <v>1643</v>
      </c>
      <c r="LV70" s="3" t="s">
        <v>1643</v>
      </c>
      <c r="LW70" s="3" t="s">
        <v>1643</v>
      </c>
      <c r="LX70" s="3" t="s">
        <v>1643</v>
      </c>
      <c r="LY70" s="3" t="s">
        <v>1643</v>
      </c>
      <c r="LZ70" s="3" t="s">
        <v>1643</v>
      </c>
      <c r="MA70" s="3" t="s">
        <v>1643</v>
      </c>
      <c r="MB70" s="3" t="s">
        <v>1643</v>
      </c>
      <c r="MC70" s="3" t="s">
        <v>1643</v>
      </c>
      <c r="MD70" s="3" t="s">
        <v>1643</v>
      </c>
      <c r="ME70" s="3" t="s">
        <v>1643</v>
      </c>
      <c r="MF70" s="3" t="s">
        <v>1643</v>
      </c>
      <c r="MG70" s="3" t="s">
        <v>1643</v>
      </c>
      <c r="MH70" s="3" t="s">
        <v>1643</v>
      </c>
      <c r="MI70" s="3" t="s">
        <v>1643</v>
      </c>
      <c r="MJ70" s="3" t="s">
        <v>1643</v>
      </c>
      <c r="MK70" s="3" t="s">
        <v>1643</v>
      </c>
      <c r="ML70" s="3" t="s">
        <v>1643</v>
      </c>
      <c r="MM70" s="3" t="s">
        <v>1643</v>
      </c>
      <c r="MN70" s="20" t="s">
        <v>1643</v>
      </c>
      <c r="MO70" s="13" t="s">
        <v>1643</v>
      </c>
      <c r="MP70" s="3" t="s">
        <v>1643</v>
      </c>
      <c r="MQ70" s="3" t="s">
        <v>1643</v>
      </c>
      <c r="MR70" s="3" t="s">
        <v>1643</v>
      </c>
      <c r="MS70" s="3" t="s">
        <v>1643</v>
      </c>
      <c r="MT70" s="3" t="s">
        <v>1643</v>
      </c>
      <c r="MU70" s="3" t="s">
        <v>1643</v>
      </c>
      <c r="MV70" s="20" t="s">
        <v>1643</v>
      </c>
      <c r="MW70" s="13" t="s">
        <v>1643</v>
      </c>
      <c r="MX70" s="3" t="s">
        <v>1643</v>
      </c>
      <c r="MY70" s="3" t="s">
        <v>1643</v>
      </c>
      <c r="MZ70" s="3" t="s">
        <v>1643</v>
      </c>
      <c r="NA70" s="3" t="s">
        <v>1643</v>
      </c>
      <c r="NB70" s="3" t="s">
        <v>1643</v>
      </c>
      <c r="NC70" s="20" t="s">
        <v>1643</v>
      </c>
      <c r="ND70" s="13" t="s">
        <v>1643</v>
      </c>
      <c r="NE70" s="3" t="s">
        <v>1643</v>
      </c>
      <c r="NF70" s="3" t="s">
        <v>1643</v>
      </c>
      <c r="NG70" s="3" t="s">
        <v>1643</v>
      </c>
      <c r="NH70" s="3" t="s">
        <v>1643</v>
      </c>
      <c r="NI70" s="3" t="s">
        <v>1643</v>
      </c>
      <c r="NJ70" s="3" t="s">
        <v>1643</v>
      </c>
      <c r="NK70" s="3" t="s">
        <v>1643</v>
      </c>
      <c r="NL70" s="3" t="s">
        <v>1643</v>
      </c>
      <c r="NM70" s="3" t="s">
        <v>1643</v>
      </c>
      <c r="NN70" s="3" t="s">
        <v>1643</v>
      </c>
      <c r="NO70" s="20" t="s">
        <v>1643</v>
      </c>
      <c r="NP70" s="13" t="s">
        <v>1643</v>
      </c>
      <c r="NQ70" s="3" t="s">
        <v>1643</v>
      </c>
      <c r="NR70" s="3" t="s">
        <v>1643</v>
      </c>
      <c r="NS70" s="3" t="s">
        <v>1643</v>
      </c>
      <c r="NT70" s="3" t="s">
        <v>1643</v>
      </c>
      <c r="NU70" s="3" t="s">
        <v>1643</v>
      </c>
      <c r="NV70" s="3" t="s">
        <v>1643</v>
      </c>
      <c r="NW70" s="3" t="s">
        <v>1643</v>
      </c>
      <c r="NX70" s="3" t="s">
        <v>1643</v>
      </c>
      <c r="NY70" s="3" t="s">
        <v>1643</v>
      </c>
      <c r="NZ70" s="3" t="s">
        <v>1643</v>
      </c>
      <c r="OA70" s="3" t="s">
        <v>1643</v>
      </c>
      <c r="OB70" s="3" t="s">
        <v>1643</v>
      </c>
      <c r="OC70" s="3" t="s">
        <v>1643</v>
      </c>
      <c r="OD70" s="3" t="s">
        <v>1643</v>
      </c>
      <c r="OE70" s="5" t="s">
        <v>1643</v>
      </c>
      <c r="OF70" s="13" t="s">
        <v>1643</v>
      </c>
      <c r="OG70" s="3" t="s">
        <v>1643</v>
      </c>
      <c r="OH70" s="3" t="s">
        <v>1643</v>
      </c>
      <c r="OI70" s="3" t="s">
        <v>1643</v>
      </c>
      <c r="OJ70" s="3" t="s">
        <v>1643</v>
      </c>
      <c r="OK70" s="3" t="s">
        <v>1643</v>
      </c>
      <c r="OL70" s="3" t="s">
        <v>1643</v>
      </c>
      <c r="OM70" s="5" t="s">
        <v>1643</v>
      </c>
      <c r="ON70" s="13" t="s">
        <v>1643</v>
      </c>
      <c r="OO70" s="3" t="s">
        <v>1643</v>
      </c>
      <c r="OP70" s="3" t="s">
        <v>1643</v>
      </c>
      <c r="OQ70" s="3" t="s">
        <v>1643</v>
      </c>
      <c r="OR70" s="3" t="s">
        <v>1643</v>
      </c>
      <c r="OS70" s="3" t="s">
        <v>1643</v>
      </c>
      <c r="OT70" s="3" t="s">
        <v>1643</v>
      </c>
      <c r="OU70" s="3" t="s">
        <v>1643</v>
      </c>
      <c r="OV70" s="3" t="s">
        <v>1643</v>
      </c>
      <c r="OW70" s="3" t="s">
        <v>1643</v>
      </c>
      <c r="OX70" s="5" t="s">
        <v>1643</v>
      </c>
      <c r="OY70" s="13" t="s">
        <v>1643</v>
      </c>
      <c r="OZ70" s="3" t="s">
        <v>1643</v>
      </c>
      <c r="PA70" s="3" t="s">
        <v>1643</v>
      </c>
      <c r="PB70" s="3" t="s">
        <v>1643</v>
      </c>
      <c r="PC70" s="3" t="s">
        <v>1643</v>
      </c>
      <c r="PD70" s="3" t="s">
        <v>1643</v>
      </c>
      <c r="PE70" s="3" t="s">
        <v>1643</v>
      </c>
      <c r="PF70" s="3" t="s">
        <v>1643</v>
      </c>
      <c r="PG70" s="3" t="s">
        <v>1643</v>
      </c>
      <c r="PH70" s="3" t="s">
        <v>1643</v>
      </c>
      <c r="PI70" s="3" t="s">
        <v>1643</v>
      </c>
      <c r="PJ70" s="3" t="s">
        <v>1643</v>
      </c>
      <c r="PK70" s="3" t="s">
        <v>1643</v>
      </c>
      <c r="PL70" s="3" t="s">
        <v>1643</v>
      </c>
      <c r="PM70" s="3" t="s">
        <v>1643</v>
      </c>
      <c r="PN70" s="3" t="s">
        <v>1643</v>
      </c>
      <c r="PO70" s="3" t="s">
        <v>1643</v>
      </c>
      <c r="PP70" s="3" t="s">
        <v>1643</v>
      </c>
      <c r="PQ70" s="3" t="s">
        <v>1643</v>
      </c>
      <c r="PR70" s="3" t="s">
        <v>1643</v>
      </c>
      <c r="PS70" s="3" t="s">
        <v>1643</v>
      </c>
      <c r="PT70" s="3" t="s">
        <v>1643</v>
      </c>
      <c r="PU70" s="3" t="s">
        <v>1643</v>
      </c>
      <c r="PV70" s="3" t="s">
        <v>1643</v>
      </c>
      <c r="PW70" s="3" t="s">
        <v>1643</v>
      </c>
      <c r="PX70" s="3" t="s">
        <v>1643</v>
      </c>
      <c r="PY70" s="3" t="s">
        <v>1643</v>
      </c>
      <c r="PZ70" s="3" t="s">
        <v>1643</v>
      </c>
      <c r="QA70" s="3" t="s">
        <v>1643</v>
      </c>
      <c r="QB70" s="3" t="s">
        <v>1643</v>
      </c>
      <c r="QC70" s="3" t="s">
        <v>1643</v>
      </c>
      <c r="QD70" s="3" t="s">
        <v>1643</v>
      </c>
      <c r="QE70" s="3" t="s">
        <v>1643</v>
      </c>
      <c r="QF70" s="3" t="s">
        <v>1643</v>
      </c>
      <c r="QG70" s="3" t="s">
        <v>1643</v>
      </c>
      <c r="QH70" s="3" t="s">
        <v>1643</v>
      </c>
      <c r="QI70" s="3" t="s">
        <v>1643</v>
      </c>
      <c r="QJ70" s="3" t="s">
        <v>1643</v>
      </c>
      <c r="QK70" s="3" t="s">
        <v>1643</v>
      </c>
      <c r="QL70" s="3" t="s">
        <v>1643</v>
      </c>
      <c r="QM70" s="3" t="s">
        <v>1643</v>
      </c>
      <c r="QN70" s="3" t="s">
        <v>1643</v>
      </c>
      <c r="QO70" s="3" t="s">
        <v>1643</v>
      </c>
      <c r="QP70" s="3" t="s">
        <v>1643</v>
      </c>
      <c r="QQ70" s="3" t="s">
        <v>1643</v>
      </c>
      <c r="QR70" s="3" t="s">
        <v>1643</v>
      </c>
      <c r="QS70" s="3" t="s">
        <v>1643</v>
      </c>
      <c r="QT70" s="3" t="s">
        <v>1643</v>
      </c>
      <c r="QU70" s="3" t="s">
        <v>1643</v>
      </c>
      <c r="QV70" s="3" t="s">
        <v>1643</v>
      </c>
      <c r="QW70" s="3" t="s">
        <v>1643</v>
      </c>
      <c r="QX70" s="3" t="s">
        <v>1643</v>
      </c>
      <c r="QY70" s="3" t="s">
        <v>1643</v>
      </c>
      <c r="QZ70" s="3" t="s">
        <v>1643</v>
      </c>
      <c r="RA70" s="3" t="s">
        <v>1643</v>
      </c>
      <c r="RB70" s="3" t="s">
        <v>1643</v>
      </c>
      <c r="RC70" s="3" t="s">
        <v>1643</v>
      </c>
      <c r="RD70" s="3" t="s">
        <v>1643</v>
      </c>
      <c r="RE70" s="3" t="s">
        <v>1643</v>
      </c>
      <c r="RF70" s="3" t="s">
        <v>1643</v>
      </c>
      <c r="RG70" s="3" t="s">
        <v>1643</v>
      </c>
      <c r="RH70" s="3" t="s">
        <v>1643</v>
      </c>
      <c r="RI70" s="3" t="s">
        <v>1643</v>
      </c>
      <c r="RJ70" s="3" t="s">
        <v>1643</v>
      </c>
      <c r="RK70" s="5" t="s">
        <v>1643</v>
      </c>
      <c r="RL70" s="8" t="s">
        <v>1643</v>
      </c>
      <c r="RM70" s="3" t="s">
        <v>1643</v>
      </c>
      <c r="RN70" s="3" t="s">
        <v>1643</v>
      </c>
      <c r="RO70" s="3" t="s">
        <v>1643</v>
      </c>
      <c r="RP70" s="3" t="s">
        <v>1643</v>
      </c>
      <c r="RQ70" s="3" t="s">
        <v>1643</v>
      </c>
      <c r="RR70" s="20" t="s">
        <v>1643</v>
      </c>
      <c r="RS70" s="13" t="s">
        <v>1643</v>
      </c>
      <c r="RT70" s="3" t="s">
        <v>1643</v>
      </c>
      <c r="RU70" s="3" t="s">
        <v>1643</v>
      </c>
      <c r="RV70" s="3" t="s">
        <v>1643</v>
      </c>
      <c r="RW70" s="3" t="s">
        <v>1643</v>
      </c>
      <c r="RX70" s="3" t="s">
        <v>1643</v>
      </c>
      <c r="RY70" s="3" t="s">
        <v>1643</v>
      </c>
      <c r="RZ70" s="3" t="s">
        <v>1643</v>
      </c>
      <c r="SA70" s="3" t="s">
        <v>1643</v>
      </c>
      <c r="SB70" s="3" t="s">
        <v>1643</v>
      </c>
      <c r="SC70" s="3" t="s">
        <v>1643</v>
      </c>
      <c r="SD70" s="3" t="s">
        <v>1643</v>
      </c>
      <c r="SE70" s="3" t="s">
        <v>1643</v>
      </c>
      <c r="SF70" s="3" t="s">
        <v>1643</v>
      </c>
      <c r="SG70" s="3" t="s">
        <v>1643</v>
      </c>
      <c r="SH70" s="3" t="s">
        <v>1643</v>
      </c>
      <c r="SI70" s="3" t="s">
        <v>1643</v>
      </c>
      <c r="SJ70" s="3" t="s">
        <v>1643</v>
      </c>
      <c r="SK70" s="3" t="s">
        <v>1643</v>
      </c>
      <c r="SL70" s="3" t="s">
        <v>1643</v>
      </c>
      <c r="SM70" s="3" t="s">
        <v>1643</v>
      </c>
      <c r="SN70" s="3" t="s">
        <v>1643</v>
      </c>
      <c r="SO70" s="3" t="s">
        <v>1643</v>
      </c>
      <c r="SP70" s="3" t="s">
        <v>1643</v>
      </c>
      <c r="SQ70" s="3" t="s">
        <v>1643</v>
      </c>
      <c r="SR70" s="3" t="s">
        <v>1643</v>
      </c>
      <c r="SS70" s="3" t="s">
        <v>1643</v>
      </c>
      <c r="ST70" s="3" t="s">
        <v>1643</v>
      </c>
      <c r="SU70" s="3" t="s">
        <v>1643</v>
      </c>
      <c r="SV70" s="3" t="s">
        <v>1643</v>
      </c>
      <c r="SW70" s="3" t="s">
        <v>1643</v>
      </c>
      <c r="SX70" s="3" t="s">
        <v>1643</v>
      </c>
      <c r="SY70" s="3" t="s">
        <v>1643</v>
      </c>
      <c r="SZ70" s="3" t="s">
        <v>1643</v>
      </c>
      <c r="TA70" s="3" t="s">
        <v>1643</v>
      </c>
      <c r="TB70" s="20" t="s">
        <v>1643</v>
      </c>
      <c r="TC70" s="13"/>
      <c r="TD70" s="3"/>
      <c r="TE70" s="5"/>
      <c r="TF70" s="18" t="s">
        <v>1643</v>
      </c>
      <c r="TG70" s="13" t="s">
        <v>1643</v>
      </c>
      <c r="TH70" s="3" t="s">
        <v>1643</v>
      </c>
      <c r="TI70" s="3" t="s">
        <v>1643</v>
      </c>
      <c r="TJ70" s="3" t="s">
        <v>1643</v>
      </c>
      <c r="TK70" s="3" t="s">
        <v>1643</v>
      </c>
      <c r="TL70" s="3" t="s">
        <v>1643</v>
      </c>
      <c r="TM70" s="3" t="s">
        <v>1643</v>
      </c>
      <c r="TN70" s="3" t="s">
        <v>1643</v>
      </c>
      <c r="TO70" s="3" t="s">
        <v>1643</v>
      </c>
      <c r="TP70" s="5" t="s">
        <v>1643</v>
      </c>
      <c r="TQ70" s="8" t="s">
        <v>1643</v>
      </c>
      <c r="TR70" s="3" t="s">
        <v>1643</v>
      </c>
      <c r="TS70" s="3" t="s">
        <v>1643</v>
      </c>
      <c r="TT70" s="3" t="s">
        <v>1643</v>
      </c>
      <c r="TU70" s="20" t="s">
        <v>1643</v>
      </c>
      <c r="TV70" s="13" t="s">
        <v>1643</v>
      </c>
      <c r="TW70" s="5" t="s">
        <v>1643</v>
      </c>
      <c r="TX70" s="13" t="s">
        <v>1643</v>
      </c>
      <c r="TY70" s="5" t="s">
        <v>1643</v>
      </c>
      <c r="TZ70" s="13" t="s">
        <v>1643</v>
      </c>
      <c r="UA70" s="3" t="s">
        <v>1643</v>
      </c>
      <c r="UB70" s="3" t="s">
        <v>1643</v>
      </c>
      <c r="UC70" s="3" t="s">
        <v>1643</v>
      </c>
      <c r="UD70" s="3" t="s">
        <v>1643</v>
      </c>
      <c r="UE70" s="5" t="s">
        <v>1643</v>
      </c>
      <c r="UF70" s="13" t="s">
        <v>110</v>
      </c>
      <c r="UG70" s="3" t="s">
        <v>1643</v>
      </c>
      <c r="UH70" s="5" t="s">
        <v>110</v>
      </c>
      <c r="UI70" s="13" t="s">
        <v>128</v>
      </c>
      <c r="UJ70" s="3" t="s">
        <v>130</v>
      </c>
      <c r="UK70" s="3" t="s">
        <v>128</v>
      </c>
      <c r="UL70" s="3" t="s">
        <v>129</v>
      </c>
      <c r="UM70" s="3" t="s">
        <v>131</v>
      </c>
      <c r="UN70" s="3" t="s">
        <v>131</v>
      </c>
      <c r="UO70" s="3" t="s">
        <v>131</v>
      </c>
      <c r="UP70" s="3" t="s">
        <v>131</v>
      </c>
      <c r="UQ70" s="3" t="s">
        <v>131</v>
      </c>
      <c r="UR70" s="3" t="s">
        <v>131</v>
      </c>
      <c r="US70" s="3" t="s">
        <v>131</v>
      </c>
      <c r="UT70" s="3" t="s">
        <v>131</v>
      </c>
      <c r="UU70" s="3" t="s">
        <v>131</v>
      </c>
      <c r="UV70" s="3" t="s">
        <v>131</v>
      </c>
      <c r="UW70" s="3" t="s">
        <v>131</v>
      </c>
      <c r="UX70" s="5" t="s">
        <v>1643</v>
      </c>
      <c r="UY70" s="13" t="s">
        <v>196</v>
      </c>
      <c r="UZ70" s="3" t="s">
        <v>1643</v>
      </c>
      <c r="VA70" s="3" t="s">
        <v>1643</v>
      </c>
      <c r="VB70" s="3" t="s">
        <v>1643</v>
      </c>
      <c r="VC70" s="3" t="s">
        <v>1643</v>
      </c>
      <c r="VD70" s="3" t="s">
        <v>207</v>
      </c>
      <c r="VE70" s="3" t="s">
        <v>210</v>
      </c>
      <c r="VF70" s="5" t="s">
        <v>1643</v>
      </c>
      <c r="VG70" s="13" t="s">
        <v>231</v>
      </c>
      <c r="VH70" s="3" t="s">
        <v>232</v>
      </c>
      <c r="VI70" s="3" t="s">
        <v>1643</v>
      </c>
      <c r="VJ70" s="3" t="s">
        <v>234</v>
      </c>
      <c r="VK70" s="3" t="s">
        <v>235</v>
      </c>
      <c r="VL70" s="3" t="s">
        <v>1643</v>
      </c>
      <c r="VM70" s="3" t="s">
        <v>1643</v>
      </c>
      <c r="VN70" s="5" t="s">
        <v>1643</v>
      </c>
      <c r="VO70" s="13" t="s">
        <v>132</v>
      </c>
      <c r="VP70" s="3" t="s">
        <v>127</v>
      </c>
      <c r="VQ70" s="3" t="s">
        <v>132</v>
      </c>
      <c r="VR70" s="3" t="s">
        <v>127</v>
      </c>
      <c r="VS70" s="3" t="s">
        <v>127</v>
      </c>
      <c r="VT70" s="3" t="s">
        <v>129</v>
      </c>
      <c r="VU70" s="3" t="s">
        <v>132</v>
      </c>
      <c r="VV70" s="3" t="s">
        <v>130</v>
      </c>
      <c r="VW70" s="3" t="s">
        <v>129</v>
      </c>
      <c r="VX70" s="3" t="s">
        <v>127</v>
      </c>
      <c r="VY70" s="3" t="s">
        <v>127</v>
      </c>
      <c r="VZ70" s="3" t="s">
        <v>127</v>
      </c>
      <c r="WA70" s="3" t="s">
        <v>127</v>
      </c>
      <c r="WB70" s="3" t="s">
        <v>127</v>
      </c>
      <c r="WC70" s="3" t="s">
        <v>127</v>
      </c>
      <c r="WD70" s="3" t="s">
        <v>131</v>
      </c>
      <c r="WE70" s="3" t="s">
        <v>129</v>
      </c>
      <c r="WF70" s="3" t="s">
        <v>129</v>
      </c>
      <c r="WG70" s="3" t="s">
        <v>129</v>
      </c>
      <c r="WH70" s="3" t="s">
        <v>129</v>
      </c>
      <c r="WI70" s="3" t="s">
        <v>131</v>
      </c>
      <c r="WJ70" s="3" t="s">
        <v>129</v>
      </c>
      <c r="WK70" s="3" t="s">
        <v>129</v>
      </c>
      <c r="WL70" s="3" t="s">
        <v>129</v>
      </c>
      <c r="WM70" s="3" t="s">
        <v>129</v>
      </c>
      <c r="WN70" s="3" t="s">
        <v>131</v>
      </c>
      <c r="WO70" s="3" t="s">
        <v>131</v>
      </c>
      <c r="WP70" s="3" t="s">
        <v>129</v>
      </c>
      <c r="WQ70" s="3" t="s">
        <v>129</v>
      </c>
      <c r="WR70" s="3" t="s">
        <v>129</v>
      </c>
      <c r="WS70" s="3" t="s">
        <v>129</v>
      </c>
      <c r="WT70" s="3" t="s">
        <v>127</v>
      </c>
      <c r="WU70" s="3" t="s">
        <v>127</v>
      </c>
      <c r="WV70" s="3" t="s">
        <v>131</v>
      </c>
      <c r="WW70" s="3" t="s">
        <v>131</v>
      </c>
      <c r="WX70" s="3" t="s">
        <v>131</v>
      </c>
      <c r="WY70" s="3" t="s">
        <v>131</v>
      </c>
      <c r="WZ70" s="3" t="s">
        <v>131</v>
      </c>
      <c r="XA70" s="3" t="s">
        <v>131</v>
      </c>
      <c r="XB70" s="3" t="s">
        <v>131</v>
      </c>
      <c r="XC70" s="3" t="s">
        <v>131</v>
      </c>
      <c r="XD70" s="3" t="s">
        <v>131</v>
      </c>
      <c r="XE70" s="3" t="s">
        <v>131</v>
      </c>
      <c r="XF70" s="3" t="s">
        <v>129</v>
      </c>
      <c r="XG70" s="3" t="s">
        <v>129</v>
      </c>
      <c r="XH70" s="3" t="s">
        <v>129</v>
      </c>
      <c r="XI70" s="3" t="s">
        <v>127</v>
      </c>
      <c r="XJ70" s="3" t="s">
        <v>127</v>
      </c>
      <c r="XK70" s="3" t="s">
        <v>127</v>
      </c>
      <c r="XL70" s="3" t="s">
        <v>127</v>
      </c>
      <c r="XM70" s="3" t="s">
        <v>127</v>
      </c>
      <c r="XN70" s="3" t="s">
        <v>127</v>
      </c>
      <c r="XO70" s="3" t="s">
        <v>131</v>
      </c>
      <c r="XP70" s="3" t="s">
        <v>127</v>
      </c>
      <c r="XQ70" s="3" t="s">
        <v>127</v>
      </c>
      <c r="XR70" s="3" t="s">
        <v>127</v>
      </c>
      <c r="XS70" s="3" t="s">
        <v>131</v>
      </c>
      <c r="XT70" s="3" t="s">
        <v>129</v>
      </c>
      <c r="XU70" s="3" t="s">
        <v>127</v>
      </c>
      <c r="XV70" s="3" t="s">
        <v>127</v>
      </c>
      <c r="XW70" s="3" t="s">
        <v>127</v>
      </c>
      <c r="XX70" s="3" t="s">
        <v>127</v>
      </c>
      <c r="XY70" s="3" t="s">
        <v>127</v>
      </c>
      <c r="XZ70" s="3" t="s">
        <v>127</v>
      </c>
      <c r="YA70" s="5" t="s">
        <v>1643</v>
      </c>
      <c r="YB70" s="13" t="s">
        <v>353</v>
      </c>
      <c r="YC70" s="3" t="s">
        <v>1643</v>
      </c>
      <c r="YD70" s="3" t="s">
        <v>1643</v>
      </c>
      <c r="YE70" s="3" t="s">
        <v>1643</v>
      </c>
      <c r="YF70" s="3" t="s">
        <v>1643</v>
      </c>
      <c r="YG70" s="3" t="s">
        <v>111</v>
      </c>
      <c r="YH70" s="5" t="s">
        <v>1643</v>
      </c>
      <c r="YI70" s="13" t="s">
        <v>111</v>
      </c>
      <c r="YJ70" s="3" t="s">
        <v>1643</v>
      </c>
      <c r="YK70" s="3" t="s">
        <v>1643</v>
      </c>
      <c r="YL70" s="3" t="s">
        <v>111</v>
      </c>
      <c r="YM70" s="3" t="s">
        <v>1643</v>
      </c>
      <c r="YN70" s="3" t="s">
        <v>1643</v>
      </c>
      <c r="YO70" s="3" t="s">
        <v>110</v>
      </c>
      <c r="YP70" s="3" t="s">
        <v>111</v>
      </c>
      <c r="YQ70" s="3" t="s">
        <v>1643</v>
      </c>
      <c r="YR70" s="3" t="s">
        <v>111</v>
      </c>
      <c r="YS70" s="3" t="s">
        <v>1643</v>
      </c>
      <c r="YT70" s="3" t="s">
        <v>1643</v>
      </c>
      <c r="YU70" s="3" t="s">
        <v>1643</v>
      </c>
      <c r="YV70" s="3" t="s">
        <v>111</v>
      </c>
      <c r="YW70" s="3" t="s">
        <v>1643</v>
      </c>
      <c r="YX70" s="3" t="s">
        <v>1643</v>
      </c>
      <c r="YY70" s="3" t="s">
        <v>111</v>
      </c>
      <c r="YZ70" s="3" t="s">
        <v>1643</v>
      </c>
      <c r="ZA70" s="3" t="s">
        <v>1643</v>
      </c>
      <c r="ZB70" s="3" t="s">
        <v>111</v>
      </c>
      <c r="ZC70" s="3" t="s">
        <v>1643</v>
      </c>
      <c r="ZD70" s="3" t="s">
        <v>1643</v>
      </c>
      <c r="ZE70" s="3" t="s">
        <v>111</v>
      </c>
      <c r="ZF70" s="3" t="s">
        <v>1643</v>
      </c>
      <c r="ZG70" s="3" t="s">
        <v>1643</v>
      </c>
      <c r="ZH70" s="3" t="s">
        <v>111</v>
      </c>
      <c r="ZI70" s="3" t="s">
        <v>1643</v>
      </c>
      <c r="ZJ70" s="3" t="s">
        <v>1643</v>
      </c>
      <c r="ZK70" s="3" t="s">
        <v>111</v>
      </c>
      <c r="ZL70" s="3" t="s">
        <v>1643</v>
      </c>
      <c r="ZM70" s="3" t="s">
        <v>1643</v>
      </c>
      <c r="ZN70" s="3" t="s">
        <v>1643</v>
      </c>
      <c r="ZO70" s="3" t="s">
        <v>111</v>
      </c>
      <c r="ZP70" s="3" t="s">
        <v>1643</v>
      </c>
      <c r="ZQ70" s="3" t="s">
        <v>1643</v>
      </c>
      <c r="ZR70" s="5" t="s">
        <v>1643</v>
      </c>
      <c r="ZS70" s="3" t="s">
        <v>452</v>
      </c>
      <c r="ZT70" s="3"/>
      <c r="ZU70" s="5"/>
      <c r="ZV70" s="18" t="s">
        <v>110</v>
      </c>
      <c r="ZW70" s="13" t="s">
        <v>1643</v>
      </c>
      <c r="ZX70" s="3" t="s">
        <v>484</v>
      </c>
      <c r="ZY70" s="3" t="s">
        <v>1643</v>
      </c>
      <c r="ZZ70" s="3" t="s">
        <v>1643</v>
      </c>
      <c r="AAA70" s="3" t="s">
        <v>492</v>
      </c>
      <c r="AAB70" s="3" t="s">
        <v>1643</v>
      </c>
      <c r="AAC70" s="3" t="s">
        <v>496</v>
      </c>
      <c r="AAD70" s="3" t="s">
        <v>497</v>
      </c>
      <c r="AAE70" s="3" t="s">
        <v>498</v>
      </c>
      <c r="AAF70" s="5" t="s">
        <v>1643</v>
      </c>
      <c r="AAG70" s="13" t="s">
        <v>110</v>
      </c>
      <c r="AAH70" s="3" t="s">
        <v>110</v>
      </c>
      <c r="AAI70" s="3" t="s">
        <v>110</v>
      </c>
      <c r="AAJ70" s="3" t="s">
        <v>110</v>
      </c>
      <c r="AAK70" s="3" t="s">
        <v>111</v>
      </c>
      <c r="AAL70" s="3" t="s">
        <v>1643</v>
      </c>
      <c r="AAM70" s="3" t="s">
        <v>1643</v>
      </c>
      <c r="AAN70" s="3" t="s">
        <v>1643</v>
      </c>
      <c r="AAO70" s="5" t="s">
        <v>1643</v>
      </c>
      <c r="AAP70" s="13" t="s">
        <v>111</v>
      </c>
      <c r="AAQ70" s="5" t="s">
        <v>1643</v>
      </c>
      <c r="AAR70" s="13" t="s">
        <v>526</v>
      </c>
      <c r="AAS70" s="3" t="s">
        <v>110</v>
      </c>
      <c r="AAT70" s="3" t="s">
        <v>110</v>
      </c>
      <c r="AAU70" s="3" t="s">
        <v>110</v>
      </c>
      <c r="AAV70" s="3" t="s">
        <v>1643</v>
      </c>
      <c r="AAW70" s="3" t="s">
        <v>1643</v>
      </c>
      <c r="AAX70" s="5" t="s">
        <v>110</v>
      </c>
      <c r="AAY70" s="13" t="s">
        <v>111</v>
      </c>
      <c r="AAZ70" s="13" t="s">
        <v>1643</v>
      </c>
      <c r="ABA70" s="3" t="s">
        <v>1643</v>
      </c>
      <c r="ABB70" s="3" t="s">
        <v>1643</v>
      </c>
      <c r="ABC70" s="3" t="s">
        <v>1643</v>
      </c>
      <c r="ABD70" s="3" t="s">
        <v>1643</v>
      </c>
      <c r="ABE70" s="20"/>
      <c r="ABF70" s="5" t="s">
        <v>1643</v>
      </c>
      <c r="ABG70" s="13" t="s">
        <v>1643</v>
      </c>
      <c r="ABH70" s="3" t="s">
        <v>1643</v>
      </c>
      <c r="ABI70" s="3" t="s">
        <v>1643</v>
      </c>
      <c r="ABJ70" s="3" t="s">
        <v>1643</v>
      </c>
      <c r="ABK70" s="3" t="s">
        <v>1643</v>
      </c>
      <c r="ABL70" s="3" t="s">
        <v>1643</v>
      </c>
      <c r="ABM70" s="5" t="s">
        <v>1643</v>
      </c>
      <c r="ABN70" s="13" t="s">
        <v>1643</v>
      </c>
      <c r="ABO70" s="3" t="s">
        <v>1643</v>
      </c>
      <c r="ABP70" s="3" t="s">
        <v>1643</v>
      </c>
      <c r="ABQ70" s="3" t="s">
        <v>1643</v>
      </c>
      <c r="ABR70" s="3" t="s">
        <v>1643</v>
      </c>
      <c r="ABS70" s="3" t="s">
        <v>1643</v>
      </c>
      <c r="ABT70" s="5" t="s">
        <v>1643</v>
      </c>
      <c r="ABU70" s="13" t="s">
        <v>1643</v>
      </c>
      <c r="ABV70" s="3" t="s">
        <v>1643</v>
      </c>
      <c r="ABW70" s="3" t="s">
        <v>1643</v>
      </c>
      <c r="ABX70" s="3" t="s">
        <v>1643</v>
      </c>
      <c r="ABY70" s="3" t="s">
        <v>1643</v>
      </c>
      <c r="ABZ70" s="3" t="s">
        <v>1643</v>
      </c>
      <c r="ACA70" s="5" t="s">
        <v>1643</v>
      </c>
      <c r="ACB70" s="13" t="s">
        <v>1643</v>
      </c>
      <c r="ACC70" s="3" t="s">
        <v>1643</v>
      </c>
      <c r="ACD70" s="3" t="s">
        <v>1643</v>
      </c>
      <c r="ACE70" s="3" t="s">
        <v>1643</v>
      </c>
      <c r="ACF70" s="3" t="s">
        <v>1643</v>
      </c>
      <c r="ACG70" s="3" t="s">
        <v>1643</v>
      </c>
      <c r="ACH70" s="3" t="s">
        <v>1643</v>
      </c>
      <c r="ACI70" s="3" t="s">
        <v>1643</v>
      </c>
      <c r="ACJ70" s="5" t="s">
        <v>1643</v>
      </c>
      <c r="ACK70" s="13" t="s">
        <v>110</v>
      </c>
      <c r="ACL70" s="3" t="s">
        <v>1662</v>
      </c>
      <c r="ACM70" s="3" t="s">
        <v>542</v>
      </c>
      <c r="ACN70" s="3" t="s">
        <v>543</v>
      </c>
      <c r="ACO70" s="3" t="s">
        <v>544</v>
      </c>
      <c r="ACP70" s="5" t="s">
        <v>1643</v>
      </c>
      <c r="ACQ70" s="13" t="s">
        <v>1643</v>
      </c>
      <c r="ACR70" s="3" t="s">
        <v>1643</v>
      </c>
      <c r="ACS70" s="3" t="s">
        <v>1643</v>
      </c>
      <c r="ACT70" s="3" t="s">
        <v>1643</v>
      </c>
      <c r="ACU70" s="5"/>
      <c r="ACV70" s="13" t="s">
        <v>1643</v>
      </c>
      <c r="ACW70" s="3" t="s">
        <v>1643</v>
      </c>
      <c r="ACX70" s="3" t="s">
        <v>1643</v>
      </c>
      <c r="ACY70" s="3" t="s">
        <v>1643</v>
      </c>
      <c r="ACZ70" s="5" t="s">
        <v>1643</v>
      </c>
      <c r="ADA70" s="13" t="s">
        <v>1643</v>
      </c>
      <c r="ADB70" s="3" t="s">
        <v>557</v>
      </c>
      <c r="ADC70" s="3" t="s">
        <v>1643</v>
      </c>
      <c r="ADD70" s="3" t="s">
        <v>144</v>
      </c>
      <c r="ADE70" s="3" t="s">
        <v>156</v>
      </c>
      <c r="ADF70" s="3" t="s">
        <v>558</v>
      </c>
      <c r="ADG70" s="3" t="s">
        <v>1643</v>
      </c>
      <c r="ADH70" s="3" t="s">
        <v>1643</v>
      </c>
      <c r="ADI70" s="20" t="s">
        <v>1643</v>
      </c>
      <c r="ADJ70" s="13" t="s">
        <v>111</v>
      </c>
      <c r="ADK70" s="3" t="s">
        <v>1643</v>
      </c>
      <c r="ADL70" s="3" t="s">
        <v>1643</v>
      </c>
      <c r="ADM70" s="3" t="s">
        <v>1643</v>
      </c>
      <c r="ADN70" s="3" t="s">
        <v>1643</v>
      </c>
      <c r="ADO70" s="5" t="s">
        <v>1643</v>
      </c>
      <c r="ADP70" s="13" t="s">
        <v>1643</v>
      </c>
      <c r="ADQ70" s="8" t="s">
        <v>1643</v>
      </c>
      <c r="ADR70" s="3" t="s">
        <v>1643</v>
      </c>
      <c r="ADS70" s="3" t="s">
        <v>1643</v>
      </c>
      <c r="ADT70" s="5" t="s">
        <v>1643</v>
      </c>
      <c r="ADU70" s="13" t="s">
        <v>1643</v>
      </c>
      <c r="ADV70" s="8" t="s">
        <v>1643</v>
      </c>
      <c r="ADW70" s="3" t="s">
        <v>1643</v>
      </c>
      <c r="ADX70" s="3" t="s">
        <v>1643</v>
      </c>
      <c r="ADY70" s="5" t="s">
        <v>1643</v>
      </c>
      <c r="ADZ70" s="13" t="s">
        <v>1643</v>
      </c>
      <c r="AEA70" s="8" t="s">
        <v>1643</v>
      </c>
      <c r="AEB70" s="3" t="s">
        <v>1643</v>
      </c>
      <c r="AEC70" s="3" t="s">
        <v>1643</v>
      </c>
      <c r="AED70" s="5" t="s">
        <v>1643</v>
      </c>
      <c r="AEE70" s="13" t="s">
        <v>1643</v>
      </c>
      <c r="AEF70" s="3" t="s">
        <v>1643</v>
      </c>
      <c r="AEG70" s="3" t="s">
        <v>1643</v>
      </c>
      <c r="AEH70" s="3" t="s">
        <v>1643</v>
      </c>
      <c r="AEI70" s="3" t="s">
        <v>1643</v>
      </c>
      <c r="AEJ70" s="3" t="s">
        <v>1643</v>
      </c>
      <c r="AEK70" s="3" t="s">
        <v>1643</v>
      </c>
      <c r="AEL70" s="3" t="s">
        <v>1643</v>
      </c>
      <c r="AEM70" s="5" t="s">
        <v>1643</v>
      </c>
      <c r="AEN70" s="13" t="s">
        <v>1643</v>
      </c>
      <c r="AEO70" s="3" t="s">
        <v>1643</v>
      </c>
      <c r="AEP70" s="3" t="s">
        <v>1643</v>
      </c>
      <c r="AEQ70" s="3" t="s">
        <v>1643</v>
      </c>
      <c r="AER70" s="3" t="s">
        <v>1643</v>
      </c>
      <c r="AES70" s="3" t="s">
        <v>1643</v>
      </c>
      <c r="AET70" s="5" t="s">
        <v>1643</v>
      </c>
      <c r="AEU70" s="13" t="s">
        <v>1643</v>
      </c>
      <c r="AEV70" s="3" t="s">
        <v>1643</v>
      </c>
      <c r="AEW70" s="3" t="s">
        <v>1643</v>
      </c>
      <c r="AEX70" s="3" t="s">
        <v>1643</v>
      </c>
      <c r="AEY70" s="5" t="s">
        <v>1643</v>
      </c>
    </row>
    <row r="71" spans="1:831" ht="87" x14ac:dyDescent="0.35">
      <c r="A71" s="1">
        <v>45678.926226851851</v>
      </c>
      <c r="B71" s="2">
        <v>45678.935312499998</v>
      </c>
      <c r="C71" s="4">
        <v>12</v>
      </c>
      <c r="D71" s="4">
        <v>784</v>
      </c>
      <c r="E71" s="3" t="s">
        <v>1677</v>
      </c>
      <c r="F71" s="2">
        <v>45685.935371412037</v>
      </c>
      <c r="G71" s="3" t="s">
        <v>1805</v>
      </c>
      <c r="H71" s="4">
        <v>1</v>
      </c>
      <c r="I71" s="3" t="s">
        <v>1642</v>
      </c>
      <c r="J71" s="3" t="s">
        <v>1642</v>
      </c>
      <c r="K71" s="3" t="s">
        <v>1642</v>
      </c>
      <c r="L71" s="3" t="s">
        <v>1642</v>
      </c>
      <c r="M71" s="3" t="s">
        <v>1642</v>
      </c>
      <c r="N71" s="3" t="s">
        <v>1642</v>
      </c>
      <c r="O71" s="3" t="s">
        <v>111</v>
      </c>
      <c r="P71" s="3" t="s">
        <v>110</v>
      </c>
      <c r="Q71" s="3" t="s">
        <v>7</v>
      </c>
      <c r="R71" s="20" t="s">
        <v>110</v>
      </c>
      <c r="S71" s="127">
        <v>5</v>
      </c>
      <c r="T71" s="124"/>
      <c r="U71" s="3"/>
      <c r="V71" s="3" t="s">
        <v>28</v>
      </c>
      <c r="W71" s="3" t="s">
        <v>111</v>
      </c>
      <c r="X71" s="3" t="s">
        <v>39</v>
      </c>
      <c r="Y71" s="3" t="s">
        <v>100</v>
      </c>
      <c r="Z71" s="3" t="s">
        <v>12</v>
      </c>
      <c r="AA71" s="4">
        <v>242</v>
      </c>
      <c r="AB71" s="3" t="s">
        <v>27</v>
      </c>
      <c r="AC71" s="3" t="s">
        <v>111</v>
      </c>
      <c r="AD71" s="3" t="s">
        <v>111</v>
      </c>
      <c r="AE71" s="5" t="s">
        <v>1822</v>
      </c>
      <c r="AF71" s="8" t="s">
        <v>129</v>
      </c>
      <c r="AG71" s="3" t="s">
        <v>131</v>
      </c>
      <c r="AH71" s="3" t="s">
        <v>128</v>
      </c>
      <c r="AI71" s="3" t="s">
        <v>130</v>
      </c>
      <c r="AJ71" s="3" t="s">
        <v>132</v>
      </c>
      <c r="AK71" s="3" t="s">
        <v>131</v>
      </c>
      <c r="AL71" s="3" t="s">
        <v>131</v>
      </c>
      <c r="AM71" s="3" t="s">
        <v>132</v>
      </c>
      <c r="AN71" s="3" t="s">
        <v>129</v>
      </c>
      <c r="AO71" s="3" t="s">
        <v>131</v>
      </c>
      <c r="AP71" s="3" t="s">
        <v>132</v>
      </c>
      <c r="AQ71" s="3" t="s">
        <v>131</v>
      </c>
      <c r="AR71" s="3" t="s">
        <v>131</v>
      </c>
      <c r="AS71" s="3" t="s">
        <v>129</v>
      </c>
      <c r="AT71" s="3" t="s">
        <v>131</v>
      </c>
      <c r="AU71" s="5" t="s">
        <v>1643</v>
      </c>
      <c r="AV71" s="13" t="s">
        <v>196</v>
      </c>
      <c r="AW71" s="3" t="s">
        <v>198</v>
      </c>
      <c r="AX71" s="3" t="s">
        <v>200</v>
      </c>
      <c r="AY71" s="3" t="s">
        <v>201</v>
      </c>
      <c r="AZ71" s="3" t="s">
        <v>1643</v>
      </c>
      <c r="BA71" s="3" t="s">
        <v>1643</v>
      </c>
      <c r="BB71" s="3" t="s">
        <v>210</v>
      </c>
      <c r="BC71" s="5" t="s">
        <v>1643</v>
      </c>
      <c r="BD71" s="13" t="s">
        <v>231</v>
      </c>
      <c r="BE71" s="3" t="s">
        <v>232</v>
      </c>
      <c r="BF71" s="3" t="s">
        <v>233</v>
      </c>
      <c r="BG71" s="3" t="s">
        <v>234</v>
      </c>
      <c r="BH71" s="3" t="s">
        <v>235</v>
      </c>
      <c r="BI71" s="3" t="s">
        <v>1643</v>
      </c>
      <c r="BJ71" s="3" t="s">
        <v>1643</v>
      </c>
      <c r="BK71" s="5" t="s">
        <v>1643</v>
      </c>
      <c r="BL71" s="13" t="s">
        <v>131</v>
      </c>
      <c r="BM71" s="3" t="s">
        <v>131</v>
      </c>
      <c r="BN71" s="3" t="s">
        <v>131</v>
      </c>
      <c r="BO71" s="5" t="s">
        <v>131</v>
      </c>
      <c r="BP71" s="13" t="s">
        <v>128</v>
      </c>
      <c r="BQ71" s="3" t="s">
        <v>128</v>
      </c>
      <c r="BR71" s="3" t="s">
        <v>132</v>
      </c>
      <c r="BS71" s="5" t="s">
        <v>132</v>
      </c>
      <c r="BT71" s="13" t="s">
        <v>131</v>
      </c>
      <c r="BU71" s="5" t="s">
        <v>131</v>
      </c>
      <c r="BV71" s="13" t="s">
        <v>132</v>
      </c>
      <c r="BW71" s="3" t="s">
        <v>132</v>
      </c>
      <c r="BX71" s="3" t="s">
        <v>132</v>
      </c>
      <c r="BY71" s="5" t="s">
        <v>132</v>
      </c>
      <c r="BZ71" s="13" t="s">
        <v>129</v>
      </c>
      <c r="CA71" s="3" t="s">
        <v>129</v>
      </c>
      <c r="CB71" s="3" t="s">
        <v>129</v>
      </c>
      <c r="CC71" s="3" t="s">
        <v>130</v>
      </c>
      <c r="CD71" s="5" t="s">
        <v>130</v>
      </c>
      <c r="CE71" s="13" t="s">
        <v>131</v>
      </c>
      <c r="CF71" s="3" t="s">
        <v>132</v>
      </c>
      <c r="CG71" s="3" t="s">
        <v>129</v>
      </c>
      <c r="CH71" s="3" t="s">
        <v>131</v>
      </c>
      <c r="CI71" s="3" t="s">
        <v>132</v>
      </c>
      <c r="CJ71" s="3" t="s">
        <v>132</v>
      </c>
      <c r="CK71" s="5" t="s">
        <v>132</v>
      </c>
      <c r="CL71" s="13" t="s">
        <v>131</v>
      </c>
      <c r="CM71" s="3" t="s">
        <v>131</v>
      </c>
      <c r="CN71" s="3" t="s">
        <v>131</v>
      </c>
      <c r="CO71" s="3" t="s">
        <v>131</v>
      </c>
      <c r="CP71" s="3" t="s">
        <v>131</v>
      </c>
      <c r="CQ71" s="20" t="s">
        <v>131</v>
      </c>
      <c r="CR71" s="13" t="s">
        <v>132</v>
      </c>
      <c r="CS71" s="3" t="s">
        <v>132</v>
      </c>
      <c r="CT71" s="3" t="s">
        <v>132</v>
      </c>
      <c r="CU71" s="3" t="s">
        <v>132</v>
      </c>
      <c r="CV71" s="3" t="s">
        <v>132</v>
      </c>
      <c r="CW71" s="3" t="s">
        <v>132</v>
      </c>
      <c r="CX71" s="3" t="s">
        <v>132</v>
      </c>
      <c r="CY71" s="3" t="s">
        <v>132</v>
      </c>
      <c r="CZ71" s="3" t="s">
        <v>132</v>
      </c>
      <c r="DA71" s="3" t="s">
        <v>132</v>
      </c>
      <c r="DB71" s="3" t="s">
        <v>132</v>
      </c>
      <c r="DC71" s="3" t="s">
        <v>132</v>
      </c>
      <c r="DD71" s="3" t="s">
        <v>132</v>
      </c>
      <c r="DE71" s="5" t="s">
        <v>132</v>
      </c>
      <c r="DF71" s="8" t="s">
        <v>129</v>
      </c>
      <c r="DG71" s="3" t="s">
        <v>129</v>
      </c>
      <c r="DH71" s="3" t="s">
        <v>129</v>
      </c>
      <c r="DI71" s="3" t="s">
        <v>129</v>
      </c>
      <c r="DJ71" s="3" t="s">
        <v>132</v>
      </c>
      <c r="DK71" s="3" t="s">
        <v>132</v>
      </c>
      <c r="DL71" s="3" t="s">
        <v>132</v>
      </c>
      <c r="DM71" s="3" t="s">
        <v>132</v>
      </c>
      <c r="DN71" s="5" t="s">
        <v>132</v>
      </c>
      <c r="DO71" s="8" t="s">
        <v>132</v>
      </c>
      <c r="DP71" s="3" t="s">
        <v>132</v>
      </c>
      <c r="DQ71" s="3" t="s">
        <v>132</v>
      </c>
      <c r="DR71" s="5" t="s">
        <v>129</v>
      </c>
      <c r="DS71" s="8" t="s">
        <v>129</v>
      </c>
      <c r="DT71" s="3" t="s">
        <v>131</v>
      </c>
      <c r="DU71" s="3" t="s">
        <v>131</v>
      </c>
      <c r="DV71" s="5" t="s">
        <v>129</v>
      </c>
      <c r="DW71" s="16" t="s">
        <v>1806</v>
      </c>
      <c r="DX71" s="13" t="s">
        <v>353</v>
      </c>
      <c r="DY71" s="3" t="s">
        <v>354</v>
      </c>
      <c r="DZ71" s="3" t="s">
        <v>355</v>
      </c>
      <c r="EA71" s="3" t="s">
        <v>1643</v>
      </c>
      <c r="EB71" s="20" t="s">
        <v>1643</v>
      </c>
      <c r="EC71" s="13" t="s">
        <v>110</v>
      </c>
      <c r="ED71" s="3" t="s">
        <v>110</v>
      </c>
      <c r="EE71" s="3" t="s">
        <v>110</v>
      </c>
      <c r="EF71" s="3" t="s">
        <v>1643</v>
      </c>
      <c r="EG71" s="3" t="s">
        <v>1643</v>
      </c>
      <c r="EH71" s="3" t="s">
        <v>110</v>
      </c>
      <c r="EI71" s="3" t="s">
        <v>110</v>
      </c>
      <c r="EJ71" s="3" t="s">
        <v>110</v>
      </c>
      <c r="EK71" s="3" t="s">
        <v>110</v>
      </c>
      <c r="EL71" s="3" t="s">
        <v>1643</v>
      </c>
      <c r="EM71" s="20" t="s">
        <v>1643</v>
      </c>
      <c r="EN71" s="18" t="s">
        <v>476</v>
      </c>
      <c r="EO71" s="8" t="s">
        <v>1643</v>
      </c>
      <c r="EP71" s="3" t="s">
        <v>1643</v>
      </c>
      <c r="EQ71" s="3" t="s">
        <v>1643</v>
      </c>
      <c r="ER71" s="3" t="s">
        <v>1643</v>
      </c>
      <c r="ES71" s="3" t="s">
        <v>1643</v>
      </c>
      <c r="ET71" s="3" t="s">
        <v>1643</v>
      </c>
      <c r="EU71" s="3" t="s">
        <v>1643</v>
      </c>
      <c r="EV71" s="3" t="s">
        <v>1643</v>
      </c>
      <c r="EW71" s="3" t="s">
        <v>1643</v>
      </c>
      <c r="EX71" s="20" t="s">
        <v>1643</v>
      </c>
      <c r="EY71" s="16" t="s">
        <v>1643</v>
      </c>
      <c r="EZ71" s="13" t="s">
        <v>1643</v>
      </c>
      <c r="FA71" s="3" t="s">
        <v>1643</v>
      </c>
      <c r="FB71" s="3" t="s">
        <v>1643</v>
      </c>
      <c r="FC71" s="3" t="s">
        <v>1643</v>
      </c>
      <c r="FD71" s="3" t="s">
        <v>1643</v>
      </c>
      <c r="FE71" s="3" t="s">
        <v>1643</v>
      </c>
      <c r="FF71" s="3" t="s">
        <v>1643</v>
      </c>
      <c r="FG71" s="3" t="s">
        <v>1643</v>
      </c>
      <c r="FH71" s="3" t="s">
        <v>1643</v>
      </c>
      <c r="FI71" s="3" t="s">
        <v>1643</v>
      </c>
      <c r="FJ71" s="3" t="s">
        <v>1643</v>
      </c>
      <c r="FK71" s="3" t="s">
        <v>1643</v>
      </c>
      <c r="FL71" s="3" t="s">
        <v>1643</v>
      </c>
      <c r="FM71" s="3" t="s">
        <v>1643</v>
      </c>
      <c r="FN71" s="3" t="s">
        <v>1643</v>
      </c>
      <c r="FO71" s="3" t="s">
        <v>1643</v>
      </c>
      <c r="FP71" s="3" t="s">
        <v>1643</v>
      </c>
      <c r="FQ71" s="3" t="s">
        <v>1643</v>
      </c>
      <c r="FR71" s="3" t="s">
        <v>1643</v>
      </c>
      <c r="FS71" s="3" t="s">
        <v>1643</v>
      </c>
      <c r="FT71" s="3" t="s">
        <v>1643</v>
      </c>
      <c r="FU71" s="3" t="s">
        <v>1643</v>
      </c>
      <c r="FV71" s="3" t="s">
        <v>1643</v>
      </c>
      <c r="FW71" s="3" t="s">
        <v>1643</v>
      </c>
      <c r="FX71" s="3" t="s">
        <v>1643</v>
      </c>
      <c r="FY71" s="3" t="s">
        <v>1643</v>
      </c>
      <c r="FZ71" s="3" t="s">
        <v>1643</v>
      </c>
      <c r="GA71" s="3" t="s">
        <v>1643</v>
      </c>
      <c r="GB71" s="3" t="s">
        <v>1643</v>
      </c>
      <c r="GC71" s="3" t="s">
        <v>1643</v>
      </c>
      <c r="GD71" s="3" t="s">
        <v>1643</v>
      </c>
      <c r="GE71" s="3" t="s">
        <v>1643</v>
      </c>
      <c r="GF71" s="3" t="s">
        <v>1643</v>
      </c>
      <c r="GG71" s="3" t="s">
        <v>1643</v>
      </c>
      <c r="GH71" s="3" t="s">
        <v>1643</v>
      </c>
      <c r="GI71" s="3" t="s">
        <v>1643</v>
      </c>
      <c r="GJ71" s="3" t="s">
        <v>1643</v>
      </c>
      <c r="GK71" s="3" t="s">
        <v>1643</v>
      </c>
      <c r="GL71" s="3" t="s">
        <v>1643</v>
      </c>
      <c r="GM71" s="3" t="s">
        <v>1643</v>
      </c>
      <c r="GN71" s="3" t="s">
        <v>1643</v>
      </c>
      <c r="GO71" s="3" t="s">
        <v>1643</v>
      </c>
      <c r="GP71" s="20" t="s">
        <v>1643</v>
      </c>
      <c r="GQ71" s="13" t="s">
        <v>1643</v>
      </c>
      <c r="GR71" s="20" t="s">
        <v>1643</v>
      </c>
      <c r="GS71" s="13" t="s">
        <v>1643</v>
      </c>
      <c r="GT71" s="3" t="s">
        <v>1643</v>
      </c>
      <c r="GU71" s="3" t="s">
        <v>1643</v>
      </c>
      <c r="GV71" s="20" t="s">
        <v>1643</v>
      </c>
      <c r="GW71" s="31"/>
      <c r="GX71" s="13" t="s">
        <v>1643</v>
      </c>
      <c r="GY71" s="5" t="s">
        <v>1643</v>
      </c>
      <c r="GZ71" s="13" t="s">
        <v>1643</v>
      </c>
      <c r="HA71" s="5" t="s">
        <v>1643</v>
      </c>
      <c r="HB71" s="13" t="s">
        <v>1643</v>
      </c>
      <c r="HC71" s="3" t="s">
        <v>1643</v>
      </c>
      <c r="HD71" s="3" t="s">
        <v>1643</v>
      </c>
      <c r="HE71" s="3" t="s">
        <v>1643</v>
      </c>
      <c r="HF71" s="3" t="s">
        <v>1643</v>
      </c>
      <c r="HG71" s="20" t="s">
        <v>1643</v>
      </c>
      <c r="HH71" s="13" t="s">
        <v>1643</v>
      </c>
      <c r="HI71" s="3"/>
      <c r="HJ71" s="3" t="s">
        <v>1643</v>
      </c>
      <c r="HK71" s="3" t="s">
        <v>1643</v>
      </c>
      <c r="HL71" s="3" t="s">
        <v>1643</v>
      </c>
      <c r="HM71" s="3" t="s">
        <v>1643</v>
      </c>
      <c r="HN71" s="3" t="s">
        <v>1643</v>
      </c>
      <c r="HO71" s="5" t="s">
        <v>1643</v>
      </c>
      <c r="HP71" s="8" t="s">
        <v>1643</v>
      </c>
      <c r="HQ71" s="8" t="s">
        <v>1643</v>
      </c>
      <c r="HR71" s="3" t="s">
        <v>1643</v>
      </c>
      <c r="HS71" s="3" t="s">
        <v>1643</v>
      </c>
      <c r="HT71" s="3" t="s">
        <v>1643</v>
      </c>
      <c r="HU71" s="3" t="s">
        <v>1643</v>
      </c>
      <c r="HV71" s="5" t="s">
        <v>1643</v>
      </c>
      <c r="HW71" s="13" t="s">
        <v>1643</v>
      </c>
      <c r="HX71" s="8" t="s">
        <v>1643</v>
      </c>
      <c r="HY71" s="3" t="s">
        <v>1643</v>
      </c>
      <c r="HZ71" s="3" t="s">
        <v>1643</v>
      </c>
      <c r="IA71" s="3" t="s">
        <v>1643</v>
      </c>
      <c r="IB71" s="3" t="s">
        <v>1643</v>
      </c>
      <c r="IC71" s="5" t="s">
        <v>1643</v>
      </c>
      <c r="ID71" s="13" t="s">
        <v>1643</v>
      </c>
      <c r="IE71" s="8" t="s">
        <v>1643</v>
      </c>
      <c r="IF71" s="3" t="s">
        <v>1643</v>
      </c>
      <c r="IG71" s="3" t="s">
        <v>1643</v>
      </c>
      <c r="IH71" s="3" t="s">
        <v>1643</v>
      </c>
      <c r="II71" s="3" t="s">
        <v>1643</v>
      </c>
      <c r="IJ71" s="20" t="s">
        <v>1643</v>
      </c>
      <c r="IK71" s="13" t="s">
        <v>1643</v>
      </c>
      <c r="IL71" s="3" t="s">
        <v>1643</v>
      </c>
      <c r="IM71" s="3" t="s">
        <v>1643</v>
      </c>
      <c r="IN71" s="3" t="s">
        <v>1643</v>
      </c>
      <c r="IO71" s="3" t="s">
        <v>1643</v>
      </c>
      <c r="IP71" s="3" t="s">
        <v>1643</v>
      </c>
      <c r="IQ71" s="3" t="s">
        <v>1643</v>
      </c>
      <c r="IR71" s="3" t="s">
        <v>1643</v>
      </c>
      <c r="IS71" s="20" t="s">
        <v>1643</v>
      </c>
      <c r="IT71" s="13" t="s">
        <v>1643</v>
      </c>
      <c r="IU71" s="3"/>
      <c r="IV71" s="3" t="s">
        <v>1643</v>
      </c>
      <c r="IW71" s="3" t="s">
        <v>1643</v>
      </c>
      <c r="IX71" s="3" t="s">
        <v>1643</v>
      </c>
      <c r="IY71" s="5" t="s">
        <v>1643</v>
      </c>
      <c r="IZ71" s="8" t="s">
        <v>1643</v>
      </c>
      <c r="JA71" s="8" t="s">
        <v>1643</v>
      </c>
      <c r="JB71" s="3" t="s">
        <v>1643</v>
      </c>
      <c r="JC71" s="3" t="s">
        <v>1643</v>
      </c>
      <c r="JD71" s="5" t="s">
        <v>1643</v>
      </c>
      <c r="JE71" s="13" t="s">
        <v>1643</v>
      </c>
      <c r="JF71" s="3" t="s">
        <v>1643</v>
      </c>
      <c r="JG71" s="3" t="s">
        <v>1643</v>
      </c>
      <c r="JH71" s="3" t="s">
        <v>1643</v>
      </c>
      <c r="JI71" s="3" t="s">
        <v>1643</v>
      </c>
      <c r="JJ71" s="3" t="s">
        <v>1643</v>
      </c>
      <c r="JK71" s="3" t="s">
        <v>1643</v>
      </c>
      <c r="JL71" s="3" t="s">
        <v>1643</v>
      </c>
      <c r="JM71" s="20" t="s">
        <v>1643</v>
      </c>
      <c r="JN71" s="13" t="s">
        <v>1643</v>
      </c>
      <c r="JO71" s="3" t="s">
        <v>1643</v>
      </c>
      <c r="JP71" s="3" t="s">
        <v>1643</v>
      </c>
      <c r="JQ71" s="3" t="s">
        <v>1643</v>
      </c>
      <c r="JR71" s="3" t="s">
        <v>1643</v>
      </c>
      <c r="JS71" s="5" t="s">
        <v>1643</v>
      </c>
      <c r="JT71" s="13" t="s">
        <v>1643</v>
      </c>
      <c r="JU71" s="3" t="s">
        <v>1643</v>
      </c>
      <c r="JV71" s="3" t="s">
        <v>1643</v>
      </c>
      <c r="JW71" s="3" t="s">
        <v>1643</v>
      </c>
      <c r="JX71" s="5" t="s">
        <v>1643</v>
      </c>
      <c r="JY71" s="13" t="s">
        <v>1643</v>
      </c>
      <c r="JZ71" s="3" t="s">
        <v>1643</v>
      </c>
      <c r="KA71" s="3" t="s">
        <v>1643</v>
      </c>
      <c r="KB71" s="3" t="s">
        <v>1643</v>
      </c>
      <c r="KC71" s="3" t="s">
        <v>1643</v>
      </c>
      <c r="KD71" s="3" t="s">
        <v>1643</v>
      </c>
      <c r="KE71" s="3" t="s">
        <v>1643</v>
      </c>
      <c r="KF71" s="3" t="s">
        <v>1643</v>
      </c>
      <c r="KG71" s="5" t="s">
        <v>1643</v>
      </c>
      <c r="KH71" s="13" t="s">
        <v>1643</v>
      </c>
      <c r="KI71" s="3" t="s">
        <v>1643</v>
      </c>
      <c r="KJ71" s="3" t="s">
        <v>1643</v>
      </c>
      <c r="KK71" s="3" t="s">
        <v>1643</v>
      </c>
      <c r="KL71" s="3" t="s">
        <v>1643</v>
      </c>
      <c r="KM71" s="3" t="s">
        <v>1643</v>
      </c>
      <c r="KN71" s="20" t="s">
        <v>1643</v>
      </c>
      <c r="KO71" s="13" t="s">
        <v>1643</v>
      </c>
      <c r="KP71" s="3" t="s">
        <v>1643</v>
      </c>
      <c r="KQ71" s="3" t="s">
        <v>1643</v>
      </c>
      <c r="KR71" s="3" t="s">
        <v>1643</v>
      </c>
      <c r="KS71" s="20" t="s">
        <v>1643</v>
      </c>
      <c r="KT71" s="16" t="s">
        <v>1643</v>
      </c>
      <c r="KU71" s="13" t="s">
        <v>1643</v>
      </c>
      <c r="KV71" s="3" t="s">
        <v>1643</v>
      </c>
      <c r="KW71" s="3" t="s">
        <v>1643</v>
      </c>
      <c r="KX71" s="3" t="s">
        <v>1643</v>
      </c>
      <c r="KY71" s="3" t="s">
        <v>1643</v>
      </c>
      <c r="KZ71" s="3" t="s">
        <v>1643</v>
      </c>
      <c r="LA71" s="3" t="s">
        <v>1643</v>
      </c>
      <c r="LB71" s="3" t="s">
        <v>1643</v>
      </c>
      <c r="LC71" s="3" t="s">
        <v>1643</v>
      </c>
      <c r="LD71" s="3" t="s">
        <v>1643</v>
      </c>
      <c r="LE71" s="3" t="s">
        <v>1643</v>
      </c>
      <c r="LF71" s="3" t="s">
        <v>1643</v>
      </c>
      <c r="LG71" s="3" t="s">
        <v>1643</v>
      </c>
      <c r="LH71" s="3" t="s">
        <v>1643</v>
      </c>
      <c r="LI71" s="3" t="s">
        <v>1643</v>
      </c>
      <c r="LJ71" s="3" t="s">
        <v>1643</v>
      </c>
      <c r="LK71" s="3" t="s">
        <v>1643</v>
      </c>
      <c r="LL71" s="3" t="s">
        <v>1643</v>
      </c>
      <c r="LM71" s="3" t="s">
        <v>1643</v>
      </c>
      <c r="LN71" s="3" t="s">
        <v>1643</v>
      </c>
      <c r="LO71" s="3" t="s">
        <v>1643</v>
      </c>
      <c r="LP71" s="3" t="s">
        <v>1643</v>
      </c>
      <c r="LQ71" s="3" t="s">
        <v>1643</v>
      </c>
      <c r="LR71" s="3" t="s">
        <v>1643</v>
      </c>
      <c r="LS71" s="3" t="s">
        <v>1643</v>
      </c>
      <c r="LT71" s="3" t="s">
        <v>1643</v>
      </c>
      <c r="LU71" s="3" t="s">
        <v>1643</v>
      </c>
      <c r="LV71" s="3" t="s">
        <v>1643</v>
      </c>
      <c r="LW71" s="3" t="s">
        <v>1643</v>
      </c>
      <c r="LX71" s="3" t="s">
        <v>1643</v>
      </c>
      <c r="LY71" s="3" t="s">
        <v>1643</v>
      </c>
      <c r="LZ71" s="3" t="s">
        <v>1643</v>
      </c>
      <c r="MA71" s="3" t="s">
        <v>1643</v>
      </c>
      <c r="MB71" s="3" t="s">
        <v>1643</v>
      </c>
      <c r="MC71" s="3" t="s">
        <v>1643</v>
      </c>
      <c r="MD71" s="3" t="s">
        <v>1643</v>
      </c>
      <c r="ME71" s="3" t="s">
        <v>1643</v>
      </c>
      <c r="MF71" s="3" t="s">
        <v>1643</v>
      </c>
      <c r="MG71" s="3" t="s">
        <v>1643</v>
      </c>
      <c r="MH71" s="3" t="s">
        <v>1643</v>
      </c>
      <c r="MI71" s="3" t="s">
        <v>1643</v>
      </c>
      <c r="MJ71" s="3" t="s">
        <v>1643</v>
      </c>
      <c r="MK71" s="3" t="s">
        <v>1643</v>
      </c>
      <c r="ML71" s="3" t="s">
        <v>1643</v>
      </c>
      <c r="MM71" s="3" t="s">
        <v>1643</v>
      </c>
      <c r="MN71" s="20" t="s">
        <v>1643</v>
      </c>
      <c r="MO71" s="13" t="s">
        <v>1643</v>
      </c>
      <c r="MP71" s="3" t="s">
        <v>1643</v>
      </c>
      <c r="MQ71" s="3" t="s">
        <v>1643</v>
      </c>
      <c r="MR71" s="3" t="s">
        <v>1643</v>
      </c>
      <c r="MS71" s="3" t="s">
        <v>1643</v>
      </c>
      <c r="MT71" s="3" t="s">
        <v>1643</v>
      </c>
      <c r="MU71" s="3" t="s">
        <v>1643</v>
      </c>
      <c r="MV71" s="20" t="s">
        <v>1643</v>
      </c>
      <c r="MW71" s="13" t="s">
        <v>1643</v>
      </c>
      <c r="MX71" s="3" t="s">
        <v>1643</v>
      </c>
      <c r="MY71" s="3" t="s">
        <v>1643</v>
      </c>
      <c r="MZ71" s="3" t="s">
        <v>1643</v>
      </c>
      <c r="NA71" s="3" t="s">
        <v>1643</v>
      </c>
      <c r="NB71" s="3" t="s">
        <v>1643</v>
      </c>
      <c r="NC71" s="20" t="s">
        <v>1643</v>
      </c>
      <c r="ND71" s="13" t="s">
        <v>1643</v>
      </c>
      <c r="NE71" s="3" t="s">
        <v>1643</v>
      </c>
      <c r="NF71" s="3" t="s">
        <v>1643</v>
      </c>
      <c r="NG71" s="3" t="s">
        <v>1643</v>
      </c>
      <c r="NH71" s="3" t="s">
        <v>1643</v>
      </c>
      <c r="NI71" s="3" t="s">
        <v>1643</v>
      </c>
      <c r="NJ71" s="3" t="s">
        <v>1643</v>
      </c>
      <c r="NK71" s="3" t="s">
        <v>1643</v>
      </c>
      <c r="NL71" s="3" t="s">
        <v>1643</v>
      </c>
      <c r="NM71" s="3" t="s">
        <v>1643</v>
      </c>
      <c r="NN71" s="3" t="s">
        <v>1643</v>
      </c>
      <c r="NO71" s="20" t="s">
        <v>1643</v>
      </c>
      <c r="NP71" s="13" t="s">
        <v>1643</v>
      </c>
      <c r="NQ71" s="3" t="s">
        <v>1643</v>
      </c>
      <c r="NR71" s="3" t="s">
        <v>1643</v>
      </c>
      <c r="NS71" s="3" t="s">
        <v>1643</v>
      </c>
      <c r="NT71" s="3" t="s">
        <v>1643</v>
      </c>
      <c r="NU71" s="3" t="s">
        <v>1643</v>
      </c>
      <c r="NV71" s="3" t="s">
        <v>1643</v>
      </c>
      <c r="NW71" s="3" t="s">
        <v>1643</v>
      </c>
      <c r="NX71" s="3" t="s">
        <v>1643</v>
      </c>
      <c r="NY71" s="3" t="s">
        <v>1643</v>
      </c>
      <c r="NZ71" s="3" t="s">
        <v>1643</v>
      </c>
      <c r="OA71" s="3" t="s">
        <v>1643</v>
      </c>
      <c r="OB71" s="3" t="s">
        <v>1643</v>
      </c>
      <c r="OC71" s="3" t="s">
        <v>1643</v>
      </c>
      <c r="OD71" s="3" t="s">
        <v>1643</v>
      </c>
      <c r="OE71" s="5" t="s">
        <v>1643</v>
      </c>
      <c r="OF71" s="13" t="s">
        <v>1643</v>
      </c>
      <c r="OG71" s="3" t="s">
        <v>1643</v>
      </c>
      <c r="OH71" s="3" t="s">
        <v>1643</v>
      </c>
      <c r="OI71" s="3" t="s">
        <v>1643</v>
      </c>
      <c r="OJ71" s="3" t="s">
        <v>1643</v>
      </c>
      <c r="OK71" s="3" t="s">
        <v>1643</v>
      </c>
      <c r="OL71" s="3" t="s">
        <v>1643</v>
      </c>
      <c r="OM71" s="5" t="s">
        <v>1643</v>
      </c>
      <c r="ON71" s="13" t="s">
        <v>1643</v>
      </c>
      <c r="OO71" s="3" t="s">
        <v>1643</v>
      </c>
      <c r="OP71" s="3" t="s">
        <v>1643</v>
      </c>
      <c r="OQ71" s="3" t="s">
        <v>1643</v>
      </c>
      <c r="OR71" s="3" t="s">
        <v>1643</v>
      </c>
      <c r="OS71" s="3" t="s">
        <v>1643</v>
      </c>
      <c r="OT71" s="3" t="s">
        <v>1643</v>
      </c>
      <c r="OU71" s="3" t="s">
        <v>1643</v>
      </c>
      <c r="OV71" s="3" t="s">
        <v>1643</v>
      </c>
      <c r="OW71" s="3" t="s">
        <v>1643</v>
      </c>
      <c r="OX71" s="5" t="s">
        <v>1643</v>
      </c>
      <c r="OY71" s="13" t="s">
        <v>1643</v>
      </c>
      <c r="OZ71" s="3" t="s">
        <v>1643</v>
      </c>
      <c r="PA71" s="3" t="s">
        <v>1643</v>
      </c>
      <c r="PB71" s="3" t="s">
        <v>1643</v>
      </c>
      <c r="PC71" s="3" t="s">
        <v>1643</v>
      </c>
      <c r="PD71" s="3" t="s">
        <v>1643</v>
      </c>
      <c r="PE71" s="3" t="s">
        <v>1643</v>
      </c>
      <c r="PF71" s="3" t="s">
        <v>1643</v>
      </c>
      <c r="PG71" s="3" t="s">
        <v>1643</v>
      </c>
      <c r="PH71" s="3" t="s">
        <v>1643</v>
      </c>
      <c r="PI71" s="3" t="s">
        <v>1643</v>
      </c>
      <c r="PJ71" s="3" t="s">
        <v>1643</v>
      </c>
      <c r="PK71" s="3" t="s">
        <v>1643</v>
      </c>
      <c r="PL71" s="3" t="s">
        <v>1643</v>
      </c>
      <c r="PM71" s="3" t="s">
        <v>1643</v>
      </c>
      <c r="PN71" s="3" t="s">
        <v>1643</v>
      </c>
      <c r="PO71" s="3" t="s">
        <v>1643</v>
      </c>
      <c r="PP71" s="3" t="s">
        <v>1643</v>
      </c>
      <c r="PQ71" s="3" t="s">
        <v>1643</v>
      </c>
      <c r="PR71" s="3" t="s">
        <v>1643</v>
      </c>
      <c r="PS71" s="3" t="s">
        <v>1643</v>
      </c>
      <c r="PT71" s="3" t="s">
        <v>1643</v>
      </c>
      <c r="PU71" s="3" t="s">
        <v>1643</v>
      </c>
      <c r="PV71" s="3" t="s">
        <v>1643</v>
      </c>
      <c r="PW71" s="3" t="s">
        <v>1643</v>
      </c>
      <c r="PX71" s="3" t="s">
        <v>1643</v>
      </c>
      <c r="PY71" s="3" t="s">
        <v>1643</v>
      </c>
      <c r="PZ71" s="3" t="s">
        <v>1643</v>
      </c>
      <c r="QA71" s="3" t="s">
        <v>1643</v>
      </c>
      <c r="QB71" s="3" t="s">
        <v>1643</v>
      </c>
      <c r="QC71" s="3" t="s">
        <v>1643</v>
      </c>
      <c r="QD71" s="3" t="s">
        <v>1643</v>
      </c>
      <c r="QE71" s="3" t="s">
        <v>1643</v>
      </c>
      <c r="QF71" s="3" t="s">
        <v>1643</v>
      </c>
      <c r="QG71" s="3" t="s">
        <v>1643</v>
      </c>
      <c r="QH71" s="3" t="s">
        <v>1643</v>
      </c>
      <c r="QI71" s="3" t="s">
        <v>1643</v>
      </c>
      <c r="QJ71" s="3" t="s">
        <v>1643</v>
      </c>
      <c r="QK71" s="3" t="s">
        <v>1643</v>
      </c>
      <c r="QL71" s="3" t="s">
        <v>1643</v>
      </c>
      <c r="QM71" s="3" t="s">
        <v>1643</v>
      </c>
      <c r="QN71" s="3" t="s">
        <v>1643</v>
      </c>
      <c r="QO71" s="3" t="s">
        <v>1643</v>
      </c>
      <c r="QP71" s="3" t="s">
        <v>1643</v>
      </c>
      <c r="QQ71" s="3" t="s">
        <v>1643</v>
      </c>
      <c r="QR71" s="3" t="s">
        <v>1643</v>
      </c>
      <c r="QS71" s="3" t="s">
        <v>1643</v>
      </c>
      <c r="QT71" s="3" t="s">
        <v>1643</v>
      </c>
      <c r="QU71" s="3" t="s">
        <v>1643</v>
      </c>
      <c r="QV71" s="3" t="s">
        <v>1643</v>
      </c>
      <c r="QW71" s="3" t="s">
        <v>1643</v>
      </c>
      <c r="QX71" s="3" t="s">
        <v>1643</v>
      </c>
      <c r="QY71" s="3" t="s">
        <v>1643</v>
      </c>
      <c r="QZ71" s="3" t="s">
        <v>1643</v>
      </c>
      <c r="RA71" s="3" t="s">
        <v>1643</v>
      </c>
      <c r="RB71" s="3" t="s">
        <v>1643</v>
      </c>
      <c r="RC71" s="3" t="s">
        <v>1643</v>
      </c>
      <c r="RD71" s="3" t="s">
        <v>1643</v>
      </c>
      <c r="RE71" s="3" t="s">
        <v>1643</v>
      </c>
      <c r="RF71" s="3" t="s">
        <v>1643</v>
      </c>
      <c r="RG71" s="3" t="s">
        <v>1643</v>
      </c>
      <c r="RH71" s="3" t="s">
        <v>1643</v>
      </c>
      <c r="RI71" s="3" t="s">
        <v>1643</v>
      </c>
      <c r="RJ71" s="3" t="s">
        <v>1643</v>
      </c>
      <c r="RK71" s="5" t="s">
        <v>1643</v>
      </c>
      <c r="RL71" s="8" t="s">
        <v>1643</v>
      </c>
      <c r="RM71" s="3" t="s">
        <v>1643</v>
      </c>
      <c r="RN71" s="3" t="s">
        <v>1643</v>
      </c>
      <c r="RO71" s="3" t="s">
        <v>1643</v>
      </c>
      <c r="RP71" s="3" t="s">
        <v>1643</v>
      </c>
      <c r="RQ71" s="3" t="s">
        <v>1643</v>
      </c>
      <c r="RR71" s="20" t="s">
        <v>1643</v>
      </c>
      <c r="RS71" s="13" t="s">
        <v>1643</v>
      </c>
      <c r="RT71" s="3" t="s">
        <v>1643</v>
      </c>
      <c r="RU71" s="3" t="s">
        <v>1643</v>
      </c>
      <c r="RV71" s="3" t="s">
        <v>1643</v>
      </c>
      <c r="RW71" s="3" t="s">
        <v>1643</v>
      </c>
      <c r="RX71" s="3" t="s">
        <v>1643</v>
      </c>
      <c r="RY71" s="3" t="s">
        <v>1643</v>
      </c>
      <c r="RZ71" s="3" t="s">
        <v>1643</v>
      </c>
      <c r="SA71" s="3" t="s">
        <v>1643</v>
      </c>
      <c r="SB71" s="3" t="s">
        <v>1643</v>
      </c>
      <c r="SC71" s="3" t="s">
        <v>1643</v>
      </c>
      <c r="SD71" s="3" t="s">
        <v>1643</v>
      </c>
      <c r="SE71" s="3" t="s">
        <v>1643</v>
      </c>
      <c r="SF71" s="3" t="s">
        <v>1643</v>
      </c>
      <c r="SG71" s="3" t="s">
        <v>1643</v>
      </c>
      <c r="SH71" s="3" t="s">
        <v>1643</v>
      </c>
      <c r="SI71" s="3" t="s">
        <v>1643</v>
      </c>
      <c r="SJ71" s="3" t="s">
        <v>1643</v>
      </c>
      <c r="SK71" s="3" t="s">
        <v>1643</v>
      </c>
      <c r="SL71" s="3" t="s">
        <v>1643</v>
      </c>
      <c r="SM71" s="3" t="s">
        <v>1643</v>
      </c>
      <c r="SN71" s="3" t="s">
        <v>1643</v>
      </c>
      <c r="SO71" s="3" t="s">
        <v>1643</v>
      </c>
      <c r="SP71" s="3" t="s">
        <v>1643</v>
      </c>
      <c r="SQ71" s="3" t="s">
        <v>1643</v>
      </c>
      <c r="SR71" s="3" t="s">
        <v>1643</v>
      </c>
      <c r="SS71" s="3" t="s">
        <v>1643</v>
      </c>
      <c r="ST71" s="3" t="s">
        <v>1643</v>
      </c>
      <c r="SU71" s="3" t="s">
        <v>1643</v>
      </c>
      <c r="SV71" s="3" t="s">
        <v>1643</v>
      </c>
      <c r="SW71" s="3" t="s">
        <v>1643</v>
      </c>
      <c r="SX71" s="3" t="s">
        <v>1643</v>
      </c>
      <c r="SY71" s="3" t="s">
        <v>1643</v>
      </c>
      <c r="SZ71" s="3" t="s">
        <v>1643</v>
      </c>
      <c r="TA71" s="3" t="s">
        <v>1643</v>
      </c>
      <c r="TB71" s="20" t="s">
        <v>1643</v>
      </c>
      <c r="TC71" s="13"/>
      <c r="TD71" s="3"/>
      <c r="TE71" s="5"/>
      <c r="TF71" s="18" t="s">
        <v>1643</v>
      </c>
      <c r="TG71" s="13" t="s">
        <v>1643</v>
      </c>
      <c r="TH71" s="3" t="s">
        <v>1643</v>
      </c>
      <c r="TI71" s="3" t="s">
        <v>1643</v>
      </c>
      <c r="TJ71" s="3" t="s">
        <v>1643</v>
      </c>
      <c r="TK71" s="3" t="s">
        <v>1643</v>
      </c>
      <c r="TL71" s="3" t="s">
        <v>1643</v>
      </c>
      <c r="TM71" s="3" t="s">
        <v>1643</v>
      </c>
      <c r="TN71" s="3" t="s">
        <v>1643</v>
      </c>
      <c r="TO71" s="3" t="s">
        <v>1643</v>
      </c>
      <c r="TP71" s="5" t="s">
        <v>1643</v>
      </c>
      <c r="TQ71" s="8" t="s">
        <v>1643</v>
      </c>
      <c r="TR71" s="3" t="s">
        <v>1643</v>
      </c>
      <c r="TS71" s="3" t="s">
        <v>1643</v>
      </c>
      <c r="TT71" s="3" t="s">
        <v>1643</v>
      </c>
      <c r="TU71" s="20" t="s">
        <v>1643</v>
      </c>
      <c r="TV71" s="13" t="s">
        <v>1643</v>
      </c>
      <c r="TW71" s="5" t="s">
        <v>1643</v>
      </c>
      <c r="TX71" s="13" t="s">
        <v>1643</v>
      </c>
      <c r="TY71" s="5" t="s">
        <v>1643</v>
      </c>
      <c r="TZ71" s="13" t="s">
        <v>1643</v>
      </c>
      <c r="UA71" s="3" t="s">
        <v>1643</v>
      </c>
      <c r="UB71" s="3" t="s">
        <v>1643</v>
      </c>
      <c r="UC71" s="3" t="s">
        <v>1643</v>
      </c>
      <c r="UD71" s="3" t="s">
        <v>1643</v>
      </c>
      <c r="UE71" s="5" t="s">
        <v>1643</v>
      </c>
      <c r="UF71" s="13" t="s">
        <v>1643</v>
      </c>
      <c r="UG71" s="3" t="s">
        <v>1643</v>
      </c>
      <c r="UH71" s="5" t="s">
        <v>1643</v>
      </c>
      <c r="UI71" s="13" t="s">
        <v>1643</v>
      </c>
      <c r="UJ71" s="3" t="s">
        <v>1643</v>
      </c>
      <c r="UK71" s="3" t="s">
        <v>1643</v>
      </c>
      <c r="UL71" s="3" t="s">
        <v>1643</v>
      </c>
      <c r="UM71" s="3" t="s">
        <v>1643</v>
      </c>
      <c r="UN71" s="3" t="s">
        <v>1643</v>
      </c>
      <c r="UO71" s="3" t="s">
        <v>1643</v>
      </c>
      <c r="UP71" s="3" t="s">
        <v>1643</v>
      </c>
      <c r="UQ71" s="3" t="s">
        <v>1643</v>
      </c>
      <c r="UR71" s="3" t="s">
        <v>1643</v>
      </c>
      <c r="US71" s="3" t="s">
        <v>1643</v>
      </c>
      <c r="UT71" s="3" t="s">
        <v>1643</v>
      </c>
      <c r="UU71" s="3" t="s">
        <v>1643</v>
      </c>
      <c r="UV71" s="3" t="s">
        <v>1643</v>
      </c>
      <c r="UW71" s="3" t="s">
        <v>1643</v>
      </c>
      <c r="UX71" s="5" t="s">
        <v>1643</v>
      </c>
      <c r="UY71" s="13" t="s">
        <v>1643</v>
      </c>
      <c r="UZ71" s="3" t="s">
        <v>1643</v>
      </c>
      <c r="VA71" s="3" t="s">
        <v>1643</v>
      </c>
      <c r="VB71" s="3" t="s">
        <v>1643</v>
      </c>
      <c r="VC71" s="3" t="s">
        <v>1643</v>
      </c>
      <c r="VD71" s="3" t="s">
        <v>1643</v>
      </c>
      <c r="VE71" s="3" t="s">
        <v>1643</v>
      </c>
      <c r="VF71" s="5" t="s">
        <v>1643</v>
      </c>
      <c r="VG71" s="13" t="s">
        <v>1643</v>
      </c>
      <c r="VH71" s="3" t="s">
        <v>1643</v>
      </c>
      <c r="VI71" s="3" t="s">
        <v>1643</v>
      </c>
      <c r="VJ71" s="3" t="s">
        <v>1643</v>
      </c>
      <c r="VK71" s="3" t="s">
        <v>1643</v>
      </c>
      <c r="VL71" s="3" t="s">
        <v>1643</v>
      </c>
      <c r="VM71" s="3" t="s">
        <v>1643</v>
      </c>
      <c r="VN71" s="5" t="s">
        <v>1643</v>
      </c>
      <c r="VO71" s="13" t="s">
        <v>1643</v>
      </c>
      <c r="VP71" s="3" t="s">
        <v>1643</v>
      </c>
      <c r="VQ71" s="3" t="s">
        <v>1643</v>
      </c>
      <c r="VR71" s="3" t="s">
        <v>1643</v>
      </c>
      <c r="VS71" s="3" t="s">
        <v>1643</v>
      </c>
      <c r="VT71" s="3" t="s">
        <v>1643</v>
      </c>
      <c r="VU71" s="3" t="s">
        <v>1643</v>
      </c>
      <c r="VV71" s="3" t="s">
        <v>1643</v>
      </c>
      <c r="VW71" s="3" t="s">
        <v>1643</v>
      </c>
      <c r="VX71" s="3" t="s">
        <v>1643</v>
      </c>
      <c r="VY71" s="3" t="s">
        <v>1643</v>
      </c>
      <c r="VZ71" s="3" t="s">
        <v>1643</v>
      </c>
      <c r="WA71" s="3" t="s">
        <v>1643</v>
      </c>
      <c r="WB71" s="3" t="s">
        <v>1643</v>
      </c>
      <c r="WC71" s="3" t="s">
        <v>1643</v>
      </c>
      <c r="WD71" s="3" t="s">
        <v>1643</v>
      </c>
      <c r="WE71" s="3" t="s">
        <v>1643</v>
      </c>
      <c r="WF71" s="3" t="s">
        <v>1643</v>
      </c>
      <c r="WG71" s="3" t="s">
        <v>1643</v>
      </c>
      <c r="WH71" s="3" t="s">
        <v>1643</v>
      </c>
      <c r="WI71" s="3" t="s">
        <v>1643</v>
      </c>
      <c r="WJ71" s="3" t="s">
        <v>1643</v>
      </c>
      <c r="WK71" s="3" t="s">
        <v>1643</v>
      </c>
      <c r="WL71" s="3" t="s">
        <v>1643</v>
      </c>
      <c r="WM71" s="3" t="s">
        <v>1643</v>
      </c>
      <c r="WN71" s="3" t="s">
        <v>1643</v>
      </c>
      <c r="WO71" s="3" t="s">
        <v>1643</v>
      </c>
      <c r="WP71" s="3" t="s">
        <v>1643</v>
      </c>
      <c r="WQ71" s="3" t="s">
        <v>1643</v>
      </c>
      <c r="WR71" s="3" t="s">
        <v>1643</v>
      </c>
      <c r="WS71" s="3" t="s">
        <v>1643</v>
      </c>
      <c r="WT71" s="3" t="s">
        <v>1643</v>
      </c>
      <c r="WU71" s="3" t="s">
        <v>1643</v>
      </c>
      <c r="WV71" s="3" t="s">
        <v>1643</v>
      </c>
      <c r="WW71" s="3" t="s">
        <v>1643</v>
      </c>
      <c r="WX71" s="3" t="s">
        <v>1643</v>
      </c>
      <c r="WY71" s="3" t="s">
        <v>1643</v>
      </c>
      <c r="WZ71" s="3" t="s">
        <v>1643</v>
      </c>
      <c r="XA71" s="3" t="s">
        <v>1643</v>
      </c>
      <c r="XB71" s="3" t="s">
        <v>1643</v>
      </c>
      <c r="XC71" s="3" t="s">
        <v>1643</v>
      </c>
      <c r="XD71" s="3" t="s">
        <v>1643</v>
      </c>
      <c r="XE71" s="3" t="s">
        <v>1643</v>
      </c>
      <c r="XF71" s="3" t="s">
        <v>1643</v>
      </c>
      <c r="XG71" s="3" t="s">
        <v>1643</v>
      </c>
      <c r="XH71" s="3" t="s">
        <v>1643</v>
      </c>
      <c r="XI71" s="3" t="s">
        <v>1643</v>
      </c>
      <c r="XJ71" s="3" t="s">
        <v>1643</v>
      </c>
      <c r="XK71" s="3" t="s">
        <v>1643</v>
      </c>
      <c r="XL71" s="3" t="s">
        <v>1643</v>
      </c>
      <c r="XM71" s="3" t="s">
        <v>1643</v>
      </c>
      <c r="XN71" s="3" t="s">
        <v>1643</v>
      </c>
      <c r="XO71" s="3" t="s">
        <v>1643</v>
      </c>
      <c r="XP71" s="3" t="s">
        <v>1643</v>
      </c>
      <c r="XQ71" s="3" t="s">
        <v>1643</v>
      </c>
      <c r="XR71" s="3" t="s">
        <v>1643</v>
      </c>
      <c r="XS71" s="3" t="s">
        <v>1643</v>
      </c>
      <c r="XT71" s="3" t="s">
        <v>1643</v>
      </c>
      <c r="XU71" s="3" t="s">
        <v>1643</v>
      </c>
      <c r="XV71" s="3" t="s">
        <v>1643</v>
      </c>
      <c r="XW71" s="3" t="s">
        <v>1643</v>
      </c>
      <c r="XX71" s="3" t="s">
        <v>1643</v>
      </c>
      <c r="XY71" s="3" t="s">
        <v>1643</v>
      </c>
      <c r="XZ71" s="3" t="s">
        <v>1643</v>
      </c>
      <c r="YA71" s="5" t="s">
        <v>1643</v>
      </c>
      <c r="YB71" s="13" t="s">
        <v>1643</v>
      </c>
      <c r="YC71" s="3" t="s">
        <v>1643</v>
      </c>
      <c r="YD71" s="3" t="s">
        <v>1643</v>
      </c>
      <c r="YE71" s="3" t="s">
        <v>1643</v>
      </c>
      <c r="YF71" s="3" t="s">
        <v>1643</v>
      </c>
      <c r="YG71" s="3" t="s">
        <v>1643</v>
      </c>
      <c r="YH71" s="5" t="s">
        <v>1643</v>
      </c>
      <c r="YI71" s="13" t="s">
        <v>1643</v>
      </c>
      <c r="YJ71" s="3" t="s">
        <v>1643</v>
      </c>
      <c r="YK71" s="3" t="s">
        <v>1643</v>
      </c>
      <c r="YL71" s="3" t="s">
        <v>1643</v>
      </c>
      <c r="YM71" s="3" t="s">
        <v>1643</v>
      </c>
      <c r="YN71" s="3" t="s">
        <v>1643</v>
      </c>
      <c r="YO71" s="3" t="s">
        <v>1643</v>
      </c>
      <c r="YP71" s="3" t="s">
        <v>1643</v>
      </c>
      <c r="YQ71" s="3" t="s">
        <v>1643</v>
      </c>
      <c r="YR71" s="3" t="s">
        <v>1643</v>
      </c>
      <c r="YS71" s="3" t="s">
        <v>1643</v>
      </c>
      <c r="YT71" s="3" t="s">
        <v>1643</v>
      </c>
      <c r="YU71" s="3" t="s">
        <v>1643</v>
      </c>
      <c r="YV71" s="3" t="s">
        <v>1643</v>
      </c>
      <c r="YW71" s="3" t="s">
        <v>1643</v>
      </c>
      <c r="YX71" s="3" t="s">
        <v>1643</v>
      </c>
      <c r="YY71" s="3" t="s">
        <v>1643</v>
      </c>
      <c r="YZ71" s="3" t="s">
        <v>1643</v>
      </c>
      <c r="ZA71" s="3" t="s">
        <v>1643</v>
      </c>
      <c r="ZB71" s="3" t="s">
        <v>1643</v>
      </c>
      <c r="ZC71" s="3" t="s">
        <v>1643</v>
      </c>
      <c r="ZD71" s="3" t="s">
        <v>1643</v>
      </c>
      <c r="ZE71" s="3" t="s">
        <v>1643</v>
      </c>
      <c r="ZF71" s="3" t="s">
        <v>1643</v>
      </c>
      <c r="ZG71" s="3" t="s">
        <v>1643</v>
      </c>
      <c r="ZH71" s="3" t="s">
        <v>1643</v>
      </c>
      <c r="ZI71" s="3" t="s">
        <v>1643</v>
      </c>
      <c r="ZJ71" s="3" t="s">
        <v>1643</v>
      </c>
      <c r="ZK71" s="3" t="s">
        <v>1643</v>
      </c>
      <c r="ZL71" s="3" t="s">
        <v>1643</v>
      </c>
      <c r="ZM71" s="3" t="s">
        <v>1643</v>
      </c>
      <c r="ZN71" s="3" t="s">
        <v>1643</v>
      </c>
      <c r="ZO71" s="3" t="s">
        <v>1643</v>
      </c>
      <c r="ZP71" s="3" t="s">
        <v>1643</v>
      </c>
      <c r="ZQ71" s="3" t="s">
        <v>1643</v>
      </c>
      <c r="ZR71" s="5" t="s">
        <v>1643</v>
      </c>
      <c r="ZS71" s="13"/>
      <c r="ZT71" s="3"/>
      <c r="ZU71" s="5"/>
      <c r="ZV71" s="18" t="s">
        <v>1643</v>
      </c>
      <c r="ZW71" s="13" t="s">
        <v>1643</v>
      </c>
      <c r="ZX71" s="3" t="s">
        <v>1643</v>
      </c>
      <c r="ZY71" s="3" t="s">
        <v>1643</v>
      </c>
      <c r="ZZ71" s="3" t="s">
        <v>1643</v>
      </c>
      <c r="AAA71" s="3" t="s">
        <v>1643</v>
      </c>
      <c r="AAB71" s="3" t="s">
        <v>1643</v>
      </c>
      <c r="AAC71" s="3" t="s">
        <v>1643</v>
      </c>
      <c r="AAD71" s="3" t="s">
        <v>1643</v>
      </c>
      <c r="AAE71" s="3" t="s">
        <v>1643</v>
      </c>
      <c r="AAF71" s="5" t="s">
        <v>1643</v>
      </c>
      <c r="AAG71" s="13" t="s">
        <v>1643</v>
      </c>
      <c r="AAH71" s="3" t="s">
        <v>1643</v>
      </c>
      <c r="AAI71" s="3" t="s">
        <v>1643</v>
      </c>
      <c r="AAJ71" s="3" t="s">
        <v>1643</v>
      </c>
      <c r="AAK71" s="3" t="s">
        <v>1643</v>
      </c>
      <c r="AAL71" s="3" t="s">
        <v>1643</v>
      </c>
      <c r="AAM71" s="3" t="s">
        <v>1643</v>
      </c>
      <c r="AAN71" s="3" t="s">
        <v>1643</v>
      </c>
      <c r="AAO71" s="5" t="s">
        <v>1643</v>
      </c>
      <c r="AAP71" s="13" t="s">
        <v>1643</v>
      </c>
      <c r="AAQ71" s="5" t="s">
        <v>1643</v>
      </c>
      <c r="AAR71" s="13" t="s">
        <v>1643</v>
      </c>
      <c r="AAS71" s="3" t="s">
        <v>1643</v>
      </c>
      <c r="AAT71" s="3" t="s">
        <v>1643</v>
      </c>
      <c r="AAU71" s="3" t="s">
        <v>1643</v>
      </c>
      <c r="AAV71" s="3" t="s">
        <v>1643</v>
      </c>
      <c r="AAW71" s="3" t="s">
        <v>1643</v>
      </c>
      <c r="AAX71" s="5" t="s">
        <v>1643</v>
      </c>
      <c r="AAY71" s="13" t="s">
        <v>1643</v>
      </c>
      <c r="AAZ71" s="13" t="s">
        <v>1643</v>
      </c>
      <c r="ABA71" s="3" t="s">
        <v>1643</v>
      </c>
      <c r="ABB71" s="3" t="s">
        <v>1643</v>
      </c>
      <c r="ABC71" s="3" t="s">
        <v>1643</v>
      </c>
      <c r="ABD71" s="3" t="s">
        <v>1643</v>
      </c>
      <c r="ABE71" s="20"/>
      <c r="ABF71" s="5" t="s">
        <v>1643</v>
      </c>
      <c r="ABG71" s="13" t="s">
        <v>1643</v>
      </c>
      <c r="ABH71" s="3" t="s">
        <v>1643</v>
      </c>
      <c r="ABI71" s="3" t="s">
        <v>1643</v>
      </c>
      <c r="ABJ71" s="3" t="s">
        <v>1643</v>
      </c>
      <c r="ABK71" s="3" t="s">
        <v>1643</v>
      </c>
      <c r="ABL71" s="3" t="s">
        <v>1643</v>
      </c>
      <c r="ABM71" s="5" t="s">
        <v>1643</v>
      </c>
      <c r="ABN71" s="13" t="s">
        <v>1643</v>
      </c>
      <c r="ABO71" s="3" t="s">
        <v>1643</v>
      </c>
      <c r="ABP71" s="3" t="s">
        <v>1643</v>
      </c>
      <c r="ABQ71" s="3" t="s">
        <v>1643</v>
      </c>
      <c r="ABR71" s="3" t="s">
        <v>1643</v>
      </c>
      <c r="ABS71" s="3" t="s">
        <v>1643</v>
      </c>
      <c r="ABT71" s="5" t="s">
        <v>1643</v>
      </c>
      <c r="ABU71" s="13" t="s">
        <v>1643</v>
      </c>
      <c r="ABV71" s="3" t="s">
        <v>1643</v>
      </c>
      <c r="ABW71" s="3" t="s">
        <v>1643</v>
      </c>
      <c r="ABX71" s="3" t="s">
        <v>1643</v>
      </c>
      <c r="ABY71" s="3" t="s">
        <v>1643</v>
      </c>
      <c r="ABZ71" s="3" t="s">
        <v>1643</v>
      </c>
      <c r="ACA71" s="5" t="s">
        <v>1643</v>
      </c>
      <c r="ACB71" s="13" t="s">
        <v>1643</v>
      </c>
      <c r="ACC71" s="3" t="s">
        <v>1643</v>
      </c>
      <c r="ACD71" s="3" t="s">
        <v>1643</v>
      </c>
      <c r="ACE71" s="3" t="s">
        <v>1643</v>
      </c>
      <c r="ACF71" s="3" t="s">
        <v>1643</v>
      </c>
      <c r="ACG71" s="3" t="s">
        <v>1643</v>
      </c>
      <c r="ACH71" s="3" t="s">
        <v>1643</v>
      </c>
      <c r="ACI71" s="3" t="s">
        <v>1643</v>
      </c>
      <c r="ACJ71" s="5" t="s">
        <v>1643</v>
      </c>
      <c r="ACK71" s="13" t="s">
        <v>1643</v>
      </c>
      <c r="ACL71" s="3" t="s">
        <v>1643</v>
      </c>
      <c r="ACM71" s="3" t="s">
        <v>1643</v>
      </c>
      <c r="ACN71" s="3" t="s">
        <v>1643</v>
      </c>
      <c r="ACO71" s="3" t="s">
        <v>1643</v>
      </c>
      <c r="ACP71" s="5" t="s">
        <v>1643</v>
      </c>
      <c r="ACQ71" s="13" t="s">
        <v>1643</v>
      </c>
      <c r="ACR71" s="3" t="s">
        <v>1643</v>
      </c>
      <c r="ACS71" s="3" t="s">
        <v>1643</v>
      </c>
      <c r="ACT71" s="3" t="s">
        <v>1643</v>
      </c>
      <c r="ACU71" s="5"/>
      <c r="ACV71" s="13" t="s">
        <v>1643</v>
      </c>
      <c r="ACW71" s="3" t="s">
        <v>1643</v>
      </c>
      <c r="ACX71" s="3" t="s">
        <v>1643</v>
      </c>
      <c r="ACY71" s="3" t="s">
        <v>1643</v>
      </c>
      <c r="ACZ71" s="5" t="s">
        <v>1643</v>
      </c>
      <c r="ADA71" s="13" t="s">
        <v>1643</v>
      </c>
      <c r="ADB71" s="3" t="s">
        <v>1643</v>
      </c>
      <c r="ADC71" s="3" t="s">
        <v>1643</v>
      </c>
      <c r="ADD71" s="3" t="s">
        <v>1643</v>
      </c>
      <c r="ADE71" s="3" t="s">
        <v>1643</v>
      </c>
      <c r="ADF71" s="3" t="s">
        <v>1643</v>
      </c>
      <c r="ADG71" s="3" t="s">
        <v>1643</v>
      </c>
      <c r="ADH71" s="3" t="s">
        <v>1643</v>
      </c>
      <c r="ADI71" s="20" t="s">
        <v>1643</v>
      </c>
      <c r="ADJ71" s="13" t="s">
        <v>1643</v>
      </c>
      <c r="ADK71" s="3" t="s">
        <v>1643</v>
      </c>
      <c r="ADL71" s="3" t="s">
        <v>1643</v>
      </c>
      <c r="ADM71" s="3" t="s">
        <v>1643</v>
      </c>
      <c r="ADN71" s="3" t="s">
        <v>1643</v>
      </c>
      <c r="ADO71" s="5" t="s">
        <v>1643</v>
      </c>
      <c r="ADP71" s="13" t="s">
        <v>1643</v>
      </c>
      <c r="ADQ71" s="8" t="s">
        <v>1643</v>
      </c>
      <c r="ADR71" s="3" t="s">
        <v>1643</v>
      </c>
      <c r="ADS71" s="3" t="s">
        <v>1643</v>
      </c>
      <c r="ADT71" s="5" t="s">
        <v>1643</v>
      </c>
      <c r="ADU71" s="13" t="s">
        <v>1643</v>
      </c>
      <c r="ADV71" s="8" t="s">
        <v>1643</v>
      </c>
      <c r="ADW71" s="3" t="s">
        <v>1643</v>
      </c>
      <c r="ADX71" s="3" t="s">
        <v>1643</v>
      </c>
      <c r="ADY71" s="5" t="s">
        <v>1643</v>
      </c>
      <c r="ADZ71" s="13" t="s">
        <v>1643</v>
      </c>
      <c r="AEA71" s="8" t="s">
        <v>1643</v>
      </c>
      <c r="AEB71" s="3" t="s">
        <v>1643</v>
      </c>
      <c r="AEC71" s="3" t="s">
        <v>1643</v>
      </c>
      <c r="AED71" s="5" t="s">
        <v>1643</v>
      </c>
      <c r="AEE71" s="13" t="s">
        <v>1643</v>
      </c>
      <c r="AEF71" s="3" t="s">
        <v>1643</v>
      </c>
      <c r="AEG71" s="3" t="s">
        <v>1643</v>
      </c>
      <c r="AEH71" s="3" t="s">
        <v>1643</v>
      </c>
      <c r="AEI71" s="3" t="s">
        <v>1643</v>
      </c>
      <c r="AEJ71" s="3" t="s">
        <v>1643</v>
      </c>
      <c r="AEK71" s="3" t="s">
        <v>1643</v>
      </c>
      <c r="AEL71" s="3" t="s">
        <v>1643</v>
      </c>
      <c r="AEM71" s="5" t="s">
        <v>1643</v>
      </c>
      <c r="AEN71" s="13" t="s">
        <v>1643</v>
      </c>
      <c r="AEO71" s="3" t="s">
        <v>1643</v>
      </c>
      <c r="AEP71" s="3" t="s">
        <v>1643</v>
      </c>
      <c r="AEQ71" s="3" t="s">
        <v>1643</v>
      </c>
      <c r="AER71" s="3" t="s">
        <v>1643</v>
      </c>
      <c r="AES71" s="3" t="s">
        <v>1643</v>
      </c>
      <c r="AET71" s="5" t="s">
        <v>1643</v>
      </c>
      <c r="AEU71" s="13" t="s">
        <v>1643</v>
      </c>
      <c r="AEV71" s="3" t="s">
        <v>1643</v>
      </c>
      <c r="AEW71" s="3" t="s">
        <v>1643</v>
      </c>
      <c r="AEX71" s="3" t="s">
        <v>1643</v>
      </c>
      <c r="AEY71" s="5" t="s">
        <v>1643</v>
      </c>
    </row>
    <row r="72" spans="1:831" ht="87" x14ac:dyDescent="0.35">
      <c r="A72" s="1">
        <v>45681.905810185184</v>
      </c>
      <c r="B72" s="2">
        <v>45681.917187500003</v>
      </c>
      <c r="C72" s="4">
        <v>69</v>
      </c>
      <c r="D72" s="4">
        <v>983</v>
      </c>
      <c r="E72" s="3" t="s">
        <v>1677</v>
      </c>
      <c r="F72" s="2">
        <v>45688.917296516207</v>
      </c>
      <c r="G72" s="3" t="s">
        <v>1807</v>
      </c>
      <c r="H72" s="4">
        <v>0.40000000596046448</v>
      </c>
      <c r="I72" s="3" t="s">
        <v>1642</v>
      </c>
      <c r="J72" s="3" t="s">
        <v>1642</v>
      </c>
      <c r="K72" s="3" t="s">
        <v>1642</v>
      </c>
      <c r="L72" s="3" t="s">
        <v>1642</v>
      </c>
      <c r="M72" s="3" t="s">
        <v>1642</v>
      </c>
      <c r="N72" s="3" t="s">
        <v>1642</v>
      </c>
      <c r="O72" s="3" t="s">
        <v>110</v>
      </c>
      <c r="P72" s="3" t="s">
        <v>1643</v>
      </c>
      <c r="Q72" s="3" t="s">
        <v>1643</v>
      </c>
      <c r="R72" s="20" t="s">
        <v>110</v>
      </c>
      <c r="S72" s="127">
        <v>4</v>
      </c>
      <c r="T72" s="124"/>
      <c r="U72" s="3"/>
      <c r="V72" s="3" t="s">
        <v>20</v>
      </c>
      <c r="W72" s="3" t="s">
        <v>111</v>
      </c>
      <c r="X72" s="3" t="s">
        <v>41</v>
      </c>
      <c r="Y72" s="3" t="s">
        <v>106</v>
      </c>
      <c r="Z72" s="3" t="s">
        <v>14</v>
      </c>
      <c r="AA72" s="4">
        <v>420</v>
      </c>
      <c r="AB72" s="3" t="s">
        <v>25</v>
      </c>
      <c r="AC72" s="3" t="s">
        <v>111</v>
      </c>
      <c r="AD72" s="3" t="s">
        <v>110</v>
      </c>
      <c r="AE72" s="5" t="s">
        <v>1643</v>
      </c>
      <c r="AF72" s="8" t="s">
        <v>1643</v>
      </c>
      <c r="AG72" s="3" t="s">
        <v>1643</v>
      </c>
      <c r="AH72" s="3" t="s">
        <v>1643</v>
      </c>
      <c r="AI72" s="3" t="s">
        <v>1643</v>
      </c>
      <c r="AJ72" s="3" t="s">
        <v>1643</v>
      </c>
      <c r="AK72" s="3" t="s">
        <v>1643</v>
      </c>
      <c r="AL72" s="3" t="s">
        <v>1643</v>
      </c>
      <c r="AM72" s="3" t="s">
        <v>1643</v>
      </c>
      <c r="AN72" s="3" t="s">
        <v>1643</v>
      </c>
      <c r="AO72" s="3" t="s">
        <v>1643</v>
      </c>
      <c r="AP72" s="3" t="s">
        <v>1643</v>
      </c>
      <c r="AQ72" s="3" t="s">
        <v>1643</v>
      </c>
      <c r="AR72" s="3" t="s">
        <v>1643</v>
      </c>
      <c r="AS72" s="3" t="s">
        <v>1643</v>
      </c>
      <c r="AT72" s="3" t="s">
        <v>1643</v>
      </c>
      <c r="AU72" s="5" t="s">
        <v>1643</v>
      </c>
      <c r="AV72" s="13" t="s">
        <v>1643</v>
      </c>
      <c r="AW72" s="3" t="s">
        <v>1643</v>
      </c>
      <c r="AX72" s="3" t="s">
        <v>1643</v>
      </c>
      <c r="AY72" s="3" t="s">
        <v>1643</v>
      </c>
      <c r="AZ72" s="3" t="s">
        <v>1643</v>
      </c>
      <c r="BA72" s="3" t="s">
        <v>1643</v>
      </c>
      <c r="BB72" s="3" t="s">
        <v>1643</v>
      </c>
      <c r="BC72" s="5" t="s">
        <v>1643</v>
      </c>
      <c r="BD72" s="13" t="s">
        <v>1643</v>
      </c>
      <c r="BE72" s="3" t="s">
        <v>1643</v>
      </c>
      <c r="BF72" s="3" t="s">
        <v>1643</v>
      </c>
      <c r="BG72" s="3" t="s">
        <v>1643</v>
      </c>
      <c r="BH72" s="3" t="s">
        <v>1643</v>
      </c>
      <c r="BI72" s="3" t="s">
        <v>1643</v>
      </c>
      <c r="BJ72" s="3" t="s">
        <v>1643</v>
      </c>
      <c r="BK72" s="5" t="s">
        <v>1643</v>
      </c>
      <c r="BL72" s="13" t="s">
        <v>1643</v>
      </c>
      <c r="BM72" s="3" t="s">
        <v>1643</v>
      </c>
      <c r="BN72" s="3" t="s">
        <v>1643</v>
      </c>
      <c r="BO72" s="5" t="s">
        <v>1643</v>
      </c>
      <c r="BP72" s="13" t="s">
        <v>1643</v>
      </c>
      <c r="BQ72" s="3" t="s">
        <v>1643</v>
      </c>
      <c r="BR72" s="3" t="s">
        <v>1643</v>
      </c>
      <c r="BS72" s="5" t="s">
        <v>1643</v>
      </c>
      <c r="BT72" s="13" t="s">
        <v>1643</v>
      </c>
      <c r="BU72" s="5" t="s">
        <v>1643</v>
      </c>
      <c r="BV72" s="13" t="s">
        <v>1643</v>
      </c>
      <c r="BW72" s="3" t="s">
        <v>1643</v>
      </c>
      <c r="BX72" s="3" t="s">
        <v>1643</v>
      </c>
      <c r="BY72" s="5" t="s">
        <v>1643</v>
      </c>
      <c r="BZ72" s="13" t="s">
        <v>1643</v>
      </c>
      <c r="CA72" s="3" t="s">
        <v>1643</v>
      </c>
      <c r="CB72" s="3" t="s">
        <v>1643</v>
      </c>
      <c r="CC72" s="3" t="s">
        <v>1643</v>
      </c>
      <c r="CD72" s="5" t="s">
        <v>1643</v>
      </c>
      <c r="CE72" s="13" t="s">
        <v>1643</v>
      </c>
      <c r="CF72" s="3" t="s">
        <v>1643</v>
      </c>
      <c r="CG72" s="3" t="s">
        <v>1643</v>
      </c>
      <c r="CH72" s="3" t="s">
        <v>1643</v>
      </c>
      <c r="CI72" s="3" t="s">
        <v>1643</v>
      </c>
      <c r="CJ72" s="3" t="s">
        <v>1643</v>
      </c>
      <c r="CK72" s="5" t="s">
        <v>1643</v>
      </c>
      <c r="CL72" s="13" t="s">
        <v>1643</v>
      </c>
      <c r="CM72" s="3" t="s">
        <v>1643</v>
      </c>
      <c r="CN72" s="3" t="s">
        <v>1643</v>
      </c>
      <c r="CO72" s="3" t="s">
        <v>1643</v>
      </c>
      <c r="CP72" s="3" t="s">
        <v>1643</v>
      </c>
      <c r="CQ72" s="20" t="s">
        <v>1643</v>
      </c>
      <c r="CR72" s="13" t="s">
        <v>1643</v>
      </c>
      <c r="CS72" s="3" t="s">
        <v>1643</v>
      </c>
      <c r="CT72" s="3" t="s">
        <v>1643</v>
      </c>
      <c r="CU72" s="3" t="s">
        <v>1643</v>
      </c>
      <c r="CV72" s="3" t="s">
        <v>1643</v>
      </c>
      <c r="CW72" s="3" t="s">
        <v>1643</v>
      </c>
      <c r="CX72" s="3" t="s">
        <v>1643</v>
      </c>
      <c r="CY72" s="3" t="s">
        <v>1643</v>
      </c>
      <c r="CZ72" s="3" t="s">
        <v>1643</v>
      </c>
      <c r="DA72" s="3" t="s">
        <v>1643</v>
      </c>
      <c r="DB72" s="3" t="s">
        <v>1643</v>
      </c>
      <c r="DC72" s="3" t="s">
        <v>1643</v>
      </c>
      <c r="DD72" s="3" t="s">
        <v>1643</v>
      </c>
      <c r="DE72" s="5" t="s">
        <v>1643</v>
      </c>
      <c r="DF72" s="8" t="s">
        <v>1643</v>
      </c>
      <c r="DG72" s="3" t="s">
        <v>1643</v>
      </c>
      <c r="DH72" s="3" t="s">
        <v>1643</v>
      </c>
      <c r="DI72" s="3" t="s">
        <v>1643</v>
      </c>
      <c r="DJ72" s="3" t="s">
        <v>1643</v>
      </c>
      <c r="DK72" s="3" t="s">
        <v>1643</v>
      </c>
      <c r="DL72" s="3" t="s">
        <v>1643</v>
      </c>
      <c r="DM72" s="3" t="s">
        <v>1643</v>
      </c>
      <c r="DN72" s="5" t="s">
        <v>1643</v>
      </c>
      <c r="DO72" s="8" t="s">
        <v>1643</v>
      </c>
      <c r="DP72" s="3" t="s">
        <v>1643</v>
      </c>
      <c r="DQ72" s="3" t="s">
        <v>1643</v>
      </c>
      <c r="DR72" s="5" t="s">
        <v>1643</v>
      </c>
      <c r="DS72" s="8" t="s">
        <v>1643</v>
      </c>
      <c r="DT72" s="3" t="s">
        <v>1643</v>
      </c>
      <c r="DU72" s="3" t="s">
        <v>1643</v>
      </c>
      <c r="DV72" s="5" t="s">
        <v>1643</v>
      </c>
      <c r="DW72" s="16" t="s">
        <v>1643</v>
      </c>
      <c r="DX72" s="13" t="s">
        <v>1643</v>
      </c>
      <c r="DY72" s="3" t="s">
        <v>1643</v>
      </c>
      <c r="DZ72" s="3" t="s">
        <v>1643</v>
      </c>
      <c r="EA72" s="3" t="s">
        <v>1643</v>
      </c>
      <c r="EB72" s="20" t="s">
        <v>1643</v>
      </c>
      <c r="EC72" s="13" t="s">
        <v>1643</v>
      </c>
      <c r="ED72" s="3" t="s">
        <v>1643</v>
      </c>
      <c r="EE72" s="3" t="s">
        <v>1643</v>
      </c>
      <c r="EF72" s="3" t="s">
        <v>1643</v>
      </c>
      <c r="EG72" s="3" t="s">
        <v>1643</v>
      </c>
      <c r="EH72" s="3" t="s">
        <v>1643</v>
      </c>
      <c r="EI72" s="3" t="s">
        <v>1643</v>
      </c>
      <c r="EJ72" s="3" t="s">
        <v>1643</v>
      </c>
      <c r="EK72" s="3" t="s">
        <v>1643</v>
      </c>
      <c r="EL72" s="3" t="s">
        <v>1643</v>
      </c>
      <c r="EM72" s="20" t="s">
        <v>1643</v>
      </c>
      <c r="EN72" s="18" t="s">
        <v>1643</v>
      </c>
      <c r="EO72" s="8" t="s">
        <v>1643</v>
      </c>
      <c r="EP72" s="3" t="s">
        <v>1643</v>
      </c>
      <c r="EQ72" s="3" t="s">
        <v>1643</v>
      </c>
      <c r="ER72" s="3" t="s">
        <v>1643</v>
      </c>
      <c r="ES72" s="3" t="s">
        <v>1643</v>
      </c>
      <c r="ET72" s="3" t="s">
        <v>1643</v>
      </c>
      <c r="EU72" s="3" t="s">
        <v>1643</v>
      </c>
      <c r="EV72" s="3" t="s">
        <v>1643</v>
      </c>
      <c r="EW72" s="3" t="s">
        <v>1643</v>
      </c>
      <c r="EX72" s="20" t="s">
        <v>1643</v>
      </c>
      <c r="EY72" s="16" t="s">
        <v>1643</v>
      </c>
      <c r="EZ72" s="13" t="s">
        <v>1643</v>
      </c>
      <c r="FA72" s="3" t="s">
        <v>1643</v>
      </c>
      <c r="FB72" s="3" t="s">
        <v>1643</v>
      </c>
      <c r="FC72" s="3" t="s">
        <v>1643</v>
      </c>
      <c r="FD72" s="3" t="s">
        <v>1643</v>
      </c>
      <c r="FE72" s="3" t="s">
        <v>1643</v>
      </c>
      <c r="FF72" s="3" t="s">
        <v>1643</v>
      </c>
      <c r="FG72" s="3" t="s">
        <v>1643</v>
      </c>
      <c r="FH72" s="3" t="s">
        <v>1643</v>
      </c>
      <c r="FI72" s="3" t="s">
        <v>1643</v>
      </c>
      <c r="FJ72" s="3" t="s">
        <v>1643</v>
      </c>
      <c r="FK72" s="3" t="s">
        <v>1643</v>
      </c>
      <c r="FL72" s="3" t="s">
        <v>1643</v>
      </c>
      <c r="FM72" s="3" t="s">
        <v>1643</v>
      </c>
      <c r="FN72" s="3" t="s">
        <v>1643</v>
      </c>
      <c r="FO72" s="3" t="s">
        <v>1643</v>
      </c>
      <c r="FP72" s="3" t="s">
        <v>1643</v>
      </c>
      <c r="FQ72" s="3" t="s">
        <v>1643</v>
      </c>
      <c r="FR72" s="3" t="s">
        <v>1643</v>
      </c>
      <c r="FS72" s="3" t="s">
        <v>1643</v>
      </c>
      <c r="FT72" s="3" t="s">
        <v>1643</v>
      </c>
      <c r="FU72" s="3" t="s">
        <v>1643</v>
      </c>
      <c r="FV72" s="3" t="s">
        <v>1643</v>
      </c>
      <c r="FW72" s="3" t="s">
        <v>1643</v>
      </c>
      <c r="FX72" s="3" t="s">
        <v>1643</v>
      </c>
      <c r="FY72" s="3" t="s">
        <v>1643</v>
      </c>
      <c r="FZ72" s="3" t="s">
        <v>1643</v>
      </c>
      <c r="GA72" s="3" t="s">
        <v>1643</v>
      </c>
      <c r="GB72" s="3" t="s">
        <v>1643</v>
      </c>
      <c r="GC72" s="3" t="s">
        <v>1643</v>
      </c>
      <c r="GD72" s="3" t="s">
        <v>1643</v>
      </c>
      <c r="GE72" s="3" t="s">
        <v>1643</v>
      </c>
      <c r="GF72" s="3" t="s">
        <v>1643</v>
      </c>
      <c r="GG72" s="3" t="s">
        <v>1643</v>
      </c>
      <c r="GH72" s="3" t="s">
        <v>1643</v>
      </c>
      <c r="GI72" s="3" t="s">
        <v>1643</v>
      </c>
      <c r="GJ72" s="3" t="s">
        <v>1643</v>
      </c>
      <c r="GK72" s="3" t="s">
        <v>1643</v>
      </c>
      <c r="GL72" s="3" t="s">
        <v>1643</v>
      </c>
      <c r="GM72" s="3" t="s">
        <v>1643</v>
      </c>
      <c r="GN72" s="3" t="s">
        <v>1643</v>
      </c>
      <c r="GO72" s="3" t="s">
        <v>1643</v>
      </c>
      <c r="GP72" s="20" t="s">
        <v>1643</v>
      </c>
      <c r="GQ72" s="13" t="s">
        <v>110</v>
      </c>
      <c r="GR72" s="20" t="s">
        <v>110</v>
      </c>
      <c r="GS72" s="13" t="s">
        <v>1643</v>
      </c>
      <c r="GT72" s="3" t="s">
        <v>1643</v>
      </c>
      <c r="GU72" s="3" t="s">
        <v>1643</v>
      </c>
      <c r="GV72" s="20" t="s">
        <v>1643</v>
      </c>
      <c r="GW72" s="31"/>
      <c r="GX72" s="13" t="s">
        <v>1643</v>
      </c>
      <c r="GY72" s="5" t="s">
        <v>1643</v>
      </c>
      <c r="GZ72" s="13" t="s">
        <v>1643</v>
      </c>
      <c r="HA72" s="5" t="s">
        <v>1643</v>
      </c>
      <c r="HB72" s="13" t="s">
        <v>1643</v>
      </c>
      <c r="HC72" s="3" t="s">
        <v>1643</v>
      </c>
      <c r="HD72" s="3" t="s">
        <v>1643</v>
      </c>
      <c r="HE72" s="3" t="s">
        <v>1643</v>
      </c>
      <c r="HF72" s="3" t="s">
        <v>1643</v>
      </c>
      <c r="HG72" s="20" t="s">
        <v>1643</v>
      </c>
      <c r="HH72" s="13" t="s">
        <v>110</v>
      </c>
      <c r="HI72" s="3" t="s">
        <v>546</v>
      </c>
      <c r="HJ72" s="3" t="s">
        <v>1643</v>
      </c>
      <c r="HK72" s="3" t="s">
        <v>1643</v>
      </c>
      <c r="HL72" s="3" t="s">
        <v>1643</v>
      </c>
      <c r="HM72" s="3" t="s">
        <v>1643</v>
      </c>
      <c r="HN72" s="3" t="s">
        <v>1643</v>
      </c>
      <c r="HO72" s="5" t="s">
        <v>1643</v>
      </c>
      <c r="HP72" s="8" t="s">
        <v>1643</v>
      </c>
      <c r="HQ72" s="8" t="s">
        <v>1643</v>
      </c>
      <c r="HR72" s="3" t="s">
        <v>1643</v>
      </c>
      <c r="HS72" s="3" t="s">
        <v>1643</v>
      </c>
      <c r="HT72" s="3" t="s">
        <v>1643</v>
      </c>
      <c r="HU72" s="3" t="s">
        <v>1643</v>
      </c>
      <c r="HV72" s="5" t="s">
        <v>1643</v>
      </c>
      <c r="HW72" s="13" t="s">
        <v>1643</v>
      </c>
      <c r="HX72" s="8" t="s">
        <v>1643</v>
      </c>
      <c r="HY72" s="3" t="s">
        <v>1643</v>
      </c>
      <c r="HZ72" s="3" t="s">
        <v>1643</v>
      </c>
      <c r="IA72" s="3" t="s">
        <v>1643</v>
      </c>
      <c r="IB72" s="3" t="s">
        <v>1643</v>
      </c>
      <c r="IC72" s="5" t="s">
        <v>1643</v>
      </c>
      <c r="ID72" s="13" t="s">
        <v>1643</v>
      </c>
      <c r="IE72" s="8" t="s">
        <v>1643</v>
      </c>
      <c r="IF72" s="3" t="s">
        <v>1643</v>
      </c>
      <c r="IG72" s="3" t="s">
        <v>1643</v>
      </c>
      <c r="IH72" s="3" t="s">
        <v>1643</v>
      </c>
      <c r="II72" s="3" t="s">
        <v>1643</v>
      </c>
      <c r="IJ72" s="20" t="s">
        <v>1643</v>
      </c>
      <c r="IK72" s="13" t="s">
        <v>1643</v>
      </c>
      <c r="IL72" s="3" t="s">
        <v>1643</v>
      </c>
      <c r="IM72" s="3" t="s">
        <v>140</v>
      </c>
      <c r="IN72" s="3" t="s">
        <v>1643</v>
      </c>
      <c r="IO72" s="3" t="s">
        <v>156</v>
      </c>
      <c r="IP72" s="3" t="s">
        <v>558</v>
      </c>
      <c r="IQ72" s="3" t="s">
        <v>1643</v>
      </c>
      <c r="IR72" s="3" t="s">
        <v>1643</v>
      </c>
      <c r="IS72" s="20" t="s">
        <v>1643</v>
      </c>
      <c r="IT72" s="13" t="s">
        <v>110</v>
      </c>
      <c r="IU72" s="3" t="s">
        <v>546</v>
      </c>
      <c r="IV72" s="3" t="s">
        <v>1643</v>
      </c>
      <c r="IW72" s="3" t="s">
        <v>1643</v>
      </c>
      <c r="IX72" s="3" t="s">
        <v>1643</v>
      </c>
      <c r="IY72" s="5" t="s">
        <v>1643</v>
      </c>
      <c r="IZ72" s="8" t="s">
        <v>1643</v>
      </c>
      <c r="JA72" s="8" t="s">
        <v>1643</v>
      </c>
      <c r="JB72" s="3" t="s">
        <v>1643</v>
      </c>
      <c r="JC72" s="3" t="s">
        <v>1643</v>
      </c>
      <c r="JD72" s="5" t="s">
        <v>1643</v>
      </c>
      <c r="JE72" s="13" t="s">
        <v>136</v>
      </c>
      <c r="JF72" s="3" t="s">
        <v>1643</v>
      </c>
      <c r="JG72" s="3" t="s">
        <v>140</v>
      </c>
      <c r="JH72" s="3" t="s">
        <v>1643</v>
      </c>
      <c r="JI72" s="3" t="s">
        <v>156</v>
      </c>
      <c r="JJ72" s="3" t="s">
        <v>1643</v>
      </c>
      <c r="JK72" s="3" t="s">
        <v>1643</v>
      </c>
      <c r="JL72" s="3" t="s">
        <v>1643</v>
      </c>
      <c r="JM72" s="20" t="s">
        <v>1643</v>
      </c>
      <c r="JN72" s="13" t="s">
        <v>110</v>
      </c>
      <c r="JO72" s="3" t="s">
        <v>1808</v>
      </c>
      <c r="JP72" s="3" t="s">
        <v>1643</v>
      </c>
      <c r="JQ72" s="3" t="s">
        <v>1643</v>
      </c>
      <c r="JR72" s="3" t="s">
        <v>1643</v>
      </c>
      <c r="JS72" s="5" t="s">
        <v>1643</v>
      </c>
      <c r="JT72" s="13" t="s">
        <v>1643</v>
      </c>
      <c r="JU72" s="3" t="s">
        <v>1643</v>
      </c>
      <c r="JV72" s="3" t="s">
        <v>1643</v>
      </c>
      <c r="JW72" s="3" t="s">
        <v>1643</v>
      </c>
      <c r="JX72" s="5" t="s">
        <v>1643</v>
      </c>
      <c r="JY72" s="13" t="s">
        <v>1643</v>
      </c>
      <c r="JZ72" s="3" t="s">
        <v>1643</v>
      </c>
      <c r="KA72" s="3" t="s">
        <v>140</v>
      </c>
      <c r="KB72" s="3" t="s">
        <v>1643</v>
      </c>
      <c r="KC72" s="3" t="s">
        <v>156</v>
      </c>
      <c r="KD72" s="3" t="s">
        <v>1643</v>
      </c>
      <c r="KE72" s="3" t="s">
        <v>1643</v>
      </c>
      <c r="KF72" s="3" t="s">
        <v>1643</v>
      </c>
      <c r="KG72" s="5" t="s">
        <v>1643</v>
      </c>
      <c r="KH72" s="13" t="s">
        <v>1643</v>
      </c>
      <c r="KI72" s="3" t="s">
        <v>1643</v>
      </c>
      <c r="KJ72" s="3" t="s">
        <v>1643</v>
      </c>
      <c r="KK72" s="3" t="s">
        <v>1643</v>
      </c>
      <c r="KL72" s="3" t="s">
        <v>1643</v>
      </c>
      <c r="KM72" s="3" t="s">
        <v>1643</v>
      </c>
      <c r="KN72" s="20" t="s">
        <v>593</v>
      </c>
      <c r="KO72" s="13" t="s">
        <v>110</v>
      </c>
      <c r="KP72" s="3" t="s">
        <v>1643</v>
      </c>
      <c r="KQ72" s="3" t="s">
        <v>110</v>
      </c>
      <c r="KR72" s="3" t="s">
        <v>1643</v>
      </c>
      <c r="KS72" s="20" t="s">
        <v>1643</v>
      </c>
      <c r="KT72" s="16" t="s">
        <v>110</v>
      </c>
      <c r="KU72" s="13" t="s">
        <v>127</v>
      </c>
      <c r="KV72" s="3" t="s">
        <v>130</v>
      </c>
      <c r="KW72" s="3" t="s">
        <v>129</v>
      </c>
      <c r="KX72" s="3" t="s">
        <v>127</v>
      </c>
      <c r="KY72" s="3" t="s">
        <v>127</v>
      </c>
      <c r="KZ72" s="3" t="s">
        <v>127</v>
      </c>
      <c r="LA72" s="3" t="s">
        <v>127</v>
      </c>
      <c r="LB72" s="3" t="s">
        <v>127</v>
      </c>
      <c r="LC72" s="3" t="s">
        <v>127</v>
      </c>
      <c r="LD72" s="3" t="s">
        <v>127</v>
      </c>
      <c r="LE72" s="3" t="s">
        <v>127</v>
      </c>
      <c r="LF72" s="3" t="s">
        <v>127</v>
      </c>
      <c r="LG72" s="3" t="s">
        <v>1643</v>
      </c>
      <c r="LH72" s="3" t="s">
        <v>1643</v>
      </c>
      <c r="LI72" s="3" t="s">
        <v>1643</v>
      </c>
      <c r="LJ72" s="3" t="s">
        <v>1643</v>
      </c>
      <c r="LK72" s="3" t="s">
        <v>1643</v>
      </c>
      <c r="LL72" s="3" t="s">
        <v>1643</v>
      </c>
      <c r="LM72" s="3" t="s">
        <v>1643</v>
      </c>
      <c r="LN72" s="3" t="s">
        <v>1643</v>
      </c>
      <c r="LO72" s="3" t="s">
        <v>1643</v>
      </c>
      <c r="LP72" s="3" t="s">
        <v>1643</v>
      </c>
      <c r="LQ72" s="3" t="s">
        <v>1643</v>
      </c>
      <c r="LR72" s="3" t="s">
        <v>1643</v>
      </c>
      <c r="LS72" s="3" t="s">
        <v>1643</v>
      </c>
      <c r="LT72" s="3" t="s">
        <v>1643</v>
      </c>
      <c r="LU72" s="3" t="s">
        <v>1643</v>
      </c>
      <c r="LV72" s="3" t="s">
        <v>1643</v>
      </c>
      <c r="LW72" s="3" t="s">
        <v>1643</v>
      </c>
      <c r="LX72" s="3" t="s">
        <v>1643</v>
      </c>
      <c r="LY72" s="3" t="s">
        <v>1643</v>
      </c>
      <c r="LZ72" s="3" t="s">
        <v>1643</v>
      </c>
      <c r="MA72" s="3" t="s">
        <v>1643</v>
      </c>
      <c r="MB72" s="3" t="s">
        <v>1643</v>
      </c>
      <c r="MC72" s="3" t="s">
        <v>1643</v>
      </c>
      <c r="MD72" s="3" t="s">
        <v>1643</v>
      </c>
      <c r="ME72" s="3" t="s">
        <v>1643</v>
      </c>
      <c r="MF72" s="3" t="s">
        <v>1643</v>
      </c>
      <c r="MG72" s="3" t="s">
        <v>1643</v>
      </c>
      <c r="MH72" s="3" t="s">
        <v>1643</v>
      </c>
      <c r="MI72" s="3" t="s">
        <v>1643</v>
      </c>
      <c r="MJ72" s="3" t="s">
        <v>1643</v>
      </c>
      <c r="MK72" s="3" t="s">
        <v>1643</v>
      </c>
      <c r="ML72" s="3" t="s">
        <v>1643</v>
      </c>
      <c r="MM72" s="3" t="s">
        <v>1643</v>
      </c>
      <c r="MN72" s="20" t="s">
        <v>1643</v>
      </c>
      <c r="MO72" s="13" t="s">
        <v>196</v>
      </c>
      <c r="MP72" s="3" t="s">
        <v>1643</v>
      </c>
      <c r="MQ72" s="3" t="s">
        <v>1643</v>
      </c>
      <c r="MR72" s="3" t="s">
        <v>1643</v>
      </c>
      <c r="MS72" s="3" t="s">
        <v>1643</v>
      </c>
      <c r="MT72" s="3" t="s">
        <v>1643</v>
      </c>
      <c r="MU72" s="3" t="s">
        <v>1643</v>
      </c>
      <c r="MV72" s="20" t="s">
        <v>1643</v>
      </c>
      <c r="MW72" s="13" t="s">
        <v>353</v>
      </c>
      <c r="MX72" s="3" t="s">
        <v>354</v>
      </c>
      <c r="MY72" s="3" t="s">
        <v>1643</v>
      </c>
      <c r="MZ72" s="3" t="s">
        <v>1643</v>
      </c>
      <c r="NA72" s="3" t="s">
        <v>1643</v>
      </c>
      <c r="NB72" s="3" t="s">
        <v>110</v>
      </c>
      <c r="NC72" s="20" t="s">
        <v>671</v>
      </c>
      <c r="ND72" s="13" t="s">
        <v>110</v>
      </c>
      <c r="NE72" s="3" t="s">
        <v>110</v>
      </c>
      <c r="NF72" s="3" t="s">
        <v>110</v>
      </c>
      <c r="NG72" s="3" t="s">
        <v>110</v>
      </c>
      <c r="NH72" s="3" t="s">
        <v>1643</v>
      </c>
      <c r="NI72" s="3" t="s">
        <v>110</v>
      </c>
      <c r="NJ72" s="3" t="s">
        <v>1643</v>
      </c>
      <c r="NK72" s="3" t="s">
        <v>1643</v>
      </c>
      <c r="NL72" s="3" t="s">
        <v>1643</v>
      </c>
      <c r="NM72" s="3" t="s">
        <v>1643</v>
      </c>
      <c r="NN72" s="3" t="s">
        <v>1643</v>
      </c>
      <c r="NO72" s="20" t="s">
        <v>1643</v>
      </c>
      <c r="NP72" s="13" t="s">
        <v>129</v>
      </c>
      <c r="NQ72" s="3" t="s">
        <v>129</v>
      </c>
      <c r="NR72" s="3" t="s">
        <v>127</v>
      </c>
      <c r="NS72" s="3" t="s">
        <v>131</v>
      </c>
      <c r="NT72" s="3" t="s">
        <v>131</v>
      </c>
      <c r="NU72" s="3" t="s">
        <v>131</v>
      </c>
      <c r="NV72" s="3" t="s">
        <v>131</v>
      </c>
      <c r="NW72" s="3" t="s">
        <v>131</v>
      </c>
      <c r="NX72" s="3" t="s">
        <v>131</v>
      </c>
      <c r="NY72" s="3" t="s">
        <v>129</v>
      </c>
      <c r="NZ72" s="3" t="s">
        <v>131</v>
      </c>
      <c r="OA72" s="3" t="s">
        <v>131</v>
      </c>
      <c r="OB72" s="3" t="s">
        <v>129</v>
      </c>
      <c r="OC72" s="3" t="s">
        <v>127</v>
      </c>
      <c r="OD72" s="3" t="s">
        <v>129</v>
      </c>
      <c r="OE72" s="5" t="s">
        <v>1643</v>
      </c>
      <c r="OF72" s="13" t="s">
        <v>196</v>
      </c>
      <c r="OG72" s="3" t="s">
        <v>1643</v>
      </c>
      <c r="OH72" s="3" t="s">
        <v>1643</v>
      </c>
      <c r="OI72" s="3" t="s">
        <v>1643</v>
      </c>
      <c r="OJ72" s="3" t="s">
        <v>1643</v>
      </c>
      <c r="OK72" s="3" t="s">
        <v>1643</v>
      </c>
      <c r="OL72" s="3" t="s">
        <v>1643</v>
      </c>
      <c r="OM72" s="5" t="s">
        <v>1643</v>
      </c>
      <c r="ON72" s="13" t="s">
        <v>1643</v>
      </c>
      <c r="OO72" s="3" t="s">
        <v>232</v>
      </c>
      <c r="OP72" s="3" t="s">
        <v>1643</v>
      </c>
      <c r="OQ72" s="3" t="s">
        <v>1643</v>
      </c>
      <c r="OR72" s="3" t="s">
        <v>1643</v>
      </c>
      <c r="OS72" s="3" t="s">
        <v>1643</v>
      </c>
      <c r="OT72" s="3" t="s">
        <v>1643</v>
      </c>
      <c r="OU72" s="3" t="s">
        <v>235</v>
      </c>
      <c r="OV72" s="3" t="s">
        <v>1643</v>
      </c>
      <c r="OW72" s="3" t="s">
        <v>1643</v>
      </c>
      <c r="OX72" s="5" t="s">
        <v>1643</v>
      </c>
      <c r="OY72" s="13" t="s">
        <v>129</v>
      </c>
      <c r="OZ72" s="3" t="s">
        <v>131</v>
      </c>
      <c r="PA72" s="3" t="s">
        <v>131</v>
      </c>
      <c r="PB72" s="3" t="s">
        <v>130</v>
      </c>
      <c r="PC72" s="3" t="s">
        <v>131</v>
      </c>
      <c r="PD72" s="3" t="s">
        <v>131</v>
      </c>
      <c r="PE72" s="3" t="s">
        <v>132</v>
      </c>
      <c r="PF72" s="3" t="s">
        <v>131</v>
      </c>
      <c r="PG72" s="3" t="s">
        <v>132</v>
      </c>
      <c r="PH72" s="3" t="s">
        <v>131</v>
      </c>
      <c r="PI72" s="3" t="s">
        <v>131</v>
      </c>
      <c r="PJ72" s="3" t="s">
        <v>131</v>
      </c>
      <c r="PK72" s="3" t="s">
        <v>131</v>
      </c>
      <c r="PL72" s="3" t="s">
        <v>131</v>
      </c>
      <c r="PM72" s="3" t="s">
        <v>131</v>
      </c>
      <c r="PN72" s="3" t="s">
        <v>132</v>
      </c>
      <c r="PO72" s="3" t="s">
        <v>132</v>
      </c>
      <c r="PP72" s="3" t="s">
        <v>128</v>
      </c>
      <c r="PQ72" s="3" t="s">
        <v>127</v>
      </c>
      <c r="PR72" s="3" t="s">
        <v>131</v>
      </c>
      <c r="PS72" s="3" t="s">
        <v>131</v>
      </c>
      <c r="PT72" s="3" t="s">
        <v>131</v>
      </c>
      <c r="PU72" s="3" t="s">
        <v>131</v>
      </c>
      <c r="PV72" s="3" t="s">
        <v>131</v>
      </c>
      <c r="PW72" s="3" t="s">
        <v>131</v>
      </c>
      <c r="PX72" s="3" t="s">
        <v>131</v>
      </c>
      <c r="PY72" s="3" t="s">
        <v>131</v>
      </c>
      <c r="PZ72" s="3" t="s">
        <v>131</v>
      </c>
      <c r="QA72" s="3" t="s">
        <v>131</v>
      </c>
      <c r="QB72" s="3" t="s">
        <v>131</v>
      </c>
      <c r="QC72" s="3" t="s">
        <v>129</v>
      </c>
      <c r="QD72" s="3" t="s">
        <v>131</v>
      </c>
      <c r="QE72" s="3" t="s">
        <v>131</v>
      </c>
      <c r="QF72" s="3" t="s">
        <v>131</v>
      </c>
      <c r="QG72" s="3" t="s">
        <v>131</v>
      </c>
      <c r="QH72" s="3" t="s">
        <v>131</v>
      </c>
      <c r="QI72" s="3" t="s">
        <v>132</v>
      </c>
      <c r="QJ72" s="3" t="s">
        <v>131</v>
      </c>
      <c r="QK72" s="3" t="s">
        <v>131</v>
      </c>
      <c r="QL72" s="3" t="s">
        <v>131</v>
      </c>
      <c r="QM72" s="3" t="s">
        <v>131</v>
      </c>
      <c r="QN72" s="3" t="s">
        <v>131</v>
      </c>
      <c r="QO72" s="3" t="s">
        <v>131</v>
      </c>
      <c r="QP72" s="3" t="s">
        <v>131</v>
      </c>
      <c r="QQ72" s="3" t="s">
        <v>131</v>
      </c>
      <c r="QR72" s="3" t="s">
        <v>131</v>
      </c>
      <c r="QS72" s="3" t="s">
        <v>131</v>
      </c>
      <c r="QT72" s="3" t="s">
        <v>131</v>
      </c>
      <c r="QU72" s="3" t="s">
        <v>131</v>
      </c>
      <c r="QV72" s="3" t="s">
        <v>131</v>
      </c>
      <c r="QW72" s="3" t="s">
        <v>132</v>
      </c>
      <c r="QX72" s="3" t="s">
        <v>130</v>
      </c>
      <c r="QY72" s="3" t="s">
        <v>131</v>
      </c>
      <c r="QZ72" s="3" t="s">
        <v>131</v>
      </c>
      <c r="RA72" s="3" t="s">
        <v>131</v>
      </c>
      <c r="RB72" s="3" t="s">
        <v>131</v>
      </c>
      <c r="RC72" s="3" t="s">
        <v>131</v>
      </c>
      <c r="RD72" s="3" t="s">
        <v>131</v>
      </c>
      <c r="RE72" s="3" t="s">
        <v>131</v>
      </c>
      <c r="RF72" s="3" t="s">
        <v>131</v>
      </c>
      <c r="RG72" s="3" t="s">
        <v>131</v>
      </c>
      <c r="RH72" s="3" t="s">
        <v>131</v>
      </c>
      <c r="RI72" s="3" t="s">
        <v>131</v>
      </c>
      <c r="RJ72" s="3" t="s">
        <v>131</v>
      </c>
      <c r="RK72" s="5" t="s">
        <v>1643</v>
      </c>
      <c r="RL72" s="8" t="s">
        <v>353</v>
      </c>
      <c r="RM72" s="3" t="s">
        <v>354</v>
      </c>
      <c r="RN72" s="3" t="s">
        <v>1643</v>
      </c>
      <c r="RO72" s="3" t="s">
        <v>1643</v>
      </c>
      <c r="RP72" s="3" t="s">
        <v>1643</v>
      </c>
      <c r="RQ72" s="3" t="s">
        <v>111</v>
      </c>
      <c r="RR72" s="20" t="s">
        <v>1643</v>
      </c>
      <c r="RS72" s="13" t="s">
        <v>111</v>
      </c>
      <c r="RT72" s="3" t="s">
        <v>1643</v>
      </c>
      <c r="RU72" s="3" t="s">
        <v>1643</v>
      </c>
      <c r="RV72" s="3" t="s">
        <v>110</v>
      </c>
      <c r="RW72" s="3" t="s">
        <v>111</v>
      </c>
      <c r="RX72" s="3" t="s">
        <v>1643</v>
      </c>
      <c r="RY72" s="3" t="s">
        <v>110</v>
      </c>
      <c r="RZ72" s="3" t="s">
        <v>111</v>
      </c>
      <c r="SA72" s="3" t="s">
        <v>1643</v>
      </c>
      <c r="SB72" s="3" t="s">
        <v>110</v>
      </c>
      <c r="SC72" s="3" t="s">
        <v>1643</v>
      </c>
      <c r="SD72" s="3" t="s">
        <v>111</v>
      </c>
      <c r="SE72" s="3" t="s">
        <v>1643</v>
      </c>
      <c r="SF72" s="3" t="s">
        <v>111</v>
      </c>
      <c r="SG72" s="3" t="s">
        <v>1643</v>
      </c>
      <c r="SH72" s="3" t="s">
        <v>1643</v>
      </c>
      <c r="SI72" s="3" t="s">
        <v>111</v>
      </c>
      <c r="SJ72" s="3" t="s">
        <v>1643</v>
      </c>
      <c r="SK72" s="3" t="s">
        <v>1643</v>
      </c>
      <c r="SL72" s="3" t="s">
        <v>110</v>
      </c>
      <c r="SM72" s="3" t="s">
        <v>111</v>
      </c>
      <c r="SN72" s="3" t="s">
        <v>1643</v>
      </c>
      <c r="SO72" s="3" t="s">
        <v>110</v>
      </c>
      <c r="SP72" s="3" t="s">
        <v>111</v>
      </c>
      <c r="SQ72" s="3" t="s">
        <v>1643</v>
      </c>
      <c r="SR72" s="3" t="s">
        <v>110</v>
      </c>
      <c r="SS72" s="3" t="s">
        <v>111</v>
      </c>
      <c r="ST72" s="3" t="s">
        <v>1643</v>
      </c>
      <c r="SU72" s="3" t="s">
        <v>111</v>
      </c>
      <c r="SV72" s="3" t="s">
        <v>1643</v>
      </c>
      <c r="SW72" s="3" t="s">
        <v>1643</v>
      </c>
      <c r="SX72" s="3" t="s">
        <v>1643</v>
      </c>
      <c r="SY72" s="3" t="s">
        <v>111</v>
      </c>
      <c r="SZ72" s="3" t="s">
        <v>1643</v>
      </c>
      <c r="TA72" s="3" t="s">
        <v>1643</v>
      </c>
      <c r="TB72" s="20" t="s">
        <v>1643</v>
      </c>
      <c r="TC72" s="13"/>
      <c r="TD72" s="3"/>
      <c r="TE72" s="5"/>
      <c r="TF72" s="18" t="s">
        <v>110</v>
      </c>
      <c r="TG72" s="13" t="s">
        <v>1643</v>
      </c>
      <c r="TH72" s="3" t="s">
        <v>1643</v>
      </c>
      <c r="TI72" s="3" t="s">
        <v>486</v>
      </c>
      <c r="TJ72" s="3" t="s">
        <v>489</v>
      </c>
      <c r="TK72" s="3" t="s">
        <v>1643</v>
      </c>
      <c r="TL72" s="3" t="s">
        <v>495</v>
      </c>
      <c r="TM72" s="3" t="s">
        <v>496</v>
      </c>
      <c r="TN72" s="3" t="s">
        <v>497</v>
      </c>
      <c r="TO72" s="3" t="s">
        <v>498</v>
      </c>
      <c r="TP72" s="5" t="s">
        <v>1643</v>
      </c>
      <c r="TQ72" s="8" t="s">
        <v>110</v>
      </c>
      <c r="TR72" s="3" t="s">
        <v>110</v>
      </c>
      <c r="TS72" s="3" t="s">
        <v>110</v>
      </c>
      <c r="TT72" s="3" t="s">
        <v>110</v>
      </c>
      <c r="TU72" s="20" t="s">
        <v>110</v>
      </c>
      <c r="TV72" s="13" t="s">
        <v>111</v>
      </c>
      <c r="TW72" s="5" t="s">
        <v>1643</v>
      </c>
      <c r="TX72" s="13" t="s">
        <v>520</v>
      </c>
      <c r="TY72" s="5" t="s">
        <v>1643</v>
      </c>
      <c r="TZ72" s="13" t="s">
        <v>110</v>
      </c>
      <c r="UA72" s="3" t="s">
        <v>110</v>
      </c>
      <c r="UB72" s="3" t="s">
        <v>110</v>
      </c>
      <c r="UC72" s="3" t="s">
        <v>110</v>
      </c>
      <c r="UD72" s="3" t="s">
        <v>110</v>
      </c>
      <c r="UE72" s="5" t="s">
        <v>110</v>
      </c>
      <c r="UF72" s="13" t="s">
        <v>1643</v>
      </c>
      <c r="UG72" s="3" t="s">
        <v>1643</v>
      </c>
      <c r="UH72" s="5" t="s">
        <v>1643</v>
      </c>
      <c r="UI72" s="13" t="s">
        <v>1643</v>
      </c>
      <c r="UJ72" s="3" t="s">
        <v>1643</v>
      </c>
      <c r="UK72" s="3" t="s">
        <v>1643</v>
      </c>
      <c r="UL72" s="3" t="s">
        <v>1643</v>
      </c>
      <c r="UM72" s="3" t="s">
        <v>1643</v>
      </c>
      <c r="UN72" s="3" t="s">
        <v>1643</v>
      </c>
      <c r="UO72" s="3" t="s">
        <v>1643</v>
      </c>
      <c r="UP72" s="3" t="s">
        <v>1643</v>
      </c>
      <c r="UQ72" s="3" t="s">
        <v>1643</v>
      </c>
      <c r="UR72" s="3" t="s">
        <v>1643</v>
      </c>
      <c r="US72" s="3" t="s">
        <v>1643</v>
      </c>
      <c r="UT72" s="3" t="s">
        <v>1643</v>
      </c>
      <c r="UU72" s="3" t="s">
        <v>1643</v>
      </c>
      <c r="UV72" s="3" t="s">
        <v>1643</v>
      </c>
      <c r="UW72" s="3" t="s">
        <v>1643</v>
      </c>
      <c r="UX72" s="5" t="s">
        <v>1643</v>
      </c>
      <c r="UY72" s="13" t="s">
        <v>1643</v>
      </c>
      <c r="UZ72" s="3" t="s">
        <v>1643</v>
      </c>
      <c r="VA72" s="3" t="s">
        <v>1643</v>
      </c>
      <c r="VB72" s="3" t="s">
        <v>1643</v>
      </c>
      <c r="VC72" s="3" t="s">
        <v>1643</v>
      </c>
      <c r="VD72" s="3" t="s">
        <v>1643</v>
      </c>
      <c r="VE72" s="3" t="s">
        <v>1643</v>
      </c>
      <c r="VF72" s="5" t="s">
        <v>1643</v>
      </c>
      <c r="VG72" s="13" t="s">
        <v>1643</v>
      </c>
      <c r="VH72" s="3" t="s">
        <v>1643</v>
      </c>
      <c r="VI72" s="3" t="s">
        <v>1643</v>
      </c>
      <c r="VJ72" s="3" t="s">
        <v>1643</v>
      </c>
      <c r="VK72" s="3" t="s">
        <v>1643</v>
      </c>
      <c r="VL72" s="3" t="s">
        <v>1643</v>
      </c>
      <c r="VM72" s="3" t="s">
        <v>1643</v>
      </c>
      <c r="VN72" s="5" t="s">
        <v>1643</v>
      </c>
      <c r="VO72" s="13" t="s">
        <v>1643</v>
      </c>
      <c r="VP72" s="3" t="s">
        <v>1643</v>
      </c>
      <c r="VQ72" s="3" t="s">
        <v>1643</v>
      </c>
      <c r="VR72" s="3" t="s">
        <v>1643</v>
      </c>
      <c r="VS72" s="3" t="s">
        <v>1643</v>
      </c>
      <c r="VT72" s="3" t="s">
        <v>1643</v>
      </c>
      <c r="VU72" s="3" t="s">
        <v>1643</v>
      </c>
      <c r="VV72" s="3" t="s">
        <v>1643</v>
      </c>
      <c r="VW72" s="3" t="s">
        <v>1643</v>
      </c>
      <c r="VX72" s="3" t="s">
        <v>1643</v>
      </c>
      <c r="VY72" s="3" t="s">
        <v>1643</v>
      </c>
      <c r="VZ72" s="3" t="s">
        <v>1643</v>
      </c>
      <c r="WA72" s="3" t="s">
        <v>1643</v>
      </c>
      <c r="WB72" s="3" t="s">
        <v>1643</v>
      </c>
      <c r="WC72" s="3" t="s">
        <v>1643</v>
      </c>
      <c r="WD72" s="3" t="s">
        <v>1643</v>
      </c>
      <c r="WE72" s="3" t="s">
        <v>1643</v>
      </c>
      <c r="WF72" s="3" t="s">
        <v>1643</v>
      </c>
      <c r="WG72" s="3" t="s">
        <v>1643</v>
      </c>
      <c r="WH72" s="3" t="s">
        <v>1643</v>
      </c>
      <c r="WI72" s="3" t="s">
        <v>1643</v>
      </c>
      <c r="WJ72" s="3" t="s">
        <v>1643</v>
      </c>
      <c r="WK72" s="3" t="s">
        <v>1643</v>
      </c>
      <c r="WL72" s="3" t="s">
        <v>1643</v>
      </c>
      <c r="WM72" s="3" t="s">
        <v>1643</v>
      </c>
      <c r="WN72" s="3" t="s">
        <v>1643</v>
      </c>
      <c r="WO72" s="3" t="s">
        <v>1643</v>
      </c>
      <c r="WP72" s="3" t="s">
        <v>1643</v>
      </c>
      <c r="WQ72" s="3" t="s">
        <v>1643</v>
      </c>
      <c r="WR72" s="3" t="s">
        <v>1643</v>
      </c>
      <c r="WS72" s="3" t="s">
        <v>1643</v>
      </c>
      <c r="WT72" s="3" t="s">
        <v>1643</v>
      </c>
      <c r="WU72" s="3" t="s">
        <v>1643</v>
      </c>
      <c r="WV72" s="3" t="s">
        <v>1643</v>
      </c>
      <c r="WW72" s="3" t="s">
        <v>1643</v>
      </c>
      <c r="WX72" s="3" t="s">
        <v>1643</v>
      </c>
      <c r="WY72" s="3" t="s">
        <v>1643</v>
      </c>
      <c r="WZ72" s="3" t="s">
        <v>1643</v>
      </c>
      <c r="XA72" s="3" t="s">
        <v>1643</v>
      </c>
      <c r="XB72" s="3" t="s">
        <v>1643</v>
      </c>
      <c r="XC72" s="3" t="s">
        <v>1643</v>
      </c>
      <c r="XD72" s="3" t="s">
        <v>1643</v>
      </c>
      <c r="XE72" s="3" t="s">
        <v>1643</v>
      </c>
      <c r="XF72" s="3" t="s">
        <v>1643</v>
      </c>
      <c r="XG72" s="3" t="s">
        <v>1643</v>
      </c>
      <c r="XH72" s="3" t="s">
        <v>1643</v>
      </c>
      <c r="XI72" s="3" t="s">
        <v>1643</v>
      </c>
      <c r="XJ72" s="3" t="s">
        <v>1643</v>
      </c>
      <c r="XK72" s="3" t="s">
        <v>1643</v>
      </c>
      <c r="XL72" s="3" t="s">
        <v>1643</v>
      </c>
      <c r="XM72" s="3" t="s">
        <v>1643</v>
      </c>
      <c r="XN72" s="3" t="s">
        <v>1643</v>
      </c>
      <c r="XO72" s="3" t="s">
        <v>1643</v>
      </c>
      <c r="XP72" s="3" t="s">
        <v>1643</v>
      </c>
      <c r="XQ72" s="3" t="s">
        <v>1643</v>
      </c>
      <c r="XR72" s="3" t="s">
        <v>1643</v>
      </c>
      <c r="XS72" s="3" t="s">
        <v>1643</v>
      </c>
      <c r="XT72" s="3" t="s">
        <v>1643</v>
      </c>
      <c r="XU72" s="3" t="s">
        <v>1643</v>
      </c>
      <c r="XV72" s="3" t="s">
        <v>1643</v>
      </c>
      <c r="XW72" s="3" t="s">
        <v>1643</v>
      </c>
      <c r="XX72" s="3" t="s">
        <v>1643</v>
      </c>
      <c r="XY72" s="3" t="s">
        <v>1643</v>
      </c>
      <c r="XZ72" s="3" t="s">
        <v>1643</v>
      </c>
      <c r="YA72" s="5" t="s">
        <v>1643</v>
      </c>
      <c r="YB72" s="13" t="s">
        <v>1643</v>
      </c>
      <c r="YC72" s="3" t="s">
        <v>1643</v>
      </c>
      <c r="YD72" s="3" t="s">
        <v>1643</v>
      </c>
      <c r="YE72" s="3" t="s">
        <v>1643</v>
      </c>
      <c r="YF72" s="3" t="s">
        <v>1643</v>
      </c>
      <c r="YG72" s="3" t="s">
        <v>1643</v>
      </c>
      <c r="YH72" s="5" t="s">
        <v>1643</v>
      </c>
      <c r="YI72" s="13" t="s">
        <v>1643</v>
      </c>
      <c r="YJ72" s="3" t="s">
        <v>1643</v>
      </c>
      <c r="YK72" s="3" t="s">
        <v>1643</v>
      </c>
      <c r="YL72" s="3" t="s">
        <v>1643</v>
      </c>
      <c r="YM72" s="3" t="s">
        <v>1643</v>
      </c>
      <c r="YN72" s="3" t="s">
        <v>1643</v>
      </c>
      <c r="YO72" s="3" t="s">
        <v>1643</v>
      </c>
      <c r="YP72" s="3" t="s">
        <v>1643</v>
      </c>
      <c r="YQ72" s="3" t="s">
        <v>1643</v>
      </c>
      <c r="YR72" s="3" t="s">
        <v>1643</v>
      </c>
      <c r="YS72" s="3" t="s">
        <v>1643</v>
      </c>
      <c r="YT72" s="3" t="s">
        <v>1643</v>
      </c>
      <c r="YU72" s="3" t="s">
        <v>1643</v>
      </c>
      <c r="YV72" s="3" t="s">
        <v>1643</v>
      </c>
      <c r="YW72" s="3" t="s">
        <v>1643</v>
      </c>
      <c r="YX72" s="3" t="s">
        <v>1643</v>
      </c>
      <c r="YY72" s="3" t="s">
        <v>1643</v>
      </c>
      <c r="YZ72" s="3" t="s">
        <v>1643</v>
      </c>
      <c r="ZA72" s="3" t="s">
        <v>1643</v>
      </c>
      <c r="ZB72" s="3" t="s">
        <v>1643</v>
      </c>
      <c r="ZC72" s="3" t="s">
        <v>1643</v>
      </c>
      <c r="ZD72" s="3" t="s">
        <v>1643</v>
      </c>
      <c r="ZE72" s="3" t="s">
        <v>1643</v>
      </c>
      <c r="ZF72" s="3" t="s">
        <v>1643</v>
      </c>
      <c r="ZG72" s="3" t="s">
        <v>1643</v>
      </c>
      <c r="ZH72" s="3" t="s">
        <v>1643</v>
      </c>
      <c r="ZI72" s="3" t="s">
        <v>1643</v>
      </c>
      <c r="ZJ72" s="3" t="s">
        <v>1643</v>
      </c>
      <c r="ZK72" s="3" t="s">
        <v>1643</v>
      </c>
      <c r="ZL72" s="3" t="s">
        <v>1643</v>
      </c>
      <c r="ZM72" s="3" t="s">
        <v>1643</v>
      </c>
      <c r="ZN72" s="3" t="s">
        <v>1643</v>
      </c>
      <c r="ZO72" s="3" t="s">
        <v>1643</v>
      </c>
      <c r="ZP72" s="3" t="s">
        <v>1643</v>
      </c>
      <c r="ZQ72" s="3" t="s">
        <v>1643</v>
      </c>
      <c r="ZR72" s="5" t="s">
        <v>1643</v>
      </c>
      <c r="ZS72" s="13"/>
      <c r="ZT72" s="3"/>
      <c r="ZU72" s="5"/>
      <c r="ZV72" s="18" t="s">
        <v>1643</v>
      </c>
      <c r="ZW72" s="13" t="s">
        <v>1643</v>
      </c>
      <c r="ZX72" s="3" t="s">
        <v>1643</v>
      </c>
      <c r="ZY72" s="3" t="s">
        <v>1643</v>
      </c>
      <c r="ZZ72" s="3" t="s">
        <v>1643</v>
      </c>
      <c r="AAA72" s="3" t="s">
        <v>1643</v>
      </c>
      <c r="AAB72" s="3" t="s">
        <v>1643</v>
      </c>
      <c r="AAC72" s="3" t="s">
        <v>1643</v>
      </c>
      <c r="AAD72" s="3" t="s">
        <v>1643</v>
      </c>
      <c r="AAE72" s="3" t="s">
        <v>1643</v>
      </c>
      <c r="AAF72" s="5" t="s">
        <v>1643</v>
      </c>
      <c r="AAG72" s="13" t="s">
        <v>1643</v>
      </c>
      <c r="AAH72" s="3" t="s">
        <v>1643</v>
      </c>
      <c r="AAI72" s="3" t="s">
        <v>1643</v>
      </c>
      <c r="AAJ72" s="3" t="s">
        <v>1643</v>
      </c>
      <c r="AAK72" s="3" t="s">
        <v>1643</v>
      </c>
      <c r="AAL72" s="3" t="s">
        <v>1643</v>
      </c>
      <c r="AAM72" s="3" t="s">
        <v>1643</v>
      </c>
      <c r="AAN72" s="3" t="s">
        <v>1643</v>
      </c>
      <c r="AAO72" s="5" t="s">
        <v>1643</v>
      </c>
      <c r="AAP72" s="13" t="s">
        <v>1643</v>
      </c>
      <c r="AAQ72" s="5" t="s">
        <v>1643</v>
      </c>
      <c r="AAR72" s="13" t="s">
        <v>1643</v>
      </c>
      <c r="AAS72" s="3" t="s">
        <v>1643</v>
      </c>
      <c r="AAT72" s="3" t="s">
        <v>1643</v>
      </c>
      <c r="AAU72" s="3" t="s">
        <v>1643</v>
      </c>
      <c r="AAV72" s="3" t="s">
        <v>1643</v>
      </c>
      <c r="AAW72" s="3" t="s">
        <v>1643</v>
      </c>
      <c r="AAX72" s="5" t="s">
        <v>1643</v>
      </c>
      <c r="AAY72" s="13" t="s">
        <v>1643</v>
      </c>
      <c r="AAZ72" s="13" t="s">
        <v>1643</v>
      </c>
      <c r="ABA72" s="3" t="s">
        <v>1643</v>
      </c>
      <c r="ABB72" s="3" t="s">
        <v>1643</v>
      </c>
      <c r="ABC72" s="3" t="s">
        <v>1643</v>
      </c>
      <c r="ABD72" s="3" t="s">
        <v>1643</v>
      </c>
      <c r="ABE72" s="20"/>
      <c r="ABF72" s="5" t="s">
        <v>1643</v>
      </c>
      <c r="ABG72" s="13" t="s">
        <v>1643</v>
      </c>
      <c r="ABH72" s="3" t="s">
        <v>1643</v>
      </c>
      <c r="ABI72" s="3" t="s">
        <v>1643</v>
      </c>
      <c r="ABJ72" s="3" t="s">
        <v>1643</v>
      </c>
      <c r="ABK72" s="3" t="s">
        <v>1643</v>
      </c>
      <c r="ABL72" s="3" t="s">
        <v>1643</v>
      </c>
      <c r="ABM72" s="5" t="s">
        <v>1643</v>
      </c>
      <c r="ABN72" s="13" t="s">
        <v>1643</v>
      </c>
      <c r="ABO72" s="3" t="s">
        <v>1643</v>
      </c>
      <c r="ABP72" s="3" t="s">
        <v>1643</v>
      </c>
      <c r="ABQ72" s="3" t="s">
        <v>1643</v>
      </c>
      <c r="ABR72" s="3" t="s">
        <v>1643</v>
      </c>
      <c r="ABS72" s="3" t="s">
        <v>1643</v>
      </c>
      <c r="ABT72" s="5" t="s">
        <v>1643</v>
      </c>
      <c r="ABU72" s="13" t="s">
        <v>1643</v>
      </c>
      <c r="ABV72" s="3" t="s">
        <v>1643</v>
      </c>
      <c r="ABW72" s="3" t="s">
        <v>1643</v>
      </c>
      <c r="ABX72" s="3" t="s">
        <v>1643</v>
      </c>
      <c r="ABY72" s="3" t="s">
        <v>1643</v>
      </c>
      <c r="ABZ72" s="3" t="s">
        <v>1643</v>
      </c>
      <c r="ACA72" s="5" t="s">
        <v>1643</v>
      </c>
      <c r="ACB72" s="13" t="s">
        <v>1643</v>
      </c>
      <c r="ACC72" s="3" t="s">
        <v>1643</v>
      </c>
      <c r="ACD72" s="3" t="s">
        <v>1643</v>
      </c>
      <c r="ACE72" s="3" t="s">
        <v>1643</v>
      </c>
      <c r="ACF72" s="3" t="s">
        <v>1643</v>
      </c>
      <c r="ACG72" s="3" t="s">
        <v>1643</v>
      </c>
      <c r="ACH72" s="3" t="s">
        <v>1643</v>
      </c>
      <c r="ACI72" s="3" t="s">
        <v>1643</v>
      </c>
      <c r="ACJ72" s="5" t="s">
        <v>1643</v>
      </c>
      <c r="ACK72" s="13" t="s">
        <v>1643</v>
      </c>
      <c r="ACL72" s="3" t="s">
        <v>1643</v>
      </c>
      <c r="ACM72" s="3" t="s">
        <v>1643</v>
      </c>
      <c r="ACN72" s="3" t="s">
        <v>1643</v>
      </c>
      <c r="ACO72" s="3" t="s">
        <v>1643</v>
      </c>
      <c r="ACP72" s="5" t="s">
        <v>1643</v>
      </c>
      <c r="ACQ72" s="13" t="s">
        <v>1643</v>
      </c>
      <c r="ACR72" s="3" t="s">
        <v>1643</v>
      </c>
      <c r="ACS72" s="3" t="s">
        <v>1643</v>
      </c>
      <c r="ACT72" s="3" t="s">
        <v>1643</v>
      </c>
      <c r="ACU72" s="5"/>
      <c r="ACV72" s="13" t="s">
        <v>1643</v>
      </c>
      <c r="ACW72" s="3" t="s">
        <v>1643</v>
      </c>
      <c r="ACX72" s="3" t="s">
        <v>1643</v>
      </c>
      <c r="ACY72" s="3" t="s">
        <v>1643</v>
      </c>
      <c r="ACZ72" s="5" t="s">
        <v>1643</v>
      </c>
      <c r="ADA72" s="13" t="s">
        <v>1643</v>
      </c>
      <c r="ADB72" s="3" t="s">
        <v>1643</v>
      </c>
      <c r="ADC72" s="3" t="s">
        <v>1643</v>
      </c>
      <c r="ADD72" s="3" t="s">
        <v>1643</v>
      </c>
      <c r="ADE72" s="3" t="s">
        <v>1643</v>
      </c>
      <c r="ADF72" s="3" t="s">
        <v>1643</v>
      </c>
      <c r="ADG72" s="3" t="s">
        <v>1643</v>
      </c>
      <c r="ADH72" s="3" t="s">
        <v>1643</v>
      </c>
      <c r="ADI72" s="20" t="s">
        <v>1643</v>
      </c>
      <c r="ADJ72" s="13" t="s">
        <v>1643</v>
      </c>
      <c r="ADK72" s="3" t="s">
        <v>1643</v>
      </c>
      <c r="ADL72" s="3" t="s">
        <v>1643</v>
      </c>
      <c r="ADM72" s="3" t="s">
        <v>1643</v>
      </c>
      <c r="ADN72" s="3" t="s">
        <v>1643</v>
      </c>
      <c r="ADO72" s="5" t="s">
        <v>1643</v>
      </c>
      <c r="ADP72" s="13" t="s">
        <v>1643</v>
      </c>
      <c r="ADQ72" s="8" t="s">
        <v>1643</v>
      </c>
      <c r="ADR72" s="3" t="s">
        <v>1643</v>
      </c>
      <c r="ADS72" s="3" t="s">
        <v>1643</v>
      </c>
      <c r="ADT72" s="5" t="s">
        <v>1643</v>
      </c>
      <c r="ADU72" s="13" t="s">
        <v>1643</v>
      </c>
      <c r="ADV72" s="8" t="s">
        <v>1643</v>
      </c>
      <c r="ADW72" s="3" t="s">
        <v>1643</v>
      </c>
      <c r="ADX72" s="3" t="s">
        <v>1643</v>
      </c>
      <c r="ADY72" s="5" t="s">
        <v>1643</v>
      </c>
      <c r="ADZ72" s="13" t="s">
        <v>1643</v>
      </c>
      <c r="AEA72" s="8" t="s">
        <v>1643</v>
      </c>
      <c r="AEB72" s="3" t="s">
        <v>1643</v>
      </c>
      <c r="AEC72" s="3" t="s">
        <v>1643</v>
      </c>
      <c r="AED72" s="5" t="s">
        <v>1643</v>
      </c>
      <c r="AEE72" s="13" t="s">
        <v>1643</v>
      </c>
      <c r="AEF72" s="3" t="s">
        <v>1643</v>
      </c>
      <c r="AEG72" s="3" t="s">
        <v>1643</v>
      </c>
      <c r="AEH72" s="3" t="s">
        <v>1643</v>
      </c>
      <c r="AEI72" s="3" t="s">
        <v>1643</v>
      </c>
      <c r="AEJ72" s="3" t="s">
        <v>1643</v>
      </c>
      <c r="AEK72" s="3" t="s">
        <v>1643</v>
      </c>
      <c r="AEL72" s="3" t="s">
        <v>1643</v>
      </c>
      <c r="AEM72" s="5" t="s">
        <v>1643</v>
      </c>
      <c r="AEN72" s="13" t="s">
        <v>1643</v>
      </c>
      <c r="AEO72" s="3" t="s">
        <v>1643</v>
      </c>
      <c r="AEP72" s="3" t="s">
        <v>1643</v>
      </c>
      <c r="AEQ72" s="3" t="s">
        <v>1643</v>
      </c>
      <c r="AER72" s="3" t="s">
        <v>1643</v>
      </c>
      <c r="AES72" s="3" t="s">
        <v>1643</v>
      </c>
      <c r="AET72" s="5" t="s">
        <v>1643</v>
      </c>
      <c r="AEU72" s="13" t="s">
        <v>1643</v>
      </c>
      <c r="AEV72" s="3" t="s">
        <v>1643</v>
      </c>
      <c r="AEW72" s="3" t="s">
        <v>1643</v>
      </c>
      <c r="AEX72" s="3" t="s">
        <v>1643</v>
      </c>
      <c r="AEY72" s="5" t="s">
        <v>1643</v>
      </c>
    </row>
    <row r="73" spans="1:831" ht="87" x14ac:dyDescent="0.35">
      <c r="A73" s="1">
        <v>45683.675798611112</v>
      </c>
      <c r="B73" s="2">
        <v>45683.679791666669</v>
      </c>
      <c r="C73" s="4">
        <v>71</v>
      </c>
      <c r="D73" s="4">
        <v>344</v>
      </c>
      <c r="E73" s="3" t="s">
        <v>1677</v>
      </c>
      <c r="F73" s="2">
        <v>45690.679880474534</v>
      </c>
      <c r="G73" s="3" t="s">
        <v>1809</v>
      </c>
      <c r="H73" s="4">
        <v>1</v>
      </c>
      <c r="I73" s="3" t="s">
        <v>1642</v>
      </c>
      <c r="J73" s="3" t="s">
        <v>1642</v>
      </c>
      <c r="K73" s="3" t="s">
        <v>1642</v>
      </c>
      <c r="L73" s="3" t="s">
        <v>1642</v>
      </c>
      <c r="M73" s="3" t="s">
        <v>1642</v>
      </c>
      <c r="N73" s="3" t="s">
        <v>1642</v>
      </c>
      <c r="O73" s="3" t="s">
        <v>110</v>
      </c>
      <c r="P73" s="3" t="s">
        <v>1643</v>
      </c>
      <c r="Q73" s="3" t="s">
        <v>1643</v>
      </c>
      <c r="R73" s="20" t="s">
        <v>110</v>
      </c>
      <c r="S73" s="127">
        <v>3</v>
      </c>
      <c r="T73" s="124"/>
      <c r="U73" s="3"/>
      <c r="V73" s="3" t="s">
        <v>20</v>
      </c>
      <c r="W73" s="3" t="s">
        <v>111</v>
      </c>
      <c r="X73" s="3" t="s">
        <v>37</v>
      </c>
      <c r="Y73" s="3" t="s">
        <v>64</v>
      </c>
      <c r="Z73" s="3" t="s">
        <v>16</v>
      </c>
      <c r="AA73" s="4">
        <v>135</v>
      </c>
      <c r="AB73" s="3" t="s">
        <v>25</v>
      </c>
      <c r="AC73" s="3" t="s">
        <v>110</v>
      </c>
      <c r="AD73" s="3" t="s">
        <v>1643</v>
      </c>
      <c r="AE73" s="5" t="s">
        <v>1643</v>
      </c>
      <c r="AF73" s="8" t="s">
        <v>1643</v>
      </c>
      <c r="AG73" s="3" t="s">
        <v>1643</v>
      </c>
      <c r="AH73" s="3" t="s">
        <v>1643</v>
      </c>
      <c r="AI73" s="3" t="s">
        <v>1643</v>
      </c>
      <c r="AJ73" s="3" t="s">
        <v>1643</v>
      </c>
      <c r="AK73" s="3" t="s">
        <v>1643</v>
      </c>
      <c r="AL73" s="3" t="s">
        <v>1643</v>
      </c>
      <c r="AM73" s="3" t="s">
        <v>1643</v>
      </c>
      <c r="AN73" s="3" t="s">
        <v>1643</v>
      </c>
      <c r="AO73" s="3" t="s">
        <v>1643</v>
      </c>
      <c r="AP73" s="3" t="s">
        <v>1643</v>
      </c>
      <c r="AQ73" s="3" t="s">
        <v>1643</v>
      </c>
      <c r="AR73" s="3" t="s">
        <v>1643</v>
      </c>
      <c r="AS73" s="3" t="s">
        <v>1643</v>
      </c>
      <c r="AT73" s="3" t="s">
        <v>1643</v>
      </c>
      <c r="AU73" s="5" t="s">
        <v>1643</v>
      </c>
      <c r="AV73" s="13" t="s">
        <v>1643</v>
      </c>
      <c r="AW73" s="3" t="s">
        <v>1643</v>
      </c>
      <c r="AX73" s="3" t="s">
        <v>1643</v>
      </c>
      <c r="AY73" s="3" t="s">
        <v>1643</v>
      </c>
      <c r="AZ73" s="3" t="s">
        <v>1643</v>
      </c>
      <c r="BA73" s="3" t="s">
        <v>1643</v>
      </c>
      <c r="BB73" s="3" t="s">
        <v>1643</v>
      </c>
      <c r="BC73" s="5" t="s">
        <v>1643</v>
      </c>
      <c r="BD73" s="13" t="s">
        <v>1643</v>
      </c>
      <c r="BE73" s="3" t="s">
        <v>1643</v>
      </c>
      <c r="BF73" s="3" t="s">
        <v>1643</v>
      </c>
      <c r="BG73" s="3" t="s">
        <v>1643</v>
      </c>
      <c r="BH73" s="3" t="s">
        <v>1643</v>
      </c>
      <c r="BI73" s="3" t="s">
        <v>1643</v>
      </c>
      <c r="BJ73" s="3" t="s">
        <v>1643</v>
      </c>
      <c r="BK73" s="5" t="s">
        <v>1643</v>
      </c>
      <c r="BL73" s="13" t="s">
        <v>1643</v>
      </c>
      <c r="BM73" s="3" t="s">
        <v>1643</v>
      </c>
      <c r="BN73" s="3" t="s">
        <v>1643</v>
      </c>
      <c r="BO73" s="5" t="s">
        <v>1643</v>
      </c>
      <c r="BP73" s="13" t="s">
        <v>1643</v>
      </c>
      <c r="BQ73" s="3" t="s">
        <v>1643</v>
      </c>
      <c r="BR73" s="3" t="s">
        <v>1643</v>
      </c>
      <c r="BS73" s="5" t="s">
        <v>1643</v>
      </c>
      <c r="BT73" s="13" t="s">
        <v>1643</v>
      </c>
      <c r="BU73" s="5" t="s">
        <v>1643</v>
      </c>
      <c r="BV73" s="13" t="s">
        <v>1643</v>
      </c>
      <c r="BW73" s="3" t="s">
        <v>1643</v>
      </c>
      <c r="BX73" s="3" t="s">
        <v>1643</v>
      </c>
      <c r="BY73" s="5" t="s">
        <v>1643</v>
      </c>
      <c r="BZ73" s="13" t="s">
        <v>1643</v>
      </c>
      <c r="CA73" s="3" t="s">
        <v>1643</v>
      </c>
      <c r="CB73" s="3" t="s">
        <v>1643</v>
      </c>
      <c r="CC73" s="3" t="s">
        <v>1643</v>
      </c>
      <c r="CD73" s="5" t="s">
        <v>1643</v>
      </c>
      <c r="CE73" s="13" t="s">
        <v>1643</v>
      </c>
      <c r="CF73" s="3" t="s">
        <v>1643</v>
      </c>
      <c r="CG73" s="3" t="s">
        <v>1643</v>
      </c>
      <c r="CH73" s="3" t="s">
        <v>1643</v>
      </c>
      <c r="CI73" s="3" t="s">
        <v>1643</v>
      </c>
      <c r="CJ73" s="3" t="s">
        <v>1643</v>
      </c>
      <c r="CK73" s="5" t="s">
        <v>1643</v>
      </c>
      <c r="CL73" s="13" t="s">
        <v>1643</v>
      </c>
      <c r="CM73" s="3" t="s">
        <v>1643</v>
      </c>
      <c r="CN73" s="3" t="s">
        <v>1643</v>
      </c>
      <c r="CO73" s="3" t="s">
        <v>1643</v>
      </c>
      <c r="CP73" s="3" t="s">
        <v>1643</v>
      </c>
      <c r="CQ73" s="20" t="s">
        <v>1643</v>
      </c>
      <c r="CR73" s="13" t="s">
        <v>1643</v>
      </c>
      <c r="CS73" s="3" t="s">
        <v>1643</v>
      </c>
      <c r="CT73" s="3" t="s">
        <v>1643</v>
      </c>
      <c r="CU73" s="3" t="s">
        <v>1643</v>
      </c>
      <c r="CV73" s="3" t="s">
        <v>1643</v>
      </c>
      <c r="CW73" s="3" t="s">
        <v>1643</v>
      </c>
      <c r="CX73" s="3" t="s">
        <v>1643</v>
      </c>
      <c r="CY73" s="3" t="s">
        <v>1643</v>
      </c>
      <c r="CZ73" s="3" t="s">
        <v>1643</v>
      </c>
      <c r="DA73" s="3" t="s">
        <v>1643</v>
      </c>
      <c r="DB73" s="3" t="s">
        <v>1643</v>
      </c>
      <c r="DC73" s="3" t="s">
        <v>1643</v>
      </c>
      <c r="DD73" s="3" t="s">
        <v>1643</v>
      </c>
      <c r="DE73" s="5" t="s">
        <v>1643</v>
      </c>
      <c r="DF73" s="8" t="s">
        <v>1643</v>
      </c>
      <c r="DG73" s="3" t="s">
        <v>1643</v>
      </c>
      <c r="DH73" s="3" t="s">
        <v>1643</v>
      </c>
      <c r="DI73" s="3" t="s">
        <v>1643</v>
      </c>
      <c r="DJ73" s="3" t="s">
        <v>1643</v>
      </c>
      <c r="DK73" s="3" t="s">
        <v>1643</v>
      </c>
      <c r="DL73" s="3" t="s">
        <v>1643</v>
      </c>
      <c r="DM73" s="3" t="s">
        <v>1643</v>
      </c>
      <c r="DN73" s="5" t="s">
        <v>1643</v>
      </c>
      <c r="DO73" s="8" t="s">
        <v>1643</v>
      </c>
      <c r="DP73" s="3" t="s">
        <v>1643</v>
      </c>
      <c r="DQ73" s="3" t="s">
        <v>1643</v>
      </c>
      <c r="DR73" s="5" t="s">
        <v>1643</v>
      </c>
      <c r="DS73" s="8" t="s">
        <v>1643</v>
      </c>
      <c r="DT73" s="3" t="s">
        <v>1643</v>
      </c>
      <c r="DU73" s="3" t="s">
        <v>1643</v>
      </c>
      <c r="DV73" s="5" t="s">
        <v>1643</v>
      </c>
      <c r="DW73" s="16" t="s">
        <v>1643</v>
      </c>
      <c r="DX73" s="13" t="s">
        <v>1643</v>
      </c>
      <c r="DY73" s="3" t="s">
        <v>1643</v>
      </c>
      <c r="DZ73" s="3" t="s">
        <v>1643</v>
      </c>
      <c r="EA73" s="3" t="s">
        <v>1643</v>
      </c>
      <c r="EB73" s="20" t="s">
        <v>1643</v>
      </c>
      <c r="EC73" s="13" t="s">
        <v>1643</v>
      </c>
      <c r="ED73" s="3" t="s">
        <v>1643</v>
      </c>
      <c r="EE73" s="3" t="s">
        <v>1643</v>
      </c>
      <c r="EF73" s="3" t="s">
        <v>1643</v>
      </c>
      <c r="EG73" s="3" t="s">
        <v>1643</v>
      </c>
      <c r="EH73" s="3" t="s">
        <v>1643</v>
      </c>
      <c r="EI73" s="3" t="s">
        <v>1643</v>
      </c>
      <c r="EJ73" s="3" t="s">
        <v>1643</v>
      </c>
      <c r="EK73" s="3" t="s">
        <v>1643</v>
      </c>
      <c r="EL73" s="3" t="s">
        <v>1643</v>
      </c>
      <c r="EM73" s="20" t="s">
        <v>1643</v>
      </c>
      <c r="EN73" s="18" t="s">
        <v>1643</v>
      </c>
      <c r="EO73" s="8" t="s">
        <v>1643</v>
      </c>
      <c r="EP73" s="3" t="s">
        <v>1643</v>
      </c>
      <c r="EQ73" s="3" t="s">
        <v>1643</v>
      </c>
      <c r="ER73" s="3" t="s">
        <v>1643</v>
      </c>
      <c r="ES73" s="3" t="s">
        <v>1643</v>
      </c>
      <c r="ET73" s="3" t="s">
        <v>1643</v>
      </c>
      <c r="EU73" s="3" t="s">
        <v>1643</v>
      </c>
      <c r="EV73" s="3" t="s">
        <v>1643</v>
      </c>
      <c r="EW73" s="3" t="s">
        <v>1643</v>
      </c>
      <c r="EX73" s="20" t="s">
        <v>1643</v>
      </c>
      <c r="EY73" s="16" t="s">
        <v>1643</v>
      </c>
      <c r="EZ73" s="13" t="s">
        <v>1643</v>
      </c>
      <c r="FA73" s="3" t="s">
        <v>1643</v>
      </c>
      <c r="FB73" s="3" t="s">
        <v>1643</v>
      </c>
      <c r="FC73" s="3" t="s">
        <v>1643</v>
      </c>
      <c r="FD73" s="3" t="s">
        <v>1643</v>
      </c>
      <c r="FE73" s="3" t="s">
        <v>1643</v>
      </c>
      <c r="FF73" s="3" t="s">
        <v>1643</v>
      </c>
      <c r="FG73" s="3" t="s">
        <v>1643</v>
      </c>
      <c r="FH73" s="3" t="s">
        <v>1643</v>
      </c>
      <c r="FI73" s="3" t="s">
        <v>1643</v>
      </c>
      <c r="FJ73" s="3" t="s">
        <v>1643</v>
      </c>
      <c r="FK73" s="3" t="s">
        <v>1643</v>
      </c>
      <c r="FL73" s="3" t="s">
        <v>1643</v>
      </c>
      <c r="FM73" s="3" t="s">
        <v>1643</v>
      </c>
      <c r="FN73" s="3" t="s">
        <v>1643</v>
      </c>
      <c r="FO73" s="3" t="s">
        <v>1643</v>
      </c>
      <c r="FP73" s="3" t="s">
        <v>1643</v>
      </c>
      <c r="FQ73" s="3" t="s">
        <v>1643</v>
      </c>
      <c r="FR73" s="3" t="s">
        <v>1643</v>
      </c>
      <c r="FS73" s="3" t="s">
        <v>1643</v>
      </c>
      <c r="FT73" s="3" t="s">
        <v>1643</v>
      </c>
      <c r="FU73" s="3" t="s">
        <v>1643</v>
      </c>
      <c r="FV73" s="3" t="s">
        <v>1643</v>
      </c>
      <c r="FW73" s="3" t="s">
        <v>1643</v>
      </c>
      <c r="FX73" s="3" t="s">
        <v>1643</v>
      </c>
      <c r="FY73" s="3" t="s">
        <v>1643</v>
      </c>
      <c r="FZ73" s="3" t="s">
        <v>1643</v>
      </c>
      <c r="GA73" s="3" t="s">
        <v>1643</v>
      </c>
      <c r="GB73" s="3" t="s">
        <v>1643</v>
      </c>
      <c r="GC73" s="3" t="s">
        <v>1643</v>
      </c>
      <c r="GD73" s="3" t="s">
        <v>1643</v>
      </c>
      <c r="GE73" s="3" t="s">
        <v>1643</v>
      </c>
      <c r="GF73" s="3" t="s">
        <v>1643</v>
      </c>
      <c r="GG73" s="3" t="s">
        <v>1643</v>
      </c>
      <c r="GH73" s="3" t="s">
        <v>1643</v>
      </c>
      <c r="GI73" s="3" t="s">
        <v>1643</v>
      </c>
      <c r="GJ73" s="3" t="s">
        <v>1643</v>
      </c>
      <c r="GK73" s="3" t="s">
        <v>1643</v>
      </c>
      <c r="GL73" s="3" t="s">
        <v>1643</v>
      </c>
      <c r="GM73" s="3" t="s">
        <v>1643</v>
      </c>
      <c r="GN73" s="3" t="s">
        <v>1643</v>
      </c>
      <c r="GO73" s="3" t="s">
        <v>1643</v>
      </c>
      <c r="GP73" s="20" t="s">
        <v>1643</v>
      </c>
      <c r="GQ73" s="13" t="s">
        <v>1643</v>
      </c>
      <c r="GR73" s="20" t="s">
        <v>1643</v>
      </c>
      <c r="GS73" s="13" t="s">
        <v>1643</v>
      </c>
      <c r="GT73" s="3" t="s">
        <v>1643</v>
      </c>
      <c r="GU73" s="3" t="s">
        <v>1643</v>
      </c>
      <c r="GV73" s="20" t="s">
        <v>1643</v>
      </c>
      <c r="GW73" s="31"/>
      <c r="GX73" s="13" t="s">
        <v>1643</v>
      </c>
      <c r="GY73" s="5" t="s">
        <v>1643</v>
      </c>
      <c r="GZ73" s="13" t="s">
        <v>1643</v>
      </c>
      <c r="HA73" s="5" t="s">
        <v>1643</v>
      </c>
      <c r="HB73" s="13" t="s">
        <v>1643</v>
      </c>
      <c r="HC73" s="3" t="s">
        <v>1643</v>
      </c>
      <c r="HD73" s="3" t="s">
        <v>1643</v>
      </c>
      <c r="HE73" s="3" t="s">
        <v>1643</v>
      </c>
      <c r="HF73" s="3" t="s">
        <v>1643</v>
      </c>
      <c r="HG73" s="20" t="s">
        <v>1643</v>
      </c>
      <c r="HH73" s="13" t="s">
        <v>1643</v>
      </c>
      <c r="HI73" s="3"/>
      <c r="HJ73" s="3" t="s">
        <v>1643</v>
      </c>
      <c r="HK73" s="3" t="s">
        <v>1643</v>
      </c>
      <c r="HL73" s="3" t="s">
        <v>1643</v>
      </c>
      <c r="HM73" s="3" t="s">
        <v>1643</v>
      </c>
      <c r="HN73" s="3" t="s">
        <v>1643</v>
      </c>
      <c r="HO73" s="5" t="s">
        <v>1643</v>
      </c>
      <c r="HP73" s="8" t="s">
        <v>1643</v>
      </c>
      <c r="HQ73" s="8" t="s">
        <v>1643</v>
      </c>
      <c r="HR73" s="3" t="s">
        <v>1643</v>
      </c>
      <c r="HS73" s="3" t="s">
        <v>1643</v>
      </c>
      <c r="HT73" s="3" t="s">
        <v>1643</v>
      </c>
      <c r="HU73" s="3" t="s">
        <v>1643</v>
      </c>
      <c r="HV73" s="5" t="s">
        <v>1643</v>
      </c>
      <c r="HW73" s="13" t="s">
        <v>1643</v>
      </c>
      <c r="HX73" s="8" t="s">
        <v>1643</v>
      </c>
      <c r="HY73" s="3" t="s">
        <v>1643</v>
      </c>
      <c r="HZ73" s="3" t="s">
        <v>1643</v>
      </c>
      <c r="IA73" s="3" t="s">
        <v>1643</v>
      </c>
      <c r="IB73" s="3" t="s">
        <v>1643</v>
      </c>
      <c r="IC73" s="5" t="s">
        <v>1643</v>
      </c>
      <c r="ID73" s="13" t="s">
        <v>1643</v>
      </c>
      <c r="IE73" s="8" t="s">
        <v>1643</v>
      </c>
      <c r="IF73" s="3" t="s">
        <v>1643</v>
      </c>
      <c r="IG73" s="3" t="s">
        <v>1643</v>
      </c>
      <c r="IH73" s="3" t="s">
        <v>1643</v>
      </c>
      <c r="II73" s="3" t="s">
        <v>1643</v>
      </c>
      <c r="IJ73" s="20" t="s">
        <v>1643</v>
      </c>
      <c r="IK73" s="13" t="s">
        <v>1643</v>
      </c>
      <c r="IL73" s="3" t="s">
        <v>1643</v>
      </c>
      <c r="IM73" s="3" t="s">
        <v>1643</v>
      </c>
      <c r="IN73" s="3" t="s">
        <v>1643</v>
      </c>
      <c r="IO73" s="3" t="s">
        <v>1643</v>
      </c>
      <c r="IP73" s="3" t="s">
        <v>1643</v>
      </c>
      <c r="IQ73" s="3" t="s">
        <v>1643</v>
      </c>
      <c r="IR73" s="3" t="s">
        <v>1643</v>
      </c>
      <c r="IS73" s="20" t="s">
        <v>1643</v>
      </c>
      <c r="IT73" s="13" t="s">
        <v>1643</v>
      </c>
      <c r="IU73" s="3"/>
      <c r="IV73" s="3" t="s">
        <v>1643</v>
      </c>
      <c r="IW73" s="3" t="s">
        <v>1643</v>
      </c>
      <c r="IX73" s="3" t="s">
        <v>1643</v>
      </c>
      <c r="IY73" s="5" t="s">
        <v>1643</v>
      </c>
      <c r="IZ73" s="8" t="s">
        <v>1643</v>
      </c>
      <c r="JA73" s="8" t="s">
        <v>1643</v>
      </c>
      <c r="JB73" s="3" t="s">
        <v>1643</v>
      </c>
      <c r="JC73" s="3" t="s">
        <v>1643</v>
      </c>
      <c r="JD73" s="5" t="s">
        <v>1643</v>
      </c>
      <c r="JE73" s="13" t="s">
        <v>1643</v>
      </c>
      <c r="JF73" s="3" t="s">
        <v>1643</v>
      </c>
      <c r="JG73" s="3" t="s">
        <v>1643</v>
      </c>
      <c r="JH73" s="3" t="s">
        <v>1643</v>
      </c>
      <c r="JI73" s="3" t="s">
        <v>1643</v>
      </c>
      <c r="JJ73" s="3" t="s">
        <v>1643</v>
      </c>
      <c r="JK73" s="3" t="s">
        <v>1643</v>
      </c>
      <c r="JL73" s="3" t="s">
        <v>1643</v>
      </c>
      <c r="JM73" s="20" t="s">
        <v>1643</v>
      </c>
      <c r="JN73" s="13" t="s">
        <v>1643</v>
      </c>
      <c r="JO73" s="3" t="s">
        <v>1643</v>
      </c>
      <c r="JP73" s="3" t="s">
        <v>1643</v>
      </c>
      <c r="JQ73" s="3" t="s">
        <v>1643</v>
      </c>
      <c r="JR73" s="3" t="s">
        <v>1643</v>
      </c>
      <c r="JS73" s="5" t="s">
        <v>1643</v>
      </c>
      <c r="JT73" s="13" t="s">
        <v>1643</v>
      </c>
      <c r="JU73" s="3" t="s">
        <v>1643</v>
      </c>
      <c r="JV73" s="3" t="s">
        <v>1643</v>
      </c>
      <c r="JW73" s="3" t="s">
        <v>1643</v>
      </c>
      <c r="JX73" s="5" t="s">
        <v>1643</v>
      </c>
      <c r="JY73" s="13" t="s">
        <v>1643</v>
      </c>
      <c r="JZ73" s="3" t="s">
        <v>1643</v>
      </c>
      <c r="KA73" s="3" t="s">
        <v>1643</v>
      </c>
      <c r="KB73" s="3" t="s">
        <v>1643</v>
      </c>
      <c r="KC73" s="3" t="s">
        <v>1643</v>
      </c>
      <c r="KD73" s="3" t="s">
        <v>1643</v>
      </c>
      <c r="KE73" s="3" t="s">
        <v>1643</v>
      </c>
      <c r="KF73" s="3" t="s">
        <v>1643</v>
      </c>
      <c r="KG73" s="5" t="s">
        <v>1643</v>
      </c>
      <c r="KH73" s="13" t="s">
        <v>1643</v>
      </c>
      <c r="KI73" s="3" t="s">
        <v>1643</v>
      </c>
      <c r="KJ73" s="3" t="s">
        <v>1643</v>
      </c>
      <c r="KK73" s="3" t="s">
        <v>1643</v>
      </c>
      <c r="KL73" s="3" t="s">
        <v>1643</v>
      </c>
      <c r="KM73" s="3" t="s">
        <v>1643</v>
      </c>
      <c r="KN73" s="20" t="s">
        <v>1643</v>
      </c>
      <c r="KO73" s="13" t="s">
        <v>1643</v>
      </c>
      <c r="KP73" s="3" t="s">
        <v>1643</v>
      </c>
      <c r="KQ73" s="3" t="s">
        <v>1643</v>
      </c>
      <c r="KR73" s="3" t="s">
        <v>1643</v>
      </c>
      <c r="KS73" s="20" t="s">
        <v>1643</v>
      </c>
      <c r="KT73" s="16" t="s">
        <v>1643</v>
      </c>
      <c r="KU73" s="13" t="s">
        <v>1643</v>
      </c>
      <c r="KV73" s="3" t="s">
        <v>1643</v>
      </c>
      <c r="KW73" s="3" t="s">
        <v>1643</v>
      </c>
      <c r="KX73" s="3" t="s">
        <v>1643</v>
      </c>
      <c r="KY73" s="3" t="s">
        <v>1643</v>
      </c>
      <c r="KZ73" s="3" t="s">
        <v>1643</v>
      </c>
      <c r="LA73" s="3" t="s">
        <v>1643</v>
      </c>
      <c r="LB73" s="3" t="s">
        <v>1643</v>
      </c>
      <c r="LC73" s="3" t="s">
        <v>1643</v>
      </c>
      <c r="LD73" s="3" t="s">
        <v>1643</v>
      </c>
      <c r="LE73" s="3" t="s">
        <v>1643</v>
      </c>
      <c r="LF73" s="3" t="s">
        <v>1643</v>
      </c>
      <c r="LG73" s="3" t="s">
        <v>1643</v>
      </c>
      <c r="LH73" s="3" t="s">
        <v>1643</v>
      </c>
      <c r="LI73" s="3" t="s">
        <v>1643</v>
      </c>
      <c r="LJ73" s="3" t="s">
        <v>1643</v>
      </c>
      <c r="LK73" s="3" t="s">
        <v>1643</v>
      </c>
      <c r="LL73" s="3" t="s">
        <v>1643</v>
      </c>
      <c r="LM73" s="3" t="s">
        <v>1643</v>
      </c>
      <c r="LN73" s="3" t="s">
        <v>1643</v>
      </c>
      <c r="LO73" s="3" t="s">
        <v>1643</v>
      </c>
      <c r="LP73" s="3" t="s">
        <v>1643</v>
      </c>
      <c r="LQ73" s="3" t="s">
        <v>1643</v>
      </c>
      <c r="LR73" s="3" t="s">
        <v>1643</v>
      </c>
      <c r="LS73" s="3" t="s">
        <v>1643</v>
      </c>
      <c r="LT73" s="3" t="s">
        <v>1643</v>
      </c>
      <c r="LU73" s="3" t="s">
        <v>1643</v>
      </c>
      <c r="LV73" s="3" t="s">
        <v>1643</v>
      </c>
      <c r="LW73" s="3" t="s">
        <v>1643</v>
      </c>
      <c r="LX73" s="3" t="s">
        <v>1643</v>
      </c>
      <c r="LY73" s="3" t="s">
        <v>1643</v>
      </c>
      <c r="LZ73" s="3" t="s">
        <v>1643</v>
      </c>
      <c r="MA73" s="3" t="s">
        <v>1643</v>
      </c>
      <c r="MB73" s="3" t="s">
        <v>1643</v>
      </c>
      <c r="MC73" s="3" t="s">
        <v>1643</v>
      </c>
      <c r="MD73" s="3" t="s">
        <v>1643</v>
      </c>
      <c r="ME73" s="3" t="s">
        <v>1643</v>
      </c>
      <c r="MF73" s="3" t="s">
        <v>1643</v>
      </c>
      <c r="MG73" s="3" t="s">
        <v>1643</v>
      </c>
      <c r="MH73" s="3" t="s">
        <v>1643</v>
      </c>
      <c r="MI73" s="3" t="s">
        <v>1643</v>
      </c>
      <c r="MJ73" s="3" t="s">
        <v>1643</v>
      </c>
      <c r="MK73" s="3" t="s">
        <v>1643</v>
      </c>
      <c r="ML73" s="3" t="s">
        <v>1643</v>
      </c>
      <c r="MM73" s="3" t="s">
        <v>1643</v>
      </c>
      <c r="MN73" s="20" t="s">
        <v>1643</v>
      </c>
      <c r="MO73" s="13" t="s">
        <v>1643</v>
      </c>
      <c r="MP73" s="3" t="s">
        <v>1643</v>
      </c>
      <c r="MQ73" s="3" t="s">
        <v>1643</v>
      </c>
      <c r="MR73" s="3" t="s">
        <v>1643</v>
      </c>
      <c r="MS73" s="3" t="s">
        <v>1643</v>
      </c>
      <c r="MT73" s="3" t="s">
        <v>1643</v>
      </c>
      <c r="MU73" s="3" t="s">
        <v>1643</v>
      </c>
      <c r="MV73" s="20" t="s">
        <v>1643</v>
      </c>
      <c r="MW73" s="13" t="s">
        <v>1643</v>
      </c>
      <c r="MX73" s="3" t="s">
        <v>1643</v>
      </c>
      <c r="MY73" s="3" t="s">
        <v>1643</v>
      </c>
      <c r="MZ73" s="3" t="s">
        <v>1643</v>
      </c>
      <c r="NA73" s="3" t="s">
        <v>1643</v>
      </c>
      <c r="NB73" s="3" t="s">
        <v>1643</v>
      </c>
      <c r="NC73" s="20" t="s">
        <v>1643</v>
      </c>
      <c r="ND73" s="13" t="s">
        <v>1643</v>
      </c>
      <c r="NE73" s="3" t="s">
        <v>1643</v>
      </c>
      <c r="NF73" s="3" t="s">
        <v>1643</v>
      </c>
      <c r="NG73" s="3" t="s">
        <v>1643</v>
      </c>
      <c r="NH73" s="3" t="s">
        <v>1643</v>
      </c>
      <c r="NI73" s="3" t="s">
        <v>1643</v>
      </c>
      <c r="NJ73" s="3" t="s">
        <v>1643</v>
      </c>
      <c r="NK73" s="3" t="s">
        <v>1643</v>
      </c>
      <c r="NL73" s="3" t="s">
        <v>1643</v>
      </c>
      <c r="NM73" s="3" t="s">
        <v>1643</v>
      </c>
      <c r="NN73" s="3" t="s">
        <v>1643</v>
      </c>
      <c r="NO73" s="20" t="s">
        <v>1643</v>
      </c>
      <c r="NP73" s="13" t="s">
        <v>1643</v>
      </c>
      <c r="NQ73" s="3" t="s">
        <v>1643</v>
      </c>
      <c r="NR73" s="3" t="s">
        <v>1643</v>
      </c>
      <c r="NS73" s="3" t="s">
        <v>1643</v>
      </c>
      <c r="NT73" s="3" t="s">
        <v>1643</v>
      </c>
      <c r="NU73" s="3" t="s">
        <v>1643</v>
      </c>
      <c r="NV73" s="3" t="s">
        <v>1643</v>
      </c>
      <c r="NW73" s="3" t="s">
        <v>1643</v>
      </c>
      <c r="NX73" s="3" t="s">
        <v>1643</v>
      </c>
      <c r="NY73" s="3" t="s">
        <v>1643</v>
      </c>
      <c r="NZ73" s="3" t="s">
        <v>1643</v>
      </c>
      <c r="OA73" s="3" t="s">
        <v>1643</v>
      </c>
      <c r="OB73" s="3" t="s">
        <v>1643</v>
      </c>
      <c r="OC73" s="3" t="s">
        <v>1643</v>
      </c>
      <c r="OD73" s="3" t="s">
        <v>1643</v>
      </c>
      <c r="OE73" s="5" t="s">
        <v>1643</v>
      </c>
      <c r="OF73" s="13" t="s">
        <v>1643</v>
      </c>
      <c r="OG73" s="3" t="s">
        <v>1643</v>
      </c>
      <c r="OH73" s="3" t="s">
        <v>1643</v>
      </c>
      <c r="OI73" s="3" t="s">
        <v>1643</v>
      </c>
      <c r="OJ73" s="3" t="s">
        <v>1643</v>
      </c>
      <c r="OK73" s="3" t="s">
        <v>1643</v>
      </c>
      <c r="OL73" s="3" t="s">
        <v>1643</v>
      </c>
      <c r="OM73" s="5" t="s">
        <v>1643</v>
      </c>
      <c r="ON73" s="13" t="s">
        <v>1643</v>
      </c>
      <c r="OO73" s="3" t="s">
        <v>1643</v>
      </c>
      <c r="OP73" s="3" t="s">
        <v>1643</v>
      </c>
      <c r="OQ73" s="3" t="s">
        <v>1643</v>
      </c>
      <c r="OR73" s="3" t="s">
        <v>1643</v>
      </c>
      <c r="OS73" s="3" t="s">
        <v>1643</v>
      </c>
      <c r="OT73" s="3" t="s">
        <v>1643</v>
      </c>
      <c r="OU73" s="3" t="s">
        <v>1643</v>
      </c>
      <c r="OV73" s="3" t="s">
        <v>1643</v>
      </c>
      <c r="OW73" s="3" t="s">
        <v>1643</v>
      </c>
      <c r="OX73" s="5" t="s">
        <v>1643</v>
      </c>
      <c r="OY73" s="13" t="s">
        <v>1643</v>
      </c>
      <c r="OZ73" s="3" t="s">
        <v>1643</v>
      </c>
      <c r="PA73" s="3" t="s">
        <v>1643</v>
      </c>
      <c r="PB73" s="3" t="s">
        <v>1643</v>
      </c>
      <c r="PC73" s="3" t="s">
        <v>1643</v>
      </c>
      <c r="PD73" s="3" t="s">
        <v>1643</v>
      </c>
      <c r="PE73" s="3" t="s">
        <v>1643</v>
      </c>
      <c r="PF73" s="3" t="s">
        <v>1643</v>
      </c>
      <c r="PG73" s="3" t="s">
        <v>1643</v>
      </c>
      <c r="PH73" s="3" t="s">
        <v>1643</v>
      </c>
      <c r="PI73" s="3" t="s">
        <v>1643</v>
      </c>
      <c r="PJ73" s="3" t="s">
        <v>1643</v>
      </c>
      <c r="PK73" s="3" t="s">
        <v>1643</v>
      </c>
      <c r="PL73" s="3" t="s">
        <v>1643</v>
      </c>
      <c r="PM73" s="3" t="s">
        <v>1643</v>
      </c>
      <c r="PN73" s="3" t="s">
        <v>1643</v>
      </c>
      <c r="PO73" s="3" t="s">
        <v>1643</v>
      </c>
      <c r="PP73" s="3" t="s">
        <v>1643</v>
      </c>
      <c r="PQ73" s="3" t="s">
        <v>1643</v>
      </c>
      <c r="PR73" s="3" t="s">
        <v>1643</v>
      </c>
      <c r="PS73" s="3" t="s">
        <v>1643</v>
      </c>
      <c r="PT73" s="3" t="s">
        <v>1643</v>
      </c>
      <c r="PU73" s="3" t="s">
        <v>1643</v>
      </c>
      <c r="PV73" s="3" t="s">
        <v>1643</v>
      </c>
      <c r="PW73" s="3" t="s">
        <v>1643</v>
      </c>
      <c r="PX73" s="3" t="s">
        <v>1643</v>
      </c>
      <c r="PY73" s="3" t="s">
        <v>1643</v>
      </c>
      <c r="PZ73" s="3" t="s">
        <v>1643</v>
      </c>
      <c r="QA73" s="3" t="s">
        <v>1643</v>
      </c>
      <c r="QB73" s="3" t="s">
        <v>1643</v>
      </c>
      <c r="QC73" s="3" t="s">
        <v>1643</v>
      </c>
      <c r="QD73" s="3" t="s">
        <v>1643</v>
      </c>
      <c r="QE73" s="3" t="s">
        <v>1643</v>
      </c>
      <c r="QF73" s="3" t="s">
        <v>1643</v>
      </c>
      <c r="QG73" s="3" t="s">
        <v>1643</v>
      </c>
      <c r="QH73" s="3" t="s">
        <v>1643</v>
      </c>
      <c r="QI73" s="3" t="s">
        <v>1643</v>
      </c>
      <c r="QJ73" s="3" t="s">
        <v>1643</v>
      </c>
      <c r="QK73" s="3" t="s">
        <v>1643</v>
      </c>
      <c r="QL73" s="3" t="s">
        <v>1643</v>
      </c>
      <c r="QM73" s="3" t="s">
        <v>1643</v>
      </c>
      <c r="QN73" s="3" t="s">
        <v>1643</v>
      </c>
      <c r="QO73" s="3" t="s">
        <v>1643</v>
      </c>
      <c r="QP73" s="3" t="s">
        <v>1643</v>
      </c>
      <c r="QQ73" s="3" t="s">
        <v>1643</v>
      </c>
      <c r="QR73" s="3" t="s">
        <v>1643</v>
      </c>
      <c r="QS73" s="3" t="s">
        <v>1643</v>
      </c>
      <c r="QT73" s="3" t="s">
        <v>1643</v>
      </c>
      <c r="QU73" s="3" t="s">
        <v>1643</v>
      </c>
      <c r="QV73" s="3" t="s">
        <v>1643</v>
      </c>
      <c r="QW73" s="3" t="s">
        <v>1643</v>
      </c>
      <c r="QX73" s="3" t="s">
        <v>1643</v>
      </c>
      <c r="QY73" s="3" t="s">
        <v>1643</v>
      </c>
      <c r="QZ73" s="3" t="s">
        <v>1643</v>
      </c>
      <c r="RA73" s="3" t="s">
        <v>1643</v>
      </c>
      <c r="RB73" s="3" t="s">
        <v>1643</v>
      </c>
      <c r="RC73" s="3" t="s">
        <v>1643</v>
      </c>
      <c r="RD73" s="3" t="s">
        <v>1643</v>
      </c>
      <c r="RE73" s="3" t="s">
        <v>1643</v>
      </c>
      <c r="RF73" s="3" t="s">
        <v>1643</v>
      </c>
      <c r="RG73" s="3" t="s">
        <v>1643</v>
      </c>
      <c r="RH73" s="3" t="s">
        <v>1643</v>
      </c>
      <c r="RI73" s="3" t="s">
        <v>1643</v>
      </c>
      <c r="RJ73" s="3" t="s">
        <v>1643</v>
      </c>
      <c r="RK73" s="5" t="s">
        <v>1643</v>
      </c>
      <c r="RL73" s="8" t="s">
        <v>1643</v>
      </c>
      <c r="RM73" s="3" t="s">
        <v>1643</v>
      </c>
      <c r="RN73" s="3" t="s">
        <v>1643</v>
      </c>
      <c r="RO73" s="3" t="s">
        <v>1643</v>
      </c>
      <c r="RP73" s="3" t="s">
        <v>1643</v>
      </c>
      <c r="RQ73" s="3" t="s">
        <v>1643</v>
      </c>
      <c r="RR73" s="20" t="s">
        <v>1643</v>
      </c>
      <c r="RS73" s="13" t="s">
        <v>1643</v>
      </c>
      <c r="RT73" s="3" t="s">
        <v>1643</v>
      </c>
      <c r="RU73" s="3" t="s">
        <v>1643</v>
      </c>
      <c r="RV73" s="3" t="s">
        <v>1643</v>
      </c>
      <c r="RW73" s="3" t="s">
        <v>1643</v>
      </c>
      <c r="RX73" s="3" t="s">
        <v>1643</v>
      </c>
      <c r="RY73" s="3" t="s">
        <v>1643</v>
      </c>
      <c r="RZ73" s="3" t="s">
        <v>1643</v>
      </c>
      <c r="SA73" s="3" t="s">
        <v>1643</v>
      </c>
      <c r="SB73" s="3" t="s">
        <v>1643</v>
      </c>
      <c r="SC73" s="3" t="s">
        <v>1643</v>
      </c>
      <c r="SD73" s="3" t="s">
        <v>1643</v>
      </c>
      <c r="SE73" s="3" t="s">
        <v>1643</v>
      </c>
      <c r="SF73" s="3" t="s">
        <v>1643</v>
      </c>
      <c r="SG73" s="3" t="s">
        <v>1643</v>
      </c>
      <c r="SH73" s="3" t="s">
        <v>1643</v>
      </c>
      <c r="SI73" s="3" t="s">
        <v>1643</v>
      </c>
      <c r="SJ73" s="3" t="s">
        <v>1643</v>
      </c>
      <c r="SK73" s="3" t="s">
        <v>1643</v>
      </c>
      <c r="SL73" s="3" t="s">
        <v>1643</v>
      </c>
      <c r="SM73" s="3" t="s">
        <v>1643</v>
      </c>
      <c r="SN73" s="3" t="s">
        <v>1643</v>
      </c>
      <c r="SO73" s="3" t="s">
        <v>1643</v>
      </c>
      <c r="SP73" s="3" t="s">
        <v>1643</v>
      </c>
      <c r="SQ73" s="3" t="s">
        <v>1643</v>
      </c>
      <c r="SR73" s="3" t="s">
        <v>1643</v>
      </c>
      <c r="SS73" s="3" t="s">
        <v>1643</v>
      </c>
      <c r="ST73" s="3" t="s">
        <v>1643</v>
      </c>
      <c r="SU73" s="3" t="s">
        <v>1643</v>
      </c>
      <c r="SV73" s="3" t="s">
        <v>1643</v>
      </c>
      <c r="SW73" s="3" t="s">
        <v>1643</v>
      </c>
      <c r="SX73" s="3" t="s">
        <v>1643</v>
      </c>
      <c r="SY73" s="3" t="s">
        <v>1643</v>
      </c>
      <c r="SZ73" s="3" t="s">
        <v>1643</v>
      </c>
      <c r="TA73" s="3" t="s">
        <v>1643</v>
      </c>
      <c r="TB73" s="20" t="s">
        <v>1643</v>
      </c>
      <c r="TC73" s="13"/>
      <c r="TD73" s="3"/>
      <c r="TE73" s="5"/>
      <c r="TF73" s="18" t="s">
        <v>1643</v>
      </c>
      <c r="TG73" s="13" t="s">
        <v>1643</v>
      </c>
      <c r="TH73" s="3" t="s">
        <v>1643</v>
      </c>
      <c r="TI73" s="3" t="s">
        <v>1643</v>
      </c>
      <c r="TJ73" s="3" t="s">
        <v>1643</v>
      </c>
      <c r="TK73" s="3" t="s">
        <v>1643</v>
      </c>
      <c r="TL73" s="3" t="s">
        <v>1643</v>
      </c>
      <c r="TM73" s="3" t="s">
        <v>1643</v>
      </c>
      <c r="TN73" s="3" t="s">
        <v>1643</v>
      </c>
      <c r="TO73" s="3" t="s">
        <v>1643</v>
      </c>
      <c r="TP73" s="5" t="s">
        <v>1643</v>
      </c>
      <c r="TQ73" s="8" t="s">
        <v>1643</v>
      </c>
      <c r="TR73" s="3" t="s">
        <v>1643</v>
      </c>
      <c r="TS73" s="3" t="s">
        <v>1643</v>
      </c>
      <c r="TT73" s="3" t="s">
        <v>1643</v>
      </c>
      <c r="TU73" s="20" t="s">
        <v>1643</v>
      </c>
      <c r="TV73" s="13" t="s">
        <v>1643</v>
      </c>
      <c r="TW73" s="5" t="s">
        <v>1643</v>
      </c>
      <c r="TX73" s="13" t="s">
        <v>1643</v>
      </c>
      <c r="TY73" s="5" t="s">
        <v>1643</v>
      </c>
      <c r="TZ73" s="13" t="s">
        <v>1643</v>
      </c>
      <c r="UA73" s="3" t="s">
        <v>1643</v>
      </c>
      <c r="UB73" s="3" t="s">
        <v>1643</v>
      </c>
      <c r="UC73" s="3" t="s">
        <v>1643</v>
      </c>
      <c r="UD73" s="3" t="s">
        <v>1643</v>
      </c>
      <c r="UE73" s="5" t="s">
        <v>1643</v>
      </c>
      <c r="UF73" s="13" t="s">
        <v>110</v>
      </c>
      <c r="UG73" s="3" t="s">
        <v>1643</v>
      </c>
      <c r="UH73" s="5" t="s">
        <v>110</v>
      </c>
      <c r="UI73" s="13" t="s">
        <v>131</v>
      </c>
      <c r="UJ73" s="3" t="s">
        <v>131</v>
      </c>
      <c r="UK73" s="3" t="s">
        <v>127</v>
      </c>
      <c r="UL73" s="3" t="s">
        <v>131</v>
      </c>
      <c r="UM73" s="3" t="s">
        <v>131</v>
      </c>
      <c r="UN73" s="3" t="s">
        <v>131</v>
      </c>
      <c r="UO73" s="3" t="s">
        <v>129</v>
      </c>
      <c r="UP73" s="3" t="s">
        <v>129</v>
      </c>
      <c r="UQ73" s="3" t="s">
        <v>132</v>
      </c>
      <c r="UR73" s="3" t="s">
        <v>130</v>
      </c>
      <c r="US73" s="3" t="s">
        <v>129</v>
      </c>
      <c r="UT73" s="3" t="s">
        <v>129</v>
      </c>
      <c r="UU73" s="3" t="s">
        <v>129</v>
      </c>
      <c r="UV73" s="3" t="s">
        <v>131</v>
      </c>
      <c r="UW73" s="3" t="s">
        <v>131</v>
      </c>
      <c r="UX73" s="5" t="s">
        <v>1643</v>
      </c>
      <c r="UY73" s="13" t="s">
        <v>196</v>
      </c>
      <c r="UZ73" s="3" t="s">
        <v>1643</v>
      </c>
      <c r="VA73" s="3" t="s">
        <v>200</v>
      </c>
      <c r="VB73" s="3" t="s">
        <v>201</v>
      </c>
      <c r="VC73" s="3" t="s">
        <v>1643</v>
      </c>
      <c r="VD73" s="3" t="s">
        <v>1643</v>
      </c>
      <c r="VE73" s="3" t="s">
        <v>1643</v>
      </c>
      <c r="VF73" s="5" t="s">
        <v>225</v>
      </c>
      <c r="VG73" s="13" t="s">
        <v>231</v>
      </c>
      <c r="VH73" s="3" t="s">
        <v>232</v>
      </c>
      <c r="VI73" s="3" t="s">
        <v>233</v>
      </c>
      <c r="VJ73" s="3" t="s">
        <v>234</v>
      </c>
      <c r="VK73" s="3" t="s">
        <v>235</v>
      </c>
      <c r="VL73" s="3" t="s">
        <v>1810</v>
      </c>
      <c r="VM73" s="3" t="s">
        <v>1810</v>
      </c>
      <c r="VN73" s="5" t="s">
        <v>1643</v>
      </c>
      <c r="VO73" s="13" t="s">
        <v>1643</v>
      </c>
      <c r="VP73" s="3" t="s">
        <v>1643</v>
      </c>
      <c r="VQ73" s="3" t="s">
        <v>1643</v>
      </c>
      <c r="VR73" s="3" t="s">
        <v>1643</v>
      </c>
      <c r="VS73" s="3" t="s">
        <v>1643</v>
      </c>
      <c r="VT73" s="3" t="s">
        <v>1643</v>
      </c>
      <c r="VU73" s="3" t="s">
        <v>1643</v>
      </c>
      <c r="VV73" s="3" t="s">
        <v>1643</v>
      </c>
      <c r="VW73" s="3" t="s">
        <v>1643</v>
      </c>
      <c r="VX73" s="3" t="s">
        <v>1643</v>
      </c>
      <c r="VY73" s="3" t="s">
        <v>1643</v>
      </c>
      <c r="VZ73" s="3" t="s">
        <v>1643</v>
      </c>
      <c r="WA73" s="3" t="s">
        <v>1643</v>
      </c>
      <c r="WB73" s="3" t="s">
        <v>1643</v>
      </c>
      <c r="WC73" s="3" t="s">
        <v>1643</v>
      </c>
      <c r="WD73" s="3" t="s">
        <v>1643</v>
      </c>
      <c r="WE73" s="3" t="s">
        <v>1643</v>
      </c>
      <c r="WF73" s="3" t="s">
        <v>1643</v>
      </c>
      <c r="WG73" s="3" t="s">
        <v>1643</v>
      </c>
      <c r="WH73" s="3" t="s">
        <v>1643</v>
      </c>
      <c r="WI73" s="3" t="s">
        <v>1643</v>
      </c>
      <c r="WJ73" s="3" t="s">
        <v>1643</v>
      </c>
      <c r="WK73" s="3" t="s">
        <v>1643</v>
      </c>
      <c r="WL73" s="3" t="s">
        <v>1643</v>
      </c>
      <c r="WM73" s="3" t="s">
        <v>1643</v>
      </c>
      <c r="WN73" s="3" t="s">
        <v>1643</v>
      </c>
      <c r="WO73" s="3" t="s">
        <v>1643</v>
      </c>
      <c r="WP73" s="3" t="s">
        <v>1643</v>
      </c>
      <c r="WQ73" s="3" t="s">
        <v>1643</v>
      </c>
      <c r="WR73" s="3" t="s">
        <v>1643</v>
      </c>
      <c r="WS73" s="3" t="s">
        <v>1643</v>
      </c>
      <c r="WT73" s="3" t="s">
        <v>1643</v>
      </c>
      <c r="WU73" s="3" t="s">
        <v>1643</v>
      </c>
      <c r="WV73" s="3" t="s">
        <v>1643</v>
      </c>
      <c r="WW73" s="3" t="s">
        <v>1643</v>
      </c>
      <c r="WX73" s="3" t="s">
        <v>1643</v>
      </c>
      <c r="WY73" s="3" t="s">
        <v>1643</v>
      </c>
      <c r="WZ73" s="3" t="s">
        <v>1643</v>
      </c>
      <c r="XA73" s="3" t="s">
        <v>1643</v>
      </c>
      <c r="XB73" s="3" t="s">
        <v>1643</v>
      </c>
      <c r="XC73" s="3" t="s">
        <v>1643</v>
      </c>
      <c r="XD73" s="3" t="s">
        <v>1643</v>
      </c>
      <c r="XE73" s="3" t="s">
        <v>1643</v>
      </c>
      <c r="XF73" s="3" t="s">
        <v>1643</v>
      </c>
      <c r="XG73" s="3" t="s">
        <v>1643</v>
      </c>
      <c r="XH73" s="3" t="s">
        <v>1643</v>
      </c>
      <c r="XI73" s="3" t="s">
        <v>1643</v>
      </c>
      <c r="XJ73" s="3" t="s">
        <v>1643</v>
      </c>
      <c r="XK73" s="3" t="s">
        <v>1643</v>
      </c>
      <c r="XL73" s="3" t="s">
        <v>1643</v>
      </c>
      <c r="XM73" s="3" t="s">
        <v>1643</v>
      </c>
      <c r="XN73" s="3" t="s">
        <v>1643</v>
      </c>
      <c r="XO73" s="3" t="s">
        <v>1643</v>
      </c>
      <c r="XP73" s="3" t="s">
        <v>1643</v>
      </c>
      <c r="XQ73" s="3" t="s">
        <v>1643</v>
      </c>
      <c r="XR73" s="3" t="s">
        <v>1643</v>
      </c>
      <c r="XS73" s="3" t="s">
        <v>1643</v>
      </c>
      <c r="XT73" s="3" t="s">
        <v>1643</v>
      </c>
      <c r="XU73" s="3" t="s">
        <v>1643</v>
      </c>
      <c r="XV73" s="3" t="s">
        <v>1643</v>
      </c>
      <c r="XW73" s="3" t="s">
        <v>1643</v>
      </c>
      <c r="XX73" s="3" t="s">
        <v>1643</v>
      </c>
      <c r="XY73" s="3" t="s">
        <v>1643</v>
      </c>
      <c r="XZ73" s="3" t="s">
        <v>1643</v>
      </c>
      <c r="YA73" s="5" t="s">
        <v>1643</v>
      </c>
      <c r="YB73" s="13" t="s">
        <v>1643</v>
      </c>
      <c r="YC73" s="3" t="s">
        <v>1643</v>
      </c>
      <c r="YD73" s="3" t="s">
        <v>1643</v>
      </c>
      <c r="YE73" s="3" t="s">
        <v>1643</v>
      </c>
      <c r="YF73" s="3" t="s">
        <v>1643</v>
      </c>
      <c r="YG73" s="3" t="s">
        <v>1643</v>
      </c>
      <c r="YH73" s="5" t="s">
        <v>1643</v>
      </c>
      <c r="YI73" s="13" t="s">
        <v>1643</v>
      </c>
      <c r="YJ73" s="3" t="s">
        <v>1643</v>
      </c>
      <c r="YK73" s="3" t="s">
        <v>1643</v>
      </c>
      <c r="YL73" s="3" t="s">
        <v>1643</v>
      </c>
      <c r="YM73" s="3" t="s">
        <v>1643</v>
      </c>
      <c r="YN73" s="3" t="s">
        <v>1643</v>
      </c>
      <c r="YO73" s="3" t="s">
        <v>1643</v>
      </c>
      <c r="YP73" s="3" t="s">
        <v>1643</v>
      </c>
      <c r="YQ73" s="3" t="s">
        <v>1643</v>
      </c>
      <c r="YR73" s="3" t="s">
        <v>1643</v>
      </c>
      <c r="YS73" s="3" t="s">
        <v>1643</v>
      </c>
      <c r="YT73" s="3" t="s">
        <v>1643</v>
      </c>
      <c r="YU73" s="3" t="s">
        <v>1643</v>
      </c>
      <c r="YV73" s="3" t="s">
        <v>1643</v>
      </c>
      <c r="YW73" s="3" t="s">
        <v>1643</v>
      </c>
      <c r="YX73" s="3" t="s">
        <v>1643</v>
      </c>
      <c r="YY73" s="3" t="s">
        <v>1643</v>
      </c>
      <c r="YZ73" s="3" t="s">
        <v>1643</v>
      </c>
      <c r="ZA73" s="3" t="s">
        <v>1643</v>
      </c>
      <c r="ZB73" s="3" t="s">
        <v>1643</v>
      </c>
      <c r="ZC73" s="3" t="s">
        <v>1643</v>
      </c>
      <c r="ZD73" s="3" t="s">
        <v>1643</v>
      </c>
      <c r="ZE73" s="3" t="s">
        <v>1643</v>
      </c>
      <c r="ZF73" s="3" t="s">
        <v>1643</v>
      </c>
      <c r="ZG73" s="3" t="s">
        <v>1643</v>
      </c>
      <c r="ZH73" s="3" t="s">
        <v>1643</v>
      </c>
      <c r="ZI73" s="3" t="s">
        <v>1643</v>
      </c>
      <c r="ZJ73" s="3" t="s">
        <v>1643</v>
      </c>
      <c r="ZK73" s="3" t="s">
        <v>1643</v>
      </c>
      <c r="ZL73" s="3" t="s">
        <v>1643</v>
      </c>
      <c r="ZM73" s="3" t="s">
        <v>1643</v>
      </c>
      <c r="ZN73" s="3" t="s">
        <v>1643</v>
      </c>
      <c r="ZO73" s="3" t="s">
        <v>1643</v>
      </c>
      <c r="ZP73" s="3" t="s">
        <v>1643</v>
      </c>
      <c r="ZQ73" s="3" t="s">
        <v>1643</v>
      </c>
      <c r="ZR73" s="5" t="s">
        <v>1643</v>
      </c>
      <c r="ZS73" s="13"/>
      <c r="ZT73" s="3"/>
      <c r="ZU73" s="5"/>
      <c r="ZV73" s="18" t="s">
        <v>1643</v>
      </c>
      <c r="ZW73" s="13" t="s">
        <v>1643</v>
      </c>
      <c r="ZX73" s="3" t="s">
        <v>1643</v>
      </c>
      <c r="ZY73" s="3" t="s">
        <v>1643</v>
      </c>
      <c r="ZZ73" s="3" t="s">
        <v>1643</v>
      </c>
      <c r="AAA73" s="3" t="s">
        <v>1643</v>
      </c>
      <c r="AAB73" s="3" t="s">
        <v>1643</v>
      </c>
      <c r="AAC73" s="3" t="s">
        <v>1643</v>
      </c>
      <c r="AAD73" s="3" t="s">
        <v>1643</v>
      </c>
      <c r="AAE73" s="3" t="s">
        <v>1643</v>
      </c>
      <c r="AAF73" s="5" t="s">
        <v>1643</v>
      </c>
      <c r="AAG73" s="13" t="s">
        <v>1643</v>
      </c>
      <c r="AAH73" s="3" t="s">
        <v>1643</v>
      </c>
      <c r="AAI73" s="3" t="s">
        <v>1643</v>
      </c>
      <c r="AAJ73" s="3" t="s">
        <v>1643</v>
      </c>
      <c r="AAK73" s="3" t="s">
        <v>1643</v>
      </c>
      <c r="AAL73" s="3" t="s">
        <v>1643</v>
      </c>
      <c r="AAM73" s="3" t="s">
        <v>1643</v>
      </c>
      <c r="AAN73" s="3" t="s">
        <v>1643</v>
      </c>
      <c r="AAO73" s="5" t="s">
        <v>1643</v>
      </c>
      <c r="AAP73" s="13" t="s">
        <v>1643</v>
      </c>
      <c r="AAQ73" s="5" t="s">
        <v>1643</v>
      </c>
      <c r="AAR73" s="13" t="s">
        <v>1643</v>
      </c>
      <c r="AAS73" s="3" t="s">
        <v>1643</v>
      </c>
      <c r="AAT73" s="3" t="s">
        <v>1643</v>
      </c>
      <c r="AAU73" s="3" t="s">
        <v>1643</v>
      </c>
      <c r="AAV73" s="3" t="s">
        <v>1643</v>
      </c>
      <c r="AAW73" s="3" t="s">
        <v>1643</v>
      </c>
      <c r="AAX73" s="5" t="s">
        <v>1643</v>
      </c>
      <c r="AAY73" s="13" t="s">
        <v>1643</v>
      </c>
      <c r="AAZ73" s="13" t="s">
        <v>1643</v>
      </c>
      <c r="ABA73" s="3" t="s">
        <v>1643</v>
      </c>
      <c r="ABB73" s="3" t="s">
        <v>1643</v>
      </c>
      <c r="ABC73" s="3" t="s">
        <v>1643</v>
      </c>
      <c r="ABD73" s="3" t="s">
        <v>1643</v>
      </c>
      <c r="ABE73" s="20"/>
      <c r="ABF73" s="5" t="s">
        <v>1643</v>
      </c>
      <c r="ABG73" s="13" t="s">
        <v>1643</v>
      </c>
      <c r="ABH73" s="3" t="s">
        <v>1643</v>
      </c>
      <c r="ABI73" s="3" t="s">
        <v>1643</v>
      </c>
      <c r="ABJ73" s="3" t="s">
        <v>1643</v>
      </c>
      <c r="ABK73" s="3" t="s">
        <v>1643</v>
      </c>
      <c r="ABL73" s="3" t="s">
        <v>1643</v>
      </c>
      <c r="ABM73" s="5" t="s">
        <v>1643</v>
      </c>
      <c r="ABN73" s="13" t="s">
        <v>1643</v>
      </c>
      <c r="ABO73" s="3" t="s">
        <v>1643</v>
      </c>
      <c r="ABP73" s="3" t="s">
        <v>1643</v>
      </c>
      <c r="ABQ73" s="3" t="s">
        <v>1643</v>
      </c>
      <c r="ABR73" s="3" t="s">
        <v>1643</v>
      </c>
      <c r="ABS73" s="3" t="s">
        <v>1643</v>
      </c>
      <c r="ABT73" s="5" t="s">
        <v>1643</v>
      </c>
      <c r="ABU73" s="13" t="s">
        <v>1643</v>
      </c>
      <c r="ABV73" s="3" t="s">
        <v>1643</v>
      </c>
      <c r="ABW73" s="3" t="s">
        <v>1643</v>
      </c>
      <c r="ABX73" s="3" t="s">
        <v>1643</v>
      </c>
      <c r="ABY73" s="3" t="s">
        <v>1643</v>
      </c>
      <c r="ABZ73" s="3" t="s">
        <v>1643</v>
      </c>
      <c r="ACA73" s="5" t="s">
        <v>1643</v>
      </c>
      <c r="ACB73" s="13" t="s">
        <v>1643</v>
      </c>
      <c r="ACC73" s="3" t="s">
        <v>1643</v>
      </c>
      <c r="ACD73" s="3" t="s">
        <v>1643</v>
      </c>
      <c r="ACE73" s="3" t="s">
        <v>1643</v>
      </c>
      <c r="ACF73" s="3" t="s">
        <v>1643</v>
      </c>
      <c r="ACG73" s="3" t="s">
        <v>1643</v>
      </c>
      <c r="ACH73" s="3" t="s">
        <v>1643</v>
      </c>
      <c r="ACI73" s="3" t="s">
        <v>1643</v>
      </c>
      <c r="ACJ73" s="5" t="s">
        <v>1643</v>
      </c>
      <c r="ACK73" s="13" t="s">
        <v>1643</v>
      </c>
      <c r="ACL73" s="3" t="s">
        <v>1643</v>
      </c>
      <c r="ACM73" s="3" t="s">
        <v>1643</v>
      </c>
      <c r="ACN73" s="3" t="s">
        <v>1643</v>
      </c>
      <c r="ACO73" s="3" t="s">
        <v>1643</v>
      </c>
      <c r="ACP73" s="5" t="s">
        <v>1643</v>
      </c>
      <c r="ACQ73" s="13" t="s">
        <v>1643</v>
      </c>
      <c r="ACR73" s="3" t="s">
        <v>1643</v>
      </c>
      <c r="ACS73" s="3" t="s">
        <v>1643</v>
      </c>
      <c r="ACT73" s="3" t="s">
        <v>1643</v>
      </c>
      <c r="ACU73" s="5"/>
      <c r="ACV73" s="13" t="s">
        <v>1643</v>
      </c>
      <c r="ACW73" s="3" t="s">
        <v>1643</v>
      </c>
      <c r="ACX73" s="3" t="s">
        <v>1643</v>
      </c>
      <c r="ACY73" s="3" t="s">
        <v>1643</v>
      </c>
      <c r="ACZ73" s="5" t="s">
        <v>1643</v>
      </c>
      <c r="ADA73" s="13" t="s">
        <v>1643</v>
      </c>
      <c r="ADB73" s="3" t="s">
        <v>1643</v>
      </c>
      <c r="ADC73" s="3" t="s">
        <v>1643</v>
      </c>
      <c r="ADD73" s="3" t="s">
        <v>1643</v>
      </c>
      <c r="ADE73" s="3" t="s">
        <v>1643</v>
      </c>
      <c r="ADF73" s="3" t="s">
        <v>1643</v>
      </c>
      <c r="ADG73" s="3" t="s">
        <v>1643</v>
      </c>
      <c r="ADH73" s="3" t="s">
        <v>1643</v>
      </c>
      <c r="ADI73" s="20" t="s">
        <v>1643</v>
      </c>
      <c r="ADJ73" s="13" t="s">
        <v>1643</v>
      </c>
      <c r="ADK73" s="3" t="s">
        <v>1643</v>
      </c>
      <c r="ADL73" s="3" t="s">
        <v>1643</v>
      </c>
      <c r="ADM73" s="3" t="s">
        <v>1643</v>
      </c>
      <c r="ADN73" s="3" t="s">
        <v>1643</v>
      </c>
      <c r="ADO73" s="5" t="s">
        <v>1643</v>
      </c>
      <c r="ADP73" s="13" t="s">
        <v>1643</v>
      </c>
      <c r="ADQ73" s="8" t="s">
        <v>1643</v>
      </c>
      <c r="ADR73" s="3" t="s">
        <v>1643</v>
      </c>
      <c r="ADS73" s="3" t="s">
        <v>1643</v>
      </c>
      <c r="ADT73" s="5" t="s">
        <v>1643</v>
      </c>
      <c r="ADU73" s="13" t="s">
        <v>1643</v>
      </c>
      <c r="ADV73" s="8" t="s">
        <v>1643</v>
      </c>
      <c r="ADW73" s="3" t="s">
        <v>1643</v>
      </c>
      <c r="ADX73" s="3" t="s">
        <v>1643</v>
      </c>
      <c r="ADY73" s="5" t="s">
        <v>1643</v>
      </c>
      <c r="ADZ73" s="13" t="s">
        <v>1643</v>
      </c>
      <c r="AEA73" s="8" t="s">
        <v>1643</v>
      </c>
      <c r="AEB73" s="3" t="s">
        <v>1643</v>
      </c>
      <c r="AEC73" s="3" t="s">
        <v>1643</v>
      </c>
      <c r="AED73" s="5" t="s">
        <v>1643</v>
      </c>
      <c r="AEE73" s="13" t="s">
        <v>1643</v>
      </c>
      <c r="AEF73" s="3" t="s">
        <v>1643</v>
      </c>
      <c r="AEG73" s="3" t="s">
        <v>1643</v>
      </c>
      <c r="AEH73" s="3" t="s">
        <v>1643</v>
      </c>
      <c r="AEI73" s="3" t="s">
        <v>1643</v>
      </c>
      <c r="AEJ73" s="3" t="s">
        <v>1643</v>
      </c>
      <c r="AEK73" s="3" t="s">
        <v>1643</v>
      </c>
      <c r="AEL73" s="3" t="s">
        <v>1643</v>
      </c>
      <c r="AEM73" s="5" t="s">
        <v>1643</v>
      </c>
      <c r="AEN73" s="13" t="s">
        <v>1643</v>
      </c>
      <c r="AEO73" s="3" t="s">
        <v>1643</v>
      </c>
      <c r="AEP73" s="3" t="s">
        <v>1643</v>
      </c>
      <c r="AEQ73" s="3" t="s">
        <v>1643</v>
      </c>
      <c r="AER73" s="3" t="s">
        <v>1643</v>
      </c>
      <c r="AES73" s="3" t="s">
        <v>1643</v>
      </c>
      <c r="AET73" s="5" t="s">
        <v>1643</v>
      </c>
      <c r="AEU73" s="13" t="s">
        <v>1643</v>
      </c>
      <c r="AEV73" s="3" t="s">
        <v>1643</v>
      </c>
      <c r="AEW73" s="3" t="s">
        <v>1643</v>
      </c>
      <c r="AEX73" s="3" t="s">
        <v>1643</v>
      </c>
      <c r="AEY73" s="5" t="s">
        <v>1643</v>
      </c>
    </row>
    <row r="74" spans="1:831" ht="87" x14ac:dyDescent="0.35">
      <c r="A74" s="1">
        <v>45683.847141203703</v>
      </c>
      <c r="B74" s="2">
        <v>45683.855868055558</v>
      </c>
      <c r="C74" s="4">
        <v>100</v>
      </c>
      <c r="D74" s="4">
        <v>753</v>
      </c>
      <c r="E74" s="3" t="s">
        <v>1677</v>
      </c>
      <c r="F74" s="2">
        <v>45690.855925370372</v>
      </c>
      <c r="G74" s="3" t="s">
        <v>1811</v>
      </c>
      <c r="H74" s="4">
        <v>1</v>
      </c>
      <c r="I74" s="3" t="s">
        <v>1642</v>
      </c>
      <c r="J74" s="3" t="s">
        <v>1642</v>
      </c>
      <c r="K74" s="3" t="s">
        <v>1642</v>
      </c>
      <c r="L74" s="3" t="s">
        <v>1642</v>
      </c>
      <c r="M74" s="3" t="s">
        <v>1642</v>
      </c>
      <c r="N74" s="3" t="s">
        <v>1642</v>
      </c>
      <c r="O74" s="3" t="s">
        <v>110</v>
      </c>
      <c r="P74" s="3" t="s">
        <v>1643</v>
      </c>
      <c r="Q74" s="3" t="s">
        <v>1643</v>
      </c>
      <c r="R74" s="20" t="s">
        <v>110</v>
      </c>
      <c r="S74" s="127">
        <v>2</v>
      </c>
      <c r="T74" s="124"/>
      <c r="U74" s="3"/>
      <c r="V74" s="3" t="s">
        <v>20</v>
      </c>
      <c r="W74" s="3" t="s">
        <v>111</v>
      </c>
      <c r="X74" s="3" t="s">
        <v>41</v>
      </c>
      <c r="Y74" s="3" t="s">
        <v>106</v>
      </c>
      <c r="Z74" s="3" t="s">
        <v>14</v>
      </c>
      <c r="AA74" s="4">
        <v>89</v>
      </c>
      <c r="AB74" s="3" t="s">
        <v>25</v>
      </c>
      <c r="AC74" s="3" t="s">
        <v>110</v>
      </c>
      <c r="AD74" s="3" t="s">
        <v>1643</v>
      </c>
      <c r="AE74" s="5" t="s">
        <v>1643</v>
      </c>
      <c r="AF74" s="8" t="s">
        <v>128</v>
      </c>
      <c r="AG74" s="3" t="s">
        <v>130</v>
      </c>
      <c r="AH74" s="3" t="s">
        <v>131</v>
      </c>
      <c r="AI74" s="3" t="s">
        <v>131</v>
      </c>
      <c r="AJ74" s="3" t="s">
        <v>132</v>
      </c>
      <c r="AK74" s="3" t="s">
        <v>132</v>
      </c>
      <c r="AL74" s="3" t="s">
        <v>132</v>
      </c>
      <c r="AM74" s="3" t="s">
        <v>132</v>
      </c>
      <c r="AN74" s="3" t="s">
        <v>129</v>
      </c>
      <c r="AO74" s="3" t="s">
        <v>129</v>
      </c>
      <c r="AP74" s="3" t="s">
        <v>132</v>
      </c>
      <c r="AQ74" s="3" t="s">
        <v>131</v>
      </c>
      <c r="AR74" s="3" t="s">
        <v>132</v>
      </c>
      <c r="AS74" s="3" t="s">
        <v>132</v>
      </c>
      <c r="AT74" s="3" t="s">
        <v>132</v>
      </c>
      <c r="AU74" s="5" t="s">
        <v>1643</v>
      </c>
      <c r="AV74" s="13" t="s">
        <v>196</v>
      </c>
      <c r="AW74" s="3" t="s">
        <v>198</v>
      </c>
      <c r="AX74" s="3" t="s">
        <v>1643</v>
      </c>
      <c r="AY74" s="3" t="s">
        <v>1643</v>
      </c>
      <c r="AZ74" s="3" t="s">
        <v>203</v>
      </c>
      <c r="BA74" s="3" t="s">
        <v>1643</v>
      </c>
      <c r="BB74" s="3" t="s">
        <v>1643</v>
      </c>
      <c r="BC74" s="5" t="s">
        <v>1814</v>
      </c>
      <c r="BD74" s="13" t="s">
        <v>231</v>
      </c>
      <c r="BE74" s="3" t="s">
        <v>232</v>
      </c>
      <c r="BF74" s="3" t="s">
        <v>233</v>
      </c>
      <c r="BG74" s="3" t="s">
        <v>234</v>
      </c>
      <c r="BH74" s="3" t="s">
        <v>235</v>
      </c>
      <c r="BI74" s="3" t="s">
        <v>1643</v>
      </c>
      <c r="BJ74" s="3" t="s">
        <v>1643</v>
      </c>
      <c r="BK74" s="5" t="s">
        <v>1643</v>
      </c>
      <c r="BL74" s="13" t="s">
        <v>131</v>
      </c>
      <c r="BM74" s="3" t="s">
        <v>131</v>
      </c>
      <c r="BN74" s="3" t="s">
        <v>131</v>
      </c>
      <c r="BO74" s="5" t="s">
        <v>245</v>
      </c>
      <c r="BP74" s="13" t="s">
        <v>132</v>
      </c>
      <c r="BQ74" s="3" t="s">
        <v>132</v>
      </c>
      <c r="BR74" s="3" t="s">
        <v>132</v>
      </c>
      <c r="BS74" s="5" t="s">
        <v>130</v>
      </c>
      <c r="BT74" s="13" t="s">
        <v>1665</v>
      </c>
      <c r="BU74" s="5" t="s">
        <v>131</v>
      </c>
      <c r="BV74" s="13" t="s">
        <v>1665</v>
      </c>
      <c r="BW74" s="3" t="s">
        <v>132</v>
      </c>
      <c r="BX74" s="3" t="s">
        <v>1665</v>
      </c>
      <c r="BY74" s="5" t="s">
        <v>132</v>
      </c>
      <c r="BZ74" s="13" t="s">
        <v>131</v>
      </c>
      <c r="CA74" s="3" t="s">
        <v>131</v>
      </c>
      <c r="CB74" s="3" t="s">
        <v>132</v>
      </c>
      <c r="CC74" s="3" t="s">
        <v>132</v>
      </c>
      <c r="CD74" s="5" t="s">
        <v>131</v>
      </c>
      <c r="CE74" s="13" t="s">
        <v>132</v>
      </c>
      <c r="CF74" s="3" t="s">
        <v>132</v>
      </c>
      <c r="CG74" s="3" t="s">
        <v>132</v>
      </c>
      <c r="CH74" s="3" t="s">
        <v>132</v>
      </c>
      <c r="CI74" s="3" t="s">
        <v>132</v>
      </c>
      <c r="CJ74" s="3" t="s">
        <v>132</v>
      </c>
      <c r="CK74" s="5" t="s">
        <v>132</v>
      </c>
      <c r="CL74" s="13" t="s">
        <v>131</v>
      </c>
      <c r="CM74" s="3" t="s">
        <v>132</v>
      </c>
      <c r="CN74" s="3" t="s">
        <v>132</v>
      </c>
      <c r="CO74" s="3" t="s">
        <v>132</v>
      </c>
      <c r="CP74" s="3" t="s">
        <v>131</v>
      </c>
      <c r="CQ74" s="20" t="s">
        <v>131</v>
      </c>
      <c r="CR74" s="13" t="s">
        <v>132</v>
      </c>
      <c r="CS74" s="3" t="s">
        <v>132</v>
      </c>
      <c r="CT74" s="3" t="s">
        <v>132</v>
      </c>
      <c r="CU74" s="3" t="s">
        <v>132</v>
      </c>
      <c r="CV74" s="3" t="s">
        <v>132</v>
      </c>
      <c r="CW74" s="3" t="s">
        <v>132</v>
      </c>
      <c r="CX74" s="3" t="s">
        <v>132</v>
      </c>
      <c r="CY74" s="3" t="s">
        <v>132</v>
      </c>
      <c r="CZ74" s="3" t="s">
        <v>132</v>
      </c>
      <c r="DA74" s="3" t="s">
        <v>132</v>
      </c>
      <c r="DB74" s="3" t="s">
        <v>132</v>
      </c>
      <c r="DC74" s="3" t="s">
        <v>132</v>
      </c>
      <c r="DD74" s="3" t="s">
        <v>132</v>
      </c>
      <c r="DE74" s="5" t="s">
        <v>132</v>
      </c>
      <c r="DF74" s="8" t="s">
        <v>131</v>
      </c>
      <c r="DG74" s="3" t="s">
        <v>131</v>
      </c>
      <c r="DH74" s="3" t="s">
        <v>131</v>
      </c>
      <c r="DI74" s="3" t="s">
        <v>132</v>
      </c>
      <c r="DJ74" s="3" t="s">
        <v>132</v>
      </c>
      <c r="DK74" s="3" t="s">
        <v>132</v>
      </c>
      <c r="DL74" s="3" t="s">
        <v>132</v>
      </c>
      <c r="DM74" s="3" t="s">
        <v>131</v>
      </c>
      <c r="DN74" s="5" t="s">
        <v>131</v>
      </c>
      <c r="DO74" s="8" t="s">
        <v>131</v>
      </c>
      <c r="DP74" s="3" t="s">
        <v>129</v>
      </c>
      <c r="DQ74" s="3" t="s">
        <v>129</v>
      </c>
      <c r="DR74" s="5" t="s">
        <v>132</v>
      </c>
      <c r="DS74" s="8" t="s">
        <v>129</v>
      </c>
      <c r="DT74" s="3" t="s">
        <v>129</v>
      </c>
      <c r="DU74" s="3" t="s">
        <v>131</v>
      </c>
      <c r="DV74" s="5" t="s">
        <v>245</v>
      </c>
      <c r="DW74" s="16" t="s">
        <v>1643</v>
      </c>
      <c r="DX74" s="13" t="s">
        <v>353</v>
      </c>
      <c r="DY74" s="3" t="s">
        <v>354</v>
      </c>
      <c r="DZ74" s="3" t="s">
        <v>355</v>
      </c>
      <c r="EA74" s="3" t="s">
        <v>356</v>
      </c>
      <c r="EB74" s="20" t="s">
        <v>357</v>
      </c>
      <c r="EC74" s="13" t="s">
        <v>110</v>
      </c>
      <c r="ED74" s="3" t="s">
        <v>110</v>
      </c>
      <c r="EE74" s="3" t="s">
        <v>110</v>
      </c>
      <c r="EF74" s="3" t="s">
        <v>1814</v>
      </c>
      <c r="EG74" s="3" t="s">
        <v>111</v>
      </c>
      <c r="EH74" s="3" t="s">
        <v>110</v>
      </c>
      <c r="EI74" s="3" t="s">
        <v>110</v>
      </c>
      <c r="EJ74" s="3" t="s">
        <v>110</v>
      </c>
      <c r="EK74" s="3" t="s">
        <v>110</v>
      </c>
      <c r="EL74" s="3" t="s">
        <v>1643</v>
      </c>
      <c r="EM74" s="20" t="s">
        <v>1643</v>
      </c>
      <c r="EN74" s="18" t="s">
        <v>476</v>
      </c>
      <c r="EO74" s="8" t="s">
        <v>1643</v>
      </c>
      <c r="EP74" s="3" t="s">
        <v>1643</v>
      </c>
      <c r="EQ74" s="3" t="s">
        <v>1643</v>
      </c>
      <c r="ER74" s="3" t="s">
        <v>1643</v>
      </c>
      <c r="ES74" s="3" t="s">
        <v>1643</v>
      </c>
      <c r="ET74" s="3" t="s">
        <v>495</v>
      </c>
      <c r="EU74" s="3" t="s">
        <v>496</v>
      </c>
      <c r="EV74" s="3" t="s">
        <v>497</v>
      </c>
      <c r="EW74" s="3" t="s">
        <v>498</v>
      </c>
      <c r="EX74" s="20" t="s">
        <v>1643</v>
      </c>
      <c r="EY74" s="16" t="s">
        <v>1815</v>
      </c>
      <c r="EZ74" s="13" t="s">
        <v>1643</v>
      </c>
      <c r="FA74" s="3" t="s">
        <v>1643</v>
      </c>
      <c r="FB74" s="3" t="s">
        <v>1643</v>
      </c>
      <c r="FC74" s="3" t="s">
        <v>1643</v>
      </c>
      <c r="FD74" s="3" t="s">
        <v>1643</v>
      </c>
      <c r="FE74" s="3" t="s">
        <v>1643</v>
      </c>
      <c r="FF74" s="3" t="s">
        <v>1643</v>
      </c>
      <c r="FG74" s="3" t="s">
        <v>1643</v>
      </c>
      <c r="FH74" s="3" t="s">
        <v>1643</v>
      </c>
      <c r="FI74" s="3" t="s">
        <v>1643</v>
      </c>
      <c r="FJ74" s="3" t="s">
        <v>1643</v>
      </c>
      <c r="FK74" s="3" t="s">
        <v>1643</v>
      </c>
      <c r="FL74" s="3" t="s">
        <v>1643</v>
      </c>
      <c r="FM74" s="3" t="s">
        <v>1643</v>
      </c>
      <c r="FN74" s="3" t="s">
        <v>1643</v>
      </c>
      <c r="FO74" s="3" t="s">
        <v>1643</v>
      </c>
      <c r="FP74" s="3" t="s">
        <v>1643</v>
      </c>
      <c r="FQ74" s="3" t="s">
        <v>1643</v>
      </c>
      <c r="FR74" s="3" t="s">
        <v>1643</v>
      </c>
      <c r="FS74" s="3" t="s">
        <v>1643</v>
      </c>
      <c r="FT74" s="3" t="s">
        <v>1643</v>
      </c>
      <c r="FU74" s="3" t="s">
        <v>1643</v>
      </c>
      <c r="FV74" s="3" t="s">
        <v>1643</v>
      </c>
      <c r="FW74" s="3" t="s">
        <v>1643</v>
      </c>
      <c r="FX74" s="3" t="s">
        <v>1643</v>
      </c>
      <c r="FY74" s="3" t="s">
        <v>1643</v>
      </c>
      <c r="FZ74" s="3" t="s">
        <v>1643</v>
      </c>
      <c r="GA74" s="3" t="s">
        <v>1643</v>
      </c>
      <c r="GB74" s="3" t="s">
        <v>1643</v>
      </c>
      <c r="GC74" s="3" t="s">
        <v>1643</v>
      </c>
      <c r="GD74" s="3" t="s">
        <v>1643</v>
      </c>
      <c r="GE74" s="3" t="s">
        <v>1643</v>
      </c>
      <c r="GF74" s="3" t="s">
        <v>1643</v>
      </c>
      <c r="GG74" s="3" t="s">
        <v>1643</v>
      </c>
      <c r="GH74" s="3" t="s">
        <v>1643</v>
      </c>
      <c r="GI74" s="3" t="s">
        <v>1643</v>
      </c>
      <c r="GJ74" s="3" t="s">
        <v>1643</v>
      </c>
      <c r="GK74" s="3" t="s">
        <v>1643</v>
      </c>
      <c r="GL74" s="3" t="s">
        <v>1643</v>
      </c>
      <c r="GM74" s="3" t="s">
        <v>1643</v>
      </c>
      <c r="GN74" s="3" t="s">
        <v>1643</v>
      </c>
      <c r="GO74" s="3" t="s">
        <v>1643</v>
      </c>
      <c r="GP74" s="20" t="s">
        <v>1643</v>
      </c>
      <c r="GQ74" s="13" t="s">
        <v>1643</v>
      </c>
      <c r="GR74" s="20" t="s">
        <v>1643</v>
      </c>
      <c r="GS74" s="13" t="s">
        <v>1643</v>
      </c>
      <c r="GT74" s="3" t="s">
        <v>1643</v>
      </c>
      <c r="GU74" s="3" t="s">
        <v>1643</v>
      </c>
      <c r="GV74" s="20" t="s">
        <v>1643</v>
      </c>
      <c r="GW74" s="31"/>
      <c r="GX74" s="13" t="s">
        <v>1643</v>
      </c>
      <c r="GY74" s="5" t="s">
        <v>1643</v>
      </c>
      <c r="GZ74" s="13" t="s">
        <v>1643</v>
      </c>
      <c r="HA74" s="5" t="s">
        <v>1643</v>
      </c>
      <c r="HB74" s="13" t="s">
        <v>1643</v>
      </c>
      <c r="HC74" s="3" t="s">
        <v>1643</v>
      </c>
      <c r="HD74" s="3" t="s">
        <v>1643</v>
      </c>
      <c r="HE74" s="3" t="s">
        <v>1643</v>
      </c>
      <c r="HF74" s="3" t="s">
        <v>1643</v>
      </c>
      <c r="HG74" s="20" t="s">
        <v>1643</v>
      </c>
      <c r="HH74" s="13" t="s">
        <v>1643</v>
      </c>
      <c r="HI74" s="3"/>
      <c r="HJ74" s="3" t="s">
        <v>1643</v>
      </c>
      <c r="HK74" s="3" t="s">
        <v>1643</v>
      </c>
      <c r="HL74" s="3" t="s">
        <v>1643</v>
      </c>
      <c r="HM74" s="3" t="s">
        <v>1643</v>
      </c>
      <c r="HN74" s="3" t="s">
        <v>1643</v>
      </c>
      <c r="HO74" s="5" t="s">
        <v>1643</v>
      </c>
      <c r="HP74" s="8" t="s">
        <v>1643</v>
      </c>
      <c r="HQ74" s="8" t="s">
        <v>1643</v>
      </c>
      <c r="HR74" s="3" t="s">
        <v>1643</v>
      </c>
      <c r="HS74" s="3" t="s">
        <v>1643</v>
      </c>
      <c r="HT74" s="3" t="s">
        <v>1643</v>
      </c>
      <c r="HU74" s="3" t="s">
        <v>1643</v>
      </c>
      <c r="HV74" s="5" t="s">
        <v>1643</v>
      </c>
      <c r="HW74" s="13" t="s">
        <v>1643</v>
      </c>
      <c r="HX74" s="8" t="s">
        <v>1643</v>
      </c>
      <c r="HY74" s="3" t="s">
        <v>1643</v>
      </c>
      <c r="HZ74" s="3" t="s">
        <v>1643</v>
      </c>
      <c r="IA74" s="3" t="s">
        <v>1643</v>
      </c>
      <c r="IB74" s="3" t="s">
        <v>1643</v>
      </c>
      <c r="IC74" s="5" t="s">
        <v>1643</v>
      </c>
      <c r="ID74" s="13" t="s">
        <v>1643</v>
      </c>
      <c r="IE74" s="8" t="s">
        <v>1643</v>
      </c>
      <c r="IF74" s="3" t="s">
        <v>1643</v>
      </c>
      <c r="IG74" s="3" t="s">
        <v>1643</v>
      </c>
      <c r="IH74" s="3" t="s">
        <v>1643</v>
      </c>
      <c r="II74" s="3" t="s">
        <v>1643</v>
      </c>
      <c r="IJ74" s="20" t="s">
        <v>1643</v>
      </c>
      <c r="IK74" s="13" t="s">
        <v>1643</v>
      </c>
      <c r="IL74" s="3" t="s">
        <v>1643</v>
      </c>
      <c r="IM74" s="3" t="s">
        <v>1643</v>
      </c>
      <c r="IN74" s="3" t="s">
        <v>1643</v>
      </c>
      <c r="IO74" s="3" t="s">
        <v>1643</v>
      </c>
      <c r="IP74" s="3" t="s">
        <v>1643</v>
      </c>
      <c r="IQ74" s="3" t="s">
        <v>1643</v>
      </c>
      <c r="IR74" s="3" t="s">
        <v>1643</v>
      </c>
      <c r="IS74" s="20" t="s">
        <v>1643</v>
      </c>
      <c r="IT74" s="13" t="s">
        <v>1643</v>
      </c>
      <c r="IU74" s="3"/>
      <c r="IV74" s="3" t="s">
        <v>1643</v>
      </c>
      <c r="IW74" s="3" t="s">
        <v>1643</v>
      </c>
      <c r="IX74" s="3" t="s">
        <v>1643</v>
      </c>
      <c r="IY74" s="5" t="s">
        <v>1643</v>
      </c>
      <c r="IZ74" s="8" t="s">
        <v>1643</v>
      </c>
      <c r="JA74" s="8" t="s">
        <v>1643</v>
      </c>
      <c r="JB74" s="3" t="s">
        <v>1643</v>
      </c>
      <c r="JC74" s="3" t="s">
        <v>1643</v>
      </c>
      <c r="JD74" s="5" t="s">
        <v>1643</v>
      </c>
      <c r="JE74" s="13" t="s">
        <v>1643</v>
      </c>
      <c r="JF74" s="3" t="s">
        <v>1643</v>
      </c>
      <c r="JG74" s="3" t="s">
        <v>1643</v>
      </c>
      <c r="JH74" s="3" t="s">
        <v>1643</v>
      </c>
      <c r="JI74" s="3" t="s">
        <v>1643</v>
      </c>
      <c r="JJ74" s="3" t="s">
        <v>1643</v>
      </c>
      <c r="JK74" s="3" t="s">
        <v>1643</v>
      </c>
      <c r="JL74" s="3" t="s">
        <v>1643</v>
      </c>
      <c r="JM74" s="20" t="s">
        <v>1643</v>
      </c>
      <c r="JN74" s="13" t="s">
        <v>1643</v>
      </c>
      <c r="JO74" s="3" t="s">
        <v>1643</v>
      </c>
      <c r="JP74" s="3" t="s">
        <v>1643</v>
      </c>
      <c r="JQ74" s="3" t="s">
        <v>1643</v>
      </c>
      <c r="JR74" s="3" t="s">
        <v>1643</v>
      </c>
      <c r="JS74" s="5" t="s">
        <v>1643</v>
      </c>
      <c r="JT74" s="13" t="s">
        <v>1643</v>
      </c>
      <c r="JU74" s="3" t="s">
        <v>1643</v>
      </c>
      <c r="JV74" s="3" t="s">
        <v>1643</v>
      </c>
      <c r="JW74" s="3" t="s">
        <v>1643</v>
      </c>
      <c r="JX74" s="5" t="s">
        <v>1643</v>
      </c>
      <c r="JY74" s="13" t="s">
        <v>1643</v>
      </c>
      <c r="JZ74" s="3" t="s">
        <v>1643</v>
      </c>
      <c r="KA74" s="3" t="s">
        <v>1643</v>
      </c>
      <c r="KB74" s="3" t="s">
        <v>1643</v>
      </c>
      <c r="KC74" s="3" t="s">
        <v>1643</v>
      </c>
      <c r="KD74" s="3" t="s">
        <v>1643</v>
      </c>
      <c r="KE74" s="3" t="s">
        <v>1643</v>
      </c>
      <c r="KF74" s="3" t="s">
        <v>1643</v>
      </c>
      <c r="KG74" s="5" t="s">
        <v>1643</v>
      </c>
      <c r="KH74" s="13" t="s">
        <v>1643</v>
      </c>
      <c r="KI74" s="3" t="s">
        <v>1643</v>
      </c>
      <c r="KJ74" s="3" t="s">
        <v>1643</v>
      </c>
      <c r="KK74" s="3" t="s">
        <v>1643</v>
      </c>
      <c r="KL74" s="3" t="s">
        <v>1643</v>
      </c>
      <c r="KM74" s="3" t="s">
        <v>1643</v>
      </c>
      <c r="KN74" s="20" t="s">
        <v>1643</v>
      </c>
      <c r="KO74" s="13" t="s">
        <v>1643</v>
      </c>
      <c r="KP74" s="3" t="s">
        <v>1643</v>
      </c>
      <c r="KQ74" s="3" t="s">
        <v>1643</v>
      </c>
      <c r="KR74" s="3" t="s">
        <v>1643</v>
      </c>
      <c r="KS74" s="20" t="s">
        <v>1643</v>
      </c>
      <c r="KT74" s="16" t="s">
        <v>1643</v>
      </c>
      <c r="KU74" s="13" t="s">
        <v>1643</v>
      </c>
      <c r="KV74" s="3" t="s">
        <v>1643</v>
      </c>
      <c r="KW74" s="3" t="s">
        <v>1643</v>
      </c>
      <c r="KX74" s="3" t="s">
        <v>1643</v>
      </c>
      <c r="KY74" s="3" t="s">
        <v>1643</v>
      </c>
      <c r="KZ74" s="3" t="s">
        <v>1643</v>
      </c>
      <c r="LA74" s="3" t="s">
        <v>1643</v>
      </c>
      <c r="LB74" s="3" t="s">
        <v>1643</v>
      </c>
      <c r="LC74" s="3" t="s">
        <v>1643</v>
      </c>
      <c r="LD74" s="3" t="s">
        <v>1643</v>
      </c>
      <c r="LE74" s="3" t="s">
        <v>1643</v>
      </c>
      <c r="LF74" s="3" t="s">
        <v>1643</v>
      </c>
      <c r="LG74" s="3" t="s">
        <v>1643</v>
      </c>
      <c r="LH74" s="3" t="s">
        <v>1643</v>
      </c>
      <c r="LI74" s="3" t="s">
        <v>1643</v>
      </c>
      <c r="LJ74" s="3" t="s">
        <v>1643</v>
      </c>
      <c r="LK74" s="3" t="s">
        <v>1643</v>
      </c>
      <c r="LL74" s="3" t="s">
        <v>1643</v>
      </c>
      <c r="LM74" s="3" t="s">
        <v>1643</v>
      </c>
      <c r="LN74" s="3" t="s">
        <v>1643</v>
      </c>
      <c r="LO74" s="3" t="s">
        <v>1643</v>
      </c>
      <c r="LP74" s="3" t="s">
        <v>1643</v>
      </c>
      <c r="LQ74" s="3" t="s">
        <v>1643</v>
      </c>
      <c r="LR74" s="3" t="s">
        <v>1643</v>
      </c>
      <c r="LS74" s="3" t="s">
        <v>1643</v>
      </c>
      <c r="LT74" s="3" t="s">
        <v>1643</v>
      </c>
      <c r="LU74" s="3" t="s">
        <v>1643</v>
      </c>
      <c r="LV74" s="3" t="s">
        <v>1643</v>
      </c>
      <c r="LW74" s="3" t="s">
        <v>1643</v>
      </c>
      <c r="LX74" s="3" t="s">
        <v>1643</v>
      </c>
      <c r="LY74" s="3" t="s">
        <v>1643</v>
      </c>
      <c r="LZ74" s="3" t="s">
        <v>1643</v>
      </c>
      <c r="MA74" s="3" t="s">
        <v>1643</v>
      </c>
      <c r="MB74" s="3" t="s">
        <v>1643</v>
      </c>
      <c r="MC74" s="3" t="s">
        <v>1643</v>
      </c>
      <c r="MD74" s="3" t="s">
        <v>1643</v>
      </c>
      <c r="ME74" s="3" t="s">
        <v>1643</v>
      </c>
      <c r="MF74" s="3" t="s">
        <v>1643</v>
      </c>
      <c r="MG74" s="3" t="s">
        <v>1643</v>
      </c>
      <c r="MH74" s="3" t="s">
        <v>1643</v>
      </c>
      <c r="MI74" s="3" t="s">
        <v>1643</v>
      </c>
      <c r="MJ74" s="3" t="s">
        <v>1643</v>
      </c>
      <c r="MK74" s="3" t="s">
        <v>1643</v>
      </c>
      <c r="ML74" s="3" t="s">
        <v>1643</v>
      </c>
      <c r="MM74" s="3" t="s">
        <v>1643</v>
      </c>
      <c r="MN74" s="20" t="s">
        <v>1643</v>
      </c>
      <c r="MO74" s="13" t="s">
        <v>1643</v>
      </c>
      <c r="MP74" s="3" t="s">
        <v>1643</v>
      </c>
      <c r="MQ74" s="3" t="s">
        <v>1643</v>
      </c>
      <c r="MR74" s="3" t="s">
        <v>1643</v>
      </c>
      <c r="MS74" s="3" t="s">
        <v>1643</v>
      </c>
      <c r="MT74" s="3" t="s">
        <v>1643</v>
      </c>
      <c r="MU74" s="3" t="s">
        <v>1643</v>
      </c>
      <c r="MV74" s="20" t="s">
        <v>1643</v>
      </c>
      <c r="MW74" s="13" t="s">
        <v>1643</v>
      </c>
      <c r="MX74" s="3" t="s">
        <v>1643</v>
      </c>
      <c r="MY74" s="3" t="s">
        <v>1643</v>
      </c>
      <c r="MZ74" s="3" t="s">
        <v>1643</v>
      </c>
      <c r="NA74" s="3" t="s">
        <v>1643</v>
      </c>
      <c r="NB74" s="3" t="s">
        <v>1643</v>
      </c>
      <c r="NC74" s="20" t="s">
        <v>1643</v>
      </c>
      <c r="ND74" s="13" t="s">
        <v>1643</v>
      </c>
      <c r="NE74" s="3" t="s">
        <v>1643</v>
      </c>
      <c r="NF74" s="3" t="s">
        <v>1643</v>
      </c>
      <c r="NG74" s="3" t="s">
        <v>1643</v>
      </c>
      <c r="NH74" s="3" t="s">
        <v>1643</v>
      </c>
      <c r="NI74" s="3" t="s">
        <v>1643</v>
      </c>
      <c r="NJ74" s="3" t="s">
        <v>1643</v>
      </c>
      <c r="NK74" s="3" t="s">
        <v>1643</v>
      </c>
      <c r="NL74" s="3" t="s">
        <v>1643</v>
      </c>
      <c r="NM74" s="3" t="s">
        <v>1643</v>
      </c>
      <c r="NN74" s="3" t="s">
        <v>1643</v>
      </c>
      <c r="NO74" s="20" t="s">
        <v>1643</v>
      </c>
      <c r="NP74" s="13" t="s">
        <v>1643</v>
      </c>
      <c r="NQ74" s="3" t="s">
        <v>1643</v>
      </c>
      <c r="NR74" s="3" t="s">
        <v>1643</v>
      </c>
      <c r="NS74" s="3" t="s">
        <v>1643</v>
      </c>
      <c r="NT74" s="3" t="s">
        <v>1643</v>
      </c>
      <c r="NU74" s="3" t="s">
        <v>1643</v>
      </c>
      <c r="NV74" s="3" t="s">
        <v>1643</v>
      </c>
      <c r="NW74" s="3" t="s">
        <v>1643</v>
      </c>
      <c r="NX74" s="3" t="s">
        <v>1643</v>
      </c>
      <c r="NY74" s="3" t="s">
        <v>1643</v>
      </c>
      <c r="NZ74" s="3" t="s">
        <v>1643</v>
      </c>
      <c r="OA74" s="3" t="s">
        <v>1643</v>
      </c>
      <c r="OB74" s="3" t="s">
        <v>1643</v>
      </c>
      <c r="OC74" s="3" t="s">
        <v>1643</v>
      </c>
      <c r="OD74" s="3" t="s">
        <v>1643</v>
      </c>
      <c r="OE74" s="5" t="s">
        <v>1643</v>
      </c>
      <c r="OF74" s="13" t="s">
        <v>1643</v>
      </c>
      <c r="OG74" s="3" t="s">
        <v>1643</v>
      </c>
      <c r="OH74" s="3" t="s">
        <v>1643</v>
      </c>
      <c r="OI74" s="3" t="s">
        <v>1643</v>
      </c>
      <c r="OJ74" s="3" t="s">
        <v>1643</v>
      </c>
      <c r="OK74" s="3" t="s">
        <v>1643</v>
      </c>
      <c r="OL74" s="3" t="s">
        <v>1643</v>
      </c>
      <c r="OM74" s="5" t="s">
        <v>1643</v>
      </c>
      <c r="ON74" s="13" t="s">
        <v>1643</v>
      </c>
      <c r="OO74" s="3" t="s">
        <v>1643</v>
      </c>
      <c r="OP74" s="3" t="s">
        <v>1643</v>
      </c>
      <c r="OQ74" s="3" t="s">
        <v>1643</v>
      </c>
      <c r="OR74" s="3" t="s">
        <v>1643</v>
      </c>
      <c r="OS74" s="3" t="s">
        <v>1643</v>
      </c>
      <c r="OT74" s="3" t="s">
        <v>1643</v>
      </c>
      <c r="OU74" s="3" t="s">
        <v>1643</v>
      </c>
      <c r="OV74" s="3" t="s">
        <v>1643</v>
      </c>
      <c r="OW74" s="3" t="s">
        <v>1643</v>
      </c>
      <c r="OX74" s="5" t="s">
        <v>1643</v>
      </c>
      <c r="OY74" s="13" t="s">
        <v>1643</v>
      </c>
      <c r="OZ74" s="3" t="s">
        <v>1643</v>
      </c>
      <c r="PA74" s="3" t="s">
        <v>1643</v>
      </c>
      <c r="PB74" s="3" t="s">
        <v>1643</v>
      </c>
      <c r="PC74" s="3" t="s">
        <v>1643</v>
      </c>
      <c r="PD74" s="3" t="s">
        <v>1643</v>
      </c>
      <c r="PE74" s="3" t="s">
        <v>1643</v>
      </c>
      <c r="PF74" s="3" t="s">
        <v>1643</v>
      </c>
      <c r="PG74" s="3" t="s">
        <v>1643</v>
      </c>
      <c r="PH74" s="3" t="s">
        <v>1643</v>
      </c>
      <c r="PI74" s="3" t="s">
        <v>1643</v>
      </c>
      <c r="PJ74" s="3" t="s">
        <v>1643</v>
      </c>
      <c r="PK74" s="3" t="s">
        <v>1643</v>
      </c>
      <c r="PL74" s="3" t="s">
        <v>1643</v>
      </c>
      <c r="PM74" s="3" t="s">
        <v>1643</v>
      </c>
      <c r="PN74" s="3" t="s">
        <v>1643</v>
      </c>
      <c r="PO74" s="3" t="s">
        <v>1643</v>
      </c>
      <c r="PP74" s="3" t="s">
        <v>1643</v>
      </c>
      <c r="PQ74" s="3" t="s">
        <v>1643</v>
      </c>
      <c r="PR74" s="3" t="s">
        <v>1643</v>
      </c>
      <c r="PS74" s="3" t="s">
        <v>1643</v>
      </c>
      <c r="PT74" s="3" t="s">
        <v>1643</v>
      </c>
      <c r="PU74" s="3" t="s">
        <v>1643</v>
      </c>
      <c r="PV74" s="3" t="s">
        <v>1643</v>
      </c>
      <c r="PW74" s="3" t="s">
        <v>1643</v>
      </c>
      <c r="PX74" s="3" t="s">
        <v>1643</v>
      </c>
      <c r="PY74" s="3" t="s">
        <v>1643</v>
      </c>
      <c r="PZ74" s="3" t="s">
        <v>1643</v>
      </c>
      <c r="QA74" s="3" t="s">
        <v>1643</v>
      </c>
      <c r="QB74" s="3" t="s">
        <v>1643</v>
      </c>
      <c r="QC74" s="3" t="s">
        <v>1643</v>
      </c>
      <c r="QD74" s="3" t="s">
        <v>1643</v>
      </c>
      <c r="QE74" s="3" t="s">
        <v>1643</v>
      </c>
      <c r="QF74" s="3" t="s">
        <v>1643</v>
      </c>
      <c r="QG74" s="3" t="s">
        <v>1643</v>
      </c>
      <c r="QH74" s="3" t="s">
        <v>1643</v>
      </c>
      <c r="QI74" s="3" t="s">
        <v>1643</v>
      </c>
      <c r="QJ74" s="3" t="s">
        <v>1643</v>
      </c>
      <c r="QK74" s="3" t="s">
        <v>1643</v>
      </c>
      <c r="QL74" s="3" t="s">
        <v>1643</v>
      </c>
      <c r="QM74" s="3" t="s">
        <v>1643</v>
      </c>
      <c r="QN74" s="3" t="s">
        <v>1643</v>
      </c>
      <c r="QO74" s="3" t="s">
        <v>1643</v>
      </c>
      <c r="QP74" s="3" t="s">
        <v>1643</v>
      </c>
      <c r="QQ74" s="3" t="s">
        <v>1643</v>
      </c>
      <c r="QR74" s="3" t="s">
        <v>1643</v>
      </c>
      <c r="QS74" s="3" t="s">
        <v>1643</v>
      </c>
      <c r="QT74" s="3" t="s">
        <v>1643</v>
      </c>
      <c r="QU74" s="3" t="s">
        <v>1643</v>
      </c>
      <c r="QV74" s="3" t="s">
        <v>1643</v>
      </c>
      <c r="QW74" s="3" t="s">
        <v>1643</v>
      </c>
      <c r="QX74" s="3" t="s">
        <v>1643</v>
      </c>
      <c r="QY74" s="3" t="s">
        <v>1643</v>
      </c>
      <c r="QZ74" s="3" t="s">
        <v>1643</v>
      </c>
      <c r="RA74" s="3" t="s">
        <v>1643</v>
      </c>
      <c r="RB74" s="3" t="s">
        <v>1643</v>
      </c>
      <c r="RC74" s="3" t="s">
        <v>1643</v>
      </c>
      <c r="RD74" s="3" t="s">
        <v>1643</v>
      </c>
      <c r="RE74" s="3" t="s">
        <v>1643</v>
      </c>
      <c r="RF74" s="3" t="s">
        <v>1643</v>
      </c>
      <c r="RG74" s="3" t="s">
        <v>1643</v>
      </c>
      <c r="RH74" s="3" t="s">
        <v>1643</v>
      </c>
      <c r="RI74" s="3" t="s">
        <v>1643</v>
      </c>
      <c r="RJ74" s="3" t="s">
        <v>1643</v>
      </c>
      <c r="RK74" s="5" t="s">
        <v>1643</v>
      </c>
      <c r="RL74" s="8" t="s">
        <v>1643</v>
      </c>
      <c r="RM74" s="3" t="s">
        <v>1643</v>
      </c>
      <c r="RN74" s="3" t="s">
        <v>1643</v>
      </c>
      <c r="RO74" s="3" t="s">
        <v>1643</v>
      </c>
      <c r="RP74" s="3" t="s">
        <v>1643</v>
      </c>
      <c r="RQ74" s="3" t="s">
        <v>1643</v>
      </c>
      <c r="RR74" s="20" t="s">
        <v>1643</v>
      </c>
      <c r="RS74" s="13" t="s">
        <v>1643</v>
      </c>
      <c r="RT74" s="3" t="s">
        <v>1643</v>
      </c>
      <c r="RU74" s="3" t="s">
        <v>1643</v>
      </c>
      <c r="RV74" s="3" t="s">
        <v>1643</v>
      </c>
      <c r="RW74" s="3" t="s">
        <v>1643</v>
      </c>
      <c r="RX74" s="3" t="s">
        <v>1643</v>
      </c>
      <c r="RY74" s="3" t="s">
        <v>1643</v>
      </c>
      <c r="RZ74" s="3" t="s">
        <v>1643</v>
      </c>
      <c r="SA74" s="3" t="s">
        <v>1643</v>
      </c>
      <c r="SB74" s="3" t="s">
        <v>1643</v>
      </c>
      <c r="SC74" s="3" t="s">
        <v>1643</v>
      </c>
      <c r="SD74" s="3" t="s">
        <v>1643</v>
      </c>
      <c r="SE74" s="3" t="s">
        <v>1643</v>
      </c>
      <c r="SF74" s="3" t="s">
        <v>1643</v>
      </c>
      <c r="SG74" s="3" t="s">
        <v>1643</v>
      </c>
      <c r="SH74" s="3" t="s">
        <v>1643</v>
      </c>
      <c r="SI74" s="3" t="s">
        <v>1643</v>
      </c>
      <c r="SJ74" s="3" t="s">
        <v>1643</v>
      </c>
      <c r="SK74" s="3" t="s">
        <v>1643</v>
      </c>
      <c r="SL74" s="3" t="s">
        <v>1643</v>
      </c>
      <c r="SM74" s="3" t="s">
        <v>1643</v>
      </c>
      <c r="SN74" s="3" t="s">
        <v>1643</v>
      </c>
      <c r="SO74" s="3" t="s">
        <v>1643</v>
      </c>
      <c r="SP74" s="3" t="s">
        <v>1643</v>
      </c>
      <c r="SQ74" s="3" t="s">
        <v>1643</v>
      </c>
      <c r="SR74" s="3" t="s">
        <v>1643</v>
      </c>
      <c r="SS74" s="3" t="s">
        <v>1643</v>
      </c>
      <c r="ST74" s="3" t="s">
        <v>1643</v>
      </c>
      <c r="SU74" s="3" t="s">
        <v>1643</v>
      </c>
      <c r="SV74" s="3" t="s">
        <v>1643</v>
      </c>
      <c r="SW74" s="3" t="s">
        <v>1643</v>
      </c>
      <c r="SX74" s="3" t="s">
        <v>1643</v>
      </c>
      <c r="SY74" s="3" t="s">
        <v>1643</v>
      </c>
      <c r="SZ74" s="3" t="s">
        <v>1643</v>
      </c>
      <c r="TA74" s="3" t="s">
        <v>1643</v>
      </c>
      <c r="TB74" s="20" t="s">
        <v>1643</v>
      </c>
      <c r="TC74" s="13"/>
      <c r="TD74" s="3"/>
      <c r="TE74" s="5"/>
      <c r="TF74" s="18" t="s">
        <v>1643</v>
      </c>
      <c r="TG74" s="13" t="s">
        <v>1643</v>
      </c>
      <c r="TH74" s="3" t="s">
        <v>1643</v>
      </c>
      <c r="TI74" s="3" t="s">
        <v>1643</v>
      </c>
      <c r="TJ74" s="3" t="s">
        <v>1643</v>
      </c>
      <c r="TK74" s="3" t="s">
        <v>1643</v>
      </c>
      <c r="TL74" s="3" t="s">
        <v>1643</v>
      </c>
      <c r="TM74" s="3" t="s">
        <v>1643</v>
      </c>
      <c r="TN74" s="3" t="s">
        <v>1643</v>
      </c>
      <c r="TO74" s="3" t="s">
        <v>1643</v>
      </c>
      <c r="TP74" s="5" t="s">
        <v>1643</v>
      </c>
      <c r="TQ74" s="8" t="s">
        <v>1643</v>
      </c>
      <c r="TR74" s="3" t="s">
        <v>1643</v>
      </c>
      <c r="TS74" s="3" t="s">
        <v>1643</v>
      </c>
      <c r="TT74" s="3" t="s">
        <v>1643</v>
      </c>
      <c r="TU74" s="20" t="s">
        <v>1643</v>
      </c>
      <c r="TV74" s="13" t="s">
        <v>1643</v>
      </c>
      <c r="TW74" s="5" t="s">
        <v>1643</v>
      </c>
      <c r="TX74" s="13" t="s">
        <v>1643</v>
      </c>
      <c r="TY74" s="5" t="s">
        <v>1643</v>
      </c>
      <c r="TZ74" s="13" t="s">
        <v>1643</v>
      </c>
      <c r="UA74" s="3" t="s">
        <v>1643</v>
      </c>
      <c r="UB74" s="3" t="s">
        <v>1643</v>
      </c>
      <c r="UC74" s="3" t="s">
        <v>1643</v>
      </c>
      <c r="UD74" s="3" t="s">
        <v>1643</v>
      </c>
      <c r="UE74" s="5" t="s">
        <v>1643</v>
      </c>
      <c r="UF74" s="13" t="s">
        <v>110</v>
      </c>
      <c r="UG74" s="3" t="s">
        <v>1643</v>
      </c>
      <c r="UH74" s="5" t="s">
        <v>111</v>
      </c>
      <c r="UI74" s="13" t="s">
        <v>1643</v>
      </c>
      <c r="UJ74" s="3" t="s">
        <v>1643</v>
      </c>
      <c r="UK74" s="3" t="s">
        <v>1643</v>
      </c>
      <c r="UL74" s="3" t="s">
        <v>1643</v>
      </c>
      <c r="UM74" s="3" t="s">
        <v>1643</v>
      </c>
      <c r="UN74" s="3" t="s">
        <v>1643</v>
      </c>
      <c r="UO74" s="3" t="s">
        <v>1643</v>
      </c>
      <c r="UP74" s="3" t="s">
        <v>1643</v>
      </c>
      <c r="UQ74" s="3" t="s">
        <v>1643</v>
      </c>
      <c r="UR74" s="3" t="s">
        <v>1643</v>
      </c>
      <c r="US74" s="3" t="s">
        <v>1643</v>
      </c>
      <c r="UT74" s="3" t="s">
        <v>1643</v>
      </c>
      <c r="UU74" s="3" t="s">
        <v>1643</v>
      </c>
      <c r="UV74" s="3" t="s">
        <v>1643</v>
      </c>
      <c r="UW74" s="3" t="s">
        <v>1643</v>
      </c>
      <c r="UX74" s="5" t="s">
        <v>1643</v>
      </c>
      <c r="UY74" s="13" t="s">
        <v>1643</v>
      </c>
      <c r="UZ74" s="3" t="s">
        <v>1643</v>
      </c>
      <c r="VA74" s="3" t="s">
        <v>1643</v>
      </c>
      <c r="VB74" s="3" t="s">
        <v>1643</v>
      </c>
      <c r="VC74" s="3" t="s">
        <v>1643</v>
      </c>
      <c r="VD74" s="3" t="s">
        <v>1643</v>
      </c>
      <c r="VE74" s="3" t="s">
        <v>1643</v>
      </c>
      <c r="VF74" s="5" t="s">
        <v>1643</v>
      </c>
      <c r="VG74" s="13" t="s">
        <v>1643</v>
      </c>
      <c r="VH74" s="3" t="s">
        <v>1643</v>
      </c>
      <c r="VI74" s="3" t="s">
        <v>1643</v>
      </c>
      <c r="VJ74" s="3" t="s">
        <v>1643</v>
      </c>
      <c r="VK74" s="3" t="s">
        <v>1643</v>
      </c>
      <c r="VL74" s="3" t="s">
        <v>1643</v>
      </c>
      <c r="VM74" s="3" t="s">
        <v>1643</v>
      </c>
      <c r="VN74" s="5" t="s">
        <v>1643</v>
      </c>
      <c r="VO74" s="13" t="s">
        <v>1643</v>
      </c>
      <c r="VP74" s="3" t="s">
        <v>1643</v>
      </c>
      <c r="VQ74" s="3" t="s">
        <v>1643</v>
      </c>
      <c r="VR74" s="3" t="s">
        <v>1643</v>
      </c>
      <c r="VS74" s="3" t="s">
        <v>1643</v>
      </c>
      <c r="VT74" s="3" t="s">
        <v>1643</v>
      </c>
      <c r="VU74" s="3" t="s">
        <v>1643</v>
      </c>
      <c r="VV74" s="3" t="s">
        <v>1643</v>
      </c>
      <c r="VW74" s="3" t="s">
        <v>1643</v>
      </c>
      <c r="VX74" s="3" t="s">
        <v>1643</v>
      </c>
      <c r="VY74" s="3" t="s">
        <v>1643</v>
      </c>
      <c r="VZ74" s="3" t="s">
        <v>1643</v>
      </c>
      <c r="WA74" s="3" t="s">
        <v>1643</v>
      </c>
      <c r="WB74" s="3" t="s">
        <v>1643</v>
      </c>
      <c r="WC74" s="3" t="s">
        <v>1643</v>
      </c>
      <c r="WD74" s="3" t="s">
        <v>1643</v>
      </c>
      <c r="WE74" s="3" t="s">
        <v>1643</v>
      </c>
      <c r="WF74" s="3" t="s">
        <v>1643</v>
      </c>
      <c r="WG74" s="3" t="s">
        <v>1643</v>
      </c>
      <c r="WH74" s="3" t="s">
        <v>1643</v>
      </c>
      <c r="WI74" s="3" t="s">
        <v>1643</v>
      </c>
      <c r="WJ74" s="3" t="s">
        <v>1643</v>
      </c>
      <c r="WK74" s="3" t="s">
        <v>1643</v>
      </c>
      <c r="WL74" s="3" t="s">
        <v>1643</v>
      </c>
      <c r="WM74" s="3" t="s">
        <v>1643</v>
      </c>
      <c r="WN74" s="3" t="s">
        <v>1643</v>
      </c>
      <c r="WO74" s="3" t="s">
        <v>1643</v>
      </c>
      <c r="WP74" s="3" t="s">
        <v>1643</v>
      </c>
      <c r="WQ74" s="3" t="s">
        <v>1643</v>
      </c>
      <c r="WR74" s="3" t="s">
        <v>1643</v>
      </c>
      <c r="WS74" s="3" t="s">
        <v>1643</v>
      </c>
      <c r="WT74" s="3" t="s">
        <v>1643</v>
      </c>
      <c r="WU74" s="3" t="s">
        <v>1643</v>
      </c>
      <c r="WV74" s="3" t="s">
        <v>1643</v>
      </c>
      <c r="WW74" s="3" t="s">
        <v>1643</v>
      </c>
      <c r="WX74" s="3" t="s">
        <v>1643</v>
      </c>
      <c r="WY74" s="3" t="s">
        <v>1643</v>
      </c>
      <c r="WZ74" s="3" t="s">
        <v>1643</v>
      </c>
      <c r="XA74" s="3" t="s">
        <v>1643</v>
      </c>
      <c r="XB74" s="3" t="s">
        <v>1643</v>
      </c>
      <c r="XC74" s="3" t="s">
        <v>1643</v>
      </c>
      <c r="XD74" s="3" t="s">
        <v>1643</v>
      </c>
      <c r="XE74" s="3" t="s">
        <v>1643</v>
      </c>
      <c r="XF74" s="3" t="s">
        <v>1643</v>
      </c>
      <c r="XG74" s="3" t="s">
        <v>1643</v>
      </c>
      <c r="XH74" s="3" t="s">
        <v>1643</v>
      </c>
      <c r="XI74" s="3" t="s">
        <v>1643</v>
      </c>
      <c r="XJ74" s="3" t="s">
        <v>1643</v>
      </c>
      <c r="XK74" s="3" t="s">
        <v>1643</v>
      </c>
      <c r="XL74" s="3" t="s">
        <v>1643</v>
      </c>
      <c r="XM74" s="3" t="s">
        <v>1643</v>
      </c>
      <c r="XN74" s="3" t="s">
        <v>1643</v>
      </c>
      <c r="XO74" s="3" t="s">
        <v>1643</v>
      </c>
      <c r="XP74" s="3" t="s">
        <v>1643</v>
      </c>
      <c r="XQ74" s="3" t="s">
        <v>1643</v>
      </c>
      <c r="XR74" s="3" t="s">
        <v>1643</v>
      </c>
      <c r="XS74" s="3" t="s">
        <v>1643</v>
      </c>
      <c r="XT74" s="3" t="s">
        <v>1643</v>
      </c>
      <c r="XU74" s="3" t="s">
        <v>1643</v>
      </c>
      <c r="XV74" s="3" t="s">
        <v>1643</v>
      </c>
      <c r="XW74" s="3" t="s">
        <v>1643</v>
      </c>
      <c r="XX74" s="3" t="s">
        <v>1643</v>
      </c>
      <c r="XY74" s="3" t="s">
        <v>1643</v>
      </c>
      <c r="XZ74" s="3" t="s">
        <v>1643</v>
      </c>
      <c r="YA74" s="5" t="s">
        <v>1643</v>
      </c>
      <c r="YB74" s="13" t="s">
        <v>1643</v>
      </c>
      <c r="YC74" s="3" t="s">
        <v>1643</v>
      </c>
      <c r="YD74" s="3" t="s">
        <v>1643</v>
      </c>
      <c r="YE74" s="3" t="s">
        <v>1643</v>
      </c>
      <c r="YF74" s="3" t="s">
        <v>1643</v>
      </c>
      <c r="YG74" s="3" t="s">
        <v>1643</v>
      </c>
      <c r="YH74" s="5" t="s">
        <v>1643</v>
      </c>
      <c r="YI74" s="13" t="s">
        <v>1643</v>
      </c>
      <c r="YJ74" s="3" t="s">
        <v>1643</v>
      </c>
      <c r="YK74" s="3" t="s">
        <v>1643</v>
      </c>
      <c r="YL74" s="3" t="s">
        <v>1643</v>
      </c>
      <c r="YM74" s="3" t="s">
        <v>1643</v>
      </c>
      <c r="YN74" s="3" t="s">
        <v>1643</v>
      </c>
      <c r="YO74" s="3" t="s">
        <v>1643</v>
      </c>
      <c r="YP74" s="3" t="s">
        <v>1643</v>
      </c>
      <c r="YQ74" s="3" t="s">
        <v>1643</v>
      </c>
      <c r="YR74" s="3" t="s">
        <v>1643</v>
      </c>
      <c r="YS74" s="3" t="s">
        <v>1643</v>
      </c>
      <c r="YT74" s="3" t="s">
        <v>1643</v>
      </c>
      <c r="YU74" s="3" t="s">
        <v>1643</v>
      </c>
      <c r="YV74" s="3" t="s">
        <v>1643</v>
      </c>
      <c r="YW74" s="3" t="s">
        <v>1643</v>
      </c>
      <c r="YX74" s="3" t="s">
        <v>1643</v>
      </c>
      <c r="YY74" s="3" t="s">
        <v>1643</v>
      </c>
      <c r="YZ74" s="3" t="s">
        <v>1643</v>
      </c>
      <c r="ZA74" s="3" t="s">
        <v>1643</v>
      </c>
      <c r="ZB74" s="3" t="s">
        <v>1643</v>
      </c>
      <c r="ZC74" s="3" t="s">
        <v>1643</v>
      </c>
      <c r="ZD74" s="3" t="s">
        <v>1643</v>
      </c>
      <c r="ZE74" s="3" t="s">
        <v>1643</v>
      </c>
      <c r="ZF74" s="3" t="s">
        <v>1643</v>
      </c>
      <c r="ZG74" s="3" t="s">
        <v>1643</v>
      </c>
      <c r="ZH74" s="3" t="s">
        <v>1643</v>
      </c>
      <c r="ZI74" s="3" t="s">
        <v>1643</v>
      </c>
      <c r="ZJ74" s="3" t="s">
        <v>1643</v>
      </c>
      <c r="ZK74" s="3" t="s">
        <v>1643</v>
      </c>
      <c r="ZL74" s="3" t="s">
        <v>1643</v>
      </c>
      <c r="ZM74" s="3" t="s">
        <v>1643</v>
      </c>
      <c r="ZN74" s="3" t="s">
        <v>1643</v>
      </c>
      <c r="ZO74" s="3" t="s">
        <v>1643</v>
      </c>
      <c r="ZP74" s="3" t="s">
        <v>1643</v>
      </c>
      <c r="ZQ74" s="3" t="s">
        <v>1643</v>
      </c>
      <c r="ZR74" s="5" t="s">
        <v>1643</v>
      </c>
      <c r="ZS74" s="13"/>
      <c r="ZT74" s="3"/>
      <c r="ZU74" s="5"/>
      <c r="ZV74" s="18" t="s">
        <v>1643</v>
      </c>
      <c r="ZW74" s="13" t="s">
        <v>1643</v>
      </c>
      <c r="ZX74" s="3" t="s">
        <v>1643</v>
      </c>
      <c r="ZY74" s="3" t="s">
        <v>1643</v>
      </c>
      <c r="ZZ74" s="3" t="s">
        <v>1643</v>
      </c>
      <c r="AAA74" s="3" t="s">
        <v>1643</v>
      </c>
      <c r="AAB74" s="3" t="s">
        <v>1643</v>
      </c>
      <c r="AAC74" s="3" t="s">
        <v>1643</v>
      </c>
      <c r="AAD74" s="3" t="s">
        <v>1643</v>
      </c>
      <c r="AAE74" s="3" t="s">
        <v>1643</v>
      </c>
      <c r="AAF74" s="5" t="s">
        <v>1643</v>
      </c>
      <c r="AAG74" s="13" t="s">
        <v>110</v>
      </c>
      <c r="AAH74" s="3" t="s">
        <v>110</v>
      </c>
      <c r="AAI74" s="3" t="s">
        <v>110</v>
      </c>
      <c r="AAJ74" s="3" t="s">
        <v>110</v>
      </c>
      <c r="AAK74" s="3" t="s">
        <v>111</v>
      </c>
      <c r="AAL74" s="3" t="s">
        <v>1643</v>
      </c>
      <c r="AAM74" s="3" t="s">
        <v>1643</v>
      </c>
      <c r="AAN74" s="3" t="s">
        <v>1643</v>
      </c>
      <c r="AAO74" s="5" t="s">
        <v>1643</v>
      </c>
      <c r="AAP74" s="13" t="s">
        <v>111</v>
      </c>
      <c r="AAQ74" s="5" t="s">
        <v>1643</v>
      </c>
      <c r="AAR74" s="13" t="s">
        <v>520</v>
      </c>
      <c r="AAS74" s="3" t="s">
        <v>110</v>
      </c>
      <c r="AAT74" s="3" t="s">
        <v>110</v>
      </c>
      <c r="AAU74" s="3" t="s">
        <v>110</v>
      </c>
      <c r="AAV74" s="3" t="s">
        <v>110</v>
      </c>
      <c r="AAW74" s="3" t="s">
        <v>110</v>
      </c>
      <c r="AAX74" s="5" t="s">
        <v>110</v>
      </c>
      <c r="AAY74" s="13" t="s">
        <v>111</v>
      </c>
      <c r="AAZ74" s="13" t="s">
        <v>1643</v>
      </c>
      <c r="ABA74" s="3" t="s">
        <v>1643</v>
      </c>
      <c r="ABB74" s="3" t="s">
        <v>1643</v>
      </c>
      <c r="ABC74" s="3" t="s">
        <v>1643</v>
      </c>
      <c r="ABD74" s="3" t="s">
        <v>1643</v>
      </c>
      <c r="ABE74" s="20"/>
      <c r="ABF74" s="5" t="s">
        <v>1643</v>
      </c>
      <c r="ABG74" s="13" t="s">
        <v>1643</v>
      </c>
      <c r="ABH74" s="3" t="s">
        <v>1643</v>
      </c>
      <c r="ABI74" s="3" t="s">
        <v>1643</v>
      </c>
      <c r="ABJ74" s="3" t="s">
        <v>1643</v>
      </c>
      <c r="ABK74" s="3" t="s">
        <v>1643</v>
      </c>
      <c r="ABL74" s="3" t="s">
        <v>1643</v>
      </c>
      <c r="ABM74" s="5" t="s">
        <v>1643</v>
      </c>
      <c r="ABN74" s="13" t="s">
        <v>1643</v>
      </c>
      <c r="ABO74" s="3" t="s">
        <v>1643</v>
      </c>
      <c r="ABP74" s="3" t="s">
        <v>1643</v>
      </c>
      <c r="ABQ74" s="3" t="s">
        <v>1643</v>
      </c>
      <c r="ABR74" s="3" t="s">
        <v>1643</v>
      </c>
      <c r="ABS74" s="3" t="s">
        <v>1643</v>
      </c>
      <c r="ABT74" s="5" t="s">
        <v>1643</v>
      </c>
      <c r="ABU74" s="13" t="s">
        <v>1643</v>
      </c>
      <c r="ABV74" s="3" t="s">
        <v>1643</v>
      </c>
      <c r="ABW74" s="3" t="s">
        <v>1643</v>
      </c>
      <c r="ABX74" s="3" t="s">
        <v>1643</v>
      </c>
      <c r="ABY74" s="3" t="s">
        <v>1643</v>
      </c>
      <c r="ABZ74" s="3" t="s">
        <v>1643</v>
      </c>
      <c r="ACA74" s="5" t="s">
        <v>1643</v>
      </c>
      <c r="ACB74" s="13" t="s">
        <v>1643</v>
      </c>
      <c r="ACC74" s="3" t="s">
        <v>1643</v>
      </c>
      <c r="ACD74" s="3" t="s">
        <v>1643</v>
      </c>
      <c r="ACE74" s="3" t="s">
        <v>1643</v>
      </c>
      <c r="ACF74" s="3" t="s">
        <v>1643</v>
      </c>
      <c r="ACG74" s="3" t="s">
        <v>1643</v>
      </c>
      <c r="ACH74" s="3" t="s">
        <v>1643</v>
      </c>
      <c r="ACI74" s="3" t="s">
        <v>1643</v>
      </c>
      <c r="ACJ74" s="5" t="s">
        <v>1643</v>
      </c>
      <c r="ACK74" s="13" t="s">
        <v>110</v>
      </c>
      <c r="ACL74" s="3" t="s">
        <v>546</v>
      </c>
      <c r="ACM74" s="3" t="s">
        <v>1643</v>
      </c>
      <c r="ACN74" s="3" t="s">
        <v>1643</v>
      </c>
      <c r="ACO74" s="3" t="s">
        <v>1643</v>
      </c>
      <c r="ACP74" s="5" t="s">
        <v>545</v>
      </c>
      <c r="ACQ74" s="13" t="s">
        <v>1643</v>
      </c>
      <c r="ACR74" s="3" t="s">
        <v>1643</v>
      </c>
      <c r="ACS74" s="3" t="s">
        <v>1643</v>
      </c>
      <c r="ACT74" s="3" t="s">
        <v>1643</v>
      </c>
      <c r="ACU74" s="5"/>
      <c r="ACV74" s="13" t="s">
        <v>1643</v>
      </c>
      <c r="ACW74" s="3" t="s">
        <v>1643</v>
      </c>
      <c r="ACX74" s="3" t="s">
        <v>1643</v>
      </c>
      <c r="ACY74" s="3" t="s">
        <v>1643</v>
      </c>
      <c r="ACZ74" s="5" t="s">
        <v>1643</v>
      </c>
      <c r="ADA74" s="13" t="s">
        <v>1643</v>
      </c>
      <c r="ADB74" s="3" t="s">
        <v>1643</v>
      </c>
      <c r="ADC74" s="3" t="s">
        <v>1643</v>
      </c>
      <c r="ADD74" s="3" t="s">
        <v>144</v>
      </c>
      <c r="ADE74" s="3" t="s">
        <v>156</v>
      </c>
      <c r="ADF74" s="3" t="s">
        <v>558</v>
      </c>
      <c r="ADG74" s="3" t="s">
        <v>567</v>
      </c>
      <c r="ADH74" s="3" t="s">
        <v>1643</v>
      </c>
      <c r="ADI74" s="20" t="s">
        <v>1643</v>
      </c>
      <c r="ADJ74" s="13" t="s">
        <v>111</v>
      </c>
      <c r="ADK74" s="3" t="s">
        <v>1643</v>
      </c>
      <c r="ADL74" s="3" t="s">
        <v>1643</v>
      </c>
      <c r="ADM74" s="3" t="s">
        <v>1643</v>
      </c>
      <c r="ADN74" s="3" t="s">
        <v>1643</v>
      </c>
      <c r="ADO74" s="5" t="s">
        <v>1643</v>
      </c>
      <c r="ADP74" s="13" t="s">
        <v>1643</v>
      </c>
      <c r="ADQ74" s="8" t="s">
        <v>1643</v>
      </c>
      <c r="ADR74" s="3" t="s">
        <v>1643</v>
      </c>
      <c r="ADS74" s="3" t="s">
        <v>1643</v>
      </c>
      <c r="ADT74" s="5" t="s">
        <v>1643</v>
      </c>
      <c r="ADU74" s="13" t="s">
        <v>1643</v>
      </c>
      <c r="ADV74" s="8" t="s">
        <v>1643</v>
      </c>
      <c r="ADW74" s="3" t="s">
        <v>1643</v>
      </c>
      <c r="ADX74" s="3" t="s">
        <v>1643</v>
      </c>
      <c r="ADY74" s="5" t="s">
        <v>1643</v>
      </c>
      <c r="ADZ74" s="13" t="s">
        <v>1643</v>
      </c>
      <c r="AEA74" s="8" t="s">
        <v>1643</v>
      </c>
      <c r="AEB74" s="3" t="s">
        <v>1643</v>
      </c>
      <c r="AEC74" s="3" t="s">
        <v>1643</v>
      </c>
      <c r="AED74" s="5" t="s">
        <v>1643</v>
      </c>
      <c r="AEE74" s="13" t="s">
        <v>1643</v>
      </c>
      <c r="AEF74" s="3" t="s">
        <v>1643</v>
      </c>
      <c r="AEG74" s="3" t="s">
        <v>1643</v>
      </c>
      <c r="AEH74" s="3" t="s">
        <v>1643</v>
      </c>
      <c r="AEI74" s="3" t="s">
        <v>1643</v>
      </c>
      <c r="AEJ74" s="3" t="s">
        <v>1643</v>
      </c>
      <c r="AEK74" s="3" t="s">
        <v>1643</v>
      </c>
      <c r="AEL74" s="3" t="s">
        <v>1643</v>
      </c>
      <c r="AEM74" s="5" t="s">
        <v>1643</v>
      </c>
      <c r="AEN74" s="13" t="s">
        <v>1643</v>
      </c>
      <c r="AEO74" s="3" t="s">
        <v>1643</v>
      </c>
      <c r="AEP74" s="3" t="s">
        <v>1643</v>
      </c>
      <c r="AEQ74" s="3" t="s">
        <v>1643</v>
      </c>
      <c r="AER74" s="3" t="s">
        <v>1643</v>
      </c>
      <c r="AES74" s="3" t="s">
        <v>1643</v>
      </c>
      <c r="AET74" s="5" t="s">
        <v>1643</v>
      </c>
      <c r="AEU74" s="13" t="s">
        <v>1643</v>
      </c>
      <c r="AEV74" s="3" t="s">
        <v>1643</v>
      </c>
      <c r="AEW74" s="3" t="s">
        <v>1643</v>
      </c>
      <c r="AEX74" s="3" t="s">
        <v>1643</v>
      </c>
      <c r="AEY74" s="5" t="s">
        <v>1643</v>
      </c>
    </row>
    <row r="75" spans="1:831" ht="87.5" thickBot="1" x14ac:dyDescent="0.4">
      <c r="A75" s="9">
        <v>45691.57712962963</v>
      </c>
      <c r="B75" s="10">
        <v>45691.586678240739</v>
      </c>
      <c r="C75" s="6">
        <v>21</v>
      </c>
      <c r="D75" s="6">
        <v>824</v>
      </c>
      <c r="E75" s="11" t="s">
        <v>1677</v>
      </c>
      <c r="F75" s="10">
        <v>45691.979816574072</v>
      </c>
      <c r="G75" s="11" t="s">
        <v>1816</v>
      </c>
      <c r="H75" s="6">
        <v>0.89999997615814209</v>
      </c>
      <c r="I75" s="11" t="s">
        <v>1642</v>
      </c>
      <c r="J75" s="11" t="s">
        <v>1642</v>
      </c>
      <c r="K75" s="11" t="s">
        <v>1642</v>
      </c>
      <c r="L75" s="11" t="s">
        <v>1642</v>
      </c>
      <c r="M75" s="11" t="s">
        <v>1642</v>
      </c>
      <c r="N75" s="11" t="s">
        <v>1642</v>
      </c>
      <c r="O75" s="11" t="s">
        <v>111</v>
      </c>
      <c r="P75" s="11" t="s">
        <v>110</v>
      </c>
      <c r="Q75" s="11" t="s">
        <v>15</v>
      </c>
      <c r="R75" s="21" t="s">
        <v>110</v>
      </c>
      <c r="S75" s="128">
        <v>1</v>
      </c>
      <c r="T75" s="125"/>
      <c r="U75" s="11"/>
      <c r="V75" s="11" t="s">
        <v>20</v>
      </c>
      <c r="W75" s="11" t="s">
        <v>111</v>
      </c>
      <c r="X75" s="11" t="s">
        <v>41</v>
      </c>
      <c r="Y75" s="11" t="s">
        <v>83</v>
      </c>
      <c r="Z75" s="11" t="s">
        <v>14</v>
      </c>
      <c r="AA75" s="6">
        <v>410</v>
      </c>
      <c r="AB75" s="11" t="s">
        <v>25</v>
      </c>
      <c r="AC75" s="11" t="s">
        <v>111</v>
      </c>
      <c r="AD75" s="11" t="s">
        <v>111</v>
      </c>
      <c r="AE75" s="12" t="s">
        <v>1820</v>
      </c>
      <c r="AF75" s="15" t="s">
        <v>131</v>
      </c>
      <c r="AG75" s="11" t="s">
        <v>132</v>
      </c>
      <c r="AH75" s="11" t="s">
        <v>131</v>
      </c>
      <c r="AI75" s="11" t="s">
        <v>132</v>
      </c>
      <c r="AJ75" s="11" t="s">
        <v>132</v>
      </c>
      <c r="AK75" s="11" t="s">
        <v>132</v>
      </c>
      <c r="AL75" s="11" t="s">
        <v>131</v>
      </c>
      <c r="AM75" s="11" t="s">
        <v>132</v>
      </c>
      <c r="AN75" s="11" t="s">
        <v>131</v>
      </c>
      <c r="AO75" s="11" t="s">
        <v>132</v>
      </c>
      <c r="AP75" s="11" t="s">
        <v>132</v>
      </c>
      <c r="AQ75" s="11" t="s">
        <v>132</v>
      </c>
      <c r="AR75" s="11" t="s">
        <v>132</v>
      </c>
      <c r="AS75" s="11" t="s">
        <v>132</v>
      </c>
      <c r="AT75" s="11" t="s">
        <v>132</v>
      </c>
      <c r="AU75" s="12" t="s">
        <v>1643</v>
      </c>
      <c r="AV75" s="14" t="s">
        <v>196</v>
      </c>
      <c r="AW75" s="11" t="s">
        <v>198</v>
      </c>
      <c r="AX75" s="11" t="s">
        <v>1643</v>
      </c>
      <c r="AY75" s="11" t="s">
        <v>1643</v>
      </c>
      <c r="AZ75" s="11" t="s">
        <v>203</v>
      </c>
      <c r="BA75" s="11" t="s">
        <v>1643</v>
      </c>
      <c r="BB75" s="11" t="s">
        <v>1643</v>
      </c>
      <c r="BC75" s="12" t="s">
        <v>1643</v>
      </c>
      <c r="BD75" s="14" t="s">
        <v>231</v>
      </c>
      <c r="BE75" s="11" t="s">
        <v>232</v>
      </c>
      <c r="BF75" s="11" t="s">
        <v>233</v>
      </c>
      <c r="BG75" s="11" t="s">
        <v>234</v>
      </c>
      <c r="BH75" s="11" t="s">
        <v>235</v>
      </c>
      <c r="BI75" s="11" t="s">
        <v>1643</v>
      </c>
      <c r="BJ75" s="11" t="s">
        <v>1643</v>
      </c>
      <c r="BK75" s="12" t="s">
        <v>1643</v>
      </c>
      <c r="BL75" s="14" t="s">
        <v>128</v>
      </c>
      <c r="BM75" s="11" t="s">
        <v>128</v>
      </c>
      <c r="BN75" s="11" t="s">
        <v>128</v>
      </c>
      <c r="BO75" s="12" t="s">
        <v>128</v>
      </c>
      <c r="BP75" s="14" t="s">
        <v>131</v>
      </c>
      <c r="BQ75" s="11" t="s">
        <v>131</v>
      </c>
      <c r="BR75" s="11" t="s">
        <v>132</v>
      </c>
      <c r="BS75" s="12" t="s">
        <v>132</v>
      </c>
      <c r="BT75" s="14" t="s">
        <v>131</v>
      </c>
      <c r="BU75" s="12" t="s">
        <v>131</v>
      </c>
      <c r="BV75" s="14" t="s">
        <v>132</v>
      </c>
      <c r="BW75" s="11" t="s">
        <v>132</v>
      </c>
      <c r="BX75" s="11" t="s">
        <v>131</v>
      </c>
      <c r="BY75" s="12" t="s">
        <v>132</v>
      </c>
      <c r="BZ75" s="14" t="s">
        <v>131</v>
      </c>
      <c r="CA75" s="11" t="s">
        <v>131</v>
      </c>
      <c r="CB75" s="11" t="s">
        <v>131</v>
      </c>
      <c r="CC75" s="11" t="s">
        <v>131</v>
      </c>
      <c r="CD75" s="12" t="s">
        <v>131</v>
      </c>
      <c r="CE75" s="14" t="s">
        <v>132</v>
      </c>
      <c r="CF75" s="11" t="s">
        <v>132</v>
      </c>
      <c r="CG75" s="11" t="s">
        <v>132</v>
      </c>
      <c r="CH75" s="11" t="s">
        <v>132</v>
      </c>
      <c r="CI75" s="11" t="s">
        <v>131</v>
      </c>
      <c r="CJ75" s="11" t="s">
        <v>131</v>
      </c>
      <c r="CK75" s="12" t="s">
        <v>131</v>
      </c>
      <c r="CL75" s="14" t="s">
        <v>132</v>
      </c>
      <c r="CM75" s="11" t="s">
        <v>132</v>
      </c>
      <c r="CN75" s="11" t="s">
        <v>132</v>
      </c>
      <c r="CO75" s="11" t="s">
        <v>132</v>
      </c>
      <c r="CP75" s="11" t="s">
        <v>131</v>
      </c>
      <c r="CQ75" s="21" t="s">
        <v>131</v>
      </c>
      <c r="CR75" s="14" t="s">
        <v>131</v>
      </c>
      <c r="CS75" s="11" t="s">
        <v>131</v>
      </c>
      <c r="CT75" s="11" t="s">
        <v>131</v>
      </c>
      <c r="CU75" s="11" t="s">
        <v>131</v>
      </c>
      <c r="CV75" s="11" t="s">
        <v>131</v>
      </c>
      <c r="CW75" s="11" t="s">
        <v>132</v>
      </c>
      <c r="CX75" s="11" t="s">
        <v>132</v>
      </c>
      <c r="CY75" s="11" t="s">
        <v>132</v>
      </c>
      <c r="CZ75" s="11" t="s">
        <v>132</v>
      </c>
      <c r="DA75" s="11" t="s">
        <v>132</v>
      </c>
      <c r="DB75" s="11" t="s">
        <v>131</v>
      </c>
      <c r="DC75" s="11" t="s">
        <v>132</v>
      </c>
      <c r="DD75" s="11" t="s">
        <v>131</v>
      </c>
      <c r="DE75" s="12" t="s">
        <v>131</v>
      </c>
      <c r="DF75" s="15" t="s">
        <v>129</v>
      </c>
      <c r="DG75" s="11" t="s">
        <v>129</v>
      </c>
      <c r="DH75" s="11" t="s">
        <v>131</v>
      </c>
      <c r="DI75" s="11" t="s">
        <v>131</v>
      </c>
      <c r="DJ75" s="11" t="s">
        <v>131</v>
      </c>
      <c r="DK75" s="11" t="s">
        <v>131</v>
      </c>
      <c r="DL75" s="11" t="s">
        <v>131</v>
      </c>
      <c r="DM75" s="11" t="s">
        <v>131</v>
      </c>
      <c r="DN75" s="12" t="s">
        <v>131</v>
      </c>
      <c r="DO75" s="15" t="s">
        <v>131</v>
      </c>
      <c r="DP75" s="11" t="s">
        <v>131</v>
      </c>
      <c r="DQ75" s="11" t="s">
        <v>131</v>
      </c>
      <c r="DR75" s="12" t="s">
        <v>131</v>
      </c>
      <c r="DS75" s="15" t="s">
        <v>132</v>
      </c>
      <c r="DT75" s="11" t="s">
        <v>132</v>
      </c>
      <c r="DU75" s="11" t="s">
        <v>132</v>
      </c>
      <c r="DV75" s="12" t="s">
        <v>132</v>
      </c>
      <c r="DW75" s="17" t="s">
        <v>380</v>
      </c>
      <c r="DX75" s="14" t="s">
        <v>353</v>
      </c>
      <c r="DY75" s="11" t="s">
        <v>354</v>
      </c>
      <c r="DZ75" s="11" t="s">
        <v>355</v>
      </c>
      <c r="EA75" s="11" t="s">
        <v>1643</v>
      </c>
      <c r="EB75" s="21" t="s">
        <v>1643</v>
      </c>
      <c r="EC75" s="14" t="s">
        <v>110</v>
      </c>
      <c r="ED75" s="11" t="s">
        <v>110</v>
      </c>
      <c r="EE75" s="11" t="s">
        <v>110</v>
      </c>
      <c r="EF75" s="11" t="s">
        <v>1643</v>
      </c>
      <c r="EG75" s="11" t="s">
        <v>110</v>
      </c>
      <c r="EH75" s="11" t="s">
        <v>110</v>
      </c>
      <c r="EI75" s="11" t="s">
        <v>110</v>
      </c>
      <c r="EJ75" s="11" t="s">
        <v>110</v>
      </c>
      <c r="EK75" s="11" t="s">
        <v>110</v>
      </c>
      <c r="EL75" s="11" t="s">
        <v>110</v>
      </c>
      <c r="EM75" s="21" t="s">
        <v>1643</v>
      </c>
      <c r="EN75" s="19" t="s">
        <v>110</v>
      </c>
      <c r="EO75" s="15" t="s">
        <v>1643</v>
      </c>
      <c r="EP75" s="11" t="s">
        <v>1643</v>
      </c>
      <c r="EQ75" s="11" t="s">
        <v>486</v>
      </c>
      <c r="ER75" s="11" t="s">
        <v>489</v>
      </c>
      <c r="ES75" s="11" t="s">
        <v>492</v>
      </c>
      <c r="ET75" s="11" t="s">
        <v>1643</v>
      </c>
      <c r="EU75" s="11" t="s">
        <v>1643</v>
      </c>
      <c r="EV75" s="11" t="s">
        <v>1643</v>
      </c>
      <c r="EW75" s="11" t="s">
        <v>1643</v>
      </c>
      <c r="EX75" s="21" t="s">
        <v>1643</v>
      </c>
      <c r="EY75" s="17" t="s">
        <v>1643</v>
      </c>
      <c r="EZ75" s="14" t="s">
        <v>131</v>
      </c>
      <c r="FA75" s="11" t="s">
        <v>131</v>
      </c>
      <c r="FB75" s="11" t="s">
        <v>131</v>
      </c>
      <c r="FC75" s="11" t="s">
        <v>131</v>
      </c>
      <c r="FD75" s="11" t="s">
        <v>1821</v>
      </c>
      <c r="FE75" s="11" t="s">
        <v>1821</v>
      </c>
      <c r="FF75" s="11" t="s">
        <v>1821</v>
      </c>
      <c r="FG75" s="11" t="s">
        <v>130</v>
      </c>
      <c r="FH75" s="11" t="s">
        <v>245</v>
      </c>
      <c r="FI75" s="11" t="s">
        <v>1821</v>
      </c>
      <c r="FJ75" s="11" t="s">
        <v>129</v>
      </c>
      <c r="FK75" s="11" t="s">
        <v>130</v>
      </c>
      <c r="FL75" s="11" t="s">
        <v>1821</v>
      </c>
      <c r="FM75" s="11" t="s">
        <v>1821</v>
      </c>
      <c r="FN75" s="11" t="s">
        <v>129</v>
      </c>
      <c r="FO75" s="11" t="s">
        <v>223</v>
      </c>
      <c r="FP75" s="11" t="s">
        <v>132</v>
      </c>
      <c r="FQ75" s="11" t="s">
        <v>129</v>
      </c>
      <c r="FR75" s="11" t="s">
        <v>132</v>
      </c>
      <c r="FS75" s="11" t="s">
        <v>129</v>
      </c>
      <c r="FT75" s="11" t="s">
        <v>1821</v>
      </c>
      <c r="FU75" s="11" t="s">
        <v>1821</v>
      </c>
      <c r="FV75" s="11" t="s">
        <v>1821</v>
      </c>
      <c r="FW75" s="11" t="s">
        <v>131</v>
      </c>
      <c r="FX75" s="11" t="s">
        <v>131</v>
      </c>
      <c r="FY75" s="11" t="s">
        <v>128</v>
      </c>
      <c r="FZ75" s="11" t="s">
        <v>1821</v>
      </c>
      <c r="GA75" s="11" t="s">
        <v>129</v>
      </c>
      <c r="GB75" s="11" t="s">
        <v>129</v>
      </c>
      <c r="GC75" s="11" t="s">
        <v>129</v>
      </c>
      <c r="GD75" s="11" t="s">
        <v>131</v>
      </c>
      <c r="GE75" s="11" t="s">
        <v>131</v>
      </c>
      <c r="GF75" s="11" t="s">
        <v>131</v>
      </c>
      <c r="GG75" s="11" t="s">
        <v>129</v>
      </c>
      <c r="GH75" s="11" t="s">
        <v>129</v>
      </c>
      <c r="GI75" s="11" t="s">
        <v>1821</v>
      </c>
      <c r="GJ75" s="11" t="s">
        <v>1821</v>
      </c>
      <c r="GK75" s="11" t="s">
        <v>1821</v>
      </c>
      <c r="GL75" s="11" t="s">
        <v>1821</v>
      </c>
      <c r="GM75" s="11" t="s">
        <v>1821</v>
      </c>
      <c r="GN75" s="11" t="s">
        <v>1821</v>
      </c>
      <c r="GO75" s="11" t="s">
        <v>1821</v>
      </c>
      <c r="GP75" s="21" t="s">
        <v>1643</v>
      </c>
      <c r="GQ75" s="14" t="s">
        <v>1643</v>
      </c>
      <c r="GR75" s="21" t="s">
        <v>1643</v>
      </c>
      <c r="GS75" s="14" t="s">
        <v>1643</v>
      </c>
      <c r="GT75" s="11" t="s">
        <v>1643</v>
      </c>
      <c r="GU75" s="11" t="s">
        <v>1643</v>
      </c>
      <c r="GV75" s="21" t="s">
        <v>1643</v>
      </c>
      <c r="GW75" s="36"/>
      <c r="GX75" s="14" t="s">
        <v>1643</v>
      </c>
      <c r="GY75" s="12" t="s">
        <v>1643</v>
      </c>
      <c r="GZ75" s="14" t="s">
        <v>1643</v>
      </c>
      <c r="HA75" s="12" t="s">
        <v>1643</v>
      </c>
      <c r="HB75" s="14" t="s">
        <v>1643</v>
      </c>
      <c r="HC75" s="11" t="s">
        <v>1643</v>
      </c>
      <c r="HD75" s="11" t="s">
        <v>1643</v>
      </c>
      <c r="HE75" s="11" t="s">
        <v>1643</v>
      </c>
      <c r="HF75" s="11" t="s">
        <v>1643</v>
      </c>
      <c r="HG75" s="21" t="s">
        <v>1643</v>
      </c>
      <c r="HH75" s="14" t="s">
        <v>1643</v>
      </c>
      <c r="HI75" s="11"/>
      <c r="HJ75" s="11" t="s">
        <v>1643</v>
      </c>
      <c r="HK75" s="11" t="s">
        <v>1643</v>
      </c>
      <c r="HL75" s="11" t="s">
        <v>1643</v>
      </c>
      <c r="HM75" s="11" t="s">
        <v>1643</v>
      </c>
      <c r="HN75" s="11" t="s">
        <v>1643</v>
      </c>
      <c r="HO75" s="12" t="s">
        <v>1643</v>
      </c>
      <c r="HP75" s="15" t="s">
        <v>1643</v>
      </c>
      <c r="HQ75" s="15" t="s">
        <v>1643</v>
      </c>
      <c r="HR75" s="11" t="s">
        <v>1643</v>
      </c>
      <c r="HS75" s="11" t="s">
        <v>1643</v>
      </c>
      <c r="HT75" s="11" t="s">
        <v>1643</v>
      </c>
      <c r="HU75" s="11" t="s">
        <v>1643</v>
      </c>
      <c r="HV75" s="12" t="s">
        <v>1643</v>
      </c>
      <c r="HW75" s="14" t="s">
        <v>1643</v>
      </c>
      <c r="HX75" s="15" t="s">
        <v>1643</v>
      </c>
      <c r="HY75" s="11" t="s">
        <v>1643</v>
      </c>
      <c r="HZ75" s="11" t="s">
        <v>1643</v>
      </c>
      <c r="IA75" s="11" t="s">
        <v>1643</v>
      </c>
      <c r="IB75" s="11" t="s">
        <v>1643</v>
      </c>
      <c r="IC75" s="12" t="s">
        <v>1643</v>
      </c>
      <c r="ID75" s="14" t="s">
        <v>1643</v>
      </c>
      <c r="IE75" s="15" t="s">
        <v>1643</v>
      </c>
      <c r="IF75" s="11" t="s">
        <v>1643</v>
      </c>
      <c r="IG75" s="11" t="s">
        <v>1643</v>
      </c>
      <c r="IH75" s="11" t="s">
        <v>1643</v>
      </c>
      <c r="II75" s="11" t="s">
        <v>1643</v>
      </c>
      <c r="IJ75" s="21" t="s">
        <v>1643</v>
      </c>
      <c r="IK75" s="14" t="s">
        <v>1643</v>
      </c>
      <c r="IL75" s="11" t="s">
        <v>1643</v>
      </c>
      <c r="IM75" s="11" t="s">
        <v>1643</v>
      </c>
      <c r="IN75" s="11" t="s">
        <v>1643</v>
      </c>
      <c r="IO75" s="11" t="s">
        <v>1643</v>
      </c>
      <c r="IP75" s="11" t="s">
        <v>1643</v>
      </c>
      <c r="IQ75" s="11" t="s">
        <v>1643</v>
      </c>
      <c r="IR75" s="11" t="s">
        <v>1643</v>
      </c>
      <c r="IS75" s="21" t="s">
        <v>1643</v>
      </c>
      <c r="IT75" s="14" t="s">
        <v>1643</v>
      </c>
      <c r="IU75" s="11"/>
      <c r="IV75" s="11" t="s">
        <v>1643</v>
      </c>
      <c r="IW75" s="11" t="s">
        <v>1643</v>
      </c>
      <c r="IX75" s="11" t="s">
        <v>1643</v>
      </c>
      <c r="IY75" s="12" t="s">
        <v>1643</v>
      </c>
      <c r="IZ75" s="15" t="s">
        <v>1643</v>
      </c>
      <c r="JA75" s="15" t="s">
        <v>1643</v>
      </c>
      <c r="JB75" s="11" t="s">
        <v>1643</v>
      </c>
      <c r="JC75" s="11" t="s">
        <v>1643</v>
      </c>
      <c r="JD75" s="12" t="s">
        <v>1643</v>
      </c>
      <c r="JE75" s="14" t="s">
        <v>1643</v>
      </c>
      <c r="JF75" s="11" t="s">
        <v>1643</v>
      </c>
      <c r="JG75" s="11" t="s">
        <v>1643</v>
      </c>
      <c r="JH75" s="11" t="s">
        <v>1643</v>
      </c>
      <c r="JI75" s="11" t="s">
        <v>1643</v>
      </c>
      <c r="JJ75" s="11" t="s">
        <v>1643</v>
      </c>
      <c r="JK75" s="11" t="s">
        <v>1643</v>
      </c>
      <c r="JL75" s="11" t="s">
        <v>1643</v>
      </c>
      <c r="JM75" s="21" t="s">
        <v>1643</v>
      </c>
      <c r="JN75" s="14" t="s">
        <v>1643</v>
      </c>
      <c r="JO75" s="11" t="s">
        <v>1643</v>
      </c>
      <c r="JP75" s="11" t="s">
        <v>1643</v>
      </c>
      <c r="JQ75" s="11" t="s">
        <v>1643</v>
      </c>
      <c r="JR75" s="11" t="s">
        <v>1643</v>
      </c>
      <c r="JS75" s="12" t="s">
        <v>1643</v>
      </c>
      <c r="JT75" s="14" t="s">
        <v>1643</v>
      </c>
      <c r="JU75" s="11" t="s">
        <v>1643</v>
      </c>
      <c r="JV75" s="11" t="s">
        <v>1643</v>
      </c>
      <c r="JW75" s="11" t="s">
        <v>1643</v>
      </c>
      <c r="JX75" s="12" t="s">
        <v>1643</v>
      </c>
      <c r="JY75" s="14" t="s">
        <v>1643</v>
      </c>
      <c r="JZ75" s="11" t="s">
        <v>1643</v>
      </c>
      <c r="KA75" s="11" t="s">
        <v>1643</v>
      </c>
      <c r="KB75" s="11" t="s">
        <v>1643</v>
      </c>
      <c r="KC75" s="11" t="s">
        <v>1643</v>
      </c>
      <c r="KD75" s="11" t="s">
        <v>1643</v>
      </c>
      <c r="KE75" s="11" t="s">
        <v>1643</v>
      </c>
      <c r="KF75" s="11" t="s">
        <v>1643</v>
      </c>
      <c r="KG75" s="12" t="s">
        <v>1643</v>
      </c>
      <c r="KH75" s="14" t="s">
        <v>1643</v>
      </c>
      <c r="KI75" s="11" t="s">
        <v>1643</v>
      </c>
      <c r="KJ75" s="11" t="s">
        <v>1643</v>
      </c>
      <c r="KK75" s="11" t="s">
        <v>1643</v>
      </c>
      <c r="KL75" s="11" t="s">
        <v>1643</v>
      </c>
      <c r="KM75" s="11" t="s">
        <v>1643</v>
      </c>
      <c r="KN75" s="21" t="s">
        <v>1643</v>
      </c>
      <c r="KO75" s="14" t="s">
        <v>1643</v>
      </c>
      <c r="KP75" s="11" t="s">
        <v>1643</v>
      </c>
      <c r="KQ75" s="11" t="s">
        <v>1643</v>
      </c>
      <c r="KR75" s="11" t="s">
        <v>1643</v>
      </c>
      <c r="KS75" s="21" t="s">
        <v>1643</v>
      </c>
      <c r="KT75" s="17" t="s">
        <v>1643</v>
      </c>
      <c r="KU75" s="14" t="s">
        <v>1643</v>
      </c>
      <c r="KV75" s="11" t="s">
        <v>1643</v>
      </c>
      <c r="KW75" s="11" t="s">
        <v>1643</v>
      </c>
      <c r="KX75" s="11" t="s">
        <v>1643</v>
      </c>
      <c r="KY75" s="11" t="s">
        <v>1643</v>
      </c>
      <c r="KZ75" s="11" t="s">
        <v>1643</v>
      </c>
      <c r="LA75" s="11" t="s">
        <v>1643</v>
      </c>
      <c r="LB75" s="11" t="s">
        <v>1643</v>
      </c>
      <c r="LC75" s="11" t="s">
        <v>1643</v>
      </c>
      <c r="LD75" s="11" t="s">
        <v>1643</v>
      </c>
      <c r="LE75" s="11" t="s">
        <v>1643</v>
      </c>
      <c r="LF75" s="11" t="s">
        <v>1643</v>
      </c>
      <c r="LG75" s="11" t="s">
        <v>1643</v>
      </c>
      <c r="LH75" s="11" t="s">
        <v>1643</v>
      </c>
      <c r="LI75" s="11" t="s">
        <v>1643</v>
      </c>
      <c r="LJ75" s="11" t="s">
        <v>1643</v>
      </c>
      <c r="LK75" s="11" t="s">
        <v>1643</v>
      </c>
      <c r="LL75" s="11" t="s">
        <v>1643</v>
      </c>
      <c r="LM75" s="11" t="s">
        <v>1643</v>
      </c>
      <c r="LN75" s="11" t="s">
        <v>1643</v>
      </c>
      <c r="LO75" s="11" t="s">
        <v>1643</v>
      </c>
      <c r="LP75" s="11" t="s">
        <v>1643</v>
      </c>
      <c r="LQ75" s="11" t="s">
        <v>1643</v>
      </c>
      <c r="LR75" s="11" t="s">
        <v>1643</v>
      </c>
      <c r="LS75" s="11" t="s">
        <v>1643</v>
      </c>
      <c r="LT75" s="11" t="s">
        <v>1643</v>
      </c>
      <c r="LU75" s="11" t="s">
        <v>1643</v>
      </c>
      <c r="LV75" s="11" t="s">
        <v>1643</v>
      </c>
      <c r="LW75" s="11" t="s">
        <v>1643</v>
      </c>
      <c r="LX75" s="11" t="s">
        <v>1643</v>
      </c>
      <c r="LY75" s="11" t="s">
        <v>1643</v>
      </c>
      <c r="LZ75" s="11" t="s">
        <v>1643</v>
      </c>
      <c r="MA75" s="11" t="s">
        <v>1643</v>
      </c>
      <c r="MB75" s="11" t="s">
        <v>1643</v>
      </c>
      <c r="MC75" s="11" t="s">
        <v>1643</v>
      </c>
      <c r="MD75" s="11" t="s">
        <v>1643</v>
      </c>
      <c r="ME75" s="11" t="s">
        <v>1643</v>
      </c>
      <c r="MF75" s="11" t="s">
        <v>1643</v>
      </c>
      <c r="MG75" s="11" t="s">
        <v>1643</v>
      </c>
      <c r="MH75" s="11" t="s">
        <v>1643</v>
      </c>
      <c r="MI75" s="11" t="s">
        <v>1643</v>
      </c>
      <c r="MJ75" s="11" t="s">
        <v>1643</v>
      </c>
      <c r="MK75" s="11" t="s">
        <v>1643</v>
      </c>
      <c r="ML75" s="11" t="s">
        <v>1643</v>
      </c>
      <c r="MM75" s="11" t="s">
        <v>1643</v>
      </c>
      <c r="MN75" s="21" t="s">
        <v>1643</v>
      </c>
      <c r="MO75" s="14" t="s">
        <v>1643</v>
      </c>
      <c r="MP75" s="11" t="s">
        <v>1643</v>
      </c>
      <c r="MQ75" s="11" t="s">
        <v>1643</v>
      </c>
      <c r="MR75" s="11" t="s">
        <v>1643</v>
      </c>
      <c r="MS75" s="11" t="s">
        <v>1643</v>
      </c>
      <c r="MT75" s="11" t="s">
        <v>1643</v>
      </c>
      <c r="MU75" s="11" t="s">
        <v>1643</v>
      </c>
      <c r="MV75" s="21" t="s">
        <v>1643</v>
      </c>
      <c r="MW75" s="14" t="s">
        <v>1643</v>
      </c>
      <c r="MX75" s="11" t="s">
        <v>1643</v>
      </c>
      <c r="MY75" s="11" t="s">
        <v>1643</v>
      </c>
      <c r="MZ75" s="11" t="s">
        <v>1643</v>
      </c>
      <c r="NA75" s="11" t="s">
        <v>1643</v>
      </c>
      <c r="NB75" s="11" t="s">
        <v>1643</v>
      </c>
      <c r="NC75" s="21" t="s">
        <v>1643</v>
      </c>
      <c r="ND75" s="14" t="s">
        <v>1643</v>
      </c>
      <c r="NE75" s="11" t="s">
        <v>1643</v>
      </c>
      <c r="NF75" s="11" t="s">
        <v>1643</v>
      </c>
      <c r="NG75" s="11" t="s">
        <v>1643</v>
      </c>
      <c r="NH75" s="11" t="s">
        <v>1643</v>
      </c>
      <c r="NI75" s="11" t="s">
        <v>1643</v>
      </c>
      <c r="NJ75" s="11" t="s">
        <v>1643</v>
      </c>
      <c r="NK75" s="11" t="s">
        <v>1643</v>
      </c>
      <c r="NL75" s="11" t="s">
        <v>1643</v>
      </c>
      <c r="NM75" s="11" t="s">
        <v>1643</v>
      </c>
      <c r="NN75" s="11" t="s">
        <v>1643</v>
      </c>
      <c r="NO75" s="21" t="s">
        <v>1643</v>
      </c>
      <c r="NP75" s="14" t="s">
        <v>1643</v>
      </c>
      <c r="NQ75" s="11" t="s">
        <v>1643</v>
      </c>
      <c r="NR75" s="11" t="s">
        <v>1643</v>
      </c>
      <c r="NS75" s="11" t="s">
        <v>1643</v>
      </c>
      <c r="NT75" s="11" t="s">
        <v>1643</v>
      </c>
      <c r="NU75" s="11" t="s">
        <v>1643</v>
      </c>
      <c r="NV75" s="11" t="s">
        <v>1643</v>
      </c>
      <c r="NW75" s="11" t="s">
        <v>1643</v>
      </c>
      <c r="NX75" s="11" t="s">
        <v>1643</v>
      </c>
      <c r="NY75" s="11" t="s">
        <v>1643</v>
      </c>
      <c r="NZ75" s="11" t="s">
        <v>1643</v>
      </c>
      <c r="OA75" s="11" t="s">
        <v>1643</v>
      </c>
      <c r="OB75" s="11" t="s">
        <v>1643</v>
      </c>
      <c r="OC75" s="11" t="s">
        <v>1643</v>
      </c>
      <c r="OD75" s="11" t="s">
        <v>1643</v>
      </c>
      <c r="OE75" s="12" t="s">
        <v>1643</v>
      </c>
      <c r="OF75" s="14" t="s">
        <v>1643</v>
      </c>
      <c r="OG75" s="11" t="s">
        <v>1643</v>
      </c>
      <c r="OH75" s="11" t="s">
        <v>1643</v>
      </c>
      <c r="OI75" s="11" t="s">
        <v>1643</v>
      </c>
      <c r="OJ75" s="11" t="s">
        <v>1643</v>
      </c>
      <c r="OK75" s="11" t="s">
        <v>1643</v>
      </c>
      <c r="OL75" s="11" t="s">
        <v>1643</v>
      </c>
      <c r="OM75" s="12" t="s">
        <v>1643</v>
      </c>
      <c r="ON75" s="14" t="s">
        <v>1643</v>
      </c>
      <c r="OO75" s="11" t="s">
        <v>1643</v>
      </c>
      <c r="OP75" s="11" t="s">
        <v>1643</v>
      </c>
      <c r="OQ75" s="11" t="s">
        <v>1643</v>
      </c>
      <c r="OR75" s="11" t="s">
        <v>1643</v>
      </c>
      <c r="OS75" s="11" t="s">
        <v>1643</v>
      </c>
      <c r="OT75" s="11" t="s">
        <v>1643</v>
      </c>
      <c r="OU75" s="11" t="s">
        <v>1643</v>
      </c>
      <c r="OV75" s="11" t="s">
        <v>1643</v>
      </c>
      <c r="OW75" s="11" t="s">
        <v>1643</v>
      </c>
      <c r="OX75" s="12" t="s">
        <v>1643</v>
      </c>
      <c r="OY75" s="14" t="s">
        <v>1643</v>
      </c>
      <c r="OZ75" s="11" t="s">
        <v>1643</v>
      </c>
      <c r="PA75" s="11" t="s">
        <v>1643</v>
      </c>
      <c r="PB75" s="11" t="s">
        <v>1643</v>
      </c>
      <c r="PC75" s="11" t="s">
        <v>1643</v>
      </c>
      <c r="PD75" s="11" t="s">
        <v>1643</v>
      </c>
      <c r="PE75" s="11" t="s">
        <v>1643</v>
      </c>
      <c r="PF75" s="11" t="s">
        <v>1643</v>
      </c>
      <c r="PG75" s="11" t="s">
        <v>1643</v>
      </c>
      <c r="PH75" s="11" t="s">
        <v>1643</v>
      </c>
      <c r="PI75" s="11" t="s">
        <v>1643</v>
      </c>
      <c r="PJ75" s="11" t="s">
        <v>1643</v>
      </c>
      <c r="PK75" s="11" t="s">
        <v>1643</v>
      </c>
      <c r="PL75" s="11" t="s">
        <v>1643</v>
      </c>
      <c r="PM75" s="11" t="s">
        <v>1643</v>
      </c>
      <c r="PN75" s="11" t="s">
        <v>1643</v>
      </c>
      <c r="PO75" s="11" t="s">
        <v>1643</v>
      </c>
      <c r="PP75" s="11" t="s">
        <v>1643</v>
      </c>
      <c r="PQ75" s="11" t="s">
        <v>1643</v>
      </c>
      <c r="PR75" s="11" t="s">
        <v>1643</v>
      </c>
      <c r="PS75" s="11" t="s">
        <v>1643</v>
      </c>
      <c r="PT75" s="11" t="s">
        <v>1643</v>
      </c>
      <c r="PU75" s="11" t="s">
        <v>1643</v>
      </c>
      <c r="PV75" s="11" t="s">
        <v>1643</v>
      </c>
      <c r="PW75" s="11" t="s">
        <v>1643</v>
      </c>
      <c r="PX75" s="11" t="s">
        <v>1643</v>
      </c>
      <c r="PY75" s="11" t="s">
        <v>1643</v>
      </c>
      <c r="PZ75" s="11" t="s">
        <v>1643</v>
      </c>
      <c r="QA75" s="11" t="s">
        <v>1643</v>
      </c>
      <c r="QB75" s="11" t="s">
        <v>1643</v>
      </c>
      <c r="QC75" s="11" t="s">
        <v>1643</v>
      </c>
      <c r="QD75" s="11" t="s">
        <v>1643</v>
      </c>
      <c r="QE75" s="11" t="s">
        <v>1643</v>
      </c>
      <c r="QF75" s="11" t="s">
        <v>1643</v>
      </c>
      <c r="QG75" s="11" t="s">
        <v>1643</v>
      </c>
      <c r="QH75" s="11" t="s">
        <v>1643</v>
      </c>
      <c r="QI75" s="11" t="s">
        <v>1643</v>
      </c>
      <c r="QJ75" s="11" t="s">
        <v>1643</v>
      </c>
      <c r="QK75" s="11" t="s">
        <v>1643</v>
      </c>
      <c r="QL75" s="11" t="s">
        <v>1643</v>
      </c>
      <c r="QM75" s="11" t="s">
        <v>1643</v>
      </c>
      <c r="QN75" s="11" t="s">
        <v>1643</v>
      </c>
      <c r="QO75" s="11" t="s">
        <v>1643</v>
      </c>
      <c r="QP75" s="11" t="s">
        <v>1643</v>
      </c>
      <c r="QQ75" s="11" t="s">
        <v>1643</v>
      </c>
      <c r="QR75" s="11" t="s">
        <v>1643</v>
      </c>
      <c r="QS75" s="11" t="s">
        <v>1643</v>
      </c>
      <c r="QT75" s="11" t="s">
        <v>1643</v>
      </c>
      <c r="QU75" s="11" t="s">
        <v>1643</v>
      </c>
      <c r="QV75" s="11" t="s">
        <v>1643</v>
      </c>
      <c r="QW75" s="11" t="s">
        <v>1643</v>
      </c>
      <c r="QX75" s="11" t="s">
        <v>1643</v>
      </c>
      <c r="QY75" s="11" t="s">
        <v>1643</v>
      </c>
      <c r="QZ75" s="11" t="s">
        <v>1643</v>
      </c>
      <c r="RA75" s="11" t="s">
        <v>1643</v>
      </c>
      <c r="RB75" s="11" t="s">
        <v>1643</v>
      </c>
      <c r="RC75" s="11" t="s">
        <v>1643</v>
      </c>
      <c r="RD75" s="11" t="s">
        <v>1643</v>
      </c>
      <c r="RE75" s="11" t="s">
        <v>1643</v>
      </c>
      <c r="RF75" s="11" t="s">
        <v>1643</v>
      </c>
      <c r="RG75" s="11" t="s">
        <v>1643</v>
      </c>
      <c r="RH75" s="11" t="s">
        <v>1643</v>
      </c>
      <c r="RI75" s="11" t="s">
        <v>1643</v>
      </c>
      <c r="RJ75" s="11" t="s">
        <v>1643</v>
      </c>
      <c r="RK75" s="12" t="s">
        <v>1643</v>
      </c>
      <c r="RL75" s="8" t="s">
        <v>1643</v>
      </c>
      <c r="RM75" s="3" t="s">
        <v>1643</v>
      </c>
      <c r="RN75" s="3" t="s">
        <v>1643</v>
      </c>
      <c r="RO75" s="3" t="s">
        <v>1643</v>
      </c>
      <c r="RP75" s="3" t="s">
        <v>1643</v>
      </c>
      <c r="RQ75" s="3" t="s">
        <v>1643</v>
      </c>
      <c r="RR75" s="20" t="s">
        <v>1643</v>
      </c>
      <c r="RS75" s="14" t="s">
        <v>1643</v>
      </c>
      <c r="RT75" s="11" t="s">
        <v>1643</v>
      </c>
      <c r="RU75" s="11" t="s">
        <v>1643</v>
      </c>
      <c r="RV75" s="11" t="s">
        <v>1643</v>
      </c>
      <c r="RW75" s="11" t="s">
        <v>1643</v>
      </c>
      <c r="RX75" s="11" t="s">
        <v>1643</v>
      </c>
      <c r="RY75" s="11" t="s">
        <v>1643</v>
      </c>
      <c r="RZ75" s="11" t="s">
        <v>1643</v>
      </c>
      <c r="SA75" s="11" t="s">
        <v>1643</v>
      </c>
      <c r="SB75" s="11" t="s">
        <v>1643</v>
      </c>
      <c r="SC75" s="11" t="s">
        <v>1643</v>
      </c>
      <c r="SD75" s="11" t="s">
        <v>1643</v>
      </c>
      <c r="SE75" s="11" t="s">
        <v>1643</v>
      </c>
      <c r="SF75" s="11" t="s">
        <v>1643</v>
      </c>
      <c r="SG75" s="11" t="s">
        <v>1643</v>
      </c>
      <c r="SH75" s="11" t="s">
        <v>1643</v>
      </c>
      <c r="SI75" s="11" t="s">
        <v>1643</v>
      </c>
      <c r="SJ75" s="11" t="s">
        <v>1643</v>
      </c>
      <c r="SK75" s="11" t="s">
        <v>1643</v>
      </c>
      <c r="SL75" s="11" t="s">
        <v>1643</v>
      </c>
      <c r="SM75" s="11" t="s">
        <v>1643</v>
      </c>
      <c r="SN75" s="11" t="s">
        <v>1643</v>
      </c>
      <c r="SO75" s="11" t="s">
        <v>1643</v>
      </c>
      <c r="SP75" s="11" t="s">
        <v>1643</v>
      </c>
      <c r="SQ75" s="11" t="s">
        <v>1643</v>
      </c>
      <c r="SR75" s="11" t="s">
        <v>1643</v>
      </c>
      <c r="SS75" s="11" t="s">
        <v>1643</v>
      </c>
      <c r="ST75" s="11" t="s">
        <v>1643</v>
      </c>
      <c r="SU75" s="11" t="s">
        <v>1643</v>
      </c>
      <c r="SV75" s="11" t="s">
        <v>1643</v>
      </c>
      <c r="SW75" s="11" t="s">
        <v>1643</v>
      </c>
      <c r="SX75" s="11" t="s">
        <v>1643</v>
      </c>
      <c r="SY75" s="11" t="s">
        <v>1643</v>
      </c>
      <c r="SZ75" s="11" t="s">
        <v>1643</v>
      </c>
      <c r="TA75" s="11" t="s">
        <v>1643</v>
      </c>
      <c r="TB75" s="21" t="s">
        <v>1643</v>
      </c>
      <c r="TC75" s="14"/>
      <c r="TD75" s="11"/>
      <c r="TE75" s="12"/>
      <c r="TF75" s="19" t="s">
        <v>1643</v>
      </c>
      <c r="TG75" s="14" t="s">
        <v>1643</v>
      </c>
      <c r="TH75" s="11" t="s">
        <v>1643</v>
      </c>
      <c r="TI75" s="11" t="s">
        <v>1643</v>
      </c>
      <c r="TJ75" s="11" t="s">
        <v>1643</v>
      </c>
      <c r="TK75" s="11" t="s">
        <v>1643</v>
      </c>
      <c r="TL75" s="11" t="s">
        <v>1643</v>
      </c>
      <c r="TM75" s="11" t="s">
        <v>1643</v>
      </c>
      <c r="TN75" s="11" t="s">
        <v>1643</v>
      </c>
      <c r="TO75" s="11" t="s">
        <v>1643</v>
      </c>
      <c r="TP75" s="12" t="s">
        <v>1643</v>
      </c>
      <c r="TQ75" s="8" t="s">
        <v>1643</v>
      </c>
      <c r="TR75" s="3" t="s">
        <v>1643</v>
      </c>
      <c r="TS75" s="3" t="s">
        <v>1643</v>
      </c>
      <c r="TT75" s="3" t="s">
        <v>1643</v>
      </c>
      <c r="TU75" s="20" t="s">
        <v>1643</v>
      </c>
      <c r="TV75" s="14" t="s">
        <v>1643</v>
      </c>
      <c r="TW75" s="12" t="s">
        <v>1643</v>
      </c>
      <c r="TX75" s="14" t="s">
        <v>1643</v>
      </c>
      <c r="TY75" s="12" t="s">
        <v>1643</v>
      </c>
      <c r="TZ75" s="14" t="s">
        <v>1643</v>
      </c>
      <c r="UA75" s="11" t="s">
        <v>1643</v>
      </c>
      <c r="UB75" s="11" t="s">
        <v>1643</v>
      </c>
      <c r="UC75" s="11" t="s">
        <v>1643</v>
      </c>
      <c r="UD75" s="11" t="s">
        <v>1643</v>
      </c>
      <c r="UE75" s="12" t="s">
        <v>1643</v>
      </c>
      <c r="UF75" s="14" t="s">
        <v>1643</v>
      </c>
      <c r="UG75" s="11" t="s">
        <v>1643</v>
      </c>
      <c r="UH75" s="12" t="s">
        <v>1643</v>
      </c>
      <c r="UI75" s="14" t="s">
        <v>1643</v>
      </c>
      <c r="UJ75" s="11" t="s">
        <v>1643</v>
      </c>
      <c r="UK75" s="11" t="s">
        <v>1643</v>
      </c>
      <c r="UL75" s="11" t="s">
        <v>1643</v>
      </c>
      <c r="UM75" s="11" t="s">
        <v>1643</v>
      </c>
      <c r="UN75" s="11" t="s">
        <v>1643</v>
      </c>
      <c r="UO75" s="11" t="s">
        <v>1643</v>
      </c>
      <c r="UP75" s="11" t="s">
        <v>1643</v>
      </c>
      <c r="UQ75" s="11" t="s">
        <v>1643</v>
      </c>
      <c r="UR75" s="11" t="s">
        <v>1643</v>
      </c>
      <c r="US75" s="11" t="s">
        <v>1643</v>
      </c>
      <c r="UT75" s="11" t="s">
        <v>1643</v>
      </c>
      <c r="UU75" s="11" t="s">
        <v>1643</v>
      </c>
      <c r="UV75" s="11" t="s">
        <v>1643</v>
      </c>
      <c r="UW75" s="11" t="s">
        <v>1643</v>
      </c>
      <c r="UX75" s="12" t="s">
        <v>1643</v>
      </c>
      <c r="UY75" s="14" t="s">
        <v>1643</v>
      </c>
      <c r="UZ75" s="11" t="s">
        <v>1643</v>
      </c>
      <c r="VA75" s="11" t="s">
        <v>1643</v>
      </c>
      <c r="VB75" s="11" t="s">
        <v>1643</v>
      </c>
      <c r="VC75" s="11" t="s">
        <v>1643</v>
      </c>
      <c r="VD75" s="11" t="s">
        <v>1643</v>
      </c>
      <c r="VE75" s="11" t="s">
        <v>1643</v>
      </c>
      <c r="VF75" s="12" t="s">
        <v>1643</v>
      </c>
      <c r="VG75" s="14" t="s">
        <v>1643</v>
      </c>
      <c r="VH75" s="11" t="s">
        <v>1643</v>
      </c>
      <c r="VI75" s="11" t="s">
        <v>1643</v>
      </c>
      <c r="VJ75" s="11" t="s">
        <v>1643</v>
      </c>
      <c r="VK75" s="11" t="s">
        <v>1643</v>
      </c>
      <c r="VL75" s="11" t="s">
        <v>1643</v>
      </c>
      <c r="VM75" s="11" t="s">
        <v>1643</v>
      </c>
      <c r="VN75" s="12" t="s">
        <v>1643</v>
      </c>
      <c r="VO75" s="14" t="s">
        <v>1643</v>
      </c>
      <c r="VP75" s="11" t="s">
        <v>1643</v>
      </c>
      <c r="VQ75" s="11" t="s">
        <v>1643</v>
      </c>
      <c r="VR75" s="11" t="s">
        <v>1643</v>
      </c>
      <c r="VS75" s="11" t="s">
        <v>1643</v>
      </c>
      <c r="VT75" s="11" t="s">
        <v>1643</v>
      </c>
      <c r="VU75" s="11" t="s">
        <v>1643</v>
      </c>
      <c r="VV75" s="11" t="s">
        <v>1643</v>
      </c>
      <c r="VW75" s="11" t="s">
        <v>1643</v>
      </c>
      <c r="VX75" s="11" t="s">
        <v>1643</v>
      </c>
      <c r="VY75" s="11" t="s">
        <v>1643</v>
      </c>
      <c r="VZ75" s="11" t="s">
        <v>1643</v>
      </c>
      <c r="WA75" s="11" t="s">
        <v>1643</v>
      </c>
      <c r="WB75" s="11" t="s">
        <v>1643</v>
      </c>
      <c r="WC75" s="11" t="s">
        <v>1643</v>
      </c>
      <c r="WD75" s="11" t="s">
        <v>1643</v>
      </c>
      <c r="WE75" s="11" t="s">
        <v>1643</v>
      </c>
      <c r="WF75" s="11" t="s">
        <v>1643</v>
      </c>
      <c r="WG75" s="11" t="s">
        <v>1643</v>
      </c>
      <c r="WH75" s="11" t="s">
        <v>1643</v>
      </c>
      <c r="WI75" s="11" t="s">
        <v>1643</v>
      </c>
      <c r="WJ75" s="11" t="s">
        <v>1643</v>
      </c>
      <c r="WK75" s="11" t="s">
        <v>1643</v>
      </c>
      <c r="WL75" s="11" t="s">
        <v>1643</v>
      </c>
      <c r="WM75" s="11" t="s">
        <v>1643</v>
      </c>
      <c r="WN75" s="11" t="s">
        <v>1643</v>
      </c>
      <c r="WO75" s="11" t="s">
        <v>1643</v>
      </c>
      <c r="WP75" s="11" t="s">
        <v>1643</v>
      </c>
      <c r="WQ75" s="11" t="s">
        <v>1643</v>
      </c>
      <c r="WR75" s="11" t="s">
        <v>1643</v>
      </c>
      <c r="WS75" s="11" t="s">
        <v>1643</v>
      </c>
      <c r="WT75" s="11" t="s">
        <v>1643</v>
      </c>
      <c r="WU75" s="11" t="s">
        <v>1643</v>
      </c>
      <c r="WV75" s="11" t="s">
        <v>1643</v>
      </c>
      <c r="WW75" s="11" t="s">
        <v>1643</v>
      </c>
      <c r="WX75" s="11" t="s">
        <v>1643</v>
      </c>
      <c r="WY75" s="11" t="s">
        <v>1643</v>
      </c>
      <c r="WZ75" s="11" t="s">
        <v>1643</v>
      </c>
      <c r="XA75" s="11" t="s">
        <v>1643</v>
      </c>
      <c r="XB75" s="11" t="s">
        <v>1643</v>
      </c>
      <c r="XC75" s="11" t="s">
        <v>1643</v>
      </c>
      <c r="XD75" s="11" t="s">
        <v>1643</v>
      </c>
      <c r="XE75" s="11" t="s">
        <v>1643</v>
      </c>
      <c r="XF75" s="11" t="s">
        <v>1643</v>
      </c>
      <c r="XG75" s="11" t="s">
        <v>1643</v>
      </c>
      <c r="XH75" s="11" t="s">
        <v>1643</v>
      </c>
      <c r="XI75" s="11" t="s">
        <v>1643</v>
      </c>
      <c r="XJ75" s="11" t="s">
        <v>1643</v>
      </c>
      <c r="XK75" s="11" t="s">
        <v>1643</v>
      </c>
      <c r="XL75" s="11" t="s">
        <v>1643</v>
      </c>
      <c r="XM75" s="11" t="s">
        <v>1643</v>
      </c>
      <c r="XN75" s="11" t="s">
        <v>1643</v>
      </c>
      <c r="XO75" s="11" t="s">
        <v>1643</v>
      </c>
      <c r="XP75" s="11" t="s">
        <v>1643</v>
      </c>
      <c r="XQ75" s="11" t="s">
        <v>1643</v>
      </c>
      <c r="XR75" s="11" t="s">
        <v>1643</v>
      </c>
      <c r="XS75" s="11" t="s">
        <v>1643</v>
      </c>
      <c r="XT75" s="11" t="s">
        <v>1643</v>
      </c>
      <c r="XU75" s="11" t="s">
        <v>1643</v>
      </c>
      <c r="XV75" s="11" t="s">
        <v>1643</v>
      </c>
      <c r="XW75" s="11" t="s">
        <v>1643</v>
      </c>
      <c r="XX75" s="11" t="s">
        <v>1643</v>
      </c>
      <c r="XY75" s="11" t="s">
        <v>1643</v>
      </c>
      <c r="XZ75" s="11" t="s">
        <v>1643</v>
      </c>
      <c r="YA75" s="12" t="s">
        <v>1643</v>
      </c>
      <c r="YB75" s="14" t="s">
        <v>1643</v>
      </c>
      <c r="YC75" s="11" t="s">
        <v>1643</v>
      </c>
      <c r="YD75" s="11" t="s">
        <v>1643</v>
      </c>
      <c r="YE75" s="11" t="s">
        <v>1643</v>
      </c>
      <c r="YF75" s="11" t="s">
        <v>1643</v>
      </c>
      <c r="YG75" s="11" t="s">
        <v>1643</v>
      </c>
      <c r="YH75" s="12" t="s">
        <v>1643</v>
      </c>
      <c r="YI75" s="14" t="s">
        <v>1643</v>
      </c>
      <c r="YJ75" s="11" t="s">
        <v>1643</v>
      </c>
      <c r="YK75" s="11" t="s">
        <v>1643</v>
      </c>
      <c r="YL75" s="11" t="s">
        <v>1643</v>
      </c>
      <c r="YM75" s="11" t="s">
        <v>1643</v>
      </c>
      <c r="YN75" s="11" t="s">
        <v>1643</v>
      </c>
      <c r="YO75" s="11" t="s">
        <v>1643</v>
      </c>
      <c r="YP75" s="11" t="s">
        <v>1643</v>
      </c>
      <c r="YQ75" s="11" t="s">
        <v>1643</v>
      </c>
      <c r="YR75" s="11" t="s">
        <v>1643</v>
      </c>
      <c r="YS75" s="11" t="s">
        <v>1643</v>
      </c>
      <c r="YT75" s="11" t="s">
        <v>1643</v>
      </c>
      <c r="YU75" s="11" t="s">
        <v>1643</v>
      </c>
      <c r="YV75" s="11" t="s">
        <v>1643</v>
      </c>
      <c r="YW75" s="11" t="s">
        <v>1643</v>
      </c>
      <c r="YX75" s="11" t="s">
        <v>1643</v>
      </c>
      <c r="YY75" s="11" t="s">
        <v>1643</v>
      </c>
      <c r="YZ75" s="11" t="s">
        <v>1643</v>
      </c>
      <c r="ZA75" s="11" t="s">
        <v>1643</v>
      </c>
      <c r="ZB75" s="11" t="s">
        <v>1643</v>
      </c>
      <c r="ZC75" s="11" t="s">
        <v>1643</v>
      </c>
      <c r="ZD75" s="11" t="s">
        <v>1643</v>
      </c>
      <c r="ZE75" s="11" t="s">
        <v>1643</v>
      </c>
      <c r="ZF75" s="11" t="s">
        <v>1643</v>
      </c>
      <c r="ZG75" s="11" t="s">
        <v>1643</v>
      </c>
      <c r="ZH75" s="11" t="s">
        <v>1643</v>
      </c>
      <c r="ZI75" s="11" t="s">
        <v>1643</v>
      </c>
      <c r="ZJ75" s="11" t="s">
        <v>1643</v>
      </c>
      <c r="ZK75" s="11" t="s">
        <v>1643</v>
      </c>
      <c r="ZL75" s="11" t="s">
        <v>1643</v>
      </c>
      <c r="ZM75" s="11" t="s">
        <v>1643</v>
      </c>
      <c r="ZN75" s="11" t="s">
        <v>1643</v>
      </c>
      <c r="ZO75" s="11" t="s">
        <v>1643</v>
      </c>
      <c r="ZP75" s="11" t="s">
        <v>1643</v>
      </c>
      <c r="ZQ75" s="11" t="s">
        <v>1643</v>
      </c>
      <c r="ZR75" s="12" t="s">
        <v>1643</v>
      </c>
      <c r="ZS75" s="14"/>
      <c r="ZT75" s="11"/>
      <c r="ZU75" s="12"/>
      <c r="ZV75" s="19" t="s">
        <v>1643</v>
      </c>
      <c r="ZW75" s="14" t="s">
        <v>1643</v>
      </c>
      <c r="ZX75" s="11" t="s">
        <v>1643</v>
      </c>
      <c r="ZY75" s="11" t="s">
        <v>1643</v>
      </c>
      <c r="ZZ75" s="11" t="s">
        <v>1643</v>
      </c>
      <c r="AAA75" s="11" t="s">
        <v>1643</v>
      </c>
      <c r="AAB75" s="11" t="s">
        <v>1643</v>
      </c>
      <c r="AAC75" s="11" t="s">
        <v>1643</v>
      </c>
      <c r="AAD75" s="11" t="s">
        <v>1643</v>
      </c>
      <c r="AAE75" s="11" t="s">
        <v>1643</v>
      </c>
      <c r="AAF75" s="12" t="s">
        <v>1643</v>
      </c>
      <c r="AAG75" s="14" t="s">
        <v>1643</v>
      </c>
      <c r="AAH75" s="11" t="s">
        <v>1643</v>
      </c>
      <c r="AAI75" s="11" t="s">
        <v>1643</v>
      </c>
      <c r="AAJ75" s="11" t="s">
        <v>1643</v>
      </c>
      <c r="AAK75" s="11" t="s">
        <v>1643</v>
      </c>
      <c r="AAL75" s="11" t="s">
        <v>1643</v>
      </c>
      <c r="AAM75" s="11" t="s">
        <v>1643</v>
      </c>
      <c r="AAN75" s="11" t="s">
        <v>1643</v>
      </c>
      <c r="AAO75" s="12" t="s">
        <v>1643</v>
      </c>
      <c r="AAP75" s="14" t="s">
        <v>1643</v>
      </c>
      <c r="AAQ75" s="12" t="s">
        <v>1643</v>
      </c>
      <c r="AAR75" s="14" t="s">
        <v>1643</v>
      </c>
      <c r="AAS75" s="11" t="s">
        <v>1643</v>
      </c>
      <c r="AAT75" s="11" t="s">
        <v>1643</v>
      </c>
      <c r="AAU75" s="11" t="s">
        <v>1643</v>
      </c>
      <c r="AAV75" s="11" t="s">
        <v>1643</v>
      </c>
      <c r="AAW75" s="11" t="s">
        <v>1643</v>
      </c>
      <c r="AAX75" s="12" t="s">
        <v>1643</v>
      </c>
      <c r="AAY75" s="14" t="s">
        <v>1643</v>
      </c>
      <c r="AAZ75" s="14" t="s">
        <v>1643</v>
      </c>
      <c r="ABA75" s="11" t="s">
        <v>1643</v>
      </c>
      <c r="ABB75" s="11" t="s">
        <v>1643</v>
      </c>
      <c r="ABC75" s="11" t="s">
        <v>1643</v>
      </c>
      <c r="ABD75" s="11" t="s">
        <v>1643</v>
      </c>
      <c r="ABE75" s="21"/>
      <c r="ABF75" s="12" t="s">
        <v>1643</v>
      </c>
      <c r="ABG75" s="14" t="s">
        <v>1643</v>
      </c>
      <c r="ABH75" s="11" t="s">
        <v>1643</v>
      </c>
      <c r="ABI75" s="11" t="s">
        <v>1643</v>
      </c>
      <c r="ABJ75" s="11" t="s">
        <v>1643</v>
      </c>
      <c r="ABK75" s="11" t="s">
        <v>1643</v>
      </c>
      <c r="ABL75" s="11" t="s">
        <v>1643</v>
      </c>
      <c r="ABM75" s="12" t="s">
        <v>1643</v>
      </c>
      <c r="ABN75" s="14" t="s">
        <v>1643</v>
      </c>
      <c r="ABO75" s="11" t="s">
        <v>1643</v>
      </c>
      <c r="ABP75" s="11" t="s">
        <v>1643</v>
      </c>
      <c r="ABQ75" s="11" t="s">
        <v>1643</v>
      </c>
      <c r="ABR75" s="11" t="s">
        <v>1643</v>
      </c>
      <c r="ABS75" s="11" t="s">
        <v>1643</v>
      </c>
      <c r="ABT75" s="12" t="s">
        <v>1643</v>
      </c>
      <c r="ABU75" s="14" t="s">
        <v>1643</v>
      </c>
      <c r="ABV75" s="11" t="s">
        <v>1643</v>
      </c>
      <c r="ABW75" s="11" t="s">
        <v>1643</v>
      </c>
      <c r="ABX75" s="11" t="s">
        <v>1643</v>
      </c>
      <c r="ABY75" s="11" t="s">
        <v>1643</v>
      </c>
      <c r="ABZ75" s="11" t="s">
        <v>1643</v>
      </c>
      <c r="ACA75" s="12" t="s">
        <v>1643</v>
      </c>
      <c r="ACB75" s="14" t="s">
        <v>1643</v>
      </c>
      <c r="ACC75" s="11" t="s">
        <v>1643</v>
      </c>
      <c r="ACD75" s="11" t="s">
        <v>1643</v>
      </c>
      <c r="ACE75" s="11" t="s">
        <v>1643</v>
      </c>
      <c r="ACF75" s="11" t="s">
        <v>1643</v>
      </c>
      <c r="ACG75" s="11" t="s">
        <v>1643</v>
      </c>
      <c r="ACH75" s="11" t="s">
        <v>1643</v>
      </c>
      <c r="ACI75" s="11" t="s">
        <v>1643</v>
      </c>
      <c r="ACJ75" s="12" t="s">
        <v>1643</v>
      </c>
      <c r="ACK75" s="14" t="s">
        <v>1643</v>
      </c>
      <c r="ACL75" s="11" t="s">
        <v>1643</v>
      </c>
      <c r="ACM75" s="11" t="s">
        <v>1643</v>
      </c>
      <c r="ACN75" s="11" t="s">
        <v>1643</v>
      </c>
      <c r="ACO75" s="11" t="s">
        <v>1643</v>
      </c>
      <c r="ACP75" s="12" t="s">
        <v>1643</v>
      </c>
      <c r="ACQ75" s="14" t="s">
        <v>1643</v>
      </c>
      <c r="ACR75" s="11" t="s">
        <v>1643</v>
      </c>
      <c r="ACS75" s="11" t="s">
        <v>1643</v>
      </c>
      <c r="ACT75" s="11" t="s">
        <v>1643</v>
      </c>
      <c r="ACU75" s="12"/>
      <c r="ACV75" s="14" t="s">
        <v>1643</v>
      </c>
      <c r="ACW75" s="11" t="s">
        <v>1643</v>
      </c>
      <c r="ACX75" s="11" t="s">
        <v>1643</v>
      </c>
      <c r="ACY75" s="11" t="s">
        <v>1643</v>
      </c>
      <c r="ACZ75" s="12" t="s">
        <v>1643</v>
      </c>
      <c r="ADA75" s="14" t="s">
        <v>1643</v>
      </c>
      <c r="ADB75" s="11" t="s">
        <v>1643</v>
      </c>
      <c r="ADC75" s="11" t="s">
        <v>1643</v>
      </c>
      <c r="ADD75" s="11" t="s">
        <v>1643</v>
      </c>
      <c r="ADE75" s="11" t="s">
        <v>1643</v>
      </c>
      <c r="ADF75" s="11" t="s">
        <v>1643</v>
      </c>
      <c r="ADG75" s="11" t="s">
        <v>1643</v>
      </c>
      <c r="ADH75" s="11" t="s">
        <v>1643</v>
      </c>
      <c r="ADI75" s="21" t="s">
        <v>1643</v>
      </c>
      <c r="ADJ75" s="14" t="s">
        <v>1643</v>
      </c>
      <c r="ADK75" s="11" t="s">
        <v>1643</v>
      </c>
      <c r="ADL75" s="11" t="s">
        <v>1643</v>
      </c>
      <c r="ADM75" s="11" t="s">
        <v>1643</v>
      </c>
      <c r="ADN75" s="11" t="s">
        <v>1643</v>
      </c>
      <c r="ADO75" s="12" t="s">
        <v>1643</v>
      </c>
      <c r="ADP75" s="14" t="s">
        <v>1643</v>
      </c>
      <c r="ADQ75" s="15" t="s">
        <v>1643</v>
      </c>
      <c r="ADR75" s="11" t="s">
        <v>1643</v>
      </c>
      <c r="ADS75" s="11" t="s">
        <v>1643</v>
      </c>
      <c r="ADT75" s="12" t="s">
        <v>1643</v>
      </c>
      <c r="ADU75" s="14" t="s">
        <v>1643</v>
      </c>
      <c r="ADV75" s="15" t="s">
        <v>1643</v>
      </c>
      <c r="ADW75" s="11" t="s">
        <v>1643</v>
      </c>
      <c r="ADX75" s="11" t="s">
        <v>1643</v>
      </c>
      <c r="ADY75" s="12" t="s">
        <v>1643</v>
      </c>
      <c r="ADZ75" s="14" t="s">
        <v>1643</v>
      </c>
      <c r="AEA75" s="15" t="s">
        <v>1643</v>
      </c>
      <c r="AEB75" s="11" t="s">
        <v>1643</v>
      </c>
      <c r="AEC75" s="11" t="s">
        <v>1643</v>
      </c>
      <c r="AED75" s="12" t="s">
        <v>1643</v>
      </c>
      <c r="AEE75" s="14" t="s">
        <v>1643</v>
      </c>
      <c r="AEF75" s="11" t="s">
        <v>1643</v>
      </c>
      <c r="AEG75" s="11" t="s">
        <v>1643</v>
      </c>
      <c r="AEH75" s="11" t="s">
        <v>1643</v>
      </c>
      <c r="AEI75" s="11" t="s">
        <v>1643</v>
      </c>
      <c r="AEJ75" s="11" t="s">
        <v>1643</v>
      </c>
      <c r="AEK75" s="11" t="s">
        <v>1643</v>
      </c>
      <c r="AEL75" s="11" t="s">
        <v>1643</v>
      </c>
      <c r="AEM75" s="12" t="s">
        <v>1643</v>
      </c>
      <c r="AEN75" s="14" t="s">
        <v>1643</v>
      </c>
      <c r="AEO75" s="11" t="s">
        <v>1643</v>
      </c>
      <c r="AEP75" s="11" t="s">
        <v>1643</v>
      </c>
      <c r="AEQ75" s="11" t="s">
        <v>1643</v>
      </c>
      <c r="AER75" s="11" t="s">
        <v>1643</v>
      </c>
      <c r="AES75" s="11" t="s">
        <v>1643</v>
      </c>
      <c r="AET75" s="12" t="s">
        <v>1643</v>
      </c>
      <c r="AEU75" s="14" t="s">
        <v>1643</v>
      </c>
      <c r="AEV75" s="11" t="s">
        <v>1643</v>
      </c>
      <c r="AEW75" s="11" t="s">
        <v>1643</v>
      </c>
      <c r="AEX75" s="11" t="s">
        <v>1643</v>
      </c>
      <c r="AEY75" s="12" t="s">
        <v>1643</v>
      </c>
    </row>
  </sheetData>
  <autoFilter ref="A5:AEY75" xr:uid="{00000000-0009-0000-0000-000000000000}"/>
  <mergeCells count="135">
    <mergeCell ref="I1:N1"/>
    <mergeCell ref="O1:R1"/>
    <mergeCell ref="T1:AB1"/>
    <mergeCell ref="AF3:AU4"/>
    <mergeCell ref="AV3:BC4"/>
    <mergeCell ref="BD3:BK4"/>
    <mergeCell ref="BL3:DW3"/>
    <mergeCell ref="DX3:EB4"/>
    <mergeCell ref="EC3:EM4"/>
    <mergeCell ref="DF4:DN4"/>
    <mergeCell ref="DO4:DR4"/>
    <mergeCell ref="DS4:DV4"/>
    <mergeCell ref="EN3:EN5"/>
    <mergeCell ref="EO3:EX4"/>
    <mergeCell ref="EY3:EY5"/>
    <mergeCell ref="BL4:BO4"/>
    <mergeCell ref="BP4:BS4"/>
    <mergeCell ref="BT4:BU4"/>
    <mergeCell ref="BV4:BY4"/>
    <mergeCell ref="JN4:JX4"/>
    <mergeCell ref="HH3:HO3"/>
    <mergeCell ref="HP3:HV3"/>
    <mergeCell ref="HW3:IC3"/>
    <mergeCell ref="ID3:IJ3"/>
    <mergeCell ref="IK3:IS4"/>
    <mergeCell ref="IT3:JD3"/>
    <mergeCell ref="EZ3:GP4"/>
    <mergeCell ref="GQ3:GQ5"/>
    <mergeCell ref="GS3:GW4"/>
    <mergeCell ref="GX3:GY4"/>
    <mergeCell ref="GZ3:HA4"/>
    <mergeCell ref="HB3:HG4"/>
    <mergeCell ref="BZ4:CD4"/>
    <mergeCell ref="CE4:CK4"/>
    <mergeCell ref="CL4:CQ4"/>
    <mergeCell ref="CR4:DE4"/>
    <mergeCell ref="OY3:RK3"/>
    <mergeCell ref="RL3:RR4"/>
    <mergeCell ref="RS3:RU4"/>
    <mergeCell ref="RV3:RX4"/>
    <mergeCell ref="RY3:SA4"/>
    <mergeCell ref="SB3:SE4"/>
    <mergeCell ref="OY4:PB4"/>
    <mergeCell ref="PC4:PG4"/>
    <mergeCell ref="PH4:PI4"/>
    <mergeCell ref="PJ4:PM4"/>
    <mergeCell ref="SY3:TB4"/>
    <mergeCell ref="TC3:TE4"/>
    <mergeCell ref="TF3:TF5"/>
    <mergeCell ref="TG3:TP4"/>
    <mergeCell ref="TQ3:TU4"/>
    <mergeCell ref="TV3:TW4"/>
    <mergeCell ref="SF3:SH4"/>
    <mergeCell ref="SI3:SK4"/>
    <mergeCell ref="SL3:SN4"/>
    <mergeCell ref="SO3:SQ4"/>
    <mergeCell ref="SR3:ST4"/>
    <mergeCell ref="SU3:SX4"/>
    <mergeCell ref="AEE3:AEM4"/>
    <mergeCell ref="AEN3:AET4"/>
    <mergeCell ref="AEU3:AEY4"/>
    <mergeCell ref="ACK4:ACZ4"/>
    <mergeCell ref="ADJ4:AED4"/>
    <mergeCell ref="AAS3:AAX4"/>
    <mergeCell ref="AAY3:ABF3"/>
    <mergeCell ref="ABG3:ABM3"/>
    <mergeCell ref="ABN3:ABT3"/>
    <mergeCell ref="ABU3:ACA3"/>
    <mergeCell ref="ACB3:ACJ4"/>
    <mergeCell ref="ACK3:ACZ3"/>
    <mergeCell ref="ADA3:ADI4"/>
    <mergeCell ref="ADJ3:AED3"/>
    <mergeCell ref="AAY4:ABF4"/>
    <mergeCell ref="ABG4:ABM4"/>
    <mergeCell ref="ABN4:ABT4"/>
    <mergeCell ref="ABU4:ACA4"/>
    <mergeCell ref="ZO3:ZR4"/>
    <mergeCell ref="ZS3:ZU4"/>
    <mergeCell ref="ZV3:ZV5"/>
    <mergeCell ref="ZW3:AAF4"/>
    <mergeCell ref="AAG3:AAO4"/>
    <mergeCell ref="AAP3:AAQ4"/>
    <mergeCell ref="YV3:YX4"/>
    <mergeCell ref="YY3:ZA4"/>
    <mergeCell ref="ZB3:ZD4"/>
    <mergeCell ref="ZE3:ZG4"/>
    <mergeCell ref="ZH3:ZJ4"/>
    <mergeCell ref="ZK3:ZN4"/>
    <mergeCell ref="HH4:HO4"/>
    <mergeCell ref="HP4:HV4"/>
    <mergeCell ref="HW4:IC4"/>
    <mergeCell ref="ID4:IJ4"/>
    <mergeCell ref="IT4:JD4"/>
    <mergeCell ref="MO3:MV4"/>
    <mergeCell ref="MW3:NC4"/>
    <mergeCell ref="ND3:NO4"/>
    <mergeCell ref="NP3:OE4"/>
    <mergeCell ref="OF3:OM4"/>
    <mergeCell ref="ON3:OX4"/>
    <mergeCell ref="JE3:JM4"/>
    <mergeCell ref="JN3:JX3"/>
    <mergeCell ref="JY3:KG4"/>
    <mergeCell ref="KH3:KN4"/>
    <mergeCell ref="KO3:KS4"/>
    <mergeCell ref="KU3:MN4"/>
    <mergeCell ref="XS4:XV4"/>
    <mergeCell ref="RG4:RJ4"/>
    <mergeCell ref="VO4:VR4"/>
    <mergeCell ref="VS4:VW4"/>
    <mergeCell ref="VX4:VY4"/>
    <mergeCell ref="VZ4:WC4"/>
    <mergeCell ref="WD4:WH4"/>
    <mergeCell ref="VO3:YA3"/>
    <mergeCell ref="PN4:PR4"/>
    <mergeCell ref="PS4:PY4"/>
    <mergeCell ref="PZ4:QE4"/>
    <mergeCell ref="QF4:QS4"/>
    <mergeCell ref="QT4:RB4"/>
    <mergeCell ref="RC4:RF4"/>
    <mergeCell ref="XW4:XZ4"/>
    <mergeCell ref="VG3:VN4"/>
    <mergeCell ref="YL3:YN4"/>
    <mergeCell ref="YO3:YQ4"/>
    <mergeCell ref="YR3:YU4"/>
    <mergeCell ref="WI4:WO4"/>
    <mergeCell ref="WP4:WU4"/>
    <mergeCell ref="WV4:XI4"/>
    <mergeCell ref="XJ4:XR4"/>
    <mergeCell ref="TX3:TY4"/>
    <mergeCell ref="TZ3:UE4"/>
    <mergeCell ref="UF3:UH4"/>
    <mergeCell ref="UI3:UX4"/>
    <mergeCell ref="UY3:VF4"/>
    <mergeCell ref="YB3:YH4"/>
    <mergeCell ref="YI3:YK4"/>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DA9CE-9653-4529-AF95-E14A9D5CAF28}">
  <sheetPr>
    <tabColor rgb="FFFFC000"/>
  </sheetPr>
  <dimension ref="A1:AJ87"/>
  <sheetViews>
    <sheetView workbookViewId="0">
      <selection activeCell="B6" sqref="B6"/>
    </sheetView>
  </sheetViews>
  <sheetFormatPr defaultRowHeight="14.5" outlineLevelCol="1" x14ac:dyDescent="0.35"/>
  <cols>
    <col min="1" max="1" width="34.54296875" style="390" customWidth="1"/>
    <col min="3" max="3" width="8.7265625" customWidth="1"/>
    <col min="5" max="5" width="13.26953125" customWidth="1"/>
    <col min="7" max="7" width="13.26953125" customWidth="1"/>
    <col min="9" max="9" width="13.26953125" customWidth="1"/>
    <col min="12" max="12" width="13.08984375" customWidth="1"/>
    <col min="16" max="16" width="10.6328125" customWidth="1"/>
    <col min="22" max="22" width="26.453125" style="390" customWidth="1"/>
    <col min="23" max="23" width="6" style="390" hidden="1" customWidth="1" outlineLevel="1"/>
    <col min="24" max="24" width="6.453125" style="390" hidden="1" customWidth="1" outlineLevel="1"/>
    <col min="25" max="25" width="8.7265625" collapsed="1"/>
    <col min="34" max="34" width="12.26953125" customWidth="1"/>
  </cols>
  <sheetData>
    <row r="1" spans="1:36" ht="55.5" customHeight="1" x14ac:dyDescent="0.35">
      <c r="B1" s="371" t="s">
        <v>0</v>
      </c>
      <c r="C1" s="372" t="s">
        <v>1</v>
      </c>
      <c r="E1" s="667" t="s">
        <v>1939</v>
      </c>
      <c r="F1" s="371" t="s">
        <v>6</v>
      </c>
      <c r="G1" s="371" t="s">
        <v>1940</v>
      </c>
      <c r="H1" s="371" t="s">
        <v>6</v>
      </c>
      <c r="I1" s="371" t="s">
        <v>1941</v>
      </c>
      <c r="J1" s="371" t="s">
        <v>6</v>
      </c>
      <c r="L1" s="726" t="s">
        <v>1939</v>
      </c>
      <c r="M1" s="726" t="s">
        <v>6</v>
      </c>
      <c r="N1" s="726" t="s">
        <v>1940</v>
      </c>
      <c r="O1" s="726" t="s">
        <v>6</v>
      </c>
      <c r="P1" s="726" t="s">
        <v>1941</v>
      </c>
      <c r="Q1" s="726" t="s">
        <v>6</v>
      </c>
    </row>
    <row r="2" spans="1:36" ht="18.5" customHeight="1" x14ac:dyDescent="0.35">
      <c r="A2" s="391" t="s">
        <v>2</v>
      </c>
      <c r="B2" s="422">
        <f>COUNTIF('Live in - Bring in - External'!$O:$O,B1)</f>
        <v>21</v>
      </c>
      <c r="C2" s="422">
        <f>COUNTIF('Live in - Bring in - External'!$O:$O,C1)</f>
        <v>4</v>
      </c>
      <c r="E2" s="409">
        <f>COUNTIFS('Live in - Bring in - External'!$O:$O,"Yes",'Live in - Bring in - External'!$GW:$GW,"Yes")</f>
        <v>1</v>
      </c>
      <c r="F2" s="663">
        <f>E2/$B2</f>
        <v>4.7619047619047616E-2</v>
      </c>
      <c r="G2" s="409">
        <f>COUNTIFS('Live in - Bring in - External'!$O:$O,"Yes",'Live in - Bring in - External'!$GX:$GX,"Yes")</f>
        <v>13</v>
      </c>
      <c r="H2" s="663">
        <f>G2/$B2</f>
        <v>0.61904761904761907</v>
      </c>
      <c r="I2" s="409">
        <f>COUNTIFS('Live in - Bring in - External'!$O:$O,"Yes",'Live in - Bring in - External'!$GY:$GY,"Yes")</f>
        <v>7</v>
      </c>
      <c r="J2" s="663">
        <f>I2/$B2</f>
        <v>0.33333333333333331</v>
      </c>
      <c r="L2" s="409">
        <f>COUNTIFS('Live in - Bring in - External'!$O:$O,"No",'Live in - Bring in - External'!$GW:$GW,"Yes")</f>
        <v>1</v>
      </c>
      <c r="M2" s="663">
        <f>L2/$C2</f>
        <v>0.25</v>
      </c>
      <c r="N2" s="409">
        <f>COUNTIFS('Live in - Bring in - External'!$O:$O,"No",'Live in - Bring in - External'!$GX:$GX,"Yes")</f>
        <v>1</v>
      </c>
      <c r="O2" s="663">
        <f>N2/$C2</f>
        <v>0.25</v>
      </c>
      <c r="P2" s="409">
        <f>COUNTIFS('Live in - Bring in - External'!$O:$O,"No",'Live in - Bring in - External'!$GY:$GY,"Yes")</f>
        <v>2</v>
      </c>
      <c r="Q2" s="663">
        <f>P2/$C2</f>
        <v>0.5</v>
      </c>
    </row>
    <row r="3" spans="1:36" ht="18.5" x14ac:dyDescent="0.35">
      <c r="A3" s="392"/>
    </row>
    <row r="4" spans="1:36" ht="92.5" customHeight="1" x14ac:dyDescent="0.35">
      <c r="A4" s="393" t="s">
        <v>3</v>
      </c>
      <c r="E4" s="369" t="s">
        <v>1939</v>
      </c>
      <c r="F4" s="369" t="s">
        <v>6</v>
      </c>
      <c r="G4" s="369" t="s">
        <v>1940</v>
      </c>
      <c r="H4" s="369" t="s">
        <v>6</v>
      </c>
      <c r="I4" s="369" t="s">
        <v>1941</v>
      </c>
      <c r="J4" s="369" t="s">
        <v>6</v>
      </c>
      <c r="V4" s="393" t="s">
        <v>4</v>
      </c>
      <c r="W4" s="393"/>
      <c r="X4" s="393"/>
      <c r="Y4" s="368" t="s">
        <v>5</v>
      </c>
      <c r="Z4" s="368" t="s">
        <v>6</v>
      </c>
      <c r="AA4" s="370"/>
      <c r="AB4" s="370"/>
      <c r="AD4" s="369" t="s">
        <v>1939</v>
      </c>
      <c r="AE4" s="369" t="s">
        <v>6</v>
      </c>
      <c r="AF4" s="369" t="s">
        <v>1940</v>
      </c>
      <c r="AG4" s="369" t="s">
        <v>6</v>
      </c>
      <c r="AH4" s="369" t="s">
        <v>1941</v>
      </c>
      <c r="AI4" s="369" t="s">
        <v>6</v>
      </c>
    </row>
    <row r="5" spans="1:36" s="341" customFormat="1" ht="18.5" x14ac:dyDescent="0.35">
      <c r="A5" s="394" t="s">
        <v>7</v>
      </c>
      <c r="B5" s="422">
        <f>COUNTIF('Live in - Bring in - External'!Q:Q,'Demographics Drill Down'!A5)</f>
        <v>2</v>
      </c>
      <c r="C5" s="274">
        <f>B5/SUM($B$5:$B$10)</f>
        <v>0.5</v>
      </c>
      <c r="E5" s="662">
        <f>COUNTIFS('Live in - Bring in - External'!$Q:$Q,'Demographics Drill Down'!$A5,'Live in - Bring in - External'!$GW:$GW,"Yes")</f>
        <v>0</v>
      </c>
      <c r="F5" s="663">
        <f>IFERROR(E5/$B5,"-")</f>
        <v>0</v>
      </c>
      <c r="G5" s="662">
        <f>COUNTIFS('Live in - Bring in - External'!$Q:$Q,'Demographics Drill Down'!$A5,'Live in - Bring in - External'!$GX:$GX,"Yes")</f>
        <v>0</v>
      </c>
      <c r="H5" s="663">
        <f t="shared" ref="H5:H10" si="0">IFERROR(G5/$B5,"-")</f>
        <v>0</v>
      </c>
      <c r="I5" s="662">
        <f>COUNTIFS('Live in - Bring in - External'!$Q:$Q,'Demographics Drill Down'!$A5,'Live in - Bring in - External'!$GY:$GY,"Yes")</f>
        <v>2</v>
      </c>
      <c r="J5" s="663">
        <f t="shared" ref="J5:J10" si="1">IFERROR(I5/$B5,"-")</f>
        <v>1</v>
      </c>
      <c r="K5" s="230"/>
      <c r="L5"/>
      <c r="M5"/>
      <c r="N5"/>
      <c r="O5"/>
      <c r="P5"/>
      <c r="Q5"/>
      <c r="R5"/>
      <c r="S5"/>
      <c r="V5" s="404" t="s">
        <v>8</v>
      </c>
      <c r="W5" s="404"/>
      <c r="X5" s="404"/>
      <c r="Y5" s="273">
        <f>COUNTIF('Live in - Bring in - External'!Z:Z,'Demographics Drill Down'!V5)</f>
        <v>2</v>
      </c>
      <c r="Z5" s="257">
        <f>Y5/SUM($Y$5:$Y$9)</f>
        <v>0.08</v>
      </c>
      <c r="AA5" s="297"/>
      <c r="AB5" s="297"/>
      <c r="AD5" s="662">
        <f>COUNTIFS('Live in - Bring in - External'!$Z:$Z,'Demographics Drill Down'!$V5,'Live in - Bring in - External'!$GW:$GW,"Yes")</f>
        <v>0</v>
      </c>
      <c r="AE5" s="663">
        <f>IFERROR(AD5/$Y5,"-")</f>
        <v>0</v>
      </c>
      <c r="AF5" s="662">
        <f>COUNTIFS('Live in - Bring in - External'!$Z:$Z,'Demographics Drill Down'!$V5,'Live in - Bring in - External'!$GX:$GX,"Yes")</f>
        <v>1</v>
      </c>
      <c r="AG5" s="663">
        <f>IFERROR(AF5/$Y5,"-")</f>
        <v>0.5</v>
      </c>
      <c r="AH5" s="662">
        <f>COUNTIFS('Live in - Bring in - External'!$Z:$Z,'Demographics Drill Down'!$V5,'Live in - Bring in - External'!$GY:$GY,"Yes")</f>
        <v>1</v>
      </c>
      <c r="AI5" s="663">
        <f>IFERROR(AH5/$Y5,"-")</f>
        <v>0.5</v>
      </c>
      <c r="AJ5" s="230"/>
    </row>
    <row r="6" spans="1:36" s="341" customFormat="1" ht="18.5" x14ac:dyDescent="0.35">
      <c r="A6" s="394" t="s">
        <v>9</v>
      </c>
      <c r="B6" s="422">
        <f>COUNTIF('Live in - Bring in - External'!Q:Q,'Demographics Drill Down'!A6)</f>
        <v>0</v>
      </c>
      <c r="C6" s="274">
        <f t="shared" ref="C6:C10" si="2">B6/SUM($B$5:$B$10)</f>
        <v>0</v>
      </c>
      <c r="E6" s="662">
        <f>COUNTIFS('Live in - Bring in - External'!$Q:$Q,'Demographics Drill Down'!$A6,'Live in - Bring in - External'!$GW:$GW,"Yes")</f>
        <v>0</v>
      </c>
      <c r="F6" s="663" t="str">
        <f t="shared" ref="F6:F10" si="3">IFERROR(E6/$B6,"-")</f>
        <v>-</v>
      </c>
      <c r="G6" s="662">
        <f>COUNTIFS('Live in - Bring in - External'!$Q:$Q,'Demographics Drill Down'!$A6,'Live in - Bring in - External'!$GX:$GX,"Yes")</f>
        <v>0</v>
      </c>
      <c r="H6" s="663" t="str">
        <f t="shared" si="0"/>
        <v>-</v>
      </c>
      <c r="I6" s="662">
        <f>COUNTIFS('Live in - Bring in - External'!$Q:$Q,'Demographics Drill Down'!$A6,'Live in - Bring in - External'!$GY:$GY,"Yes")</f>
        <v>0</v>
      </c>
      <c r="J6" s="663" t="str">
        <f t="shared" si="1"/>
        <v>-</v>
      </c>
      <c r="K6" s="230"/>
      <c r="L6"/>
      <c r="M6"/>
      <c r="N6"/>
      <c r="O6"/>
      <c r="P6"/>
      <c r="Q6"/>
      <c r="R6"/>
      <c r="S6"/>
      <c r="V6" s="404" t="s">
        <v>10</v>
      </c>
      <c r="W6" s="404"/>
      <c r="X6" s="404"/>
      <c r="Y6" s="273">
        <f>COUNTIF('Live in - Bring in - External'!Z:Z,'Demographics Drill Down'!V6)</f>
        <v>10</v>
      </c>
      <c r="Z6" s="257">
        <f t="shared" ref="Z6:Z9" si="4">Y6/SUM($Y$5:$Y$9)</f>
        <v>0.4</v>
      </c>
      <c r="AA6" s="297"/>
      <c r="AB6" s="297"/>
      <c r="AD6" s="662">
        <f>COUNTIFS('Live in - Bring in - External'!$Z:$Z,'Demographics Drill Down'!$V6,'Live in - Bring in - External'!$GW:$GW,"Yes")</f>
        <v>1</v>
      </c>
      <c r="AE6" s="663">
        <f>IFERROR(AD6/$Y6,"-")</f>
        <v>0.1</v>
      </c>
      <c r="AF6" s="662">
        <f>COUNTIFS('Live in - Bring in - External'!$Z:$Z,'Demographics Drill Down'!$V6,'Live in - Bring in - External'!$GX:$GX,"Yes")</f>
        <v>6</v>
      </c>
      <c r="AG6" s="663">
        <f>IFERROR(AF6/$Y6,"-")</f>
        <v>0.6</v>
      </c>
      <c r="AH6" s="662">
        <f>COUNTIFS('Live in - Bring in - External'!$Z:$Z,'Demographics Drill Down'!$V6,'Live in - Bring in - External'!$GY:$GY,"Yes")</f>
        <v>3</v>
      </c>
      <c r="AI6" s="663">
        <f>IFERROR(AH6/$Y6,"-")</f>
        <v>0.3</v>
      </c>
      <c r="AJ6" s="230"/>
    </row>
    <row r="7" spans="1:36" s="341" customFormat="1" ht="18.5" x14ac:dyDescent="0.35">
      <c r="A7" s="394" t="s">
        <v>11</v>
      </c>
      <c r="B7" s="422">
        <f>COUNTIF('Live in - Bring in - External'!Q:Q,'Demographics Drill Down'!A7)</f>
        <v>0</v>
      </c>
      <c r="C7" s="274">
        <f t="shared" si="2"/>
        <v>0</v>
      </c>
      <c r="E7" s="662">
        <f>COUNTIFS('Live in - Bring in - External'!$Q:$Q,'Demographics Drill Down'!$A7,'Live in - Bring in - External'!$GW:$GW,"Yes")</f>
        <v>0</v>
      </c>
      <c r="F7" s="663" t="str">
        <f t="shared" si="3"/>
        <v>-</v>
      </c>
      <c r="G7" s="662">
        <f>COUNTIFS('Live in - Bring in - External'!$Q:$Q,'Demographics Drill Down'!$A7,'Live in - Bring in - External'!$GX:$GX,"Yes")</f>
        <v>0</v>
      </c>
      <c r="H7" s="663" t="str">
        <f t="shared" si="0"/>
        <v>-</v>
      </c>
      <c r="I7" s="662">
        <f>COUNTIFS('Live in - Bring in - External'!$Q:$Q,'Demographics Drill Down'!$A7,'Live in - Bring in - External'!$GY:$GY,"Yes")</f>
        <v>0</v>
      </c>
      <c r="J7" s="663" t="str">
        <f t="shared" si="1"/>
        <v>-</v>
      </c>
      <c r="K7" s="230"/>
      <c r="L7"/>
      <c r="M7"/>
      <c r="N7"/>
      <c r="O7"/>
      <c r="P7"/>
      <c r="Q7"/>
      <c r="R7"/>
      <c r="S7"/>
      <c r="V7" s="404" t="s">
        <v>12</v>
      </c>
      <c r="W7" s="404"/>
      <c r="X7" s="404"/>
      <c r="Y7" s="273">
        <f>COUNTIF('Live in - Bring in - External'!Z:Z,'Demographics Drill Down'!V7)</f>
        <v>5</v>
      </c>
      <c r="Z7" s="257">
        <f t="shared" si="4"/>
        <v>0.2</v>
      </c>
      <c r="AA7" s="297"/>
      <c r="AB7" s="297"/>
      <c r="AD7" s="662">
        <f>COUNTIFS('Live in - Bring in - External'!$Z:$Z,'Demographics Drill Down'!$V7,'Live in - Bring in - External'!$GW:$GW,"Yes")</f>
        <v>0</v>
      </c>
      <c r="AE7" s="663">
        <f>IFERROR(AD7/$Y7,"-")</f>
        <v>0</v>
      </c>
      <c r="AF7" s="662">
        <f>COUNTIFS('Live in - Bring in - External'!$Z:$Z,'Demographics Drill Down'!$V7,'Live in - Bring in - External'!$GX:$GX,"Yes")</f>
        <v>2</v>
      </c>
      <c r="AG7" s="663">
        <f>IFERROR(AF7/$Y7,"-")</f>
        <v>0.4</v>
      </c>
      <c r="AH7" s="662">
        <f>COUNTIFS('Live in - Bring in - External'!$Z:$Z,'Demographics Drill Down'!$V7,'Live in - Bring in - External'!$GY:$GY,"Yes")</f>
        <v>3</v>
      </c>
      <c r="AI7" s="663">
        <f>IFERROR(AH7/$Y7,"-")</f>
        <v>0.6</v>
      </c>
      <c r="AJ7" s="230"/>
    </row>
    <row r="8" spans="1:36" s="341" customFormat="1" ht="18.5" x14ac:dyDescent="0.35">
      <c r="A8" s="394" t="s">
        <v>13</v>
      </c>
      <c r="B8" s="422">
        <f>COUNTIF('Live in - Bring in - External'!Q:Q,'Demographics Drill Down'!A8)</f>
        <v>1</v>
      </c>
      <c r="C8" s="274">
        <f t="shared" si="2"/>
        <v>0.25</v>
      </c>
      <c r="E8" s="662">
        <f>COUNTIFS('Live in - Bring in - External'!$Q:$Q,'Demographics Drill Down'!$A8,'Live in - Bring in - External'!$GW:$GW,"Yes")</f>
        <v>0</v>
      </c>
      <c r="F8" s="663">
        <f t="shared" si="3"/>
        <v>0</v>
      </c>
      <c r="G8" s="662">
        <f>COUNTIFS('Live in - Bring in - External'!$Q:$Q,'Demographics Drill Down'!$A8,'Live in - Bring in - External'!$GX:$GX,"Yes")</f>
        <v>1</v>
      </c>
      <c r="H8" s="663">
        <f t="shared" si="0"/>
        <v>1</v>
      </c>
      <c r="I8" s="662">
        <f>COUNTIFS('Live in - Bring in - External'!$Q:$Q,'Demographics Drill Down'!$A8,'Live in - Bring in - External'!$GY:$GY,"Yes")</f>
        <v>0</v>
      </c>
      <c r="J8" s="663">
        <f t="shared" si="1"/>
        <v>0</v>
      </c>
      <c r="K8" s="230"/>
      <c r="L8"/>
      <c r="M8"/>
      <c r="N8"/>
      <c r="O8"/>
      <c r="P8"/>
      <c r="Q8"/>
      <c r="R8"/>
      <c r="S8"/>
      <c r="V8" s="401" t="s">
        <v>14</v>
      </c>
      <c r="W8" s="401"/>
      <c r="X8" s="401"/>
      <c r="Y8" s="273">
        <f>COUNTIF('Live in - Bring in - External'!Z:Z,'Demographics Drill Down'!V8)</f>
        <v>5</v>
      </c>
      <c r="Z8" s="257">
        <f t="shared" si="4"/>
        <v>0.2</v>
      </c>
      <c r="AA8" s="297"/>
      <c r="AB8" s="297"/>
      <c r="AD8" s="662">
        <f>COUNTIFS('Live in - Bring in - External'!$Z:$Z,'Demographics Drill Down'!$V8,'Live in - Bring in - External'!$GW:$GW,"Yes")</f>
        <v>1</v>
      </c>
      <c r="AE8" s="663">
        <f>IFERROR(AD8/$Y8,"-")</f>
        <v>0.2</v>
      </c>
      <c r="AF8" s="662">
        <f>COUNTIFS('Live in - Bring in - External'!$Z:$Z,'Demographics Drill Down'!$V8,'Live in - Bring in - External'!$GX:$GX,"Yes")</f>
        <v>3</v>
      </c>
      <c r="AG8" s="663">
        <f>IFERROR(AF8/$Y8,"-")</f>
        <v>0.6</v>
      </c>
      <c r="AH8" s="662">
        <f>COUNTIFS('Live in - Bring in - External'!$Z:$Z,'Demographics Drill Down'!$V8,'Live in - Bring in - External'!$GY:$GY,"Yes")</f>
        <v>1</v>
      </c>
      <c r="AI8" s="663">
        <f>IFERROR(AH8/$Y8,"-")</f>
        <v>0.2</v>
      </c>
      <c r="AJ8" s="230"/>
    </row>
    <row r="9" spans="1:36" s="341" customFormat="1" ht="18.5" x14ac:dyDescent="0.35">
      <c r="A9" s="394" t="s">
        <v>15</v>
      </c>
      <c r="B9" s="422">
        <f>COUNTIF('Live in - Bring in - External'!Q:Q,'Demographics Drill Down'!A9)</f>
        <v>0</v>
      </c>
      <c r="C9" s="274">
        <f t="shared" si="2"/>
        <v>0</v>
      </c>
      <c r="E9" s="662">
        <f>COUNTIFS('Live in - Bring in - External'!$Q:$Q,'Demographics Drill Down'!$A9,'Live in - Bring in - External'!$GW:$GW,"Yes")</f>
        <v>0</v>
      </c>
      <c r="F9" s="663" t="str">
        <f t="shared" si="3"/>
        <v>-</v>
      </c>
      <c r="G9" s="662">
        <f>COUNTIFS('Live in - Bring in - External'!$Q:$Q,'Demographics Drill Down'!$A9,'Live in - Bring in - External'!$GX:$GX,"Yes")</f>
        <v>0</v>
      </c>
      <c r="H9" s="663" t="str">
        <f t="shared" si="0"/>
        <v>-</v>
      </c>
      <c r="I9" s="662">
        <f>COUNTIFS('Live in - Bring in - External'!$Q:$Q,'Demographics Drill Down'!$A9,'Live in - Bring in - External'!$GY:$GY,"Yes")</f>
        <v>0</v>
      </c>
      <c r="J9" s="663" t="str">
        <f t="shared" si="1"/>
        <v>-</v>
      </c>
      <c r="K9" s="230"/>
      <c r="L9"/>
      <c r="M9"/>
      <c r="N9"/>
      <c r="O9"/>
      <c r="P9"/>
      <c r="Q9"/>
      <c r="R9"/>
      <c r="S9"/>
      <c r="V9" s="404" t="s">
        <v>16</v>
      </c>
      <c r="W9" s="404"/>
      <c r="X9" s="404"/>
      <c r="Y9" s="273">
        <f>COUNTIF('Live in - Bring in - External'!Z:Z,'Demographics Drill Down'!V9)</f>
        <v>3</v>
      </c>
      <c r="Z9" s="257">
        <f t="shared" si="4"/>
        <v>0.12</v>
      </c>
      <c r="AA9" s="297"/>
      <c r="AB9" s="297"/>
      <c r="AD9" s="662">
        <f>COUNTIFS('Live in - Bring in - External'!$Z:$Z,'Demographics Drill Down'!$V9,'Live in - Bring in - External'!$GW:$GW,"Yes")</f>
        <v>0</v>
      </c>
      <c r="AE9" s="663">
        <f>IFERROR(AD9/$Y9,"-")</f>
        <v>0</v>
      </c>
      <c r="AF9" s="662">
        <f>COUNTIFS('Live in - Bring in - External'!$Z:$Z,'Demographics Drill Down'!$V9,'Live in - Bring in - External'!$GX:$GX,"Yes")</f>
        <v>2</v>
      </c>
      <c r="AG9" s="663">
        <f>IFERROR(AF9/$Y9,"-")</f>
        <v>0.66666666666666663</v>
      </c>
      <c r="AH9" s="662">
        <f>COUNTIFS('Live in - Bring in - External'!$Z:$Z,'Demographics Drill Down'!$V9,'Live in - Bring in - External'!$GY:$GY,"Yes")</f>
        <v>1</v>
      </c>
      <c r="AI9" s="663">
        <f>IFERROR(AH9/$Y9,"-")</f>
        <v>0.33333333333333331</v>
      </c>
      <c r="AJ9" s="230"/>
    </row>
    <row r="10" spans="1:36" s="341" customFormat="1" ht="18.5" x14ac:dyDescent="0.35">
      <c r="A10" s="394" t="s">
        <v>17</v>
      </c>
      <c r="B10" s="422">
        <f>COUNTIF('Live in - Bring in - External'!Q:Q,'Demographics Drill Down'!A10)</f>
        <v>1</v>
      </c>
      <c r="C10" s="274">
        <f t="shared" si="2"/>
        <v>0.25</v>
      </c>
      <c r="E10" s="662">
        <f>COUNTIFS('Live in - Bring in - External'!$Q:$Q,'Demographics Drill Down'!$A10,'Live in - Bring in - External'!$GW:$GW,"Yes")</f>
        <v>1</v>
      </c>
      <c r="F10" s="663">
        <f t="shared" si="3"/>
        <v>1</v>
      </c>
      <c r="G10" s="662">
        <f>COUNTIFS('Live in - Bring in - External'!$Q:$Q,'Demographics Drill Down'!$A10,'Live in - Bring in - External'!$GX:$GX,"Yes")</f>
        <v>0</v>
      </c>
      <c r="H10" s="663">
        <f t="shared" si="0"/>
        <v>0</v>
      </c>
      <c r="I10" s="662">
        <f>COUNTIFS('Live in - Bring in - External'!$Q:$Q,'Demographics Drill Down'!$A10,'Live in - Bring in - External'!$GY:$GY,"Yes")</f>
        <v>0</v>
      </c>
      <c r="J10" s="663">
        <f t="shared" si="1"/>
        <v>0</v>
      </c>
      <c r="K10" s="230"/>
      <c r="L10"/>
      <c r="M10"/>
      <c r="N10"/>
      <c r="O10"/>
      <c r="P10"/>
      <c r="Q10"/>
      <c r="R10"/>
      <c r="S10"/>
      <c r="V10" s="395"/>
      <c r="W10" s="395"/>
      <c r="X10" s="395"/>
    </row>
    <row r="13" spans="1:36" ht="18.5" x14ac:dyDescent="0.35">
      <c r="A13" s="395"/>
    </row>
    <row r="14" spans="1:36" ht="92.5" customHeight="1" x14ac:dyDescent="0.35">
      <c r="A14" s="396" t="s">
        <v>18</v>
      </c>
      <c r="B14" s="368" t="s">
        <v>5</v>
      </c>
      <c r="C14" s="368" t="s">
        <v>6</v>
      </c>
      <c r="E14" s="369" t="s">
        <v>1939</v>
      </c>
      <c r="F14" s="369" t="s">
        <v>6</v>
      </c>
      <c r="G14" s="369" t="s">
        <v>1940</v>
      </c>
      <c r="H14" s="369" t="s">
        <v>6</v>
      </c>
      <c r="I14" s="369" t="s">
        <v>1941</v>
      </c>
      <c r="J14" s="369" t="s">
        <v>6</v>
      </c>
      <c r="V14" s="393" t="s">
        <v>19</v>
      </c>
      <c r="W14" s="393"/>
      <c r="X14" s="393"/>
      <c r="Y14" s="369" t="s">
        <v>5</v>
      </c>
      <c r="Z14" s="369" t="s">
        <v>6</v>
      </c>
      <c r="AA14" s="341"/>
      <c r="AB14" s="341"/>
      <c r="AD14" s="369" t="s">
        <v>1939</v>
      </c>
      <c r="AE14" s="369" t="s">
        <v>6</v>
      </c>
      <c r="AF14" s="369" t="s">
        <v>1940</v>
      </c>
      <c r="AG14" s="369" t="s">
        <v>6</v>
      </c>
      <c r="AH14" s="369" t="s">
        <v>1941</v>
      </c>
      <c r="AI14" s="369" t="s">
        <v>6</v>
      </c>
    </row>
    <row r="15" spans="1:36" ht="32" x14ac:dyDescent="0.35">
      <c r="A15" s="397" t="s">
        <v>20</v>
      </c>
      <c r="B15" s="373">
        <f>COUNTIF('Live in - Bring in - External'!V:V,'Demographics Drill Down'!A15)</f>
        <v>16</v>
      </c>
      <c r="C15" s="257">
        <f>B15/SUM($B$15:$B$20)</f>
        <v>0.64</v>
      </c>
      <c r="E15" s="662">
        <f>COUNTIFS('Live in - Bring in - External'!$V:$V,'Demographics Drill Down'!$A15,'Live in - Bring in - External'!$GW:$GW,"Yes")</f>
        <v>1</v>
      </c>
      <c r="F15" s="663">
        <f>IFERROR(E15/$B15,"-")</f>
        <v>6.25E-2</v>
      </c>
      <c r="G15" s="662">
        <f>COUNTIFS('Live in - Bring in - External'!$V:$V,'Demographics Drill Down'!$A15,'Live in - Bring in - External'!$GX:$GX,"Yes")</f>
        <v>9</v>
      </c>
      <c r="H15" s="663">
        <f t="shared" ref="H15:H20" si="5">IFERROR(G15/$B15,"-")</f>
        <v>0.5625</v>
      </c>
      <c r="I15" s="662">
        <f>COUNTIFS('Live in - Bring in - External'!$V:$V,'Demographics Drill Down'!$A15,'Live in - Bring in - External'!$GY:$GY,"Yes")</f>
        <v>6</v>
      </c>
      <c r="J15" s="663">
        <f t="shared" ref="J15:J20" si="6">IFERROR(I15/$B15,"-")</f>
        <v>0.375</v>
      </c>
      <c r="K15" s="230"/>
      <c r="V15" s="401" t="s">
        <v>21</v>
      </c>
      <c r="W15" s="401"/>
      <c r="X15" s="401"/>
      <c r="Y15" s="273">
        <f>COUNTIF('Live in - Bring in - External'!AB:AB,'Demographics Drill Down'!V15)</f>
        <v>2</v>
      </c>
      <c r="Z15" s="257">
        <f>Y15/SUM($Y$14:$Y$18)</f>
        <v>0.08</v>
      </c>
      <c r="AA15" s="297"/>
      <c r="AB15" s="297"/>
      <c r="AD15" s="662">
        <f>COUNTIFS('Live in - Bring in - External'!$AB:$AB,'Demographics Drill Down'!$V15,'Live in - Bring in - External'!$GW:$GW,"Yes")</f>
        <v>0</v>
      </c>
      <c r="AE15" s="663">
        <f>IFERROR(AD15/$Y15,"-")</f>
        <v>0</v>
      </c>
      <c r="AF15" s="662">
        <f>COUNTIFS('Live in - Bring in - External'!$AB:$AB,'Demographics Drill Down'!$V15,'Live in - Bring in - External'!$GX:$GX,"Yes")</f>
        <v>1</v>
      </c>
      <c r="AG15" s="663">
        <f>IFERROR(AF15/$Y15,"-")</f>
        <v>0.5</v>
      </c>
      <c r="AH15" s="662">
        <f>COUNTIFS('Live in - Bring in - External'!$AB:$AB,'Demographics Drill Down'!$V15,'Live in - Bring in - External'!$GY:$GY,"Yes")</f>
        <v>1</v>
      </c>
      <c r="AI15" s="663">
        <f>IFERROR(AH15/$Y15,"-")</f>
        <v>0.5</v>
      </c>
      <c r="AJ15" s="230"/>
    </row>
    <row r="16" spans="1:36" ht="31" x14ac:dyDescent="0.35">
      <c r="A16" s="398" t="s">
        <v>22</v>
      </c>
      <c r="B16" s="422">
        <f>COUNTIF('Live in - Bring in - External'!V:V,'Demographics Drill Down'!A16)</f>
        <v>1</v>
      </c>
      <c r="C16" s="257">
        <f t="shared" ref="C16:C20" si="7">B16/SUM($B$15:$B$20)</f>
        <v>0.04</v>
      </c>
      <c r="E16" s="662">
        <f>COUNTIFS('Live in - Bring in - External'!$V:$V,'Demographics Drill Down'!$A16,'Live in - Bring in - External'!$GW:$GW,"Yes")</f>
        <v>0</v>
      </c>
      <c r="F16" s="663">
        <f t="shared" ref="F16:F20" si="8">IFERROR(E16/$B16,"-")</f>
        <v>0</v>
      </c>
      <c r="G16" s="662">
        <f>COUNTIFS('Live in - Bring in - External'!$V:$V,'Demographics Drill Down'!$A16,'Live in - Bring in - External'!$GX:$GX,"Yes")</f>
        <v>1</v>
      </c>
      <c r="H16" s="663">
        <f t="shared" si="5"/>
        <v>1</v>
      </c>
      <c r="I16" s="662">
        <f>COUNTIFS('Live in - Bring in - External'!$V:$V,'Demographics Drill Down'!$A16,'Live in - Bring in - External'!$GY:$GY,"Yes")</f>
        <v>0</v>
      </c>
      <c r="J16" s="663">
        <f t="shared" si="6"/>
        <v>0</v>
      </c>
      <c r="K16" s="230"/>
      <c r="V16" s="401" t="s">
        <v>23</v>
      </c>
      <c r="W16" s="401"/>
      <c r="X16" s="401"/>
      <c r="Y16" s="273">
        <f>COUNTIF('Live in - Bring in - External'!AB:AB,'Demographics Drill Down'!V16)</f>
        <v>0</v>
      </c>
      <c r="Z16" s="257">
        <f t="shared" ref="Z16:Z18" si="9">Y16/SUM($Y$14:$Y$18)</f>
        <v>0</v>
      </c>
      <c r="AA16" s="297"/>
      <c r="AB16" s="297"/>
      <c r="AD16" s="662">
        <f>COUNTIFS('Live in - Bring in - External'!$AB:$AB,'Demographics Drill Down'!$V16,'Live in - Bring in - External'!$GW:$GW,"Yes")</f>
        <v>0</v>
      </c>
      <c r="AE16" s="663" t="str">
        <f>IFERROR(AD16/$Y16,"-")</f>
        <v>-</v>
      </c>
      <c r="AF16" s="662">
        <f>COUNTIFS('Live in - Bring in - External'!$AB:$AB,'Demographics Drill Down'!$V16,'Live in - Bring in - External'!$GX:$GX,"Yes")</f>
        <v>0</v>
      </c>
      <c r="AG16" s="663" t="str">
        <f>IFERROR(AF16/$Y16,"-")</f>
        <v>-</v>
      </c>
      <c r="AH16" s="662">
        <f>COUNTIFS('Live in - Bring in - External'!$AB:$AB,'Demographics Drill Down'!$V16,'Live in - Bring in - External'!$GY:$GY,"Yes")</f>
        <v>0</v>
      </c>
      <c r="AI16" s="663" t="str">
        <f>IFERROR(AH16/$Y16,"-")</f>
        <v>-</v>
      </c>
      <c r="AJ16" s="230"/>
    </row>
    <row r="17" spans="1:36" ht="32" x14ac:dyDescent="0.35">
      <c r="A17" s="397" t="s">
        <v>24</v>
      </c>
      <c r="B17" s="422">
        <f>COUNTIF('Live in - Bring in - External'!V:V,'Demographics Drill Down'!A17)</f>
        <v>3</v>
      </c>
      <c r="C17" s="257">
        <f t="shared" si="7"/>
        <v>0.12</v>
      </c>
      <c r="E17" s="662">
        <f>COUNTIFS('Live in - Bring in - External'!$V:$V,'Demographics Drill Down'!$A17,'Live in - Bring in - External'!$GW:$GW,"Yes")</f>
        <v>1</v>
      </c>
      <c r="F17" s="663">
        <f t="shared" si="8"/>
        <v>0.33333333333333331</v>
      </c>
      <c r="G17" s="662">
        <f>COUNTIFS('Live in - Bring in - External'!$V:$V,'Demographics Drill Down'!$A17,'Live in - Bring in - External'!$GX:$GX,"Yes")</f>
        <v>2</v>
      </c>
      <c r="H17" s="663">
        <f t="shared" si="5"/>
        <v>0.66666666666666663</v>
      </c>
      <c r="I17" s="662">
        <f>COUNTIFS('Live in - Bring in - External'!$V:$V,'Demographics Drill Down'!$A17,'Live in - Bring in - External'!$GY:$GY,"Yes")</f>
        <v>0</v>
      </c>
      <c r="J17" s="663">
        <f t="shared" si="6"/>
        <v>0</v>
      </c>
      <c r="K17" s="230"/>
      <c r="V17" s="401" t="s">
        <v>25</v>
      </c>
      <c r="W17" s="401"/>
      <c r="X17" s="401"/>
      <c r="Y17" s="273">
        <f>COUNTIF('Live in - Bring in - External'!AB:AB,'Demographics Drill Down'!V17)</f>
        <v>22</v>
      </c>
      <c r="Z17" s="257">
        <f t="shared" si="9"/>
        <v>0.88</v>
      </c>
      <c r="AA17" s="297"/>
      <c r="AB17" s="297"/>
      <c r="AD17" s="662">
        <f>COUNTIFS('Live in - Bring in - External'!$AB:$AB,'Demographics Drill Down'!$V17,'Live in - Bring in - External'!$GW:$GW,"Yes")</f>
        <v>2</v>
      </c>
      <c r="AE17" s="663">
        <f>IFERROR(AD17/$Y17,"-")</f>
        <v>9.0909090909090912E-2</v>
      </c>
      <c r="AF17" s="662">
        <f>COUNTIFS('Live in - Bring in - External'!$AB:$AB,'Demographics Drill Down'!$V17,'Live in - Bring in - External'!$GX:$GX,"Yes")</f>
        <v>13</v>
      </c>
      <c r="AG17" s="663">
        <f>IFERROR(AF17/$Y17,"-")</f>
        <v>0.59090909090909094</v>
      </c>
      <c r="AH17" s="662">
        <f>COUNTIFS('Live in - Bring in - External'!$AB:$AB,'Demographics Drill Down'!$V17,'Live in - Bring in - External'!$GY:$GY,"Yes")</f>
        <v>7</v>
      </c>
      <c r="AI17" s="663">
        <f>IFERROR(AH17/$Y17,"-")</f>
        <v>0.31818181818181818</v>
      </c>
      <c r="AJ17" s="230"/>
    </row>
    <row r="18" spans="1:36" ht="31" x14ac:dyDescent="0.35">
      <c r="A18" s="398" t="s">
        <v>26</v>
      </c>
      <c r="B18" s="422">
        <f>COUNTIF('Live in - Bring in - External'!V:V,'Demographics Drill Down'!A18)</f>
        <v>1</v>
      </c>
      <c r="C18" s="257">
        <f t="shared" si="7"/>
        <v>0.04</v>
      </c>
      <c r="E18" s="662">
        <f>COUNTIFS('Live in - Bring in - External'!$V:$V,'Demographics Drill Down'!$A18,'Live in - Bring in - External'!$GW:$GW,"Yes")</f>
        <v>0</v>
      </c>
      <c r="F18" s="663">
        <f t="shared" si="8"/>
        <v>0</v>
      </c>
      <c r="G18" s="662">
        <f>COUNTIFS('Live in - Bring in - External'!$V:$V,'Demographics Drill Down'!$A18,'Live in - Bring in - External'!$GX:$GX,"Yes")</f>
        <v>1</v>
      </c>
      <c r="H18" s="663">
        <f t="shared" si="5"/>
        <v>1</v>
      </c>
      <c r="I18" s="662">
        <f>COUNTIFS('Live in - Bring in - External'!$V:$V,'Demographics Drill Down'!$A18,'Live in - Bring in - External'!$GY:$GY,"Yes")</f>
        <v>0</v>
      </c>
      <c r="J18" s="663">
        <f t="shared" si="6"/>
        <v>0</v>
      </c>
      <c r="K18" s="230"/>
      <c r="V18" s="402" t="s">
        <v>27</v>
      </c>
      <c r="W18" s="402"/>
      <c r="X18" s="402"/>
      <c r="Y18" s="273">
        <f>COUNTIF('Live in - Bring in - External'!AB:AB,'Demographics Drill Down'!V18)</f>
        <v>1</v>
      </c>
      <c r="Z18" s="257">
        <f t="shared" si="9"/>
        <v>0.04</v>
      </c>
      <c r="AA18" s="297"/>
      <c r="AB18" s="297"/>
      <c r="AD18" s="662">
        <f>COUNTIFS('Live in - Bring in - External'!$AB:$AB,'Demographics Drill Down'!$V18,'Live in - Bring in - External'!$GW:$GW,"Yes")</f>
        <v>0</v>
      </c>
      <c r="AE18" s="663">
        <f>IFERROR(AD18/$Y18,"-")</f>
        <v>0</v>
      </c>
      <c r="AF18" s="662">
        <f>COUNTIFS('Live in - Bring in - External'!$AB:$AB,'Demographics Drill Down'!$V18,'Live in - Bring in - External'!$GX:$GX,"Yes")</f>
        <v>0</v>
      </c>
      <c r="AG18" s="663">
        <f>IFERROR(AF18/$Y18,"-")</f>
        <v>0</v>
      </c>
      <c r="AH18" s="662">
        <f>COUNTIFS('Live in - Bring in - External'!$AB:$AB,'Demographics Drill Down'!$V18,'Live in - Bring in - External'!$GY:$GY,"Yes")</f>
        <v>1</v>
      </c>
      <c r="AI18" s="663">
        <f>IFERROR(AH18/$Y18,"-")</f>
        <v>1</v>
      </c>
      <c r="AJ18" s="230"/>
    </row>
    <row r="19" spans="1:36" ht="32" x14ac:dyDescent="0.35">
      <c r="A19" s="397" t="s">
        <v>28</v>
      </c>
      <c r="B19" s="422">
        <f>COUNTIF('Live in - Bring in - External'!V:V,'Demographics Drill Down'!A19)</f>
        <v>3</v>
      </c>
      <c r="C19" s="257">
        <f t="shared" si="7"/>
        <v>0.12</v>
      </c>
      <c r="E19" s="662">
        <f>COUNTIFS('Live in - Bring in - External'!$V:$V,'Demographics Drill Down'!$A19,'Live in - Bring in - External'!$GW:$GW,"Yes")</f>
        <v>0</v>
      </c>
      <c r="F19" s="663">
        <f t="shared" si="8"/>
        <v>0</v>
      </c>
      <c r="G19" s="662">
        <f>COUNTIFS('Live in - Bring in - External'!$V:$V,'Demographics Drill Down'!$A19,'Live in - Bring in - External'!$GX:$GX,"Yes")</f>
        <v>1</v>
      </c>
      <c r="H19" s="663">
        <f t="shared" si="5"/>
        <v>0.33333333333333331</v>
      </c>
      <c r="I19" s="662">
        <f>COUNTIFS('Live in - Bring in - External'!$V:$V,'Demographics Drill Down'!$A19,'Live in - Bring in - External'!$GY:$GY,"Yes")</f>
        <v>2</v>
      </c>
      <c r="J19" s="663">
        <f t="shared" si="6"/>
        <v>0.66666666666666663</v>
      </c>
      <c r="K19" s="230"/>
      <c r="AD19" s="341"/>
      <c r="AE19" s="341"/>
      <c r="AF19" s="341"/>
      <c r="AG19" s="341"/>
      <c r="AH19" s="341"/>
      <c r="AI19" s="341"/>
    </row>
    <row r="20" spans="1:36" ht="31" x14ac:dyDescent="0.35">
      <c r="A20" s="398" t="s">
        <v>29</v>
      </c>
      <c r="B20" s="422">
        <f>COUNTIF('Live in - Bring in - External'!V:V,'Demographics Drill Down'!A20)</f>
        <v>1</v>
      </c>
      <c r="C20" s="257">
        <f t="shared" si="7"/>
        <v>0.04</v>
      </c>
      <c r="E20" s="662">
        <f>COUNTIFS('Live in - Bring in - External'!$V:$V,'Demographics Drill Down'!$A20,'Live in - Bring in - External'!$GW:$GW,"Yes")</f>
        <v>0</v>
      </c>
      <c r="F20" s="663">
        <f t="shared" si="8"/>
        <v>0</v>
      </c>
      <c r="G20" s="662">
        <f>COUNTIFS('Live in - Bring in - External'!$V:$V,'Demographics Drill Down'!$A20,'Live in - Bring in - External'!$GX:$GX,"Yes")</f>
        <v>0</v>
      </c>
      <c r="H20" s="663">
        <f t="shared" si="5"/>
        <v>0</v>
      </c>
      <c r="I20" s="662">
        <f>COUNTIFS('Live in - Bring in - External'!$V:$V,'Demographics Drill Down'!$A20,'Live in - Bring in - External'!$GY:$GY,"Yes")</f>
        <v>1</v>
      </c>
      <c r="J20" s="663">
        <f t="shared" si="6"/>
        <v>1</v>
      </c>
      <c r="K20" s="230"/>
    </row>
    <row r="21" spans="1:36" ht="18.5" x14ac:dyDescent="0.35">
      <c r="A21" s="395"/>
    </row>
    <row r="22" spans="1:36" ht="57.5" customHeight="1" x14ac:dyDescent="0.35">
      <c r="A22" s="395"/>
      <c r="B22" s="371" t="s">
        <v>0</v>
      </c>
      <c r="C22" s="372" t="s">
        <v>1</v>
      </c>
      <c r="E22" s="667" t="s">
        <v>1939</v>
      </c>
      <c r="F22" s="667" t="s">
        <v>6</v>
      </c>
      <c r="G22" s="667" t="s">
        <v>1940</v>
      </c>
      <c r="H22" s="667" t="s">
        <v>6</v>
      </c>
      <c r="I22" s="667" t="s">
        <v>1941</v>
      </c>
      <c r="J22" s="667" t="s">
        <v>6</v>
      </c>
      <c r="L22" s="726" t="s">
        <v>1939</v>
      </c>
      <c r="M22" s="726" t="s">
        <v>6</v>
      </c>
      <c r="N22" s="726" t="s">
        <v>1940</v>
      </c>
      <c r="O22" s="726" t="s">
        <v>6</v>
      </c>
      <c r="P22" s="726" t="s">
        <v>1941</v>
      </c>
      <c r="Q22" s="726" t="s">
        <v>6</v>
      </c>
    </row>
    <row r="23" spans="1:36" ht="92.5" x14ac:dyDescent="0.35">
      <c r="A23" s="396" t="s">
        <v>30</v>
      </c>
      <c r="B23" s="368">
        <f>COUNTIF('Live in - Bring in - External'!$W:$W,'Demographics Drill Down'!B22)</f>
        <v>8</v>
      </c>
      <c r="C23" s="368">
        <f>COUNTIF('Live in - Bring in - External'!$W:$W,'Demographics Drill Down'!C22)</f>
        <v>17</v>
      </c>
      <c r="E23" s="409">
        <f>COUNTIFS('Live in - Bring in - External'!$W:$W,"Yes",'Live in - Bring in - External'!$GW:$GW,"Yes")</f>
        <v>1</v>
      </c>
      <c r="F23" s="663">
        <f>E23/$B23</f>
        <v>0.125</v>
      </c>
      <c r="G23" s="409">
        <f>COUNTIFS('Live in - Bring in - External'!$W:$W,"Yes",'Live in - Bring in - External'!$GX:$GX,"Yes")</f>
        <v>5</v>
      </c>
      <c r="H23" s="663">
        <f>G23/$B23</f>
        <v>0.625</v>
      </c>
      <c r="I23" s="409">
        <f>COUNTIFS('Live in - Bring in - External'!$W:$W,"Yes",'Live in - Bring in - External'!$GY:$GY,"Yes")</f>
        <v>2</v>
      </c>
      <c r="J23" s="663">
        <f>I23/$B23</f>
        <v>0.25</v>
      </c>
      <c r="L23" s="409">
        <f>COUNTIFS('Live in - Bring in - External'!$W:$W,"No",'Live in - Bring in - External'!$GW:$GW,"Yes")</f>
        <v>1</v>
      </c>
      <c r="M23" s="663">
        <f>L23/$C23</f>
        <v>5.8823529411764705E-2</v>
      </c>
      <c r="N23" s="409">
        <f>COUNTIFS('Live in - Bring in - External'!$W:$W,"No",'Live in - Bring in - External'!$GX:$GX,"Yes")</f>
        <v>9</v>
      </c>
      <c r="O23" s="663">
        <f>N23/$C23</f>
        <v>0.52941176470588236</v>
      </c>
      <c r="P23" s="409">
        <f>COUNTIFS('Live in - Bring in - External'!$W:$W,"No",'Live in - Bring in - External'!$GY:$GY,"Yes")</f>
        <v>7</v>
      </c>
      <c r="Q23" s="663">
        <f>P23/$C23</f>
        <v>0.41176470588235292</v>
      </c>
      <c r="V23" s="396" t="s">
        <v>31</v>
      </c>
      <c r="W23" s="396" t="s">
        <v>32</v>
      </c>
      <c r="X23" s="396" t="s">
        <v>33</v>
      </c>
      <c r="Y23" s="369" t="s">
        <v>5</v>
      </c>
      <c r="Z23" s="369" t="s">
        <v>6</v>
      </c>
      <c r="AA23" s="369" t="s">
        <v>32</v>
      </c>
      <c r="AB23" s="369" t="s">
        <v>33</v>
      </c>
      <c r="AD23" s="369" t="s">
        <v>1939</v>
      </c>
      <c r="AE23" s="369" t="s">
        <v>6</v>
      </c>
      <c r="AF23" s="369" t="s">
        <v>1940</v>
      </c>
      <c r="AG23" s="369" t="s">
        <v>6</v>
      </c>
      <c r="AH23" s="369" t="s">
        <v>1941</v>
      </c>
      <c r="AI23" s="369" t="s">
        <v>6</v>
      </c>
    </row>
    <row r="24" spans="1:36" ht="18.5" x14ac:dyDescent="0.35">
      <c r="A24" s="395"/>
      <c r="B24" s="370"/>
      <c r="C24" s="370"/>
      <c r="V24" s="403" t="s">
        <v>34</v>
      </c>
      <c r="W24" s="403">
        <v>0</v>
      </c>
      <c r="X24" s="403">
        <v>50</v>
      </c>
      <c r="Y24" s="273">
        <f>COUNTIFS('Live in - Bring in - External'!AA:AA,"&gt;="&amp;W24,'Live in - Bring in - External'!AA:AA,"&lt;="&amp;X24)</f>
        <v>1</v>
      </c>
      <c r="Z24" s="257">
        <f>Y24/SUM($Y$24:$Y$37)</f>
        <v>0.04</v>
      </c>
      <c r="AA24" s="273">
        <v>0</v>
      </c>
      <c r="AB24" s="273">
        <f>50</f>
        <v>50</v>
      </c>
      <c r="AD24" s="662">
        <f>COUNTIFS('Live in - Bring in - External'!$AA:$AA,"&gt;="&amp;$AA24,'Live in - Bring in - External'!$AA:$AA,"&lt;="&amp;$AB24,'Live in - Bring in - External'!$GW:$GW,"Yes")</f>
        <v>0</v>
      </c>
      <c r="AE24" s="666">
        <f>IFERROR(AD24/$Y24,"-")</f>
        <v>0</v>
      </c>
      <c r="AF24" s="662">
        <f>COUNTIFS('Live in - Bring in - External'!$AA:$AA,"&gt;="&amp;$AA24,'Live in - Bring in - External'!$AA:$AA,"&lt;="&amp;$AB24,'Live in - Bring in - External'!$GX:$GX,"Yes")</f>
        <v>0</v>
      </c>
      <c r="AG24" s="666">
        <f t="shared" ref="AG24:AG37" si="10">IFERROR(AF24/$Y24,"-")</f>
        <v>0</v>
      </c>
      <c r="AH24" s="662">
        <f>COUNTIFS('Live in - Bring in - External'!$AA:$AA,"&gt;="&amp;$AA24,'Live in - Bring in - External'!$AA:$AA,"&lt;="&amp;$AB24,'Live in - Bring in - External'!$GY:$GY,"Yes")</f>
        <v>1</v>
      </c>
      <c r="AI24" s="666">
        <f t="shared" ref="AI24:AI37" si="11">IFERROR(AH24/$Y24,"-")</f>
        <v>1</v>
      </c>
    </row>
    <row r="25" spans="1:36" s="341" customFormat="1" ht="18.5" customHeight="1" x14ac:dyDescent="0.35">
      <c r="A25" s="393" t="s">
        <v>35</v>
      </c>
      <c r="B25" s="369" t="s">
        <v>5</v>
      </c>
      <c r="C25" s="369" t="s">
        <v>6</v>
      </c>
      <c r="E25" s="368" t="s">
        <v>1862</v>
      </c>
      <c r="F25" s="368" t="s">
        <v>6</v>
      </c>
      <c r="G25" s="368" t="s">
        <v>1863</v>
      </c>
      <c r="H25" s="368" t="s">
        <v>6</v>
      </c>
      <c r="I25" s="368" t="s">
        <v>1881</v>
      </c>
      <c r="J25" s="368" t="s">
        <v>6</v>
      </c>
      <c r="K25"/>
      <c r="L25"/>
      <c r="M25"/>
      <c r="N25"/>
      <c r="O25"/>
      <c r="P25"/>
      <c r="Q25"/>
      <c r="R25"/>
      <c r="S25"/>
      <c r="T25"/>
      <c r="U25"/>
      <c r="V25" s="397" t="s">
        <v>36</v>
      </c>
      <c r="W25" s="397">
        <v>51</v>
      </c>
      <c r="X25" s="397">
        <v>100</v>
      </c>
      <c r="Y25" s="273">
        <f>COUNTIFS('Live in - Bring in - External'!AA:AA,"&gt;="&amp;W25,'Live in - Bring in - External'!AA:AA,"&lt;="&amp;X25)</f>
        <v>2</v>
      </c>
      <c r="Z25" s="257">
        <f t="shared" ref="Z25:Z37" si="12">Y25/SUM($Y$24:$Y$37)</f>
        <v>0.08</v>
      </c>
      <c r="AA25" s="273">
        <f>AB24+1</f>
        <v>51</v>
      </c>
      <c r="AB25" s="257" t="str">
        <f>RIGHT(V25,3)</f>
        <v>100</v>
      </c>
      <c r="AD25" s="662">
        <f>COUNTIFS('Live in - Bring in - External'!$AA:$AA,"&gt;="&amp;$AA25,'Live in - Bring in - External'!$AA:$AA,"&lt;="&amp;$AB25,'Live in - Bring in - External'!$GW:$GW,"Yes")</f>
        <v>0</v>
      </c>
      <c r="AE25" s="666">
        <f t="shared" ref="AE25:AE37" si="13">IFERROR(AD25/$Y25,"-")</f>
        <v>0</v>
      </c>
      <c r="AF25" s="662">
        <f>COUNTIFS('Live in - Bring in - External'!$AA:$AA,"&gt;="&amp;$AA25,'Live in - Bring in - External'!$AA:$AA,"&lt;="&amp;$AB25,'Live in - Bring in - External'!$GX:$GX,"Yes")</f>
        <v>2</v>
      </c>
      <c r="AG25" s="666">
        <f t="shared" si="10"/>
        <v>1</v>
      </c>
      <c r="AH25" s="662">
        <f>COUNTIFS('Live in - Bring in - External'!$AA:$AA,"&gt;="&amp;$AA25,'Live in - Bring in - External'!$AA:$AA,"&lt;="&amp;$AB25,'Live in - Bring in - External'!$GY:$GY,"Yes")</f>
        <v>0</v>
      </c>
      <c r="AI25" s="666">
        <f t="shared" si="11"/>
        <v>0</v>
      </c>
      <c r="AJ25" s="665"/>
    </row>
    <row r="26" spans="1:36" s="341" customFormat="1" ht="18.5" x14ac:dyDescent="0.35">
      <c r="A26" s="394" t="s">
        <v>37</v>
      </c>
      <c r="B26" s="273">
        <f>COUNTIF('Live in - Bring in - External'!X:X,'Demographics Drill Down'!A26)</f>
        <v>7</v>
      </c>
      <c r="C26" s="257">
        <f>B26/SUM($B$26:$B$35)</f>
        <v>0.28000000000000003</v>
      </c>
      <c r="E26" s="662">
        <f>COUNTIFS('Live in - Bring in - External'!$X:$X,'Demographics Drill Down'!$A26,'Live in - Bring in - External'!$GW:$GW,"Yes")</f>
        <v>1</v>
      </c>
      <c r="F26" s="663">
        <f t="shared" ref="F26:F35" si="14">IFERROR(E26/$B26,"-")</f>
        <v>0.14285714285714285</v>
      </c>
      <c r="G26" s="662">
        <f>COUNTIFS('Live in - Bring in - External'!$X:$X,'Demographics Drill Down'!$A26,'Live in - Bring in - External'!$GX:$GX,"Yes")</f>
        <v>5</v>
      </c>
      <c r="H26" s="663">
        <f t="shared" ref="H26:H35" si="15">IFERROR(G26/$B26,"-")</f>
        <v>0.7142857142857143</v>
      </c>
      <c r="I26" s="662">
        <f>COUNTIFS('Live in - Bring in - External'!$X:$X,'Demographics Drill Down'!$A26,'Live in - Bring in - External'!$GY:$GY,"Yes")</f>
        <v>1</v>
      </c>
      <c r="J26" s="663">
        <f t="shared" ref="J26:J35" si="16">IFERROR(I26/$B26,"-")</f>
        <v>0.14285714285714285</v>
      </c>
      <c r="K26"/>
      <c r="L26"/>
      <c r="M26"/>
      <c r="N26"/>
      <c r="O26"/>
      <c r="P26"/>
      <c r="Q26"/>
      <c r="R26"/>
      <c r="S26"/>
      <c r="U26"/>
      <c r="V26" s="397" t="s">
        <v>38</v>
      </c>
      <c r="W26" s="397">
        <v>101</v>
      </c>
      <c r="X26" s="397">
        <v>150</v>
      </c>
      <c r="Y26" s="273">
        <f>COUNTIFS('Live in - Bring in - External'!AA:AA,"&gt;="&amp;W26,'Live in - Bring in - External'!AA:AA,"&lt;="&amp;X26)</f>
        <v>3</v>
      </c>
      <c r="Z26" s="257">
        <f t="shared" si="12"/>
        <v>0.12</v>
      </c>
      <c r="AA26" s="273">
        <f t="shared" ref="AA26:AA37" si="17">AB25+1</f>
        <v>101</v>
      </c>
      <c r="AB26" s="257" t="str">
        <f t="shared" ref="AB26:AB37" si="18">RIGHT(V26,3)</f>
        <v>150</v>
      </c>
      <c r="AD26" s="662">
        <f>COUNTIFS('Live in - Bring in - External'!$AA:$AA,"&gt;="&amp;$AA26,'Live in - Bring in - External'!$AA:$AA,"&lt;="&amp;$AB26,'Live in - Bring in - External'!$GW:$GW,"Yes")</f>
        <v>0</v>
      </c>
      <c r="AE26" s="666">
        <f t="shared" si="13"/>
        <v>0</v>
      </c>
      <c r="AF26" s="662">
        <f>COUNTIFS('Live in - Bring in - External'!$AA:$AA,"&gt;="&amp;$AA26,'Live in - Bring in - External'!$AA:$AA,"&lt;="&amp;$AB26,'Live in - Bring in - External'!$GX:$GX,"Yes")</f>
        <v>3</v>
      </c>
      <c r="AG26" s="666">
        <f t="shared" si="10"/>
        <v>1</v>
      </c>
      <c r="AH26" s="662">
        <f>COUNTIFS('Live in - Bring in - External'!$AA:$AA,"&gt;="&amp;$AA26,'Live in - Bring in - External'!$AA:$AA,"&lt;="&amp;$AB26,'Live in - Bring in - External'!$GY:$GY,"Yes")</f>
        <v>0</v>
      </c>
      <c r="AI26" s="666">
        <f t="shared" si="11"/>
        <v>0</v>
      </c>
      <c r="AJ26" s="665"/>
    </row>
    <row r="27" spans="1:36" s="341" customFormat="1" ht="18.5" x14ac:dyDescent="0.35">
      <c r="A27" s="394" t="s">
        <v>39</v>
      </c>
      <c r="B27" s="273">
        <f>COUNTIF('Live in - Bring in - External'!X:X,'Demographics Drill Down'!A27)</f>
        <v>0</v>
      </c>
      <c r="C27" s="257">
        <f t="shared" ref="C27:C35" si="19">B27/SUM($B$26:$B$35)</f>
        <v>0</v>
      </c>
      <c r="E27" s="662">
        <f>COUNTIFS('Live in - Bring in - External'!$X:$X,'Demographics Drill Down'!$A27,'Live in - Bring in - External'!$GW:$GW,"Yes")</f>
        <v>0</v>
      </c>
      <c r="F27" s="663" t="str">
        <f t="shared" si="14"/>
        <v>-</v>
      </c>
      <c r="G27" s="662">
        <f>COUNTIFS('Live in - Bring in - External'!$X:$X,'Demographics Drill Down'!$A27,'Live in - Bring in - External'!$GX:$GX,"Yes")</f>
        <v>0</v>
      </c>
      <c r="H27" s="663" t="str">
        <f t="shared" si="15"/>
        <v>-</v>
      </c>
      <c r="I27" s="662">
        <f>COUNTIFS('Live in - Bring in - External'!$X:$X,'Demographics Drill Down'!$A27,'Live in - Bring in - External'!$GY:$GY,"Yes")</f>
        <v>0</v>
      </c>
      <c r="J27" s="663" t="str">
        <f t="shared" si="16"/>
        <v>-</v>
      </c>
      <c r="K27" s="230"/>
      <c r="L27"/>
      <c r="M27"/>
      <c r="N27"/>
      <c r="O27"/>
      <c r="P27"/>
      <c r="Q27"/>
      <c r="R27"/>
      <c r="S27"/>
      <c r="V27" s="397" t="s">
        <v>40</v>
      </c>
      <c r="W27" s="397">
        <v>151</v>
      </c>
      <c r="X27" s="397">
        <v>200</v>
      </c>
      <c r="Y27" s="273">
        <f>COUNTIFS('Live in - Bring in - External'!AA:AA,"&gt;="&amp;W27,'Live in - Bring in - External'!AA:AA,"&lt;="&amp;X27)</f>
        <v>4</v>
      </c>
      <c r="Z27" s="257">
        <f t="shared" si="12"/>
        <v>0.16</v>
      </c>
      <c r="AA27" s="273">
        <f t="shared" si="17"/>
        <v>151</v>
      </c>
      <c r="AB27" s="257" t="str">
        <f t="shared" si="18"/>
        <v>200</v>
      </c>
      <c r="AD27" s="662">
        <f>COUNTIFS('Live in - Bring in - External'!$AA:$AA,"&gt;="&amp;$AA27,'Live in - Bring in - External'!$AA:$AA,"&lt;="&amp;$AB27,'Live in - Bring in - External'!$GW:$GW,"Yes")</f>
        <v>1</v>
      </c>
      <c r="AE27" s="666">
        <f t="shared" si="13"/>
        <v>0.25</v>
      </c>
      <c r="AF27" s="662">
        <f>COUNTIFS('Live in - Bring in - External'!$AA:$AA,"&gt;="&amp;$AA27,'Live in - Bring in - External'!$AA:$AA,"&lt;="&amp;$AB27,'Live in - Bring in - External'!$GX:$GX,"Yes")</f>
        <v>2</v>
      </c>
      <c r="AG27" s="666">
        <f t="shared" si="10"/>
        <v>0.5</v>
      </c>
      <c r="AH27" s="662">
        <f>COUNTIFS('Live in - Bring in - External'!$AA:$AA,"&gt;="&amp;$AA27,'Live in - Bring in - External'!$AA:$AA,"&lt;="&amp;$AB27,'Live in - Bring in - External'!$GY:$GY,"Yes")</f>
        <v>1</v>
      </c>
      <c r="AI27" s="666">
        <f t="shared" si="11"/>
        <v>0.25</v>
      </c>
      <c r="AJ27" s="665"/>
    </row>
    <row r="28" spans="1:36" s="341" customFormat="1" ht="18.5" x14ac:dyDescent="0.35">
      <c r="A28" s="394" t="s">
        <v>41</v>
      </c>
      <c r="B28" s="273">
        <f>COUNTIF('Live in - Bring in - External'!X:X,'Demographics Drill Down'!A28)</f>
        <v>8</v>
      </c>
      <c r="C28" s="257">
        <f t="shared" si="19"/>
        <v>0.32</v>
      </c>
      <c r="E28" s="662">
        <f>COUNTIFS('Live in - Bring in - External'!$X:$X,'Demographics Drill Down'!$A28,'Live in - Bring in - External'!$GW:$GW,"Yes")</f>
        <v>1</v>
      </c>
      <c r="F28" s="663">
        <f t="shared" si="14"/>
        <v>0.125</v>
      </c>
      <c r="G28" s="662">
        <f>COUNTIFS('Live in - Bring in - External'!$X:$X,'Demographics Drill Down'!$A28,'Live in - Bring in - External'!$GX:$GX,"Yes")</f>
        <v>4</v>
      </c>
      <c r="H28" s="663">
        <f t="shared" si="15"/>
        <v>0.5</v>
      </c>
      <c r="I28" s="662">
        <f>COUNTIFS('Live in - Bring in - External'!$X:$X,'Demographics Drill Down'!$A28,'Live in - Bring in - External'!$GY:$GY,"Yes")</f>
        <v>3</v>
      </c>
      <c r="J28" s="663">
        <f t="shared" si="16"/>
        <v>0.375</v>
      </c>
      <c r="K28" s="230"/>
      <c r="L28"/>
      <c r="M28"/>
      <c r="N28"/>
      <c r="O28"/>
      <c r="P28"/>
      <c r="Q28"/>
      <c r="R28"/>
      <c r="S28"/>
      <c r="V28" s="397" t="s">
        <v>42</v>
      </c>
      <c r="W28" s="397">
        <v>201</v>
      </c>
      <c r="X28" s="397">
        <v>250</v>
      </c>
      <c r="Y28" s="273">
        <f>COUNTIFS('Live in - Bring in - External'!AA:AA,"&gt;="&amp;W28,'Live in - Bring in - External'!AA:AA,"&lt;="&amp;X28)</f>
        <v>5</v>
      </c>
      <c r="Z28" s="257">
        <f t="shared" si="12"/>
        <v>0.2</v>
      </c>
      <c r="AA28" s="273">
        <f t="shared" si="17"/>
        <v>201</v>
      </c>
      <c r="AB28" s="257" t="str">
        <f t="shared" si="18"/>
        <v>250</v>
      </c>
      <c r="AD28" s="662">
        <f>COUNTIFS('Live in - Bring in - External'!$AA:$AA,"&gt;="&amp;$AA28,'Live in - Bring in - External'!$AA:$AA,"&lt;="&amp;$AB28,'Live in - Bring in - External'!$GW:$GW,"Yes")</f>
        <v>0</v>
      </c>
      <c r="AE28" s="666">
        <f t="shared" si="13"/>
        <v>0</v>
      </c>
      <c r="AF28" s="662">
        <f>COUNTIFS('Live in - Bring in - External'!$AA:$AA,"&gt;="&amp;$AA28,'Live in - Bring in - External'!$AA:$AA,"&lt;="&amp;$AB28,'Live in - Bring in - External'!$GX:$GX,"Yes")</f>
        <v>2</v>
      </c>
      <c r="AG28" s="666">
        <f t="shared" si="10"/>
        <v>0.4</v>
      </c>
      <c r="AH28" s="662">
        <f>COUNTIFS('Live in - Bring in - External'!$AA:$AA,"&gt;="&amp;$AA28,'Live in - Bring in - External'!$AA:$AA,"&lt;="&amp;$AB28,'Live in - Bring in - External'!$GY:$GY,"Yes")</f>
        <v>3</v>
      </c>
      <c r="AI28" s="666">
        <f t="shared" si="11"/>
        <v>0.6</v>
      </c>
      <c r="AJ28" s="665"/>
    </row>
    <row r="29" spans="1:36" s="341" customFormat="1" ht="18.5" x14ac:dyDescent="0.35">
      <c r="A29" s="394" t="s">
        <v>43</v>
      </c>
      <c r="B29" s="273">
        <f>COUNTIF('Live in - Bring in - External'!X:X,'Demographics Drill Down'!A29)</f>
        <v>2</v>
      </c>
      <c r="C29" s="257">
        <f t="shared" si="19"/>
        <v>0.08</v>
      </c>
      <c r="E29" s="662">
        <f>COUNTIFS('Live in - Bring in - External'!$X:$X,'Demographics Drill Down'!$A29,'Live in - Bring in - External'!$GW:$GW,"Yes")</f>
        <v>0</v>
      </c>
      <c r="F29" s="663">
        <f t="shared" si="14"/>
        <v>0</v>
      </c>
      <c r="G29" s="662">
        <f>COUNTIFS('Live in - Bring in - External'!$X:$X,'Demographics Drill Down'!$A29,'Live in - Bring in - External'!$GX:$GX,"Yes")</f>
        <v>1</v>
      </c>
      <c r="H29" s="663">
        <f t="shared" si="15"/>
        <v>0.5</v>
      </c>
      <c r="I29" s="662">
        <f>COUNTIFS('Live in - Bring in - External'!$X:$X,'Demographics Drill Down'!$A29,'Live in - Bring in - External'!$GY:$GY,"Yes")</f>
        <v>1</v>
      </c>
      <c r="J29" s="663">
        <f t="shared" si="16"/>
        <v>0.5</v>
      </c>
      <c r="K29" s="230"/>
      <c r="L29"/>
      <c r="M29"/>
      <c r="N29"/>
      <c r="O29"/>
      <c r="P29"/>
      <c r="Q29"/>
      <c r="R29"/>
      <c r="S29"/>
      <c r="V29" s="397" t="s">
        <v>44</v>
      </c>
      <c r="W29" s="397">
        <v>251</v>
      </c>
      <c r="X29" s="397">
        <v>300</v>
      </c>
      <c r="Y29" s="273">
        <f>COUNTIFS('Live in - Bring in - External'!AA:AA,"&gt;="&amp;W29,'Live in - Bring in - External'!AA:AA,"&lt;="&amp;X29)</f>
        <v>2</v>
      </c>
      <c r="Z29" s="257">
        <f t="shared" si="12"/>
        <v>0.08</v>
      </c>
      <c r="AA29" s="273">
        <f t="shared" si="17"/>
        <v>251</v>
      </c>
      <c r="AB29" s="257" t="str">
        <f t="shared" si="18"/>
        <v>300</v>
      </c>
      <c r="AD29" s="662">
        <f>COUNTIFS('Live in - Bring in - External'!$AA:$AA,"&gt;="&amp;$AA29,'Live in - Bring in - External'!$AA:$AA,"&lt;="&amp;$AB29,'Live in - Bring in - External'!$GW:$GW,"Yes")</f>
        <v>0</v>
      </c>
      <c r="AE29" s="666">
        <f t="shared" si="13"/>
        <v>0</v>
      </c>
      <c r="AF29" s="662">
        <f>COUNTIFS('Live in - Bring in - External'!$AA:$AA,"&gt;="&amp;$AA29,'Live in - Bring in - External'!$AA:$AA,"&lt;="&amp;$AB29,'Live in - Bring in - External'!$GX:$GX,"Yes")</f>
        <v>1</v>
      </c>
      <c r="AG29" s="666">
        <f t="shared" si="10"/>
        <v>0.5</v>
      </c>
      <c r="AH29" s="662">
        <f>COUNTIFS('Live in - Bring in - External'!$AA:$AA,"&gt;="&amp;$AA29,'Live in - Bring in - External'!$AA:$AA,"&lt;="&amp;$AB29,'Live in - Bring in - External'!$GY:$GY,"Yes")</f>
        <v>1</v>
      </c>
      <c r="AI29" s="666">
        <f t="shared" si="11"/>
        <v>0.5</v>
      </c>
      <c r="AJ29" s="665"/>
    </row>
    <row r="30" spans="1:36" s="341" customFormat="1" ht="18.5" x14ac:dyDescent="0.35">
      <c r="A30" s="394" t="s">
        <v>45</v>
      </c>
      <c r="B30" s="273">
        <f>COUNTIF('Live in - Bring in - External'!X:X,'Demographics Drill Down'!A30)</f>
        <v>3</v>
      </c>
      <c r="C30" s="257">
        <f t="shared" si="19"/>
        <v>0.12</v>
      </c>
      <c r="E30" s="662">
        <f>COUNTIFS('Live in - Bring in - External'!$X:$X,'Demographics Drill Down'!$A30,'Live in - Bring in - External'!$GW:$GW,"Yes")</f>
        <v>0</v>
      </c>
      <c r="F30" s="663">
        <f t="shared" si="14"/>
        <v>0</v>
      </c>
      <c r="G30" s="662">
        <f>COUNTIFS('Live in - Bring in - External'!$X:$X,'Demographics Drill Down'!$A30,'Live in - Bring in - External'!$GX:$GX,"Yes")</f>
        <v>1</v>
      </c>
      <c r="H30" s="663">
        <f t="shared" si="15"/>
        <v>0.33333333333333331</v>
      </c>
      <c r="I30" s="662">
        <f>COUNTIFS('Live in - Bring in - External'!$X:$X,'Demographics Drill Down'!$A30,'Live in - Bring in - External'!$GY:$GY,"Yes")</f>
        <v>2</v>
      </c>
      <c r="J30" s="663">
        <f t="shared" si="16"/>
        <v>0.66666666666666663</v>
      </c>
      <c r="K30" s="230"/>
      <c r="L30"/>
      <c r="M30"/>
      <c r="N30"/>
      <c r="O30"/>
      <c r="P30"/>
      <c r="Q30"/>
      <c r="R30"/>
      <c r="S30"/>
      <c r="V30" s="397" t="s">
        <v>46</v>
      </c>
      <c r="W30" s="397">
        <v>301</v>
      </c>
      <c r="X30" s="397">
        <v>350</v>
      </c>
      <c r="Y30" s="273">
        <f>COUNTIFS('Live in - Bring in - External'!AA:AA,"&gt;="&amp;W30,'Live in - Bring in - External'!AA:AA,"&lt;="&amp;X30)</f>
        <v>1</v>
      </c>
      <c r="Z30" s="257">
        <f t="shared" si="12"/>
        <v>0.04</v>
      </c>
      <c r="AA30" s="273">
        <f t="shared" si="17"/>
        <v>301</v>
      </c>
      <c r="AB30" s="257" t="str">
        <f t="shared" si="18"/>
        <v>350</v>
      </c>
      <c r="AD30" s="662">
        <f>COUNTIFS('Live in - Bring in - External'!$AA:$AA,"&gt;="&amp;$AA30,'Live in - Bring in - External'!$AA:$AA,"&lt;="&amp;$AB30,'Live in - Bring in - External'!$GW:$GW,"Yes")</f>
        <v>1</v>
      </c>
      <c r="AE30" s="666">
        <f t="shared" si="13"/>
        <v>1</v>
      </c>
      <c r="AF30" s="662">
        <f>COUNTIFS('Live in - Bring in - External'!$AA:$AA,"&gt;="&amp;$AA30,'Live in - Bring in - External'!$AA:$AA,"&lt;="&amp;$AB30,'Live in - Bring in - External'!$GX:$GX,"Yes")</f>
        <v>0</v>
      </c>
      <c r="AG30" s="666">
        <f t="shared" si="10"/>
        <v>0</v>
      </c>
      <c r="AH30" s="662">
        <f>COUNTIFS('Live in - Bring in - External'!$AA:$AA,"&gt;="&amp;$AA30,'Live in - Bring in - External'!$AA:$AA,"&lt;="&amp;$AB30,'Live in - Bring in - External'!$GY:$GY,"Yes")</f>
        <v>0</v>
      </c>
      <c r="AI30" s="666">
        <f t="shared" si="11"/>
        <v>0</v>
      </c>
      <c r="AJ30" s="665"/>
    </row>
    <row r="31" spans="1:36" s="341" customFormat="1" ht="18.5" x14ac:dyDescent="0.35">
      <c r="A31" s="394" t="s">
        <v>47</v>
      </c>
      <c r="B31" s="273">
        <f>COUNTIF('Live in - Bring in - External'!X:X,'Demographics Drill Down'!A31)</f>
        <v>3</v>
      </c>
      <c r="C31" s="257">
        <f t="shared" si="19"/>
        <v>0.12</v>
      </c>
      <c r="E31" s="662">
        <f>COUNTIFS('Live in - Bring in - External'!$X:$X,'Demographics Drill Down'!$A31,'Live in - Bring in - External'!$GW:$GW,"Yes")</f>
        <v>0</v>
      </c>
      <c r="F31" s="663">
        <f t="shared" si="14"/>
        <v>0</v>
      </c>
      <c r="G31" s="662">
        <f>COUNTIFS('Live in - Bring in - External'!$X:$X,'Demographics Drill Down'!$A31,'Live in - Bring in - External'!$GX:$GX,"Yes")</f>
        <v>2</v>
      </c>
      <c r="H31" s="663">
        <f t="shared" si="15"/>
        <v>0.66666666666666663</v>
      </c>
      <c r="I31" s="662">
        <f>COUNTIFS('Live in - Bring in - External'!$X:$X,'Demographics Drill Down'!$A31,'Live in - Bring in - External'!$GY:$GY,"Yes")</f>
        <v>1</v>
      </c>
      <c r="J31" s="663">
        <f t="shared" si="16"/>
        <v>0.33333333333333331</v>
      </c>
      <c r="K31" s="230"/>
      <c r="L31"/>
      <c r="M31"/>
      <c r="N31"/>
      <c r="O31"/>
      <c r="P31"/>
      <c r="Q31"/>
      <c r="R31"/>
      <c r="S31"/>
      <c r="V31" s="397" t="s">
        <v>48</v>
      </c>
      <c r="W31" s="397">
        <v>351</v>
      </c>
      <c r="X31" s="397">
        <v>400</v>
      </c>
      <c r="Y31" s="273">
        <f>COUNTIFS('Live in - Bring in - External'!AA:AA,"&gt;="&amp;W31,'Live in - Bring in - External'!AA:AA,"&lt;="&amp;X31)</f>
        <v>2</v>
      </c>
      <c r="Z31" s="257">
        <f t="shared" si="12"/>
        <v>0.08</v>
      </c>
      <c r="AA31" s="273">
        <f t="shared" si="17"/>
        <v>351</v>
      </c>
      <c r="AB31" s="257" t="str">
        <f t="shared" si="18"/>
        <v>400</v>
      </c>
      <c r="AD31" s="662">
        <f>COUNTIFS('Live in - Bring in - External'!$AA:$AA,"&gt;="&amp;$AA31,'Live in - Bring in - External'!$AA:$AA,"&lt;="&amp;$AB31,'Live in - Bring in - External'!$GW:$GW,"Yes")</f>
        <v>0</v>
      </c>
      <c r="AE31" s="666">
        <f t="shared" si="13"/>
        <v>0</v>
      </c>
      <c r="AF31" s="662">
        <f>COUNTIFS('Live in - Bring in - External'!$AA:$AA,"&gt;="&amp;$AA31,'Live in - Bring in - External'!$AA:$AA,"&lt;="&amp;$AB31,'Live in - Bring in - External'!$GX:$GX,"Yes")</f>
        <v>1</v>
      </c>
      <c r="AG31" s="666">
        <f t="shared" si="10"/>
        <v>0.5</v>
      </c>
      <c r="AH31" s="662">
        <f>COUNTIFS('Live in - Bring in - External'!$AA:$AA,"&gt;="&amp;$AA31,'Live in - Bring in - External'!$AA:$AA,"&lt;="&amp;$AB31,'Live in - Bring in - External'!$GY:$GY,"Yes")</f>
        <v>1</v>
      </c>
      <c r="AI31" s="666">
        <f t="shared" si="11"/>
        <v>0.5</v>
      </c>
      <c r="AJ31" s="665"/>
    </row>
    <row r="32" spans="1:36" s="341" customFormat="1" ht="18.5" x14ac:dyDescent="0.35">
      <c r="A32" s="394" t="s">
        <v>49</v>
      </c>
      <c r="B32" s="273">
        <f>COUNTIF('Live in - Bring in - External'!X:X,'Demographics Drill Down'!A32)</f>
        <v>0</v>
      </c>
      <c r="C32" s="257">
        <f t="shared" si="19"/>
        <v>0</v>
      </c>
      <c r="E32" s="662">
        <f>COUNTIFS('Live in - Bring in - External'!$X:$X,'Demographics Drill Down'!$A32,'Live in - Bring in - External'!$GW:$GW,"Yes")</f>
        <v>0</v>
      </c>
      <c r="F32" s="663" t="str">
        <f t="shared" si="14"/>
        <v>-</v>
      </c>
      <c r="G32" s="662">
        <f>COUNTIFS('Live in - Bring in - External'!$X:$X,'Demographics Drill Down'!$A32,'Live in - Bring in - External'!$GX:$GX,"Yes")</f>
        <v>0</v>
      </c>
      <c r="H32" s="663" t="str">
        <f t="shared" si="15"/>
        <v>-</v>
      </c>
      <c r="I32" s="662">
        <f>COUNTIFS('Live in - Bring in - External'!$X:$X,'Demographics Drill Down'!$A32,'Live in - Bring in - External'!$GY:$GY,"Yes")</f>
        <v>0</v>
      </c>
      <c r="J32" s="663" t="str">
        <f t="shared" si="16"/>
        <v>-</v>
      </c>
      <c r="K32" s="230"/>
      <c r="L32"/>
      <c r="M32"/>
      <c r="N32"/>
      <c r="O32"/>
      <c r="P32"/>
      <c r="Q32"/>
      <c r="R32"/>
      <c r="S32"/>
      <c r="V32" s="397" t="s">
        <v>50</v>
      </c>
      <c r="W32" s="397">
        <v>401</v>
      </c>
      <c r="X32" s="397">
        <v>450</v>
      </c>
      <c r="Y32" s="273">
        <f>COUNTIFS('Live in - Bring in - External'!AA:AA,"&gt;="&amp;W32,'Live in - Bring in - External'!AA:AA,"&lt;="&amp;X32)</f>
        <v>2</v>
      </c>
      <c r="Z32" s="257">
        <f t="shared" si="12"/>
        <v>0.08</v>
      </c>
      <c r="AA32" s="273">
        <f t="shared" si="17"/>
        <v>401</v>
      </c>
      <c r="AB32" s="257" t="str">
        <f t="shared" si="18"/>
        <v>450</v>
      </c>
      <c r="AD32" s="662">
        <f>COUNTIFS('Live in - Bring in - External'!$AA:$AA,"&gt;="&amp;$AA32,'Live in - Bring in - External'!$AA:$AA,"&lt;="&amp;$AB32,'Live in - Bring in - External'!$GW:$GW,"Yes")</f>
        <v>0</v>
      </c>
      <c r="AE32" s="666">
        <f t="shared" si="13"/>
        <v>0</v>
      </c>
      <c r="AF32" s="662">
        <f>COUNTIFS('Live in - Bring in - External'!$AA:$AA,"&gt;="&amp;$AA32,'Live in - Bring in - External'!$AA:$AA,"&lt;="&amp;$AB32,'Live in - Bring in - External'!$GX:$GX,"Yes")</f>
        <v>2</v>
      </c>
      <c r="AG32" s="666">
        <f t="shared" si="10"/>
        <v>1</v>
      </c>
      <c r="AH32" s="662">
        <f>COUNTIFS('Live in - Bring in - External'!$AA:$AA,"&gt;="&amp;$AA32,'Live in - Bring in - External'!$AA:$AA,"&lt;="&amp;$AB32,'Live in - Bring in - External'!$GY:$GY,"Yes")</f>
        <v>0</v>
      </c>
      <c r="AI32" s="666">
        <f t="shared" si="11"/>
        <v>0</v>
      </c>
      <c r="AJ32" s="665"/>
    </row>
    <row r="33" spans="1:36" ht="18.5" x14ac:dyDescent="0.35">
      <c r="A33" s="394" t="s">
        <v>51</v>
      </c>
      <c r="B33" s="422">
        <f>COUNTIF('Live in - Bring in - External'!X:X,'Demographics Drill Down'!A33)</f>
        <v>2</v>
      </c>
      <c r="C33" s="257">
        <f t="shared" si="19"/>
        <v>0.08</v>
      </c>
      <c r="E33" s="662">
        <f>COUNTIFS('Live in - Bring in - External'!$X:$X,'Demographics Drill Down'!$A33,'Live in - Bring in - External'!$GW:$GW,"Yes")</f>
        <v>0</v>
      </c>
      <c r="F33" s="663">
        <f t="shared" si="14"/>
        <v>0</v>
      </c>
      <c r="G33" s="662">
        <f>COUNTIFS('Live in - Bring in - External'!$X:$X,'Demographics Drill Down'!$A33,'Live in - Bring in - External'!$GX:$GX,"Yes")</f>
        <v>1</v>
      </c>
      <c r="H33" s="663">
        <f t="shared" si="15"/>
        <v>0.5</v>
      </c>
      <c r="I33" s="662">
        <f>COUNTIFS('Live in - Bring in - External'!$X:$X,'Demographics Drill Down'!$A33,'Live in - Bring in - External'!$GY:$GY,"Yes")</f>
        <v>1</v>
      </c>
      <c r="J33" s="663">
        <f t="shared" si="16"/>
        <v>0.5</v>
      </c>
      <c r="K33" s="230"/>
      <c r="V33" s="397" t="s">
        <v>52</v>
      </c>
      <c r="W33" s="397">
        <v>451</v>
      </c>
      <c r="X33" s="397">
        <v>500</v>
      </c>
      <c r="Y33" s="273">
        <f>COUNTIFS('Live in - Bring in - External'!AA:AA,"&gt;="&amp;W33,'Live in - Bring in - External'!AA:AA,"&lt;="&amp;X33)</f>
        <v>0</v>
      </c>
      <c r="Z33" s="257">
        <f t="shared" si="12"/>
        <v>0</v>
      </c>
      <c r="AA33" s="273">
        <f t="shared" si="17"/>
        <v>451</v>
      </c>
      <c r="AB33" s="257" t="str">
        <f t="shared" si="18"/>
        <v>500</v>
      </c>
      <c r="AD33" s="662">
        <f>COUNTIFS('Live in - Bring in - External'!$AA:$AA,"&gt;="&amp;$AA33,'Live in - Bring in - External'!$AA:$AA,"&lt;="&amp;$AB33,'Live in - Bring in - External'!$GW:$GW,"Yes")</f>
        <v>0</v>
      </c>
      <c r="AE33" s="666" t="str">
        <f t="shared" si="13"/>
        <v>-</v>
      </c>
      <c r="AF33" s="662">
        <f>COUNTIFS('Live in - Bring in - External'!$AA:$AA,"&gt;="&amp;$AA33,'Live in - Bring in - External'!$AA:$AA,"&lt;="&amp;$AB33,'Live in - Bring in - External'!$GX:$GX,"Yes")</f>
        <v>0</v>
      </c>
      <c r="AG33" s="666" t="str">
        <f t="shared" si="10"/>
        <v>-</v>
      </c>
      <c r="AH33" s="662">
        <f>COUNTIFS('Live in - Bring in - External'!$AA:$AA,"&gt;="&amp;$AA33,'Live in - Bring in - External'!$AA:$AA,"&lt;="&amp;$AB33,'Live in - Bring in - External'!$GY:$GY,"Yes")</f>
        <v>0</v>
      </c>
      <c r="AI33" s="666" t="str">
        <f t="shared" si="11"/>
        <v>-</v>
      </c>
      <c r="AJ33" s="665"/>
    </row>
    <row r="34" spans="1:36" ht="18.5" x14ac:dyDescent="0.35">
      <c r="A34" s="394" t="s">
        <v>53</v>
      </c>
      <c r="B34" s="422">
        <f>COUNTIF('Live in - Bring in - External'!X:X,'Demographics Drill Down'!A34)</f>
        <v>0</v>
      </c>
      <c r="C34" s="257">
        <f t="shared" si="19"/>
        <v>0</v>
      </c>
      <c r="E34" s="662">
        <f>COUNTIFS('Live in - Bring in - External'!$X:$X,'Demographics Drill Down'!$A34,'Live in - Bring in - External'!$GW:$GW,"Yes")</f>
        <v>0</v>
      </c>
      <c r="F34" s="663" t="str">
        <f t="shared" si="14"/>
        <v>-</v>
      </c>
      <c r="G34" s="662">
        <f>COUNTIFS('Live in - Bring in - External'!$X:$X,'Demographics Drill Down'!$A34,'Live in - Bring in - External'!$GX:$GX,"Yes")</f>
        <v>0</v>
      </c>
      <c r="H34" s="663" t="str">
        <f t="shared" si="15"/>
        <v>-</v>
      </c>
      <c r="I34" s="662">
        <f>COUNTIFS('Live in - Bring in - External'!$X:$X,'Demographics Drill Down'!$A34,'Live in - Bring in - External'!$GY:$GY,"Yes")</f>
        <v>0</v>
      </c>
      <c r="J34" s="663" t="str">
        <f t="shared" si="16"/>
        <v>-</v>
      </c>
      <c r="K34" s="230"/>
      <c r="V34" s="397" t="s">
        <v>54</v>
      </c>
      <c r="W34" s="397">
        <v>501</v>
      </c>
      <c r="X34" s="397">
        <v>550</v>
      </c>
      <c r="Y34" s="273">
        <f>COUNTIFS('Live in - Bring in - External'!AA:AA,"&gt;="&amp;W34,'Live in - Bring in - External'!AA:AA,"&lt;="&amp;X34)</f>
        <v>1</v>
      </c>
      <c r="Z34" s="257">
        <f t="shared" si="12"/>
        <v>0.04</v>
      </c>
      <c r="AA34" s="273">
        <f t="shared" si="17"/>
        <v>501</v>
      </c>
      <c r="AB34" s="257" t="str">
        <f t="shared" si="18"/>
        <v>550</v>
      </c>
      <c r="AD34" s="662">
        <f>COUNTIFS('Live in - Bring in - External'!$AA:$AA,"&gt;="&amp;$AA34,'Live in - Bring in - External'!$AA:$AA,"&lt;="&amp;$AB34,'Live in - Bring in - External'!$GW:$GW,"Yes")</f>
        <v>0</v>
      </c>
      <c r="AE34" s="666">
        <f t="shared" si="13"/>
        <v>0</v>
      </c>
      <c r="AF34" s="662">
        <f>COUNTIFS('Live in - Bring in - External'!$AA:$AA,"&gt;="&amp;$AA34,'Live in - Bring in - External'!$AA:$AA,"&lt;="&amp;$AB34,'Live in - Bring in - External'!$GX:$GX,"Yes")</f>
        <v>1</v>
      </c>
      <c r="AG34" s="666">
        <f t="shared" si="10"/>
        <v>1</v>
      </c>
      <c r="AH34" s="662">
        <f>COUNTIFS('Live in - Bring in - External'!$AA:$AA,"&gt;="&amp;$AA34,'Live in - Bring in - External'!$AA:$AA,"&lt;="&amp;$AB34,'Live in - Bring in - External'!$GY:$GY,"Yes")</f>
        <v>0</v>
      </c>
      <c r="AI34" s="666">
        <f t="shared" si="11"/>
        <v>0</v>
      </c>
      <c r="AJ34" s="665"/>
    </row>
    <row r="35" spans="1:36" ht="18.5" x14ac:dyDescent="0.35">
      <c r="A35" s="394" t="s">
        <v>55</v>
      </c>
      <c r="B35" s="422">
        <f>COUNTIF('Live in - Bring in - External'!X:X,'Demographics Drill Down'!A35)</f>
        <v>0</v>
      </c>
      <c r="C35" s="257">
        <f t="shared" si="19"/>
        <v>0</v>
      </c>
      <c r="E35" s="662">
        <f>COUNTIFS('Live in - Bring in - External'!$X:$X,'Demographics Drill Down'!$A35,'Live in - Bring in - External'!$GW:$GW,"Yes")</f>
        <v>0</v>
      </c>
      <c r="F35" s="663" t="str">
        <f t="shared" si="14"/>
        <v>-</v>
      </c>
      <c r="G35" s="662">
        <f>COUNTIFS('Live in - Bring in - External'!$X:$X,'Demographics Drill Down'!$A35,'Live in - Bring in - External'!$GX:$GX,"Yes")</f>
        <v>0</v>
      </c>
      <c r="H35" s="663" t="str">
        <f t="shared" si="15"/>
        <v>-</v>
      </c>
      <c r="I35" s="662">
        <f>COUNTIFS('Live in - Bring in - External'!$X:$X,'Demographics Drill Down'!$A35,'Live in - Bring in - External'!$GY:$GY,"Yes")</f>
        <v>0</v>
      </c>
      <c r="J35" s="663" t="str">
        <f t="shared" si="16"/>
        <v>-</v>
      </c>
      <c r="K35" s="230"/>
      <c r="V35" s="397" t="s">
        <v>56</v>
      </c>
      <c r="W35" s="397">
        <v>551</v>
      </c>
      <c r="X35" s="397">
        <v>600</v>
      </c>
      <c r="Y35" s="273">
        <f>COUNTIFS('Live in - Bring in - External'!AA:AA,"&gt;="&amp;W35,'Live in - Bring in - External'!AA:AA,"&lt;="&amp;X35)</f>
        <v>0</v>
      </c>
      <c r="Z35" s="257">
        <f t="shared" si="12"/>
        <v>0</v>
      </c>
      <c r="AA35" s="273">
        <f t="shared" si="17"/>
        <v>551</v>
      </c>
      <c r="AB35" s="257" t="str">
        <f t="shared" si="18"/>
        <v>600</v>
      </c>
      <c r="AD35" s="662">
        <f>COUNTIFS('Live in - Bring in - External'!$AA:$AA,"&gt;="&amp;$AA35,'Live in - Bring in - External'!$AA:$AA,"&lt;="&amp;$AB35,'Live in - Bring in - External'!$GW:$GW,"Yes")</f>
        <v>0</v>
      </c>
      <c r="AE35" s="666" t="str">
        <f t="shared" si="13"/>
        <v>-</v>
      </c>
      <c r="AF35" s="662">
        <f>COUNTIFS('Live in - Bring in - External'!$AA:$AA,"&gt;="&amp;$AA35,'Live in - Bring in - External'!$AA:$AA,"&lt;="&amp;$AB35,'Live in - Bring in - External'!$GX:$GX,"Yes")</f>
        <v>0</v>
      </c>
      <c r="AG35" s="666" t="str">
        <f t="shared" si="10"/>
        <v>-</v>
      </c>
      <c r="AH35" s="662">
        <f>COUNTIFS('Live in - Bring in - External'!$AA:$AA,"&gt;="&amp;$AA35,'Live in - Bring in - External'!$AA:$AA,"&lt;="&amp;$AB35,'Live in - Bring in - External'!$GY:$GY,"Yes")</f>
        <v>0</v>
      </c>
      <c r="AI35" s="666" t="str">
        <f t="shared" si="11"/>
        <v>-</v>
      </c>
      <c r="AJ35" s="665"/>
    </row>
    <row r="36" spans="1:36" ht="18.5" x14ac:dyDescent="0.35">
      <c r="V36" s="403" t="s">
        <v>57</v>
      </c>
      <c r="W36" s="397">
        <v>601</v>
      </c>
      <c r="X36" s="397">
        <v>650</v>
      </c>
      <c r="Y36" s="273">
        <f>COUNTIFS('Live in - Bring in - External'!AA:AA,"&gt;="&amp;W36,'Live in - Bring in - External'!AA:AA,"&lt;="&amp;X36)</f>
        <v>1</v>
      </c>
      <c r="Z36" s="257">
        <f t="shared" si="12"/>
        <v>0.04</v>
      </c>
      <c r="AA36" s="273">
        <f t="shared" si="17"/>
        <v>601</v>
      </c>
      <c r="AB36" s="257" t="str">
        <f t="shared" si="18"/>
        <v>650</v>
      </c>
      <c r="AD36" s="662">
        <f>COUNTIFS('Live in - Bring in - External'!$AA:$AA,"&gt;="&amp;$AA36,'Live in - Bring in - External'!$AA:$AA,"&lt;="&amp;$AB36,'Live in - Bring in - External'!$GW:$GW,"Yes")</f>
        <v>0</v>
      </c>
      <c r="AE36" s="666">
        <f t="shared" si="13"/>
        <v>0</v>
      </c>
      <c r="AF36" s="662">
        <f>COUNTIFS('Live in - Bring in - External'!$AA:$AA,"&gt;="&amp;$AA36,'Live in - Bring in - External'!$AA:$AA,"&lt;="&amp;$AB36,'Live in - Bring in - External'!$GX:$GX,"Yes")</f>
        <v>0</v>
      </c>
      <c r="AG36" s="666">
        <f t="shared" si="10"/>
        <v>0</v>
      </c>
      <c r="AH36" s="662">
        <f>COUNTIFS('Live in - Bring in - External'!$AA:$AA,"&gt;="&amp;$AA36,'Live in - Bring in - External'!$AA:$AA,"&lt;="&amp;$AB36,'Live in - Bring in - External'!$GY:$GY,"Yes")</f>
        <v>1</v>
      </c>
      <c r="AI36" s="666">
        <f t="shared" si="11"/>
        <v>1</v>
      </c>
      <c r="AJ36" s="665"/>
    </row>
    <row r="37" spans="1:36" ht="18.5" x14ac:dyDescent="0.35">
      <c r="V37" s="397" t="s">
        <v>58</v>
      </c>
      <c r="W37" s="397">
        <v>651</v>
      </c>
      <c r="X37" s="397">
        <v>700</v>
      </c>
      <c r="Y37" s="273">
        <f>COUNTIFS('Live in - Bring in - External'!AA:AA,"&gt;="&amp;W37,'Live in - Bring in - External'!AA:AA,"&lt;="&amp;X37)</f>
        <v>1</v>
      </c>
      <c r="Z37" s="257">
        <f t="shared" si="12"/>
        <v>0.04</v>
      </c>
      <c r="AA37" s="273">
        <f t="shared" si="17"/>
        <v>651</v>
      </c>
      <c r="AB37" s="257" t="str">
        <f t="shared" si="18"/>
        <v>700</v>
      </c>
      <c r="AD37" s="662">
        <f>COUNTIFS('Live in - Bring in - External'!$AA:$AA,"&gt;="&amp;$AA37,'Live in - Bring in - External'!$AA:$AA,"&lt;="&amp;$AB37,'Live in - Bring in - External'!$GW:$GW,"Yes")</f>
        <v>0</v>
      </c>
      <c r="AE37" s="666">
        <f t="shared" si="13"/>
        <v>0</v>
      </c>
      <c r="AF37" s="662">
        <f>COUNTIFS('Live in - Bring in - External'!$AA:$AA,"&gt;="&amp;$AA37,'Live in - Bring in - External'!$AA:$AA,"&lt;="&amp;$AB37,'Live in - Bring in - External'!$GX:$GX,"Yes")</f>
        <v>0</v>
      </c>
      <c r="AG37" s="666">
        <f t="shared" si="10"/>
        <v>0</v>
      </c>
      <c r="AH37" s="662">
        <f>COUNTIFS('Live in - Bring in - External'!$AA:$AA,"&gt;="&amp;$AA37,'Live in - Bring in - External'!$AA:$AA,"&lt;="&amp;$AB37,'Live in - Bring in - External'!$GY:$GY,"Yes")</f>
        <v>1</v>
      </c>
      <c r="AI37" s="666">
        <f t="shared" si="11"/>
        <v>1</v>
      </c>
      <c r="AJ37" s="665"/>
    </row>
    <row r="39" spans="1:36" ht="55.5" x14ac:dyDescent="0.35">
      <c r="A39" s="393" t="s">
        <v>59</v>
      </c>
      <c r="B39" s="369" t="s">
        <v>5</v>
      </c>
      <c r="C39" s="369" t="s">
        <v>6</v>
      </c>
      <c r="E39" s="369" t="s">
        <v>1939</v>
      </c>
      <c r="F39" s="369" t="s">
        <v>6</v>
      </c>
      <c r="G39" s="369" t="s">
        <v>1940</v>
      </c>
      <c r="H39" s="369" t="s">
        <v>6</v>
      </c>
      <c r="I39" s="369" t="s">
        <v>1941</v>
      </c>
      <c r="J39" s="369" t="s">
        <v>6</v>
      </c>
    </row>
    <row r="40" spans="1:36" ht="18.5" x14ac:dyDescent="0.35">
      <c r="A40" s="399" t="s">
        <v>60</v>
      </c>
      <c r="B40" s="273">
        <f>COUNTIF('Live in - Bring in - External'!Y:Y,'Demographics Drill Down'!A40)</f>
        <v>0</v>
      </c>
      <c r="C40" s="257">
        <f>B40/SUM($B$41:$B$87)</f>
        <v>0</v>
      </c>
      <c r="E40" s="662">
        <f>COUNTIFS('Live in - Bring in - External'!$Y:$Y,'Demographics Drill Down'!$A40,'Live in - Bring in - External'!$GW:$GW,"Yes")</f>
        <v>0</v>
      </c>
      <c r="F40" s="663" t="str">
        <f t="shared" ref="F40:F87" si="20">IFERROR(E40/$B40,"-")</f>
        <v>-</v>
      </c>
      <c r="G40" s="662">
        <f>COUNTIFS('Live in - Bring in - External'!$Y:$Y,'Demographics Drill Down'!$A40,'Live in - Bring in - External'!$GX:$GX,"Yes")</f>
        <v>0</v>
      </c>
      <c r="H40" s="663" t="str">
        <f t="shared" ref="H40:H87" si="21">IFERROR(G40/$B40,"-")</f>
        <v>-</v>
      </c>
      <c r="I40" s="662">
        <f>COUNTIFS('Live in - Bring in - External'!$Y:$Y,'Demographics Drill Down'!$A40,'Live in - Bring in - External'!$GY:$GY,"Yes")</f>
        <v>0</v>
      </c>
      <c r="J40" s="663" t="str">
        <f t="shared" ref="J40:J87" si="22">IFERROR(I40/$B40,"-")</f>
        <v>-</v>
      </c>
      <c r="K40" s="230"/>
    </row>
    <row r="41" spans="1:36" ht="18.5" x14ac:dyDescent="0.35">
      <c r="A41" s="399" t="s">
        <v>61</v>
      </c>
      <c r="B41" s="273">
        <f>COUNTIF('Live in - Bring in - External'!Y:Y,'Demographics Drill Down'!A41)</f>
        <v>1</v>
      </c>
      <c r="C41" s="257">
        <f t="shared" ref="C41:C87" si="23">B41/SUM($B$41:$B$87)</f>
        <v>0.04</v>
      </c>
      <c r="E41" s="661">
        <f>COUNTIFS('Live in - Bring in - External'!$Y:$Y,'Demographics Drill Down'!$A41,'Live in - Bring in - External'!$GW:$GW,"Yes")</f>
        <v>0</v>
      </c>
      <c r="F41" s="663">
        <f t="shared" si="20"/>
        <v>0</v>
      </c>
      <c r="G41" s="661">
        <f>COUNTIFS('Live in - Bring in - External'!$Y:$Y,'Demographics Drill Down'!$A41,'Live in - Bring in - External'!$GX:$GX,"Yes")</f>
        <v>1</v>
      </c>
      <c r="H41" s="663">
        <f t="shared" si="21"/>
        <v>1</v>
      </c>
      <c r="I41" s="661">
        <f>COUNTIFS('Live in - Bring in - External'!$Y:$Y,'Demographics Drill Down'!$A41,'Live in - Bring in - External'!$GY:$GY,"Yes")</f>
        <v>0</v>
      </c>
      <c r="J41" s="663">
        <f t="shared" si="22"/>
        <v>0</v>
      </c>
      <c r="K41" s="230"/>
    </row>
    <row r="42" spans="1:36" ht="18.5" x14ac:dyDescent="0.35">
      <c r="A42" s="399" t="s">
        <v>62</v>
      </c>
      <c r="B42" s="273">
        <f>COUNTIF('Live in - Bring in - External'!Y:Y,'Demographics Drill Down'!A42)</f>
        <v>0</v>
      </c>
      <c r="C42" s="257">
        <f t="shared" si="23"/>
        <v>0</v>
      </c>
      <c r="E42" s="661">
        <f>COUNTIFS('Live in - Bring in - External'!$Y:$Y,'Demographics Drill Down'!$A42,'Live in - Bring in - External'!$GW:$GW,"Yes")</f>
        <v>0</v>
      </c>
      <c r="F42" s="663" t="str">
        <f t="shared" si="20"/>
        <v>-</v>
      </c>
      <c r="G42" s="661">
        <f>COUNTIFS('Live in - Bring in - External'!$Y:$Y,'Demographics Drill Down'!$A42,'Live in - Bring in - External'!$GX:$GX,"Yes")</f>
        <v>0</v>
      </c>
      <c r="H42" s="663" t="str">
        <f t="shared" si="21"/>
        <v>-</v>
      </c>
      <c r="I42" s="661">
        <f>COUNTIFS('Live in - Bring in - External'!$Y:$Y,'Demographics Drill Down'!$A42,'Live in - Bring in - External'!$GY:$GY,"Yes")</f>
        <v>0</v>
      </c>
      <c r="J42" s="663" t="str">
        <f t="shared" si="22"/>
        <v>-</v>
      </c>
      <c r="K42" s="230"/>
    </row>
    <row r="43" spans="1:36" ht="18.5" x14ac:dyDescent="0.35">
      <c r="A43" s="399" t="s">
        <v>63</v>
      </c>
      <c r="B43" s="273">
        <f>COUNTIF('Live in - Bring in - External'!Y:Y,'Demographics Drill Down'!A43)</f>
        <v>1</v>
      </c>
      <c r="C43" s="257">
        <f t="shared" si="23"/>
        <v>0.04</v>
      </c>
      <c r="E43" s="661">
        <f>COUNTIFS('Live in - Bring in - External'!$Y:$Y,'Demographics Drill Down'!$A43,'Live in - Bring in - External'!$GW:$GW,"Yes")</f>
        <v>0</v>
      </c>
      <c r="F43" s="663">
        <f t="shared" si="20"/>
        <v>0</v>
      </c>
      <c r="G43" s="661">
        <f>COUNTIFS('Live in - Bring in - External'!$Y:$Y,'Demographics Drill Down'!$A43,'Live in - Bring in - External'!$GX:$GX,"Yes")</f>
        <v>0</v>
      </c>
      <c r="H43" s="663">
        <f t="shared" si="21"/>
        <v>0</v>
      </c>
      <c r="I43" s="661">
        <f>COUNTIFS('Live in - Bring in - External'!$Y:$Y,'Demographics Drill Down'!$A43,'Live in - Bring in - External'!$GY:$GY,"Yes")</f>
        <v>1</v>
      </c>
      <c r="J43" s="663">
        <f t="shared" si="22"/>
        <v>1</v>
      </c>
      <c r="K43" s="230"/>
    </row>
    <row r="44" spans="1:36" ht="18.5" x14ac:dyDescent="0.35">
      <c r="A44" s="399" t="s">
        <v>64</v>
      </c>
      <c r="B44" s="273">
        <f>COUNTIF('Live in - Bring in - External'!Y:Y,'Demographics Drill Down'!A44)</f>
        <v>0</v>
      </c>
      <c r="C44" s="257">
        <f t="shared" si="23"/>
        <v>0</v>
      </c>
      <c r="E44" s="661">
        <f>COUNTIFS('Live in - Bring in - External'!$Y:$Y,'Demographics Drill Down'!$A44,'Live in - Bring in - External'!$GW:$GW,"Yes")</f>
        <v>0</v>
      </c>
      <c r="F44" s="663" t="str">
        <f t="shared" si="20"/>
        <v>-</v>
      </c>
      <c r="G44" s="661">
        <f>COUNTIFS('Live in - Bring in - External'!$Y:$Y,'Demographics Drill Down'!$A44,'Live in - Bring in - External'!$GX:$GX,"Yes")</f>
        <v>0</v>
      </c>
      <c r="H44" s="663" t="str">
        <f t="shared" si="21"/>
        <v>-</v>
      </c>
      <c r="I44" s="661">
        <f>COUNTIFS('Live in - Bring in - External'!$Y:$Y,'Demographics Drill Down'!$A44,'Live in - Bring in - External'!$GY:$GY,"Yes")</f>
        <v>0</v>
      </c>
      <c r="J44" s="663" t="str">
        <f t="shared" si="22"/>
        <v>-</v>
      </c>
      <c r="K44" s="230"/>
    </row>
    <row r="45" spans="1:36" ht="18.5" x14ac:dyDescent="0.35">
      <c r="A45" s="399" t="s">
        <v>65</v>
      </c>
      <c r="B45" s="273">
        <f>COUNTIF('Live in - Bring in - External'!Y:Y,'Demographics Drill Down'!A45)</f>
        <v>1</v>
      </c>
      <c r="C45" s="257">
        <f t="shared" si="23"/>
        <v>0.04</v>
      </c>
      <c r="E45" s="661">
        <f>COUNTIFS('Live in - Bring in - External'!$Y:$Y,'Demographics Drill Down'!$A45,'Live in - Bring in - External'!$GW:$GW,"Yes")</f>
        <v>0</v>
      </c>
      <c r="F45" s="663">
        <f t="shared" si="20"/>
        <v>0</v>
      </c>
      <c r="G45" s="661">
        <f>COUNTIFS('Live in - Bring in - External'!$Y:$Y,'Demographics Drill Down'!$A45,'Live in - Bring in - External'!$GX:$GX,"Yes")</f>
        <v>0</v>
      </c>
      <c r="H45" s="663">
        <f t="shared" si="21"/>
        <v>0</v>
      </c>
      <c r="I45" s="661">
        <f>COUNTIFS('Live in - Bring in - External'!$Y:$Y,'Demographics Drill Down'!$A45,'Live in - Bring in - External'!$GY:$GY,"Yes")</f>
        <v>1</v>
      </c>
      <c r="J45" s="663">
        <f t="shared" si="22"/>
        <v>1</v>
      </c>
      <c r="K45" s="230"/>
    </row>
    <row r="46" spans="1:36" ht="18.5" x14ac:dyDescent="0.35">
      <c r="A46" s="399" t="s">
        <v>66</v>
      </c>
      <c r="B46" s="273">
        <f>COUNTIF('Live in - Bring in - External'!Y:Y,'Demographics Drill Down'!A46)</f>
        <v>0</v>
      </c>
      <c r="C46" s="257">
        <f t="shared" si="23"/>
        <v>0</v>
      </c>
      <c r="E46" s="661">
        <f>COUNTIFS('Live in - Bring in - External'!$Y:$Y,'Demographics Drill Down'!$A46,'Live in - Bring in - External'!$GW:$GW,"Yes")</f>
        <v>0</v>
      </c>
      <c r="F46" s="663" t="str">
        <f t="shared" si="20"/>
        <v>-</v>
      </c>
      <c r="G46" s="661">
        <f>COUNTIFS('Live in - Bring in - External'!$Y:$Y,'Demographics Drill Down'!$A46,'Live in - Bring in - External'!$GX:$GX,"Yes")</f>
        <v>0</v>
      </c>
      <c r="H46" s="663" t="str">
        <f t="shared" si="21"/>
        <v>-</v>
      </c>
      <c r="I46" s="661">
        <f>COUNTIFS('Live in - Bring in - External'!$Y:$Y,'Demographics Drill Down'!$A46,'Live in - Bring in - External'!$GY:$GY,"Yes")</f>
        <v>0</v>
      </c>
      <c r="J46" s="663" t="str">
        <f t="shared" si="22"/>
        <v>-</v>
      </c>
      <c r="K46" s="230"/>
    </row>
    <row r="47" spans="1:36" ht="18.5" x14ac:dyDescent="0.35">
      <c r="A47" s="399" t="s">
        <v>67</v>
      </c>
      <c r="B47" s="273">
        <f>COUNTIF('Live in - Bring in - External'!Y:Y,'Demographics Drill Down'!A47)</f>
        <v>1</v>
      </c>
      <c r="C47" s="257">
        <f t="shared" si="23"/>
        <v>0.04</v>
      </c>
      <c r="E47" s="661">
        <f>COUNTIFS('Live in - Bring in - External'!$Y:$Y,'Demographics Drill Down'!$A47,'Live in - Bring in - External'!$GW:$GW,"Yes")</f>
        <v>0</v>
      </c>
      <c r="F47" s="663">
        <f t="shared" si="20"/>
        <v>0</v>
      </c>
      <c r="G47" s="661">
        <f>COUNTIFS('Live in - Bring in - External'!$Y:$Y,'Demographics Drill Down'!$A47,'Live in - Bring in - External'!$GX:$GX,"Yes")</f>
        <v>1</v>
      </c>
      <c r="H47" s="663">
        <f t="shared" si="21"/>
        <v>1</v>
      </c>
      <c r="I47" s="661">
        <f>COUNTIFS('Live in - Bring in - External'!$Y:$Y,'Demographics Drill Down'!$A47,'Live in - Bring in - External'!$GY:$GY,"Yes")</f>
        <v>0</v>
      </c>
      <c r="J47" s="663">
        <f t="shared" si="22"/>
        <v>0</v>
      </c>
      <c r="K47" s="230"/>
    </row>
    <row r="48" spans="1:36" ht="18.5" x14ac:dyDescent="0.35">
      <c r="A48" s="399" t="s">
        <v>68</v>
      </c>
      <c r="B48" s="273">
        <f>COUNTIF('Live in - Bring in - External'!Y:Y,'Demographics Drill Down'!A48)</f>
        <v>0</v>
      </c>
      <c r="C48" s="257">
        <f t="shared" si="23"/>
        <v>0</v>
      </c>
      <c r="E48" s="661">
        <f>COUNTIFS('Live in - Bring in - External'!$Y:$Y,'Demographics Drill Down'!$A48,'Live in - Bring in - External'!$GW:$GW,"Yes")</f>
        <v>0</v>
      </c>
      <c r="F48" s="663" t="str">
        <f t="shared" si="20"/>
        <v>-</v>
      </c>
      <c r="G48" s="661">
        <f>COUNTIFS('Live in - Bring in - External'!$Y:$Y,'Demographics Drill Down'!$A48,'Live in - Bring in - External'!$GX:$GX,"Yes")</f>
        <v>0</v>
      </c>
      <c r="H48" s="663" t="str">
        <f t="shared" si="21"/>
        <v>-</v>
      </c>
      <c r="I48" s="661">
        <f>COUNTIFS('Live in - Bring in - External'!$Y:$Y,'Demographics Drill Down'!$A48,'Live in - Bring in - External'!$GY:$GY,"Yes")</f>
        <v>0</v>
      </c>
      <c r="J48" s="663" t="str">
        <f t="shared" si="22"/>
        <v>-</v>
      </c>
      <c r="K48" s="230"/>
    </row>
    <row r="49" spans="1:11" ht="18.5" x14ac:dyDescent="0.35">
      <c r="A49" s="399" t="s">
        <v>69</v>
      </c>
      <c r="B49" s="273">
        <f>COUNTIF('Live in - Bring in - External'!Y:Y,'Demographics Drill Down'!A49)</f>
        <v>0</v>
      </c>
      <c r="C49" s="257">
        <f t="shared" si="23"/>
        <v>0</v>
      </c>
      <c r="E49" s="661">
        <f>COUNTIFS('Live in - Bring in - External'!$Y:$Y,'Demographics Drill Down'!$A49,'Live in - Bring in - External'!$GW:$GW,"Yes")</f>
        <v>0</v>
      </c>
      <c r="F49" s="663" t="str">
        <f t="shared" si="20"/>
        <v>-</v>
      </c>
      <c r="G49" s="661">
        <f>COUNTIFS('Live in - Bring in - External'!$Y:$Y,'Demographics Drill Down'!$A49,'Live in - Bring in - External'!$GX:$GX,"Yes")</f>
        <v>0</v>
      </c>
      <c r="H49" s="663" t="str">
        <f t="shared" si="21"/>
        <v>-</v>
      </c>
      <c r="I49" s="661">
        <f>COUNTIFS('Live in - Bring in - External'!$Y:$Y,'Demographics Drill Down'!$A49,'Live in - Bring in - External'!$GY:$GY,"Yes")</f>
        <v>0</v>
      </c>
      <c r="J49" s="663" t="str">
        <f t="shared" si="22"/>
        <v>-</v>
      </c>
      <c r="K49" s="230"/>
    </row>
    <row r="50" spans="1:11" ht="18.5" x14ac:dyDescent="0.35">
      <c r="A50" s="399" t="s">
        <v>70</v>
      </c>
      <c r="B50" s="273">
        <f>COUNTIF('Live in - Bring in - External'!Y:Y,'Demographics Drill Down'!A50)</f>
        <v>1</v>
      </c>
      <c r="C50" s="257">
        <f t="shared" si="23"/>
        <v>0.04</v>
      </c>
      <c r="E50" s="661">
        <f>COUNTIFS('Live in - Bring in - External'!$Y:$Y,'Demographics Drill Down'!$A50,'Live in - Bring in - External'!$GW:$GW,"Yes")</f>
        <v>0</v>
      </c>
      <c r="F50" s="663">
        <f t="shared" si="20"/>
        <v>0</v>
      </c>
      <c r="G50" s="661">
        <f>COUNTIFS('Live in - Bring in - External'!$Y:$Y,'Demographics Drill Down'!$A50,'Live in - Bring in - External'!$GX:$GX,"Yes")</f>
        <v>1</v>
      </c>
      <c r="H50" s="663">
        <f t="shared" si="21"/>
        <v>1</v>
      </c>
      <c r="I50" s="661">
        <f>COUNTIFS('Live in - Bring in - External'!$Y:$Y,'Demographics Drill Down'!$A50,'Live in - Bring in - External'!$GY:$GY,"Yes")</f>
        <v>0</v>
      </c>
      <c r="J50" s="663">
        <f t="shared" si="22"/>
        <v>0</v>
      </c>
      <c r="K50" s="230"/>
    </row>
    <row r="51" spans="1:11" ht="18.5" x14ac:dyDescent="0.35">
      <c r="A51" s="399" t="s">
        <v>71</v>
      </c>
      <c r="B51" s="273">
        <f>COUNTIF('Live in - Bring in - External'!Y:Y,'Demographics Drill Down'!A51)</f>
        <v>0</v>
      </c>
      <c r="C51" s="257">
        <f t="shared" si="23"/>
        <v>0</v>
      </c>
      <c r="E51" s="661">
        <f>COUNTIFS('Live in - Bring in - External'!$Y:$Y,'Demographics Drill Down'!$A51,'Live in - Bring in - External'!$GW:$GW,"Yes")</f>
        <v>0</v>
      </c>
      <c r="F51" s="663" t="str">
        <f t="shared" si="20"/>
        <v>-</v>
      </c>
      <c r="G51" s="661">
        <f>COUNTIFS('Live in - Bring in - External'!$Y:$Y,'Demographics Drill Down'!$A51,'Live in - Bring in - External'!$GX:$GX,"Yes")</f>
        <v>0</v>
      </c>
      <c r="H51" s="663" t="str">
        <f t="shared" si="21"/>
        <v>-</v>
      </c>
      <c r="I51" s="661">
        <f>COUNTIFS('Live in - Bring in - External'!$Y:$Y,'Demographics Drill Down'!$A51,'Live in - Bring in - External'!$GY:$GY,"Yes")</f>
        <v>0</v>
      </c>
      <c r="J51" s="663" t="str">
        <f t="shared" si="22"/>
        <v>-</v>
      </c>
      <c r="K51" s="230"/>
    </row>
    <row r="52" spans="1:11" ht="18.5" x14ac:dyDescent="0.35">
      <c r="A52" s="399" t="s">
        <v>72</v>
      </c>
      <c r="B52" s="273">
        <f>COUNTIF('Live in - Bring in - External'!Y:Y,'Demographics Drill Down'!A52)</f>
        <v>0</v>
      </c>
      <c r="C52" s="257">
        <f t="shared" si="23"/>
        <v>0</v>
      </c>
      <c r="E52" s="661">
        <f>COUNTIFS('Live in - Bring in - External'!$Y:$Y,'Demographics Drill Down'!$A52,'Live in - Bring in - External'!$GW:$GW,"Yes")</f>
        <v>0</v>
      </c>
      <c r="F52" s="663" t="str">
        <f t="shared" si="20"/>
        <v>-</v>
      </c>
      <c r="G52" s="661">
        <f>COUNTIFS('Live in - Bring in - External'!$Y:$Y,'Demographics Drill Down'!$A52,'Live in - Bring in - External'!$GX:$GX,"Yes")</f>
        <v>0</v>
      </c>
      <c r="H52" s="663" t="str">
        <f t="shared" si="21"/>
        <v>-</v>
      </c>
      <c r="I52" s="661">
        <f>COUNTIFS('Live in - Bring in - External'!$Y:$Y,'Demographics Drill Down'!$A52,'Live in - Bring in - External'!$GY:$GY,"Yes")</f>
        <v>0</v>
      </c>
      <c r="J52" s="663" t="str">
        <f t="shared" si="22"/>
        <v>-</v>
      </c>
      <c r="K52" s="230"/>
    </row>
    <row r="53" spans="1:11" ht="18.5" x14ac:dyDescent="0.35">
      <c r="A53" s="399" t="s">
        <v>73</v>
      </c>
      <c r="B53" s="273">
        <f>COUNTIF('Live in - Bring in - External'!Y:Y,'Demographics Drill Down'!A53)</f>
        <v>0</v>
      </c>
      <c r="C53" s="257">
        <f t="shared" si="23"/>
        <v>0</v>
      </c>
      <c r="E53" s="661">
        <f>COUNTIFS('Live in - Bring in - External'!$Y:$Y,'Demographics Drill Down'!$A53,'Live in - Bring in - External'!$GW:$GW,"Yes")</f>
        <v>0</v>
      </c>
      <c r="F53" s="663" t="str">
        <f t="shared" si="20"/>
        <v>-</v>
      </c>
      <c r="G53" s="661">
        <f>COUNTIFS('Live in - Bring in - External'!$Y:$Y,'Demographics Drill Down'!$A53,'Live in - Bring in - External'!$GX:$GX,"Yes")</f>
        <v>0</v>
      </c>
      <c r="H53" s="663" t="str">
        <f t="shared" si="21"/>
        <v>-</v>
      </c>
      <c r="I53" s="661">
        <f>COUNTIFS('Live in - Bring in - External'!$Y:$Y,'Demographics Drill Down'!$A53,'Live in - Bring in - External'!$GY:$GY,"Yes")</f>
        <v>0</v>
      </c>
      <c r="J53" s="663" t="str">
        <f t="shared" si="22"/>
        <v>-</v>
      </c>
      <c r="K53" s="230"/>
    </row>
    <row r="54" spans="1:11" ht="18.5" x14ac:dyDescent="0.35">
      <c r="A54" s="399" t="s">
        <v>74</v>
      </c>
      <c r="B54" s="273">
        <f>COUNTIF('Live in - Bring in - External'!Y:Y,'Demographics Drill Down'!A54)</f>
        <v>1</v>
      </c>
      <c r="C54" s="257">
        <f t="shared" si="23"/>
        <v>0.04</v>
      </c>
      <c r="E54" s="661">
        <f>COUNTIFS('Live in - Bring in - External'!$Y:$Y,'Demographics Drill Down'!$A54,'Live in - Bring in - External'!$GW:$GW,"Yes")</f>
        <v>0</v>
      </c>
      <c r="F54" s="663">
        <f t="shared" si="20"/>
        <v>0</v>
      </c>
      <c r="G54" s="661">
        <f>COUNTIFS('Live in - Bring in - External'!$Y:$Y,'Demographics Drill Down'!$A54,'Live in - Bring in - External'!$GX:$GX,"Yes")</f>
        <v>1</v>
      </c>
      <c r="H54" s="663">
        <f t="shared" si="21"/>
        <v>1</v>
      </c>
      <c r="I54" s="661">
        <f>COUNTIFS('Live in - Bring in - External'!$Y:$Y,'Demographics Drill Down'!$A54,'Live in - Bring in - External'!$GY:$GY,"Yes")</f>
        <v>0</v>
      </c>
      <c r="J54" s="663">
        <f t="shared" si="22"/>
        <v>0</v>
      </c>
      <c r="K54" s="230"/>
    </row>
    <row r="55" spans="1:11" ht="18.5" x14ac:dyDescent="0.35">
      <c r="A55" s="399" t="s">
        <v>75</v>
      </c>
      <c r="B55" s="273">
        <f>COUNTIF('Live in - Bring in - External'!Y:Y,'Demographics Drill Down'!A55)</f>
        <v>1</v>
      </c>
      <c r="C55" s="257">
        <f t="shared" si="23"/>
        <v>0.04</v>
      </c>
      <c r="E55" s="661">
        <f>COUNTIFS('Live in - Bring in - External'!$Y:$Y,'Demographics Drill Down'!$A55,'Live in - Bring in - External'!$GW:$GW,"Yes")</f>
        <v>0</v>
      </c>
      <c r="F55" s="663">
        <f t="shared" si="20"/>
        <v>0</v>
      </c>
      <c r="G55" s="661">
        <f>COUNTIFS('Live in - Bring in - External'!$Y:$Y,'Demographics Drill Down'!$A55,'Live in - Bring in - External'!$GX:$GX,"Yes")</f>
        <v>0</v>
      </c>
      <c r="H55" s="663">
        <f t="shared" si="21"/>
        <v>0</v>
      </c>
      <c r="I55" s="661">
        <f>COUNTIFS('Live in - Bring in - External'!$Y:$Y,'Demographics Drill Down'!$A55,'Live in - Bring in - External'!$GY:$GY,"Yes")</f>
        <v>1</v>
      </c>
      <c r="J55" s="663">
        <f t="shared" si="22"/>
        <v>1</v>
      </c>
      <c r="K55" s="230"/>
    </row>
    <row r="56" spans="1:11" ht="18.5" x14ac:dyDescent="0.35">
      <c r="A56" s="399" t="s">
        <v>76</v>
      </c>
      <c r="B56" s="273">
        <f>COUNTIF('Live in - Bring in - External'!Y:Y,'Demographics Drill Down'!A56)</f>
        <v>2</v>
      </c>
      <c r="C56" s="257">
        <f t="shared" si="23"/>
        <v>0.08</v>
      </c>
      <c r="E56" s="661">
        <f>COUNTIFS('Live in - Bring in - External'!$Y:$Y,'Demographics Drill Down'!$A56,'Live in - Bring in - External'!$GW:$GW,"Yes")</f>
        <v>0</v>
      </c>
      <c r="F56" s="663">
        <f t="shared" si="20"/>
        <v>0</v>
      </c>
      <c r="G56" s="661">
        <f>COUNTIFS('Live in - Bring in - External'!$Y:$Y,'Demographics Drill Down'!$A56,'Live in - Bring in - External'!$GX:$GX,"Yes")</f>
        <v>2</v>
      </c>
      <c r="H56" s="663">
        <f t="shared" si="21"/>
        <v>1</v>
      </c>
      <c r="I56" s="661">
        <f>COUNTIFS('Live in - Bring in - External'!$Y:$Y,'Demographics Drill Down'!$A56,'Live in - Bring in - External'!$GY:$GY,"Yes")</f>
        <v>0</v>
      </c>
      <c r="J56" s="663">
        <f t="shared" si="22"/>
        <v>0</v>
      </c>
      <c r="K56" s="230"/>
    </row>
    <row r="57" spans="1:11" ht="18.5" x14ac:dyDescent="0.35">
      <c r="A57" s="399" t="s">
        <v>77</v>
      </c>
      <c r="B57" s="273">
        <f>COUNTIF('Live in - Bring in - External'!Y:Y,'Demographics Drill Down'!A57)</f>
        <v>1</v>
      </c>
      <c r="C57" s="257">
        <f t="shared" si="23"/>
        <v>0.04</v>
      </c>
      <c r="E57" s="661">
        <f>COUNTIFS('Live in - Bring in - External'!$Y:$Y,'Demographics Drill Down'!$A57,'Live in - Bring in - External'!$GW:$GW,"Yes")</f>
        <v>0</v>
      </c>
      <c r="F57" s="663">
        <f t="shared" si="20"/>
        <v>0</v>
      </c>
      <c r="G57" s="661">
        <f>COUNTIFS('Live in - Bring in - External'!$Y:$Y,'Demographics Drill Down'!$A57,'Live in - Bring in - External'!$GX:$GX,"Yes")</f>
        <v>0</v>
      </c>
      <c r="H57" s="663">
        <f t="shared" si="21"/>
        <v>0</v>
      </c>
      <c r="I57" s="661">
        <f>COUNTIFS('Live in - Bring in - External'!$Y:$Y,'Demographics Drill Down'!$A57,'Live in - Bring in - External'!$GY:$GY,"Yes")</f>
        <v>1</v>
      </c>
      <c r="J57" s="663">
        <f t="shared" si="22"/>
        <v>1</v>
      </c>
      <c r="K57" s="230"/>
    </row>
    <row r="58" spans="1:11" ht="18.5" x14ac:dyDescent="0.35">
      <c r="A58" s="399" t="s">
        <v>78</v>
      </c>
      <c r="B58" s="273">
        <f>COUNTIF('Live in - Bring in - External'!Y:Y,'Demographics Drill Down'!A58)</f>
        <v>0</v>
      </c>
      <c r="C58" s="257">
        <f t="shared" si="23"/>
        <v>0</v>
      </c>
      <c r="E58" s="661">
        <f>COUNTIFS('Live in - Bring in - External'!$Y:$Y,'Demographics Drill Down'!$A58,'Live in - Bring in - External'!$GW:$GW,"Yes")</f>
        <v>0</v>
      </c>
      <c r="F58" s="663" t="str">
        <f t="shared" si="20"/>
        <v>-</v>
      </c>
      <c r="G58" s="661">
        <f>COUNTIFS('Live in - Bring in - External'!$Y:$Y,'Demographics Drill Down'!$A58,'Live in - Bring in - External'!$GX:$GX,"Yes")</f>
        <v>0</v>
      </c>
      <c r="H58" s="663" t="str">
        <f t="shared" si="21"/>
        <v>-</v>
      </c>
      <c r="I58" s="661">
        <f>COUNTIFS('Live in - Bring in - External'!$Y:$Y,'Demographics Drill Down'!$A58,'Live in - Bring in - External'!$GY:$GY,"Yes")</f>
        <v>0</v>
      </c>
      <c r="J58" s="663" t="str">
        <f t="shared" si="22"/>
        <v>-</v>
      </c>
      <c r="K58" s="230"/>
    </row>
    <row r="59" spans="1:11" ht="18.5" x14ac:dyDescent="0.35">
      <c r="A59" s="399" t="s">
        <v>79</v>
      </c>
      <c r="B59" s="273">
        <f>COUNTIF('Live in - Bring in - External'!Y:Y,'Demographics Drill Down'!A59)</f>
        <v>4</v>
      </c>
      <c r="C59" s="257">
        <f t="shared" si="23"/>
        <v>0.16</v>
      </c>
      <c r="E59" s="661">
        <f>COUNTIFS('Live in - Bring in - External'!$Y:$Y,'Demographics Drill Down'!$A59,'Live in - Bring in - External'!$GW:$GW,"Yes")</f>
        <v>0</v>
      </c>
      <c r="F59" s="663">
        <f t="shared" si="20"/>
        <v>0</v>
      </c>
      <c r="G59" s="661">
        <f>COUNTIFS('Live in - Bring in - External'!$Y:$Y,'Demographics Drill Down'!$A59,'Live in - Bring in - External'!$GX:$GX,"Yes")</f>
        <v>1</v>
      </c>
      <c r="H59" s="663">
        <f t="shared" si="21"/>
        <v>0.25</v>
      </c>
      <c r="I59" s="661">
        <f>COUNTIFS('Live in - Bring in - External'!$Y:$Y,'Demographics Drill Down'!$A59,'Live in - Bring in - External'!$GY:$GY,"Yes")</f>
        <v>3</v>
      </c>
      <c r="J59" s="663">
        <f t="shared" si="22"/>
        <v>0.75</v>
      </c>
      <c r="K59" s="230"/>
    </row>
    <row r="60" spans="1:11" ht="18.5" x14ac:dyDescent="0.35">
      <c r="A60" s="399" t="s">
        <v>80</v>
      </c>
      <c r="B60" s="273">
        <f>COUNTIF('Live in - Bring in - External'!Y:Y,'Demographics Drill Down'!A60)</f>
        <v>0</v>
      </c>
      <c r="C60" s="257">
        <f t="shared" si="23"/>
        <v>0</v>
      </c>
      <c r="E60" s="661">
        <f>COUNTIFS('Live in - Bring in - External'!$Y:$Y,'Demographics Drill Down'!$A60,'Live in - Bring in - External'!$GW:$GW,"Yes")</f>
        <v>0</v>
      </c>
      <c r="F60" s="663" t="str">
        <f t="shared" si="20"/>
        <v>-</v>
      </c>
      <c r="G60" s="661">
        <f>COUNTIFS('Live in - Bring in - External'!$Y:$Y,'Demographics Drill Down'!$A60,'Live in - Bring in - External'!$GX:$GX,"Yes")</f>
        <v>0</v>
      </c>
      <c r="H60" s="663" t="str">
        <f t="shared" si="21"/>
        <v>-</v>
      </c>
      <c r="I60" s="661">
        <f>COUNTIFS('Live in - Bring in - External'!$Y:$Y,'Demographics Drill Down'!$A60,'Live in - Bring in - External'!$GY:$GY,"Yes")</f>
        <v>0</v>
      </c>
      <c r="J60" s="663" t="str">
        <f t="shared" si="22"/>
        <v>-</v>
      </c>
      <c r="K60" s="230"/>
    </row>
    <row r="61" spans="1:11" ht="18.5" x14ac:dyDescent="0.35">
      <c r="A61" s="399" t="s">
        <v>81</v>
      </c>
      <c r="B61" s="273">
        <f>COUNTIF('Live in - Bring in - External'!Y:Y,'Demographics Drill Down'!A61)</f>
        <v>0</v>
      </c>
      <c r="C61" s="257">
        <f t="shared" si="23"/>
        <v>0</v>
      </c>
      <c r="E61" s="661">
        <f>COUNTIFS('Live in - Bring in - External'!$Y:$Y,'Demographics Drill Down'!$A61,'Live in - Bring in - External'!$GW:$GW,"Yes")</f>
        <v>0</v>
      </c>
      <c r="F61" s="663" t="str">
        <f t="shared" si="20"/>
        <v>-</v>
      </c>
      <c r="G61" s="661">
        <f>COUNTIFS('Live in - Bring in - External'!$Y:$Y,'Demographics Drill Down'!$A61,'Live in - Bring in - External'!$GX:$GX,"Yes")</f>
        <v>0</v>
      </c>
      <c r="H61" s="663" t="str">
        <f t="shared" si="21"/>
        <v>-</v>
      </c>
      <c r="I61" s="661">
        <f>COUNTIFS('Live in - Bring in - External'!$Y:$Y,'Demographics Drill Down'!$A61,'Live in - Bring in - External'!$GY:$GY,"Yes")</f>
        <v>0</v>
      </c>
      <c r="J61" s="663" t="str">
        <f t="shared" si="22"/>
        <v>-</v>
      </c>
      <c r="K61" s="230"/>
    </row>
    <row r="62" spans="1:11" ht="18.5" x14ac:dyDescent="0.35">
      <c r="A62" s="399" t="s">
        <v>82</v>
      </c>
      <c r="B62" s="273">
        <f>COUNTIF('Live in - Bring in - External'!Y:Y,'Demographics Drill Down'!A62)</f>
        <v>0</v>
      </c>
      <c r="C62" s="257">
        <f t="shared" si="23"/>
        <v>0</v>
      </c>
      <c r="E62" s="661">
        <f>COUNTIFS('Live in - Bring in - External'!$Y:$Y,'Demographics Drill Down'!$A62,'Live in - Bring in - External'!$GW:$GW,"Yes")</f>
        <v>0</v>
      </c>
      <c r="F62" s="663" t="str">
        <f t="shared" si="20"/>
        <v>-</v>
      </c>
      <c r="G62" s="661">
        <f>COUNTIFS('Live in - Bring in - External'!$Y:$Y,'Demographics Drill Down'!$A62,'Live in - Bring in - External'!$GX:$GX,"Yes")</f>
        <v>0</v>
      </c>
      <c r="H62" s="663" t="str">
        <f t="shared" si="21"/>
        <v>-</v>
      </c>
      <c r="I62" s="661">
        <f>COUNTIFS('Live in - Bring in - External'!$Y:$Y,'Demographics Drill Down'!$A62,'Live in - Bring in - External'!$GY:$GY,"Yes")</f>
        <v>0</v>
      </c>
      <c r="J62" s="663" t="str">
        <f t="shared" si="22"/>
        <v>-</v>
      </c>
      <c r="K62" s="230"/>
    </row>
    <row r="63" spans="1:11" ht="18.5" x14ac:dyDescent="0.35">
      <c r="A63" s="400" t="s">
        <v>83</v>
      </c>
      <c r="B63" s="273">
        <f>COUNTIF('Live in - Bring in - External'!Y:Y,'Demographics Drill Down'!A63)</f>
        <v>1</v>
      </c>
      <c r="C63" s="257">
        <f t="shared" si="23"/>
        <v>0.04</v>
      </c>
      <c r="E63" s="661">
        <f>COUNTIFS('Live in - Bring in - External'!$Y:$Y,'Demographics Drill Down'!$A63,'Live in - Bring in - External'!$GW:$GW,"Yes")</f>
        <v>0</v>
      </c>
      <c r="F63" s="663">
        <f t="shared" si="20"/>
        <v>0</v>
      </c>
      <c r="G63" s="661">
        <f>COUNTIFS('Live in - Bring in - External'!$Y:$Y,'Demographics Drill Down'!$A63,'Live in - Bring in - External'!$GX:$GX,"Yes")</f>
        <v>1</v>
      </c>
      <c r="H63" s="663">
        <f t="shared" si="21"/>
        <v>1</v>
      </c>
      <c r="I63" s="661">
        <f>COUNTIFS('Live in - Bring in - External'!$Y:$Y,'Demographics Drill Down'!$A63,'Live in - Bring in - External'!$GY:$GY,"Yes")</f>
        <v>0</v>
      </c>
      <c r="J63" s="663">
        <f t="shared" si="22"/>
        <v>0</v>
      </c>
      <c r="K63" s="230"/>
    </row>
    <row r="64" spans="1:11" ht="18.5" x14ac:dyDescent="0.35">
      <c r="A64" s="399" t="s">
        <v>84</v>
      </c>
      <c r="B64" s="273">
        <f>COUNTIF('Live in - Bring in - External'!Y:Y,'Demographics Drill Down'!A64)</f>
        <v>0</v>
      </c>
      <c r="C64" s="257">
        <f t="shared" si="23"/>
        <v>0</v>
      </c>
      <c r="E64" s="661">
        <f>COUNTIFS('Live in - Bring in - External'!$Y:$Y,'Demographics Drill Down'!$A64,'Live in - Bring in - External'!$GW:$GW,"Yes")</f>
        <v>0</v>
      </c>
      <c r="F64" s="663" t="str">
        <f t="shared" si="20"/>
        <v>-</v>
      </c>
      <c r="G64" s="661">
        <f>COUNTIFS('Live in - Bring in - External'!$Y:$Y,'Demographics Drill Down'!$A64,'Live in - Bring in - External'!$GX:$GX,"Yes")</f>
        <v>0</v>
      </c>
      <c r="H64" s="663" t="str">
        <f t="shared" si="21"/>
        <v>-</v>
      </c>
      <c r="I64" s="661">
        <f>COUNTIFS('Live in - Bring in - External'!$Y:$Y,'Demographics Drill Down'!$A64,'Live in - Bring in - External'!$GY:$GY,"Yes")</f>
        <v>0</v>
      </c>
      <c r="J64" s="663" t="str">
        <f t="shared" si="22"/>
        <v>-</v>
      </c>
      <c r="K64" s="230"/>
    </row>
    <row r="65" spans="1:11" ht="18.5" x14ac:dyDescent="0.35">
      <c r="A65" s="399" t="s">
        <v>85</v>
      </c>
      <c r="B65" s="273">
        <f>COUNTIF('Live in - Bring in - External'!Y:Y,'Demographics Drill Down'!A65)</f>
        <v>0</v>
      </c>
      <c r="C65" s="257">
        <f t="shared" si="23"/>
        <v>0</v>
      </c>
      <c r="E65" s="661">
        <f>COUNTIFS('Live in - Bring in - External'!$Y:$Y,'Demographics Drill Down'!$A65,'Live in - Bring in - External'!$GW:$GW,"Yes")</f>
        <v>0</v>
      </c>
      <c r="F65" s="663" t="str">
        <f t="shared" si="20"/>
        <v>-</v>
      </c>
      <c r="G65" s="661">
        <f>COUNTIFS('Live in - Bring in - External'!$Y:$Y,'Demographics Drill Down'!$A65,'Live in - Bring in - External'!$GX:$GX,"Yes")</f>
        <v>0</v>
      </c>
      <c r="H65" s="663" t="str">
        <f t="shared" si="21"/>
        <v>-</v>
      </c>
      <c r="I65" s="661">
        <f>COUNTIFS('Live in - Bring in - External'!$Y:$Y,'Demographics Drill Down'!$A65,'Live in - Bring in - External'!$GY:$GY,"Yes")</f>
        <v>0</v>
      </c>
      <c r="J65" s="663" t="str">
        <f t="shared" si="22"/>
        <v>-</v>
      </c>
      <c r="K65" s="230"/>
    </row>
    <row r="66" spans="1:11" ht="18.5" x14ac:dyDescent="0.35">
      <c r="A66" s="399" t="s">
        <v>86</v>
      </c>
      <c r="B66" s="273">
        <f>COUNTIF('Live in - Bring in - External'!Y:Y,'Demographics Drill Down'!A66)</f>
        <v>1</v>
      </c>
      <c r="C66" s="257">
        <f t="shared" si="23"/>
        <v>0.04</v>
      </c>
      <c r="E66" s="661">
        <f>COUNTIFS('Live in - Bring in - External'!$Y:$Y,'Demographics Drill Down'!$A66,'Live in - Bring in - External'!$GW:$GW,"Yes")</f>
        <v>0</v>
      </c>
      <c r="F66" s="663">
        <f t="shared" si="20"/>
        <v>0</v>
      </c>
      <c r="G66" s="661">
        <f>COUNTIFS('Live in - Bring in - External'!$Y:$Y,'Demographics Drill Down'!$A66,'Live in - Bring in - External'!$GX:$GX,"Yes")</f>
        <v>0</v>
      </c>
      <c r="H66" s="663">
        <f t="shared" si="21"/>
        <v>0</v>
      </c>
      <c r="I66" s="661">
        <f>COUNTIFS('Live in - Bring in - External'!$Y:$Y,'Demographics Drill Down'!$A66,'Live in - Bring in - External'!$GY:$GY,"Yes")</f>
        <v>1</v>
      </c>
      <c r="J66" s="663">
        <f t="shared" si="22"/>
        <v>1</v>
      </c>
      <c r="K66" s="230"/>
    </row>
    <row r="67" spans="1:11" ht="18.5" x14ac:dyDescent="0.35">
      <c r="A67" s="399" t="s">
        <v>87</v>
      </c>
      <c r="B67" s="273">
        <f>COUNTIF('Live in - Bring in - External'!Y:Y,'Demographics Drill Down'!A67)</f>
        <v>0</v>
      </c>
      <c r="C67" s="257">
        <f t="shared" si="23"/>
        <v>0</v>
      </c>
      <c r="E67" s="661">
        <f>COUNTIFS('Live in - Bring in - External'!$Y:$Y,'Demographics Drill Down'!$A67,'Live in - Bring in - External'!$GW:$GW,"Yes")</f>
        <v>0</v>
      </c>
      <c r="F67" s="663" t="str">
        <f t="shared" si="20"/>
        <v>-</v>
      </c>
      <c r="G67" s="661">
        <f>COUNTIFS('Live in - Bring in - External'!$Y:$Y,'Demographics Drill Down'!$A67,'Live in - Bring in - External'!$GX:$GX,"Yes")</f>
        <v>0</v>
      </c>
      <c r="H67" s="663" t="str">
        <f t="shared" si="21"/>
        <v>-</v>
      </c>
      <c r="I67" s="661">
        <f>COUNTIFS('Live in - Bring in - External'!$Y:$Y,'Demographics Drill Down'!$A67,'Live in - Bring in - External'!$GY:$GY,"Yes")</f>
        <v>0</v>
      </c>
      <c r="J67" s="663" t="str">
        <f t="shared" si="22"/>
        <v>-</v>
      </c>
      <c r="K67" s="230"/>
    </row>
    <row r="68" spans="1:11" ht="18.5" x14ac:dyDescent="0.35">
      <c r="A68" s="399" t="s">
        <v>88</v>
      </c>
      <c r="B68" s="273">
        <f>COUNTIF('Live in - Bring in - External'!Y:Y,'Demographics Drill Down'!A68)</f>
        <v>0</v>
      </c>
      <c r="C68" s="257">
        <f t="shared" si="23"/>
        <v>0</v>
      </c>
      <c r="E68" s="661">
        <f>COUNTIFS('Live in - Bring in - External'!$Y:$Y,'Demographics Drill Down'!$A68,'Live in - Bring in - External'!$GW:$GW,"Yes")</f>
        <v>0</v>
      </c>
      <c r="F68" s="663" t="str">
        <f t="shared" si="20"/>
        <v>-</v>
      </c>
      <c r="G68" s="661">
        <f>COUNTIFS('Live in - Bring in - External'!$Y:$Y,'Demographics Drill Down'!$A68,'Live in - Bring in - External'!$GX:$GX,"Yes")</f>
        <v>0</v>
      </c>
      <c r="H68" s="663" t="str">
        <f t="shared" si="21"/>
        <v>-</v>
      </c>
      <c r="I68" s="661">
        <f>COUNTIFS('Live in - Bring in - External'!$Y:$Y,'Demographics Drill Down'!$A68,'Live in - Bring in - External'!$GY:$GY,"Yes")</f>
        <v>0</v>
      </c>
      <c r="J68" s="663" t="str">
        <f t="shared" si="22"/>
        <v>-</v>
      </c>
      <c r="K68" s="230"/>
    </row>
    <row r="69" spans="1:11" ht="18.5" x14ac:dyDescent="0.35">
      <c r="A69" s="399" t="s">
        <v>89</v>
      </c>
      <c r="B69" s="273">
        <f>COUNTIF('Live in - Bring in - External'!Y:Y,'Demographics Drill Down'!A69)</f>
        <v>0</v>
      </c>
      <c r="C69" s="257">
        <f t="shared" si="23"/>
        <v>0</v>
      </c>
      <c r="E69" s="661">
        <f>COUNTIFS('Live in - Bring in - External'!$Y:$Y,'Demographics Drill Down'!$A69,'Live in - Bring in - External'!$GW:$GW,"Yes")</f>
        <v>0</v>
      </c>
      <c r="F69" s="663" t="str">
        <f t="shared" si="20"/>
        <v>-</v>
      </c>
      <c r="G69" s="661">
        <f>COUNTIFS('Live in - Bring in - External'!$Y:$Y,'Demographics Drill Down'!$A69,'Live in - Bring in - External'!$GX:$GX,"Yes")</f>
        <v>0</v>
      </c>
      <c r="H69" s="663" t="str">
        <f t="shared" si="21"/>
        <v>-</v>
      </c>
      <c r="I69" s="661">
        <f>COUNTIFS('Live in - Bring in - External'!$Y:$Y,'Demographics Drill Down'!$A69,'Live in - Bring in - External'!$GY:$GY,"Yes")</f>
        <v>0</v>
      </c>
      <c r="J69" s="663" t="str">
        <f t="shared" si="22"/>
        <v>-</v>
      </c>
      <c r="K69" s="230"/>
    </row>
    <row r="70" spans="1:11" ht="18.5" x14ac:dyDescent="0.35">
      <c r="A70" s="399" t="s">
        <v>90</v>
      </c>
      <c r="B70" s="273">
        <f>COUNTIF('Live in - Bring in - External'!Y:Y,'Demographics Drill Down'!A70)</f>
        <v>1</v>
      </c>
      <c r="C70" s="257">
        <f t="shared" si="23"/>
        <v>0.04</v>
      </c>
      <c r="E70" s="661">
        <f>COUNTIFS('Live in - Bring in - External'!$Y:$Y,'Demographics Drill Down'!$A70,'Live in - Bring in - External'!$GW:$GW,"Yes")</f>
        <v>0</v>
      </c>
      <c r="F70" s="663">
        <f t="shared" si="20"/>
        <v>0</v>
      </c>
      <c r="G70" s="661">
        <f>COUNTIFS('Live in - Bring in - External'!$Y:$Y,'Demographics Drill Down'!$A70,'Live in - Bring in - External'!$GX:$GX,"Yes")</f>
        <v>0</v>
      </c>
      <c r="H70" s="663">
        <f t="shared" si="21"/>
        <v>0</v>
      </c>
      <c r="I70" s="661">
        <f>COUNTIFS('Live in - Bring in - External'!$Y:$Y,'Demographics Drill Down'!$A70,'Live in - Bring in - External'!$GY:$GY,"Yes")</f>
        <v>1</v>
      </c>
      <c r="J70" s="663">
        <f t="shared" si="22"/>
        <v>1</v>
      </c>
      <c r="K70" s="230"/>
    </row>
    <row r="71" spans="1:11" ht="18.5" x14ac:dyDescent="0.35">
      <c r="A71" s="399" t="s">
        <v>91</v>
      </c>
      <c r="B71" s="273">
        <f>COUNTIF('Live in - Bring in - External'!Y:Y,'Demographics Drill Down'!A71)</f>
        <v>0</v>
      </c>
      <c r="C71" s="257">
        <f t="shared" si="23"/>
        <v>0</v>
      </c>
      <c r="E71" s="661">
        <f>COUNTIFS('Live in - Bring in - External'!$Y:$Y,'Demographics Drill Down'!$A71,'Live in - Bring in - External'!$GW:$GW,"Yes")</f>
        <v>0</v>
      </c>
      <c r="F71" s="663" t="str">
        <f t="shared" si="20"/>
        <v>-</v>
      </c>
      <c r="G71" s="661">
        <f>COUNTIFS('Live in - Bring in - External'!$Y:$Y,'Demographics Drill Down'!$A71,'Live in - Bring in - External'!$GX:$GX,"Yes")</f>
        <v>0</v>
      </c>
      <c r="H71" s="663" t="str">
        <f t="shared" si="21"/>
        <v>-</v>
      </c>
      <c r="I71" s="661">
        <f>COUNTIFS('Live in - Bring in - External'!$Y:$Y,'Demographics Drill Down'!$A71,'Live in - Bring in - External'!$GY:$GY,"Yes")</f>
        <v>0</v>
      </c>
      <c r="J71" s="663" t="str">
        <f t="shared" si="22"/>
        <v>-</v>
      </c>
      <c r="K71" s="230"/>
    </row>
    <row r="72" spans="1:11" ht="18.5" x14ac:dyDescent="0.35">
      <c r="A72" s="399" t="s">
        <v>92</v>
      </c>
      <c r="B72" s="273">
        <f>COUNTIF('Live in - Bring in - External'!Y:Y,'Demographics Drill Down'!A72)</f>
        <v>0</v>
      </c>
      <c r="C72" s="257">
        <f t="shared" si="23"/>
        <v>0</v>
      </c>
      <c r="E72" s="661">
        <f>COUNTIFS('Live in - Bring in - External'!$Y:$Y,'Demographics Drill Down'!$A72,'Live in - Bring in - External'!$GW:$GW,"Yes")</f>
        <v>0</v>
      </c>
      <c r="F72" s="663" t="str">
        <f t="shared" si="20"/>
        <v>-</v>
      </c>
      <c r="G72" s="661">
        <f>COUNTIFS('Live in - Bring in - External'!$Y:$Y,'Demographics Drill Down'!$A72,'Live in - Bring in - External'!$GX:$GX,"Yes")</f>
        <v>0</v>
      </c>
      <c r="H72" s="663" t="str">
        <f t="shared" si="21"/>
        <v>-</v>
      </c>
      <c r="I72" s="661">
        <f>COUNTIFS('Live in - Bring in - External'!$Y:$Y,'Demographics Drill Down'!$A72,'Live in - Bring in - External'!$GY:$GY,"Yes")</f>
        <v>0</v>
      </c>
      <c r="J72" s="663" t="str">
        <f t="shared" si="22"/>
        <v>-</v>
      </c>
      <c r="K72" s="230"/>
    </row>
    <row r="73" spans="1:11" ht="18.5" x14ac:dyDescent="0.35">
      <c r="A73" s="399" t="s">
        <v>93</v>
      </c>
      <c r="B73" s="273">
        <f>COUNTIF('Live in - Bring in - External'!Y:Y,'Demographics Drill Down'!A73)</f>
        <v>1</v>
      </c>
      <c r="C73" s="257">
        <f t="shared" si="23"/>
        <v>0.04</v>
      </c>
      <c r="E73" s="661">
        <f>COUNTIFS('Live in - Bring in - External'!$Y:$Y,'Demographics Drill Down'!$A73,'Live in - Bring in - External'!$GW:$GW,"Yes")</f>
        <v>1</v>
      </c>
      <c r="F73" s="663">
        <f t="shared" si="20"/>
        <v>1</v>
      </c>
      <c r="G73" s="661">
        <f>COUNTIFS('Live in - Bring in - External'!$Y:$Y,'Demographics Drill Down'!$A73,'Live in - Bring in - External'!$GX:$GX,"Yes")</f>
        <v>0</v>
      </c>
      <c r="H73" s="663">
        <f t="shared" si="21"/>
        <v>0</v>
      </c>
      <c r="I73" s="661">
        <f>COUNTIFS('Live in - Bring in - External'!$Y:$Y,'Demographics Drill Down'!$A73,'Live in - Bring in - External'!$GY:$GY,"Yes")</f>
        <v>0</v>
      </c>
      <c r="J73" s="663">
        <f t="shared" si="22"/>
        <v>0</v>
      </c>
      <c r="K73" s="230"/>
    </row>
    <row r="74" spans="1:11" ht="18.5" x14ac:dyDescent="0.35">
      <c r="A74" s="399" t="s">
        <v>94</v>
      </c>
      <c r="B74" s="273">
        <f>COUNTIF('Live in - Bring in - External'!Y:Y,'Demographics Drill Down'!A74)</f>
        <v>0</v>
      </c>
      <c r="C74" s="257">
        <f t="shared" si="23"/>
        <v>0</v>
      </c>
      <c r="E74" s="661">
        <f>COUNTIFS('Live in - Bring in - External'!$Y:$Y,'Demographics Drill Down'!$A74,'Live in - Bring in - External'!$GW:$GW,"Yes")</f>
        <v>0</v>
      </c>
      <c r="F74" s="663" t="str">
        <f t="shared" si="20"/>
        <v>-</v>
      </c>
      <c r="G74" s="661">
        <f>COUNTIFS('Live in - Bring in - External'!$Y:$Y,'Demographics Drill Down'!$A74,'Live in - Bring in - External'!$GX:$GX,"Yes")</f>
        <v>0</v>
      </c>
      <c r="H74" s="663" t="str">
        <f t="shared" si="21"/>
        <v>-</v>
      </c>
      <c r="I74" s="661">
        <f>COUNTIFS('Live in - Bring in - External'!$Y:$Y,'Demographics Drill Down'!$A74,'Live in - Bring in - External'!$GY:$GY,"Yes")</f>
        <v>0</v>
      </c>
      <c r="J74" s="663" t="str">
        <f t="shared" si="22"/>
        <v>-</v>
      </c>
      <c r="K74" s="230"/>
    </row>
    <row r="75" spans="1:11" ht="18.5" x14ac:dyDescent="0.35">
      <c r="A75" s="399" t="s">
        <v>95</v>
      </c>
      <c r="B75" s="273">
        <f>COUNTIF('Live in - Bring in - External'!Y:Y,'Demographics Drill Down'!A75)</f>
        <v>0</v>
      </c>
      <c r="C75" s="257">
        <f t="shared" si="23"/>
        <v>0</v>
      </c>
      <c r="E75" s="661">
        <f>COUNTIFS('Live in - Bring in - External'!$Y:$Y,'Demographics Drill Down'!$A75,'Live in - Bring in - External'!$GW:$GW,"Yes")</f>
        <v>0</v>
      </c>
      <c r="F75" s="663" t="str">
        <f t="shared" si="20"/>
        <v>-</v>
      </c>
      <c r="G75" s="661">
        <f>COUNTIFS('Live in - Bring in - External'!$Y:$Y,'Demographics Drill Down'!$A75,'Live in - Bring in - External'!$GX:$GX,"Yes")</f>
        <v>0</v>
      </c>
      <c r="H75" s="663" t="str">
        <f t="shared" si="21"/>
        <v>-</v>
      </c>
      <c r="I75" s="661">
        <f>COUNTIFS('Live in - Bring in - External'!$Y:$Y,'Demographics Drill Down'!$A75,'Live in - Bring in - External'!$GY:$GY,"Yes")</f>
        <v>0</v>
      </c>
      <c r="J75" s="663" t="str">
        <f t="shared" si="22"/>
        <v>-</v>
      </c>
      <c r="K75" s="230"/>
    </row>
    <row r="76" spans="1:11" ht="18.5" x14ac:dyDescent="0.35">
      <c r="A76" s="399" t="s">
        <v>96</v>
      </c>
      <c r="B76" s="273">
        <f>COUNTIF('Live in - Bring in - External'!Y:Y,'Demographics Drill Down'!A76)</f>
        <v>0</v>
      </c>
      <c r="C76" s="257">
        <f t="shared" si="23"/>
        <v>0</v>
      </c>
      <c r="E76" s="661">
        <f>COUNTIFS('Live in - Bring in - External'!$Y:$Y,'Demographics Drill Down'!$A76,'Live in - Bring in - External'!$GW:$GW,"Yes")</f>
        <v>0</v>
      </c>
      <c r="F76" s="663" t="str">
        <f t="shared" si="20"/>
        <v>-</v>
      </c>
      <c r="G76" s="661">
        <f>COUNTIFS('Live in - Bring in - External'!$Y:$Y,'Demographics Drill Down'!$A76,'Live in - Bring in - External'!$GX:$GX,"Yes")</f>
        <v>0</v>
      </c>
      <c r="H76" s="663" t="str">
        <f t="shared" si="21"/>
        <v>-</v>
      </c>
      <c r="I76" s="661">
        <f>COUNTIFS('Live in - Bring in - External'!$Y:$Y,'Demographics Drill Down'!$A76,'Live in - Bring in - External'!$GY:$GY,"Yes")</f>
        <v>0</v>
      </c>
      <c r="J76" s="663" t="str">
        <f t="shared" si="22"/>
        <v>-</v>
      </c>
      <c r="K76" s="230"/>
    </row>
    <row r="77" spans="1:11" ht="18.5" x14ac:dyDescent="0.35">
      <c r="A77" s="399" t="s">
        <v>97</v>
      </c>
      <c r="B77" s="273">
        <f>COUNTIF('Live in - Bring in - External'!Y:Y,'Demographics Drill Down'!A77)</f>
        <v>0</v>
      </c>
      <c r="C77" s="257">
        <f t="shared" si="23"/>
        <v>0</v>
      </c>
      <c r="E77" s="661">
        <f>COUNTIFS('Live in - Bring in - External'!$Y:$Y,'Demographics Drill Down'!$A77,'Live in - Bring in - External'!$GW:$GW,"Yes")</f>
        <v>0</v>
      </c>
      <c r="F77" s="663" t="str">
        <f t="shared" si="20"/>
        <v>-</v>
      </c>
      <c r="G77" s="661">
        <f>COUNTIFS('Live in - Bring in - External'!$Y:$Y,'Demographics Drill Down'!$A77,'Live in - Bring in - External'!$GX:$GX,"Yes")</f>
        <v>0</v>
      </c>
      <c r="H77" s="663" t="str">
        <f t="shared" si="21"/>
        <v>-</v>
      </c>
      <c r="I77" s="661">
        <f>COUNTIFS('Live in - Bring in - External'!$Y:$Y,'Demographics Drill Down'!$A77,'Live in - Bring in - External'!$GY:$GY,"Yes")</f>
        <v>0</v>
      </c>
      <c r="J77" s="663" t="str">
        <f t="shared" si="22"/>
        <v>-</v>
      </c>
      <c r="K77" s="230"/>
    </row>
    <row r="78" spans="1:11" ht="18.5" x14ac:dyDescent="0.35">
      <c r="A78" s="399" t="s">
        <v>98</v>
      </c>
      <c r="B78" s="273">
        <f>COUNTIF('Live in - Bring in - External'!Y:Y,'Demographics Drill Down'!A78)</f>
        <v>1</v>
      </c>
      <c r="C78" s="257">
        <f t="shared" si="23"/>
        <v>0.04</v>
      </c>
      <c r="E78" s="661">
        <f>COUNTIFS('Live in - Bring in - External'!$Y:$Y,'Demographics Drill Down'!$A78,'Live in - Bring in - External'!$GW:$GW,"Yes")</f>
        <v>0</v>
      </c>
      <c r="F78" s="663">
        <f t="shared" si="20"/>
        <v>0</v>
      </c>
      <c r="G78" s="661">
        <f>COUNTIFS('Live in - Bring in - External'!$Y:$Y,'Demographics Drill Down'!$A78,'Live in - Bring in - External'!$GX:$GX,"Yes")</f>
        <v>1</v>
      </c>
      <c r="H78" s="663">
        <f t="shared" si="21"/>
        <v>1</v>
      </c>
      <c r="I78" s="661">
        <f>COUNTIFS('Live in - Bring in - External'!$Y:$Y,'Demographics Drill Down'!$A78,'Live in - Bring in - External'!$GY:$GY,"Yes")</f>
        <v>0</v>
      </c>
      <c r="J78" s="663">
        <f t="shared" si="22"/>
        <v>0</v>
      </c>
      <c r="K78" s="230"/>
    </row>
    <row r="79" spans="1:11" ht="18.5" x14ac:dyDescent="0.35">
      <c r="A79" s="399" t="s">
        <v>99</v>
      </c>
      <c r="B79" s="273">
        <f>COUNTIF('Live in - Bring in - External'!Y:Y,'Demographics Drill Down'!A79)</f>
        <v>0</v>
      </c>
      <c r="C79" s="257">
        <f t="shared" si="23"/>
        <v>0</v>
      </c>
      <c r="E79" s="661">
        <f>COUNTIFS('Live in - Bring in - External'!$Y:$Y,'Demographics Drill Down'!$A79,'Live in - Bring in - External'!$GW:$GW,"Yes")</f>
        <v>0</v>
      </c>
      <c r="F79" s="663" t="str">
        <f t="shared" si="20"/>
        <v>-</v>
      </c>
      <c r="G79" s="661">
        <f>COUNTIFS('Live in - Bring in - External'!$Y:$Y,'Demographics Drill Down'!$A79,'Live in - Bring in - External'!$GX:$GX,"Yes")</f>
        <v>0</v>
      </c>
      <c r="H79" s="663" t="str">
        <f t="shared" si="21"/>
        <v>-</v>
      </c>
      <c r="I79" s="661">
        <f>COUNTIFS('Live in - Bring in - External'!$Y:$Y,'Demographics Drill Down'!$A79,'Live in - Bring in - External'!$GY:$GY,"Yes")</f>
        <v>0</v>
      </c>
      <c r="J79" s="663" t="str">
        <f t="shared" si="22"/>
        <v>-</v>
      </c>
      <c r="K79" s="230"/>
    </row>
    <row r="80" spans="1:11" ht="18.5" x14ac:dyDescent="0.35">
      <c r="A80" s="399" t="s">
        <v>100</v>
      </c>
      <c r="B80" s="273">
        <f>COUNTIF('Live in - Bring in - External'!Y:Y,'Demographics Drill Down'!A80)</f>
        <v>0</v>
      </c>
      <c r="C80" s="257">
        <f t="shared" si="23"/>
        <v>0</v>
      </c>
      <c r="E80" s="661">
        <f>COUNTIFS('Live in - Bring in - External'!$Y:$Y,'Demographics Drill Down'!$A80,'Live in - Bring in - External'!$GW:$GW,"Yes")</f>
        <v>0</v>
      </c>
      <c r="F80" s="663" t="str">
        <f t="shared" si="20"/>
        <v>-</v>
      </c>
      <c r="G80" s="661">
        <f>COUNTIFS('Live in - Bring in - External'!$Y:$Y,'Demographics Drill Down'!$A80,'Live in - Bring in - External'!$GX:$GX,"Yes")</f>
        <v>0</v>
      </c>
      <c r="H80" s="663" t="str">
        <f t="shared" si="21"/>
        <v>-</v>
      </c>
      <c r="I80" s="661">
        <f>COUNTIFS('Live in - Bring in - External'!$Y:$Y,'Demographics Drill Down'!$A80,'Live in - Bring in - External'!$GY:$GY,"Yes")</f>
        <v>0</v>
      </c>
      <c r="J80" s="663" t="str">
        <f t="shared" si="22"/>
        <v>-</v>
      </c>
      <c r="K80" s="230"/>
    </row>
    <row r="81" spans="1:11" ht="18.5" x14ac:dyDescent="0.35">
      <c r="A81" s="399" t="s">
        <v>101</v>
      </c>
      <c r="B81" s="273">
        <f>COUNTIF('Live in - Bring in - External'!Y:Y,'Demographics Drill Down'!A81)</f>
        <v>0</v>
      </c>
      <c r="C81" s="257">
        <f t="shared" si="23"/>
        <v>0</v>
      </c>
      <c r="E81" s="661">
        <f>COUNTIFS('Live in - Bring in - External'!$Y:$Y,'Demographics Drill Down'!$A81,'Live in - Bring in - External'!$GW:$GW,"Yes")</f>
        <v>0</v>
      </c>
      <c r="F81" s="663" t="str">
        <f t="shared" si="20"/>
        <v>-</v>
      </c>
      <c r="G81" s="661">
        <f>COUNTIFS('Live in - Bring in - External'!$Y:$Y,'Demographics Drill Down'!$A81,'Live in - Bring in - External'!$GX:$GX,"Yes")</f>
        <v>0</v>
      </c>
      <c r="H81" s="663" t="str">
        <f t="shared" si="21"/>
        <v>-</v>
      </c>
      <c r="I81" s="661">
        <f>COUNTIFS('Live in - Bring in - External'!$Y:$Y,'Demographics Drill Down'!$A81,'Live in - Bring in - External'!$GY:$GY,"Yes")</f>
        <v>0</v>
      </c>
      <c r="J81" s="663" t="str">
        <f t="shared" si="22"/>
        <v>-</v>
      </c>
      <c r="K81" s="230"/>
    </row>
    <row r="82" spans="1:11" ht="18.5" x14ac:dyDescent="0.35">
      <c r="A82" s="399" t="s">
        <v>102</v>
      </c>
      <c r="B82" s="273">
        <f>COUNTIF('Live in - Bring in - External'!Y:Y,'Demographics Drill Down'!A82)</f>
        <v>0</v>
      </c>
      <c r="C82" s="257">
        <f t="shared" si="23"/>
        <v>0</v>
      </c>
      <c r="E82" s="661">
        <f>COUNTIFS('Live in - Bring in - External'!$Y:$Y,'Demographics Drill Down'!$A82,'Live in - Bring in - External'!$GW:$GW,"Yes")</f>
        <v>0</v>
      </c>
      <c r="F82" s="663" t="str">
        <f t="shared" si="20"/>
        <v>-</v>
      </c>
      <c r="G82" s="661">
        <f>COUNTIFS('Live in - Bring in - External'!$Y:$Y,'Demographics Drill Down'!$A82,'Live in - Bring in - External'!$GX:$GX,"Yes")</f>
        <v>0</v>
      </c>
      <c r="H82" s="663" t="str">
        <f t="shared" si="21"/>
        <v>-</v>
      </c>
      <c r="I82" s="661">
        <f>COUNTIFS('Live in - Bring in - External'!$Y:$Y,'Demographics Drill Down'!$A82,'Live in - Bring in - External'!$GY:$GY,"Yes")</f>
        <v>0</v>
      </c>
      <c r="J82" s="663" t="str">
        <f t="shared" si="22"/>
        <v>-</v>
      </c>
      <c r="K82" s="230"/>
    </row>
    <row r="83" spans="1:11" ht="18.5" x14ac:dyDescent="0.35">
      <c r="A83" s="399" t="s">
        <v>103</v>
      </c>
      <c r="B83" s="273">
        <f>COUNTIF('Live in - Bring in - External'!Y:Y,'Demographics Drill Down'!A83)</f>
        <v>0</v>
      </c>
      <c r="C83" s="257">
        <f t="shared" si="23"/>
        <v>0</v>
      </c>
      <c r="E83" s="661">
        <f>COUNTIFS('Live in - Bring in - External'!$Y:$Y,'Demographics Drill Down'!$A83,'Live in - Bring in - External'!$GW:$GW,"Yes")</f>
        <v>0</v>
      </c>
      <c r="F83" s="663" t="str">
        <f t="shared" si="20"/>
        <v>-</v>
      </c>
      <c r="G83" s="661">
        <f>COUNTIFS('Live in - Bring in - External'!$Y:$Y,'Demographics Drill Down'!$A83,'Live in - Bring in - External'!$GX:$GX,"Yes")</f>
        <v>0</v>
      </c>
      <c r="H83" s="663" t="str">
        <f t="shared" si="21"/>
        <v>-</v>
      </c>
      <c r="I83" s="661">
        <f>COUNTIFS('Live in - Bring in - External'!$Y:$Y,'Demographics Drill Down'!$A83,'Live in - Bring in - External'!$GY:$GY,"Yes")</f>
        <v>0</v>
      </c>
      <c r="J83" s="663" t="str">
        <f t="shared" si="22"/>
        <v>-</v>
      </c>
      <c r="K83" s="230"/>
    </row>
    <row r="84" spans="1:11" ht="18.5" x14ac:dyDescent="0.35">
      <c r="A84" s="399" t="s">
        <v>104</v>
      </c>
      <c r="B84" s="273">
        <f>COUNTIF('Live in - Bring in - External'!Y:Y,'Demographics Drill Down'!A84)</f>
        <v>1</v>
      </c>
      <c r="C84" s="257">
        <f t="shared" si="23"/>
        <v>0.04</v>
      </c>
      <c r="E84" s="661">
        <f>COUNTIFS('Live in - Bring in - External'!$Y:$Y,'Demographics Drill Down'!$A84,'Live in - Bring in - External'!$GW:$GW,"Yes")</f>
        <v>0</v>
      </c>
      <c r="F84" s="663">
        <f t="shared" si="20"/>
        <v>0</v>
      </c>
      <c r="G84" s="661">
        <f>COUNTIFS('Live in - Bring in - External'!$Y:$Y,'Demographics Drill Down'!$A84,'Live in - Bring in - External'!$GX:$GX,"Yes")</f>
        <v>1</v>
      </c>
      <c r="H84" s="663">
        <f t="shared" si="21"/>
        <v>1</v>
      </c>
      <c r="I84" s="661">
        <f>COUNTIFS('Live in - Bring in - External'!$Y:$Y,'Demographics Drill Down'!$A84,'Live in - Bring in - External'!$GY:$GY,"Yes")</f>
        <v>0</v>
      </c>
      <c r="J84" s="663">
        <f t="shared" si="22"/>
        <v>0</v>
      </c>
      <c r="K84" s="230"/>
    </row>
    <row r="85" spans="1:11" ht="18.5" x14ac:dyDescent="0.35">
      <c r="A85" s="399" t="s">
        <v>105</v>
      </c>
      <c r="B85" s="273">
        <f>COUNTIF('Live in - Bring in - External'!Y:Y,'Demographics Drill Down'!A85)</f>
        <v>0</v>
      </c>
      <c r="C85" s="257">
        <f t="shared" si="23"/>
        <v>0</v>
      </c>
      <c r="E85" s="661">
        <f>COUNTIFS('Live in - Bring in - External'!$Y:$Y,'Demographics Drill Down'!$A85,'Live in - Bring in - External'!$GW:$GW,"Yes")</f>
        <v>0</v>
      </c>
      <c r="F85" s="663" t="str">
        <f t="shared" si="20"/>
        <v>-</v>
      </c>
      <c r="G85" s="661">
        <f>COUNTIFS('Live in - Bring in - External'!$Y:$Y,'Demographics Drill Down'!$A85,'Live in - Bring in - External'!$GX:$GX,"Yes")</f>
        <v>0</v>
      </c>
      <c r="H85" s="663" t="str">
        <f t="shared" si="21"/>
        <v>-</v>
      </c>
      <c r="I85" s="661">
        <f>COUNTIFS('Live in - Bring in - External'!$Y:$Y,'Demographics Drill Down'!$A85,'Live in - Bring in - External'!$GY:$GY,"Yes")</f>
        <v>0</v>
      </c>
      <c r="J85" s="663" t="str">
        <f t="shared" si="22"/>
        <v>-</v>
      </c>
      <c r="K85" s="230"/>
    </row>
    <row r="86" spans="1:11" ht="18.5" x14ac:dyDescent="0.35">
      <c r="A86" s="399" t="s">
        <v>106</v>
      </c>
      <c r="B86" s="273">
        <f>COUNTIF('Live in - Bring in - External'!Y:Y,'Demographics Drill Down'!A86)</f>
        <v>5</v>
      </c>
      <c r="C86" s="257">
        <f t="shared" si="23"/>
        <v>0.2</v>
      </c>
      <c r="E86" s="661">
        <f>COUNTIFS('Live in - Bring in - External'!$Y:$Y,'Demographics Drill Down'!$A86,'Live in - Bring in - External'!$GW:$GW,"Yes")</f>
        <v>1</v>
      </c>
      <c r="F86" s="663">
        <f t="shared" si="20"/>
        <v>0.2</v>
      </c>
      <c r="G86" s="661">
        <f>COUNTIFS('Live in - Bring in - External'!$Y:$Y,'Demographics Drill Down'!$A86,'Live in - Bring in - External'!$GX:$GX,"Yes")</f>
        <v>4</v>
      </c>
      <c r="H86" s="663">
        <f t="shared" si="21"/>
        <v>0.8</v>
      </c>
      <c r="I86" s="661">
        <f>COUNTIFS('Live in - Bring in - External'!$Y:$Y,'Demographics Drill Down'!$A86,'Live in - Bring in - External'!$GY:$GY,"Yes")</f>
        <v>0</v>
      </c>
      <c r="J86" s="663">
        <f t="shared" si="22"/>
        <v>0</v>
      </c>
      <c r="K86" s="230"/>
    </row>
    <row r="87" spans="1:11" ht="18.5" x14ac:dyDescent="0.35">
      <c r="A87" s="399" t="s">
        <v>107</v>
      </c>
      <c r="B87" s="273">
        <f>COUNTIF('Live in - Bring in - External'!Y:Y,'Demographics Drill Down'!A87)</f>
        <v>0</v>
      </c>
      <c r="C87" s="257">
        <f t="shared" si="23"/>
        <v>0</v>
      </c>
      <c r="E87" s="661">
        <f>COUNTIFS('Live in - Bring in - External'!$Y:$Y,'Demographics Drill Down'!$A87,'Live in - Bring in - External'!$GW:$GW,"Yes")</f>
        <v>0</v>
      </c>
      <c r="F87" s="663" t="str">
        <f t="shared" si="20"/>
        <v>-</v>
      </c>
      <c r="G87" s="661">
        <f>COUNTIFS('Live in - Bring in - External'!$Y:$Y,'Demographics Drill Down'!$A87,'Live in - Bring in - External'!$GX:$GX,"Yes")</f>
        <v>0</v>
      </c>
      <c r="H87" s="663" t="str">
        <f t="shared" si="21"/>
        <v>-</v>
      </c>
      <c r="I87" s="661">
        <f>COUNTIFS('Live in - Bring in - External'!$Y:$Y,'Demographics Drill Down'!$A87,'Live in - Bring in - External'!$GY:$GY,"Yes")</f>
        <v>0</v>
      </c>
      <c r="J87" s="663" t="str">
        <f t="shared" si="22"/>
        <v>-</v>
      </c>
      <c r="K87" s="230"/>
    </row>
  </sheetData>
  <conditionalFormatting sqref="A5:A10">
    <cfRule type="cellIs" dxfId="1350" priority="25" operator="equal">
      <formula>"No"</formula>
    </cfRule>
    <cfRule type="cellIs" dxfId="1349" priority="26" operator="equal">
      <formula>"Yes"</formula>
    </cfRule>
    <cfRule type="cellIs" dxfId="1348" priority="27" operator="equal">
      <formula>"No, it did not apply"</formula>
    </cfRule>
  </conditionalFormatting>
  <conditionalFormatting sqref="A26:A35">
    <cfRule type="cellIs" dxfId="1347" priority="22" operator="equal">
      <formula>"No"</formula>
    </cfRule>
    <cfRule type="cellIs" dxfId="1346" priority="23" operator="equal">
      <formula>"Yes"</formula>
    </cfRule>
    <cfRule type="cellIs" dxfId="1345" priority="24" operator="equal">
      <formula>"No, it did not apply"</formula>
    </cfRule>
  </conditionalFormatting>
  <conditionalFormatting sqref="E2 G2 I2">
    <cfRule type="dataBar" priority="2740">
      <dataBar>
        <cfvo type="min"/>
        <cfvo type="max"/>
        <color rgb="FF638EC6"/>
      </dataBar>
      <extLst>
        <ext xmlns:x14="http://schemas.microsoft.com/office/spreadsheetml/2009/9/main" uri="{B025F937-C7B1-47D3-B67F-A62EFF666E3E}">
          <x14:id>{429CED33-4138-481B-BF5C-2FE1F5E11283}</x14:id>
        </ext>
      </extLst>
    </cfRule>
  </conditionalFormatting>
  <conditionalFormatting sqref="E5:E10 G5:G10 I5:I10">
    <cfRule type="dataBar" priority="2737">
      <dataBar>
        <cfvo type="min"/>
        <cfvo type="max"/>
        <color rgb="FF638EC6"/>
      </dataBar>
      <extLst>
        <ext xmlns:x14="http://schemas.microsoft.com/office/spreadsheetml/2009/9/main" uri="{B025F937-C7B1-47D3-B67F-A62EFF666E3E}">
          <x14:id>{9509BF72-7135-4652-9AD5-881C327BDFBC}</x14:id>
        </ext>
      </extLst>
    </cfRule>
  </conditionalFormatting>
  <conditionalFormatting sqref="E15:E20 G15:G20 I15:I20">
    <cfRule type="dataBar" priority="6">
      <dataBar>
        <cfvo type="min"/>
        <cfvo type="max"/>
        <color rgb="FF638EC6"/>
      </dataBar>
      <extLst>
        <ext xmlns:x14="http://schemas.microsoft.com/office/spreadsheetml/2009/9/main" uri="{B025F937-C7B1-47D3-B67F-A62EFF666E3E}">
          <x14:id>{00ED0C9B-6A4A-46B6-AD8D-198B5C9E0670}</x14:id>
        </ext>
      </extLst>
    </cfRule>
  </conditionalFormatting>
  <conditionalFormatting sqref="E26:E35 G26:G35 I26:I35">
    <cfRule type="dataBar" priority="4">
      <dataBar>
        <cfvo type="min"/>
        <cfvo type="max"/>
        <color rgb="FF638EC6"/>
      </dataBar>
      <extLst>
        <ext xmlns:x14="http://schemas.microsoft.com/office/spreadsheetml/2009/9/main" uri="{B025F937-C7B1-47D3-B67F-A62EFF666E3E}">
          <x14:id>{544D06B2-95C1-495A-9400-3890205A35A0}</x14:id>
        </ext>
      </extLst>
    </cfRule>
  </conditionalFormatting>
  <conditionalFormatting sqref="E41:E87 G41:G87 I41:I87">
    <cfRule type="dataBar" priority="2728">
      <dataBar>
        <cfvo type="min"/>
        <cfvo type="max"/>
        <color rgb="FF638EC6"/>
      </dataBar>
      <extLst>
        <ext xmlns:x14="http://schemas.microsoft.com/office/spreadsheetml/2009/9/main" uri="{B025F937-C7B1-47D3-B67F-A62EFF666E3E}">
          <x14:id>{D424A3B3-18A2-4165-A26E-0BDABA0061D5}</x14:id>
        </ext>
      </extLst>
    </cfRule>
  </conditionalFormatting>
  <conditionalFormatting sqref="G23 E23 I23">
    <cfRule type="dataBar" priority="5">
      <dataBar>
        <cfvo type="min"/>
        <cfvo type="max"/>
        <color rgb="FF638EC6"/>
      </dataBar>
      <extLst>
        <ext xmlns:x14="http://schemas.microsoft.com/office/spreadsheetml/2009/9/main" uri="{B025F937-C7B1-47D3-B67F-A62EFF666E3E}">
          <x14:id>{CD2B9163-1B32-4AF0-B43E-996A5042AA64}</x14:id>
        </ext>
      </extLst>
    </cfRule>
  </conditionalFormatting>
  <conditionalFormatting sqref="G40 E40 I40">
    <cfRule type="dataBar" priority="3">
      <dataBar>
        <cfvo type="min"/>
        <cfvo type="max"/>
        <color rgb="FF638EC6"/>
      </dataBar>
      <extLst>
        <ext xmlns:x14="http://schemas.microsoft.com/office/spreadsheetml/2009/9/main" uri="{B025F937-C7B1-47D3-B67F-A62EFF666E3E}">
          <x14:id>{A2A5705B-08C6-4A6F-AD15-3BBB695AC50F}</x14:id>
        </ext>
      </extLst>
    </cfRule>
  </conditionalFormatting>
  <conditionalFormatting sqref="V5:X7">
    <cfRule type="cellIs" dxfId="1344" priority="16" operator="equal">
      <formula>"No"</formula>
    </cfRule>
    <cfRule type="cellIs" dxfId="1343" priority="17" operator="equal">
      <formula>"Yes"</formula>
    </cfRule>
    <cfRule type="cellIs" dxfId="1342" priority="18" operator="equal">
      <formula>"No, it did not apply"</formula>
    </cfRule>
  </conditionalFormatting>
  <conditionalFormatting sqref="V9:X9">
    <cfRule type="cellIs" dxfId="1341" priority="19" operator="equal">
      <formula>"No"</formula>
    </cfRule>
    <cfRule type="cellIs" dxfId="1340" priority="20" operator="equal">
      <formula>"Yes"</formula>
    </cfRule>
    <cfRule type="cellIs" dxfId="1339" priority="21" operator="equal">
      <formula>"No, it did not apply"</formula>
    </cfRule>
  </conditionalFormatting>
  <conditionalFormatting sqref="AD5:AD9 AF5:AF9 AH5:AH9">
    <cfRule type="dataBar" priority="2">
      <dataBar>
        <cfvo type="min"/>
        <cfvo type="max"/>
        <color rgb="FF638EC6"/>
      </dataBar>
      <extLst>
        <ext xmlns:x14="http://schemas.microsoft.com/office/spreadsheetml/2009/9/main" uri="{B025F937-C7B1-47D3-B67F-A62EFF666E3E}">
          <x14:id>{80165761-F45F-43E1-B4CB-4E2D730E537D}</x14:id>
        </ext>
      </extLst>
    </cfRule>
  </conditionalFormatting>
  <conditionalFormatting sqref="AD15:AD18 AF15:AF18 AH15:AH18">
    <cfRule type="dataBar" priority="1">
      <dataBar>
        <cfvo type="min"/>
        <cfvo type="max"/>
        <color rgb="FF638EC6"/>
      </dataBar>
      <extLst>
        <ext xmlns:x14="http://schemas.microsoft.com/office/spreadsheetml/2009/9/main" uri="{B025F937-C7B1-47D3-B67F-A62EFF666E3E}">
          <x14:id>{CE3CE6E0-0039-43E1-BA56-18E0EA984A5A}</x14:id>
        </ext>
      </extLst>
    </cfRule>
  </conditionalFormatting>
  <conditionalFormatting sqref="AD24:AD37 AF24:AF37 AH24:AH37">
    <cfRule type="dataBar" priority="2750">
      <dataBar>
        <cfvo type="min"/>
        <cfvo type="max"/>
        <color rgb="FF638EC6"/>
      </dataBar>
      <extLst>
        <ext xmlns:x14="http://schemas.microsoft.com/office/spreadsheetml/2009/9/main" uri="{B025F937-C7B1-47D3-B67F-A62EFF666E3E}">
          <x14:id>{BBB1C8F5-10A2-477F-99FC-F7CAF5500DB6}</x14:id>
        </ext>
      </extLst>
    </cfRule>
  </conditionalFormatting>
  <pageMargins left="0.7" right="0.7" top="0.75" bottom="0.75" header="0.3" footer="0.3"/>
  <pageSetup orientation="portrait" r:id="rId1"/>
  <ignoredErrors>
    <ignoredError sqref="G15:J20 G5:J10 G2:J2 G40:J87 G26:J35 G23:J23 N2:Q2 N23:Q23 AF9 AF5 AH5 AF6 AH6 AF7 AH7 AF8 AH8 AH9 AJ5 AJ6 AJ7 AJ8 AJ9 AF15:AI18 AF24:AI37" formula="1"/>
  </ignoredErrors>
  <extLst>
    <ext xmlns:x14="http://schemas.microsoft.com/office/spreadsheetml/2009/9/main" uri="{78C0D931-6437-407d-A8EE-F0AAD7539E65}">
      <x14:conditionalFormattings>
        <x14:conditionalFormatting xmlns:xm="http://schemas.microsoft.com/office/excel/2006/main">
          <x14:cfRule type="dataBar" id="{429CED33-4138-481B-BF5C-2FE1F5E11283}">
            <x14:dataBar minLength="0" maxLength="100" border="1" negativeBarBorderColorSameAsPositive="0">
              <x14:cfvo type="autoMin"/>
              <x14:cfvo type="autoMax"/>
              <x14:borderColor rgb="FF638EC6"/>
              <x14:negativeFillColor rgb="FFFF0000"/>
              <x14:negativeBorderColor rgb="FFFF0000"/>
              <x14:axisColor rgb="FF000000"/>
            </x14:dataBar>
          </x14:cfRule>
          <xm:sqref>E2 G2 I2</xm:sqref>
        </x14:conditionalFormatting>
        <x14:conditionalFormatting xmlns:xm="http://schemas.microsoft.com/office/excel/2006/main">
          <x14:cfRule type="dataBar" id="{9509BF72-7135-4652-9AD5-881C327BDFBC}">
            <x14:dataBar minLength="0" maxLength="100" border="1" negativeBarBorderColorSameAsPositive="0">
              <x14:cfvo type="autoMin"/>
              <x14:cfvo type="autoMax"/>
              <x14:borderColor rgb="FF638EC6"/>
              <x14:negativeFillColor rgb="FFFF0000"/>
              <x14:negativeBorderColor rgb="FFFF0000"/>
              <x14:axisColor rgb="FF000000"/>
            </x14:dataBar>
          </x14:cfRule>
          <xm:sqref>E5:E10 G5:G10 I5:I10</xm:sqref>
        </x14:conditionalFormatting>
        <x14:conditionalFormatting xmlns:xm="http://schemas.microsoft.com/office/excel/2006/main">
          <x14:cfRule type="dataBar" id="{00ED0C9B-6A4A-46B6-AD8D-198B5C9E0670}">
            <x14:dataBar minLength="0" maxLength="100" border="1" negativeBarBorderColorSameAsPositive="0">
              <x14:cfvo type="autoMin"/>
              <x14:cfvo type="autoMax"/>
              <x14:borderColor rgb="FF638EC6"/>
              <x14:negativeFillColor rgb="FFFF0000"/>
              <x14:negativeBorderColor rgb="FFFF0000"/>
              <x14:axisColor rgb="FF000000"/>
            </x14:dataBar>
          </x14:cfRule>
          <xm:sqref>E15:E20 G15:G20 I15:I20</xm:sqref>
        </x14:conditionalFormatting>
        <x14:conditionalFormatting xmlns:xm="http://schemas.microsoft.com/office/excel/2006/main">
          <x14:cfRule type="dataBar" id="{544D06B2-95C1-495A-9400-3890205A35A0}">
            <x14:dataBar minLength="0" maxLength="100" border="1" negativeBarBorderColorSameAsPositive="0">
              <x14:cfvo type="autoMin"/>
              <x14:cfvo type="autoMax"/>
              <x14:borderColor rgb="FF638EC6"/>
              <x14:negativeFillColor rgb="FFFF0000"/>
              <x14:negativeBorderColor rgb="FFFF0000"/>
              <x14:axisColor rgb="FF000000"/>
            </x14:dataBar>
          </x14:cfRule>
          <xm:sqref>E26:E35 G26:G35 I26:I35</xm:sqref>
        </x14:conditionalFormatting>
        <x14:conditionalFormatting xmlns:xm="http://schemas.microsoft.com/office/excel/2006/main">
          <x14:cfRule type="dataBar" id="{D424A3B3-18A2-4165-A26E-0BDABA0061D5}">
            <x14:dataBar minLength="0" maxLength="100" border="1" negativeBarBorderColorSameAsPositive="0">
              <x14:cfvo type="autoMin"/>
              <x14:cfvo type="autoMax"/>
              <x14:borderColor rgb="FF638EC6"/>
              <x14:negativeFillColor rgb="FFFF0000"/>
              <x14:negativeBorderColor rgb="FFFF0000"/>
              <x14:axisColor rgb="FF000000"/>
            </x14:dataBar>
          </x14:cfRule>
          <xm:sqref>E41:E87 G41:G87 I41:I87</xm:sqref>
        </x14:conditionalFormatting>
        <x14:conditionalFormatting xmlns:xm="http://schemas.microsoft.com/office/excel/2006/main">
          <x14:cfRule type="dataBar" id="{CD2B9163-1B32-4AF0-B43E-996A5042AA64}">
            <x14:dataBar minLength="0" maxLength="100" border="1" negativeBarBorderColorSameAsPositive="0">
              <x14:cfvo type="autoMin"/>
              <x14:cfvo type="autoMax"/>
              <x14:borderColor rgb="FF638EC6"/>
              <x14:negativeFillColor rgb="FFFF0000"/>
              <x14:negativeBorderColor rgb="FFFF0000"/>
              <x14:axisColor rgb="FF000000"/>
            </x14:dataBar>
          </x14:cfRule>
          <xm:sqref>G23 E23 I23</xm:sqref>
        </x14:conditionalFormatting>
        <x14:conditionalFormatting xmlns:xm="http://schemas.microsoft.com/office/excel/2006/main">
          <x14:cfRule type="dataBar" id="{A2A5705B-08C6-4A6F-AD15-3BBB695AC50F}">
            <x14:dataBar minLength="0" maxLength="100" border="1" negativeBarBorderColorSameAsPositive="0">
              <x14:cfvo type="autoMin"/>
              <x14:cfvo type="autoMax"/>
              <x14:borderColor rgb="FF638EC6"/>
              <x14:negativeFillColor rgb="FFFF0000"/>
              <x14:negativeBorderColor rgb="FFFF0000"/>
              <x14:axisColor rgb="FF000000"/>
            </x14:dataBar>
          </x14:cfRule>
          <xm:sqref>G40 E40 I40</xm:sqref>
        </x14:conditionalFormatting>
        <x14:conditionalFormatting xmlns:xm="http://schemas.microsoft.com/office/excel/2006/main">
          <x14:cfRule type="dataBar" id="{80165761-F45F-43E1-B4CB-4E2D730E537D}">
            <x14:dataBar minLength="0" maxLength="100" border="1" negativeBarBorderColorSameAsPositive="0">
              <x14:cfvo type="autoMin"/>
              <x14:cfvo type="autoMax"/>
              <x14:borderColor rgb="FF638EC6"/>
              <x14:negativeFillColor rgb="FFFF0000"/>
              <x14:negativeBorderColor rgb="FFFF0000"/>
              <x14:axisColor rgb="FF000000"/>
            </x14:dataBar>
          </x14:cfRule>
          <xm:sqref>AD5:AD9 AF5:AF9 AH5:AH9</xm:sqref>
        </x14:conditionalFormatting>
        <x14:conditionalFormatting xmlns:xm="http://schemas.microsoft.com/office/excel/2006/main">
          <x14:cfRule type="dataBar" id="{CE3CE6E0-0039-43E1-BA56-18E0EA984A5A}">
            <x14:dataBar minLength="0" maxLength="100" border="1" negativeBarBorderColorSameAsPositive="0">
              <x14:cfvo type="autoMin"/>
              <x14:cfvo type="autoMax"/>
              <x14:borderColor rgb="FF638EC6"/>
              <x14:negativeFillColor rgb="FFFF0000"/>
              <x14:negativeBorderColor rgb="FFFF0000"/>
              <x14:axisColor rgb="FF000000"/>
            </x14:dataBar>
          </x14:cfRule>
          <xm:sqref>AD15:AD18 AF15:AF18 AH15:AH18</xm:sqref>
        </x14:conditionalFormatting>
        <x14:conditionalFormatting xmlns:xm="http://schemas.microsoft.com/office/excel/2006/main">
          <x14:cfRule type="dataBar" id="{BBB1C8F5-10A2-477F-99FC-F7CAF5500DB6}">
            <x14:dataBar minLength="0" maxLength="100" border="1" negativeBarBorderColorSameAsPositive="0">
              <x14:cfvo type="autoMin"/>
              <x14:cfvo type="autoMax"/>
              <x14:borderColor rgb="FF638EC6"/>
              <x14:negativeFillColor rgb="FFFF0000"/>
              <x14:negativeBorderColor rgb="FFFF0000"/>
              <x14:axisColor rgb="FF000000"/>
            </x14:dataBar>
          </x14:cfRule>
          <xm:sqref>AD24:AD37 AF24:AF37 AH24:AH37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7CDFF-61D9-4F0C-AE26-7D9E56E49774}">
  <sheetPr>
    <pageSetUpPr autoPageBreaks="0" fitToPage="1"/>
  </sheetPr>
  <dimension ref="A1:BY652"/>
  <sheetViews>
    <sheetView zoomScale="60" zoomScaleNormal="60" workbookViewId="0">
      <selection activeCell="E324" sqref="E324"/>
    </sheetView>
  </sheetViews>
  <sheetFormatPr defaultRowHeight="16" outlineLevelRow="1" x14ac:dyDescent="0.4"/>
  <cols>
    <col min="2" max="2" width="15.1796875" customWidth="1"/>
    <col min="3" max="3" width="24.7265625" style="208" customWidth="1"/>
    <col min="4" max="4" width="45.54296875" customWidth="1"/>
    <col min="5" max="12" width="20.6328125" customWidth="1"/>
    <col min="13" max="13" width="19.54296875" customWidth="1"/>
    <col min="14" max="14" width="30.7265625" style="201" customWidth="1"/>
    <col min="15" max="18" width="20.6328125" style="201" customWidth="1"/>
    <col min="19" max="20" width="20.6328125" customWidth="1"/>
    <col min="21" max="21" width="26.54296875" customWidth="1"/>
    <col min="22" max="22" width="36.90625" customWidth="1"/>
    <col min="23" max="28" width="20.6328125" customWidth="1"/>
    <col min="29" max="29" width="24.7265625" customWidth="1"/>
    <col min="30" max="30" width="33.453125" customWidth="1"/>
    <col min="31" max="36" width="20.6328125" customWidth="1"/>
    <col min="37" max="37" width="20.08984375" customWidth="1"/>
    <col min="38" max="38" width="34.26953125" customWidth="1"/>
    <col min="39" max="42" width="20.6328125" customWidth="1"/>
    <col min="43" max="44" width="13.54296875" customWidth="1"/>
    <col min="45" max="45" width="26.453125" customWidth="1"/>
    <col min="46" max="46" width="24.26953125" customWidth="1"/>
    <col min="47" max="47" width="35.1796875" customWidth="1"/>
    <col min="48" max="53" width="13.54296875" customWidth="1"/>
    <col min="54" max="54" width="27.7265625" customWidth="1"/>
    <col min="55" max="55" width="35.36328125" customWidth="1"/>
    <col min="56" max="62" width="13.54296875" customWidth="1"/>
    <col min="63" max="63" width="18.90625" customWidth="1"/>
    <col min="64" max="64" width="30.453125" customWidth="1"/>
    <col min="65" max="72" width="13.54296875" customWidth="1"/>
    <col min="73" max="73" width="11.7265625" customWidth="1"/>
    <col min="80" max="89" width="13.54296875" customWidth="1"/>
  </cols>
  <sheetData>
    <row r="1" spans="3:72" ht="40" customHeight="1" x14ac:dyDescent="0.4"/>
    <row r="2" spans="3:72" ht="31" x14ac:dyDescent="0.4">
      <c r="N2" s="475"/>
      <c r="O2" s="475"/>
      <c r="P2" s="475"/>
      <c r="Q2" s="475"/>
      <c r="R2" s="475"/>
      <c r="S2" s="475"/>
      <c r="T2" s="475"/>
      <c r="U2" s="475"/>
      <c r="V2" s="475"/>
      <c r="W2" s="475"/>
      <c r="X2" s="475"/>
      <c r="Y2" s="475"/>
      <c r="Z2" s="475"/>
      <c r="AV2" s="940"/>
      <c r="AW2" s="940"/>
      <c r="AX2" s="940"/>
      <c r="AY2" s="940"/>
    </row>
    <row r="3" spans="3:72" ht="40" customHeight="1" x14ac:dyDescent="0.4">
      <c r="AV3" s="940"/>
      <c r="AW3" s="940"/>
      <c r="AX3" s="940"/>
      <c r="AY3" s="940"/>
    </row>
    <row r="4" spans="3:72" ht="40" customHeight="1" x14ac:dyDescent="0.4">
      <c r="D4" s="507" t="s">
        <v>1868</v>
      </c>
      <c r="E4" s="473">
        <v>43</v>
      </c>
      <c r="G4" s="941" t="s">
        <v>1867</v>
      </c>
      <c r="H4" s="941"/>
      <c r="I4" s="473">
        <v>10</v>
      </c>
      <c r="L4" s="943" t="s">
        <v>1869</v>
      </c>
      <c r="M4" s="943"/>
      <c r="N4" s="943"/>
      <c r="O4" s="473">
        <v>9</v>
      </c>
      <c r="P4"/>
      <c r="Q4" s="944" t="s">
        <v>1870</v>
      </c>
      <c r="R4" s="944"/>
      <c r="S4" s="944"/>
      <c r="T4" s="480">
        <v>7</v>
      </c>
      <c r="AV4" s="940"/>
      <c r="AW4" s="940"/>
      <c r="AX4" s="940"/>
      <c r="AY4" s="940"/>
    </row>
    <row r="5" spans="3:72" ht="93.5" customHeight="1" x14ac:dyDescent="0.7">
      <c r="D5" s="471" t="s">
        <v>1865</v>
      </c>
      <c r="E5" s="479">
        <v>40</v>
      </c>
      <c r="G5" s="942" t="s">
        <v>1873</v>
      </c>
      <c r="H5" s="942"/>
      <c r="I5" s="478">
        <v>7</v>
      </c>
      <c r="L5" s="942" t="s">
        <v>1872</v>
      </c>
      <c r="M5" s="942"/>
      <c r="N5" s="942"/>
      <c r="O5" s="506">
        <v>4</v>
      </c>
      <c r="P5"/>
      <c r="Q5"/>
      <c r="R5"/>
      <c r="S5" s="249"/>
      <c r="T5" s="474"/>
      <c r="Z5" s="474"/>
    </row>
    <row r="6" spans="3:72" ht="75.5" customHeight="1" x14ac:dyDescent="0.4">
      <c r="D6" s="471" t="s">
        <v>1866</v>
      </c>
      <c r="E6" s="473">
        <v>3</v>
      </c>
      <c r="G6" s="942" t="s">
        <v>1871</v>
      </c>
      <c r="H6" s="942"/>
      <c r="I6" s="473">
        <v>3</v>
      </c>
      <c r="L6" s="942" t="s">
        <v>1866</v>
      </c>
      <c r="M6" s="942"/>
      <c r="N6" s="942"/>
      <c r="O6" s="473">
        <v>5</v>
      </c>
      <c r="P6"/>
      <c r="Q6"/>
      <c r="R6"/>
      <c r="S6" s="201"/>
      <c r="T6" s="294"/>
      <c r="Z6" s="294"/>
      <c r="AU6" s="408"/>
      <c r="AZ6" s="408"/>
    </row>
    <row r="7" spans="3:72" ht="83" customHeight="1" x14ac:dyDescent="0.45">
      <c r="G7" s="942" t="s">
        <v>1874</v>
      </c>
      <c r="H7" s="942"/>
      <c r="I7" s="478">
        <v>4</v>
      </c>
      <c r="L7" s="945"/>
      <c r="M7" s="945"/>
      <c r="N7" s="945"/>
      <c r="O7" s="945"/>
      <c r="P7"/>
      <c r="Q7"/>
      <c r="R7"/>
      <c r="S7" s="201"/>
      <c r="T7" s="201"/>
      <c r="AU7" s="294"/>
      <c r="AV7" s="364"/>
      <c r="AW7" s="364"/>
      <c r="AX7" s="364"/>
      <c r="AY7" s="364"/>
      <c r="AZ7" s="294"/>
    </row>
    <row r="8" spans="3:72" ht="76.5" customHeight="1" x14ac:dyDescent="0.4">
      <c r="G8" s="942" t="s">
        <v>1875</v>
      </c>
      <c r="H8" s="942"/>
      <c r="I8" s="473">
        <v>6</v>
      </c>
      <c r="N8"/>
      <c r="O8"/>
      <c r="P8"/>
      <c r="Q8"/>
      <c r="R8"/>
      <c r="S8" s="366"/>
      <c r="T8" s="366"/>
      <c r="Y8" s="940"/>
      <c r="Z8" s="940"/>
      <c r="AA8" s="940"/>
      <c r="BA8" s="884"/>
      <c r="BB8" s="884"/>
      <c r="BC8" s="884"/>
    </row>
    <row r="9" spans="3:72" ht="162.5" customHeight="1" thickBot="1" x14ac:dyDescent="0.6">
      <c r="G9" s="436"/>
      <c r="H9" s="436"/>
      <c r="I9" s="436"/>
      <c r="J9" s="477"/>
      <c r="M9" s="408"/>
      <c r="O9" s="248"/>
      <c r="Q9" s="408"/>
      <c r="X9" s="408"/>
      <c r="Z9" s="248"/>
      <c r="AB9" s="408"/>
      <c r="AT9" s="232"/>
      <c r="AU9" s="232"/>
      <c r="AV9" s="232"/>
      <c r="AW9" s="232"/>
      <c r="AX9" s="232"/>
      <c r="AY9" s="232"/>
      <c r="AZ9" s="232"/>
      <c r="BA9" s="232"/>
      <c r="BB9" s="232"/>
      <c r="BC9" s="232"/>
      <c r="BD9" s="232"/>
      <c r="BE9" s="937"/>
      <c r="BF9" s="937"/>
    </row>
    <row r="10" spans="3:72" ht="41" customHeight="1" thickBot="1" x14ac:dyDescent="0.4">
      <c r="C10" s="880" t="s">
        <v>125</v>
      </c>
      <c r="D10" s="881"/>
      <c r="E10" s="881"/>
      <c r="F10" s="881"/>
      <c r="G10" s="881"/>
      <c r="H10" s="881"/>
      <c r="I10" s="881"/>
      <c r="J10" s="881"/>
      <c r="K10" s="881"/>
      <c r="L10" s="881"/>
      <c r="M10" s="881"/>
      <c r="N10" s="881"/>
      <c r="O10" s="881"/>
      <c r="P10" s="881"/>
      <c r="Q10" s="881"/>
      <c r="R10" s="881"/>
      <c r="S10" s="882"/>
      <c r="U10" s="880" t="s">
        <v>124</v>
      </c>
      <c r="V10" s="881"/>
      <c r="W10" s="881"/>
      <c r="X10" s="881"/>
      <c r="Y10" s="881"/>
      <c r="Z10" s="881"/>
      <c r="AA10" s="881"/>
      <c r="AB10" s="881"/>
      <c r="AC10" s="881"/>
      <c r="AD10" s="881"/>
      <c r="AE10" s="881"/>
      <c r="AF10" s="881"/>
      <c r="AG10" s="881"/>
      <c r="AH10" s="882"/>
      <c r="BK10" s="232"/>
      <c r="BL10" s="232"/>
      <c r="BM10" s="232"/>
      <c r="BN10" s="232"/>
      <c r="BO10" s="232"/>
      <c r="BP10" s="232"/>
      <c r="BQ10" s="232"/>
      <c r="BR10" s="232"/>
      <c r="BS10" s="232"/>
      <c r="BT10" s="232"/>
    </row>
    <row r="11" spans="3:72" ht="40" customHeight="1" thickBot="1" x14ac:dyDescent="0.45">
      <c r="R11"/>
      <c r="AT11" s="202"/>
      <c r="AU11" s="202"/>
      <c r="AV11" s="446"/>
      <c r="AW11" s="446"/>
      <c r="AX11" s="446"/>
      <c r="AY11" s="446"/>
      <c r="AZ11" s="446"/>
      <c r="BA11" s="446"/>
      <c r="BB11" s="446"/>
      <c r="BC11" s="446"/>
      <c r="BD11" s="224"/>
      <c r="BJ11" s="232"/>
    </row>
    <row r="12" spans="3:72" s="202" customFormat="1" ht="58" customHeight="1" thickBot="1" x14ac:dyDescent="0.4">
      <c r="C12" s="938" t="s">
        <v>1936</v>
      </c>
      <c r="D12" s="939"/>
      <c r="E12" s="490" t="s">
        <v>127</v>
      </c>
      <c r="F12" s="490" t="s">
        <v>128</v>
      </c>
      <c r="G12" s="491" t="s">
        <v>1855</v>
      </c>
      <c r="H12" s="492" t="s">
        <v>1856</v>
      </c>
      <c r="I12" s="446"/>
      <c r="J12" s="446"/>
      <c r="K12" s="446"/>
      <c r="M12" s="892" t="s">
        <v>1864</v>
      </c>
      <c r="N12" s="893"/>
      <c r="O12" s="490" t="s">
        <v>127</v>
      </c>
      <c r="P12" s="490" t="s">
        <v>128</v>
      </c>
      <c r="Q12" s="491" t="s">
        <v>1855</v>
      </c>
      <c r="R12" s="492" t="s">
        <v>1856</v>
      </c>
      <c r="U12" s="892" t="s">
        <v>1877</v>
      </c>
      <c r="V12" s="893"/>
      <c r="W12" s="490" t="s">
        <v>127</v>
      </c>
      <c r="X12" s="490" t="s">
        <v>128</v>
      </c>
      <c r="Y12" s="491" t="s">
        <v>1855</v>
      </c>
      <c r="Z12" s="492" t="s">
        <v>1856</v>
      </c>
      <c r="AA12" s="446"/>
      <c r="AB12" s="446"/>
      <c r="AC12" s="892" t="s">
        <v>1878</v>
      </c>
      <c r="AD12" s="893"/>
      <c r="AE12" s="490" t="s">
        <v>127</v>
      </c>
      <c r="AF12" s="490" t="s">
        <v>128</v>
      </c>
      <c r="AG12" s="491" t="s">
        <v>1855</v>
      </c>
      <c r="AH12" s="492" t="s">
        <v>1856</v>
      </c>
      <c r="AI12" s="446"/>
      <c r="AK12" s="938" t="s">
        <v>1856</v>
      </c>
      <c r="AL12" s="939"/>
      <c r="AM12" s="587" t="s">
        <v>1862</v>
      </c>
      <c r="AN12" s="587" t="s">
        <v>1863</v>
      </c>
      <c r="AO12" s="587" t="s">
        <v>1881</v>
      </c>
      <c r="AP12" s="588" t="s">
        <v>1882</v>
      </c>
      <c r="AT12" s="938" t="s">
        <v>1855</v>
      </c>
      <c r="AU12" s="939"/>
      <c r="AV12" s="587" t="s">
        <v>1862</v>
      </c>
      <c r="AW12" s="587" t="s">
        <v>1863</v>
      </c>
      <c r="AX12" s="587" t="s">
        <v>1881</v>
      </c>
      <c r="AY12" s="588" t="s">
        <v>1882</v>
      </c>
      <c r="AZ12" s="419"/>
      <c r="BA12" s="419"/>
      <c r="BB12" s="938" t="s">
        <v>128</v>
      </c>
      <c r="BC12" s="939"/>
      <c r="BD12" s="587" t="s">
        <v>1862</v>
      </c>
      <c r="BE12" s="587" t="s">
        <v>1863</v>
      </c>
      <c r="BF12" s="587" t="s">
        <v>1881</v>
      </c>
      <c r="BG12" s="588" t="s">
        <v>1882</v>
      </c>
      <c r="BJ12" s="232"/>
      <c r="BK12" s="938" t="s">
        <v>1821</v>
      </c>
      <c r="BL12" s="939"/>
      <c r="BM12" s="587" t="s">
        <v>1862</v>
      </c>
      <c r="BN12" s="587" t="s">
        <v>1863</v>
      </c>
      <c r="BO12" s="587" t="s">
        <v>1881</v>
      </c>
      <c r="BP12" s="588" t="s">
        <v>1882</v>
      </c>
    </row>
    <row r="13" spans="3:72" ht="60" customHeight="1" x14ac:dyDescent="0.35">
      <c r="C13" s="894" t="s">
        <v>1857</v>
      </c>
      <c r="D13" s="483" t="s">
        <v>160</v>
      </c>
      <c r="E13" s="484">
        <f>'Decision tree'!E63</f>
        <v>0.05</v>
      </c>
      <c r="F13" s="484">
        <f>'Decision tree'!F63</f>
        <v>2.5000000000000001E-2</v>
      </c>
      <c r="G13" s="484">
        <f>SUM('Decision tree'!G63:H63)</f>
        <v>0.05</v>
      </c>
      <c r="H13" s="485">
        <f>SUM('Decision tree'!I63:J63)</f>
        <v>0.875</v>
      </c>
      <c r="I13" s="431"/>
      <c r="J13" s="431"/>
      <c r="K13" s="419"/>
      <c r="M13" s="894" t="s">
        <v>1857</v>
      </c>
      <c r="N13" s="497" t="s">
        <v>160</v>
      </c>
      <c r="O13" s="484">
        <f>'Decision tree'!AA63</f>
        <v>0.14285714285714285</v>
      </c>
      <c r="P13" s="484">
        <f>'Decision tree'!AB63</f>
        <v>0</v>
      </c>
      <c r="Q13" s="484">
        <f>SUM('Decision tree'!AC63:AD63)</f>
        <v>0.2857142857142857</v>
      </c>
      <c r="R13" s="485">
        <f>SUM('Decision tree'!AE63:AF63)</f>
        <v>0.5714285714285714</v>
      </c>
      <c r="S13" s="456"/>
      <c r="U13" s="894" t="s">
        <v>1857</v>
      </c>
      <c r="V13" s="502" t="s">
        <v>160</v>
      </c>
      <c r="W13" s="484">
        <f>'Decision tree'!AV164</f>
        <v>0</v>
      </c>
      <c r="X13" s="484">
        <f>'Decision tree'!AW164</f>
        <v>0</v>
      </c>
      <c r="Y13" s="484">
        <f>SUM('Decision tree'!AX164:AY164)</f>
        <v>0</v>
      </c>
      <c r="Z13" s="485">
        <f>SUM('Decision tree'!AZ164:BA164)</f>
        <v>1</v>
      </c>
      <c r="AA13" s="419"/>
      <c r="AB13" s="419"/>
      <c r="AC13" s="894" t="s">
        <v>1857</v>
      </c>
      <c r="AD13" s="508" t="s">
        <v>160</v>
      </c>
      <c r="AE13" s="484">
        <f>'Decision tree'!BM164</f>
        <v>0</v>
      </c>
      <c r="AF13" s="484">
        <f>'Decision tree'!BN164</f>
        <v>0</v>
      </c>
      <c r="AG13" s="484">
        <f>SUM('Decision tree'!BO164:BP164)</f>
        <v>0.2</v>
      </c>
      <c r="AH13" s="485">
        <f>SUM('Decision tree'!BQ164:BR164)</f>
        <v>0.8</v>
      </c>
      <c r="AI13" s="419"/>
      <c r="AK13" s="894" t="str">
        <f t="shared" ref="AK13" si="0">C13</f>
        <v xml:space="preserve"> Balancing arousal levels 
(emotionally and physically)</v>
      </c>
      <c r="AL13" s="483" t="str">
        <f t="shared" ref="AL13:AL27" si="1">D13</f>
        <v>To have a calming effect and support self-regulation</v>
      </c>
      <c r="AM13" s="484">
        <f t="shared" ref="AM13:AM27" si="2">H13</f>
        <v>0.875</v>
      </c>
      <c r="AN13" s="484">
        <f t="shared" ref="AN13:AN27" si="3">R13</f>
        <v>0.5714285714285714</v>
      </c>
      <c r="AO13" s="484">
        <f t="shared" ref="AO13:AO27" si="4">Z13</f>
        <v>1</v>
      </c>
      <c r="AP13" s="485">
        <f t="shared" ref="AP13:AP27" si="5">AH13</f>
        <v>0.8</v>
      </c>
      <c r="AS13" s="232"/>
      <c r="AT13" s="894" t="str">
        <f t="shared" ref="AT13" si="6">AK13</f>
        <v xml:space="preserve"> Balancing arousal levels 
(emotionally and physically)</v>
      </c>
      <c r="AU13" s="483" t="str">
        <f t="shared" ref="AU13:AU27" si="7">AL13</f>
        <v>To have a calming effect and support self-regulation</v>
      </c>
      <c r="AV13" s="484">
        <f t="shared" ref="AV13:AV27" si="8">G13</f>
        <v>0.05</v>
      </c>
      <c r="AW13" s="484">
        <f t="shared" ref="AW13:AW27" si="9">Q13</f>
        <v>0.2857142857142857</v>
      </c>
      <c r="AX13" s="484">
        <f t="shared" ref="AX13:AX27" si="10">Y13</f>
        <v>0</v>
      </c>
      <c r="AY13" s="485">
        <f t="shared" ref="AY13:AY27" si="11">AG13</f>
        <v>0.2</v>
      </c>
      <c r="AZ13" s="419"/>
      <c r="BA13" s="419"/>
      <c r="BB13" s="894" t="str">
        <f t="shared" ref="BB13" si="12">AT13</f>
        <v xml:space="preserve"> Balancing arousal levels 
(emotionally and physically)</v>
      </c>
      <c r="BC13" s="483" t="str">
        <f t="shared" ref="BC13:BC27" si="13">AU13</f>
        <v>To have a calming effect and support self-regulation</v>
      </c>
      <c r="BD13" s="484">
        <f t="shared" ref="BD13:BD27" si="14">F13</f>
        <v>2.5000000000000001E-2</v>
      </c>
      <c r="BE13" s="484">
        <f t="shared" ref="BE13:BE27" si="15">P13</f>
        <v>0</v>
      </c>
      <c r="BF13" s="484">
        <f t="shared" ref="BF13:BF27" si="16">X13</f>
        <v>0</v>
      </c>
      <c r="BG13" s="485">
        <f t="shared" ref="BG13:BG27" si="17">AF13</f>
        <v>0</v>
      </c>
      <c r="BH13" s="224"/>
      <c r="BJ13" s="232"/>
      <c r="BK13" s="894" t="str">
        <f t="shared" ref="BK13" si="18">BB13</f>
        <v xml:space="preserve"> Balancing arousal levels 
(emotionally and physically)</v>
      </c>
      <c r="BL13" s="483" t="str">
        <f t="shared" ref="BL13:BL27" si="19">BC13</f>
        <v>To have a calming effect and support self-regulation</v>
      </c>
      <c r="BM13" s="484">
        <f t="shared" ref="BM13:BM27" si="20">E13</f>
        <v>0.05</v>
      </c>
      <c r="BN13" s="484">
        <f t="shared" ref="BN13:BN27" si="21">O13</f>
        <v>0.14285714285714285</v>
      </c>
      <c r="BO13" s="484">
        <f t="shared" ref="BO13:BO27" si="22">W13</f>
        <v>0</v>
      </c>
      <c r="BP13" s="485">
        <f t="shared" ref="BP13:BP27" si="23">AE13</f>
        <v>0</v>
      </c>
    </row>
    <row r="14" spans="3:72" ht="60" customHeight="1" x14ac:dyDescent="0.35">
      <c r="C14" s="895"/>
      <c r="D14" s="222" t="s">
        <v>162</v>
      </c>
      <c r="E14" s="469">
        <f>'Decision tree'!E64</f>
        <v>7.6923076923076927E-2</v>
      </c>
      <c r="F14" s="469">
        <f>'Decision tree'!F64</f>
        <v>0.15384615384615385</v>
      </c>
      <c r="G14" s="469">
        <f>SUM('Decision tree'!G64:H64)</f>
        <v>0.25641025641025639</v>
      </c>
      <c r="H14" s="486">
        <f>SUM('Decision tree'!I64:J64)</f>
        <v>0.51282051282051277</v>
      </c>
      <c r="I14" s="431"/>
      <c r="J14" s="431"/>
      <c r="K14" s="419"/>
      <c r="M14" s="895"/>
      <c r="N14" s="328" t="s">
        <v>162</v>
      </c>
      <c r="O14" s="469">
        <f>'Decision tree'!AA64</f>
        <v>0.14285714285714285</v>
      </c>
      <c r="P14" s="469">
        <f>'Decision tree'!AB64</f>
        <v>0</v>
      </c>
      <c r="Q14" s="469">
        <f>SUM('Decision tree'!AC64:AD64)</f>
        <v>0.5714285714285714</v>
      </c>
      <c r="R14" s="486">
        <f>SUM('Decision tree'!AE64:AF64)</f>
        <v>0.2857142857142857</v>
      </c>
      <c r="S14" s="456"/>
      <c r="U14" s="895"/>
      <c r="V14" s="503" t="s">
        <v>162</v>
      </c>
      <c r="W14" s="469">
        <f>'Decision tree'!AV165</f>
        <v>0</v>
      </c>
      <c r="X14" s="469">
        <f>'Decision tree'!AW165</f>
        <v>0.66666666666666663</v>
      </c>
      <c r="Y14" s="469">
        <f>SUM('Decision tree'!AX165:AY165)</f>
        <v>0</v>
      </c>
      <c r="Z14" s="486">
        <f>SUM('Decision tree'!AZ165:BA165)</f>
        <v>0.33333333333333331</v>
      </c>
      <c r="AA14" s="419"/>
      <c r="AB14" s="419"/>
      <c r="AC14" s="895"/>
      <c r="AD14" s="427" t="s">
        <v>162</v>
      </c>
      <c r="AE14" s="469">
        <f>'Decision tree'!BM165</f>
        <v>0</v>
      </c>
      <c r="AF14" s="469">
        <f>'Decision tree'!BN165</f>
        <v>0.2</v>
      </c>
      <c r="AG14" s="469">
        <f>SUM('Decision tree'!BO165:BP165)</f>
        <v>0.60000000000000009</v>
      </c>
      <c r="AH14" s="486">
        <f>SUM('Decision tree'!BQ165:BR165)</f>
        <v>0.2</v>
      </c>
      <c r="AI14" s="419"/>
      <c r="AK14" s="895"/>
      <c r="AL14" s="222" t="str">
        <f t="shared" si="1"/>
        <v xml:space="preserve"> To have a stimulating effect e.g., novelty of animals, increasing motivation</v>
      </c>
      <c r="AM14" s="469">
        <f t="shared" si="2"/>
        <v>0.51282051282051277</v>
      </c>
      <c r="AN14" s="469">
        <f t="shared" si="3"/>
        <v>0.2857142857142857</v>
      </c>
      <c r="AO14" s="469">
        <f t="shared" si="4"/>
        <v>0.33333333333333331</v>
      </c>
      <c r="AP14" s="486">
        <f t="shared" si="5"/>
        <v>0.2</v>
      </c>
      <c r="AS14" s="232"/>
      <c r="AT14" s="895"/>
      <c r="AU14" s="222" t="str">
        <f t="shared" si="7"/>
        <v xml:space="preserve"> To have a stimulating effect e.g., novelty of animals, increasing motivation</v>
      </c>
      <c r="AV14" s="469">
        <f t="shared" si="8"/>
        <v>0.25641025641025639</v>
      </c>
      <c r="AW14" s="469">
        <f t="shared" si="9"/>
        <v>0.5714285714285714</v>
      </c>
      <c r="AX14" s="469">
        <f t="shared" si="10"/>
        <v>0</v>
      </c>
      <c r="AY14" s="486">
        <f t="shared" si="11"/>
        <v>0.60000000000000009</v>
      </c>
      <c r="AZ14" s="419"/>
      <c r="BA14" s="419"/>
      <c r="BB14" s="895"/>
      <c r="BC14" s="222" t="str">
        <f t="shared" si="13"/>
        <v xml:space="preserve"> To have a stimulating effect e.g., novelty of animals, increasing motivation</v>
      </c>
      <c r="BD14" s="469">
        <f t="shared" si="14"/>
        <v>0.15384615384615385</v>
      </c>
      <c r="BE14" s="469">
        <f t="shared" si="15"/>
        <v>0</v>
      </c>
      <c r="BF14" s="469">
        <f t="shared" si="16"/>
        <v>0.66666666666666663</v>
      </c>
      <c r="BG14" s="486">
        <f t="shared" si="17"/>
        <v>0.2</v>
      </c>
      <c r="BH14" s="224"/>
      <c r="BJ14" s="232"/>
      <c r="BK14" s="895"/>
      <c r="BL14" s="222" t="str">
        <f t="shared" si="19"/>
        <v xml:space="preserve"> To have a stimulating effect e.g., novelty of animals, increasing motivation</v>
      </c>
      <c r="BM14" s="469">
        <f t="shared" si="20"/>
        <v>7.6923076923076927E-2</v>
      </c>
      <c r="BN14" s="469">
        <f t="shared" si="21"/>
        <v>0.14285714285714285</v>
      </c>
      <c r="BO14" s="469">
        <f t="shared" si="22"/>
        <v>0</v>
      </c>
      <c r="BP14" s="486">
        <f t="shared" si="23"/>
        <v>0</v>
      </c>
    </row>
    <row r="15" spans="3:72" ht="93.5" customHeight="1" thickBot="1" x14ac:dyDescent="0.4">
      <c r="C15" s="896"/>
      <c r="D15" s="487" t="s">
        <v>154</v>
      </c>
      <c r="E15" s="488">
        <f>'Decision tree'!E60</f>
        <v>0.22500000000000001</v>
      </c>
      <c r="F15" s="488">
        <f>'Decision tree'!F60</f>
        <v>0.25</v>
      </c>
      <c r="G15" s="488">
        <f>SUM('Decision tree'!G60:H60)</f>
        <v>0.3</v>
      </c>
      <c r="H15" s="489">
        <f>SUM('Decision tree'!I60:J60)</f>
        <v>0.22500000000000001</v>
      </c>
      <c r="I15" s="431"/>
      <c r="J15" s="431"/>
      <c r="K15" s="419"/>
      <c r="M15" s="896"/>
      <c r="N15" s="498" t="s">
        <v>154</v>
      </c>
      <c r="O15" s="488">
        <f>'Decision tree'!AA60</f>
        <v>0.14285714285714285</v>
      </c>
      <c r="P15" s="488">
        <f>'Decision tree'!AB60</f>
        <v>0.14285714285714285</v>
      </c>
      <c r="Q15" s="488">
        <f>SUM('Decision tree'!AC60:AD60)</f>
        <v>0.42857142857142855</v>
      </c>
      <c r="R15" s="489">
        <f>SUM('Decision tree'!AE60:AF60)</f>
        <v>0.2857142857142857</v>
      </c>
      <c r="S15" s="456"/>
      <c r="U15" s="896"/>
      <c r="V15" s="504" t="s">
        <v>154</v>
      </c>
      <c r="W15" s="488">
        <f>'Decision tree'!AV161</f>
        <v>0</v>
      </c>
      <c r="X15" s="488">
        <f>'Decision tree'!AW161</f>
        <v>0</v>
      </c>
      <c r="Y15" s="488">
        <f>SUM('Decision tree'!AX161:AY161)</f>
        <v>0.33333333333333331</v>
      </c>
      <c r="Z15" s="489">
        <f>SUM('Decision tree'!AZ161:BA161)</f>
        <v>0.66666666666666663</v>
      </c>
      <c r="AA15" s="419"/>
      <c r="AB15" s="419"/>
      <c r="AC15" s="896"/>
      <c r="AD15" s="509" t="s">
        <v>154</v>
      </c>
      <c r="AE15" s="488">
        <f>'Decision tree'!BM162</f>
        <v>0.2</v>
      </c>
      <c r="AF15" s="488">
        <f>'Decision tree'!BN162</f>
        <v>0</v>
      </c>
      <c r="AG15" s="488">
        <f>SUM('Decision tree'!BO161:BP161)</f>
        <v>0.4</v>
      </c>
      <c r="AH15" s="489">
        <f>SUM('Decision tree'!BQ161:BR161)</f>
        <v>0.4</v>
      </c>
      <c r="AI15" s="419"/>
      <c r="AK15" s="896"/>
      <c r="AL15" s="487" t="str">
        <f t="shared" si="1"/>
        <v xml:space="preserve"> To provide physical activity through animal-related activities e.g., walking the animal, cleaning out pens.</v>
      </c>
      <c r="AM15" s="488">
        <f t="shared" si="2"/>
        <v>0.22500000000000001</v>
      </c>
      <c r="AN15" s="488">
        <f t="shared" si="3"/>
        <v>0.2857142857142857</v>
      </c>
      <c r="AO15" s="488">
        <f t="shared" si="4"/>
        <v>0.66666666666666663</v>
      </c>
      <c r="AP15" s="489">
        <f t="shared" si="5"/>
        <v>0.4</v>
      </c>
      <c r="AS15" s="232"/>
      <c r="AT15" s="896"/>
      <c r="AU15" s="487" t="str">
        <f t="shared" si="7"/>
        <v xml:space="preserve"> To provide physical activity through animal-related activities e.g., walking the animal, cleaning out pens.</v>
      </c>
      <c r="AV15" s="488">
        <f t="shared" si="8"/>
        <v>0.3</v>
      </c>
      <c r="AW15" s="488">
        <f t="shared" si="9"/>
        <v>0.42857142857142855</v>
      </c>
      <c r="AX15" s="488">
        <f t="shared" si="10"/>
        <v>0.33333333333333331</v>
      </c>
      <c r="AY15" s="489">
        <f t="shared" si="11"/>
        <v>0.4</v>
      </c>
      <c r="AZ15" s="419"/>
      <c r="BA15" s="419"/>
      <c r="BB15" s="896"/>
      <c r="BC15" s="487" t="str">
        <f t="shared" si="13"/>
        <v xml:space="preserve"> To provide physical activity through animal-related activities e.g., walking the animal, cleaning out pens.</v>
      </c>
      <c r="BD15" s="488">
        <f t="shared" si="14"/>
        <v>0.25</v>
      </c>
      <c r="BE15" s="488">
        <f t="shared" si="15"/>
        <v>0.14285714285714285</v>
      </c>
      <c r="BF15" s="488">
        <f t="shared" si="16"/>
        <v>0</v>
      </c>
      <c r="BG15" s="489">
        <f t="shared" si="17"/>
        <v>0</v>
      </c>
      <c r="BK15" s="896"/>
      <c r="BL15" s="487" t="str">
        <f t="shared" si="19"/>
        <v xml:space="preserve"> To provide physical activity through animal-related activities e.g., walking the animal, cleaning out pens.</v>
      </c>
      <c r="BM15" s="488">
        <f t="shared" si="20"/>
        <v>0.22500000000000001</v>
      </c>
      <c r="BN15" s="488">
        <f t="shared" si="21"/>
        <v>0.14285714285714285</v>
      </c>
      <c r="BO15" s="488">
        <f t="shared" si="22"/>
        <v>0</v>
      </c>
      <c r="BP15" s="489">
        <f t="shared" si="23"/>
        <v>0.2</v>
      </c>
    </row>
    <row r="16" spans="3:72" ht="60" customHeight="1" x14ac:dyDescent="0.35">
      <c r="C16" s="897" t="s">
        <v>1908</v>
      </c>
      <c r="D16" s="483" t="s">
        <v>156</v>
      </c>
      <c r="E16" s="484">
        <f>'Decision tree'!E61</f>
        <v>7.4999999999999997E-2</v>
      </c>
      <c r="F16" s="484">
        <f>'Decision tree'!F61</f>
        <v>2.5000000000000001E-2</v>
      </c>
      <c r="G16" s="484">
        <f>SUM('Decision tree'!G61:H61)</f>
        <v>7.5000000000000011E-2</v>
      </c>
      <c r="H16" s="485">
        <f>SUM('Decision tree'!I61:J61)</f>
        <v>0.82499999999999996</v>
      </c>
      <c r="I16" s="431"/>
      <c r="J16" s="431"/>
      <c r="K16" s="419"/>
      <c r="M16" s="897" t="s">
        <v>1908</v>
      </c>
      <c r="N16" s="497" t="s">
        <v>156</v>
      </c>
      <c r="O16" s="484">
        <f>'Decision tree'!AA61</f>
        <v>0.14285714285714285</v>
      </c>
      <c r="P16" s="484">
        <f>'Decision tree'!AB61</f>
        <v>0</v>
      </c>
      <c r="Q16" s="484">
        <f>SUM('Decision tree'!AC61:AD61)</f>
        <v>0.14285714285714285</v>
      </c>
      <c r="R16" s="485">
        <f>SUM('Decision tree'!AE61:AF61)</f>
        <v>0.71428571428571419</v>
      </c>
      <c r="S16" s="456"/>
      <c r="U16" s="897" t="s">
        <v>1908</v>
      </c>
      <c r="V16" s="502" t="s">
        <v>156</v>
      </c>
      <c r="W16" s="484">
        <f>'Decision tree'!AV162</f>
        <v>0</v>
      </c>
      <c r="X16" s="484">
        <f>'Decision tree'!AW162</f>
        <v>0</v>
      </c>
      <c r="Y16" s="484">
        <f>SUM('Decision tree'!AX162:AY162)</f>
        <v>0</v>
      </c>
      <c r="Z16" s="485">
        <f>SUM('Decision tree'!AZ162:BA162)</f>
        <v>1</v>
      </c>
      <c r="AA16" s="419"/>
      <c r="AB16" s="419"/>
      <c r="AC16" s="897" t="s">
        <v>1908</v>
      </c>
      <c r="AD16" s="508" t="s">
        <v>156</v>
      </c>
      <c r="AE16" s="484">
        <f>'Decision tree'!BM162</f>
        <v>0.2</v>
      </c>
      <c r="AF16" s="484">
        <f>'Decision tree'!BN162</f>
        <v>0</v>
      </c>
      <c r="AG16" s="484">
        <f>SUM('Decision tree'!BO162:BP162)</f>
        <v>0</v>
      </c>
      <c r="AH16" s="485">
        <f>SUM('Decision tree'!BQ162:BR162)</f>
        <v>0.8</v>
      </c>
      <c r="AI16" s="419"/>
      <c r="AK16" s="897" t="str">
        <f t="shared" ref="AK16" si="24">C16</f>
        <v>Therapeutic Benefits</v>
      </c>
      <c r="AL16" s="483" t="str">
        <f t="shared" si="1"/>
        <v>As therapy animals to support well-being</v>
      </c>
      <c r="AM16" s="484">
        <f t="shared" si="2"/>
        <v>0.82499999999999996</v>
      </c>
      <c r="AN16" s="484">
        <f t="shared" si="3"/>
        <v>0.71428571428571419</v>
      </c>
      <c r="AO16" s="484">
        <f t="shared" si="4"/>
        <v>1</v>
      </c>
      <c r="AP16" s="485">
        <f t="shared" si="5"/>
        <v>0.8</v>
      </c>
      <c r="AS16" s="232"/>
      <c r="AT16" s="897" t="str">
        <f t="shared" ref="AT16" si="25">AK16</f>
        <v>Therapeutic Benefits</v>
      </c>
      <c r="AU16" s="483" t="str">
        <f t="shared" si="7"/>
        <v>As therapy animals to support well-being</v>
      </c>
      <c r="AV16" s="484">
        <f t="shared" si="8"/>
        <v>7.5000000000000011E-2</v>
      </c>
      <c r="AW16" s="484">
        <f t="shared" si="9"/>
        <v>0.14285714285714285</v>
      </c>
      <c r="AX16" s="484">
        <f t="shared" si="10"/>
        <v>0</v>
      </c>
      <c r="AY16" s="485">
        <f t="shared" si="11"/>
        <v>0</v>
      </c>
      <c r="AZ16" s="419"/>
      <c r="BA16" s="419"/>
      <c r="BB16" s="897" t="str">
        <f t="shared" ref="BB16" si="26">AT16</f>
        <v>Therapeutic Benefits</v>
      </c>
      <c r="BC16" s="483" t="str">
        <f t="shared" si="13"/>
        <v>As therapy animals to support well-being</v>
      </c>
      <c r="BD16" s="484">
        <f t="shared" si="14"/>
        <v>2.5000000000000001E-2</v>
      </c>
      <c r="BE16" s="484">
        <f t="shared" si="15"/>
        <v>0</v>
      </c>
      <c r="BF16" s="484">
        <f t="shared" si="16"/>
        <v>0</v>
      </c>
      <c r="BG16" s="485">
        <f t="shared" si="17"/>
        <v>0</v>
      </c>
      <c r="BK16" s="897" t="str">
        <f t="shared" ref="BK16" si="27">BB16</f>
        <v>Therapeutic Benefits</v>
      </c>
      <c r="BL16" s="483" t="str">
        <f t="shared" si="19"/>
        <v>As therapy animals to support well-being</v>
      </c>
      <c r="BM16" s="484">
        <f t="shared" si="20"/>
        <v>7.4999999999999997E-2</v>
      </c>
      <c r="BN16" s="484">
        <f t="shared" si="21"/>
        <v>0.14285714285714285</v>
      </c>
      <c r="BO16" s="484">
        <f t="shared" si="22"/>
        <v>0</v>
      </c>
      <c r="BP16" s="485">
        <f t="shared" si="23"/>
        <v>0.2</v>
      </c>
    </row>
    <row r="17" spans="3:68" ht="60" customHeight="1" thickBot="1" x14ac:dyDescent="0.4">
      <c r="C17" s="898"/>
      <c r="D17" s="487" t="s">
        <v>158</v>
      </c>
      <c r="E17" s="488">
        <f>'Decision tree'!E62</f>
        <v>7.4999999999999997E-2</v>
      </c>
      <c r="F17" s="488">
        <f>'Decision tree'!F62</f>
        <v>2.5000000000000001E-2</v>
      </c>
      <c r="G17" s="488">
        <f>SUM('Decision tree'!G62:H62)</f>
        <v>0.15000000000000002</v>
      </c>
      <c r="H17" s="489">
        <f>SUM('Decision tree'!I62:J62)</f>
        <v>0.75</v>
      </c>
      <c r="I17" s="431"/>
      <c r="J17" s="431"/>
      <c r="K17" s="419"/>
      <c r="M17" s="898"/>
      <c r="N17" s="498" t="s">
        <v>158</v>
      </c>
      <c r="O17" s="488">
        <f>'Decision tree'!AA62</f>
        <v>0.14285714285714285</v>
      </c>
      <c r="P17" s="488">
        <f>'Decision tree'!AB62</f>
        <v>0.14285714285714285</v>
      </c>
      <c r="Q17" s="488">
        <f>SUM('Decision tree'!AC62:AD62)</f>
        <v>0</v>
      </c>
      <c r="R17" s="489">
        <f>SUM('Decision tree'!AE62:AF62)</f>
        <v>0.71428571428571419</v>
      </c>
      <c r="S17" s="456"/>
      <c r="U17" s="898"/>
      <c r="V17" s="504" t="s">
        <v>158</v>
      </c>
      <c r="W17" s="488">
        <f>'Decision tree'!AV163</f>
        <v>0</v>
      </c>
      <c r="X17" s="488">
        <f>'Decision tree'!AW163</f>
        <v>0</v>
      </c>
      <c r="Y17" s="488">
        <f>SUM('Decision tree'!AX164:AY164)</f>
        <v>0</v>
      </c>
      <c r="Z17" s="489">
        <f>SUM('Decision tree'!AZ164:BA164)</f>
        <v>1</v>
      </c>
      <c r="AA17" s="419"/>
      <c r="AB17" s="419"/>
      <c r="AC17" s="898"/>
      <c r="AD17" s="509" t="s">
        <v>158</v>
      </c>
      <c r="AE17" s="488">
        <f>'Decision tree'!BM163</f>
        <v>0.2</v>
      </c>
      <c r="AF17" s="488">
        <f>'Decision tree'!BN163</f>
        <v>0</v>
      </c>
      <c r="AG17" s="488">
        <f>SUM('Decision tree'!BO163:BP163)</f>
        <v>0</v>
      </c>
      <c r="AH17" s="489">
        <f>SUM('Decision tree'!BQ163:BR163)</f>
        <v>0.8</v>
      </c>
      <c r="AI17" s="419"/>
      <c r="AK17" s="898"/>
      <c r="AL17" s="487" t="str">
        <f t="shared" si="1"/>
        <v>To support developing a therapeutic relationship with an animal</v>
      </c>
      <c r="AM17" s="488">
        <f t="shared" si="2"/>
        <v>0.75</v>
      </c>
      <c r="AN17" s="488">
        <f t="shared" si="3"/>
        <v>0.71428571428571419</v>
      </c>
      <c r="AO17" s="488">
        <f t="shared" si="4"/>
        <v>1</v>
      </c>
      <c r="AP17" s="489">
        <f t="shared" si="5"/>
        <v>0.8</v>
      </c>
      <c r="AS17" s="232"/>
      <c r="AT17" s="898"/>
      <c r="AU17" s="487" t="str">
        <f t="shared" si="7"/>
        <v>To support developing a therapeutic relationship with an animal</v>
      </c>
      <c r="AV17" s="488">
        <f t="shared" si="8"/>
        <v>0.15000000000000002</v>
      </c>
      <c r="AW17" s="488">
        <f t="shared" si="9"/>
        <v>0</v>
      </c>
      <c r="AX17" s="488">
        <f t="shared" si="10"/>
        <v>0</v>
      </c>
      <c r="AY17" s="489">
        <f t="shared" si="11"/>
        <v>0</v>
      </c>
      <c r="AZ17" s="419"/>
      <c r="BA17" s="419"/>
      <c r="BB17" s="898"/>
      <c r="BC17" s="487" t="str">
        <f t="shared" si="13"/>
        <v>To support developing a therapeutic relationship with an animal</v>
      </c>
      <c r="BD17" s="488">
        <f t="shared" si="14"/>
        <v>2.5000000000000001E-2</v>
      </c>
      <c r="BE17" s="488">
        <f t="shared" si="15"/>
        <v>0.14285714285714285</v>
      </c>
      <c r="BF17" s="488">
        <f t="shared" si="16"/>
        <v>0</v>
      </c>
      <c r="BG17" s="489">
        <f t="shared" si="17"/>
        <v>0</v>
      </c>
      <c r="BK17" s="898"/>
      <c r="BL17" s="487" t="str">
        <f t="shared" si="19"/>
        <v>To support developing a therapeutic relationship with an animal</v>
      </c>
      <c r="BM17" s="488">
        <f t="shared" si="20"/>
        <v>7.4999999999999997E-2</v>
      </c>
      <c r="BN17" s="488">
        <f t="shared" si="21"/>
        <v>0.14285714285714285</v>
      </c>
      <c r="BO17" s="488">
        <f t="shared" si="22"/>
        <v>0</v>
      </c>
      <c r="BP17" s="489">
        <f t="shared" si="23"/>
        <v>0.2</v>
      </c>
    </row>
    <row r="18" spans="3:68" ht="76" customHeight="1" x14ac:dyDescent="0.35">
      <c r="C18" s="897" t="s">
        <v>1858</v>
      </c>
      <c r="D18" s="483" t="s">
        <v>144</v>
      </c>
      <c r="E18" s="484">
        <f>'Decision tree'!E55</f>
        <v>0</v>
      </c>
      <c r="F18" s="484">
        <f>'Decision tree'!F55</f>
        <v>0</v>
      </c>
      <c r="G18" s="484">
        <f>SUM('Decision tree'!G55:H55)</f>
        <v>0.1</v>
      </c>
      <c r="H18" s="485">
        <f>SUM('Decision tree'!I55:J55)</f>
        <v>0.9</v>
      </c>
      <c r="I18" s="431"/>
      <c r="J18" s="431"/>
      <c r="K18" s="419"/>
      <c r="M18" s="897" t="s">
        <v>1858</v>
      </c>
      <c r="N18" s="497" t="s">
        <v>144</v>
      </c>
      <c r="O18" s="484">
        <f>'Decision tree'!AA55</f>
        <v>0</v>
      </c>
      <c r="P18" s="484">
        <f>'Decision tree'!AB55</f>
        <v>0</v>
      </c>
      <c r="Q18" s="484">
        <f>SUM('Decision tree'!AC55:AD55)</f>
        <v>0</v>
      </c>
      <c r="R18" s="485">
        <f>SUM('Decision tree'!AE55:AF55)</f>
        <v>1</v>
      </c>
      <c r="S18" s="456"/>
      <c r="U18" s="897" t="s">
        <v>1858</v>
      </c>
      <c r="V18" s="502" t="s">
        <v>144</v>
      </c>
      <c r="W18" s="484">
        <f>'Decision tree'!AV156</f>
        <v>0</v>
      </c>
      <c r="X18" s="484">
        <f>'Decision tree'!AW156</f>
        <v>0</v>
      </c>
      <c r="Y18" s="484">
        <f>SUM('Decision tree'!AX156:AY156)</f>
        <v>0.33333333333333331</v>
      </c>
      <c r="Z18" s="485">
        <f>SUM('Decision tree'!AZ156:BA156)</f>
        <v>0.66666666666666663</v>
      </c>
      <c r="AA18" s="419"/>
      <c r="AB18" s="419"/>
      <c r="AC18" s="897" t="s">
        <v>1858</v>
      </c>
      <c r="AD18" s="508" t="s">
        <v>144</v>
      </c>
      <c r="AE18" s="484">
        <f>'Decision tree'!BM156</f>
        <v>0</v>
      </c>
      <c r="AF18" s="484">
        <f>'Decision tree'!BN156</f>
        <v>0</v>
      </c>
      <c r="AG18" s="484">
        <f>SUM('Decision tree'!BO156:BP156)</f>
        <v>0.2</v>
      </c>
      <c r="AH18" s="485">
        <f>SUM('Decision tree'!BQ156:BR156)</f>
        <v>0.8</v>
      </c>
      <c r="AI18" s="419"/>
      <c r="AK18" s="897" t="str">
        <f t="shared" ref="AK18" si="28">C18</f>
        <v>Social Benefits</v>
      </c>
      <c r="AL18" s="483" t="str">
        <f t="shared" si="1"/>
        <v>To support development of social skills, including communication and empathy</v>
      </c>
      <c r="AM18" s="484">
        <f t="shared" si="2"/>
        <v>0.9</v>
      </c>
      <c r="AN18" s="484">
        <f t="shared" si="3"/>
        <v>1</v>
      </c>
      <c r="AO18" s="484">
        <f t="shared" si="4"/>
        <v>0.66666666666666663</v>
      </c>
      <c r="AP18" s="485">
        <f t="shared" si="5"/>
        <v>0.8</v>
      </c>
      <c r="AS18" s="232"/>
      <c r="AT18" s="897" t="str">
        <f t="shared" ref="AT18" si="29">AK18</f>
        <v>Social Benefits</v>
      </c>
      <c r="AU18" s="483" t="str">
        <f t="shared" si="7"/>
        <v>To support development of social skills, including communication and empathy</v>
      </c>
      <c r="AV18" s="484">
        <f t="shared" si="8"/>
        <v>0.1</v>
      </c>
      <c r="AW18" s="484">
        <f t="shared" si="9"/>
        <v>0</v>
      </c>
      <c r="AX18" s="484">
        <f t="shared" si="10"/>
        <v>0.33333333333333331</v>
      </c>
      <c r="AY18" s="485">
        <f t="shared" si="11"/>
        <v>0.2</v>
      </c>
      <c r="AZ18" s="419"/>
      <c r="BA18" s="419"/>
      <c r="BB18" s="897" t="str">
        <f t="shared" ref="BB18" si="30">AT18</f>
        <v>Social Benefits</v>
      </c>
      <c r="BC18" s="483" t="str">
        <f t="shared" si="13"/>
        <v>To support development of social skills, including communication and empathy</v>
      </c>
      <c r="BD18" s="484">
        <f t="shared" si="14"/>
        <v>0</v>
      </c>
      <c r="BE18" s="484">
        <f t="shared" si="15"/>
        <v>0</v>
      </c>
      <c r="BF18" s="484">
        <f t="shared" si="16"/>
        <v>0</v>
      </c>
      <c r="BG18" s="485">
        <f t="shared" si="17"/>
        <v>0</v>
      </c>
      <c r="BK18" s="897" t="str">
        <f t="shared" ref="BK18" si="31">BB18</f>
        <v>Social Benefits</v>
      </c>
      <c r="BL18" s="483" t="str">
        <f t="shared" si="19"/>
        <v>To support development of social skills, including communication and empathy</v>
      </c>
      <c r="BM18" s="484">
        <f t="shared" si="20"/>
        <v>0</v>
      </c>
      <c r="BN18" s="484">
        <f t="shared" si="21"/>
        <v>0</v>
      </c>
      <c r="BO18" s="484">
        <f t="shared" si="22"/>
        <v>0</v>
      </c>
      <c r="BP18" s="485">
        <f t="shared" si="23"/>
        <v>0</v>
      </c>
    </row>
    <row r="19" spans="3:68" ht="68.5" customHeight="1" x14ac:dyDescent="0.35">
      <c r="C19" s="899"/>
      <c r="D19" s="222" t="s">
        <v>146</v>
      </c>
      <c r="E19" s="469">
        <f>'Decision tree'!E56</f>
        <v>0.05</v>
      </c>
      <c r="F19" s="469">
        <f>'Decision tree'!F56</f>
        <v>0</v>
      </c>
      <c r="G19" s="469">
        <f>SUM('Decision tree'!G56:H56)</f>
        <v>0.30000000000000004</v>
      </c>
      <c r="H19" s="486">
        <f>SUM('Decision tree'!I56:J56)</f>
        <v>0.65</v>
      </c>
      <c r="I19" s="431"/>
      <c r="J19" s="431"/>
      <c r="K19" s="419"/>
      <c r="M19" s="899"/>
      <c r="N19" s="328" t="s">
        <v>146</v>
      </c>
      <c r="O19" s="469">
        <f>'Decision tree'!AA56</f>
        <v>0</v>
      </c>
      <c r="P19" s="469">
        <f>'Decision tree'!AB56</f>
        <v>0</v>
      </c>
      <c r="Q19" s="469">
        <f>SUM('Decision tree'!AC56:AD56)</f>
        <v>0.14285714285714285</v>
      </c>
      <c r="R19" s="486">
        <f>SUM('Decision tree'!AE56:AF56)</f>
        <v>0.8571428571428571</v>
      </c>
      <c r="S19" s="456"/>
      <c r="U19" s="899"/>
      <c r="V19" s="503" t="s">
        <v>146</v>
      </c>
      <c r="W19" s="469">
        <f>'Decision tree'!AV157</f>
        <v>0</v>
      </c>
      <c r="X19" s="469">
        <f>'Decision tree'!AW157</f>
        <v>0</v>
      </c>
      <c r="Y19" s="469">
        <f>SUM('Decision tree'!AX156:AY156)</f>
        <v>0.33333333333333331</v>
      </c>
      <c r="Z19" s="486">
        <f>SUM('Decision tree'!AZ156:BA156)</f>
        <v>0.66666666666666663</v>
      </c>
      <c r="AA19" s="419"/>
      <c r="AB19" s="419"/>
      <c r="AC19" s="899"/>
      <c r="AD19" s="427" t="s">
        <v>146</v>
      </c>
      <c r="AE19" s="469">
        <f>'Decision tree'!BM157</f>
        <v>0.2</v>
      </c>
      <c r="AF19" s="469">
        <f>'Decision tree'!BN157</f>
        <v>0</v>
      </c>
      <c r="AG19" s="469">
        <f>SUM('Decision tree'!BO157:BP157)</f>
        <v>0.2</v>
      </c>
      <c r="AH19" s="486">
        <f>SUM('Decision tree'!BQ157:BR157)</f>
        <v>0.60000000000000009</v>
      </c>
      <c r="AI19" s="419"/>
      <c r="AK19" s="899"/>
      <c r="AL19" s="222" t="str">
        <f t="shared" si="1"/>
        <v xml:space="preserve"> To provide an experience of meeting an animal e.g., petting, observing</v>
      </c>
      <c r="AM19" s="469">
        <f t="shared" si="2"/>
        <v>0.65</v>
      </c>
      <c r="AN19" s="469">
        <f t="shared" si="3"/>
        <v>0.8571428571428571</v>
      </c>
      <c r="AO19" s="469">
        <f t="shared" si="4"/>
        <v>0.66666666666666663</v>
      </c>
      <c r="AP19" s="486">
        <f t="shared" si="5"/>
        <v>0.60000000000000009</v>
      </c>
      <c r="AS19" s="232"/>
      <c r="AT19" s="899"/>
      <c r="AU19" s="222" t="str">
        <f t="shared" si="7"/>
        <v xml:space="preserve"> To provide an experience of meeting an animal e.g., petting, observing</v>
      </c>
      <c r="AV19" s="469">
        <f t="shared" si="8"/>
        <v>0.30000000000000004</v>
      </c>
      <c r="AW19" s="469">
        <f t="shared" si="9"/>
        <v>0.14285714285714285</v>
      </c>
      <c r="AX19" s="469">
        <f t="shared" si="10"/>
        <v>0.33333333333333331</v>
      </c>
      <c r="AY19" s="486">
        <f t="shared" si="11"/>
        <v>0.2</v>
      </c>
      <c r="AZ19" s="419"/>
      <c r="BA19" s="419"/>
      <c r="BB19" s="899"/>
      <c r="BC19" s="222" t="str">
        <f t="shared" si="13"/>
        <v xml:space="preserve"> To provide an experience of meeting an animal e.g., petting, observing</v>
      </c>
      <c r="BD19" s="469">
        <f t="shared" si="14"/>
        <v>0</v>
      </c>
      <c r="BE19" s="469">
        <f t="shared" si="15"/>
        <v>0</v>
      </c>
      <c r="BF19" s="469">
        <f t="shared" si="16"/>
        <v>0</v>
      </c>
      <c r="BG19" s="486">
        <f t="shared" si="17"/>
        <v>0</v>
      </c>
      <c r="BK19" s="899"/>
      <c r="BL19" s="222" t="str">
        <f t="shared" si="19"/>
        <v xml:space="preserve"> To provide an experience of meeting an animal e.g., petting, observing</v>
      </c>
      <c r="BM19" s="469">
        <f t="shared" si="20"/>
        <v>0.05</v>
      </c>
      <c r="BN19" s="469">
        <f t="shared" si="21"/>
        <v>0</v>
      </c>
      <c r="BO19" s="469">
        <f t="shared" si="22"/>
        <v>0</v>
      </c>
      <c r="BP19" s="486">
        <f t="shared" si="23"/>
        <v>0.2</v>
      </c>
    </row>
    <row r="20" spans="3:68" ht="67.5" customHeight="1" x14ac:dyDescent="0.35">
      <c r="C20" s="899"/>
      <c r="D20" s="222" t="s">
        <v>150</v>
      </c>
      <c r="E20" s="469">
        <f>'Decision tree'!E58</f>
        <v>0.25</v>
      </c>
      <c r="F20" s="469">
        <f>'Decision tree'!F58</f>
        <v>2.5000000000000001E-2</v>
      </c>
      <c r="G20" s="469">
        <f>SUM('Decision tree'!G58:H58)</f>
        <v>0.35</v>
      </c>
      <c r="H20" s="486">
        <f>SUM('Decision tree'!I58:J58)</f>
        <v>0.375</v>
      </c>
      <c r="I20" s="431"/>
      <c r="J20" s="431"/>
      <c r="K20" s="419"/>
      <c r="M20" s="899"/>
      <c r="N20" s="328" t="s">
        <v>150</v>
      </c>
      <c r="O20" s="469">
        <f>'Decision tree'!AA58</f>
        <v>0</v>
      </c>
      <c r="P20" s="469">
        <f>'Decision tree'!AB58</f>
        <v>0.14285714285714285</v>
      </c>
      <c r="Q20" s="469">
        <f>SUM('Decision tree'!AC58:AD58)</f>
        <v>0</v>
      </c>
      <c r="R20" s="486">
        <f>SUM('Decision tree'!AE56:AF56)</f>
        <v>0.8571428571428571</v>
      </c>
      <c r="S20" s="456"/>
      <c r="U20" s="899"/>
      <c r="V20" s="503" t="s">
        <v>150</v>
      </c>
      <c r="W20" s="469">
        <f>'Decision tree'!AV159</f>
        <v>0</v>
      </c>
      <c r="X20" s="469">
        <f>'Decision tree'!AW159</f>
        <v>0</v>
      </c>
      <c r="Y20" s="469">
        <f>SUM('Decision tree'!AX159:AY159)</f>
        <v>0.33333333333333331</v>
      </c>
      <c r="Z20" s="486">
        <f>SUM('Decision tree'!AZ159:BA159)</f>
        <v>0.66666666666666663</v>
      </c>
      <c r="AA20" s="419"/>
      <c r="AB20" s="419"/>
      <c r="AC20" s="899"/>
      <c r="AD20" s="427" t="s">
        <v>150</v>
      </c>
      <c r="AE20" s="469">
        <f>'Decision tree'!BM159</f>
        <v>0.2</v>
      </c>
      <c r="AF20" s="469">
        <f>'Decision tree'!BN159</f>
        <v>0</v>
      </c>
      <c r="AG20" s="469">
        <f>SUM('Decision tree'!BO159:BP159)</f>
        <v>0.2</v>
      </c>
      <c r="AH20" s="486">
        <f>SUM('Decision tree'!BQ159:BR159)</f>
        <v>0.6</v>
      </c>
      <c r="AI20" s="419"/>
      <c r="AK20" s="899"/>
      <c r="AL20" s="222" t="str">
        <f t="shared" si="1"/>
        <v xml:space="preserve"> To give a sense of purpose and responsibility through looking after an animal</v>
      </c>
      <c r="AM20" s="469">
        <f t="shared" si="2"/>
        <v>0.375</v>
      </c>
      <c r="AN20" s="469">
        <f t="shared" si="3"/>
        <v>0.8571428571428571</v>
      </c>
      <c r="AO20" s="469">
        <f t="shared" si="4"/>
        <v>0.66666666666666663</v>
      </c>
      <c r="AP20" s="486">
        <f t="shared" si="5"/>
        <v>0.6</v>
      </c>
      <c r="AS20" s="232"/>
      <c r="AT20" s="899"/>
      <c r="AU20" s="222" t="str">
        <f t="shared" si="7"/>
        <v xml:space="preserve"> To give a sense of purpose and responsibility through looking after an animal</v>
      </c>
      <c r="AV20" s="469">
        <f t="shared" si="8"/>
        <v>0.35</v>
      </c>
      <c r="AW20" s="469">
        <f t="shared" si="9"/>
        <v>0</v>
      </c>
      <c r="AX20" s="469">
        <f t="shared" si="10"/>
        <v>0.33333333333333331</v>
      </c>
      <c r="AY20" s="486">
        <f t="shared" si="11"/>
        <v>0.2</v>
      </c>
      <c r="AZ20" s="419"/>
      <c r="BA20" s="419"/>
      <c r="BB20" s="899"/>
      <c r="BC20" s="222" t="str">
        <f t="shared" si="13"/>
        <v xml:space="preserve"> To give a sense of purpose and responsibility through looking after an animal</v>
      </c>
      <c r="BD20" s="469">
        <f t="shared" si="14"/>
        <v>2.5000000000000001E-2</v>
      </c>
      <c r="BE20" s="469">
        <f t="shared" si="15"/>
        <v>0.14285714285714285</v>
      </c>
      <c r="BF20" s="469">
        <f t="shared" si="16"/>
        <v>0</v>
      </c>
      <c r="BG20" s="486">
        <f t="shared" si="17"/>
        <v>0</v>
      </c>
      <c r="BK20" s="899"/>
      <c r="BL20" s="222" t="str">
        <f t="shared" si="19"/>
        <v xml:space="preserve"> To give a sense of purpose and responsibility through looking after an animal</v>
      </c>
      <c r="BM20" s="469">
        <f t="shared" si="20"/>
        <v>0.25</v>
      </c>
      <c r="BN20" s="469">
        <f t="shared" si="21"/>
        <v>0</v>
      </c>
      <c r="BO20" s="469">
        <f t="shared" si="22"/>
        <v>0</v>
      </c>
      <c r="BP20" s="486">
        <f t="shared" si="23"/>
        <v>0.2</v>
      </c>
    </row>
    <row r="21" spans="3:68" ht="60" customHeight="1" x14ac:dyDescent="0.35">
      <c r="C21" s="899"/>
      <c r="D21" s="222" t="s">
        <v>148</v>
      </c>
      <c r="E21" s="469">
        <f>'Decision tree'!E57</f>
        <v>0.55000000000000004</v>
      </c>
      <c r="F21" s="469">
        <f>'Decision tree'!F57</f>
        <v>0.1</v>
      </c>
      <c r="G21" s="469">
        <f>SUM('Decision tree'!G57:H57)</f>
        <v>0.25</v>
      </c>
      <c r="H21" s="486">
        <f>SUM('Decision tree'!I57:J57)</f>
        <v>0.1</v>
      </c>
      <c r="I21" s="431"/>
      <c r="J21" s="431"/>
      <c r="K21" s="419"/>
      <c r="M21" s="899"/>
      <c r="N21" s="328" t="s">
        <v>148</v>
      </c>
      <c r="O21" s="469">
        <f>'Decision tree'!AA57</f>
        <v>0.14285714285714285</v>
      </c>
      <c r="P21" s="469">
        <f>'Decision tree'!AB57</f>
        <v>0.2857142857142857</v>
      </c>
      <c r="Q21" s="469">
        <f>SUM('Decision tree'!AC57:AD57)</f>
        <v>0.42857142857142855</v>
      </c>
      <c r="R21" s="486">
        <f>SUM('Decision tree'!AE57:AF57)</f>
        <v>0.14285714285714285</v>
      </c>
      <c r="S21" s="456"/>
      <c r="U21" s="899"/>
      <c r="V21" s="503" t="s">
        <v>148</v>
      </c>
      <c r="W21" s="469">
        <f>'Decision tree'!AV158</f>
        <v>0</v>
      </c>
      <c r="X21" s="469">
        <f>'Decision tree'!AW158</f>
        <v>0</v>
      </c>
      <c r="Y21" s="469">
        <f>SUM('Decision tree'!AX158:AY158)</f>
        <v>0.33333333333333331</v>
      </c>
      <c r="Z21" s="486">
        <f>SUM('Decision tree'!AZ158:BA158)</f>
        <v>0.66666666666666663</v>
      </c>
      <c r="AA21" s="419"/>
      <c r="AB21" s="419"/>
      <c r="AC21" s="899"/>
      <c r="AD21" s="427" t="s">
        <v>148</v>
      </c>
      <c r="AE21" s="254">
        <f>'Decision tree'!BM158</f>
        <v>0.2</v>
      </c>
      <c r="AF21" s="254">
        <f>'Decision tree'!BN158</f>
        <v>0</v>
      </c>
      <c r="AG21" s="469">
        <f>SUM('Decision tree'!BO158:BP158)</f>
        <v>0.2</v>
      </c>
      <c r="AH21" s="486">
        <f>SUM('Decision tree'!BQ158:BR158)</f>
        <v>0.60000000000000009</v>
      </c>
      <c r="AI21" s="419"/>
      <c r="AK21" s="899"/>
      <c r="AL21" s="222" t="str">
        <f t="shared" si="1"/>
        <v>Class pets for children to look after</v>
      </c>
      <c r="AM21" s="469">
        <f t="shared" si="2"/>
        <v>0.1</v>
      </c>
      <c r="AN21" s="469">
        <f t="shared" si="3"/>
        <v>0.14285714285714285</v>
      </c>
      <c r="AO21" s="469">
        <f t="shared" si="4"/>
        <v>0.66666666666666663</v>
      </c>
      <c r="AP21" s="486">
        <f t="shared" si="5"/>
        <v>0.60000000000000009</v>
      </c>
      <c r="AS21" s="232"/>
      <c r="AT21" s="899"/>
      <c r="AU21" s="222" t="str">
        <f t="shared" si="7"/>
        <v>Class pets for children to look after</v>
      </c>
      <c r="AV21" s="469">
        <f t="shared" si="8"/>
        <v>0.25</v>
      </c>
      <c r="AW21" s="469">
        <f t="shared" si="9"/>
        <v>0.42857142857142855</v>
      </c>
      <c r="AX21" s="469">
        <f t="shared" si="10"/>
        <v>0.33333333333333331</v>
      </c>
      <c r="AY21" s="486">
        <f t="shared" si="11"/>
        <v>0.2</v>
      </c>
      <c r="AZ21" s="419"/>
      <c r="BA21" s="419"/>
      <c r="BB21" s="899"/>
      <c r="BC21" s="222" t="str">
        <f t="shared" si="13"/>
        <v>Class pets for children to look after</v>
      </c>
      <c r="BD21" s="469">
        <f t="shared" si="14"/>
        <v>0.1</v>
      </c>
      <c r="BE21" s="469">
        <f t="shared" si="15"/>
        <v>0.2857142857142857</v>
      </c>
      <c r="BF21" s="469">
        <f t="shared" si="16"/>
        <v>0</v>
      </c>
      <c r="BG21" s="486">
        <f t="shared" si="17"/>
        <v>0</v>
      </c>
      <c r="BK21" s="899"/>
      <c r="BL21" s="222" t="str">
        <f t="shared" si="19"/>
        <v>Class pets for children to look after</v>
      </c>
      <c r="BM21" s="469">
        <f t="shared" si="20"/>
        <v>0.55000000000000004</v>
      </c>
      <c r="BN21" s="469">
        <f t="shared" si="21"/>
        <v>0.14285714285714285</v>
      </c>
      <c r="BO21" s="469">
        <f t="shared" si="22"/>
        <v>0</v>
      </c>
      <c r="BP21" s="486">
        <f t="shared" si="23"/>
        <v>0.2</v>
      </c>
    </row>
    <row r="22" spans="3:68" ht="60" customHeight="1" x14ac:dyDescent="0.35">
      <c r="C22" s="899"/>
      <c r="D22" s="222" t="s">
        <v>142</v>
      </c>
      <c r="E22" s="469">
        <f>'Decision tree'!E54</f>
        <v>0.125</v>
      </c>
      <c r="F22" s="469">
        <f>'Decision tree'!F54</f>
        <v>7.4999999999999997E-2</v>
      </c>
      <c r="G22" s="469">
        <f>SUM('Decision tree'!G54:H54)</f>
        <v>0.35000000000000003</v>
      </c>
      <c r="H22" s="486">
        <f>SUM('Decision tree'!I54:J54)</f>
        <v>0.45</v>
      </c>
      <c r="I22" s="431"/>
      <c r="J22" s="431"/>
      <c r="K22" s="419"/>
      <c r="M22" s="899"/>
      <c r="N22" s="328" t="s">
        <v>142</v>
      </c>
      <c r="O22" s="469">
        <f>'Decision tree'!AA54</f>
        <v>0</v>
      </c>
      <c r="P22" s="469">
        <f>'Decision tree'!AB54</f>
        <v>0</v>
      </c>
      <c r="Q22" s="469">
        <f>SUM('Decision tree'!AC54:AD54)</f>
        <v>0.2857142857142857</v>
      </c>
      <c r="R22" s="486">
        <f>SUM('Decision tree'!AE54:AF54)</f>
        <v>0.71428571428571419</v>
      </c>
      <c r="S22" s="456"/>
      <c r="U22" s="899"/>
      <c r="V22" s="503" t="s">
        <v>142</v>
      </c>
      <c r="W22" s="469">
        <f>'Decision tree'!AV155</f>
        <v>0.33333333333333331</v>
      </c>
      <c r="X22" s="469">
        <f>'Decision tree'!AW155</f>
        <v>0.33333333333333331</v>
      </c>
      <c r="Y22" s="469">
        <f>SUM('Decision tree'!AX152:AY152)</f>
        <v>0</v>
      </c>
      <c r="Z22" s="486">
        <f>SUM('Decision tree'!AZ155:BA155)</f>
        <v>0.33333333333333331</v>
      </c>
      <c r="AA22" s="419"/>
      <c r="AB22" s="419"/>
      <c r="AC22" s="899"/>
      <c r="AD22" s="427" t="s">
        <v>142</v>
      </c>
      <c r="AE22" s="254">
        <f>'Decision tree'!BM155</f>
        <v>0.2</v>
      </c>
      <c r="AF22" s="254">
        <f>'Decision tree'!BN155</f>
        <v>0</v>
      </c>
      <c r="AG22" s="469">
        <f>SUM('Decision tree'!BO155:BP155)</f>
        <v>0.4</v>
      </c>
      <c r="AH22" s="486">
        <f>SUM('Decision tree'!BQ155:BR155)</f>
        <v>0.4</v>
      </c>
      <c r="AI22" s="419"/>
      <c r="AK22" s="899"/>
      <c r="AL22" s="222" t="str">
        <f t="shared" si="1"/>
        <v>To support teaching about animal welfare</v>
      </c>
      <c r="AM22" s="469">
        <f t="shared" si="2"/>
        <v>0.45</v>
      </c>
      <c r="AN22" s="469">
        <f t="shared" si="3"/>
        <v>0.71428571428571419</v>
      </c>
      <c r="AO22" s="469">
        <f t="shared" si="4"/>
        <v>0.33333333333333331</v>
      </c>
      <c r="AP22" s="486">
        <f t="shared" si="5"/>
        <v>0.4</v>
      </c>
      <c r="AS22" s="232"/>
      <c r="AT22" s="899"/>
      <c r="AU22" s="222" t="str">
        <f t="shared" si="7"/>
        <v>To support teaching about animal welfare</v>
      </c>
      <c r="AV22" s="469">
        <f t="shared" si="8"/>
        <v>0.35000000000000003</v>
      </c>
      <c r="AW22" s="469">
        <f t="shared" si="9"/>
        <v>0.2857142857142857</v>
      </c>
      <c r="AX22" s="469">
        <f t="shared" si="10"/>
        <v>0</v>
      </c>
      <c r="AY22" s="486">
        <f t="shared" si="11"/>
        <v>0.4</v>
      </c>
      <c r="AZ22" s="419"/>
      <c r="BA22" s="419"/>
      <c r="BB22" s="899"/>
      <c r="BC22" s="222" t="str">
        <f t="shared" si="13"/>
        <v>To support teaching about animal welfare</v>
      </c>
      <c r="BD22" s="469">
        <f t="shared" si="14"/>
        <v>7.4999999999999997E-2</v>
      </c>
      <c r="BE22" s="469">
        <f t="shared" si="15"/>
        <v>0</v>
      </c>
      <c r="BF22" s="469">
        <f t="shared" si="16"/>
        <v>0.33333333333333331</v>
      </c>
      <c r="BG22" s="486">
        <f t="shared" si="17"/>
        <v>0</v>
      </c>
      <c r="BK22" s="899"/>
      <c r="BL22" s="222" t="str">
        <f t="shared" si="19"/>
        <v>To support teaching about animal welfare</v>
      </c>
      <c r="BM22" s="469">
        <f t="shared" si="20"/>
        <v>0.125</v>
      </c>
      <c r="BN22" s="469">
        <f t="shared" si="21"/>
        <v>0</v>
      </c>
      <c r="BO22" s="469">
        <f t="shared" si="22"/>
        <v>0.33333333333333331</v>
      </c>
      <c r="BP22" s="486">
        <f t="shared" si="23"/>
        <v>0.2</v>
      </c>
    </row>
    <row r="23" spans="3:68" ht="82" customHeight="1" thickBot="1" x14ac:dyDescent="0.4">
      <c r="C23" s="898"/>
      <c r="D23" s="487" t="s">
        <v>138</v>
      </c>
      <c r="E23" s="488">
        <f>'Decision tree'!E52</f>
        <v>0.10256410256410256</v>
      </c>
      <c r="F23" s="488">
        <f>'Decision tree'!F52</f>
        <v>0</v>
      </c>
      <c r="G23" s="488">
        <f>SUM('Decision tree'!G52:H52)</f>
        <v>0.38461538461538464</v>
      </c>
      <c r="H23" s="489">
        <f>SUM('Decision tree'!I52:J52)</f>
        <v>0.51282051282051277</v>
      </c>
      <c r="I23" s="431"/>
      <c r="J23" s="431"/>
      <c r="K23" s="419"/>
      <c r="M23" s="898"/>
      <c r="N23" s="498" t="s">
        <v>138</v>
      </c>
      <c r="O23" s="488">
        <f>'Decision tree'!AA52</f>
        <v>0.14285714285714285</v>
      </c>
      <c r="P23" s="488">
        <f>'Decision tree'!AB52</f>
        <v>0</v>
      </c>
      <c r="Q23" s="488">
        <f>SUM('Decision tree'!AC52:AD52)</f>
        <v>0.5714285714285714</v>
      </c>
      <c r="R23" s="489">
        <f>SUM('Decision tree'!AE52:AF52)</f>
        <v>0.2857142857142857</v>
      </c>
      <c r="S23" s="456"/>
      <c r="U23" s="898"/>
      <c r="V23" s="504" t="s">
        <v>138</v>
      </c>
      <c r="W23" s="488">
        <f>'Decision tree'!AV153</f>
        <v>0</v>
      </c>
      <c r="X23" s="488">
        <f>'Decision tree'!AW153</f>
        <v>0</v>
      </c>
      <c r="Y23" s="488">
        <f>SUM('Decision tree'!AX153:AY153)</f>
        <v>0</v>
      </c>
      <c r="Z23" s="489">
        <f>SUM('Decision tree'!AZ153:BA153)</f>
        <v>1</v>
      </c>
      <c r="AA23" s="419"/>
      <c r="AB23" s="419"/>
      <c r="AC23" s="898"/>
      <c r="AD23" s="509" t="s">
        <v>138</v>
      </c>
      <c r="AE23" s="488">
        <f>'Decision tree'!BM153</f>
        <v>0.2</v>
      </c>
      <c r="AF23" s="488">
        <f>'Decision tree'!BN153</f>
        <v>0</v>
      </c>
      <c r="AG23" s="488">
        <f>SUM('Decision tree'!BO153:BP153)</f>
        <v>0</v>
      </c>
      <c r="AH23" s="489">
        <f>SUM('Decision tree'!BQ153:BR153)</f>
        <v>0.8</v>
      </c>
      <c r="AI23" s="419"/>
      <c r="AK23" s="898"/>
      <c r="AL23" s="487" t="str">
        <f t="shared" si="1"/>
        <v xml:space="preserve"> To support teaching of PSHCE (Personal Social Health and Citizenship Education)</v>
      </c>
      <c r="AM23" s="488">
        <f t="shared" si="2"/>
        <v>0.51282051282051277</v>
      </c>
      <c r="AN23" s="488">
        <f t="shared" si="3"/>
        <v>0.2857142857142857</v>
      </c>
      <c r="AO23" s="488">
        <f t="shared" si="4"/>
        <v>1</v>
      </c>
      <c r="AP23" s="489">
        <f t="shared" si="5"/>
        <v>0.8</v>
      </c>
      <c r="AS23" s="232"/>
      <c r="AT23" s="898"/>
      <c r="AU23" s="487" t="str">
        <f t="shared" si="7"/>
        <v xml:space="preserve"> To support teaching of PSHCE (Personal Social Health and Citizenship Education)</v>
      </c>
      <c r="AV23" s="488">
        <f t="shared" si="8"/>
        <v>0.38461538461538464</v>
      </c>
      <c r="AW23" s="488">
        <f t="shared" si="9"/>
        <v>0.5714285714285714</v>
      </c>
      <c r="AX23" s="488">
        <f t="shared" si="10"/>
        <v>0</v>
      </c>
      <c r="AY23" s="489">
        <f t="shared" si="11"/>
        <v>0</v>
      </c>
      <c r="AZ23" s="419"/>
      <c r="BA23" s="419"/>
      <c r="BB23" s="898"/>
      <c r="BC23" s="487" t="str">
        <f t="shared" si="13"/>
        <v xml:space="preserve"> To support teaching of PSHCE (Personal Social Health and Citizenship Education)</v>
      </c>
      <c r="BD23" s="488">
        <f t="shared" si="14"/>
        <v>0</v>
      </c>
      <c r="BE23" s="488">
        <f t="shared" si="15"/>
        <v>0</v>
      </c>
      <c r="BF23" s="488">
        <f t="shared" si="16"/>
        <v>0</v>
      </c>
      <c r="BG23" s="489">
        <f t="shared" si="17"/>
        <v>0</v>
      </c>
      <c r="BK23" s="898"/>
      <c r="BL23" s="487" t="str">
        <f t="shared" si="19"/>
        <v xml:space="preserve"> To support teaching of PSHCE (Personal Social Health and Citizenship Education)</v>
      </c>
      <c r="BM23" s="488">
        <f t="shared" si="20"/>
        <v>0.10256410256410256</v>
      </c>
      <c r="BN23" s="488">
        <f t="shared" si="21"/>
        <v>0.14285714285714285</v>
      </c>
      <c r="BO23" s="488">
        <f t="shared" si="22"/>
        <v>0</v>
      </c>
      <c r="BP23" s="489">
        <f t="shared" si="23"/>
        <v>0.2</v>
      </c>
    </row>
    <row r="24" spans="3:68" ht="60" customHeight="1" x14ac:dyDescent="0.35">
      <c r="C24" s="897" t="s">
        <v>1859</v>
      </c>
      <c r="D24" s="483" t="s">
        <v>136</v>
      </c>
      <c r="E24" s="484">
        <f>'Decision tree'!E51</f>
        <v>0.23076923076923078</v>
      </c>
      <c r="F24" s="484">
        <f>'Decision tree'!F51</f>
        <v>0.17948717948717949</v>
      </c>
      <c r="G24" s="484">
        <f>SUM('Decision tree'!G51:H51)</f>
        <v>0.30769230769230771</v>
      </c>
      <c r="H24" s="485">
        <f>SUM('Decision tree'!I51:J51)</f>
        <v>0.28205128205128205</v>
      </c>
      <c r="I24" s="431"/>
      <c r="J24" s="431"/>
      <c r="K24" s="419"/>
      <c r="M24" s="897" t="s">
        <v>1859</v>
      </c>
      <c r="N24" s="497" t="s">
        <v>136</v>
      </c>
      <c r="O24" s="484">
        <f>'Decision tree'!AA51</f>
        <v>0.14285714285714285</v>
      </c>
      <c r="P24" s="484">
        <f>'Decision tree'!AB51</f>
        <v>0</v>
      </c>
      <c r="Q24" s="484">
        <f>SUM('Decision tree'!AC51:AD51)</f>
        <v>0.71428571428571419</v>
      </c>
      <c r="R24" s="485">
        <f>SUM('Decision tree'!AE51:AF51)</f>
        <v>0.14285714285714285</v>
      </c>
      <c r="S24" s="456"/>
      <c r="U24" s="897" t="s">
        <v>1859</v>
      </c>
      <c r="V24" s="502" t="s">
        <v>136</v>
      </c>
      <c r="W24" s="484">
        <f>'Decision tree'!AV152</f>
        <v>0.33333333333333331</v>
      </c>
      <c r="X24" s="484">
        <f>'Decision tree'!AW152</f>
        <v>0.33333333333333331</v>
      </c>
      <c r="Y24" s="484">
        <f>SUM('Decision tree'!AX152:AY152)</f>
        <v>0</v>
      </c>
      <c r="Z24" s="485">
        <f>SUM('Decision tree'!AZ152:BA152)</f>
        <v>0.33333333333333331</v>
      </c>
      <c r="AA24" s="419"/>
      <c r="AB24" s="419"/>
      <c r="AC24" s="897" t="s">
        <v>1859</v>
      </c>
      <c r="AD24" s="508" t="s">
        <v>136</v>
      </c>
      <c r="AE24" s="254">
        <f>'Decision tree'!BM152</f>
        <v>0.2</v>
      </c>
      <c r="AF24" s="254">
        <f>'Decision tree'!BN152</f>
        <v>0</v>
      </c>
      <c r="AG24" s="484">
        <f>SUM('Decision tree'!BO152:BP152)</f>
        <v>0.8</v>
      </c>
      <c r="AH24" s="485">
        <f>SUM('Decision tree'!BQ152:BR152)</f>
        <v>0</v>
      </c>
      <c r="AI24" s="419"/>
      <c r="AK24" s="897" t="str">
        <f t="shared" ref="AK24" si="32">C24</f>
        <v>Learning Benefits</v>
      </c>
      <c r="AL24" s="483" t="str">
        <f t="shared" si="1"/>
        <v>To support teaching particular parts of the curriculum</v>
      </c>
      <c r="AM24" s="484">
        <f t="shared" si="2"/>
        <v>0.28205128205128205</v>
      </c>
      <c r="AN24" s="484">
        <f t="shared" si="3"/>
        <v>0.14285714285714285</v>
      </c>
      <c r="AO24" s="484">
        <f t="shared" si="4"/>
        <v>0.33333333333333331</v>
      </c>
      <c r="AP24" s="485">
        <f t="shared" si="5"/>
        <v>0</v>
      </c>
      <c r="AS24" s="232"/>
      <c r="AT24" s="897" t="str">
        <f t="shared" ref="AT24" si="33">AK24</f>
        <v>Learning Benefits</v>
      </c>
      <c r="AU24" s="483" t="str">
        <f t="shared" si="7"/>
        <v>To support teaching particular parts of the curriculum</v>
      </c>
      <c r="AV24" s="484">
        <f t="shared" si="8"/>
        <v>0.30769230769230771</v>
      </c>
      <c r="AW24" s="484">
        <f t="shared" si="9"/>
        <v>0.71428571428571419</v>
      </c>
      <c r="AX24" s="484">
        <f t="shared" si="10"/>
        <v>0</v>
      </c>
      <c r="AY24" s="485">
        <f t="shared" si="11"/>
        <v>0.8</v>
      </c>
      <c r="AZ24" s="419"/>
      <c r="BA24" s="419"/>
      <c r="BB24" s="897" t="str">
        <f t="shared" ref="BB24" si="34">AT24</f>
        <v>Learning Benefits</v>
      </c>
      <c r="BC24" s="483" t="str">
        <f t="shared" si="13"/>
        <v>To support teaching particular parts of the curriculum</v>
      </c>
      <c r="BD24" s="484">
        <f t="shared" si="14"/>
        <v>0.17948717948717949</v>
      </c>
      <c r="BE24" s="484">
        <f t="shared" si="15"/>
        <v>0</v>
      </c>
      <c r="BF24" s="484">
        <f t="shared" si="16"/>
        <v>0.33333333333333331</v>
      </c>
      <c r="BG24" s="485">
        <f t="shared" si="17"/>
        <v>0</v>
      </c>
      <c r="BK24" s="897" t="str">
        <f t="shared" ref="BK24" si="35">BB24</f>
        <v>Learning Benefits</v>
      </c>
      <c r="BL24" s="483" t="str">
        <f t="shared" si="19"/>
        <v>To support teaching particular parts of the curriculum</v>
      </c>
      <c r="BM24" s="484">
        <f t="shared" si="20"/>
        <v>0.23076923076923078</v>
      </c>
      <c r="BN24" s="484">
        <f t="shared" si="21"/>
        <v>0.14285714285714285</v>
      </c>
      <c r="BO24" s="484">
        <f t="shared" si="22"/>
        <v>0.33333333333333331</v>
      </c>
      <c r="BP24" s="485">
        <f t="shared" si="23"/>
        <v>0.2</v>
      </c>
    </row>
    <row r="25" spans="3:68" ht="60" customHeight="1" x14ac:dyDescent="0.35">
      <c r="C25" s="899"/>
      <c r="D25" s="222" t="s">
        <v>140</v>
      </c>
      <c r="E25" s="469">
        <f>'Decision tree'!E53</f>
        <v>0.2</v>
      </c>
      <c r="F25" s="469">
        <f>'Decision tree'!F53</f>
        <v>0.125</v>
      </c>
      <c r="G25" s="469">
        <f>SUM('Decision tree'!G53:H53)</f>
        <v>0.27500000000000002</v>
      </c>
      <c r="H25" s="486">
        <f>SUM('Decision tree'!I53:J53)</f>
        <v>0.4</v>
      </c>
      <c r="I25" s="431"/>
      <c r="J25" s="431"/>
      <c r="K25" s="419"/>
      <c r="M25" s="899"/>
      <c r="N25" s="328" t="s">
        <v>140</v>
      </c>
      <c r="O25" s="469">
        <f>'Decision tree'!AA53</f>
        <v>0.42857142857142855</v>
      </c>
      <c r="P25" s="469">
        <f>'Decision tree'!AB53</f>
        <v>0.2857142857142857</v>
      </c>
      <c r="Q25" s="469">
        <f>SUM('Decision tree'!AC53:AD53)</f>
        <v>0.2857142857142857</v>
      </c>
      <c r="R25" s="486">
        <f>SUM('Decision tree'!AE53:AF53)</f>
        <v>0</v>
      </c>
      <c r="S25" s="456"/>
      <c r="U25" s="899"/>
      <c r="V25" s="503" t="s">
        <v>140</v>
      </c>
      <c r="W25" s="469">
        <f>'Decision tree'!AV154</f>
        <v>0</v>
      </c>
      <c r="X25" s="469">
        <f>'Decision tree'!AW154</f>
        <v>0</v>
      </c>
      <c r="Y25" s="469">
        <f>SUM('Decision tree'!AX154:AY154)</f>
        <v>1</v>
      </c>
      <c r="Z25" s="486">
        <f>SUM('Decision tree'!AZ154:BA154)</f>
        <v>0</v>
      </c>
      <c r="AA25" s="419"/>
      <c r="AB25" s="419"/>
      <c r="AC25" s="899"/>
      <c r="AD25" s="427" t="s">
        <v>140</v>
      </c>
      <c r="AE25" s="469">
        <f>'Decision tree'!BM154</f>
        <v>0</v>
      </c>
      <c r="AF25" s="469">
        <f>'Decision tree'!BN154</f>
        <v>0.2</v>
      </c>
      <c r="AG25" s="469">
        <f>SUM('Decision tree'!BO154:BP154)</f>
        <v>0.4</v>
      </c>
      <c r="AH25" s="486">
        <f>SUM('Decision tree'!BQ154:BR154)</f>
        <v>0.4</v>
      </c>
      <c r="AI25" s="419"/>
      <c r="AK25" s="899"/>
      <c r="AL25" s="222" t="str">
        <f t="shared" si="1"/>
        <v>For assisted reading</v>
      </c>
      <c r="AM25" s="469">
        <f t="shared" si="2"/>
        <v>0.4</v>
      </c>
      <c r="AN25" s="469">
        <f t="shared" si="3"/>
        <v>0</v>
      </c>
      <c r="AO25" s="469">
        <f t="shared" si="4"/>
        <v>0</v>
      </c>
      <c r="AP25" s="486">
        <f t="shared" si="5"/>
        <v>0.4</v>
      </c>
      <c r="AS25" s="232"/>
      <c r="AT25" s="899"/>
      <c r="AU25" s="222" t="str">
        <f t="shared" si="7"/>
        <v>For assisted reading</v>
      </c>
      <c r="AV25" s="469">
        <f t="shared" si="8"/>
        <v>0.27500000000000002</v>
      </c>
      <c r="AW25" s="469">
        <f t="shared" si="9"/>
        <v>0.2857142857142857</v>
      </c>
      <c r="AX25" s="469">
        <f t="shared" si="10"/>
        <v>1</v>
      </c>
      <c r="AY25" s="486">
        <f t="shared" si="11"/>
        <v>0.4</v>
      </c>
      <c r="AZ25" s="419"/>
      <c r="BA25" s="419"/>
      <c r="BB25" s="899"/>
      <c r="BC25" s="222" t="str">
        <f t="shared" si="13"/>
        <v>For assisted reading</v>
      </c>
      <c r="BD25" s="469">
        <f t="shared" si="14"/>
        <v>0.125</v>
      </c>
      <c r="BE25" s="469">
        <f t="shared" si="15"/>
        <v>0.2857142857142857</v>
      </c>
      <c r="BF25" s="469">
        <f t="shared" si="16"/>
        <v>0</v>
      </c>
      <c r="BG25" s="486">
        <f t="shared" si="17"/>
        <v>0.2</v>
      </c>
      <c r="BK25" s="899"/>
      <c r="BL25" s="222" t="str">
        <f t="shared" si="19"/>
        <v>For assisted reading</v>
      </c>
      <c r="BM25" s="469">
        <f t="shared" si="20"/>
        <v>0.2</v>
      </c>
      <c r="BN25" s="469">
        <f t="shared" si="21"/>
        <v>0.42857142857142855</v>
      </c>
      <c r="BO25" s="469">
        <f t="shared" si="22"/>
        <v>0</v>
      </c>
      <c r="BP25" s="486">
        <f t="shared" si="23"/>
        <v>0</v>
      </c>
    </row>
    <row r="26" spans="3:68" ht="60" customHeight="1" thickBot="1" x14ac:dyDescent="0.4">
      <c r="C26" s="898"/>
      <c r="D26" s="487" t="s">
        <v>152</v>
      </c>
      <c r="E26" s="488">
        <f>'Decision tree'!E59</f>
        <v>0.52500000000000002</v>
      </c>
      <c r="F26" s="488">
        <f>'Decision tree'!F59</f>
        <v>0.05</v>
      </c>
      <c r="G26" s="488">
        <f>SUM('Decision tree'!G59:H59)</f>
        <v>0.2</v>
      </c>
      <c r="H26" s="489">
        <f>SUM('Decision tree'!I59:J59)</f>
        <v>0.22499999999999998</v>
      </c>
      <c r="I26" s="431"/>
      <c r="J26" s="431"/>
      <c r="K26" s="419"/>
      <c r="M26" s="898"/>
      <c r="N26" s="498" t="s">
        <v>152</v>
      </c>
      <c r="O26" s="488">
        <f>'Decision tree'!AA59</f>
        <v>0.14285714285714285</v>
      </c>
      <c r="P26" s="488">
        <f>'Decision tree'!AB59</f>
        <v>0</v>
      </c>
      <c r="Q26" s="488">
        <f>SUM('Decision tree'!AC59:AD59)</f>
        <v>0.14285714285714285</v>
      </c>
      <c r="R26" s="489">
        <f>SUM('Decision tree'!AE59:AF59)</f>
        <v>0.71428571428571419</v>
      </c>
      <c r="S26" s="456"/>
      <c r="U26" s="898"/>
      <c r="V26" s="504" t="s">
        <v>152</v>
      </c>
      <c r="W26" s="488">
        <f>'Decision tree'!AV160</f>
        <v>0</v>
      </c>
      <c r="X26" s="488">
        <f>'Decision tree'!AW160</f>
        <v>0</v>
      </c>
      <c r="Y26" s="488">
        <f>SUM('Decision tree'!AX160:AY160)</f>
        <v>0</v>
      </c>
      <c r="Z26" s="489">
        <f>SUM('Decision tree'!AZ160:BA160)</f>
        <v>1</v>
      </c>
      <c r="AA26" s="419"/>
      <c r="AB26" s="419"/>
      <c r="AC26" s="898"/>
      <c r="AD26" s="509" t="s">
        <v>152</v>
      </c>
      <c r="AE26" s="488">
        <f>'Decision tree'!BM160</f>
        <v>0.2</v>
      </c>
      <c r="AF26" s="488">
        <f>'Decision tree'!BN160</f>
        <v>0</v>
      </c>
      <c r="AG26" s="488">
        <f>SUM('Decision tree'!BO160:BP160)</f>
        <v>0.4</v>
      </c>
      <c r="AH26" s="489">
        <f>SUM('Decision tree'!BQ160:BR160)</f>
        <v>0.4</v>
      </c>
      <c r="AI26" s="419"/>
      <c r="AK26" s="898"/>
      <c r="AL26" s="487" t="str">
        <f t="shared" si="1"/>
        <v>Animal rearing experiences e.g., chick hatching</v>
      </c>
      <c r="AM26" s="488">
        <f t="shared" si="2"/>
        <v>0.22499999999999998</v>
      </c>
      <c r="AN26" s="488">
        <f t="shared" si="3"/>
        <v>0.71428571428571419</v>
      </c>
      <c r="AO26" s="488">
        <f t="shared" si="4"/>
        <v>1</v>
      </c>
      <c r="AP26" s="489">
        <f t="shared" si="5"/>
        <v>0.4</v>
      </c>
      <c r="AS26" s="232"/>
      <c r="AT26" s="898"/>
      <c r="AU26" s="487" t="str">
        <f t="shared" si="7"/>
        <v>Animal rearing experiences e.g., chick hatching</v>
      </c>
      <c r="AV26" s="488">
        <f t="shared" si="8"/>
        <v>0.2</v>
      </c>
      <c r="AW26" s="488">
        <f t="shared" si="9"/>
        <v>0.14285714285714285</v>
      </c>
      <c r="AX26" s="488">
        <f t="shared" si="10"/>
        <v>0</v>
      </c>
      <c r="AY26" s="489">
        <f t="shared" si="11"/>
        <v>0.4</v>
      </c>
      <c r="AZ26" s="419"/>
      <c r="BA26" s="419"/>
      <c r="BB26" s="898"/>
      <c r="BC26" s="487" t="str">
        <f t="shared" si="13"/>
        <v>Animal rearing experiences e.g., chick hatching</v>
      </c>
      <c r="BD26" s="488">
        <f t="shared" si="14"/>
        <v>0.05</v>
      </c>
      <c r="BE26" s="488">
        <f t="shared" si="15"/>
        <v>0</v>
      </c>
      <c r="BF26" s="488">
        <f t="shared" si="16"/>
        <v>0</v>
      </c>
      <c r="BG26" s="489">
        <f t="shared" si="17"/>
        <v>0</v>
      </c>
      <c r="BK26" s="898"/>
      <c r="BL26" s="487" t="str">
        <f t="shared" si="19"/>
        <v>Animal rearing experiences e.g., chick hatching</v>
      </c>
      <c r="BM26" s="488">
        <f t="shared" si="20"/>
        <v>0.52500000000000002</v>
      </c>
      <c r="BN26" s="488">
        <f t="shared" si="21"/>
        <v>0.14285714285714285</v>
      </c>
      <c r="BO26" s="488">
        <f t="shared" si="22"/>
        <v>0</v>
      </c>
      <c r="BP26" s="489">
        <f t="shared" si="23"/>
        <v>0.2</v>
      </c>
    </row>
    <row r="27" spans="3:68" ht="60" customHeight="1" thickBot="1" x14ac:dyDescent="0.4">
      <c r="C27" s="493" t="s">
        <v>1860</v>
      </c>
      <c r="D27" s="494" t="s">
        <v>164</v>
      </c>
      <c r="E27" s="495">
        <f>'Decision tree'!E65</f>
        <v>0.2</v>
      </c>
      <c r="F27" s="495">
        <f>'Decision tree'!F65</f>
        <v>0.1</v>
      </c>
      <c r="G27" s="495">
        <f>SUM('Decision tree'!G65:H65)</f>
        <v>0.27500000000000002</v>
      </c>
      <c r="H27" s="496">
        <f>SUM('Decision tree'!I65:J65)</f>
        <v>0.42500000000000004</v>
      </c>
      <c r="I27" s="431"/>
      <c r="J27" s="431"/>
      <c r="K27" s="419"/>
      <c r="M27" s="493" t="s">
        <v>1860</v>
      </c>
      <c r="N27" s="499" t="s">
        <v>164</v>
      </c>
      <c r="O27" s="495">
        <f>'Decision tree'!AA65</f>
        <v>0.14285714285714285</v>
      </c>
      <c r="P27" s="495">
        <f>'Decision tree'!AB65</f>
        <v>0</v>
      </c>
      <c r="Q27" s="495">
        <f>SUM('Decision tree'!AC65:AD65)</f>
        <v>0.2857142857142857</v>
      </c>
      <c r="R27" s="496">
        <f>SUM('Decision tree'!AE65:AF65)</f>
        <v>0.5714285714285714</v>
      </c>
      <c r="S27" s="456"/>
      <c r="U27" s="493" t="s">
        <v>1860</v>
      </c>
      <c r="V27" s="505" t="s">
        <v>164</v>
      </c>
      <c r="W27" s="495">
        <f>'Decision tree'!AV166</f>
        <v>0</v>
      </c>
      <c r="X27" s="495">
        <f>'Decision tree'!AW166</f>
        <v>0</v>
      </c>
      <c r="Y27" s="495">
        <f>SUM('Decision tree'!AX166:AY166)</f>
        <v>0.5</v>
      </c>
      <c r="Z27" s="496">
        <f>SUM('Decision tree'!AZ166:BA166)</f>
        <v>0.5</v>
      </c>
      <c r="AA27" s="419"/>
      <c r="AB27" s="419"/>
      <c r="AC27" s="493" t="s">
        <v>1860</v>
      </c>
      <c r="AD27" s="510" t="s">
        <v>164</v>
      </c>
      <c r="AE27" s="495">
        <f>'Decision tree'!BM166</f>
        <v>0.2</v>
      </c>
      <c r="AF27" s="495">
        <f>'Decision tree'!BN166</f>
        <v>0</v>
      </c>
      <c r="AG27" s="495">
        <f>SUM('Decision tree'!BO166:BP166)</f>
        <v>0.4</v>
      </c>
      <c r="AH27" s="496">
        <f>SUM('Decision tree'!BQ166:BR166)</f>
        <v>0.4</v>
      </c>
      <c r="AI27" s="419"/>
      <c r="AK27" s="493" t="str">
        <f t="shared" ref="AK27" si="36">C27</f>
        <v>Equity Benefits</v>
      </c>
      <c r="AL27" s="494" t="str">
        <f t="shared" si="1"/>
        <v xml:space="preserve"> To offer equity accessing animals for those who do not have access outside of school</v>
      </c>
      <c r="AM27" s="495">
        <f t="shared" si="2"/>
        <v>0.42500000000000004</v>
      </c>
      <c r="AN27" s="495">
        <f t="shared" si="3"/>
        <v>0.5714285714285714</v>
      </c>
      <c r="AO27" s="495">
        <f t="shared" si="4"/>
        <v>0.5</v>
      </c>
      <c r="AP27" s="496">
        <f t="shared" si="5"/>
        <v>0.4</v>
      </c>
      <c r="AS27" s="232"/>
      <c r="AT27" s="493" t="str">
        <f t="shared" ref="AT27" si="37">AK27</f>
        <v>Equity Benefits</v>
      </c>
      <c r="AU27" s="494" t="str">
        <f t="shared" si="7"/>
        <v xml:space="preserve"> To offer equity accessing animals for those who do not have access outside of school</v>
      </c>
      <c r="AV27" s="495">
        <f t="shared" si="8"/>
        <v>0.27500000000000002</v>
      </c>
      <c r="AW27" s="495">
        <f t="shared" si="9"/>
        <v>0.2857142857142857</v>
      </c>
      <c r="AX27" s="495">
        <f t="shared" si="10"/>
        <v>0.5</v>
      </c>
      <c r="AY27" s="496">
        <f t="shared" si="11"/>
        <v>0.4</v>
      </c>
      <c r="AZ27" s="419"/>
      <c r="BA27" s="419"/>
      <c r="BB27" s="493" t="str">
        <f t="shared" ref="BB27" si="38">AT27</f>
        <v>Equity Benefits</v>
      </c>
      <c r="BC27" s="494" t="str">
        <f t="shared" si="13"/>
        <v xml:space="preserve"> To offer equity accessing animals for those who do not have access outside of school</v>
      </c>
      <c r="BD27" s="495">
        <f t="shared" si="14"/>
        <v>0.1</v>
      </c>
      <c r="BE27" s="495">
        <f t="shared" si="15"/>
        <v>0</v>
      </c>
      <c r="BF27" s="495">
        <f t="shared" si="16"/>
        <v>0</v>
      </c>
      <c r="BG27" s="496">
        <f t="shared" si="17"/>
        <v>0</v>
      </c>
      <c r="BK27" s="493" t="str">
        <f t="shared" ref="BK27" si="39">BB27</f>
        <v>Equity Benefits</v>
      </c>
      <c r="BL27" s="494" t="str">
        <f t="shared" si="19"/>
        <v xml:space="preserve"> To offer equity accessing animals for those who do not have access outside of school</v>
      </c>
      <c r="BM27" s="495">
        <f t="shared" si="20"/>
        <v>0.2</v>
      </c>
      <c r="BN27" s="495">
        <f t="shared" si="21"/>
        <v>0.14285714285714285</v>
      </c>
      <c r="BO27" s="495">
        <f t="shared" si="22"/>
        <v>0</v>
      </c>
      <c r="BP27" s="496">
        <f t="shared" si="23"/>
        <v>0.2</v>
      </c>
    </row>
    <row r="28" spans="3:68" ht="60" customHeight="1" x14ac:dyDescent="0.4">
      <c r="E28" s="205"/>
      <c r="F28" s="205"/>
      <c r="G28" s="205"/>
      <c r="H28" s="205"/>
      <c r="I28" s="205"/>
      <c r="J28" s="205"/>
      <c r="K28" s="205"/>
      <c r="L28" s="205"/>
      <c r="AP28" s="232"/>
      <c r="AS28" s="232"/>
      <c r="AT28" s="232"/>
      <c r="AU28" s="338"/>
      <c r="AV28" s="419"/>
      <c r="AW28" s="419"/>
      <c r="AX28" s="419"/>
      <c r="AY28" s="419"/>
      <c r="AZ28" s="419"/>
      <c r="BA28" s="419"/>
      <c r="BB28" s="419"/>
      <c r="BC28" s="419"/>
      <c r="BD28" s="419"/>
      <c r="BF28" s="419"/>
      <c r="BG28" s="419"/>
    </row>
    <row r="29" spans="3:68" ht="60" customHeight="1" x14ac:dyDescent="0.35">
      <c r="C29" s="886" t="s">
        <v>166</v>
      </c>
      <c r="D29" s="887"/>
      <c r="E29" s="887"/>
      <c r="F29" s="887"/>
      <c r="G29" s="887"/>
      <c r="H29" s="888"/>
      <c r="I29" s="481"/>
      <c r="J29" s="481"/>
      <c r="K29" s="481"/>
      <c r="AP29" s="232"/>
      <c r="AS29" s="232"/>
      <c r="AT29" s="232"/>
      <c r="AU29" s="338"/>
      <c r="AV29" s="419"/>
      <c r="AW29" s="419"/>
      <c r="AX29" s="419"/>
      <c r="AY29" s="419"/>
      <c r="AZ29" s="419"/>
      <c r="BA29" s="419"/>
      <c r="BB29" s="419"/>
      <c r="BC29" s="419"/>
      <c r="BD29" s="419"/>
      <c r="BF29" s="419"/>
      <c r="BG29" s="419"/>
    </row>
    <row r="30" spans="3:68" ht="180.5" customHeight="1" x14ac:dyDescent="0.35">
      <c r="C30" s="306" t="s">
        <v>168</v>
      </c>
      <c r="D30" s="889" t="s">
        <v>1876</v>
      </c>
      <c r="E30" s="890"/>
      <c r="F30" s="890"/>
      <c r="G30" s="890"/>
      <c r="H30" s="891"/>
      <c r="I30" s="453"/>
      <c r="J30" s="453"/>
      <c r="K30" s="453"/>
      <c r="AP30" s="232"/>
      <c r="AS30" s="232"/>
      <c r="AT30" s="232"/>
      <c r="AU30" s="338"/>
      <c r="AV30" s="419"/>
      <c r="AW30" s="419"/>
      <c r="AX30" s="419"/>
      <c r="AY30" s="419"/>
      <c r="AZ30" s="419"/>
      <c r="BA30" s="419"/>
      <c r="BB30" s="419"/>
      <c r="BC30" s="419"/>
      <c r="BD30" s="419"/>
      <c r="BF30" s="419"/>
      <c r="BG30" s="419"/>
    </row>
    <row r="31" spans="3:68" ht="105" customHeight="1" x14ac:dyDescent="0.35">
      <c r="C31" s="306" t="s">
        <v>171</v>
      </c>
      <c r="D31" s="889" t="s">
        <v>172</v>
      </c>
      <c r="E31" s="890"/>
      <c r="F31" s="890"/>
      <c r="G31" s="890"/>
      <c r="H31" s="891"/>
      <c r="I31" s="453"/>
      <c r="J31" s="453"/>
      <c r="K31" s="453"/>
      <c r="R31"/>
      <c r="AA31" s="446"/>
      <c r="AP31" s="232"/>
      <c r="AS31" s="232"/>
      <c r="AT31" s="232"/>
      <c r="AU31" s="338"/>
      <c r="AV31" s="419"/>
      <c r="AW31" s="419"/>
      <c r="AX31" s="419"/>
      <c r="AY31" s="419"/>
      <c r="AZ31" s="419"/>
      <c r="BA31" s="419"/>
      <c r="BB31" s="419"/>
      <c r="BC31" s="419"/>
      <c r="BD31" s="419"/>
      <c r="BF31" s="419"/>
      <c r="BG31" s="419"/>
    </row>
    <row r="32" spans="3:68" ht="60" customHeight="1" thickBot="1" x14ac:dyDescent="0.45">
      <c r="D32" s="204"/>
      <c r="R32"/>
      <c r="AP32" s="232"/>
      <c r="AS32" s="232"/>
      <c r="AT32" s="232"/>
      <c r="AU32" s="338"/>
      <c r="AV32" s="419"/>
      <c r="AW32" s="419"/>
      <c r="AX32" s="419"/>
      <c r="AY32" s="419"/>
      <c r="AZ32" s="419"/>
      <c r="BA32" s="419"/>
      <c r="BB32" s="419"/>
      <c r="BC32" s="419"/>
      <c r="BD32" s="419"/>
      <c r="BF32" s="419"/>
      <c r="BG32" s="419"/>
    </row>
    <row r="33" spans="3:62" ht="82.5" customHeight="1" thickBot="1" x14ac:dyDescent="0.4">
      <c r="C33" s="880" t="s">
        <v>192</v>
      </c>
      <c r="D33" s="881"/>
      <c r="E33" s="881"/>
      <c r="F33" s="881"/>
      <c r="G33" s="881"/>
      <c r="H33" s="881"/>
      <c r="I33" s="882"/>
      <c r="J33" s="232"/>
      <c r="K33" s="869" t="s">
        <v>338</v>
      </c>
      <c r="L33" s="870"/>
      <c r="M33" s="870"/>
      <c r="N33" s="870"/>
      <c r="O33" s="870"/>
      <c r="P33" s="870"/>
      <c r="Q33" s="870"/>
      <c r="R33" s="870"/>
      <c r="S33" s="871"/>
      <c r="T33" s="232"/>
      <c r="U33" s="232"/>
      <c r="W33" s="202"/>
      <c r="X33" s="446"/>
      <c r="Y33" s="446"/>
      <c r="Z33" s="446"/>
      <c r="AA33" s="446"/>
      <c r="AB33" s="446"/>
      <c r="AC33" s="446"/>
      <c r="AD33" s="446"/>
      <c r="AE33" s="446"/>
      <c r="AP33" s="232"/>
      <c r="AS33" s="232"/>
      <c r="AT33" s="232"/>
      <c r="AU33" s="338"/>
      <c r="AV33" s="419"/>
      <c r="AW33" s="419"/>
      <c r="AX33" s="419"/>
      <c r="AY33" s="419"/>
      <c r="AZ33" s="419"/>
      <c r="BA33" s="419"/>
      <c r="BB33" s="419"/>
      <c r="BC33" s="419"/>
      <c r="BD33" s="419"/>
      <c r="BF33" s="419"/>
      <c r="BG33" s="419"/>
    </row>
    <row r="34" spans="3:62" ht="60" customHeight="1" x14ac:dyDescent="0.4">
      <c r="M34" s="383"/>
      <c r="N34" s="447"/>
      <c r="O34" s="447"/>
      <c r="P34" s="448"/>
      <c r="R34"/>
      <c r="W34" s="338"/>
      <c r="X34" s="431"/>
      <c r="Y34" s="431"/>
      <c r="Z34" s="431"/>
      <c r="AA34" s="431"/>
      <c r="AB34" s="431"/>
      <c r="AC34" s="431"/>
      <c r="AD34" s="431"/>
      <c r="AE34" s="431"/>
      <c r="AP34" s="232"/>
      <c r="AS34" s="232"/>
      <c r="AT34" s="232"/>
      <c r="AU34" s="338"/>
      <c r="AV34" s="419"/>
      <c r="AW34" s="419"/>
      <c r="AX34" s="419"/>
      <c r="AY34" s="419"/>
      <c r="AZ34" s="419"/>
      <c r="BA34" s="419"/>
      <c r="BB34" s="419"/>
      <c r="BC34" s="419"/>
      <c r="BD34" s="419"/>
      <c r="BF34" s="419"/>
      <c r="BG34" s="419"/>
    </row>
    <row r="35" spans="3:62" ht="60" customHeight="1" x14ac:dyDescent="0.6">
      <c r="E35" s="458" t="s">
        <v>1928</v>
      </c>
      <c r="F35" s="473" t="s">
        <v>1863</v>
      </c>
      <c r="M35" s="201"/>
      <c r="N35"/>
      <c r="O35" s="473" t="s">
        <v>1881</v>
      </c>
      <c r="P35" s="473" t="s">
        <v>1882</v>
      </c>
      <c r="R35"/>
      <c r="V35" s="562"/>
      <c r="W35" s="458" t="str">
        <f t="shared" ref="W35:W43" si="40">E35</f>
        <v>CH
n=40</v>
      </c>
      <c r="X35" s="590" t="str">
        <f t="shared" ref="X35:X43" si="41">F35</f>
        <v>PH</v>
      </c>
      <c r="Y35" s="590" t="str">
        <f t="shared" ref="Y35:Y43" si="42">O35</f>
        <v>CDNW</v>
      </c>
      <c r="Z35" s="590" t="str">
        <f t="shared" ref="Z35:Z43" si="43">P35</f>
        <v>NC</v>
      </c>
      <c r="AA35" s="431"/>
      <c r="AB35" s="431"/>
      <c r="AC35" s="431"/>
      <c r="AD35" s="431"/>
      <c r="AE35" s="431"/>
      <c r="AP35" s="232"/>
      <c r="AS35" s="232"/>
      <c r="AT35" s="232"/>
      <c r="AU35" s="338"/>
      <c r="AV35" s="419"/>
      <c r="AW35" s="419"/>
      <c r="AX35" s="419"/>
      <c r="AY35" s="419"/>
      <c r="AZ35" s="419"/>
      <c r="BA35" s="419"/>
      <c r="BB35" s="419"/>
      <c r="BC35" s="419"/>
      <c r="BD35" s="419"/>
      <c r="BF35" s="419"/>
      <c r="BG35" s="419"/>
    </row>
    <row r="36" spans="3:62" ht="60" customHeight="1" x14ac:dyDescent="0.4">
      <c r="D36" s="467" t="s">
        <v>196</v>
      </c>
      <c r="E36" s="469">
        <f>'Decision tree'!F70</f>
        <v>0.97499999999999998</v>
      </c>
      <c r="F36" s="469">
        <f>'Decision tree'!AB70</f>
        <v>1</v>
      </c>
      <c r="G36" s="230"/>
      <c r="M36" s="883" t="s">
        <v>196</v>
      </c>
      <c r="N36" s="883"/>
      <c r="O36" s="468">
        <f>'Decision tree'!AW171</f>
        <v>1</v>
      </c>
      <c r="P36" s="468">
        <f>'Decision tree'!BN171</f>
        <v>1</v>
      </c>
      <c r="R36"/>
      <c r="V36" s="467" t="str">
        <f t="shared" ref="V36:V43" si="44">D36</f>
        <v>Head teacher</v>
      </c>
      <c r="W36" s="582">
        <f t="shared" si="40"/>
        <v>0.97499999999999998</v>
      </c>
      <c r="X36" s="563">
        <f t="shared" si="41"/>
        <v>1</v>
      </c>
      <c r="Y36" s="563">
        <f t="shared" si="42"/>
        <v>1</v>
      </c>
      <c r="Z36" s="563">
        <f t="shared" si="43"/>
        <v>1</v>
      </c>
      <c r="AA36" s="431"/>
      <c r="AB36" s="431"/>
      <c r="AC36" s="431"/>
      <c r="AD36" s="431"/>
      <c r="AE36" s="431"/>
      <c r="AP36" s="232"/>
      <c r="AS36" s="232"/>
      <c r="AT36" s="232"/>
      <c r="AU36" s="338"/>
      <c r="AV36" s="419"/>
      <c r="AW36" s="419"/>
      <c r="AX36" s="419"/>
      <c r="AY36" s="419"/>
      <c r="AZ36" s="419"/>
      <c r="BA36" s="419"/>
      <c r="BB36" s="419"/>
      <c r="BC36" s="419"/>
      <c r="BD36" s="419"/>
      <c r="BF36" s="419"/>
      <c r="BG36" s="419"/>
    </row>
    <row r="37" spans="3:62" ht="60" customHeight="1" x14ac:dyDescent="0.4">
      <c r="D37" s="467" t="s">
        <v>198</v>
      </c>
      <c r="E37" s="469">
        <f>'Decision tree'!F71</f>
        <v>0.5</v>
      </c>
      <c r="F37" s="469">
        <f>'Decision tree'!AB71</f>
        <v>0.42857142857142855</v>
      </c>
      <c r="G37" s="230"/>
      <c r="M37" s="883" t="s">
        <v>198</v>
      </c>
      <c r="N37" s="883"/>
      <c r="O37" s="468">
        <f>'Decision tree'!AW172</f>
        <v>0.75</v>
      </c>
      <c r="P37" s="468">
        <f>'Decision tree'!BN172</f>
        <v>0.6</v>
      </c>
      <c r="R37"/>
      <c r="V37" s="467" t="str">
        <f t="shared" si="44"/>
        <v>Deputy head teacher</v>
      </c>
      <c r="W37" s="582">
        <f t="shared" si="40"/>
        <v>0.5</v>
      </c>
      <c r="X37" s="563">
        <f t="shared" si="41"/>
        <v>0.42857142857142855</v>
      </c>
      <c r="Y37" s="563">
        <f t="shared" si="42"/>
        <v>0.75</v>
      </c>
      <c r="Z37" s="563">
        <f t="shared" si="43"/>
        <v>0.6</v>
      </c>
      <c r="AA37" s="431"/>
      <c r="AB37" s="431"/>
      <c r="AC37" s="431"/>
      <c r="AD37" s="431"/>
      <c r="AE37" s="431"/>
      <c r="AP37" s="232"/>
      <c r="AS37" s="232"/>
      <c r="AT37" s="232"/>
      <c r="AU37" s="338"/>
      <c r="AV37" s="419"/>
      <c r="AW37" s="419"/>
      <c r="AX37" s="419"/>
      <c r="AY37" s="419"/>
      <c r="AZ37" s="419"/>
      <c r="BA37" s="419"/>
      <c r="BB37" s="419"/>
      <c r="BC37" s="419"/>
      <c r="BD37" s="419"/>
      <c r="BF37" s="419"/>
      <c r="BG37" s="419"/>
    </row>
    <row r="38" spans="3:62" ht="60" customHeight="1" x14ac:dyDescent="0.4">
      <c r="D38" s="467" t="s">
        <v>200</v>
      </c>
      <c r="E38" s="469">
        <f>'Decision tree'!F72</f>
        <v>0.25</v>
      </c>
      <c r="F38" s="469">
        <f>'Decision tree'!AB72</f>
        <v>0.2857142857142857</v>
      </c>
      <c r="G38" s="230"/>
      <c r="M38" s="883" t="s">
        <v>200</v>
      </c>
      <c r="N38" s="883"/>
      <c r="O38" s="468">
        <f>'Decision tree'!AW173</f>
        <v>0.5</v>
      </c>
      <c r="P38" s="468">
        <f>'Decision tree'!BN173</f>
        <v>0.8</v>
      </c>
      <c r="R38"/>
      <c r="V38" s="467" t="str">
        <f t="shared" si="44"/>
        <v>Member of the senior leadership team</v>
      </c>
      <c r="W38" s="582">
        <f t="shared" si="40"/>
        <v>0.25</v>
      </c>
      <c r="X38" s="563">
        <f t="shared" si="41"/>
        <v>0.2857142857142857</v>
      </c>
      <c r="Y38" s="563">
        <f t="shared" si="42"/>
        <v>0.5</v>
      </c>
      <c r="Z38" s="563">
        <f t="shared" si="43"/>
        <v>0.8</v>
      </c>
      <c r="AA38" s="431"/>
      <c r="AB38" s="431"/>
      <c r="AC38" s="431"/>
      <c r="AD38" s="431"/>
      <c r="AE38" s="431"/>
      <c r="AP38" s="232"/>
      <c r="AS38" s="232"/>
      <c r="AT38" s="232"/>
      <c r="AU38" s="338"/>
      <c r="AV38" s="419"/>
      <c r="AW38" s="419"/>
      <c r="AX38" s="419"/>
      <c r="AY38" s="419"/>
      <c r="AZ38" s="419"/>
      <c r="BA38" s="419"/>
      <c r="BB38" s="419"/>
      <c r="BC38" s="419"/>
      <c r="BD38" s="419"/>
      <c r="BF38" s="419"/>
      <c r="BG38" s="419"/>
    </row>
    <row r="39" spans="3:62" ht="60" customHeight="1" x14ac:dyDescent="0.4">
      <c r="D39" s="467" t="s">
        <v>201</v>
      </c>
      <c r="E39" s="469">
        <f>'Decision tree'!F73</f>
        <v>0.3</v>
      </c>
      <c r="F39" s="469">
        <f>'Decision tree'!AB73</f>
        <v>0.2857142857142857</v>
      </c>
      <c r="G39" s="230"/>
      <c r="M39" s="883" t="s">
        <v>201</v>
      </c>
      <c r="N39" s="883"/>
      <c r="O39" s="468">
        <f>'Decision tree'!AW174</f>
        <v>0.75</v>
      </c>
      <c r="P39" s="468">
        <f>'Decision tree'!BN174</f>
        <v>0.6</v>
      </c>
      <c r="R39"/>
      <c r="V39" s="467" t="str">
        <f t="shared" si="44"/>
        <v>Special Educational Needs Coordinator</v>
      </c>
      <c r="W39" s="582">
        <f t="shared" si="40"/>
        <v>0.3</v>
      </c>
      <c r="X39" s="563">
        <f t="shared" si="41"/>
        <v>0.2857142857142857</v>
      </c>
      <c r="Y39" s="563">
        <f t="shared" si="42"/>
        <v>0.75</v>
      </c>
      <c r="Z39" s="563">
        <f t="shared" si="43"/>
        <v>0.6</v>
      </c>
      <c r="AA39" s="431"/>
      <c r="AB39" s="431"/>
      <c r="AC39" s="431"/>
      <c r="AD39" s="431"/>
      <c r="AE39" s="431"/>
      <c r="AP39" s="232"/>
      <c r="AS39" s="232"/>
      <c r="AT39" s="232"/>
      <c r="AU39" s="338"/>
      <c r="AV39" s="419"/>
      <c r="AW39" s="419"/>
      <c r="AX39" s="419"/>
      <c r="AY39" s="419"/>
      <c r="AZ39" s="419"/>
      <c r="BA39" s="419"/>
      <c r="BB39" s="419"/>
      <c r="BC39" s="419"/>
      <c r="BD39" s="419"/>
      <c r="BF39" s="419"/>
      <c r="BG39" s="419"/>
    </row>
    <row r="40" spans="3:62" ht="60" customHeight="1" x14ac:dyDescent="0.4">
      <c r="D40" s="467" t="s">
        <v>203</v>
      </c>
      <c r="E40" s="469">
        <f>'Decision tree'!F74</f>
        <v>7.4999999999999997E-2</v>
      </c>
      <c r="F40" s="469">
        <f>'Decision tree'!AB74</f>
        <v>0</v>
      </c>
      <c r="G40" s="230"/>
      <c r="M40" s="883" t="s">
        <v>203</v>
      </c>
      <c r="N40" s="883"/>
      <c r="O40" s="468">
        <f>'Decision tree'!AW175</f>
        <v>0.5</v>
      </c>
      <c r="P40" s="468">
        <f>'Decision tree'!BN175</f>
        <v>0.2</v>
      </c>
      <c r="R40"/>
      <c r="V40" s="467" t="str">
        <f t="shared" si="44"/>
        <v>Inclusion Coordinator</v>
      </c>
      <c r="W40" s="582">
        <f t="shared" si="40"/>
        <v>7.4999999999999997E-2</v>
      </c>
      <c r="X40" s="563">
        <f t="shared" si="41"/>
        <v>0</v>
      </c>
      <c r="Y40" s="563">
        <f t="shared" si="42"/>
        <v>0.5</v>
      </c>
      <c r="Z40" s="563">
        <f t="shared" si="43"/>
        <v>0.2</v>
      </c>
      <c r="AA40" s="431"/>
      <c r="AB40" s="431"/>
      <c r="AC40" s="431"/>
      <c r="AD40" s="431"/>
      <c r="AE40" s="431"/>
      <c r="AP40" s="232"/>
      <c r="AS40" s="232"/>
      <c r="AT40" s="232"/>
      <c r="AU40" s="338"/>
      <c r="AV40" s="419"/>
      <c r="AW40" s="419"/>
      <c r="AX40" s="419"/>
      <c r="AY40" s="419"/>
      <c r="AZ40" s="419"/>
      <c r="BA40" s="419"/>
      <c r="BB40" s="419"/>
      <c r="BC40" s="419"/>
      <c r="BD40" s="419"/>
      <c r="BF40" s="419"/>
      <c r="BG40" s="419"/>
    </row>
    <row r="41" spans="3:62" ht="60" customHeight="1" x14ac:dyDescent="0.4">
      <c r="D41" s="467" t="s">
        <v>207</v>
      </c>
      <c r="E41" s="469">
        <f>'Decision tree'!F75</f>
        <v>0.27500000000000002</v>
      </c>
      <c r="F41" s="469">
        <f>'Decision tree'!AB75</f>
        <v>0.14285714285714285</v>
      </c>
      <c r="G41" s="230"/>
      <c r="M41" s="883" t="s">
        <v>207</v>
      </c>
      <c r="N41" s="883"/>
      <c r="O41" s="468">
        <f>'Decision tree'!AW176</f>
        <v>0.5</v>
      </c>
      <c r="P41" s="468">
        <f>'Decision tree'!BN176</f>
        <v>0</v>
      </c>
      <c r="R41"/>
      <c r="V41" s="467" t="str">
        <f t="shared" si="44"/>
        <v>Member of pastoral team</v>
      </c>
      <c r="W41" s="582">
        <f t="shared" si="40"/>
        <v>0.27500000000000002</v>
      </c>
      <c r="X41" s="563">
        <f t="shared" si="41"/>
        <v>0.14285714285714285</v>
      </c>
      <c r="Y41" s="563">
        <f t="shared" si="42"/>
        <v>0.5</v>
      </c>
      <c r="Z41" s="563">
        <f t="shared" si="43"/>
        <v>0</v>
      </c>
      <c r="AA41" s="431"/>
      <c r="AB41" s="431"/>
      <c r="AC41" s="431"/>
      <c r="AD41" s="431"/>
      <c r="AE41" s="431"/>
      <c r="AP41" s="232"/>
      <c r="AS41" s="232"/>
      <c r="AT41" s="232"/>
      <c r="AU41" s="338"/>
      <c r="AV41" s="419"/>
      <c r="AW41" s="419"/>
      <c r="AX41" s="419"/>
      <c r="AY41" s="419"/>
      <c r="AZ41" s="419"/>
      <c r="BA41" s="419"/>
      <c r="BB41" s="419"/>
      <c r="BC41" s="419"/>
      <c r="BD41" s="419"/>
      <c r="BF41" s="419"/>
      <c r="BG41" s="419"/>
    </row>
    <row r="42" spans="3:62" ht="60" customHeight="1" x14ac:dyDescent="0.4">
      <c r="D42" s="467" t="s">
        <v>210</v>
      </c>
      <c r="E42" s="469">
        <f>'Decision tree'!F76</f>
        <v>0.32500000000000001</v>
      </c>
      <c r="F42" s="469">
        <f>'Decision tree'!AB76</f>
        <v>0</v>
      </c>
      <c r="G42" s="230"/>
      <c r="M42" s="883" t="s">
        <v>210</v>
      </c>
      <c r="N42" s="883"/>
      <c r="O42" s="468">
        <f>'Decision tree'!AW177</f>
        <v>0.25</v>
      </c>
      <c r="P42" s="468">
        <f>'Decision tree'!BN177</f>
        <v>0.6</v>
      </c>
      <c r="R42"/>
      <c r="V42" s="467" t="str">
        <f t="shared" si="44"/>
        <v>Governors</v>
      </c>
      <c r="W42" s="582">
        <f t="shared" si="40"/>
        <v>0.32500000000000001</v>
      </c>
      <c r="X42" s="563">
        <f t="shared" si="41"/>
        <v>0</v>
      </c>
      <c r="Y42" s="563">
        <f t="shared" si="42"/>
        <v>0.25</v>
      </c>
      <c r="Z42" s="563">
        <f t="shared" si="43"/>
        <v>0.6</v>
      </c>
      <c r="AA42" s="431"/>
      <c r="AB42" s="431"/>
      <c r="AC42" s="431"/>
      <c r="AD42" s="431"/>
      <c r="AE42" s="431"/>
      <c r="AP42" s="232"/>
      <c r="AS42" s="232"/>
      <c r="AT42" s="232"/>
      <c r="AU42" s="338"/>
      <c r="AV42" s="419"/>
      <c r="AW42" s="419"/>
      <c r="AX42" s="419"/>
      <c r="AY42" s="419"/>
      <c r="AZ42" s="419"/>
      <c r="BA42" s="419"/>
      <c r="BB42" s="419"/>
      <c r="BC42" s="419"/>
      <c r="BD42" s="419"/>
      <c r="BF42" s="419"/>
      <c r="BG42" s="419"/>
    </row>
    <row r="43" spans="3:62" ht="60" customHeight="1" x14ac:dyDescent="0.4">
      <c r="D43" s="467" t="s">
        <v>213</v>
      </c>
      <c r="E43" s="469">
        <f>'Decision tree'!F77</f>
        <v>2.5000000000000001E-2</v>
      </c>
      <c r="F43" s="469"/>
      <c r="G43" s="230"/>
      <c r="M43" s="883" t="s">
        <v>213</v>
      </c>
      <c r="N43" s="883"/>
      <c r="O43" s="468">
        <f>'Decision tree'!AW178</f>
        <v>0</v>
      </c>
      <c r="P43" s="468">
        <f>'Decision tree'!BN178</f>
        <v>0</v>
      </c>
      <c r="R43"/>
      <c r="V43" s="467" t="str">
        <f t="shared" si="44"/>
        <v xml:space="preserve">Whole school </v>
      </c>
      <c r="W43" s="582">
        <f t="shared" si="40"/>
        <v>2.5000000000000001E-2</v>
      </c>
      <c r="X43" s="563">
        <f t="shared" si="41"/>
        <v>0</v>
      </c>
      <c r="Y43" s="563">
        <f t="shared" si="42"/>
        <v>0</v>
      </c>
      <c r="Z43" s="563">
        <f t="shared" si="43"/>
        <v>0</v>
      </c>
      <c r="AA43" s="431"/>
      <c r="AB43" s="431"/>
      <c r="AC43" s="431"/>
      <c r="AD43" s="431"/>
      <c r="AE43" s="431"/>
      <c r="AP43" s="232"/>
      <c r="AS43" s="232"/>
      <c r="AT43" s="232"/>
      <c r="AU43" s="338"/>
      <c r="AV43" s="419"/>
      <c r="AW43" s="419"/>
      <c r="AX43" s="419"/>
      <c r="AY43" s="419"/>
      <c r="AZ43" s="419"/>
      <c r="BA43" s="419"/>
      <c r="BB43" s="419"/>
      <c r="BC43" s="419"/>
      <c r="BD43" s="419"/>
      <c r="BF43" s="419"/>
      <c r="BG43" s="419"/>
    </row>
    <row r="44" spans="3:62" ht="60" customHeight="1" x14ac:dyDescent="0.4">
      <c r="D44" s="525" t="s">
        <v>1880</v>
      </c>
      <c r="G44" s="230"/>
      <c r="M44" s="884"/>
      <c r="N44" s="884"/>
      <c r="O44"/>
      <c r="P44"/>
      <c r="R44"/>
      <c r="W44" s="338"/>
      <c r="X44" s="431"/>
      <c r="Y44" s="431"/>
      <c r="Z44" s="431"/>
      <c r="AA44" s="431"/>
      <c r="AB44" s="431"/>
      <c r="AC44" s="431"/>
      <c r="AD44" s="431"/>
      <c r="AE44" s="431"/>
      <c r="AP44" s="232"/>
      <c r="AS44" s="232"/>
      <c r="AT44" s="232"/>
      <c r="AU44" s="338"/>
      <c r="AV44" s="419"/>
      <c r="AW44" s="419"/>
      <c r="AX44" s="419"/>
      <c r="AY44" s="419"/>
      <c r="AZ44" s="419"/>
      <c r="BA44" s="419"/>
      <c r="BB44" s="419"/>
      <c r="BC44" s="419"/>
      <c r="BD44" s="419"/>
      <c r="BF44" s="419"/>
      <c r="BG44" s="419"/>
    </row>
    <row r="45" spans="3:62" ht="60" customHeight="1" x14ac:dyDescent="0.4">
      <c r="D45" s="467" t="s">
        <v>1879</v>
      </c>
      <c r="E45" s="468"/>
      <c r="F45" s="468">
        <f>'Decision tree'!$AB$78</f>
        <v>0.14285714285714285</v>
      </c>
      <c r="G45" s="230"/>
      <c r="M45" s="885"/>
      <c r="N45" s="885"/>
      <c r="O45" s="526"/>
      <c r="P45" s="526"/>
      <c r="R45"/>
      <c r="W45" s="338"/>
      <c r="X45" s="431"/>
      <c r="Y45" s="431"/>
      <c r="Z45" s="431"/>
      <c r="AA45" s="431"/>
      <c r="AB45" s="431"/>
      <c r="AC45" s="431"/>
      <c r="AD45" s="431"/>
      <c r="AE45" s="431"/>
      <c r="AP45" s="232"/>
      <c r="AS45" s="232"/>
      <c r="AT45" s="232"/>
      <c r="AU45" s="338"/>
      <c r="AV45" s="419"/>
      <c r="AW45" s="419"/>
      <c r="AX45" s="419"/>
      <c r="AY45" s="419"/>
      <c r="AZ45" s="419"/>
      <c r="BA45" s="419"/>
      <c r="BB45" s="419"/>
      <c r="BC45" s="419"/>
      <c r="BD45" s="419"/>
      <c r="BF45" s="419"/>
      <c r="BG45" s="419"/>
    </row>
    <row r="46" spans="3:62" ht="60" customHeight="1" x14ac:dyDescent="0.4">
      <c r="D46" s="467" t="s">
        <v>217</v>
      </c>
      <c r="E46" s="468">
        <f>'Decision tree'!F78</f>
        <v>2.5000000000000001E-2</v>
      </c>
      <c r="F46" s="461"/>
      <c r="G46" s="230"/>
      <c r="M46" s="885"/>
      <c r="N46" s="885"/>
      <c r="O46" s="526"/>
      <c r="P46" s="294"/>
      <c r="R46"/>
      <c r="W46" s="338"/>
      <c r="X46" s="431"/>
      <c r="Y46" s="431"/>
      <c r="Z46" s="431"/>
      <c r="AA46" s="431"/>
      <c r="AB46" s="431"/>
      <c r="AC46" s="431"/>
      <c r="AD46" s="431"/>
      <c r="AE46" s="431"/>
      <c r="AP46" s="232"/>
      <c r="AS46" s="232"/>
      <c r="AT46" s="232"/>
      <c r="AU46" s="338"/>
      <c r="AV46" s="419"/>
      <c r="AW46" s="419"/>
      <c r="AX46" s="419"/>
      <c r="AY46" s="419"/>
      <c r="AZ46" s="419"/>
      <c r="BA46" s="419"/>
      <c r="BB46" s="419"/>
      <c r="BC46" s="419"/>
      <c r="BD46" s="419"/>
      <c r="BF46" s="419"/>
      <c r="BG46" s="419"/>
      <c r="BJ46" s="212"/>
    </row>
    <row r="47" spans="3:62" ht="60" customHeight="1" x14ac:dyDescent="0.4">
      <c r="D47" s="467" t="s">
        <v>221</v>
      </c>
      <c r="E47" s="468">
        <f>'Decision tree'!F79</f>
        <v>2.5000000000000001E-2</v>
      </c>
      <c r="F47" s="461"/>
      <c r="G47" s="230"/>
      <c r="M47" s="885"/>
      <c r="N47" s="885"/>
      <c r="O47" s="526"/>
      <c r="P47" s="294"/>
      <c r="R47"/>
      <c r="W47" s="338"/>
      <c r="X47" s="431"/>
      <c r="Y47" s="431"/>
      <c r="Z47" s="431"/>
      <c r="AA47" s="431"/>
      <c r="AB47" s="431"/>
      <c r="AC47" s="431"/>
      <c r="AD47" s="431"/>
      <c r="AE47" s="431"/>
      <c r="AP47" s="232"/>
      <c r="AS47" s="232"/>
      <c r="AT47" s="232"/>
      <c r="AU47" s="338"/>
      <c r="AV47" s="419"/>
      <c r="AW47" s="419"/>
      <c r="AX47" s="419"/>
      <c r="AY47" s="419"/>
      <c r="AZ47" s="419"/>
      <c r="BA47" s="419"/>
      <c r="BB47" s="419"/>
      <c r="BC47" s="419"/>
      <c r="BD47" s="419"/>
      <c r="BF47" s="419"/>
      <c r="BG47" s="419"/>
      <c r="BJ47" s="212"/>
    </row>
    <row r="48" spans="3:62" ht="60" customHeight="1" x14ac:dyDescent="0.4">
      <c r="D48" s="467" t="s">
        <v>224</v>
      </c>
      <c r="E48" s="468">
        <f>'Decision tree'!F80</f>
        <v>2.5000000000000001E-2</v>
      </c>
      <c r="F48" s="461"/>
      <c r="G48" s="230"/>
      <c r="M48" s="885"/>
      <c r="N48" s="885"/>
      <c r="O48" s="526"/>
      <c r="P48" s="294"/>
      <c r="W48" s="338"/>
      <c r="X48" s="431"/>
      <c r="Y48" s="431"/>
      <c r="Z48" s="431"/>
      <c r="AA48" s="431"/>
      <c r="AB48" s="431"/>
      <c r="AC48" s="431"/>
      <c r="AD48" s="431"/>
      <c r="AE48" s="431"/>
      <c r="AP48" s="232"/>
      <c r="AS48" s="232"/>
      <c r="AT48" s="232"/>
      <c r="AU48" s="338"/>
      <c r="AV48" s="419"/>
      <c r="AW48" s="419"/>
      <c r="AX48" s="419"/>
      <c r="AY48" s="419"/>
      <c r="AZ48" s="419"/>
      <c r="BA48" s="419"/>
      <c r="BB48" s="419"/>
      <c r="BC48" s="419"/>
      <c r="BD48" s="419"/>
      <c r="BF48" s="419"/>
      <c r="BG48" s="419"/>
      <c r="BJ48" s="212"/>
    </row>
    <row r="49" spans="3:62" ht="60" customHeight="1" x14ac:dyDescent="0.4">
      <c r="D49" s="467" t="s">
        <v>225</v>
      </c>
      <c r="E49" s="468">
        <f>'Decision tree'!F81</f>
        <v>2.5000000000000001E-2</v>
      </c>
      <c r="F49" s="461"/>
      <c r="G49" s="230"/>
      <c r="M49" s="885"/>
      <c r="N49" s="885"/>
      <c r="O49" s="526"/>
      <c r="P49" s="294"/>
      <c r="W49" s="338"/>
      <c r="X49" s="431"/>
      <c r="Y49" s="431"/>
      <c r="Z49" s="431"/>
      <c r="AA49" s="431"/>
      <c r="AB49" s="431"/>
      <c r="AC49" s="431"/>
      <c r="AD49" s="431"/>
      <c r="AE49" s="431"/>
      <c r="AP49" s="232"/>
      <c r="AS49" s="232"/>
      <c r="AT49" s="232"/>
      <c r="AU49" s="338"/>
      <c r="AV49" s="419"/>
      <c r="AW49" s="419"/>
      <c r="AX49" s="419"/>
      <c r="AY49" s="419"/>
      <c r="AZ49" s="419"/>
      <c r="BA49" s="419"/>
      <c r="BB49" s="419"/>
      <c r="BC49" s="419"/>
      <c r="BD49" s="419"/>
      <c r="BF49" s="419"/>
      <c r="BG49" s="419"/>
      <c r="BJ49" s="212"/>
    </row>
    <row r="50" spans="3:62" ht="60" customHeight="1" x14ac:dyDescent="0.4">
      <c r="D50" s="467" t="s">
        <v>214</v>
      </c>
      <c r="E50" s="291"/>
      <c r="F50" s="468">
        <f>'Decision tree'!$AB$77</f>
        <v>0.14285714285714285</v>
      </c>
      <c r="K50" s="431"/>
      <c r="L50" s="431"/>
      <c r="M50" s="885"/>
      <c r="N50" s="885"/>
      <c r="O50"/>
      <c r="P50" s="526"/>
      <c r="W50" s="338"/>
      <c r="X50" s="431"/>
      <c r="Y50" s="431"/>
      <c r="Z50" s="431"/>
      <c r="AA50" s="431"/>
      <c r="AB50" s="431"/>
      <c r="AC50" s="431"/>
      <c r="AD50" s="431"/>
      <c r="AE50" s="431"/>
      <c r="AP50" s="232"/>
      <c r="AS50" s="232"/>
      <c r="AT50" s="232"/>
      <c r="AU50" s="338"/>
      <c r="AV50" s="419"/>
      <c r="AW50" s="419"/>
      <c r="AX50" s="419"/>
      <c r="AY50" s="419"/>
      <c r="AZ50" s="419"/>
      <c r="BA50" s="419"/>
      <c r="BB50" s="419"/>
      <c r="BC50" s="419"/>
      <c r="BD50" s="419"/>
      <c r="BF50" s="419"/>
      <c r="BG50" s="419"/>
      <c r="BJ50" s="212"/>
    </row>
    <row r="51" spans="3:62" ht="60" customHeight="1" thickBot="1" x14ac:dyDescent="0.45">
      <c r="AP51" s="232"/>
      <c r="AS51" s="232"/>
      <c r="AT51" s="232"/>
      <c r="AU51" s="338"/>
      <c r="AV51" s="419"/>
      <c r="AW51" s="419"/>
      <c r="AX51" s="419"/>
      <c r="AY51" s="419"/>
      <c r="AZ51" s="419"/>
      <c r="BA51" s="419"/>
      <c r="BB51" s="419"/>
      <c r="BC51" s="419"/>
      <c r="BD51" s="419"/>
      <c r="BF51" s="419"/>
      <c r="BG51" s="419"/>
      <c r="BJ51" s="212"/>
    </row>
    <row r="52" spans="3:62" ht="90" customHeight="1" thickBot="1" x14ac:dyDescent="0.4">
      <c r="C52" s="869" t="s">
        <v>230</v>
      </c>
      <c r="D52" s="870"/>
      <c r="E52" s="870"/>
      <c r="F52" s="870"/>
      <c r="G52" s="870"/>
      <c r="H52" s="870"/>
      <c r="I52" s="871"/>
      <c r="J52" s="232"/>
      <c r="K52" s="869" t="s">
        <v>347</v>
      </c>
      <c r="L52" s="870"/>
      <c r="M52" s="870"/>
      <c r="N52" s="870"/>
      <c r="O52" s="870"/>
      <c r="P52" s="870"/>
      <c r="Q52" s="870"/>
      <c r="R52" s="870"/>
      <c r="S52" s="871"/>
      <c r="T52" s="232"/>
      <c r="U52" s="232"/>
      <c r="V52" s="902"/>
      <c r="W52" s="902"/>
      <c r="X52" s="902"/>
      <c r="Y52" s="902"/>
      <c r="Z52" s="902"/>
      <c r="AA52" s="902"/>
      <c r="AB52" s="902"/>
      <c r="AC52" s="902"/>
      <c r="AD52" s="902"/>
      <c r="AE52" s="902"/>
      <c r="AP52" s="232"/>
      <c r="AS52" s="232"/>
      <c r="AT52" s="232"/>
      <c r="AU52" s="338"/>
      <c r="AV52" s="419"/>
      <c r="AW52" s="419"/>
      <c r="AX52" s="419"/>
      <c r="AY52" s="419"/>
      <c r="AZ52" s="419"/>
      <c r="BA52" s="419"/>
      <c r="BB52" s="419"/>
      <c r="BC52" s="419"/>
      <c r="BD52" s="419"/>
      <c r="BF52" s="419"/>
      <c r="BG52" s="419"/>
      <c r="BJ52" s="212"/>
    </row>
    <row r="53" spans="3:62" ht="60" customHeight="1" x14ac:dyDescent="0.4">
      <c r="AP53" s="232"/>
      <c r="AS53" s="232"/>
      <c r="AT53" s="232"/>
      <c r="AU53" s="338"/>
      <c r="AV53" s="419"/>
      <c r="AW53" s="419"/>
      <c r="AX53" s="419"/>
      <c r="AY53" s="419"/>
      <c r="AZ53" s="419"/>
      <c r="BA53" s="419"/>
      <c r="BB53" s="419"/>
      <c r="BC53" s="419"/>
      <c r="BD53" s="419"/>
      <c r="BF53" s="419"/>
      <c r="BG53" s="419"/>
      <c r="BJ53" s="212"/>
    </row>
    <row r="54" spans="3:62" ht="60" customHeight="1" x14ac:dyDescent="0.4">
      <c r="E54" s="458" t="s">
        <v>1928</v>
      </c>
      <c r="F54" s="473" t="s">
        <v>1863</v>
      </c>
      <c r="N54"/>
      <c r="O54" s="473" t="s">
        <v>1881</v>
      </c>
      <c r="P54" s="473" t="s">
        <v>1882</v>
      </c>
      <c r="V54" s="467"/>
      <c r="W54" s="591" t="str">
        <f t="shared" ref="V54:X59" si="45">E54</f>
        <v>CH
n=40</v>
      </c>
      <c r="X54" s="591" t="str">
        <f t="shared" si="45"/>
        <v>PH</v>
      </c>
      <c r="Y54" s="458" t="str">
        <f t="shared" ref="Y54:Z59" si="46">O54</f>
        <v>CDNW</v>
      </c>
      <c r="Z54" s="458" t="str">
        <f t="shared" si="46"/>
        <v>NC</v>
      </c>
      <c r="AP54" s="232"/>
      <c r="AS54" s="232"/>
      <c r="AT54" s="232"/>
      <c r="AU54" s="338"/>
      <c r="AV54" s="419"/>
      <c r="AW54" s="419"/>
      <c r="AX54" s="419"/>
      <c r="AY54" s="419"/>
      <c r="AZ54" s="419"/>
      <c r="BA54" s="419"/>
      <c r="BB54" s="419"/>
      <c r="BC54" s="419"/>
      <c r="BD54" s="419"/>
      <c r="BF54" s="419"/>
      <c r="BG54" s="419"/>
      <c r="BJ54" s="212"/>
    </row>
    <row r="55" spans="3:62" ht="60" customHeight="1" x14ac:dyDescent="0.4">
      <c r="D55" s="464" t="s">
        <v>231</v>
      </c>
      <c r="E55" s="469">
        <f>'Decision tree'!F85</f>
        <v>0.7</v>
      </c>
      <c r="F55" s="729">
        <f>'Decision tree'!AB85</f>
        <v>0.5714285714285714</v>
      </c>
      <c r="M55" s="874" t="s">
        <v>231</v>
      </c>
      <c r="N55" s="874"/>
      <c r="O55" s="468">
        <f>'Decision tree'!AW186</f>
        <v>0.75</v>
      </c>
      <c r="P55" s="528">
        <f>'Decision tree'!BN186</f>
        <v>0.8</v>
      </c>
      <c r="V55" s="273" t="str">
        <f t="shared" si="45"/>
        <v>Children with identified special educational needs</v>
      </c>
      <c r="W55" s="582">
        <f t="shared" si="45"/>
        <v>0.7</v>
      </c>
      <c r="X55" s="582">
        <f t="shared" si="45"/>
        <v>0.5714285714285714</v>
      </c>
      <c r="Y55" s="582">
        <f t="shared" si="46"/>
        <v>0.75</v>
      </c>
      <c r="Z55" s="582">
        <f t="shared" si="46"/>
        <v>0.8</v>
      </c>
      <c r="AP55" s="232"/>
      <c r="AS55" s="232"/>
      <c r="AT55" s="232"/>
      <c r="AU55" s="338"/>
      <c r="AV55" s="419"/>
      <c r="AW55" s="419"/>
      <c r="AX55" s="419"/>
      <c r="AY55" s="419"/>
      <c r="AZ55" s="419"/>
      <c r="BA55" s="419"/>
      <c r="BB55" s="419"/>
      <c r="BC55" s="419"/>
      <c r="BD55" s="419"/>
      <c r="BF55" s="419"/>
      <c r="BG55" s="419"/>
    </row>
    <row r="56" spans="3:62" ht="60" customHeight="1" x14ac:dyDescent="0.4">
      <c r="D56" s="464" t="s">
        <v>232</v>
      </c>
      <c r="E56" s="469">
        <f>'Decision tree'!F86</f>
        <v>0.82499999999999996</v>
      </c>
      <c r="F56" s="729">
        <f>'Decision tree'!AB86</f>
        <v>0.8571428571428571</v>
      </c>
      <c r="M56" s="874" t="s">
        <v>232</v>
      </c>
      <c r="N56" s="874"/>
      <c r="O56" s="468">
        <f>'Decision tree'!AW187</f>
        <v>0.75</v>
      </c>
      <c r="P56" s="528">
        <f>'Decision tree'!BN187</f>
        <v>1</v>
      </c>
      <c r="V56" s="273" t="str">
        <f t="shared" si="45"/>
        <v>Children with identified mental health and wellbeing needs</v>
      </c>
      <c r="W56" s="582">
        <f t="shared" si="45"/>
        <v>0.82499999999999996</v>
      </c>
      <c r="X56" s="582">
        <f t="shared" si="45"/>
        <v>0.8571428571428571</v>
      </c>
      <c r="Y56" s="582">
        <f t="shared" si="46"/>
        <v>0.75</v>
      </c>
      <c r="Z56" s="582">
        <f t="shared" si="46"/>
        <v>1</v>
      </c>
      <c r="AP56" s="232"/>
      <c r="AS56" s="232"/>
      <c r="AT56" s="232"/>
    </row>
    <row r="57" spans="3:62" ht="81" customHeight="1" x14ac:dyDescent="0.4">
      <c r="D57" s="464" t="s">
        <v>233</v>
      </c>
      <c r="E57" s="469">
        <f>'Decision tree'!F87</f>
        <v>0.57499999999999996</v>
      </c>
      <c r="F57" s="729">
        <f>'Decision tree'!AB87</f>
        <v>0.14285714285714285</v>
      </c>
      <c r="M57" s="874" t="s">
        <v>233</v>
      </c>
      <c r="N57" s="874"/>
      <c r="O57" s="468">
        <f>'Decision tree'!AW188</f>
        <v>0.5</v>
      </c>
      <c r="P57" s="528">
        <f>'Decision tree'!BN188</f>
        <v>0.8</v>
      </c>
      <c r="V57" s="273" t="str">
        <f t="shared" si="45"/>
        <v>Children from a disadvantaged background e.g., financially, family support, experienced abuse</v>
      </c>
      <c r="W57" s="582">
        <f t="shared" si="45"/>
        <v>0.57499999999999996</v>
      </c>
      <c r="X57" s="582">
        <f t="shared" si="45"/>
        <v>0.14285714285714285</v>
      </c>
      <c r="Y57" s="582">
        <f t="shared" si="46"/>
        <v>0.5</v>
      </c>
      <c r="Z57" s="582">
        <f t="shared" si="46"/>
        <v>0.8</v>
      </c>
      <c r="AP57" s="232"/>
      <c r="AS57" s="232"/>
      <c r="AT57" s="232"/>
      <c r="AU57" s="408"/>
    </row>
    <row r="58" spans="3:62" ht="60" customHeight="1" x14ac:dyDescent="0.4">
      <c r="D58" s="464" t="s">
        <v>234</v>
      </c>
      <c r="E58" s="469">
        <f>'Decision tree'!F88</f>
        <v>0.42499999999999999</v>
      </c>
      <c r="F58" s="729">
        <f>'Decision tree'!AB88</f>
        <v>0.14285714285714285</v>
      </c>
      <c r="M58" s="874" t="s">
        <v>234</v>
      </c>
      <c r="N58" s="874"/>
      <c r="O58" s="468">
        <f>'Decision tree'!AW189</f>
        <v>0.5</v>
      </c>
      <c r="P58" s="528">
        <f>'Decision tree'!BN189</f>
        <v>0.8</v>
      </c>
      <c r="V58" s="273" t="str">
        <f t="shared" si="45"/>
        <v>Other children with no identified needs</v>
      </c>
      <c r="W58" s="582">
        <f t="shared" si="45"/>
        <v>0.42499999999999999</v>
      </c>
      <c r="X58" s="582">
        <f t="shared" si="45"/>
        <v>0.14285714285714285</v>
      </c>
      <c r="Y58" s="582">
        <f t="shared" si="46"/>
        <v>0.5</v>
      </c>
      <c r="Z58" s="582">
        <f t="shared" si="46"/>
        <v>0.8</v>
      </c>
      <c r="AP58" s="232"/>
      <c r="AS58" s="232"/>
      <c r="AT58" s="232"/>
      <c r="AU58" s="242"/>
      <c r="AV58" s="379"/>
      <c r="AW58" s="657"/>
      <c r="AX58" s="657"/>
      <c r="AY58" s="657"/>
      <c r="AZ58" s="657"/>
      <c r="BA58" s="657"/>
      <c r="BB58" s="657"/>
      <c r="BC58" s="657"/>
    </row>
    <row r="59" spans="3:62" ht="60" customHeight="1" x14ac:dyDescent="0.4">
      <c r="D59" s="464" t="s">
        <v>235</v>
      </c>
      <c r="E59" s="469">
        <f>'Decision tree'!F89</f>
        <v>0.7</v>
      </c>
      <c r="F59" s="729">
        <f>'Decision tree'!AB89</f>
        <v>0.14285714285714285</v>
      </c>
      <c r="M59" s="874" t="s">
        <v>235</v>
      </c>
      <c r="N59" s="874"/>
      <c r="O59" s="468">
        <f>'Decision tree'!AW190</f>
        <v>0.5</v>
      </c>
      <c r="P59" s="528">
        <f>'Decision tree'!BN190</f>
        <v>0.4</v>
      </c>
      <c r="V59" s="273" t="str">
        <f t="shared" si="45"/>
        <v>All children</v>
      </c>
      <c r="W59" s="582">
        <f t="shared" si="45"/>
        <v>0.7</v>
      </c>
      <c r="X59" s="582">
        <f t="shared" si="45"/>
        <v>0.14285714285714285</v>
      </c>
      <c r="Y59" s="582">
        <f t="shared" si="46"/>
        <v>0.5</v>
      </c>
      <c r="Z59" s="582">
        <f t="shared" si="46"/>
        <v>0.4</v>
      </c>
      <c r="AP59" s="232"/>
      <c r="AS59" s="232"/>
      <c r="AT59" s="232"/>
      <c r="AU59" s="242"/>
      <c r="AV59" s="379"/>
      <c r="AW59" s="657"/>
      <c r="AX59" s="657"/>
      <c r="AY59" s="657"/>
      <c r="AZ59" s="657"/>
      <c r="BA59" s="657"/>
      <c r="BB59" s="657"/>
      <c r="BC59" s="657"/>
    </row>
    <row r="60" spans="3:62" ht="61" customHeight="1" x14ac:dyDescent="0.45">
      <c r="D60" s="549" t="s">
        <v>1883</v>
      </c>
      <c r="F60" s="294"/>
      <c r="M60" s="876" t="s">
        <v>1883</v>
      </c>
      <c r="N60" s="876"/>
      <c r="O60"/>
      <c r="P60" s="294"/>
      <c r="W60" s="338"/>
      <c r="X60" s="419"/>
      <c r="Y60" s="339"/>
      <c r="AP60" s="232"/>
      <c r="AS60" s="232"/>
      <c r="AT60" s="232"/>
      <c r="AU60" s="242"/>
      <c r="AV60" s="379"/>
      <c r="AW60" s="657"/>
      <c r="AX60" s="657"/>
      <c r="AY60" s="657"/>
      <c r="AZ60" s="657"/>
      <c r="BA60" s="657"/>
      <c r="BB60" s="657"/>
      <c r="BC60" s="657"/>
    </row>
    <row r="61" spans="3:62" ht="56.5" customHeight="1" x14ac:dyDescent="0.45">
      <c r="D61" s="464" t="s">
        <v>1884</v>
      </c>
      <c r="E61" s="468">
        <f>'Decision tree'!F90</f>
        <v>0</v>
      </c>
      <c r="F61" s="528"/>
      <c r="M61" s="874" t="s">
        <v>1884</v>
      </c>
      <c r="N61" s="874"/>
      <c r="O61" s="468"/>
      <c r="P61" s="528"/>
      <c r="W61" s="338"/>
      <c r="X61" s="419"/>
      <c r="Y61" s="339"/>
      <c r="AP61" s="232"/>
      <c r="AS61" s="232"/>
      <c r="AT61" s="232"/>
      <c r="AU61" s="242"/>
      <c r="AV61" s="379"/>
      <c r="AW61" s="657"/>
      <c r="AX61" s="657"/>
      <c r="AY61" s="657"/>
      <c r="AZ61" s="657"/>
      <c r="BA61" s="657"/>
      <c r="BB61" s="657"/>
      <c r="BC61" s="657"/>
    </row>
    <row r="62" spans="3:62" ht="53.5" customHeight="1" x14ac:dyDescent="0.45">
      <c r="D62" s="464" t="s">
        <v>1885</v>
      </c>
      <c r="E62" s="468">
        <f>'Decision tree'!F91</f>
        <v>2.5000000000000001E-2</v>
      </c>
      <c r="F62" s="528">
        <f>'Decision tree'!$AB$91</f>
        <v>0.14285714285714285</v>
      </c>
      <c r="M62" s="874" t="s">
        <v>1885</v>
      </c>
      <c r="N62" s="874"/>
      <c r="O62" s="468"/>
      <c r="P62" s="528"/>
      <c r="W62" s="338"/>
      <c r="X62" s="419"/>
      <c r="Y62" s="339"/>
      <c r="AP62" s="232"/>
      <c r="AS62" s="232"/>
      <c r="AT62" s="232"/>
      <c r="AU62" s="242"/>
      <c r="AV62" s="379"/>
      <c r="AW62" s="657"/>
      <c r="AX62" s="657"/>
      <c r="AY62" s="657"/>
      <c r="AZ62" s="657"/>
      <c r="BA62" s="657"/>
      <c r="BB62" s="657"/>
      <c r="BC62" s="657"/>
    </row>
    <row r="63" spans="3:62" ht="53.5" customHeight="1" x14ac:dyDescent="0.45">
      <c r="D63" s="464" t="s">
        <v>1888</v>
      </c>
      <c r="E63" s="291"/>
      <c r="F63" s="468">
        <f>'Decision tree'!$AB$92</f>
        <v>0.14285714285714285</v>
      </c>
      <c r="M63" s="874" t="s">
        <v>1888</v>
      </c>
      <c r="N63" s="874"/>
      <c r="O63" s="468">
        <f>'Decision tree'!$AW$192</f>
        <v>0.25</v>
      </c>
      <c r="P63" s="468"/>
      <c r="W63" s="338"/>
      <c r="X63" s="419"/>
      <c r="Y63" s="339"/>
      <c r="AP63" s="232"/>
      <c r="AS63" s="232"/>
      <c r="AT63" s="232"/>
      <c r="AU63" s="242"/>
      <c r="AV63" s="379"/>
      <c r="AW63" s="657"/>
      <c r="AX63" s="657"/>
      <c r="AY63" s="657"/>
      <c r="AZ63" s="657"/>
      <c r="BA63" s="657"/>
      <c r="BB63" s="657"/>
      <c r="BC63" s="657"/>
    </row>
    <row r="64" spans="3:62" ht="40" customHeight="1" x14ac:dyDescent="0.45">
      <c r="D64" s="464" t="s">
        <v>1886</v>
      </c>
      <c r="E64" s="468">
        <f>'Decision tree'!F92</f>
        <v>2.5000000000000001E-2</v>
      </c>
      <c r="F64" s="528"/>
      <c r="M64" s="874" t="s">
        <v>1886</v>
      </c>
      <c r="N64" s="874"/>
      <c r="O64" s="461"/>
      <c r="P64" s="461"/>
      <c r="W64" s="338"/>
      <c r="X64" s="419"/>
      <c r="Y64" s="339"/>
      <c r="AP64" s="232"/>
      <c r="AS64" s="232"/>
      <c r="AV64" s="379"/>
      <c r="AW64" s="380"/>
      <c r="AX64" s="380"/>
      <c r="AY64" s="380"/>
      <c r="AZ64" s="380"/>
      <c r="BA64" s="380"/>
      <c r="BB64" s="380"/>
      <c r="BC64" s="380"/>
    </row>
    <row r="65" spans="3:62" ht="40" customHeight="1" x14ac:dyDescent="0.45">
      <c r="D65" s="464" t="s">
        <v>1890</v>
      </c>
      <c r="E65" s="291"/>
      <c r="F65" s="291"/>
      <c r="M65" s="874" t="s">
        <v>1890</v>
      </c>
      <c r="N65" s="874"/>
      <c r="O65" s="526">
        <f>'Decision tree'!$AW$191</f>
        <v>0.25</v>
      </c>
      <c r="P65" s="294"/>
      <c r="W65" s="338"/>
      <c r="X65" s="419"/>
      <c r="Y65" s="339"/>
      <c r="AU65" s="656"/>
      <c r="AV65" s="379"/>
      <c r="AW65" s="657"/>
      <c r="AX65" s="657"/>
      <c r="AY65" s="657"/>
      <c r="AZ65" s="657"/>
      <c r="BA65" s="657"/>
      <c r="BB65" s="657"/>
      <c r="BC65" s="657"/>
    </row>
    <row r="66" spans="3:62" ht="66.650000000000006" customHeight="1" x14ac:dyDescent="0.5">
      <c r="D66" s="464" t="s">
        <v>1891</v>
      </c>
      <c r="E66" s="291"/>
      <c r="F66" s="468">
        <f>'Decision tree'!$AB$90</f>
        <v>0.14285714285714285</v>
      </c>
      <c r="M66" s="874" t="s">
        <v>1891</v>
      </c>
      <c r="N66" s="874"/>
      <c r="O66" s="461"/>
      <c r="P66" s="468"/>
      <c r="Q66" s="210"/>
      <c r="R66" s="210"/>
      <c r="S66" s="209"/>
      <c r="T66" s="209"/>
      <c r="U66" s="209"/>
      <c r="W66" s="338"/>
      <c r="X66" s="419"/>
      <c r="Y66" s="339"/>
      <c r="AV66" s="379"/>
      <c r="AW66" s="657"/>
      <c r="AX66" s="657"/>
      <c r="AY66" s="657"/>
      <c r="AZ66" s="657"/>
      <c r="BA66" s="657"/>
      <c r="BB66" s="657"/>
      <c r="BC66" s="657"/>
    </row>
    <row r="67" spans="3:62" ht="40" customHeight="1" x14ac:dyDescent="0.5">
      <c r="D67" s="464" t="s">
        <v>1889</v>
      </c>
      <c r="E67" s="291"/>
      <c r="F67" s="468">
        <f>'Decision tree'!$AB$92</f>
        <v>0.14285714285714285</v>
      </c>
      <c r="M67" s="872" t="s">
        <v>1889</v>
      </c>
      <c r="N67" s="873"/>
      <c r="O67" s="461"/>
      <c r="P67" s="468"/>
      <c r="Q67" s="210"/>
      <c r="R67" s="210"/>
      <c r="S67" s="209"/>
      <c r="T67" s="209"/>
      <c r="U67" s="209"/>
      <c r="AT67" s="209"/>
      <c r="AU67" s="209"/>
      <c r="AV67" s="209"/>
      <c r="AW67" s="209"/>
      <c r="AX67" s="209"/>
      <c r="AY67" s="209"/>
      <c r="AZ67" s="209"/>
      <c r="BA67" s="209"/>
      <c r="BB67" s="209"/>
      <c r="BC67" s="209"/>
      <c r="BD67" s="209"/>
    </row>
    <row r="68" spans="3:62" s="209" customFormat="1" ht="40" customHeight="1" x14ac:dyDescent="0.5">
      <c r="D68" s="464" t="s">
        <v>1887</v>
      </c>
      <c r="E68" s="468">
        <f>'Decision tree'!F93</f>
        <v>2.5000000000000001E-2</v>
      </c>
      <c r="F68" s="528"/>
      <c r="G68"/>
      <c r="H68"/>
      <c r="I68"/>
      <c r="J68"/>
      <c r="K68"/>
      <c r="L68"/>
      <c r="M68" s="872" t="s">
        <v>1887</v>
      </c>
      <c r="N68" s="873"/>
      <c r="O68" s="468"/>
      <c r="P68" s="528"/>
      <c r="Q68" s="201"/>
      <c r="R68" s="201"/>
      <c r="S68"/>
      <c r="T68"/>
      <c r="U68"/>
      <c r="V68" s="902"/>
      <c r="W68" s="902"/>
      <c r="X68" s="902"/>
      <c r="Y68" s="902"/>
      <c r="Z68" s="902"/>
      <c r="AA68" s="902"/>
      <c r="AB68" s="902"/>
      <c r="AC68" s="902"/>
      <c r="AD68" s="902"/>
      <c r="AE68" s="902"/>
      <c r="AT68"/>
      <c r="AU68"/>
      <c r="AV68"/>
      <c r="AW68"/>
      <c r="AX68"/>
      <c r="AY68"/>
      <c r="AZ68"/>
      <c r="BA68"/>
      <c r="BB68"/>
      <c r="BC68"/>
      <c r="BD68"/>
      <c r="BJ68"/>
    </row>
    <row r="69" spans="3:62" ht="40" customHeight="1" x14ac:dyDescent="0.4">
      <c r="AU69" s="202"/>
      <c r="AV69" s="446"/>
      <c r="AW69" s="446"/>
      <c r="AX69" s="446"/>
      <c r="AY69" s="446"/>
      <c r="AZ69" s="446"/>
      <c r="BA69" s="446"/>
      <c r="BB69" s="446"/>
      <c r="BC69" s="446"/>
      <c r="BD69" s="446"/>
    </row>
    <row r="70" spans="3:62" ht="45.65" customHeight="1" thickBot="1" x14ac:dyDescent="0.45">
      <c r="G70" s="231"/>
      <c r="W70" s="338"/>
      <c r="X70" s="419"/>
      <c r="Y70" s="382"/>
      <c r="AU70" s="338"/>
      <c r="AV70" s="431"/>
      <c r="AW70" s="431"/>
      <c r="AX70" s="431"/>
      <c r="AY70" s="431"/>
      <c r="AZ70" s="431"/>
      <c r="BA70" s="431"/>
      <c r="BB70" s="431"/>
      <c r="BC70" s="431"/>
      <c r="BD70" s="431"/>
    </row>
    <row r="71" spans="3:62" ht="60" customHeight="1" thickBot="1" x14ac:dyDescent="0.4">
      <c r="C71" s="863" t="s">
        <v>244</v>
      </c>
      <c r="D71" s="864"/>
      <c r="E71" s="864"/>
      <c r="F71" s="864"/>
      <c r="G71" s="864"/>
      <c r="H71" s="864"/>
      <c r="I71" s="864"/>
      <c r="J71" s="864"/>
      <c r="K71" s="864"/>
      <c r="L71" s="864"/>
      <c r="M71" s="864"/>
      <c r="N71" s="864"/>
      <c r="O71" s="864"/>
      <c r="P71" s="864"/>
      <c r="Q71" s="864"/>
      <c r="R71" s="864"/>
      <c r="S71" s="865"/>
      <c r="U71" s="946" t="s">
        <v>350</v>
      </c>
      <c r="V71" s="946"/>
      <c r="W71" s="946"/>
      <c r="X71" s="946"/>
      <c r="Y71" s="946"/>
      <c r="Z71" s="946"/>
      <c r="AA71" s="946"/>
      <c r="AB71" s="946"/>
      <c r="AC71" s="946"/>
      <c r="AD71" s="946"/>
      <c r="AE71" s="946"/>
      <c r="AU71" s="338"/>
      <c r="AV71" s="431"/>
      <c r="AW71" s="431"/>
      <c r="AX71" s="431"/>
      <c r="AY71" s="431"/>
      <c r="AZ71" s="431"/>
      <c r="BA71" s="431"/>
      <c r="BB71" s="431"/>
      <c r="BC71" s="431"/>
      <c r="BD71" s="431"/>
    </row>
    <row r="72" spans="3:62" ht="60" customHeight="1" thickBot="1" x14ac:dyDescent="0.45">
      <c r="G72" s="231"/>
      <c r="W72" s="338"/>
      <c r="X72" s="419"/>
      <c r="Y72" s="382"/>
      <c r="AU72" s="338"/>
      <c r="AV72" s="431"/>
      <c r="AW72" s="431"/>
      <c r="AX72" s="431"/>
      <c r="AY72" s="431"/>
      <c r="AZ72" s="431"/>
      <c r="BA72" s="431"/>
      <c r="BB72" s="431"/>
      <c r="BC72" s="431"/>
      <c r="BD72" s="431"/>
    </row>
    <row r="73" spans="3:62" ht="60" customHeight="1" thickBot="1" x14ac:dyDescent="0.4">
      <c r="C73" s="789" t="s">
        <v>1929</v>
      </c>
      <c r="D73" s="875"/>
      <c r="E73" s="536" t="s">
        <v>127</v>
      </c>
      <c r="F73" s="536" t="s">
        <v>128</v>
      </c>
      <c r="G73" s="534" t="s">
        <v>1855</v>
      </c>
      <c r="H73" s="535" t="s">
        <v>1856</v>
      </c>
      <c r="N73" s="789" t="s">
        <v>1864</v>
      </c>
      <c r="O73" s="875"/>
      <c r="P73" s="536" t="s">
        <v>127</v>
      </c>
      <c r="Q73" s="536" t="s">
        <v>128</v>
      </c>
      <c r="R73" s="534" t="s">
        <v>1855</v>
      </c>
      <c r="S73" s="535" t="s">
        <v>1856</v>
      </c>
      <c r="W73" s="789" t="s">
        <v>1892</v>
      </c>
      <c r="X73" s="856"/>
      <c r="Y73" s="540" t="s">
        <v>127</v>
      </c>
      <c r="Z73" s="536" t="s">
        <v>128</v>
      </c>
      <c r="AA73" s="534" t="s">
        <v>1855</v>
      </c>
      <c r="AB73" s="535" t="s">
        <v>1856</v>
      </c>
      <c r="AE73" s="789" t="s">
        <v>1894</v>
      </c>
      <c r="AF73" s="856"/>
      <c r="AG73" s="540" t="s">
        <v>127</v>
      </c>
      <c r="AH73" s="536" t="s">
        <v>128</v>
      </c>
      <c r="AI73" s="534" t="s">
        <v>1855</v>
      </c>
      <c r="AJ73" s="535" t="s">
        <v>1856</v>
      </c>
      <c r="AU73" s="338"/>
      <c r="AV73" s="431"/>
      <c r="AW73" s="431"/>
      <c r="AX73" s="431"/>
      <c r="AY73" s="431"/>
      <c r="AZ73" s="431"/>
      <c r="BA73" s="431"/>
      <c r="BB73" s="431"/>
      <c r="BC73" s="431"/>
      <c r="BD73" s="431"/>
    </row>
    <row r="74" spans="3:62" ht="60" customHeight="1" x14ac:dyDescent="0.35">
      <c r="C74" s="877" t="s">
        <v>246</v>
      </c>
      <c r="D74" s="483" t="s">
        <v>247</v>
      </c>
      <c r="E74" s="484">
        <f>'Decision tree'!E175</f>
        <v>0.34210526315789475</v>
      </c>
      <c r="F74" s="484">
        <f>'Decision tree'!F175</f>
        <v>2.6315789473684209E-2</v>
      </c>
      <c r="G74" s="484">
        <f>SUM('Decision tree'!G175:H175)</f>
        <v>5.2631578947368418E-2</v>
      </c>
      <c r="H74" s="485">
        <f>SUM('Decision tree'!I175:J175)</f>
        <v>0.57894736842105265</v>
      </c>
      <c r="M74" s="866" t="s">
        <v>246</v>
      </c>
      <c r="N74" s="862" t="s">
        <v>247</v>
      </c>
      <c r="O74" s="862"/>
      <c r="P74" s="484">
        <f>'Decision tree'!AA175</f>
        <v>0.2857142857142857</v>
      </c>
      <c r="Q74" s="484">
        <f>'Decision tree'!AB175</f>
        <v>0</v>
      </c>
      <c r="R74" s="484">
        <f>SUM('Decision tree'!AC175:AD175)</f>
        <v>0.2857142857142857</v>
      </c>
      <c r="S74" s="485">
        <f>SUM('Decision tree'!AE175:AF175)</f>
        <v>0.42857142857142855</v>
      </c>
      <c r="V74" s="849" t="s">
        <v>246</v>
      </c>
      <c r="W74" s="858" t="s">
        <v>247</v>
      </c>
      <c r="X74" s="858"/>
      <c r="Y74" s="546">
        <f>'Decision tree'!AV269</f>
        <v>0.14285714285714285</v>
      </c>
      <c r="Z74" s="531">
        <f>'Decision tree'!AW269</f>
        <v>0.14285714285714285</v>
      </c>
      <c r="AA74" s="531">
        <f>SUM('Decision tree'!AX269:AY269)</f>
        <v>0</v>
      </c>
      <c r="AB74" s="533">
        <f>SUM('Decision tree'!AZ269:BA269)</f>
        <v>0.71428571428571419</v>
      </c>
      <c r="AD74" s="805" t="s">
        <v>246</v>
      </c>
      <c r="AE74" s="808" t="s">
        <v>247</v>
      </c>
      <c r="AF74" s="808"/>
      <c r="AG74" s="546">
        <f>'Decision tree'!BM269</f>
        <v>0.2</v>
      </c>
      <c r="AH74" s="531">
        <f>'Decision tree'!BN269</f>
        <v>0</v>
      </c>
      <c r="AI74" s="531">
        <f>SUM('Decision tree'!BO269:BP269)</f>
        <v>0</v>
      </c>
      <c r="AJ74" s="533">
        <f>SUM('Decision tree'!BQ269:BR269)</f>
        <v>0.8</v>
      </c>
      <c r="AU74" s="338"/>
      <c r="AV74" s="431"/>
      <c r="AW74" s="431"/>
      <c r="AX74" s="431"/>
      <c r="AY74" s="431"/>
      <c r="AZ74" s="431"/>
      <c r="BA74" s="431"/>
      <c r="BB74" s="431"/>
      <c r="BC74" s="431"/>
      <c r="BD74" s="431"/>
    </row>
    <row r="75" spans="3:62" ht="60" customHeight="1" x14ac:dyDescent="0.35">
      <c r="C75" s="878"/>
      <c r="D75" s="222" t="s">
        <v>248</v>
      </c>
      <c r="E75" s="469">
        <f>'Decision tree'!E176</f>
        <v>0.81081081081081086</v>
      </c>
      <c r="F75" s="469">
        <f>'Decision tree'!F176</f>
        <v>2.7027027027027029E-2</v>
      </c>
      <c r="G75" s="469">
        <f>SUM('Decision tree'!G176:H176)</f>
        <v>2.7027027027027029E-2</v>
      </c>
      <c r="H75" s="486">
        <f>SUM('Decision tree'!I176:J176)</f>
        <v>0.13513513513513514</v>
      </c>
      <c r="M75" s="867"/>
      <c r="N75" s="846" t="s">
        <v>248</v>
      </c>
      <c r="O75" s="846"/>
      <c r="P75" s="469">
        <f>'Decision tree'!AA176</f>
        <v>0.42857142857142855</v>
      </c>
      <c r="Q75" s="469">
        <f>'Decision tree'!AB176</f>
        <v>0</v>
      </c>
      <c r="R75" s="469">
        <f>SUM('Decision tree'!AC176:AD176)</f>
        <v>0.14285714285714285</v>
      </c>
      <c r="S75" s="486">
        <f>SUM('Decision tree'!AE176:AF176)</f>
        <v>0.42857142857142855</v>
      </c>
      <c r="V75" s="850"/>
      <c r="W75" s="859" t="s">
        <v>248</v>
      </c>
      <c r="X75" s="859"/>
      <c r="Y75" s="542">
        <f>'Decision tree'!AV270</f>
        <v>0.16666666666666666</v>
      </c>
      <c r="Z75" s="468">
        <f>'Decision tree'!AW270</f>
        <v>0.16666666666666666</v>
      </c>
      <c r="AA75" s="468">
        <f>SUM('Decision tree'!AX270:AY270)</f>
        <v>0.16666666666666666</v>
      </c>
      <c r="AB75" s="537">
        <f>SUM('Decision tree'!AZ270:BA270)</f>
        <v>0.5</v>
      </c>
      <c r="AD75" s="806"/>
      <c r="AE75" s="804" t="s">
        <v>248</v>
      </c>
      <c r="AF75" s="804"/>
      <c r="AG75" s="542">
        <f>'Decision tree'!BM270</f>
        <v>0</v>
      </c>
      <c r="AH75" s="468">
        <f>'Decision tree'!BN270</f>
        <v>0</v>
      </c>
      <c r="AI75" s="468">
        <f>SUM('Decision tree'!BO270:BP270)</f>
        <v>0</v>
      </c>
      <c r="AJ75" s="537">
        <f>SUM('Decision tree'!BQ270:BR270)</f>
        <v>1</v>
      </c>
      <c r="AU75" s="338"/>
      <c r="AV75" s="431"/>
      <c r="AW75" s="431"/>
      <c r="AX75" s="431"/>
      <c r="AY75" s="431"/>
      <c r="AZ75" s="431"/>
      <c r="BA75" s="431"/>
      <c r="BB75" s="431"/>
      <c r="BC75" s="431"/>
      <c r="BD75" s="431"/>
    </row>
    <row r="76" spans="3:62" ht="60" customHeight="1" x14ac:dyDescent="0.35">
      <c r="C76" s="878"/>
      <c r="D76" s="222" t="s">
        <v>249</v>
      </c>
      <c r="E76" s="469">
        <f>'Decision tree'!E177</f>
        <v>0.31578947368421051</v>
      </c>
      <c r="F76" s="469">
        <f>'Decision tree'!F177</f>
        <v>0</v>
      </c>
      <c r="G76" s="469">
        <f>SUM('Decision tree'!G177:H177)</f>
        <v>2.6315789473684209E-2</v>
      </c>
      <c r="H76" s="486">
        <f>SUM('Decision tree'!I177:J177)</f>
        <v>0.65789473684210531</v>
      </c>
      <c r="M76" s="867"/>
      <c r="N76" s="846" t="s">
        <v>249</v>
      </c>
      <c r="O76" s="846"/>
      <c r="P76" s="469">
        <f>'Decision tree'!AA177</f>
        <v>0.14285714285714285</v>
      </c>
      <c r="Q76" s="469">
        <f>'Decision tree'!AB177</f>
        <v>0</v>
      </c>
      <c r="R76" s="469">
        <f>SUM('Decision tree'!AC177:AD177)</f>
        <v>0.42857142857142855</v>
      </c>
      <c r="S76" s="486">
        <f>SUM('Decision tree'!AE177:AF177)</f>
        <v>0.42857142857142855</v>
      </c>
      <c r="V76" s="850"/>
      <c r="W76" s="859" t="s">
        <v>249</v>
      </c>
      <c r="X76" s="859"/>
      <c r="Y76" s="542">
        <f>'Decision tree'!AV271</f>
        <v>0.33333333333333331</v>
      </c>
      <c r="Z76" s="468">
        <f>'Decision tree'!AW271</f>
        <v>0.16666666666666666</v>
      </c>
      <c r="AA76" s="468">
        <f>SUM('Decision tree'!AX271:AY271)</f>
        <v>0.16666666666666666</v>
      </c>
      <c r="AB76" s="537">
        <f>SUM('Decision tree'!AZ271:BA271)</f>
        <v>0.33333333333333331</v>
      </c>
      <c r="AD76" s="806"/>
      <c r="AE76" s="804" t="s">
        <v>249</v>
      </c>
      <c r="AF76" s="804"/>
      <c r="AG76" s="542">
        <f>'Decision tree'!BM271</f>
        <v>0</v>
      </c>
      <c r="AH76" s="468">
        <f>'Decision tree'!BN271</f>
        <v>0</v>
      </c>
      <c r="AI76" s="468">
        <f>SUM('Decision tree'!BO271:BP271)</f>
        <v>0</v>
      </c>
      <c r="AJ76" s="537">
        <f>SUM('Decision tree'!BQ271:BR271)</f>
        <v>1</v>
      </c>
      <c r="AU76" s="338"/>
      <c r="AV76" s="431"/>
      <c r="AW76" s="431"/>
      <c r="AX76" s="431"/>
      <c r="AY76" s="431"/>
      <c r="AZ76" s="431"/>
      <c r="BA76" s="431"/>
      <c r="BB76" s="431"/>
      <c r="BC76" s="431"/>
      <c r="BD76" s="431"/>
    </row>
    <row r="77" spans="3:62" ht="60" customHeight="1" thickBot="1" x14ac:dyDescent="0.4">
      <c r="C77" s="879"/>
      <c r="D77" s="487" t="s">
        <v>250</v>
      </c>
      <c r="E77" s="488">
        <f>'Decision tree'!E178</f>
        <v>0.78378378378378377</v>
      </c>
      <c r="F77" s="488">
        <f>'Decision tree'!F178</f>
        <v>0</v>
      </c>
      <c r="G77" s="488">
        <f>SUM('Decision tree'!G178:H178)</f>
        <v>2.7027027027027029E-2</v>
      </c>
      <c r="H77" s="489">
        <f>SUM('Decision tree'!I178:J178)</f>
        <v>0.1891891891891892</v>
      </c>
      <c r="M77" s="868"/>
      <c r="N77" s="847" t="s">
        <v>250</v>
      </c>
      <c r="O77" s="847"/>
      <c r="P77" s="488">
        <f>'Decision tree'!AA178</f>
        <v>0.14285714285714285</v>
      </c>
      <c r="Q77" s="488">
        <f>'Decision tree'!AB178</f>
        <v>0</v>
      </c>
      <c r="R77" s="488">
        <f>SUM('Decision tree'!AC178:AD178)</f>
        <v>0.5714285714285714</v>
      </c>
      <c r="S77" s="489">
        <f>SUM('Decision tree'!AE178:AF178)</f>
        <v>0.2857142857142857</v>
      </c>
      <c r="V77" s="851"/>
      <c r="W77" s="857" t="s">
        <v>250</v>
      </c>
      <c r="X77" s="857"/>
      <c r="Y77" s="547">
        <f>'Decision tree'!AV272</f>
        <v>0.33333333333333331</v>
      </c>
      <c r="Z77" s="532">
        <f>'Decision tree'!AW272</f>
        <v>0.16666666666666666</v>
      </c>
      <c r="AA77" s="532">
        <f>SUM('Decision tree'!AX272:AY272)</f>
        <v>0.16666666666666666</v>
      </c>
      <c r="AB77" s="538">
        <f>SUM('Decision tree'!AZ272:BA272)</f>
        <v>0.33333333333333331</v>
      </c>
      <c r="AD77" s="807"/>
      <c r="AE77" s="809" t="s">
        <v>250</v>
      </c>
      <c r="AF77" s="809"/>
      <c r="AG77" s="547">
        <f>'Decision tree'!BM272</f>
        <v>0</v>
      </c>
      <c r="AH77" s="532">
        <f>'Decision tree'!BN272</f>
        <v>0</v>
      </c>
      <c r="AI77" s="532">
        <f>SUM('Decision tree'!BO272:BP272)</f>
        <v>0</v>
      </c>
      <c r="AJ77" s="538">
        <f>SUM('Decision tree'!BQ272:BR272)</f>
        <v>1</v>
      </c>
      <c r="AU77" s="338"/>
      <c r="AV77" s="431"/>
      <c r="AW77" s="431"/>
      <c r="AX77" s="431"/>
      <c r="AY77" s="431"/>
      <c r="AZ77" s="431"/>
      <c r="BA77" s="431"/>
      <c r="BB77" s="431"/>
      <c r="BC77" s="431"/>
      <c r="BD77" s="431"/>
    </row>
    <row r="78" spans="3:62" ht="60" customHeight="1" x14ac:dyDescent="0.35">
      <c r="C78" s="877" t="s">
        <v>251</v>
      </c>
      <c r="D78" s="483" t="s">
        <v>252</v>
      </c>
      <c r="E78" s="484">
        <f>'Decision tree'!E179</f>
        <v>0.28947368421052633</v>
      </c>
      <c r="F78" s="484">
        <f>'Decision tree'!F179</f>
        <v>5.2631578947368418E-2</v>
      </c>
      <c r="G78" s="484">
        <f>SUM('Decision tree'!G179:H179)</f>
        <v>7.8947368421052627E-2</v>
      </c>
      <c r="H78" s="485">
        <f>SUM('Decision tree'!I179:J179)</f>
        <v>0.57894736842105265</v>
      </c>
      <c r="M78" s="866" t="s">
        <v>251</v>
      </c>
      <c r="N78" s="862" t="s">
        <v>252</v>
      </c>
      <c r="O78" s="862"/>
      <c r="P78" s="484">
        <f>'Decision tree'!AA179</f>
        <v>0.14285714285714285</v>
      </c>
      <c r="Q78" s="484">
        <f>'Decision tree'!AB179</f>
        <v>0</v>
      </c>
      <c r="R78" s="484">
        <f>SUM('Decision tree'!AC179:AD179)</f>
        <v>0</v>
      </c>
      <c r="S78" s="485">
        <f>SUM('Decision tree'!AE179:AF179)</f>
        <v>0.8571428571428571</v>
      </c>
      <c r="V78" s="849" t="s">
        <v>251</v>
      </c>
      <c r="W78" s="858" t="s">
        <v>252</v>
      </c>
      <c r="X78" s="858"/>
      <c r="Y78" s="546">
        <f>'Decision tree'!AV273</f>
        <v>0</v>
      </c>
      <c r="Z78" s="531">
        <f>'Decision tree'!AW273</f>
        <v>0</v>
      </c>
      <c r="AA78" s="531">
        <f>SUM('Decision tree'!AX273:AY273)</f>
        <v>0.14285714285714285</v>
      </c>
      <c r="AB78" s="533">
        <f>SUM('Decision tree'!AZ273:BA273)</f>
        <v>0.8571428571428571</v>
      </c>
      <c r="AD78" s="805" t="s">
        <v>251</v>
      </c>
      <c r="AE78" s="808" t="s">
        <v>252</v>
      </c>
      <c r="AF78" s="808"/>
      <c r="AG78" s="546">
        <f>'Decision tree'!BM273</f>
        <v>0</v>
      </c>
      <c r="AH78" s="531">
        <f>'Decision tree'!BN273</f>
        <v>0.2</v>
      </c>
      <c r="AI78" s="531">
        <f>SUM('Decision tree'!BO273:BP273)</f>
        <v>0.2</v>
      </c>
      <c r="AJ78" s="533">
        <f>SUM('Decision tree'!BQ273:BR273)</f>
        <v>0.60000000000000009</v>
      </c>
      <c r="AU78" s="338"/>
      <c r="AV78" s="431"/>
      <c r="AW78" s="431"/>
      <c r="AX78" s="431"/>
      <c r="AY78" s="431"/>
      <c r="AZ78" s="431"/>
      <c r="BA78" s="431"/>
      <c r="BB78" s="431"/>
      <c r="BC78" s="431"/>
      <c r="BD78" s="431"/>
    </row>
    <row r="79" spans="3:62" ht="60" customHeight="1" x14ac:dyDescent="0.35">
      <c r="C79" s="878"/>
      <c r="D79" s="222" t="s">
        <v>253</v>
      </c>
      <c r="E79" s="469">
        <f>'Decision tree'!E180</f>
        <v>0.23684210526315788</v>
      </c>
      <c r="F79" s="469">
        <f>'Decision tree'!F180</f>
        <v>2.6315789473684209E-2</v>
      </c>
      <c r="G79" s="469">
        <f>SUM('Decision tree'!G180:H180)</f>
        <v>0.23684210526315788</v>
      </c>
      <c r="H79" s="486">
        <f>SUM('Decision tree'!I180:J180)</f>
        <v>0.5</v>
      </c>
      <c r="M79" s="867"/>
      <c r="N79" s="846" t="s">
        <v>253</v>
      </c>
      <c r="O79" s="846"/>
      <c r="P79" s="469">
        <f>'Decision tree'!AA180</f>
        <v>0</v>
      </c>
      <c r="Q79" s="469">
        <f>'Decision tree'!AB180</f>
        <v>0</v>
      </c>
      <c r="R79" s="469">
        <f>SUM('Decision tree'!AC180:AD180)</f>
        <v>0.42857142857142855</v>
      </c>
      <c r="S79" s="486">
        <f>SUM('Decision tree'!AE180:AF180)</f>
        <v>0.5714285714285714</v>
      </c>
      <c r="V79" s="850"/>
      <c r="W79" s="859" t="s">
        <v>253</v>
      </c>
      <c r="X79" s="859"/>
      <c r="Y79" s="468">
        <f>'Decision tree'!AV274</f>
        <v>0</v>
      </c>
      <c r="Z79" s="468">
        <f>'Decision tree'!AW274</f>
        <v>0</v>
      </c>
      <c r="AA79" s="468">
        <f>SUM('Decision tree'!AX274:AY274)</f>
        <v>0.14285714285714285</v>
      </c>
      <c r="AB79" s="537">
        <f>SUM('Decision tree'!AZ274:BA274)</f>
        <v>0.8571428571428571</v>
      </c>
      <c r="AD79" s="806"/>
      <c r="AE79" s="804" t="s">
        <v>253</v>
      </c>
      <c r="AF79" s="804"/>
      <c r="AG79" s="468">
        <f>'Decision tree'!BM274</f>
        <v>0</v>
      </c>
      <c r="AH79" s="468">
        <f>'Decision tree'!BN274</f>
        <v>0.2</v>
      </c>
      <c r="AI79" s="468">
        <f>SUM('Decision tree'!BO274:BP274)</f>
        <v>0.2</v>
      </c>
      <c r="AJ79" s="537">
        <f>SUM('Decision tree'!BQ274:BR274)</f>
        <v>0.60000000000000009</v>
      </c>
      <c r="AU79" s="338"/>
      <c r="AV79" s="431"/>
      <c r="AW79" s="431"/>
      <c r="AX79" s="431"/>
      <c r="AY79" s="431"/>
      <c r="AZ79" s="431"/>
      <c r="BA79" s="431"/>
      <c r="BB79" s="431"/>
      <c r="BC79" s="431"/>
      <c r="BD79" s="431"/>
    </row>
    <row r="80" spans="3:62" ht="60" customHeight="1" x14ac:dyDescent="0.35">
      <c r="C80" s="878"/>
      <c r="D80" s="222" t="s">
        <v>254</v>
      </c>
      <c r="E80" s="469">
        <f>'Decision tree'!E181</f>
        <v>0.21621621621621623</v>
      </c>
      <c r="F80" s="469">
        <f>'Decision tree'!F181</f>
        <v>0</v>
      </c>
      <c r="G80" s="469">
        <f>SUM('Decision tree'!G181:H181)</f>
        <v>5.4054054054054057E-2</v>
      </c>
      <c r="H80" s="486">
        <f>SUM('Decision tree'!I181:J181)</f>
        <v>0.72972972972972983</v>
      </c>
      <c r="M80" s="867"/>
      <c r="N80" s="846" t="s">
        <v>254</v>
      </c>
      <c r="O80" s="846"/>
      <c r="P80" s="469">
        <f>'Decision tree'!AA181</f>
        <v>0</v>
      </c>
      <c r="Q80" s="469">
        <f>'Decision tree'!AB181</f>
        <v>0</v>
      </c>
      <c r="R80" s="469">
        <f>SUM('Decision tree'!AC181:AD181)</f>
        <v>0</v>
      </c>
      <c r="S80" s="486">
        <f>SUM('Decision tree'!AE181:AF181)</f>
        <v>1</v>
      </c>
      <c r="V80" s="850"/>
      <c r="W80" s="860" t="s">
        <v>254</v>
      </c>
      <c r="X80" s="861"/>
      <c r="Y80" s="543">
        <f>'Decision tree'!AV275</f>
        <v>0</v>
      </c>
      <c r="Z80" s="543">
        <f>'Decision tree'!AW275</f>
        <v>0</v>
      </c>
      <c r="AA80" s="468">
        <f>SUM('Decision tree'!AX275:AY275)</f>
        <v>0</v>
      </c>
      <c r="AB80" s="537">
        <f>SUM('Decision tree'!AZ275:BA275)</f>
        <v>1</v>
      </c>
      <c r="AC80" s="539"/>
      <c r="AD80" s="806"/>
      <c r="AE80" s="854" t="s">
        <v>254</v>
      </c>
      <c r="AF80" s="855"/>
      <c r="AG80" s="543">
        <f>'Decision tree'!BM275</f>
        <v>0</v>
      </c>
      <c r="AH80" s="543">
        <f>'Decision tree'!BN275</f>
        <v>0</v>
      </c>
      <c r="AI80" s="468">
        <f>SUM('Decision tree'!BO275:BP275)</f>
        <v>0.2</v>
      </c>
      <c r="AJ80" s="537">
        <f>SUM('Decision tree'!BQ275:BR275)</f>
        <v>0.8</v>
      </c>
      <c r="AU80" s="338"/>
      <c r="AV80" s="431"/>
      <c r="AW80" s="431"/>
      <c r="AX80" s="431"/>
      <c r="AY80" s="431"/>
      <c r="AZ80" s="431"/>
      <c r="BA80" s="431"/>
      <c r="BB80" s="431"/>
      <c r="BC80" s="431"/>
      <c r="BD80" s="431"/>
    </row>
    <row r="81" spans="3:56" ht="60" customHeight="1" x14ac:dyDescent="0.35">
      <c r="C81" s="878"/>
      <c r="D81" s="222" t="s">
        <v>255</v>
      </c>
      <c r="E81" s="469">
        <f>'Decision tree'!E182</f>
        <v>0.34210526315789475</v>
      </c>
      <c r="F81" s="469">
        <f>'Decision tree'!F182</f>
        <v>0.10526315789473684</v>
      </c>
      <c r="G81" s="469">
        <f>SUM('Decision tree'!G182:H182)</f>
        <v>0.36842105263157893</v>
      </c>
      <c r="H81" s="486">
        <f>SUM('Decision tree'!I182:J182)</f>
        <v>0.18421052631578946</v>
      </c>
      <c r="M81" s="867"/>
      <c r="N81" s="846" t="s">
        <v>255</v>
      </c>
      <c r="O81" s="846"/>
      <c r="P81" s="469">
        <f>'Decision tree'!AA182</f>
        <v>0.16666666666666666</v>
      </c>
      <c r="Q81" s="469">
        <f>'Decision tree'!AB182</f>
        <v>0.16666666666666666</v>
      </c>
      <c r="R81" s="469">
        <f>SUM('Decision tree'!AC182:AD182)</f>
        <v>0.16666666666666666</v>
      </c>
      <c r="S81" s="486">
        <f>SUM('Decision tree'!AE182:AF182)</f>
        <v>0.5</v>
      </c>
      <c r="V81" s="850"/>
      <c r="W81" s="860" t="s">
        <v>1893</v>
      </c>
      <c r="X81" s="861"/>
      <c r="Y81" s="541"/>
      <c r="Z81" s="541"/>
      <c r="AA81" s="468"/>
      <c r="AB81" s="537"/>
      <c r="AD81" s="806"/>
      <c r="AE81" s="854" t="s">
        <v>1893</v>
      </c>
      <c r="AF81" s="855"/>
      <c r="AG81" s="541"/>
      <c r="AH81" s="541"/>
      <c r="AI81" s="468"/>
      <c r="AJ81" s="537"/>
      <c r="AU81" s="338"/>
      <c r="AV81" s="431"/>
      <c r="AW81" s="431"/>
      <c r="AX81" s="431"/>
      <c r="AY81" s="431"/>
      <c r="AZ81" s="431"/>
      <c r="BA81" s="431"/>
      <c r="BB81" s="431"/>
      <c r="BC81" s="431"/>
      <c r="BD81" s="431"/>
    </row>
    <row r="82" spans="3:56" ht="60" customHeight="1" thickBot="1" x14ac:dyDescent="0.4">
      <c r="C82" s="879"/>
      <c r="D82" s="487" t="s">
        <v>256</v>
      </c>
      <c r="E82" s="488">
        <f>'Decision tree'!E183</f>
        <v>0.26315789473684209</v>
      </c>
      <c r="F82" s="488">
        <f>'Decision tree'!F183</f>
        <v>2.6315789473684209E-2</v>
      </c>
      <c r="G82" s="488">
        <f>SUM('Decision tree'!G183:H183)</f>
        <v>0.21052631578947367</v>
      </c>
      <c r="H82" s="489">
        <f>SUM('Decision tree'!I183:J183)</f>
        <v>0.5</v>
      </c>
      <c r="I82" s="446"/>
      <c r="J82" s="446"/>
      <c r="K82" s="446"/>
      <c r="L82" s="446"/>
      <c r="M82" s="868"/>
      <c r="N82" s="847" t="s">
        <v>256</v>
      </c>
      <c r="O82" s="847"/>
      <c r="P82" s="488">
        <f>'Decision tree'!AA183</f>
        <v>0</v>
      </c>
      <c r="Q82" s="488">
        <f>'Decision tree'!AB183</f>
        <v>0</v>
      </c>
      <c r="R82" s="488">
        <f>SUM('Decision tree'!AC183:AD183)</f>
        <v>0</v>
      </c>
      <c r="S82" s="489">
        <f>SUM('Decision tree'!AE183:AF183)</f>
        <v>1</v>
      </c>
      <c r="V82" s="851"/>
      <c r="W82" s="857" t="s">
        <v>256</v>
      </c>
      <c r="X82" s="857"/>
      <c r="Y82" s="548">
        <f>'Decision tree'!AV276</f>
        <v>0</v>
      </c>
      <c r="Z82" s="548">
        <f>'Decision tree'!AW276</f>
        <v>0</v>
      </c>
      <c r="AA82" s="532">
        <f>SUM('Decision tree'!AX276:AY276)</f>
        <v>0</v>
      </c>
      <c r="AB82" s="538">
        <f>SUM('Decision tree'!AZ276:BA276)</f>
        <v>1</v>
      </c>
      <c r="AC82" s="446"/>
      <c r="AD82" s="807"/>
      <c r="AE82" s="809" t="s">
        <v>256</v>
      </c>
      <c r="AF82" s="809"/>
      <c r="AG82" s="548">
        <f>'Decision tree'!BM276</f>
        <v>0</v>
      </c>
      <c r="AH82" s="548">
        <f>'Decision tree'!BN276</f>
        <v>0.2</v>
      </c>
      <c r="AI82" s="532">
        <f>SUM('Decision tree'!BO276:BP276)</f>
        <v>0</v>
      </c>
      <c r="AJ82" s="538">
        <f>SUM('Decision tree'!BQ276:BR276)</f>
        <v>0.8</v>
      </c>
      <c r="AU82" s="338"/>
      <c r="AV82" s="431"/>
      <c r="AW82" s="431"/>
      <c r="AX82" s="431"/>
      <c r="AY82" s="431"/>
      <c r="AZ82" s="431"/>
      <c r="BA82" s="431"/>
      <c r="BB82" s="431"/>
      <c r="BC82" s="431"/>
      <c r="BD82" s="431"/>
    </row>
    <row r="83" spans="3:56" ht="60" customHeight="1" x14ac:dyDescent="0.35">
      <c r="C83" s="877" t="s">
        <v>257</v>
      </c>
      <c r="D83" s="483" t="s">
        <v>258</v>
      </c>
      <c r="E83" s="484">
        <f>'Decision tree'!E184</f>
        <v>0.44736842105263158</v>
      </c>
      <c r="F83" s="484">
        <f>'Decision tree'!F184</f>
        <v>0</v>
      </c>
      <c r="G83" s="484">
        <f>SUM('Decision tree'!G184:H184)</f>
        <v>5.2631578947368418E-2</v>
      </c>
      <c r="H83" s="485">
        <f>SUM('Decision tree'!I184:J184)</f>
        <v>0.5</v>
      </c>
      <c r="I83" s="419"/>
      <c r="J83" s="419"/>
      <c r="K83" s="419"/>
      <c r="L83" s="419"/>
      <c r="M83" s="866" t="s">
        <v>257</v>
      </c>
      <c r="N83" s="862" t="s">
        <v>258</v>
      </c>
      <c r="O83" s="862"/>
      <c r="P83" s="484">
        <f>'Decision tree'!AA184</f>
        <v>0</v>
      </c>
      <c r="Q83" s="484">
        <f>'Decision tree'!AB184</f>
        <v>0</v>
      </c>
      <c r="R83" s="484">
        <f>SUM('Decision tree'!AC184:AD184)</f>
        <v>0</v>
      </c>
      <c r="S83" s="485">
        <f>SUM('Decision tree'!AE184:AF184)</f>
        <v>1</v>
      </c>
      <c r="V83" s="849" t="s">
        <v>257</v>
      </c>
      <c r="W83" s="858" t="s">
        <v>258</v>
      </c>
      <c r="X83" s="858"/>
      <c r="Y83" s="531">
        <f>'Decision tree'!AV277</f>
        <v>0.14285714285714285</v>
      </c>
      <c r="Z83" s="531">
        <f>'Decision tree'!AW277</f>
        <v>0</v>
      </c>
      <c r="AA83" s="531">
        <f>SUM('Decision tree'!AX277:AY277)</f>
        <v>0</v>
      </c>
      <c r="AB83" s="533">
        <f>SUM('Decision tree'!AZ277:BA277)</f>
        <v>0.8571428571428571</v>
      </c>
      <c r="AC83" s="419"/>
      <c r="AD83" s="805" t="s">
        <v>257</v>
      </c>
      <c r="AE83" s="808" t="s">
        <v>258</v>
      </c>
      <c r="AF83" s="808"/>
      <c r="AG83" s="531">
        <f>'Decision tree'!BM277</f>
        <v>0</v>
      </c>
      <c r="AH83" s="531">
        <f>'Decision tree'!BN277</f>
        <v>0</v>
      </c>
      <c r="AI83" s="531">
        <f>SUM('Decision tree'!BO277:BP277)</f>
        <v>0</v>
      </c>
      <c r="AJ83" s="533">
        <f>SUM('Decision tree'!BQ277:BR277)</f>
        <v>1</v>
      </c>
      <c r="AU83" s="338"/>
      <c r="AV83" s="431"/>
      <c r="AW83" s="431"/>
      <c r="AX83" s="431"/>
      <c r="AY83" s="431"/>
      <c r="AZ83" s="431"/>
      <c r="BA83" s="431"/>
      <c r="BB83" s="431"/>
      <c r="BC83" s="431"/>
      <c r="BD83" s="431"/>
    </row>
    <row r="84" spans="3:56" ht="60" customHeight="1" thickBot="1" x14ac:dyDescent="0.4">
      <c r="C84" s="879"/>
      <c r="D84" s="487" t="s">
        <v>259</v>
      </c>
      <c r="E84" s="488">
        <f>'Decision tree'!E185</f>
        <v>0.42105263157894735</v>
      </c>
      <c r="F84" s="488">
        <f>'Decision tree'!F185</f>
        <v>0</v>
      </c>
      <c r="G84" s="488">
        <f>SUM('Decision tree'!G185:H185)</f>
        <v>5.2631578947368418E-2</v>
      </c>
      <c r="H84" s="489">
        <f>SUM('Decision tree'!I185:J185)</f>
        <v>0.52631578947368418</v>
      </c>
      <c r="I84" s="419"/>
      <c r="J84" s="419"/>
      <c r="K84" s="419"/>
      <c r="L84" s="419"/>
      <c r="M84" s="868"/>
      <c r="N84" s="847" t="s">
        <v>259</v>
      </c>
      <c r="O84" s="847"/>
      <c r="P84" s="488">
        <f>'Decision tree'!AA185</f>
        <v>0</v>
      </c>
      <c r="Q84" s="488">
        <f>'Decision tree'!AB185</f>
        <v>0</v>
      </c>
      <c r="R84" s="488">
        <f>SUM('Decision tree'!AC185:AD185)</f>
        <v>0</v>
      </c>
      <c r="S84" s="489">
        <f>SUM('Decision tree'!AE185:AF185)</f>
        <v>1</v>
      </c>
      <c r="V84" s="851"/>
      <c r="W84" s="857" t="s">
        <v>259</v>
      </c>
      <c r="X84" s="857"/>
      <c r="Y84" s="532">
        <f>'Decision tree'!AV278</f>
        <v>0.14285714285714285</v>
      </c>
      <c r="Z84" s="532">
        <f>'Decision tree'!AW278</f>
        <v>0</v>
      </c>
      <c r="AA84" s="532">
        <f>SUM('Decision tree'!AX278:AY278)</f>
        <v>0</v>
      </c>
      <c r="AB84" s="538">
        <f>SUM('Decision tree'!AZ278:BA278)</f>
        <v>0.8571428571428571</v>
      </c>
      <c r="AC84" s="419"/>
      <c r="AD84" s="807"/>
      <c r="AE84" s="809" t="s">
        <v>259</v>
      </c>
      <c r="AF84" s="809"/>
      <c r="AG84" s="532">
        <f>'Decision tree'!BM278</f>
        <v>0</v>
      </c>
      <c r="AH84" s="532">
        <f>'Decision tree'!BN278</f>
        <v>0</v>
      </c>
      <c r="AI84" s="532">
        <f>SUM('Decision tree'!BO278:BP278)</f>
        <v>0</v>
      </c>
      <c r="AJ84" s="538">
        <f>SUM('Decision tree'!BQ278:BR278)</f>
        <v>1</v>
      </c>
      <c r="AU84" s="338"/>
      <c r="AV84" s="431"/>
      <c r="AW84" s="431"/>
      <c r="AX84" s="431"/>
      <c r="AY84" s="431"/>
      <c r="AZ84" s="431"/>
      <c r="BA84" s="431"/>
      <c r="BB84" s="431"/>
      <c r="BC84" s="431"/>
      <c r="BD84" s="431"/>
    </row>
    <row r="85" spans="3:56" ht="60" customHeight="1" x14ac:dyDescent="0.35">
      <c r="C85" s="877" t="s">
        <v>260</v>
      </c>
      <c r="D85" s="483" t="s">
        <v>261</v>
      </c>
      <c r="E85" s="484">
        <f>'Decision tree'!E186</f>
        <v>0.55263157894736847</v>
      </c>
      <c r="F85" s="484">
        <f>'Decision tree'!F186</f>
        <v>2.6315789473684209E-2</v>
      </c>
      <c r="G85" s="484">
        <f>SUM('Decision tree'!G186:H186)</f>
        <v>0</v>
      </c>
      <c r="H85" s="485">
        <f>SUM('Decision tree'!I186:J186)</f>
        <v>0.42105263157894735</v>
      </c>
      <c r="I85" s="419"/>
      <c r="J85" s="419"/>
      <c r="K85" s="419"/>
      <c r="L85" s="419"/>
      <c r="M85" s="866" t="s">
        <v>260</v>
      </c>
      <c r="N85" s="862" t="s">
        <v>261</v>
      </c>
      <c r="O85" s="862"/>
      <c r="P85" s="484">
        <f>'Decision tree'!AA186</f>
        <v>0.2857142857142857</v>
      </c>
      <c r="Q85" s="484">
        <f>'Decision tree'!AB186</f>
        <v>0</v>
      </c>
      <c r="R85" s="484">
        <f>SUM('Decision tree'!AC186:AD186)</f>
        <v>0</v>
      </c>
      <c r="S85" s="485">
        <f>SUM('Decision tree'!AE186:AF186)</f>
        <v>0.71428571428571419</v>
      </c>
      <c r="V85" s="849" t="s">
        <v>260</v>
      </c>
      <c r="W85" s="858" t="s">
        <v>261</v>
      </c>
      <c r="X85" s="858"/>
      <c r="Y85" s="531">
        <f>'Decision tree'!AV279</f>
        <v>0.14285714285714285</v>
      </c>
      <c r="Z85" s="531">
        <f>'Decision tree'!AW279</f>
        <v>0</v>
      </c>
      <c r="AA85" s="531">
        <f>SUM('Decision tree'!AX279:AY279)</f>
        <v>0</v>
      </c>
      <c r="AB85" s="533">
        <f>SUM('Decision tree'!AZ279:BA279)</f>
        <v>0.85714285714285721</v>
      </c>
      <c r="AC85" s="419"/>
      <c r="AD85" s="805" t="s">
        <v>260</v>
      </c>
      <c r="AE85" s="808" t="s">
        <v>261</v>
      </c>
      <c r="AF85" s="808"/>
      <c r="AG85" s="531">
        <f>'Decision tree'!BM279</f>
        <v>0</v>
      </c>
      <c r="AH85" s="531">
        <f>'Decision tree'!BN279</f>
        <v>0</v>
      </c>
      <c r="AI85" s="531">
        <f>SUM('Decision tree'!BO279:BP279)</f>
        <v>0</v>
      </c>
      <c r="AJ85" s="533">
        <f>SUM('Decision tree'!BQ279:BR279)</f>
        <v>1</v>
      </c>
      <c r="AU85" s="338"/>
      <c r="AV85" s="431"/>
      <c r="AW85" s="431"/>
      <c r="AX85" s="431"/>
      <c r="AY85" s="431"/>
      <c r="AZ85" s="431"/>
      <c r="BA85" s="431"/>
      <c r="BB85" s="431"/>
      <c r="BC85" s="431"/>
      <c r="BD85" s="431"/>
    </row>
    <row r="86" spans="3:56" ht="60" customHeight="1" x14ac:dyDescent="0.35">
      <c r="C86" s="878"/>
      <c r="D86" s="222" t="s">
        <v>262</v>
      </c>
      <c r="E86" s="469">
        <f>'Decision tree'!E187</f>
        <v>0.64864864864864868</v>
      </c>
      <c r="F86" s="469">
        <f>'Decision tree'!F187</f>
        <v>2.7027027027027029E-2</v>
      </c>
      <c r="G86" s="469">
        <f>SUM('Decision tree'!G187:H187)</f>
        <v>5.4054054054054057E-2</v>
      </c>
      <c r="H86" s="486">
        <f>SUM('Decision tree'!I187:J187)</f>
        <v>0.27027027027027029</v>
      </c>
      <c r="I86" s="419"/>
      <c r="J86" s="419"/>
      <c r="K86" s="419"/>
      <c r="L86" s="419"/>
      <c r="M86" s="867"/>
      <c r="N86" s="846" t="s">
        <v>262</v>
      </c>
      <c r="O86" s="846"/>
      <c r="P86" s="469">
        <f>'Decision tree'!AA187</f>
        <v>0.2857142857142857</v>
      </c>
      <c r="Q86" s="469">
        <f>'Decision tree'!AB187</f>
        <v>0</v>
      </c>
      <c r="R86" s="469">
        <f>SUM('Decision tree'!AC187:AD187)</f>
        <v>0</v>
      </c>
      <c r="S86" s="486">
        <f>SUM('Decision tree'!AE187:AF187)</f>
        <v>0.71428571428571419</v>
      </c>
      <c r="V86" s="850"/>
      <c r="W86" s="859" t="s">
        <v>262</v>
      </c>
      <c r="X86" s="859"/>
      <c r="Y86" s="468">
        <f>'Decision tree'!AV280</f>
        <v>0.14285714285714285</v>
      </c>
      <c r="Z86" s="468">
        <f>'Decision tree'!AW280</f>
        <v>0</v>
      </c>
      <c r="AA86" s="468">
        <f>SUM('Decision tree'!AX280:AY280)</f>
        <v>0</v>
      </c>
      <c r="AB86" s="537">
        <f>SUM('Decision tree'!AZ280:BA280)</f>
        <v>0.8571428571428571</v>
      </c>
      <c r="AC86" s="419"/>
      <c r="AD86" s="806"/>
      <c r="AE86" s="804" t="s">
        <v>262</v>
      </c>
      <c r="AF86" s="804"/>
      <c r="AG86" s="468">
        <f>'Decision tree'!BM280</f>
        <v>0</v>
      </c>
      <c r="AH86" s="468">
        <f>'Decision tree'!BN280</f>
        <v>0</v>
      </c>
      <c r="AI86" s="468">
        <f>SUM('Decision tree'!BO280:BP280)</f>
        <v>0</v>
      </c>
      <c r="AJ86" s="537">
        <f>SUM('Decision tree'!BQ280:BR280)</f>
        <v>1</v>
      </c>
      <c r="AU86" s="338"/>
      <c r="AV86" s="431"/>
      <c r="AW86" s="431"/>
      <c r="AX86" s="431"/>
      <c r="AY86" s="431"/>
      <c r="AZ86" s="431"/>
      <c r="BA86" s="431"/>
      <c r="BB86" s="431"/>
      <c r="BC86" s="431"/>
      <c r="BD86" s="431"/>
    </row>
    <row r="87" spans="3:56" ht="60" customHeight="1" x14ac:dyDescent="0.35">
      <c r="C87" s="878"/>
      <c r="D87" s="222" t="s">
        <v>263</v>
      </c>
      <c r="E87" s="469">
        <f>'Decision tree'!E188</f>
        <v>0.71052631578947367</v>
      </c>
      <c r="F87" s="469">
        <f>'Decision tree'!F188</f>
        <v>0</v>
      </c>
      <c r="G87" s="469">
        <f>SUM('Decision tree'!G188:H188)</f>
        <v>5.2631578947368418E-2</v>
      </c>
      <c r="H87" s="486">
        <f>SUM('Decision tree'!I188:J188)</f>
        <v>0.23684210526315788</v>
      </c>
      <c r="I87" s="419"/>
      <c r="J87" s="419"/>
      <c r="K87" s="419"/>
      <c r="L87" s="419"/>
      <c r="M87" s="867"/>
      <c r="N87" s="846" t="s">
        <v>263</v>
      </c>
      <c r="O87" s="846"/>
      <c r="P87" s="469">
        <f>'Decision tree'!AA188</f>
        <v>0.2857142857142857</v>
      </c>
      <c r="Q87" s="469">
        <f>'Decision tree'!AB188</f>
        <v>0</v>
      </c>
      <c r="R87" s="469">
        <f>SUM('Decision tree'!AC188:AD188)</f>
        <v>0</v>
      </c>
      <c r="S87" s="486">
        <f>SUM('Decision tree'!AE188:AF188)</f>
        <v>0.71428571428571419</v>
      </c>
      <c r="V87" s="850"/>
      <c r="W87" s="859" t="s">
        <v>263</v>
      </c>
      <c r="X87" s="859"/>
      <c r="Y87" s="468">
        <f>'Decision tree'!AV281</f>
        <v>0.14285714285714285</v>
      </c>
      <c r="Z87" s="468">
        <f>'Decision tree'!AW281</f>
        <v>0</v>
      </c>
      <c r="AA87" s="468">
        <f>SUM('Decision tree'!AX281:AY281)</f>
        <v>0.14285714285714285</v>
      </c>
      <c r="AB87" s="537">
        <f>SUM('Decision tree'!AZ281:BA281)</f>
        <v>0.71428571428571419</v>
      </c>
      <c r="AC87" s="419"/>
      <c r="AD87" s="806"/>
      <c r="AE87" s="804" t="s">
        <v>263</v>
      </c>
      <c r="AF87" s="804"/>
      <c r="AG87" s="468">
        <f>'Decision tree'!BM281</f>
        <v>0</v>
      </c>
      <c r="AH87" s="468">
        <f>'Decision tree'!BN281</f>
        <v>0</v>
      </c>
      <c r="AI87" s="468">
        <f>SUM('Decision tree'!BO281:BP281)</f>
        <v>0.2</v>
      </c>
      <c r="AJ87" s="537">
        <f>SUM('Decision tree'!BQ281:BR281)</f>
        <v>0.8</v>
      </c>
      <c r="AU87" s="338"/>
      <c r="AV87" s="431"/>
      <c r="AW87" s="431"/>
      <c r="AX87" s="431"/>
      <c r="AY87" s="431"/>
      <c r="AZ87" s="431"/>
      <c r="BA87" s="431"/>
      <c r="BB87" s="431"/>
      <c r="BC87" s="431"/>
      <c r="BD87" s="431"/>
    </row>
    <row r="88" spans="3:56" ht="60" customHeight="1" thickBot="1" x14ac:dyDescent="0.4">
      <c r="C88" s="879"/>
      <c r="D88" s="487" t="s">
        <v>264</v>
      </c>
      <c r="E88" s="488">
        <f>'Decision tree'!E189</f>
        <v>0.60526315789473684</v>
      </c>
      <c r="F88" s="488">
        <f>'Decision tree'!F189</f>
        <v>0</v>
      </c>
      <c r="G88" s="488">
        <f>SUM('Decision tree'!G189:H189)</f>
        <v>5.2631578947368418E-2</v>
      </c>
      <c r="H88" s="489">
        <f>SUM('Decision tree'!I189:J189)</f>
        <v>0.34210526315789469</v>
      </c>
      <c r="I88" s="419"/>
      <c r="J88" s="419"/>
      <c r="K88" s="419"/>
      <c r="L88" s="419"/>
      <c r="M88" s="868"/>
      <c r="N88" s="847" t="s">
        <v>264</v>
      </c>
      <c r="O88" s="847"/>
      <c r="P88" s="488">
        <f>'Decision tree'!AA189</f>
        <v>0.14285714285714285</v>
      </c>
      <c r="Q88" s="488">
        <f>'Decision tree'!AB189</f>
        <v>0</v>
      </c>
      <c r="R88" s="488">
        <f>SUM('Decision tree'!AC189:AD189)</f>
        <v>0.14285714285714285</v>
      </c>
      <c r="S88" s="489">
        <f>SUM('Decision tree'!AE189:AF189)</f>
        <v>0.71428571428571419</v>
      </c>
      <c r="V88" s="851"/>
      <c r="W88" s="857" t="s">
        <v>264</v>
      </c>
      <c r="X88" s="857"/>
      <c r="Y88" s="532">
        <f>'Decision tree'!AV282</f>
        <v>0.14285714285714285</v>
      </c>
      <c r="Z88" s="532">
        <f>'Decision tree'!AW282</f>
        <v>0</v>
      </c>
      <c r="AA88" s="532">
        <f>SUM('Decision tree'!AX282:AY282)</f>
        <v>0</v>
      </c>
      <c r="AB88" s="538">
        <f>SUM('Decision tree'!AZ282:BA282)</f>
        <v>0.85714285714285721</v>
      </c>
      <c r="AC88" s="419"/>
      <c r="AD88" s="807"/>
      <c r="AE88" s="809" t="s">
        <v>264</v>
      </c>
      <c r="AF88" s="809"/>
      <c r="AG88" s="532">
        <f>'Decision tree'!BM282</f>
        <v>0</v>
      </c>
      <c r="AH88" s="532">
        <f>'Decision tree'!BN282</f>
        <v>0</v>
      </c>
      <c r="AI88" s="532">
        <f>SUM('Decision tree'!BO282:BP282)</f>
        <v>0.2</v>
      </c>
      <c r="AJ88" s="538">
        <f>SUM('Decision tree'!BQ282:BR282)</f>
        <v>0.8</v>
      </c>
      <c r="AU88" s="338"/>
      <c r="AV88" s="431"/>
      <c r="AW88" s="431"/>
      <c r="AX88" s="431"/>
      <c r="AY88" s="431"/>
      <c r="AZ88" s="431"/>
      <c r="BA88" s="431"/>
      <c r="BB88" s="431"/>
      <c r="BC88" s="431"/>
      <c r="BD88" s="431"/>
    </row>
    <row r="89" spans="3:56" ht="60" customHeight="1" x14ac:dyDescent="0.35">
      <c r="C89" s="877" t="s">
        <v>265</v>
      </c>
      <c r="D89" s="483" t="s">
        <v>266</v>
      </c>
      <c r="E89" s="484">
        <f>'Decision tree'!E190</f>
        <v>0.13513513513513514</v>
      </c>
      <c r="F89" s="484">
        <f>'Decision tree'!F190</f>
        <v>0.13513513513513514</v>
      </c>
      <c r="G89" s="484">
        <f>SUM('Decision tree'!G190:H190)</f>
        <v>0.1891891891891892</v>
      </c>
      <c r="H89" s="485">
        <f>SUM('Decision tree'!I190:J190)</f>
        <v>0.54054054054054057</v>
      </c>
      <c r="I89" s="419"/>
      <c r="J89" s="419"/>
      <c r="K89" s="419"/>
      <c r="L89" s="419"/>
      <c r="M89" s="866" t="s">
        <v>265</v>
      </c>
      <c r="N89" s="862" t="s">
        <v>266</v>
      </c>
      <c r="O89" s="862"/>
      <c r="P89" s="484">
        <f>'Decision tree'!AA190</f>
        <v>0.14285714285714285</v>
      </c>
      <c r="Q89" s="484">
        <f>'Decision tree'!AB190</f>
        <v>0.14285714285714285</v>
      </c>
      <c r="R89" s="484">
        <f>SUM('Decision tree'!AC190:AD190)</f>
        <v>0.2857142857142857</v>
      </c>
      <c r="S89" s="485">
        <f>SUM('Decision tree'!AE190:AF190)</f>
        <v>0.42857142857142855</v>
      </c>
      <c r="V89" s="849" t="s">
        <v>265</v>
      </c>
      <c r="W89" s="858" t="s">
        <v>266</v>
      </c>
      <c r="X89" s="858"/>
      <c r="Y89" s="531">
        <f>'Decision tree'!AV283</f>
        <v>0</v>
      </c>
      <c r="Z89" s="531">
        <f>'Decision tree'!AW283</f>
        <v>0</v>
      </c>
      <c r="AA89" s="531">
        <f>SUM('Decision tree'!AX283:AY283)</f>
        <v>0.14285714285714285</v>
      </c>
      <c r="AB89" s="533">
        <f>SUM('Decision tree'!AZ283:BA283)</f>
        <v>0.8571428571428571</v>
      </c>
      <c r="AC89" s="419"/>
      <c r="AD89" s="805" t="s">
        <v>265</v>
      </c>
      <c r="AE89" s="808" t="s">
        <v>266</v>
      </c>
      <c r="AF89" s="808"/>
      <c r="AG89" s="531">
        <f>'Decision tree'!BM283</f>
        <v>0</v>
      </c>
      <c r="AH89" s="531">
        <f>'Decision tree'!BN283</f>
        <v>0</v>
      </c>
      <c r="AI89" s="531">
        <f>SUM('Decision tree'!BO283:BP283)</f>
        <v>0.4</v>
      </c>
      <c r="AJ89" s="533">
        <f>SUM('Decision tree'!BQ283:BR283)</f>
        <v>0.60000000000000009</v>
      </c>
      <c r="AU89" s="338"/>
      <c r="AV89" s="431"/>
      <c r="AW89" s="431"/>
      <c r="AX89" s="431"/>
      <c r="AY89" s="431"/>
      <c r="AZ89" s="431"/>
      <c r="BA89" s="431"/>
      <c r="BB89" s="431"/>
      <c r="BC89" s="431"/>
      <c r="BD89" s="431"/>
    </row>
    <row r="90" spans="3:56" ht="60" customHeight="1" x14ac:dyDescent="0.35">
      <c r="C90" s="878"/>
      <c r="D90" s="222" t="s">
        <v>267</v>
      </c>
      <c r="E90" s="469">
        <f>'Decision tree'!E191</f>
        <v>0.3611111111111111</v>
      </c>
      <c r="F90" s="469">
        <f>'Decision tree'!F191</f>
        <v>0.19444444444444445</v>
      </c>
      <c r="G90" s="469">
        <f>SUM('Decision tree'!G191:H191)</f>
        <v>0.25</v>
      </c>
      <c r="H90" s="486">
        <f>SUM('Decision tree'!I191:J191)</f>
        <v>0.19444444444444442</v>
      </c>
      <c r="I90" s="419"/>
      <c r="J90" s="419"/>
      <c r="K90" s="419"/>
      <c r="L90" s="419"/>
      <c r="M90" s="867"/>
      <c r="N90" s="846" t="s">
        <v>267</v>
      </c>
      <c r="O90" s="846"/>
      <c r="P90" s="469">
        <f>'Decision tree'!AA191</f>
        <v>0.14285714285714285</v>
      </c>
      <c r="Q90" s="469">
        <f>'Decision tree'!AB191</f>
        <v>0.14285714285714285</v>
      </c>
      <c r="R90" s="469">
        <f>SUM('Decision tree'!AC191:AD191)</f>
        <v>0.42857142857142855</v>
      </c>
      <c r="S90" s="486">
        <f>SUM('Decision tree'!AE191:AF191)</f>
        <v>0.2857142857142857</v>
      </c>
      <c r="V90" s="850"/>
      <c r="W90" s="859" t="s">
        <v>267</v>
      </c>
      <c r="X90" s="859"/>
      <c r="Y90" s="468">
        <f>'Decision tree'!AV284</f>
        <v>0.5714285714285714</v>
      </c>
      <c r="Z90" s="468">
        <f>'Decision tree'!AW284</f>
        <v>0</v>
      </c>
      <c r="AA90" s="468">
        <f>SUM('Decision tree'!AX284:AY284)</f>
        <v>0.2857142857142857</v>
      </c>
      <c r="AB90" s="537">
        <f>SUM('Decision tree'!AZ284:BA284)</f>
        <v>0.14285714285714285</v>
      </c>
      <c r="AC90" s="419"/>
      <c r="AD90" s="806"/>
      <c r="AE90" s="804" t="s">
        <v>267</v>
      </c>
      <c r="AF90" s="804"/>
      <c r="AG90" s="468">
        <f>'Decision tree'!BM284</f>
        <v>0.2</v>
      </c>
      <c r="AH90" s="468">
        <f>'Decision tree'!BN284</f>
        <v>0</v>
      </c>
      <c r="AI90" s="468">
        <f>SUM('Decision tree'!BO284:BP284)</f>
        <v>0.8</v>
      </c>
      <c r="AJ90" s="537">
        <f>SUM('Decision tree'!BQ284:BR284)</f>
        <v>0</v>
      </c>
      <c r="AU90" s="338"/>
      <c r="AV90" s="431"/>
      <c r="AW90" s="431"/>
      <c r="AX90" s="431"/>
      <c r="AY90" s="431"/>
      <c r="AZ90" s="431"/>
      <c r="BA90" s="431"/>
      <c r="BB90" s="431"/>
      <c r="BC90" s="431"/>
      <c r="BD90" s="431"/>
    </row>
    <row r="91" spans="3:56" ht="60" customHeight="1" x14ac:dyDescent="0.35">
      <c r="C91" s="878"/>
      <c r="D91" s="222" t="s">
        <v>268</v>
      </c>
      <c r="E91" s="469">
        <f>'Decision tree'!E192</f>
        <v>0.27027027027027029</v>
      </c>
      <c r="F91" s="469">
        <f>'Decision tree'!F192</f>
        <v>5.4054054054054057E-2</v>
      </c>
      <c r="G91" s="469">
        <f>SUM('Decision tree'!G192:H192)</f>
        <v>0.35135135135135137</v>
      </c>
      <c r="H91" s="486">
        <f>SUM('Decision tree'!I192:J192)</f>
        <v>0.32432432432432434</v>
      </c>
      <c r="I91" s="419"/>
      <c r="J91" s="419"/>
      <c r="K91" s="419"/>
      <c r="L91" s="419"/>
      <c r="M91" s="867"/>
      <c r="N91" s="846" t="s">
        <v>268</v>
      </c>
      <c r="O91" s="846"/>
      <c r="P91" s="469">
        <f>'Decision tree'!AA192</f>
        <v>0.16666666666666666</v>
      </c>
      <c r="Q91" s="469">
        <f>'Decision tree'!AB192</f>
        <v>0.5</v>
      </c>
      <c r="R91" s="469">
        <f>SUM('Decision tree'!AC192:AD192)</f>
        <v>0</v>
      </c>
      <c r="S91" s="486">
        <f>SUM('Decision tree'!AE192:AF192)</f>
        <v>0.33333333333333331</v>
      </c>
      <c r="V91" s="850"/>
      <c r="W91" s="859" t="s">
        <v>268</v>
      </c>
      <c r="X91" s="859"/>
      <c r="Y91" s="468">
        <f>'Decision tree'!AV285</f>
        <v>0.14285714285714285</v>
      </c>
      <c r="Z91" s="468">
        <f>'Decision tree'!AW285</f>
        <v>0</v>
      </c>
      <c r="AA91" s="468">
        <f>SUM('Decision tree'!AX285:AY285)</f>
        <v>0.14285714285714285</v>
      </c>
      <c r="AB91" s="537">
        <f>SUM('Decision tree'!AZ285:BA285)</f>
        <v>0.71428571428571419</v>
      </c>
      <c r="AC91" s="419"/>
      <c r="AD91" s="806"/>
      <c r="AE91" s="804" t="s">
        <v>268</v>
      </c>
      <c r="AF91" s="804"/>
      <c r="AG91" s="468">
        <f>'Decision tree'!BM285</f>
        <v>0</v>
      </c>
      <c r="AH91" s="468">
        <f>'Decision tree'!BN285</f>
        <v>0</v>
      </c>
      <c r="AI91" s="468">
        <f>SUM('Decision tree'!BO285:BP285)</f>
        <v>0.4</v>
      </c>
      <c r="AJ91" s="537">
        <f>SUM('Decision tree'!BQ285:BR285)</f>
        <v>0.60000000000000009</v>
      </c>
      <c r="AU91" s="338"/>
      <c r="AV91" s="431"/>
      <c r="AW91" s="431"/>
      <c r="AX91" s="431"/>
      <c r="AY91" s="431"/>
      <c r="AZ91" s="431"/>
      <c r="BA91" s="431"/>
      <c r="BB91" s="431"/>
      <c r="BC91" s="431"/>
      <c r="BD91" s="431"/>
    </row>
    <row r="92" spans="3:56" ht="60" customHeight="1" x14ac:dyDescent="0.35">
      <c r="C92" s="878"/>
      <c r="D92" s="222" t="s">
        <v>269</v>
      </c>
      <c r="E92" s="469">
        <f>'Decision tree'!E193</f>
        <v>0.27027027027027029</v>
      </c>
      <c r="F92" s="469">
        <f>'Decision tree'!F193</f>
        <v>5.4054054054054057E-2</v>
      </c>
      <c r="G92" s="469">
        <f>SUM('Decision tree'!G193:H193)</f>
        <v>0.40540540540540543</v>
      </c>
      <c r="H92" s="486">
        <f>SUM('Decision tree'!I193:J193)</f>
        <v>0.27027027027027029</v>
      </c>
      <c r="I92" s="419"/>
      <c r="J92" s="419"/>
      <c r="K92" s="419"/>
      <c r="L92" s="419"/>
      <c r="M92" s="867"/>
      <c r="N92" s="846" t="s">
        <v>269</v>
      </c>
      <c r="O92" s="846"/>
      <c r="P92" s="469">
        <f>'Decision tree'!AA193</f>
        <v>0.33333333333333331</v>
      </c>
      <c r="Q92" s="469">
        <f>'Decision tree'!AB193</f>
        <v>0.33333333333333331</v>
      </c>
      <c r="R92" s="469">
        <f>SUM('Decision tree'!AC193:AD193)</f>
        <v>0</v>
      </c>
      <c r="S92" s="486">
        <f>SUM('Decision tree'!AE193:AF193)</f>
        <v>0.33333333333333331</v>
      </c>
      <c r="V92" s="850"/>
      <c r="W92" s="859" t="s">
        <v>269</v>
      </c>
      <c r="X92" s="859"/>
      <c r="Y92" s="468">
        <f>'Decision tree'!AV286</f>
        <v>0.14285714285714285</v>
      </c>
      <c r="Z92" s="468">
        <f>'Decision tree'!AW286</f>
        <v>0</v>
      </c>
      <c r="AA92" s="468">
        <f>SUM('Decision tree'!AX286:AY286)</f>
        <v>0.14285714285714285</v>
      </c>
      <c r="AB92" s="537">
        <f>SUM('Decision tree'!AZ286:BA286)</f>
        <v>0.71428571428571419</v>
      </c>
      <c r="AC92" s="419"/>
      <c r="AD92" s="806"/>
      <c r="AE92" s="804" t="s">
        <v>269</v>
      </c>
      <c r="AF92" s="804"/>
      <c r="AG92" s="468">
        <f>'Decision tree'!BM286</f>
        <v>0</v>
      </c>
      <c r="AH92" s="468">
        <f>'Decision tree'!BN286</f>
        <v>0</v>
      </c>
      <c r="AI92" s="468">
        <f>SUM('Decision tree'!BO286:BP286)</f>
        <v>0.2</v>
      </c>
      <c r="AJ92" s="537">
        <f>SUM('Decision tree'!BQ286:BR286)</f>
        <v>0.8</v>
      </c>
      <c r="AU92" s="338"/>
      <c r="AV92" s="431"/>
      <c r="AW92" s="431"/>
      <c r="AX92" s="431"/>
      <c r="AY92" s="431"/>
      <c r="AZ92" s="431"/>
      <c r="BA92" s="431"/>
      <c r="BB92" s="431"/>
      <c r="BC92" s="431"/>
      <c r="BD92" s="431"/>
    </row>
    <row r="93" spans="3:56" ht="60" customHeight="1" thickBot="1" x14ac:dyDescent="0.4">
      <c r="C93" s="879"/>
      <c r="D93" s="487" t="s">
        <v>270</v>
      </c>
      <c r="E93" s="488">
        <f>'Decision tree'!E194</f>
        <v>0.51351351351351349</v>
      </c>
      <c r="F93" s="488">
        <f>'Decision tree'!F194</f>
        <v>2.7027027027027029E-2</v>
      </c>
      <c r="G93" s="488">
        <f>SUM('Decision tree'!G194:H194)</f>
        <v>0.10810810810810811</v>
      </c>
      <c r="H93" s="489">
        <f>SUM('Decision tree'!I194:J194)</f>
        <v>0.35135135135135137</v>
      </c>
      <c r="I93" s="419"/>
      <c r="J93" s="419"/>
      <c r="K93" s="419"/>
      <c r="L93" s="419"/>
      <c r="M93" s="868"/>
      <c r="N93" s="847" t="s">
        <v>270</v>
      </c>
      <c r="O93" s="847"/>
      <c r="P93" s="488">
        <f>'Decision tree'!AA194</f>
        <v>0.2857142857142857</v>
      </c>
      <c r="Q93" s="488">
        <f>'Decision tree'!AB194</f>
        <v>0</v>
      </c>
      <c r="R93" s="488">
        <f>SUM('Decision tree'!AC194:AD194)</f>
        <v>0.14285714285714285</v>
      </c>
      <c r="S93" s="489">
        <f>SUM('Decision tree'!AE194:AF194)</f>
        <v>0.5714285714285714</v>
      </c>
      <c r="V93" s="851"/>
      <c r="W93" s="857" t="s">
        <v>270</v>
      </c>
      <c r="X93" s="857"/>
      <c r="Y93" s="532">
        <f>'Decision tree'!AV287</f>
        <v>0</v>
      </c>
      <c r="Z93" s="532">
        <f>'Decision tree'!AW287</f>
        <v>0</v>
      </c>
      <c r="AA93" s="532">
        <f>SUM('Decision tree'!AX287:AY287)</f>
        <v>0.2857142857142857</v>
      </c>
      <c r="AB93" s="538">
        <f>SUM('Decision tree'!AZ287:BA287)</f>
        <v>0.71428571428571419</v>
      </c>
      <c r="AC93" s="419"/>
      <c r="AD93" s="807"/>
      <c r="AE93" s="809" t="s">
        <v>270</v>
      </c>
      <c r="AF93" s="809"/>
      <c r="AG93" s="532">
        <f>'Decision tree'!BM287</f>
        <v>0</v>
      </c>
      <c r="AH93" s="532">
        <f>'Decision tree'!BN287</f>
        <v>0</v>
      </c>
      <c r="AI93" s="532">
        <f>SUM('Decision tree'!BO287:BP287)</f>
        <v>0.2</v>
      </c>
      <c r="AJ93" s="538">
        <f>SUM('Decision tree'!BQ287:BR287)</f>
        <v>0.8</v>
      </c>
      <c r="AU93" s="338"/>
      <c r="AV93" s="431"/>
      <c r="AW93" s="431"/>
      <c r="AX93" s="431"/>
      <c r="AY93" s="431"/>
      <c r="AZ93" s="431"/>
      <c r="BA93" s="431"/>
      <c r="BB93" s="431"/>
      <c r="BC93" s="431"/>
      <c r="BD93" s="431"/>
    </row>
    <row r="94" spans="3:56" ht="60" customHeight="1" x14ac:dyDescent="0.35">
      <c r="C94" s="877" t="s">
        <v>271</v>
      </c>
      <c r="D94" s="483" t="s">
        <v>272</v>
      </c>
      <c r="E94" s="484">
        <f>'Decision tree'!E195</f>
        <v>0</v>
      </c>
      <c r="F94" s="484">
        <f>'Decision tree'!F195</f>
        <v>0</v>
      </c>
      <c r="G94" s="484">
        <f>SUM('Decision tree'!G195:H195)</f>
        <v>0.16216216216216217</v>
      </c>
      <c r="H94" s="485">
        <f>SUM('Decision tree'!I195:J195)</f>
        <v>0.83783783783783783</v>
      </c>
      <c r="I94" s="419"/>
      <c r="J94" s="419"/>
      <c r="K94" s="419"/>
      <c r="L94" s="419"/>
      <c r="M94" s="866" t="s">
        <v>271</v>
      </c>
      <c r="N94" s="862" t="s">
        <v>272</v>
      </c>
      <c r="O94" s="862"/>
      <c r="P94" s="484">
        <f>'Decision tree'!AA195</f>
        <v>0</v>
      </c>
      <c r="Q94" s="484">
        <f>'Decision tree'!AB195</f>
        <v>0</v>
      </c>
      <c r="R94" s="484">
        <f>SUM('Decision tree'!AC195:AD195)</f>
        <v>0</v>
      </c>
      <c r="S94" s="485">
        <f>SUM('Decision tree'!AE195:AF195)</f>
        <v>1</v>
      </c>
      <c r="V94" s="849" t="s">
        <v>271</v>
      </c>
      <c r="W94" s="858" t="s">
        <v>272</v>
      </c>
      <c r="X94" s="858"/>
      <c r="Y94" s="531">
        <f>'Decision tree'!AV288</f>
        <v>0</v>
      </c>
      <c r="Z94" s="531">
        <f>'Decision tree'!AW288</f>
        <v>0</v>
      </c>
      <c r="AA94" s="531">
        <f>SUM('Decision tree'!AX288:AY288)</f>
        <v>0.16666666666666666</v>
      </c>
      <c r="AB94" s="533">
        <f>SUM('Decision tree'!AZ288:BA288)</f>
        <v>0.83333333333333326</v>
      </c>
      <c r="AC94" s="419"/>
      <c r="AD94" s="805" t="s">
        <v>271</v>
      </c>
      <c r="AE94" s="808" t="s">
        <v>272</v>
      </c>
      <c r="AF94" s="808"/>
      <c r="AG94" s="531">
        <f>'Decision tree'!BM288</f>
        <v>0</v>
      </c>
      <c r="AH94" s="531">
        <f>'Decision tree'!BN288</f>
        <v>0</v>
      </c>
      <c r="AI94" s="531">
        <f>SUM('Decision tree'!BO288:BP288)</f>
        <v>0</v>
      </c>
      <c r="AJ94" s="533">
        <f>SUM('Decision tree'!BQ288:BR288)</f>
        <v>1</v>
      </c>
      <c r="AU94" s="338"/>
      <c r="AV94" s="431"/>
      <c r="AW94" s="431"/>
      <c r="AX94" s="431"/>
      <c r="AY94" s="431"/>
      <c r="AZ94" s="431"/>
      <c r="BA94" s="431"/>
      <c r="BB94" s="431"/>
      <c r="BC94" s="431"/>
      <c r="BD94" s="431"/>
    </row>
    <row r="95" spans="3:56" ht="60" customHeight="1" x14ac:dyDescent="0.35">
      <c r="C95" s="878"/>
      <c r="D95" s="222" t="s">
        <v>273</v>
      </c>
      <c r="E95" s="469">
        <f>'Decision tree'!E196</f>
        <v>0</v>
      </c>
      <c r="F95" s="469">
        <f>'Decision tree'!F196</f>
        <v>0</v>
      </c>
      <c r="G95" s="469">
        <f>SUM('Decision tree'!G196:H196)</f>
        <v>8.1081081081081086E-2</v>
      </c>
      <c r="H95" s="486">
        <f>SUM('Decision tree'!I196:J196)</f>
        <v>0.91891891891891886</v>
      </c>
      <c r="I95" s="419"/>
      <c r="J95" s="419"/>
      <c r="K95" s="419"/>
      <c r="L95" s="419"/>
      <c r="M95" s="867"/>
      <c r="N95" s="846" t="s">
        <v>273</v>
      </c>
      <c r="O95" s="846"/>
      <c r="P95" s="469">
        <f>'Decision tree'!AA196</f>
        <v>0</v>
      </c>
      <c r="Q95" s="469">
        <f>'Decision tree'!AB196</f>
        <v>0</v>
      </c>
      <c r="R95" s="469">
        <f>SUM('Decision tree'!AC196:AD196)</f>
        <v>0</v>
      </c>
      <c r="S95" s="486">
        <f>SUM('Decision tree'!AE196:AF196)</f>
        <v>1</v>
      </c>
      <c r="V95" s="850"/>
      <c r="W95" s="859" t="s">
        <v>273</v>
      </c>
      <c r="X95" s="859"/>
      <c r="Y95" s="468">
        <f>'Decision tree'!AV289</f>
        <v>0</v>
      </c>
      <c r="Z95" s="468">
        <f>'Decision tree'!AW289</f>
        <v>0</v>
      </c>
      <c r="AA95" s="468">
        <f>SUM('Decision tree'!AX289:AY289)</f>
        <v>0.16666666666666666</v>
      </c>
      <c r="AB95" s="537">
        <f>SUM('Decision tree'!AZ289:BA289)</f>
        <v>0.83333333333333326</v>
      </c>
      <c r="AC95" s="419"/>
      <c r="AD95" s="806"/>
      <c r="AE95" s="804" t="s">
        <v>273</v>
      </c>
      <c r="AF95" s="804"/>
      <c r="AG95" s="468">
        <f>'Decision tree'!BM289</f>
        <v>0</v>
      </c>
      <c r="AH95" s="468">
        <f>'Decision tree'!BN289</f>
        <v>0</v>
      </c>
      <c r="AI95" s="468">
        <f>SUM('Decision tree'!BO289:BP289)</f>
        <v>0</v>
      </c>
      <c r="AJ95" s="537">
        <f>SUM('Decision tree'!BQ289:BR289)</f>
        <v>1</v>
      </c>
      <c r="AU95" s="338"/>
      <c r="AV95" s="431"/>
      <c r="AW95" s="431"/>
      <c r="AX95" s="431"/>
      <c r="AY95" s="431"/>
      <c r="AZ95" s="431"/>
      <c r="BA95" s="431"/>
      <c r="BB95" s="431"/>
      <c r="BC95" s="431"/>
      <c r="BD95" s="431"/>
    </row>
    <row r="96" spans="3:56" ht="60" customHeight="1" x14ac:dyDescent="0.35">
      <c r="C96" s="878"/>
      <c r="D96" s="222" t="s">
        <v>274</v>
      </c>
      <c r="E96" s="469">
        <f>'Decision tree'!E197</f>
        <v>2.7027027027027029E-2</v>
      </c>
      <c r="F96" s="469">
        <f>'Decision tree'!F197</f>
        <v>0</v>
      </c>
      <c r="G96" s="469">
        <f>SUM('Decision tree'!G197:H197)</f>
        <v>0.1891891891891892</v>
      </c>
      <c r="H96" s="486">
        <f>SUM('Decision tree'!I197:J197)</f>
        <v>0.78378378378378377</v>
      </c>
      <c r="I96" s="419"/>
      <c r="J96" s="419"/>
      <c r="K96" s="419"/>
      <c r="L96" s="419"/>
      <c r="M96" s="867"/>
      <c r="N96" s="846" t="s">
        <v>274</v>
      </c>
      <c r="O96" s="846"/>
      <c r="P96" s="469">
        <f>'Decision tree'!AA197</f>
        <v>0</v>
      </c>
      <c r="Q96" s="469">
        <f>'Decision tree'!AB197</f>
        <v>0</v>
      </c>
      <c r="R96" s="469">
        <f>SUM('Decision tree'!AC197:AD197)</f>
        <v>0.14285714285714285</v>
      </c>
      <c r="S96" s="486">
        <f>SUM('Decision tree'!AE197:AF197)</f>
        <v>0.8571428571428571</v>
      </c>
      <c r="V96" s="850"/>
      <c r="W96" s="859" t="s">
        <v>274</v>
      </c>
      <c r="X96" s="859"/>
      <c r="Y96" s="468">
        <f>'Decision tree'!AV290</f>
        <v>0</v>
      </c>
      <c r="Z96" s="468">
        <f>'Decision tree'!AW290</f>
        <v>0</v>
      </c>
      <c r="AA96" s="468">
        <f>SUM('Decision tree'!AX290:AY290)</f>
        <v>0.16666666666666666</v>
      </c>
      <c r="AB96" s="537">
        <f>SUM('Decision tree'!AZ290:BA290)</f>
        <v>0.83333333333333326</v>
      </c>
      <c r="AC96" s="419"/>
      <c r="AD96" s="806"/>
      <c r="AE96" s="804" t="s">
        <v>274</v>
      </c>
      <c r="AF96" s="804"/>
      <c r="AG96" s="468">
        <f>'Decision tree'!BM290</f>
        <v>0</v>
      </c>
      <c r="AH96" s="468">
        <f>'Decision tree'!BN290</f>
        <v>0</v>
      </c>
      <c r="AI96" s="468">
        <f>SUM('Decision tree'!BO290:BP290)</f>
        <v>0.2</v>
      </c>
      <c r="AJ96" s="537">
        <f>SUM('Decision tree'!BQ290:BR290)</f>
        <v>0.8</v>
      </c>
      <c r="AU96" s="338"/>
      <c r="AV96" s="431"/>
      <c r="AW96" s="431"/>
      <c r="AX96" s="431"/>
      <c r="AY96" s="431"/>
      <c r="AZ96" s="431"/>
      <c r="BA96" s="431"/>
      <c r="BB96" s="431"/>
      <c r="BC96" s="431"/>
      <c r="BD96" s="431"/>
    </row>
    <row r="97" spans="3:56" ht="60" customHeight="1" x14ac:dyDescent="0.35">
      <c r="C97" s="878"/>
      <c r="D97" s="222" t="s">
        <v>275</v>
      </c>
      <c r="E97" s="469">
        <f>'Decision tree'!E198</f>
        <v>0.1111111111111111</v>
      </c>
      <c r="F97" s="469">
        <f>'Decision tree'!F198</f>
        <v>0</v>
      </c>
      <c r="G97" s="469">
        <f>SUM('Decision tree'!G198:H198)</f>
        <v>0.30555555555555558</v>
      </c>
      <c r="H97" s="486">
        <f>SUM('Decision tree'!I198:J198)</f>
        <v>0.58333333333333326</v>
      </c>
      <c r="I97" s="419"/>
      <c r="J97" s="419"/>
      <c r="K97" s="419"/>
      <c r="L97" s="419"/>
      <c r="M97" s="867"/>
      <c r="N97" s="846" t="s">
        <v>275</v>
      </c>
      <c r="O97" s="846"/>
      <c r="P97" s="469">
        <f>'Decision tree'!AA198</f>
        <v>0</v>
      </c>
      <c r="Q97" s="469">
        <f>'Decision tree'!AB198</f>
        <v>0</v>
      </c>
      <c r="R97" s="469">
        <f>SUM('Decision tree'!AC198:AD198)</f>
        <v>0.2857142857142857</v>
      </c>
      <c r="S97" s="486">
        <f>SUM('Decision tree'!AE198:AF198)</f>
        <v>0.71428571428571419</v>
      </c>
      <c r="V97" s="850"/>
      <c r="W97" s="859" t="s">
        <v>275</v>
      </c>
      <c r="X97" s="859"/>
      <c r="Y97" s="468">
        <f>'Decision tree'!AV291</f>
        <v>0</v>
      </c>
      <c r="Z97" s="468">
        <f>'Decision tree'!AW291</f>
        <v>0</v>
      </c>
      <c r="AA97" s="468">
        <f>SUM('Decision tree'!AX291:AY291)</f>
        <v>0.16666666666666666</v>
      </c>
      <c r="AB97" s="537">
        <f>SUM('Decision tree'!AZ291:BA291)</f>
        <v>0.83333333333333326</v>
      </c>
      <c r="AC97" s="419"/>
      <c r="AD97" s="806"/>
      <c r="AE97" s="804" t="s">
        <v>275</v>
      </c>
      <c r="AF97" s="804"/>
      <c r="AG97" s="468">
        <f>'Decision tree'!BM291</f>
        <v>0</v>
      </c>
      <c r="AH97" s="468">
        <f>'Decision tree'!BN291</f>
        <v>0</v>
      </c>
      <c r="AI97" s="468">
        <f>SUM('Decision tree'!BO291:BP291)</f>
        <v>0</v>
      </c>
      <c r="AJ97" s="537">
        <f>SUM('Decision tree'!BQ291:BR291)</f>
        <v>1</v>
      </c>
      <c r="AU97" s="338"/>
      <c r="AV97" s="431"/>
      <c r="AW97" s="431"/>
      <c r="AX97" s="431"/>
      <c r="AY97" s="431"/>
      <c r="AZ97" s="431"/>
      <c r="BA97" s="431"/>
      <c r="BB97" s="431"/>
      <c r="BC97" s="431"/>
      <c r="BD97" s="431"/>
    </row>
    <row r="98" spans="3:56" ht="60" customHeight="1" x14ac:dyDescent="0.35">
      <c r="C98" s="878"/>
      <c r="D98" s="222" t="s">
        <v>276</v>
      </c>
      <c r="E98" s="469">
        <f>'Decision tree'!E199</f>
        <v>0</v>
      </c>
      <c r="F98" s="469">
        <f>'Decision tree'!F199</f>
        <v>0</v>
      </c>
      <c r="G98" s="469">
        <f>SUM('Decision tree'!G199:H199)</f>
        <v>0.27027027027027029</v>
      </c>
      <c r="H98" s="486">
        <f>SUM('Decision tree'!I199:J199)</f>
        <v>0.72972972972972971</v>
      </c>
      <c r="I98" s="419"/>
      <c r="J98" s="419"/>
      <c r="K98" s="419"/>
      <c r="L98" s="419"/>
      <c r="M98" s="867"/>
      <c r="N98" s="846" t="s">
        <v>276</v>
      </c>
      <c r="O98" s="846"/>
      <c r="P98" s="469">
        <f>'Decision tree'!AA199</f>
        <v>0.14285714285714285</v>
      </c>
      <c r="Q98" s="469">
        <f>'Decision tree'!AB199</f>
        <v>0</v>
      </c>
      <c r="R98" s="469">
        <f>SUM('Decision tree'!AC199:AD199)</f>
        <v>0.2857142857142857</v>
      </c>
      <c r="S98" s="486">
        <f>SUM('Decision tree'!AE199:AF199)</f>
        <v>0.5714285714285714</v>
      </c>
      <c r="V98" s="850"/>
      <c r="W98" s="859" t="s">
        <v>276</v>
      </c>
      <c r="X98" s="859"/>
      <c r="Y98" s="468">
        <f>'Decision tree'!AV292</f>
        <v>0</v>
      </c>
      <c r="Z98" s="468">
        <f>'Decision tree'!AW292</f>
        <v>0</v>
      </c>
      <c r="AA98" s="468">
        <f>SUM('Decision tree'!AX292:AY292)</f>
        <v>0.16666666666666666</v>
      </c>
      <c r="AB98" s="537">
        <f>SUM('Decision tree'!AZ292:BA292)</f>
        <v>0.83333333333333326</v>
      </c>
      <c r="AC98" s="419"/>
      <c r="AD98" s="806"/>
      <c r="AE98" s="804" t="s">
        <v>276</v>
      </c>
      <c r="AF98" s="804"/>
      <c r="AG98" s="468">
        <f>'Decision tree'!BM292</f>
        <v>0</v>
      </c>
      <c r="AH98" s="468">
        <f>'Decision tree'!BN292</f>
        <v>0</v>
      </c>
      <c r="AI98" s="468">
        <f>SUM('Decision tree'!BO292:BP292)</f>
        <v>0</v>
      </c>
      <c r="AJ98" s="537">
        <f>SUM('Decision tree'!BQ292:BR292)</f>
        <v>1</v>
      </c>
      <c r="AU98" s="338"/>
      <c r="AV98" s="431"/>
      <c r="AW98" s="431"/>
      <c r="AX98" s="431"/>
      <c r="AY98" s="431"/>
      <c r="AZ98" s="431"/>
      <c r="BA98" s="431"/>
      <c r="BB98" s="431"/>
      <c r="BC98" s="431"/>
      <c r="BD98" s="431"/>
    </row>
    <row r="99" spans="3:56" ht="60" customHeight="1" x14ac:dyDescent="0.35">
      <c r="C99" s="878"/>
      <c r="D99" s="222" t="s">
        <v>277</v>
      </c>
      <c r="E99" s="469">
        <f>'Decision tree'!E200</f>
        <v>0</v>
      </c>
      <c r="F99" s="469">
        <f>'Decision tree'!F200</f>
        <v>0</v>
      </c>
      <c r="G99" s="469">
        <f>SUM('Decision tree'!G200:H200)</f>
        <v>5.4054054054054057E-2</v>
      </c>
      <c r="H99" s="486">
        <f>SUM('Decision tree'!I200:J200)</f>
        <v>0.94594594594594605</v>
      </c>
      <c r="I99" s="419"/>
      <c r="J99" s="419"/>
      <c r="K99" s="419"/>
      <c r="L99" s="419"/>
      <c r="M99" s="867"/>
      <c r="N99" s="846" t="s">
        <v>277</v>
      </c>
      <c r="O99" s="846"/>
      <c r="P99" s="469">
        <f>'Decision tree'!AA200</f>
        <v>0</v>
      </c>
      <c r="Q99" s="469">
        <f>'Decision tree'!AB200</f>
        <v>0</v>
      </c>
      <c r="R99" s="469">
        <f>SUM('Decision tree'!AC200:AD200)</f>
        <v>0</v>
      </c>
      <c r="S99" s="486">
        <f>SUM('Decision tree'!AE200:AF200)</f>
        <v>1</v>
      </c>
      <c r="V99" s="850"/>
      <c r="W99" s="859" t="s">
        <v>277</v>
      </c>
      <c r="X99" s="859"/>
      <c r="Y99" s="468">
        <f>'Decision tree'!AV293</f>
        <v>0</v>
      </c>
      <c r="Z99" s="468">
        <f>'Decision tree'!AW293</f>
        <v>0</v>
      </c>
      <c r="AA99" s="468">
        <f>SUM('Decision tree'!AX293:AY293)</f>
        <v>0.16666666666666666</v>
      </c>
      <c r="AB99" s="537">
        <f>SUM('Decision tree'!AZ293:BA293)</f>
        <v>0.83333333333333326</v>
      </c>
      <c r="AC99" s="419"/>
      <c r="AD99" s="806"/>
      <c r="AE99" s="804" t="s">
        <v>277</v>
      </c>
      <c r="AF99" s="804"/>
      <c r="AG99" s="468">
        <f>'Decision tree'!BM293</f>
        <v>0</v>
      </c>
      <c r="AH99" s="468">
        <f>'Decision tree'!BN293</f>
        <v>0</v>
      </c>
      <c r="AI99" s="468">
        <f>SUM('Decision tree'!BO293:BP293)</f>
        <v>0</v>
      </c>
      <c r="AJ99" s="537">
        <f>SUM('Decision tree'!BQ293:BR293)</f>
        <v>1</v>
      </c>
      <c r="AU99" s="338"/>
      <c r="AV99" s="431"/>
      <c r="AW99" s="431"/>
      <c r="AX99" s="431"/>
      <c r="AY99" s="431"/>
      <c r="AZ99" s="431"/>
      <c r="BA99" s="431"/>
      <c r="BB99" s="431"/>
      <c r="BC99" s="431"/>
      <c r="BD99" s="431"/>
    </row>
    <row r="100" spans="3:56" ht="60" customHeight="1" thickBot="1" x14ac:dyDescent="0.4">
      <c r="C100" s="879"/>
      <c r="D100" s="487" t="s">
        <v>278</v>
      </c>
      <c r="E100" s="488">
        <f>'Decision tree'!E201</f>
        <v>0</v>
      </c>
      <c r="F100" s="488">
        <f>'Decision tree'!F201</f>
        <v>0</v>
      </c>
      <c r="G100" s="488">
        <f>SUM('Decision tree'!G201:H201)</f>
        <v>2.7027027027027029E-2</v>
      </c>
      <c r="H100" s="489">
        <f>SUM('Decision tree'!I201:J201)</f>
        <v>0.97297297297297303</v>
      </c>
      <c r="I100" s="419"/>
      <c r="J100" s="419"/>
      <c r="K100" s="419"/>
      <c r="L100" s="419"/>
      <c r="M100" s="868"/>
      <c r="N100" s="847" t="s">
        <v>278</v>
      </c>
      <c r="O100" s="847"/>
      <c r="P100" s="488">
        <f>'Decision tree'!AA201</f>
        <v>0</v>
      </c>
      <c r="Q100" s="488">
        <f>'Decision tree'!AB201</f>
        <v>0</v>
      </c>
      <c r="R100" s="488">
        <f>SUM('Decision tree'!AC201:AD201)</f>
        <v>0.14285714285714285</v>
      </c>
      <c r="S100" s="489">
        <f>SUM('Decision tree'!AE201:AF201)</f>
        <v>0.85714285714285721</v>
      </c>
      <c r="V100" s="851"/>
      <c r="W100" s="857" t="s">
        <v>278</v>
      </c>
      <c r="X100" s="857"/>
      <c r="Y100" s="532">
        <f>'Decision tree'!AV294</f>
        <v>0</v>
      </c>
      <c r="Z100" s="532">
        <f>'Decision tree'!AW294</f>
        <v>0</v>
      </c>
      <c r="AA100" s="532">
        <f>SUM('Decision tree'!AX294:AY294)</f>
        <v>0.16666666666666666</v>
      </c>
      <c r="AB100" s="538">
        <f>SUM('Decision tree'!AZ294:BA294)</f>
        <v>0.83333333333333326</v>
      </c>
      <c r="AC100" s="419"/>
      <c r="AD100" s="807"/>
      <c r="AE100" s="809" t="s">
        <v>278</v>
      </c>
      <c r="AF100" s="809"/>
      <c r="AG100" s="532">
        <f>'Decision tree'!BM294</f>
        <v>0</v>
      </c>
      <c r="AH100" s="532">
        <f>'Decision tree'!BN294</f>
        <v>0</v>
      </c>
      <c r="AI100" s="532">
        <f>SUM('Decision tree'!BO294:BP294)</f>
        <v>0</v>
      </c>
      <c r="AJ100" s="538">
        <f>SUM('Decision tree'!BQ294:BR294)</f>
        <v>1</v>
      </c>
      <c r="AU100" s="338"/>
      <c r="AV100" s="431"/>
      <c r="AW100" s="431"/>
      <c r="AX100" s="431"/>
      <c r="AY100" s="431"/>
      <c r="AZ100" s="431"/>
      <c r="BA100" s="431"/>
      <c r="BB100" s="431"/>
      <c r="BC100" s="431"/>
      <c r="BD100" s="431"/>
    </row>
    <row r="101" spans="3:56" ht="60" customHeight="1" x14ac:dyDescent="0.35">
      <c r="C101" s="877" t="s">
        <v>279</v>
      </c>
      <c r="D101" s="483" t="s">
        <v>280</v>
      </c>
      <c r="E101" s="484">
        <f>'Decision tree'!E202</f>
        <v>5.4054054054054057E-2</v>
      </c>
      <c r="F101" s="484">
        <f>'Decision tree'!F202</f>
        <v>5.4054054054054057E-2</v>
      </c>
      <c r="G101" s="484">
        <f>SUM('Decision tree'!G202:H202)</f>
        <v>0.54054054054054057</v>
      </c>
      <c r="H101" s="485">
        <f>SUM('Decision tree'!I202:J202)</f>
        <v>0.35135135135135137</v>
      </c>
      <c r="I101" s="419"/>
      <c r="J101" s="419"/>
      <c r="K101" s="419"/>
      <c r="L101" s="419"/>
      <c r="M101" s="866" t="s">
        <v>279</v>
      </c>
      <c r="N101" s="862" t="s">
        <v>280</v>
      </c>
      <c r="O101" s="862"/>
      <c r="P101" s="484">
        <f>'Decision tree'!AA202</f>
        <v>0</v>
      </c>
      <c r="Q101" s="484">
        <f>'Decision tree'!AB202</f>
        <v>0</v>
      </c>
      <c r="R101" s="484">
        <f>SUM('Decision tree'!AC202:AD202)</f>
        <v>0.33333333333333331</v>
      </c>
      <c r="S101" s="485">
        <f>SUM('Decision tree'!AE202:AF202)</f>
        <v>0.66666666666666663</v>
      </c>
      <c r="V101" s="849" t="s">
        <v>279</v>
      </c>
      <c r="W101" s="858" t="s">
        <v>280</v>
      </c>
      <c r="X101" s="858"/>
      <c r="Y101" s="531">
        <f>'Decision tree'!AV295</f>
        <v>0</v>
      </c>
      <c r="Z101" s="531">
        <f>'Decision tree'!AW295</f>
        <v>0</v>
      </c>
      <c r="AA101" s="531">
        <f>SUM('Decision tree'!AX295:AY295)</f>
        <v>0.33333333333333331</v>
      </c>
      <c r="AB101" s="533">
        <f>SUM('Decision tree'!AZ295:BA295)</f>
        <v>0.66666666666666663</v>
      </c>
      <c r="AC101" s="419"/>
      <c r="AD101" s="805" t="s">
        <v>279</v>
      </c>
      <c r="AE101" s="808" t="s">
        <v>280</v>
      </c>
      <c r="AF101" s="808"/>
      <c r="AG101" s="531">
        <f>'Decision tree'!BM295</f>
        <v>0</v>
      </c>
      <c r="AH101" s="531">
        <f>'Decision tree'!BN295</f>
        <v>0</v>
      </c>
      <c r="AI101" s="531">
        <f>SUM('Decision tree'!BO295:BP295)</f>
        <v>0.2</v>
      </c>
      <c r="AJ101" s="533">
        <f>SUM('Decision tree'!BQ295:BR295)</f>
        <v>0.8</v>
      </c>
      <c r="AU101" s="338"/>
      <c r="AV101" s="431"/>
      <c r="AW101" s="431"/>
      <c r="AX101" s="431"/>
      <c r="AY101" s="431"/>
      <c r="AZ101" s="431"/>
      <c r="BA101" s="431"/>
      <c r="BB101" s="431"/>
      <c r="BC101" s="431"/>
      <c r="BD101" s="431"/>
    </row>
    <row r="102" spans="3:56" ht="60" customHeight="1" x14ac:dyDescent="0.35">
      <c r="C102" s="878"/>
      <c r="D102" s="222" t="s">
        <v>281</v>
      </c>
      <c r="E102" s="469">
        <f>'Decision tree'!E203</f>
        <v>2.7027027027027029E-2</v>
      </c>
      <c r="F102" s="469">
        <f>'Decision tree'!F203</f>
        <v>8.1081081081081086E-2</v>
      </c>
      <c r="G102" s="469">
        <f>SUM('Decision tree'!G203:H203)</f>
        <v>0.45945945945945948</v>
      </c>
      <c r="H102" s="486">
        <f>SUM('Decision tree'!I203:J203)</f>
        <v>0.43243243243243246</v>
      </c>
      <c r="I102" s="419"/>
      <c r="J102" s="419"/>
      <c r="K102" s="419"/>
      <c r="L102" s="419"/>
      <c r="M102" s="867"/>
      <c r="N102" s="846" t="s">
        <v>281</v>
      </c>
      <c r="O102" s="846"/>
      <c r="P102" s="469">
        <f>'Decision tree'!AA203</f>
        <v>0</v>
      </c>
      <c r="Q102" s="469">
        <f>'Decision tree'!AB203</f>
        <v>0</v>
      </c>
      <c r="R102" s="469">
        <f>SUM('Decision tree'!AC203:AD203)</f>
        <v>0.33333333333333331</v>
      </c>
      <c r="S102" s="486">
        <f>SUM('Decision tree'!AE203:AF203)</f>
        <v>0.66666666666666663</v>
      </c>
      <c r="V102" s="850"/>
      <c r="W102" s="859" t="s">
        <v>281</v>
      </c>
      <c r="X102" s="859"/>
      <c r="Y102" s="468">
        <f>'Decision tree'!AV296</f>
        <v>0</v>
      </c>
      <c r="Z102" s="468">
        <f>'Decision tree'!AW296</f>
        <v>0.16666666666666666</v>
      </c>
      <c r="AA102" s="468">
        <f>SUM('Decision tree'!AX296:AY296)</f>
        <v>0</v>
      </c>
      <c r="AB102" s="537">
        <f>SUM('Decision tree'!AZ296:BA296)</f>
        <v>0.83333333333333326</v>
      </c>
      <c r="AC102" s="419"/>
      <c r="AD102" s="806"/>
      <c r="AE102" s="804" t="s">
        <v>281</v>
      </c>
      <c r="AF102" s="804"/>
      <c r="AG102" s="468">
        <f>'Decision tree'!BM296</f>
        <v>0</v>
      </c>
      <c r="AH102" s="468">
        <f>'Decision tree'!BN296</f>
        <v>0</v>
      </c>
      <c r="AI102" s="468">
        <f>SUM('Decision tree'!BO296:BP296)</f>
        <v>0.2</v>
      </c>
      <c r="AJ102" s="537">
        <f>SUM('Decision tree'!BQ296:BR296)</f>
        <v>0.8</v>
      </c>
      <c r="AU102" s="338"/>
      <c r="AV102" s="431"/>
      <c r="AW102" s="431"/>
      <c r="AX102" s="431"/>
      <c r="AY102" s="431"/>
      <c r="AZ102" s="431"/>
      <c r="BA102" s="431"/>
      <c r="BB102" s="431"/>
      <c r="BC102" s="431"/>
      <c r="BD102" s="431"/>
    </row>
    <row r="103" spans="3:56" ht="60" customHeight="1" x14ac:dyDescent="0.35">
      <c r="C103" s="878"/>
      <c r="D103" s="222" t="s">
        <v>282</v>
      </c>
      <c r="E103" s="469">
        <f>'Decision tree'!E204</f>
        <v>5.4054054054054057E-2</v>
      </c>
      <c r="F103" s="469">
        <f>'Decision tree'!F204</f>
        <v>5.4054054054054057E-2</v>
      </c>
      <c r="G103" s="469">
        <f>SUM('Decision tree'!G204:H204)</f>
        <v>0.5135135135135136</v>
      </c>
      <c r="H103" s="486">
        <f>SUM('Decision tree'!I204:J204)</f>
        <v>0.3783783783783784</v>
      </c>
      <c r="I103" s="419"/>
      <c r="J103" s="419"/>
      <c r="K103" s="419"/>
      <c r="L103" s="419"/>
      <c r="M103" s="867"/>
      <c r="N103" s="846" t="s">
        <v>282</v>
      </c>
      <c r="O103" s="846"/>
      <c r="P103" s="469">
        <f>'Decision tree'!AA204</f>
        <v>0</v>
      </c>
      <c r="Q103" s="469">
        <f>'Decision tree'!AB204</f>
        <v>0</v>
      </c>
      <c r="R103" s="469">
        <f>SUM('Decision tree'!AC204:AD204)</f>
        <v>0.42857142857142855</v>
      </c>
      <c r="S103" s="486">
        <f>SUM('Decision tree'!AE204:AF204)</f>
        <v>0.5714285714285714</v>
      </c>
      <c r="V103" s="850"/>
      <c r="W103" s="859" t="s">
        <v>282</v>
      </c>
      <c r="X103" s="859"/>
      <c r="Y103" s="468">
        <f>'Decision tree'!AV297</f>
        <v>0</v>
      </c>
      <c r="Z103" s="468">
        <f>'Decision tree'!AW297</f>
        <v>0</v>
      </c>
      <c r="AA103" s="468">
        <f>SUM('Decision tree'!AX297:AY297)</f>
        <v>0.16666666666666666</v>
      </c>
      <c r="AB103" s="537">
        <f>SUM('Decision tree'!AZ297:BA297)</f>
        <v>0.83333333333333326</v>
      </c>
      <c r="AC103" s="419"/>
      <c r="AD103" s="806"/>
      <c r="AE103" s="804" t="s">
        <v>282</v>
      </c>
      <c r="AF103" s="804"/>
      <c r="AG103" s="468">
        <f>'Decision tree'!BM297</f>
        <v>0</v>
      </c>
      <c r="AH103" s="468">
        <f>'Decision tree'!BN297</f>
        <v>0</v>
      </c>
      <c r="AI103" s="468">
        <f>SUM('Decision tree'!BO297:BP297)</f>
        <v>0</v>
      </c>
      <c r="AJ103" s="537">
        <f>SUM('Decision tree'!BQ297:BR297)</f>
        <v>1</v>
      </c>
      <c r="AU103" s="338"/>
      <c r="AV103" s="431"/>
      <c r="AW103" s="431"/>
      <c r="AX103" s="431"/>
      <c r="AY103" s="431"/>
      <c r="AZ103" s="431"/>
      <c r="BA103" s="431"/>
      <c r="BB103" s="431"/>
      <c r="BC103" s="431"/>
      <c r="BD103" s="431"/>
    </row>
    <row r="104" spans="3:56" ht="60" customHeight="1" x14ac:dyDescent="0.35">
      <c r="C104" s="878"/>
      <c r="D104" s="222" t="s">
        <v>283</v>
      </c>
      <c r="E104" s="469">
        <f>'Decision tree'!E205</f>
        <v>2.7027027027027029E-2</v>
      </c>
      <c r="F104" s="469">
        <f>'Decision tree'!F205</f>
        <v>2.7027027027027029E-2</v>
      </c>
      <c r="G104" s="469">
        <f>SUM('Decision tree'!G205:H205)</f>
        <v>0.35135135135135137</v>
      </c>
      <c r="H104" s="486">
        <f>SUM('Decision tree'!I205:J205)</f>
        <v>0.59459459459459463</v>
      </c>
      <c r="I104" s="419"/>
      <c r="J104" s="419"/>
      <c r="K104" s="419"/>
      <c r="L104" s="419"/>
      <c r="M104" s="867"/>
      <c r="N104" s="846" t="s">
        <v>283</v>
      </c>
      <c r="O104" s="846"/>
      <c r="P104" s="469">
        <f>'Decision tree'!AA205</f>
        <v>0</v>
      </c>
      <c r="Q104" s="469">
        <f>'Decision tree'!AB205</f>
        <v>0</v>
      </c>
      <c r="R104" s="469">
        <f>SUM('Decision tree'!AC205:AD205)</f>
        <v>0.42857142857142855</v>
      </c>
      <c r="S104" s="486">
        <f>SUM('Decision tree'!AE205:AF205)</f>
        <v>0.5714285714285714</v>
      </c>
      <c r="V104" s="850"/>
      <c r="W104" s="859" t="s">
        <v>283</v>
      </c>
      <c r="X104" s="859"/>
      <c r="Y104" s="468">
        <f>'Decision tree'!AV298</f>
        <v>0</v>
      </c>
      <c r="Z104" s="468">
        <f>'Decision tree'!AW298</f>
        <v>0</v>
      </c>
      <c r="AA104" s="468">
        <f>SUM('Decision tree'!AX298:AY298)</f>
        <v>0.16666666666666666</v>
      </c>
      <c r="AB104" s="537">
        <f>SUM('Decision tree'!AZ298:BA298)</f>
        <v>0.83333333333333337</v>
      </c>
      <c r="AC104" s="419"/>
      <c r="AD104" s="806"/>
      <c r="AE104" s="804" t="s">
        <v>283</v>
      </c>
      <c r="AF104" s="804"/>
      <c r="AG104" s="468">
        <f>'Decision tree'!BM298</f>
        <v>0</v>
      </c>
      <c r="AH104" s="468">
        <f>'Decision tree'!BN298</f>
        <v>0</v>
      </c>
      <c r="AI104" s="468">
        <f>SUM('Decision tree'!BO298:BP298)</f>
        <v>0</v>
      </c>
      <c r="AJ104" s="537">
        <f>SUM('Decision tree'!BQ298:BR298)</f>
        <v>1</v>
      </c>
      <c r="AU104" s="338"/>
      <c r="AV104" s="431"/>
      <c r="AW104" s="431"/>
      <c r="AX104" s="431"/>
      <c r="AY104" s="431"/>
      <c r="AZ104" s="431"/>
      <c r="BA104" s="431"/>
      <c r="BB104" s="431"/>
      <c r="BC104" s="431"/>
      <c r="BD104" s="431"/>
    </row>
    <row r="105" spans="3:56" ht="60" customHeight="1" x14ac:dyDescent="0.35">
      <c r="C105" s="878"/>
      <c r="D105" s="222" t="s">
        <v>284</v>
      </c>
      <c r="E105" s="469">
        <f>'Decision tree'!E206</f>
        <v>0.43243243243243246</v>
      </c>
      <c r="F105" s="469">
        <f>'Decision tree'!F206</f>
        <v>8.1081081081081086E-2</v>
      </c>
      <c r="G105" s="469">
        <f>SUM('Decision tree'!G206:H206)</f>
        <v>0.24324324324324326</v>
      </c>
      <c r="H105" s="486">
        <f>SUM('Decision tree'!I206:J206)</f>
        <v>0.24324324324324326</v>
      </c>
      <c r="I105" s="419"/>
      <c r="J105" s="419"/>
      <c r="K105" s="419"/>
      <c r="L105" s="419"/>
      <c r="M105" s="867"/>
      <c r="N105" s="846" t="s">
        <v>284</v>
      </c>
      <c r="O105" s="846"/>
      <c r="P105" s="469">
        <f>'Decision tree'!AA206</f>
        <v>0.16666666666666666</v>
      </c>
      <c r="Q105" s="469">
        <f>'Decision tree'!AB206</f>
        <v>0</v>
      </c>
      <c r="R105" s="469">
        <f>SUM('Decision tree'!AC206:AD206)</f>
        <v>0.66666666666666663</v>
      </c>
      <c r="S105" s="486">
        <f>SUM('Decision tree'!AE206:AF206)</f>
        <v>0.16666666666666666</v>
      </c>
      <c r="V105" s="850"/>
      <c r="W105" s="859" t="s">
        <v>284</v>
      </c>
      <c r="X105" s="859"/>
      <c r="Y105" s="468">
        <f>'Decision tree'!AV299</f>
        <v>0</v>
      </c>
      <c r="Z105" s="468">
        <f>'Decision tree'!AW299</f>
        <v>0.16666666666666666</v>
      </c>
      <c r="AA105" s="468">
        <f>SUM('Decision tree'!AX299:AY299)</f>
        <v>0.16666666666666666</v>
      </c>
      <c r="AB105" s="537">
        <f>SUM('Decision tree'!AZ299:BA299)</f>
        <v>0.66666666666666663</v>
      </c>
      <c r="AC105" s="419"/>
      <c r="AD105" s="806"/>
      <c r="AE105" s="804" t="s">
        <v>284</v>
      </c>
      <c r="AF105" s="804"/>
      <c r="AG105" s="468">
        <f>'Decision tree'!BM299</f>
        <v>0</v>
      </c>
      <c r="AH105" s="468">
        <f>'Decision tree'!BN299</f>
        <v>0</v>
      </c>
      <c r="AI105" s="468">
        <f>SUM('Decision tree'!BO299:BP299)</f>
        <v>0.2</v>
      </c>
      <c r="AJ105" s="537">
        <f>SUM('Decision tree'!BQ299:BR299)</f>
        <v>0.8</v>
      </c>
      <c r="AU105" s="338"/>
      <c r="AV105" s="431"/>
      <c r="AW105" s="431"/>
      <c r="AX105" s="431"/>
      <c r="AY105" s="431"/>
      <c r="AZ105" s="431"/>
      <c r="BA105" s="431"/>
      <c r="BB105" s="431"/>
      <c r="BC105" s="431"/>
      <c r="BD105" s="431"/>
    </row>
    <row r="106" spans="3:56" ht="60" customHeight="1" thickBot="1" x14ac:dyDescent="0.4">
      <c r="C106" s="879"/>
      <c r="D106" s="487" t="s">
        <v>285</v>
      </c>
      <c r="E106" s="488">
        <f>'Decision tree'!E207</f>
        <v>0.51351351351351349</v>
      </c>
      <c r="F106" s="488">
        <f>'Decision tree'!F207</f>
        <v>0.13513513513513514</v>
      </c>
      <c r="G106" s="488">
        <f>SUM('Decision tree'!G207:H207)</f>
        <v>0.1891891891891892</v>
      </c>
      <c r="H106" s="489">
        <f>SUM('Decision tree'!I207:J207)</f>
        <v>0.16216216216216217</v>
      </c>
      <c r="I106" s="419"/>
      <c r="J106" s="419"/>
      <c r="K106" s="419"/>
      <c r="L106" s="419"/>
      <c r="M106" s="868"/>
      <c r="N106" s="847" t="s">
        <v>285</v>
      </c>
      <c r="O106" s="847"/>
      <c r="P106" s="488">
        <f>'Decision tree'!AA207</f>
        <v>0.42857142857142855</v>
      </c>
      <c r="Q106" s="488">
        <f>'Decision tree'!AB207</f>
        <v>0</v>
      </c>
      <c r="R106" s="488">
        <f>SUM('Decision tree'!AC207:AD207)</f>
        <v>0.2857142857142857</v>
      </c>
      <c r="S106" s="489">
        <f>SUM('Decision tree'!AE207:AF207)</f>
        <v>0.2857142857142857</v>
      </c>
      <c r="V106" s="851"/>
      <c r="W106" s="857" t="s">
        <v>285</v>
      </c>
      <c r="X106" s="857"/>
      <c r="Y106" s="532">
        <f>'Decision tree'!AV300</f>
        <v>0</v>
      </c>
      <c r="Z106" s="532">
        <f>'Decision tree'!AW300</f>
        <v>0.16666666666666666</v>
      </c>
      <c r="AA106" s="532">
        <f>SUM('Decision tree'!AX300:AY300)</f>
        <v>0.33333333333333331</v>
      </c>
      <c r="AB106" s="538">
        <f>SUM('Decision tree'!AZ300:BA300)</f>
        <v>0.5</v>
      </c>
      <c r="AC106" s="419"/>
      <c r="AD106" s="807"/>
      <c r="AE106" s="809" t="s">
        <v>285</v>
      </c>
      <c r="AF106" s="809"/>
      <c r="AG106" s="532">
        <f>'Decision tree'!BM300</f>
        <v>0</v>
      </c>
      <c r="AH106" s="532">
        <f>'Decision tree'!BN300</f>
        <v>0</v>
      </c>
      <c r="AI106" s="532">
        <f>SUM('Decision tree'!BO300:BP300)</f>
        <v>0</v>
      </c>
      <c r="AJ106" s="538">
        <f>SUM('Decision tree'!BQ300:BR300)</f>
        <v>1</v>
      </c>
      <c r="AU106" s="338"/>
      <c r="AV106" s="431"/>
      <c r="AW106" s="431"/>
      <c r="AX106" s="431"/>
      <c r="AY106" s="431"/>
      <c r="AZ106" s="431"/>
      <c r="BA106" s="431"/>
      <c r="BB106" s="431"/>
      <c r="BC106" s="431"/>
      <c r="BD106" s="431"/>
    </row>
    <row r="107" spans="3:56" ht="60" customHeight="1" x14ac:dyDescent="0.35">
      <c r="C107" s="877" t="s">
        <v>286</v>
      </c>
      <c r="D107" s="483" t="s">
        <v>287</v>
      </c>
      <c r="E107" s="484">
        <f>'Decision tree'!E208</f>
        <v>2.8571428571428571E-2</v>
      </c>
      <c r="F107" s="484">
        <f>'Decision tree'!F208</f>
        <v>0</v>
      </c>
      <c r="G107" s="484">
        <f>SUM('Decision tree'!G208:H208)</f>
        <v>0.14285714285714285</v>
      </c>
      <c r="H107" s="485">
        <f>SUM('Decision tree'!I208:J208)</f>
        <v>0.82857142857142851</v>
      </c>
      <c r="I107" s="419"/>
      <c r="J107" s="419"/>
      <c r="K107" s="419"/>
      <c r="L107" s="419"/>
      <c r="M107" s="866" t="s">
        <v>286</v>
      </c>
      <c r="N107" s="862" t="s">
        <v>287</v>
      </c>
      <c r="O107" s="862"/>
      <c r="P107" s="484">
        <f>'Decision tree'!AA208</f>
        <v>0</v>
      </c>
      <c r="Q107" s="484">
        <f>'Decision tree'!AB208</f>
        <v>0</v>
      </c>
      <c r="R107" s="484">
        <f>SUM('Decision tree'!AC208:AD208)</f>
        <v>0</v>
      </c>
      <c r="S107" s="485">
        <f>SUM('Decision tree'!AE208:AF208)</f>
        <v>1</v>
      </c>
      <c r="V107" s="849" t="s">
        <v>286</v>
      </c>
      <c r="W107" s="858" t="s">
        <v>287</v>
      </c>
      <c r="X107" s="858"/>
      <c r="Y107" s="531">
        <f>'Decision tree'!AV301</f>
        <v>0</v>
      </c>
      <c r="Z107" s="531">
        <f>'Decision tree'!AW301</f>
        <v>0</v>
      </c>
      <c r="AA107" s="531">
        <f>SUM('Decision tree'!AX301:AY301)</f>
        <v>0.16666666666666666</v>
      </c>
      <c r="AB107" s="533">
        <f>SUM('Decision tree'!AZ301:BA301)</f>
        <v>0.83333333333333326</v>
      </c>
      <c r="AC107" s="419"/>
      <c r="AD107" s="805" t="s">
        <v>286</v>
      </c>
      <c r="AE107" s="808" t="s">
        <v>287</v>
      </c>
      <c r="AF107" s="808"/>
      <c r="AG107" s="531">
        <f>'Decision tree'!BM301</f>
        <v>0</v>
      </c>
      <c r="AH107" s="531">
        <f>'Decision tree'!BN301</f>
        <v>0</v>
      </c>
      <c r="AI107" s="531">
        <f>SUM('Decision tree'!BO301:BP301)</f>
        <v>0</v>
      </c>
      <c r="AJ107" s="533">
        <f>SUM('Decision tree'!BQ301:BR301)</f>
        <v>1</v>
      </c>
      <c r="AU107" s="338"/>
      <c r="AV107" s="431"/>
      <c r="AW107" s="431"/>
      <c r="AX107" s="431"/>
      <c r="AY107" s="431"/>
      <c r="AZ107" s="431"/>
      <c r="BA107" s="431"/>
      <c r="BB107" s="431"/>
      <c r="BC107" s="431"/>
      <c r="BD107" s="431"/>
    </row>
    <row r="108" spans="3:56" ht="60" customHeight="1" x14ac:dyDescent="0.35">
      <c r="C108" s="878"/>
      <c r="D108" s="222" t="s">
        <v>288</v>
      </c>
      <c r="E108" s="469">
        <f>'Decision tree'!E209</f>
        <v>5.7142857142857141E-2</v>
      </c>
      <c r="F108" s="469">
        <f>'Decision tree'!F209</f>
        <v>2.8571428571428571E-2</v>
      </c>
      <c r="G108" s="469">
        <f>SUM('Decision tree'!G209:H209)</f>
        <v>0.14285714285714285</v>
      </c>
      <c r="H108" s="486">
        <f>SUM('Decision tree'!I209:J209)</f>
        <v>0.77142857142857146</v>
      </c>
      <c r="I108" s="419"/>
      <c r="J108" s="419"/>
      <c r="K108" s="419"/>
      <c r="L108" s="419"/>
      <c r="M108" s="867"/>
      <c r="N108" s="846" t="s">
        <v>288</v>
      </c>
      <c r="O108" s="846"/>
      <c r="P108" s="469">
        <f>'Decision tree'!AA209</f>
        <v>0</v>
      </c>
      <c r="Q108" s="469">
        <f>'Decision tree'!AB209</f>
        <v>0</v>
      </c>
      <c r="R108" s="469">
        <f>SUM('Decision tree'!AC209:AD209)</f>
        <v>0</v>
      </c>
      <c r="S108" s="486">
        <f>SUM('Decision tree'!AE209:AF209)</f>
        <v>1</v>
      </c>
      <c r="V108" s="850"/>
      <c r="W108" s="859" t="s">
        <v>288</v>
      </c>
      <c r="X108" s="859"/>
      <c r="Y108" s="468">
        <f>'Decision tree'!AV302</f>
        <v>0</v>
      </c>
      <c r="Z108" s="468">
        <f>'Decision tree'!AW302</f>
        <v>0</v>
      </c>
      <c r="AA108" s="468">
        <f>SUM('Decision tree'!AX302:AY302)</f>
        <v>0.16666666666666666</v>
      </c>
      <c r="AB108" s="537">
        <f>SUM('Decision tree'!AZ302:BA302)</f>
        <v>0.83333333333333326</v>
      </c>
      <c r="AC108" s="419"/>
      <c r="AD108" s="806"/>
      <c r="AE108" s="804" t="s">
        <v>288</v>
      </c>
      <c r="AF108" s="804"/>
      <c r="AG108" s="468">
        <f>'Decision tree'!BM302</f>
        <v>0</v>
      </c>
      <c r="AH108" s="468">
        <f>'Decision tree'!BN302</f>
        <v>0</v>
      </c>
      <c r="AI108" s="468">
        <f>SUM('Decision tree'!BO302:BP302)</f>
        <v>0</v>
      </c>
      <c r="AJ108" s="537">
        <f>SUM('Decision tree'!BQ302:BR302)</f>
        <v>1</v>
      </c>
      <c r="AU108" s="338"/>
      <c r="AV108" s="431"/>
      <c r="AW108" s="431"/>
      <c r="AX108" s="431"/>
      <c r="AY108" s="431"/>
      <c r="AZ108" s="431"/>
      <c r="BA108" s="431"/>
      <c r="BB108" s="431"/>
      <c r="BC108" s="431"/>
      <c r="BD108" s="431"/>
    </row>
    <row r="109" spans="3:56" ht="60" customHeight="1" x14ac:dyDescent="0.35">
      <c r="C109" s="878"/>
      <c r="D109" s="222" t="s">
        <v>289</v>
      </c>
      <c r="E109" s="469">
        <f>'Decision tree'!E210</f>
        <v>2.8571428571428571E-2</v>
      </c>
      <c r="F109" s="469">
        <f>'Decision tree'!F210</f>
        <v>8.5714285714285715E-2</v>
      </c>
      <c r="G109" s="469">
        <f>SUM('Decision tree'!G210:H210)</f>
        <v>0.22857142857142856</v>
      </c>
      <c r="H109" s="486">
        <f>SUM('Decision tree'!I210:J210)</f>
        <v>0.65714285714285714</v>
      </c>
      <c r="I109" s="419"/>
      <c r="J109" s="419"/>
      <c r="K109" s="419"/>
      <c r="L109" s="419"/>
      <c r="M109" s="867"/>
      <c r="N109" s="846" t="s">
        <v>289</v>
      </c>
      <c r="O109" s="846"/>
      <c r="P109" s="469">
        <f>'Decision tree'!AA210</f>
        <v>0</v>
      </c>
      <c r="Q109" s="469">
        <f>'Decision tree'!AB210</f>
        <v>0</v>
      </c>
      <c r="R109" s="469">
        <f>SUM('Decision tree'!AC210:AD210)</f>
        <v>0</v>
      </c>
      <c r="S109" s="486">
        <f>SUM('Decision tree'!AE210:AF210)</f>
        <v>1</v>
      </c>
      <c r="V109" s="850"/>
      <c r="W109" s="859" t="s">
        <v>289</v>
      </c>
      <c r="X109" s="859"/>
      <c r="Y109" s="468">
        <f>'Decision tree'!AV303</f>
        <v>0</v>
      </c>
      <c r="Z109" s="468">
        <f>'Decision tree'!AW303</f>
        <v>0</v>
      </c>
      <c r="AA109" s="468">
        <f>SUM('Decision tree'!AX303:AY303)</f>
        <v>0</v>
      </c>
      <c r="AB109" s="537">
        <f>SUM('Decision tree'!AZ303:BA303)</f>
        <v>1</v>
      </c>
      <c r="AC109" s="419"/>
      <c r="AD109" s="806"/>
      <c r="AE109" s="804" t="s">
        <v>289</v>
      </c>
      <c r="AF109" s="804"/>
      <c r="AG109" s="468">
        <f>'Decision tree'!BM303</f>
        <v>0</v>
      </c>
      <c r="AH109" s="468">
        <f>'Decision tree'!BN303</f>
        <v>0</v>
      </c>
      <c r="AI109" s="468">
        <f>SUM('Decision tree'!BO303:BP303)</f>
        <v>0</v>
      </c>
      <c r="AJ109" s="537">
        <f>SUM('Decision tree'!BQ303:BR303)</f>
        <v>1</v>
      </c>
      <c r="AU109" s="338"/>
      <c r="AV109" s="431"/>
      <c r="AW109" s="431"/>
      <c r="AX109" s="431"/>
      <c r="AY109" s="431"/>
      <c r="AZ109" s="431"/>
      <c r="BA109" s="431"/>
      <c r="BB109" s="431"/>
      <c r="BC109" s="431"/>
      <c r="BD109" s="431"/>
    </row>
    <row r="110" spans="3:56" ht="60" customHeight="1" x14ac:dyDescent="0.35">
      <c r="C110" s="878"/>
      <c r="D110" s="222" t="s">
        <v>290</v>
      </c>
      <c r="E110" s="469">
        <f>'Decision tree'!E211</f>
        <v>5.7142857142857141E-2</v>
      </c>
      <c r="F110" s="469">
        <f>'Decision tree'!F211</f>
        <v>2.8571428571428571E-2</v>
      </c>
      <c r="G110" s="469">
        <f>SUM('Decision tree'!G211:H211)</f>
        <v>8.5714285714285715E-2</v>
      </c>
      <c r="H110" s="486">
        <f>SUM('Decision tree'!I211:J211)</f>
        <v>0.82857142857142851</v>
      </c>
      <c r="I110" s="419"/>
      <c r="J110" s="419"/>
      <c r="K110" s="419"/>
      <c r="L110" s="419"/>
      <c r="M110" s="867"/>
      <c r="N110" s="846" t="s">
        <v>290</v>
      </c>
      <c r="O110" s="846"/>
      <c r="P110" s="469">
        <f>'Decision tree'!AA211</f>
        <v>0</v>
      </c>
      <c r="Q110" s="469">
        <f>'Decision tree'!AB211</f>
        <v>0</v>
      </c>
      <c r="R110" s="469">
        <f>SUM('Decision tree'!AC211:AD211)</f>
        <v>0.14285714285714285</v>
      </c>
      <c r="S110" s="486">
        <f>SUM('Decision tree'!AE211:AF211)</f>
        <v>0.8571428571428571</v>
      </c>
      <c r="V110" s="850"/>
      <c r="W110" s="859" t="s">
        <v>290</v>
      </c>
      <c r="X110" s="859"/>
      <c r="Y110" s="468">
        <f>'Decision tree'!AV304</f>
        <v>0</v>
      </c>
      <c r="Z110" s="468">
        <f>'Decision tree'!AW304</f>
        <v>0</v>
      </c>
      <c r="AA110" s="468">
        <f>SUM('Decision tree'!AX304:AY304)</f>
        <v>0</v>
      </c>
      <c r="AB110" s="537">
        <f>SUM('Decision tree'!AZ304:BA304)</f>
        <v>1</v>
      </c>
      <c r="AC110" s="419"/>
      <c r="AD110" s="806"/>
      <c r="AE110" s="804" t="s">
        <v>290</v>
      </c>
      <c r="AF110" s="804"/>
      <c r="AG110" s="468">
        <f>'Decision tree'!BM304</f>
        <v>0</v>
      </c>
      <c r="AH110" s="468">
        <f>'Decision tree'!BN304</f>
        <v>0</v>
      </c>
      <c r="AI110" s="468">
        <f>SUM('Decision tree'!BO304:BP304)</f>
        <v>0</v>
      </c>
      <c r="AJ110" s="537">
        <f>SUM('Decision tree'!BQ304:BR304)</f>
        <v>1</v>
      </c>
      <c r="AU110" s="338"/>
      <c r="AV110" s="431"/>
      <c r="AW110" s="431"/>
      <c r="AX110" s="431"/>
      <c r="AY110" s="431"/>
      <c r="AZ110" s="431"/>
      <c r="BA110" s="431"/>
      <c r="BB110" s="431"/>
      <c r="BC110" s="431"/>
      <c r="BD110" s="431"/>
    </row>
    <row r="111" spans="3:56" ht="60" customHeight="1" x14ac:dyDescent="0.35">
      <c r="C111" s="878"/>
      <c r="D111" s="222" t="s">
        <v>291</v>
      </c>
      <c r="E111" s="469">
        <f>'Decision tree'!E212</f>
        <v>0</v>
      </c>
      <c r="F111" s="469">
        <f>'Decision tree'!F212</f>
        <v>0</v>
      </c>
      <c r="G111" s="469">
        <f>SUM('Decision tree'!G212:H212)</f>
        <v>8.5714285714285715E-2</v>
      </c>
      <c r="H111" s="486">
        <f>SUM('Decision tree'!I212:J212)</f>
        <v>0.91428571428571426</v>
      </c>
      <c r="I111" s="419"/>
      <c r="J111" s="419"/>
      <c r="K111" s="419"/>
      <c r="L111" s="419"/>
      <c r="M111" s="867"/>
      <c r="N111" s="846" t="s">
        <v>291</v>
      </c>
      <c r="O111" s="846"/>
      <c r="P111" s="469">
        <f>'Decision tree'!AA212</f>
        <v>0.14285714285714285</v>
      </c>
      <c r="Q111" s="469">
        <f>'Decision tree'!AB212</f>
        <v>0</v>
      </c>
      <c r="R111" s="469">
        <f>SUM('Decision tree'!AC212:AD212)</f>
        <v>0.14285714285714285</v>
      </c>
      <c r="S111" s="486">
        <f>SUM('Decision tree'!AE212:AF212)</f>
        <v>0.71428571428571419</v>
      </c>
      <c r="V111" s="850"/>
      <c r="W111" s="859" t="s">
        <v>291</v>
      </c>
      <c r="X111" s="859"/>
      <c r="Y111" s="468">
        <f>'Decision tree'!AV305</f>
        <v>0</v>
      </c>
      <c r="Z111" s="468">
        <f>'Decision tree'!AW305</f>
        <v>0</v>
      </c>
      <c r="AA111" s="468">
        <f>SUM('Decision tree'!AX305:AY305)</f>
        <v>0</v>
      </c>
      <c r="AB111" s="537">
        <f>SUM('Decision tree'!AZ305:BA305)</f>
        <v>1</v>
      </c>
      <c r="AC111" s="419"/>
      <c r="AD111" s="806"/>
      <c r="AE111" s="804" t="s">
        <v>291</v>
      </c>
      <c r="AF111" s="804"/>
      <c r="AG111" s="468">
        <f>'Decision tree'!BM305</f>
        <v>0</v>
      </c>
      <c r="AH111" s="468">
        <f>'Decision tree'!BN305</f>
        <v>0</v>
      </c>
      <c r="AI111" s="468">
        <f>SUM('Decision tree'!BO305:BP305)</f>
        <v>0</v>
      </c>
      <c r="AJ111" s="537">
        <f>SUM('Decision tree'!BQ305:BR305)</f>
        <v>1</v>
      </c>
      <c r="AU111" s="338"/>
      <c r="AV111" s="431"/>
      <c r="AW111" s="431"/>
      <c r="AX111" s="431"/>
      <c r="AY111" s="431"/>
      <c r="AZ111" s="431"/>
      <c r="BA111" s="431"/>
      <c r="BB111" s="431"/>
      <c r="BC111" s="431"/>
      <c r="BD111" s="431"/>
    </row>
    <row r="112" spans="3:56" ht="60" customHeight="1" x14ac:dyDescent="0.35">
      <c r="C112" s="878"/>
      <c r="D112" s="222" t="s">
        <v>292</v>
      </c>
      <c r="E112" s="469">
        <f>'Decision tree'!E213</f>
        <v>0</v>
      </c>
      <c r="F112" s="469">
        <f>'Decision tree'!F213</f>
        <v>0</v>
      </c>
      <c r="G112" s="469">
        <f>SUM('Decision tree'!G213:H213)</f>
        <v>5.7142857142857141E-2</v>
      </c>
      <c r="H112" s="486">
        <f>SUM('Decision tree'!I213:J213)</f>
        <v>0.94285714285714284</v>
      </c>
      <c r="I112" s="419"/>
      <c r="J112" s="419"/>
      <c r="K112" s="419"/>
      <c r="L112" s="419"/>
      <c r="M112" s="867"/>
      <c r="N112" s="846" t="s">
        <v>292</v>
      </c>
      <c r="O112" s="846"/>
      <c r="P112" s="469">
        <f>'Decision tree'!AA213</f>
        <v>0</v>
      </c>
      <c r="Q112" s="469">
        <f>'Decision tree'!AB213</f>
        <v>0</v>
      </c>
      <c r="R112" s="469">
        <f>SUM('Decision tree'!AC213:AD213)</f>
        <v>0</v>
      </c>
      <c r="S112" s="486">
        <f>SUM('Decision tree'!AE213:AF213)</f>
        <v>1</v>
      </c>
      <c r="V112" s="850"/>
      <c r="W112" s="859" t="s">
        <v>292</v>
      </c>
      <c r="X112" s="859"/>
      <c r="Y112" s="468">
        <f>'Decision tree'!AV306</f>
        <v>0</v>
      </c>
      <c r="Z112" s="468">
        <f>'Decision tree'!AW306</f>
        <v>0</v>
      </c>
      <c r="AA112" s="468">
        <f>SUM('Decision tree'!AX306:AY306)</f>
        <v>0</v>
      </c>
      <c r="AB112" s="537">
        <f>SUM('Decision tree'!AZ306:BA306)</f>
        <v>1</v>
      </c>
      <c r="AC112" s="419"/>
      <c r="AD112" s="806"/>
      <c r="AE112" s="804" t="s">
        <v>292</v>
      </c>
      <c r="AF112" s="804"/>
      <c r="AG112" s="468">
        <f>'Decision tree'!BM306</f>
        <v>0</v>
      </c>
      <c r="AH112" s="468">
        <f>'Decision tree'!BN306</f>
        <v>0</v>
      </c>
      <c r="AI112" s="468">
        <f>SUM('Decision tree'!BO306:BP306)</f>
        <v>0</v>
      </c>
      <c r="AJ112" s="537">
        <f>SUM('Decision tree'!BQ306:BR306)</f>
        <v>1</v>
      </c>
    </row>
    <row r="113" spans="3:76" ht="60" customHeight="1" x14ac:dyDescent="0.35">
      <c r="C113" s="878"/>
      <c r="D113" s="222" t="s">
        <v>293</v>
      </c>
      <c r="E113" s="469">
        <f>'Decision tree'!E214</f>
        <v>0</v>
      </c>
      <c r="F113" s="469">
        <f>'Decision tree'!F214</f>
        <v>0</v>
      </c>
      <c r="G113" s="469">
        <f>SUM('Decision tree'!G214:H214)</f>
        <v>2.8571428571428571E-2</v>
      </c>
      <c r="H113" s="486">
        <f>SUM('Decision tree'!I214:J214)</f>
        <v>0.97142857142857142</v>
      </c>
      <c r="I113" s="419"/>
      <c r="J113" s="419"/>
      <c r="K113" s="419"/>
      <c r="L113" s="419"/>
      <c r="M113" s="867"/>
      <c r="N113" s="846" t="s">
        <v>293</v>
      </c>
      <c r="O113" s="846"/>
      <c r="P113" s="469">
        <f>'Decision tree'!AA214</f>
        <v>0</v>
      </c>
      <c r="Q113" s="469">
        <f>'Decision tree'!AB214</f>
        <v>0</v>
      </c>
      <c r="R113" s="469">
        <f>SUM('Decision tree'!AC214:AD214)</f>
        <v>0.14285714285714285</v>
      </c>
      <c r="S113" s="486">
        <f>SUM('Decision tree'!AE214:AF214)</f>
        <v>0.8571428571428571</v>
      </c>
      <c r="V113" s="850"/>
      <c r="W113" s="859" t="s">
        <v>293</v>
      </c>
      <c r="X113" s="859"/>
      <c r="Y113" s="468">
        <f>'Decision tree'!AV307</f>
        <v>0</v>
      </c>
      <c r="Z113" s="468">
        <f>'Decision tree'!AW307</f>
        <v>0</v>
      </c>
      <c r="AA113" s="468">
        <f>SUM('Decision tree'!AX307:AY307)</f>
        <v>0</v>
      </c>
      <c r="AB113" s="537">
        <f>SUM('Decision tree'!AZ307:BA307)</f>
        <v>1</v>
      </c>
      <c r="AC113" s="419"/>
      <c r="AD113" s="806"/>
      <c r="AE113" s="804" t="s">
        <v>293</v>
      </c>
      <c r="AF113" s="804"/>
      <c r="AG113" s="468">
        <f>'Decision tree'!BM307</f>
        <v>0</v>
      </c>
      <c r="AH113" s="468">
        <f>'Decision tree'!BN307</f>
        <v>0</v>
      </c>
      <c r="AI113" s="468">
        <f>SUM('Decision tree'!BO307:BP307)</f>
        <v>0</v>
      </c>
      <c r="AJ113" s="537">
        <f>SUM('Decision tree'!BQ307:BR307)</f>
        <v>1</v>
      </c>
      <c r="AT113" s="232"/>
      <c r="AU113" s="232"/>
      <c r="AV113" s="232"/>
      <c r="AW113" s="232"/>
      <c r="AX113" s="232"/>
      <c r="AY113" s="232"/>
      <c r="AZ113" s="232"/>
      <c r="BA113" s="232"/>
      <c r="BB113" s="232"/>
      <c r="BC113" s="232"/>
      <c r="BD113" s="232"/>
      <c r="BF113" s="440"/>
      <c r="BK113" s="232"/>
      <c r="BL113" s="232"/>
      <c r="BM113" s="232"/>
      <c r="BN113" s="232"/>
      <c r="BO113" s="232"/>
      <c r="BP113" s="232"/>
      <c r="BQ113" s="232"/>
      <c r="BR113" s="232"/>
      <c r="BS113" s="232"/>
      <c r="BT113" s="232"/>
      <c r="BU113" s="232"/>
      <c r="BW113" s="440"/>
    </row>
    <row r="114" spans="3:76" ht="60" customHeight="1" x14ac:dyDescent="0.35">
      <c r="C114" s="878"/>
      <c r="D114" s="222" t="s">
        <v>294</v>
      </c>
      <c r="E114" s="469">
        <f>'Decision tree'!E215</f>
        <v>0</v>
      </c>
      <c r="F114" s="469">
        <f>'Decision tree'!F215</f>
        <v>0</v>
      </c>
      <c r="G114" s="469">
        <f>SUM('Decision tree'!G215:H215)</f>
        <v>8.5714285714285715E-2</v>
      </c>
      <c r="H114" s="486">
        <f>SUM('Decision tree'!I215:J215)</f>
        <v>0.91428571428571426</v>
      </c>
      <c r="I114" s="419"/>
      <c r="J114" s="419"/>
      <c r="K114" s="419"/>
      <c r="L114" s="419"/>
      <c r="M114" s="867"/>
      <c r="N114" s="846" t="s">
        <v>294</v>
      </c>
      <c r="O114" s="846"/>
      <c r="P114" s="469">
        <f>'Decision tree'!AA215</f>
        <v>0</v>
      </c>
      <c r="Q114" s="469">
        <f>'Decision tree'!AB215</f>
        <v>0</v>
      </c>
      <c r="R114" s="469">
        <f>SUM('Decision tree'!AC215:AD215)</f>
        <v>0</v>
      </c>
      <c r="S114" s="486">
        <f>SUM('Decision tree'!AE215:AF215)</f>
        <v>1</v>
      </c>
      <c r="V114" s="850"/>
      <c r="W114" s="859" t="s">
        <v>294</v>
      </c>
      <c r="X114" s="859"/>
      <c r="Y114" s="468">
        <f>'Decision tree'!AV308</f>
        <v>0</v>
      </c>
      <c r="Z114" s="468">
        <f>'Decision tree'!AW308</f>
        <v>0</v>
      </c>
      <c r="AA114" s="468">
        <f>SUM('Decision tree'!AX308:AY308)</f>
        <v>0</v>
      </c>
      <c r="AB114" s="537">
        <f>SUM('Decision tree'!AZ308:BA308)</f>
        <v>1</v>
      </c>
      <c r="AC114" s="419"/>
      <c r="AD114" s="806"/>
      <c r="AE114" s="804" t="s">
        <v>294</v>
      </c>
      <c r="AF114" s="804"/>
      <c r="AG114" s="468">
        <f>'Decision tree'!BM308</f>
        <v>0</v>
      </c>
      <c r="AH114" s="468">
        <f>'Decision tree'!BN308</f>
        <v>0</v>
      </c>
      <c r="AI114" s="468">
        <f>SUM('Decision tree'!BO308:BP308)</f>
        <v>0</v>
      </c>
      <c r="AJ114" s="537">
        <f>SUM('Decision tree'!BQ308:BR308)</f>
        <v>1</v>
      </c>
      <c r="AT114" s="232"/>
      <c r="AU114" s="232"/>
      <c r="AV114" s="232"/>
      <c r="AW114" s="232"/>
      <c r="AX114" s="232"/>
      <c r="AY114" s="232"/>
      <c r="AZ114" s="232"/>
      <c r="BA114" s="232"/>
      <c r="BB114" s="232"/>
      <c r="BC114" s="232"/>
      <c r="BK114" s="232"/>
      <c r="BL114" s="232"/>
      <c r="BM114" s="232"/>
      <c r="BN114" s="232"/>
      <c r="BO114" s="232"/>
      <c r="BP114" s="232"/>
      <c r="BQ114" s="232"/>
      <c r="BR114" s="232"/>
      <c r="BS114" s="232"/>
      <c r="BT114" s="232"/>
    </row>
    <row r="115" spans="3:76" ht="60" customHeight="1" x14ac:dyDescent="0.35">
      <c r="C115" s="878"/>
      <c r="D115" s="222" t="s">
        <v>295</v>
      </c>
      <c r="E115" s="469">
        <f>'Decision tree'!E216</f>
        <v>0</v>
      </c>
      <c r="F115" s="469">
        <f>'Decision tree'!F216</f>
        <v>0</v>
      </c>
      <c r="G115" s="469">
        <f>SUM('Decision tree'!G216:H216)</f>
        <v>5.7142857142857141E-2</v>
      </c>
      <c r="H115" s="486">
        <f>SUM('Decision tree'!I216:J216)</f>
        <v>0.94285714285714284</v>
      </c>
      <c r="I115" s="419"/>
      <c r="J115" s="419"/>
      <c r="K115" s="419"/>
      <c r="L115" s="419"/>
      <c r="M115" s="867"/>
      <c r="N115" s="846" t="s">
        <v>295</v>
      </c>
      <c r="O115" s="846"/>
      <c r="P115" s="469">
        <f>'Decision tree'!AA216</f>
        <v>0</v>
      </c>
      <c r="Q115" s="469">
        <f>'Decision tree'!AB216</f>
        <v>0</v>
      </c>
      <c r="R115" s="469">
        <f>SUM('Decision tree'!AC216:AD216)</f>
        <v>0</v>
      </c>
      <c r="S115" s="486">
        <f>SUM('Decision tree'!AE216:AF216)</f>
        <v>1</v>
      </c>
      <c r="V115" s="850"/>
      <c r="W115" s="859" t="s">
        <v>295</v>
      </c>
      <c r="X115" s="859"/>
      <c r="Y115" s="468">
        <f>'Decision tree'!AV309</f>
        <v>0</v>
      </c>
      <c r="Z115" s="468">
        <f>'Decision tree'!AW309</f>
        <v>0</v>
      </c>
      <c r="AA115" s="468">
        <f>SUM('Decision tree'!AX309:AY309)</f>
        <v>0</v>
      </c>
      <c r="AB115" s="537">
        <f>SUM('Decision tree'!AZ309:BA309)</f>
        <v>1</v>
      </c>
      <c r="AC115" s="419"/>
      <c r="AD115" s="806"/>
      <c r="AE115" s="804" t="s">
        <v>295</v>
      </c>
      <c r="AF115" s="804"/>
      <c r="AG115" s="468">
        <f>'Decision tree'!BM309</f>
        <v>0</v>
      </c>
      <c r="AH115" s="468">
        <f>'Decision tree'!BN309</f>
        <v>0</v>
      </c>
      <c r="AI115" s="468">
        <f>SUM('Decision tree'!BO309:BP309)</f>
        <v>0</v>
      </c>
      <c r="AJ115" s="537">
        <f>SUM('Decision tree'!BQ309:BR309)</f>
        <v>1</v>
      </c>
      <c r="AU115" s="202"/>
      <c r="AV115" s="446"/>
      <c r="AW115" s="446"/>
      <c r="AX115" s="446"/>
      <c r="AY115" s="446"/>
      <c r="AZ115" s="446"/>
      <c r="BA115" s="446"/>
      <c r="BB115" s="446"/>
      <c r="BC115" s="446"/>
      <c r="BE115" s="446"/>
      <c r="BF115" s="446"/>
      <c r="BL115" s="202"/>
      <c r="BM115" s="446"/>
      <c r="BN115" s="446"/>
      <c r="BO115" s="446"/>
      <c r="BP115" s="446"/>
      <c r="BQ115" s="446"/>
      <c r="BR115" s="446"/>
      <c r="BS115" s="446"/>
      <c r="BT115" s="446"/>
      <c r="BW115" s="446"/>
      <c r="BX115" s="446"/>
    </row>
    <row r="116" spans="3:76" ht="60" customHeight="1" x14ac:dyDescent="0.35">
      <c r="C116" s="878"/>
      <c r="D116" s="222" t="s">
        <v>296</v>
      </c>
      <c r="E116" s="469">
        <f>'Decision tree'!E217</f>
        <v>8.8235294117647065E-2</v>
      </c>
      <c r="F116" s="469">
        <f>'Decision tree'!F217</f>
        <v>0</v>
      </c>
      <c r="G116" s="469">
        <f>SUM('Decision tree'!G217:H217)</f>
        <v>0</v>
      </c>
      <c r="H116" s="486">
        <f>SUM('Decision tree'!I217:J217)</f>
        <v>0.91176470588235303</v>
      </c>
      <c r="I116" s="419"/>
      <c r="J116" s="419"/>
      <c r="K116" s="419"/>
      <c r="L116" s="419"/>
      <c r="M116" s="867"/>
      <c r="N116" s="846" t="s">
        <v>296</v>
      </c>
      <c r="O116" s="846"/>
      <c r="P116" s="469">
        <f>'Decision tree'!AA217</f>
        <v>0</v>
      </c>
      <c r="Q116" s="469">
        <f>'Decision tree'!AB217</f>
        <v>0</v>
      </c>
      <c r="R116" s="469">
        <f>SUM('Decision tree'!AC217:AD217)</f>
        <v>0</v>
      </c>
      <c r="S116" s="486">
        <f>SUM('Decision tree'!AE217:AF217)</f>
        <v>1</v>
      </c>
      <c r="V116" s="850"/>
      <c r="W116" s="859" t="s">
        <v>296</v>
      </c>
      <c r="X116" s="859"/>
      <c r="Y116" s="468">
        <f>'Decision tree'!AV310</f>
        <v>0</v>
      </c>
      <c r="Z116" s="468">
        <f>'Decision tree'!AW310</f>
        <v>0</v>
      </c>
      <c r="AA116" s="468">
        <f>SUM('Decision tree'!AX310:AY310)</f>
        <v>0</v>
      </c>
      <c r="AB116" s="537">
        <f>SUM('Decision tree'!AZ310:BA310)</f>
        <v>1</v>
      </c>
      <c r="AC116" s="419"/>
      <c r="AD116" s="806"/>
      <c r="AE116" s="804" t="s">
        <v>296</v>
      </c>
      <c r="AF116" s="804"/>
      <c r="AG116" s="468">
        <f>'Decision tree'!BM310</f>
        <v>0</v>
      </c>
      <c r="AH116" s="468">
        <f>'Decision tree'!BN310</f>
        <v>0</v>
      </c>
      <c r="AI116" s="468">
        <f>SUM('Decision tree'!BO310:BP310)</f>
        <v>0</v>
      </c>
      <c r="AJ116" s="537">
        <f>SUM('Decision tree'!BQ310:BR310)</f>
        <v>1</v>
      </c>
      <c r="AU116" s="457"/>
      <c r="AV116" s="419"/>
      <c r="AW116" s="419"/>
      <c r="AX116" s="419"/>
      <c r="AY116" s="419"/>
      <c r="AZ116" s="419"/>
      <c r="BA116" s="419"/>
      <c r="BB116" s="419"/>
      <c r="BC116" s="419"/>
      <c r="BE116" s="419"/>
      <c r="BF116" s="419"/>
      <c r="BL116" s="457"/>
      <c r="BM116" s="419"/>
      <c r="BN116" s="419"/>
      <c r="BO116" s="419"/>
      <c r="BP116" s="419"/>
      <c r="BQ116" s="419"/>
      <c r="BR116" s="419"/>
      <c r="BS116" s="419"/>
      <c r="BT116" s="419"/>
      <c r="BW116" s="419"/>
      <c r="BX116" s="419"/>
    </row>
    <row r="117" spans="3:76" ht="60" customHeight="1" x14ac:dyDescent="0.35">
      <c r="C117" s="878"/>
      <c r="D117" s="222" t="s">
        <v>297</v>
      </c>
      <c r="E117" s="469">
        <f>'Decision tree'!E218</f>
        <v>0.2</v>
      </c>
      <c r="F117" s="469">
        <f>'Decision tree'!F218</f>
        <v>8.5714285714285715E-2</v>
      </c>
      <c r="G117" s="469">
        <f>SUM('Decision tree'!G218:H218)</f>
        <v>0.2857142857142857</v>
      </c>
      <c r="H117" s="486">
        <f>SUM('Decision tree'!I218:J218)</f>
        <v>0.42857142857142855</v>
      </c>
      <c r="I117" s="419"/>
      <c r="J117" s="419"/>
      <c r="K117" s="419"/>
      <c r="L117" s="419"/>
      <c r="M117" s="867"/>
      <c r="N117" s="846" t="s">
        <v>297</v>
      </c>
      <c r="O117" s="846"/>
      <c r="P117" s="469">
        <f>'Decision tree'!AA218</f>
        <v>0</v>
      </c>
      <c r="Q117" s="469">
        <f>'Decision tree'!AB218</f>
        <v>0</v>
      </c>
      <c r="R117" s="469">
        <f>SUM('Decision tree'!AC218:AD218)</f>
        <v>0.5</v>
      </c>
      <c r="S117" s="486">
        <f>SUM('Decision tree'!AE218:AF218)</f>
        <v>0.5</v>
      </c>
      <c r="V117" s="850"/>
      <c r="W117" s="859" t="s">
        <v>297</v>
      </c>
      <c r="X117" s="859"/>
      <c r="Y117" s="468">
        <f>'Decision tree'!AV311</f>
        <v>0</v>
      </c>
      <c r="Z117" s="468">
        <f>'Decision tree'!AW311</f>
        <v>0</v>
      </c>
      <c r="AA117" s="468">
        <f>SUM('Decision tree'!AX311:AY311)</f>
        <v>0</v>
      </c>
      <c r="AB117" s="537">
        <f>SUM('Decision tree'!AZ311:BA311)</f>
        <v>1</v>
      </c>
      <c r="AC117" s="419"/>
      <c r="AD117" s="806"/>
      <c r="AE117" s="804" t="s">
        <v>297</v>
      </c>
      <c r="AF117" s="804"/>
      <c r="AG117" s="468">
        <f>'Decision tree'!BM311</f>
        <v>0</v>
      </c>
      <c r="AH117" s="468">
        <f>'Decision tree'!BN311</f>
        <v>0</v>
      </c>
      <c r="AI117" s="468">
        <f>SUM('Decision tree'!BO311:BP311)</f>
        <v>0</v>
      </c>
      <c r="AJ117" s="537">
        <f>SUM('Decision tree'!BQ311:BR311)</f>
        <v>1</v>
      </c>
      <c r="AU117" s="457"/>
      <c r="AV117" s="419"/>
      <c r="AW117" s="419"/>
      <c r="AX117" s="419"/>
      <c r="AY117" s="419"/>
      <c r="AZ117" s="419"/>
      <c r="BA117" s="419"/>
      <c r="BB117" s="419"/>
      <c r="BC117" s="419"/>
      <c r="BE117" s="419"/>
      <c r="BF117" s="419"/>
      <c r="BL117" s="457"/>
      <c r="BM117" s="419"/>
      <c r="BN117" s="419"/>
      <c r="BO117" s="419"/>
      <c r="BP117" s="419"/>
      <c r="BQ117" s="419"/>
      <c r="BR117" s="419"/>
      <c r="BS117" s="419"/>
      <c r="BT117" s="419"/>
      <c r="BW117" s="419"/>
      <c r="BX117" s="419"/>
    </row>
    <row r="118" spans="3:76" ht="60" customHeight="1" x14ac:dyDescent="0.35">
      <c r="C118" s="878"/>
      <c r="D118" s="222" t="s">
        <v>298</v>
      </c>
      <c r="E118" s="469">
        <f>'Decision tree'!E219</f>
        <v>8.5714285714285715E-2</v>
      </c>
      <c r="F118" s="469">
        <f>'Decision tree'!F219</f>
        <v>5.7142857142857141E-2</v>
      </c>
      <c r="G118" s="469">
        <f>SUM('Decision tree'!G219:H219)</f>
        <v>0.39999999999999997</v>
      </c>
      <c r="H118" s="486">
        <f>SUM('Decision tree'!I219:J219)</f>
        <v>0.45714285714285713</v>
      </c>
      <c r="I118" s="419"/>
      <c r="J118" s="419"/>
      <c r="K118" s="419"/>
      <c r="L118" s="419"/>
      <c r="M118" s="867"/>
      <c r="N118" s="846" t="s">
        <v>298</v>
      </c>
      <c r="O118" s="846"/>
      <c r="P118" s="469">
        <f>'Decision tree'!AA219</f>
        <v>0</v>
      </c>
      <c r="Q118" s="469">
        <f>'Decision tree'!AB219</f>
        <v>0</v>
      </c>
      <c r="R118" s="469">
        <f>SUM('Decision tree'!AC219:AD219)</f>
        <v>0.42857142857142855</v>
      </c>
      <c r="S118" s="486">
        <f>SUM('Decision tree'!AE219:AF219)</f>
        <v>0.5714285714285714</v>
      </c>
      <c r="V118" s="850"/>
      <c r="W118" s="859" t="s">
        <v>298</v>
      </c>
      <c r="X118" s="859"/>
      <c r="Y118" s="468">
        <f>'Decision tree'!AV312</f>
        <v>0</v>
      </c>
      <c r="Z118" s="468">
        <f>'Decision tree'!AW312</f>
        <v>0</v>
      </c>
      <c r="AA118" s="468">
        <f>SUM('Decision tree'!AX312:AY312)</f>
        <v>0</v>
      </c>
      <c r="AB118" s="537">
        <f>SUM('Decision tree'!AZ312:BA312)</f>
        <v>1</v>
      </c>
      <c r="AC118" s="419"/>
      <c r="AD118" s="806"/>
      <c r="AE118" s="804" t="s">
        <v>298</v>
      </c>
      <c r="AF118" s="804"/>
      <c r="AG118" s="468">
        <f>'Decision tree'!BM312</f>
        <v>0</v>
      </c>
      <c r="AH118" s="468">
        <f>'Decision tree'!BN312</f>
        <v>0</v>
      </c>
      <c r="AI118" s="468">
        <f>SUM('Decision tree'!BO312:BP312)</f>
        <v>0.2</v>
      </c>
      <c r="AJ118" s="537">
        <f>SUM('Decision tree'!BQ312:BR312)</f>
        <v>0.8</v>
      </c>
      <c r="AU118" s="457"/>
      <c r="AV118" s="419"/>
      <c r="AW118" s="419"/>
      <c r="AX118" s="419"/>
      <c r="AY118" s="419"/>
      <c r="AZ118" s="419"/>
      <c r="BA118" s="419"/>
      <c r="BB118" s="419"/>
      <c r="BC118" s="419"/>
      <c r="BE118" s="419"/>
      <c r="BF118" s="419"/>
      <c r="BL118" s="457"/>
      <c r="BM118" s="419"/>
      <c r="BN118" s="419"/>
      <c r="BO118" s="419"/>
      <c r="BP118" s="419"/>
      <c r="BQ118" s="419"/>
      <c r="BR118" s="419"/>
      <c r="BS118" s="419"/>
      <c r="BT118" s="419"/>
      <c r="BW118" s="419"/>
      <c r="BX118" s="419"/>
    </row>
    <row r="119" spans="3:76" ht="60" customHeight="1" x14ac:dyDescent="0.35">
      <c r="C119" s="878"/>
      <c r="D119" s="222" t="s">
        <v>299</v>
      </c>
      <c r="E119" s="469">
        <f>'Decision tree'!E220</f>
        <v>0.2</v>
      </c>
      <c r="F119" s="469">
        <f>'Decision tree'!F220</f>
        <v>8.5714285714285715E-2</v>
      </c>
      <c r="G119" s="469">
        <f>SUM('Decision tree'!G220:H220)</f>
        <v>0.45714285714285718</v>
      </c>
      <c r="H119" s="486">
        <f>SUM('Decision tree'!I220:J220)</f>
        <v>0.25714285714285712</v>
      </c>
      <c r="I119" s="419"/>
      <c r="J119" s="419"/>
      <c r="K119" s="419"/>
      <c r="L119" s="419"/>
      <c r="M119" s="867"/>
      <c r="N119" s="846" t="s">
        <v>299</v>
      </c>
      <c r="O119" s="846"/>
      <c r="P119" s="469">
        <f>'Decision tree'!AA220</f>
        <v>0.16666666666666666</v>
      </c>
      <c r="Q119" s="469">
        <f>'Decision tree'!AB220</f>
        <v>0</v>
      </c>
      <c r="R119" s="469">
        <f>SUM('Decision tree'!AC220:AD220)</f>
        <v>0.5</v>
      </c>
      <c r="S119" s="486">
        <f>SUM('Decision tree'!AE220:AF220)</f>
        <v>0.33333333333333331</v>
      </c>
      <c r="V119" s="850"/>
      <c r="W119" s="859" t="s">
        <v>299</v>
      </c>
      <c r="X119" s="859"/>
      <c r="Y119" s="468">
        <f>'Decision tree'!AV313</f>
        <v>0</v>
      </c>
      <c r="Z119" s="468">
        <f>'Decision tree'!AW313</f>
        <v>0</v>
      </c>
      <c r="AA119" s="468">
        <f>SUM('Decision tree'!AX313:AY313)</f>
        <v>0.33333333333333331</v>
      </c>
      <c r="AB119" s="537">
        <f>SUM('Decision tree'!AZ313:BA313)</f>
        <v>0.66666666666666663</v>
      </c>
      <c r="AC119" s="419"/>
      <c r="AD119" s="806"/>
      <c r="AE119" s="804" t="s">
        <v>299</v>
      </c>
      <c r="AF119" s="804"/>
      <c r="AG119" s="468">
        <f>'Decision tree'!BM313</f>
        <v>0</v>
      </c>
      <c r="AH119" s="468">
        <f>'Decision tree'!BN313</f>
        <v>0</v>
      </c>
      <c r="AI119" s="468">
        <f>SUM('Decision tree'!BO313:BP313)</f>
        <v>0.2</v>
      </c>
      <c r="AJ119" s="537">
        <f>SUM('Decision tree'!BQ313:BR313)</f>
        <v>0.8</v>
      </c>
      <c r="AU119" s="457"/>
      <c r="AV119" s="419"/>
      <c r="AW119" s="419"/>
      <c r="AX119" s="419"/>
      <c r="AY119" s="419"/>
      <c r="AZ119" s="419"/>
      <c r="BA119" s="419"/>
      <c r="BB119" s="419"/>
      <c r="BC119" s="419"/>
      <c r="BE119" s="419"/>
      <c r="BF119" s="419"/>
      <c r="BL119" s="457"/>
      <c r="BM119" s="419"/>
      <c r="BN119" s="419"/>
      <c r="BO119" s="419"/>
      <c r="BP119" s="419"/>
      <c r="BQ119" s="419"/>
      <c r="BR119" s="419"/>
      <c r="BS119" s="419"/>
      <c r="BT119" s="419"/>
      <c r="BW119" s="419"/>
      <c r="BX119" s="419"/>
    </row>
    <row r="120" spans="3:76" ht="60" customHeight="1" thickBot="1" x14ac:dyDescent="0.4">
      <c r="C120" s="879"/>
      <c r="D120" s="487" t="s">
        <v>300</v>
      </c>
      <c r="E120" s="488">
        <f>'Decision tree'!E221</f>
        <v>0.35294117647058826</v>
      </c>
      <c r="F120" s="488">
        <f>'Decision tree'!F221</f>
        <v>5.8823529411764705E-2</v>
      </c>
      <c r="G120" s="488">
        <f>SUM('Decision tree'!G221:H221)</f>
        <v>0.38235294117647056</v>
      </c>
      <c r="H120" s="489">
        <f>SUM('Decision tree'!I221:J221)</f>
        <v>0.20588235294117646</v>
      </c>
      <c r="I120" s="419"/>
      <c r="J120" s="419"/>
      <c r="K120" s="419"/>
      <c r="L120" s="419"/>
      <c r="M120" s="868"/>
      <c r="N120" s="847" t="s">
        <v>300</v>
      </c>
      <c r="O120" s="847"/>
      <c r="P120" s="488">
        <f>'Decision tree'!AA221</f>
        <v>0.2857142857142857</v>
      </c>
      <c r="Q120" s="488">
        <f>'Decision tree'!AB221</f>
        <v>0</v>
      </c>
      <c r="R120" s="488">
        <f>SUM('Decision tree'!AC221:AD221)</f>
        <v>0.5714285714285714</v>
      </c>
      <c r="S120" s="489">
        <f>SUM('Decision tree'!AE221:AF221)</f>
        <v>0.14285714285714285</v>
      </c>
      <c r="V120" s="851"/>
      <c r="W120" s="857" t="s">
        <v>300</v>
      </c>
      <c r="X120" s="857"/>
      <c r="Y120" s="532">
        <f>'Decision tree'!AV314</f>
        <v>0</v>
      </c>
      <c r="Z120" s="532">
        <f>'Decision tree'!AW314</f>
        <v>0</v>
      </c>
      <c r="AA120" s="532">
        <f>SUM('Decision tree'!AX314:AY314)</f>
        <v>0.33333333333333331</v>
      </c>
      <c r="AB120" s="538">
        <f>SUM('Decision tree'!AZ314:BA314)</f>
        <v>0.66666666666666663</v>
      </c>
      <c r="AC120" s="419"/>
      <c r="AD120" s="807"/>
      <c r="AE120" s="809" t="s">
        <v>300</v>
      </c>
      <c r="AF120" s="809"/>
      <c r="AG120" s="532">
        <f>'Decision tree'!BM314</f>
        <v>0</v>
      </c>
      <c r="AH120" s="532">
        <f>'Decision tree'!BN314</f>
        <v>0</v>
      </c>
      <c r="AI120" s="532">
        <f>SUM('Decision tree'!BO314:BP314)</f>
        <v>0.2</v>
      </c>
      <c r="AJ120" s="538">
        <f>SUM('Decision tree'!BQ314:BR314)</f>
        <v>0.8</v>
      </c>
      <c r="AU120" s="457"/>
      <c r="AV120" s="419"/>
      <c r="AW120" s="419"/>
      <c r="AX120" s="419"/>
      <c r="AY120" s="419"/>
      <c r="AZ120" s="419"/>
      <c r="BA120" s="419"/>
      <c r="BB120" s="419"/>
      <c r="BC120" s="419"/>
      <c r="BE120" s="419"/>
      <c r="BF120" s="419"/>
      <c r="BL120" s="457"/>
      <c r="BM120" s="419"/>
      <c r="BN120" s="419"/>
      <c r="BO120" s="419"/>
      <c r="BP120" s="419"/>
      <c r="BQ120" s="419"/>
      <c r="BR120" s="419"/>
      <c r="BS120" s="419"/>
      <c r="BT120" s="419"/>
      <c r="BW120" s="419"/>
      <c r="BX120" s="419"/>
    </row>
    <row r="121" spans="3:76" ht="60" customHeight="1" x14ac:dyDescent="0.4">
      <c r="C121" s="926" t="s">
        <v>301</v>
      </c>
      <c r="D121" s="482" t="s">
        <v>302</v>
      </c>
      <c r="E121" s="735">
        <f>'Decision tree'!E222</f>
        <v>0.73529411764705888</v>
      </c>
      <c r="F121" s="735">
        <f>'Decision tree'!F222</f>
        <v>2.9411764705882353E-2</v>
      </c>
      <c r="G121" s="735">
        <f>SUM('Decision tree'!G222:H222)</f>
        <v>0.11764705882352941</v>
      </c>
      <c r="H121" s="735">
        <f>SUM('Decision tree'!I222:J222)</f>
        <v>0.11764705882352941</v>
      </c>
      <c r="I121" s="419"/>
      <c r="J121" s="419"/>
      <c r="K121" s="419"/>
      <c r="L121" s="419"/>
      <c r="M121" s="866" t="s">
        <v>301</v>
      </c>
      <c r="N121" s="862" t="s">
        <v>302</v>
      </c>
      <c r="O121" s="862"/>
      <c r="P121" s="484">
        <f>'Decision tree'!AA222</f>
        <v>0.2857142857142857</v>
      </c>
      <c r="Q121" s="484">
        <f>'Decision tree'!AB222</f>
        <v>0</v>
      </c>
      <c r="R121" s="484">
        <f>SUM('Decision tree'!AC222:AD222)</f>
        <v>0.2857142857142857</v>
      </c>
      <c r="S121" s="485">
        <f>SUM('Decision tree'!AE222:AF222)</f>
        <v>0.42857142857142855</v>
      </c>
      <c r="V121" s="849" t="s">
        <v>301</v>
      </c>
      <c r="W121" s="858" t="s">
        <v>302</v>
      </c>
      <c r="X121" s="858"/>
      <c r="Y121" s="531">
        <f>'Decision tree'!AV315</f>
        <v>0</v>
      </c>
      <c r="Z121" s="531">
        <f>'Decision tree'!AW315</f>
        <v>0</v>
      </c>
      <c r="AA121" s="531">
        <f>SUM('Decision tree'!AX315:AY315)</f>
        <v>0.33333333333333331</v>
      </c>
      <c r="AB121" s="533">
        <f>SUM('Decision tree'!AZ315:BA315)</f>
        <v>0.66666666666666663</v>
      </c>
      <c r="AC121" s="419"/>
      <c r="AD121" s="805" t="s">
        <v>301</v>
      </c>
      <c r="AE121" s="808" t="s">
        <v>302</v>
      </c>
      <c r="AF121" s="808"/>
      <c r="AG121" s="531">
        <f>'Decision tree'!BM315</f>
        <v>0</v>
      </c>
      <c r="AH121" s="531">
        <f>'Decision tree'!BN315</f>
        <v>0</v>
      </c>
      <c r="AI121" s="531">
        <f>SUM('Decision tree'!BO315:BP315)</f>
        <v>0.2</v>
      </c>
      <c r="AJ121" s="533">
        <f>SUM('Decision tree'!BQ315:BR315)</f>
        <v>0.8</v>
      </c>
      <c r="AT121" s="208"/>
      <c r="AU121" s="457"/>
      <c r="AV121" s="419"/>
      <c r="AW121" s="419"/>
      <c r="AX121" s="419"/>
      <c r="AY121" s="419"/>
      <c r="AZ121" s="419"/>
      <c r="BA121" s="419"/>
      <c r="BB121" s="419"/>
      <c r="BC121" s="419"/>
      <c r="BE121" s="419"/>
      <c r="BF121" s="419"/>
      <c r="BK121" s="208"/>
      <c r="BL121" s="457"/>
      <c r="BM121" s="419"/>
      <c r="BN121" s="419"/>
      <c r="BO121" s="419"/>
      <c r="BP121" s="419"/>
      <c r="BQ121" s="419"/>
      <c r="BR121" s="419"/>
      <c r="BS121" s="419"/>
      <c r="BT121" s="419"/>
      <c r="BW121" s="419"/>
      <c r="BX121" s="419"/>
    </row>
    <row r="122" spans="3:76" ht="60" customHeight="1" x14ac:dyDescent="0.4">
      <c r="C122" s="878"/>
      <c r="D122" s="222" t="s">
        <v>303</v>
      </c>
      <c r="E122" s="469">
        <f>'Decision tree'!E223</f>
        <v>0.76470588235294112</v>
      </c>
      <c r="F122" s="469">
        <f>'Decision tree'!F223</f>
        <v>2.9411764705882353E-2</v>
      </c>
      <c r="G122" s="469">
        <f>SUM('Decision tree'!G223:H223)</f>
        <v>0.11764705882352941</v>
      </c>
      <c r="H122" s="469">
        <f>SUM('Decision tree'!I223:J223)</f>
        <v>8.8235294117647065E-2</v>
      </c>
      <c r="I122" s="419"/>
      <c r="J122" s="419"/>
      <c r="K122" s="419"/>
      <c r="L122" s="419"/>
      <c r="M122" s="867"/>
      <c r="N122" s="846" t="s">
        <v>303</v>
      </c>
      <c r="O122" s="846"/>
      <c r="P122" s="469">
        <f>'Decision tree'!AA223</f>
        <v>0.42857142857142855</v>
      </c>
      <c r="Q122" s="469">
        <f>'Decision tree'!AB223</f>
        <v>0</v>
      </c>
      <c r="R122" s="469">
        <f>SUM('Decision tree'!AC223:AD223)</f>
        <v>0.2857142857142857</v>
      </c>
      <c r="S122" s="486">
        <f>SUM('Decision tree'!AE223:AF223)</f>
        <v>0.2857142857142857</v>
      </c>
      <c r="V122" s="850"/>
      <c r="W122" s="859" t="s">
        <v>303</v>
      </c>
      <c r="X122" s="859"/>
      <c r="Y122" s="468">
        <f>'Decision tree'!AV316</f>
        <v>0</v>
      </c>
      <c r="Z122" s="468">
        <f>'Decision tree'!AW316</f>
        <v>0</v>
      </c>
      <c r="AA122" s="468">
        <f>SUM('Decision tree'!AX316:AY316)</f>
        <v>0.33333333333333331</v>
      </c>
      <c r="AB122" s="537">
        <f>SUM('Decision tree'!AZ316:BA316)</f>
        <v>0.66666666666666663</v>
      </c>
      <c r="AC122" s="419"/>
      <c r="AD122" s="806"/>
      <c r="AE122" s="804" t="s">
        <v>303</v>
      </c>
      <c r="AF122" s="804"/>
      <c r="AG122" s="468">
        <f>'Decision tree'!BM316</f>
        <v>0</v>
      </c>
      <c r="AH122" s="468">
        <f>'Decision tree'!BN316</f>
        <v>0</v>
      </c>
      <c r="AI122" s="468">
        <f>SUM('Decision tree'!BO316:BP316)</f>
        <v>0.2</v>
      </c>
      <c r="AJ122" s="537">
        <f>SUM('Decision tree'!BQ316:BR316)</f>
        <v>0.8</v>
      </c>
      <c r="AT122" s="208"/>
      <c r="AU122" s="457"/>
      <c r="AV122" s="419"/>
      <c r="AW122" s="419"/>
      <c r="AX122" s="419"/>
      <c r="AY122" s="419"/>
      <c r="AZ122" s="419"/>
      <c r="BA122" s="419"/>
      <c r="BB122" s="419"/>
      <c r="BC122" s="419"/>
      <c r="BE122" s="419"/>
      <c r="BF122" s="419"/>
      <c r="BK122" s="208"/>
      <c r="BL122" s="457"/>
      <c r="BM122" s="419"/>
      <c r="BN122" s="419"/>
      <c r="BO122" s="419"/>
      <c r="BP122" s="419"/>
      <c r="BQ122" s="419"/>
      <c r="BR122" s="419"/>
      <c r="BS122" s="419"/>
      <c r="BT122" s="419"/>
      <c r="BW122" s="419"/>
      <c r="BX122" s="419"/>
    </row>
    <row r="123" spans="3:76" ht="60" customHeight="1" x14ac:dyDescent="0.4">
      <c r="C123" s="878"/>
      <c r="D123" s="222" t="s">
        <v>304</v>
      </c>
      <c r="E123" s="469">
        <f>'Decision tree'!E224</f>
        <v>0.76470588235294112</v>
      </c>
      <c r="F123" s="469">
        <f>'Decision tree'!F224</f>
        <v>5.8823529411764705E-2</v>
      </c>
      <c r="G123" s="469">
        <f>SUM('Decision tree'!G224:H224)</f>
        <v>8.8235294117647065E-2</v>
      </c>
      <c r="H123" s="469">
        <f>SUM('Decision tree'!I224:J224)</f>
        <v>8.8235294117647065E-2</v>
      </c>
      <c r="I123" s="419"/>
      <c r="J123" s="419"/>
      <c r="K123" s="419"/>
      <c r="L123" s="419"/>
      <c r="M123" s="867"/>
      <c r="N123" s="846" t="s">
        <v>304</v>
      </c>
      <c r="O123" s="846"/>
      <c r="P123" s="469">
        <f>'Decision tree'!AA224</f>
        <v>0.5714285714285714</v>
      </c>
      <c r="Q123" s="469">
        <f>'Decision tree'!AB224</f>
        <v>0</v>
      </c>
      <c r="R123" s="469">
        <f>SUM('Decision tree'!AC224:AD224)</f>
        <v>0.14285714285714285</v>
      </c>
      <c r="S123" s="486">
        <f>SUM('Decision tree'!AE224:AF224)</f>
        <v>0.2857142857142857</v>
      </c>
      <c r="V123" s="850"/>
      <c r="W123" s="859" t="s">
        <v>304</v>
      </c>
      <c r="X123" s="859"/>
      <c r="Y123" s="468">
        <f>'Decision tree'!AV317</f>
        <v>0</v>
      </c>
      <c r="Z123" s="468">
        <f>'Decision tree'!AW317</f>
        <v>0</v>
      </c>
      <c r="AA123" s="468">
        <f>SUM('Decision tree'!AX317:AY317)</f>
        <v>0.16666666666666666</v>
      </c>
      <c r="AB123" s="537">
        <f>SUM('Decision tree'!AZ317:BA317)</f>
        <v>0.83333333333333326</v>
      </c>
      <c r="AC123" s="419"/>
      <c r="AD123" s="806"/>
      <c r="AE123" s="804" t="s">
        <v>304</v>
      </c>
      <c r="AF123" s="804"/>
      <c r="AG123" s="468">
        <f>'Decision tree'!BM317</f>
        <v>0</v>
      </c>
      <c r="AH123" s="468">
        <f>'Decision tree'!BN317</f>
        <v>0</v>
      </c>
      <c r="AI123" s="468">
        <f>SUM('Decision tree'!BO317:BP317)</f>
        <v>0.2</v>
      </c>
      <c r="AJ123" s="537">
        <f>SUM('Decision tree'!BQ317:BR317)</f>
        <v>0.8</v>
      </c>
      <c r="AT123" s="208"/>
      <c r="AU123" s="457"/>
      <c r="AV123" s="419"/>
      <c r="AW123" s="419"/>
      <c r="AX123" s="419"/>
      <c r="AY123" s="419"/>
      <c r="AZ123" s="419"/>
      <c r="BA123" s="419"/>
      <c r="BB123" s="419"/>
      <c r="BC123" s="419"/>
      <c r="BE123" s="419"/>
      <c r="BF123" s="419"/>
      <c r="BK123" s="208"/>
      <c r="BL123" s="457"/>
      <c r="BM123" s="419"/>
      <c r="BN123" s="419"/>
      <c r="BO123" s="419"/>
      <c r="BP123" s="419"/>
      <c r="BQ123" s="419"/>
      <c r="BR123" s="419"/>
      <c r="BS123" s="419"/>
      <c r="BT123" s="419"/>
      <c r="BW123" s="419"/>
      <c r="BX123" s="419"/>
    </row>
    <row r="124" spans="3:76" ht="60" customHeight="1" x14ac:dyDescent="0.4">
      <c r="C124" s="878"/>
      <c r="D124" s="222" t="s">
        <v>305</v>
      </c>
      <c r="E124" s="469">
        <f>'Decision tree'!E225</f>
        <v>0.8529411764705882</v>
      </c>
      <c r="F124" s="469">
        <f>'Decision tree'!F225</f>
        <v>2.9411764705882353E-2</v>
      </c>
      <c r="G124" s="469">
        <f>SUM('Decision tree'!G225:H225)</f>
        <v>5.8823529411764705E-2</v>
      </c>
      <c r="H124" s="469">
        <f>SUM('Decision tree'!I225:J225)</f>
        <v>5.8823529411764705E-2</v>
      </c>
      <c r="I124" s="419"/>
      <c r="J124" s="419"/>
      <c r="K124" s="419"/>
      <c r="L124" s="419"/>
      <c r="M124" s="867"/>
      <c r="N124" s="846" t="s">
        <v>305</v>
      </c>
      <c r="O124" s="846"/>
      <c r="P124" s="469">
        <f>'Decision tree'!AA225</f>
        <v>0.2857142857142857</v>
      </c>
      <c r="Q124" s="469">
        <f>'Decision tree'!AB225</f>
        <v>0</v>
      </c>
      <c r="R124" s="469">
        <f>SUM('Decision tree'!AC225:AD225)</f>
        <v>0.2857142857142857</v>
      </c>
      <c r="S124" s="486">
        <f>SUM('Decision tree'!AE225:AF225)</f>
        <v>0.42857142857142855</v>
      </c>
      <c r="V124" s="850"/>
      <c r="W124" s="859" t="s">
        <v>305</v>
      </c>
      <c r="X124" s="859"/>
      <c r="Y124" s="468">
        <f>'Decision tree'!AV318</f>
        <v>0</v>
      </c>
      <c r="Z124" s="468">
        <f>'Decision tree'!AW318</f>
        <v>0</v>
      </c>
      <c r="AA124" s="468">
        <f>SUM('Decision tree'!AX318:AY318)</f>
        <v>0.16666666666666666</v>
      </c>
      <c r="AB124" s="537">
        <f>SUM('Decision tree'!AZ318:BA318)</f>
        <v>0.83333333333333326</v>
      </c>
      <c r="AC124" s="419"/>
      <c r="AD124" s="806"/>
      <c r="AE124" s="804" t="s">
        <v>305</v>
      </c>
      <c r="AF124" s="804"/>
      <c r="AG124" s="468">
        <f>'Decision tree'!BM318</f>
        <v>0</v>
      </c>
      <c r="AH124" s="468">
        <f>'Decision tree'!BN318</f>
        <v>0</v>
      </c>
      <c r="AI124" s="468">
        <f>SUM('Decision tree'!BO318:BP318)</f>
        <v>0.5</v>
      </c>
      <c r="AJ124" s="537">
        <f>SUM('Decision tree'!BQ318:BR318)</f>
        <v>0.5</v>
      </c>
      <c r="AT124" s="208"/>
      <c r="AU124" s="457"/>
      <c r="AV124" s="419"/>
      <c r="AW124" s="419"/>
      <c r="AX124" s="419"/>
      <c r="AY124" s="419"/>
      <c r="AZ124" s="419"/>
      <c r="BA124" s="419"/>
      <c r="BB124" s="419"/>
      <c r="BC124" s="419"/>
      <c r="BE124" s="419"/>
      <c r="BF124" s="419"/>
      <c r="BK124" s="208"/>
      <c r="BL124" s="457"/>
      <c r="BM124" s="419"/>
      <c r="BN124" s="419"/>
      <c r="BO124" s="419"/>
      <c r="BP124" s="419"/>
      <c r="BQ124" s="419"/>
      <c r="BR124" s="419"/>
      <c r="BS124" s="419"/>
      <c r="BT124" s="419"/>
      <c r="BW124" s="419"/>
      <c r="BX124" s="419"/>
    </row>
    <row r="125" spans="3:76" ht="60" customHeight="1" x14ac:dyDescent="0.4">
      <c r="C125" s="878"/>
      <c r="D125" s="222" t="s">
        <v>308</v>
      </c>
      <c r="E125" s="469">
        <f>'Decision tree'!E226</f>
        <v>0.52941176470588236</v>
      </c>
      <c r="F125" s="469">
        <f>'Decision tree'!F226</f>
        <v>5.8823529411764705E-2</v>
      </c>
      <c r="G125" s="469">
        <f>SUM('Decision tree'!G226:H226)</f>
        <v>0.11764705882352941</v>
      </c>
      <c r="H125" s="469">
        <f>SUM('Decision tree'!I226:J226)</f>
        <v>0.29411764705882354</v>
      </c>
      <c r="I125" s="419"/>
      <c r="J125" s="419"/>
      <c r="K125" s="419"/>
      <c r="L125" s="419"/>
      <c r="M125" s="867"/>
      <c r="N125" s="846" t="s">
        <v>308</v>
      </c>
      <c r="O125" s="846"/>
      <c r="P125" s="469">
        <f>'Decision tree'!AA226</f>
        <v>0.42857142857142855</v>
      </c>
      <c r="Q125" s="469">
        <f>'Decision tree'!AB226</f>
        <v>0</v>
      </c>
      <c r="R125" s="469">
        <f>SUM('Decision tree'!AC226:AD226)</f>
        <v>0.14285714285714285</v>
      </c>
      <c r="S125" s="486">
        <f>SUM('Decision tree'!AE226:AF226)</f>
        <v>0.42857142857142855</v>
      </c>
      <c r="V125" s="850"/>
      <c r="W125" s="859" t="s">
        <v>308</v>
      </c>
      <c r="X125" s="859"/>
      <c r="Y125" s="468">
        <f>'Decision tree'!AV319</f>
        <v>0</v>
      </c>
      <c r="Z125" s="468">
        <f>'Decision tree'!AW319</f>
        <v>0</v>
      </c>
      <c r="AA125" s="468">
        <f>SUM('Decision tree'!AX319:AY319)</f>
        <v>0.16666666666666666</v>
      </c>
      <c r="AB125" s="537">
        <f>SUM('Decision tree'!AZ319:BA319)</f>
        <v>0.83333333333333326</v>
      </c>
      <c r="AC125" s="419"/>
      <c r="AD125" s="806"/>
      <c r="AE125" s="804" t="s">
        <v>308</v>
      </c>
      <c r="AF125" s="804"/>
      <c r="AG125" s="468">
        <f>'Decision tree'!BM319</f>
        <v>0</v>
      </c>
      <c r="AH125" s="468">
        <f>'Decision tree'!BN319</f>
        <v>0</v>
      </c>
      <c r="AI125" s="468">
        <f>SUM('Decision tree'!BO319:BP319)</f>
        <v>0</v>
      </c>
      <c r="AJ125" s="537">
        <f>SUM('Decision tree'!BQ319:BR319)</f>
        <v>1</v>
      </c>
      <c r="AT125" s="208"/>
      <c r="AU125" s="457"/>
      <c r="AV125" s="419"/>
      <c r="AW125" s="419"/>
      <c r="AX125" s="419"/>
      <c r="AY125" s="419"/>
      <c r="AZ125" s="419"/>
      <c r="BA125" s="419"/>
      <c r="BB125" s="419"/>
      <c r="BC125" s="419"/>
      <c r="BE125" s="419"/>
      <c r="BF125" s="419"/>
      <c r="BK125" s="208"/>
      <c r="BL125" s="457"/>
      <c r="BM125" s="419"/>
      <c r="BN125" s="419"/>
      <c r="BO125" s="419"/>
      <c r="BP125" s="419"/>
      <c r="BQ125" s="419"/>
      <c r="BR125" s="419"/>
      <c r="BS125" s="419"/>
      <c r="BT125" s="419"/>
      <c r="BW125" s="419"/>
      <c r="BX125" s="419"/>
    </row>
    <row r="126" spans="3:76" ht="60" customHeight="1" x14ac:dyDescent="0.4">
      <c r="C126" s="878"/>
      <c r="D126" s="222" t="s">
        <v>309</v>
      </c>
      <c r="E126" s="469">
        <f>'Decision tree'!E227</f>
        <v>0.33333333333333331</v>
      </c>
      <c r="F126" s="469">
        <f>'Decision tree'!F227</f>
        <v>3.0303030303030304E-2</v>
      </c>
      <c r="G126" s="469">
        <f>SUM('Decision tree'!G227:H227)</f>
        <v>9.0909090909090912E-2</v>
      </c>
      <c r="H126" s="469">
        <f>SUM('Decision tree'!I227:J227)</f>
        <v>0.54545454545454541</v>
      </c>
      <c r="I126" s="419"/>
      <c r="J126" s="419"/>
      <c r="K126" s="419"/>
      <c r="L126" s="419"/>
      <c r="M126" s="867"/>
      <c r="N126" s="846" t="s">
        <v>309</v>
      </c>
      <c r="O126" s="846"/>
      <c r="P126" s="469">
        <f>'Decision tree'!AA227</f>
        <v>0.14285714285714285</v>
      </c>
      <c r="Q126" s="469">
        <f>'Decision tree'!AB227</f>
        <v>0</v>
      </c>
      <c r="R126" s="469">
        <f>SUM('Decision tree'!AC227:AD227)</f>
        <v>0</v>
      </c>
      <c r="S126" s="486">
        <f>SUM('Decision tree'!AE227:AF227)</f>
        <v>0.8571428571428571</v>
      </c>
      <c r="V126" s="850"/>
      <c r="W126" s="859" t="s">
        <v>309</v>
      </c>
      <c r="X126" s="859"/>
      <c r="Y126" s="468">
        <f>'Decision tree'!AV320</f>
        <v>0</v>
      </c>
      <c r="Z126" s="468">
        <f>'Decision tree'!AW320</f>
        <v>0</v>
      </c>
      <c r="AA126" s="468">
        <f>SUM('Decision tree'!AX320:AY320)</f>
        <v>0</v>
      </c>
      <c r="AB126" s="537">
        <f>SUM('Decision tree'!AZ320:BA320)</f>
        <v>1</v>
      </c>
      <c r="AC126" s="419"/>
      <c r="AD126" s="806"/>
      <c r="AE126" s="804" t="s">
        <v>309</v>
      </c>
      <c r="AF126" s="804"/>
      <c r="AG126" s="468">
        <f>'Decision tree'!BM320</f>
        <v>0</v>
      </c>
      <c r="AH126" s="468">
        <f>'Decision tree'!BN320</f>
        <v>0</v>
      </c>
      <c r="AI126" s="468">
        <f>SUM('Decision tree'!BO320:BP320)</f>
        <v>0</v>
      </c>
      <c r="AJ126" s="537">
        <f>SUM('Decision tree'!BQ320:BR320)</f>
        <v>1</v>
      </c>
      <c r="AT126" s="208"/>
      <c r="AU126" s="457"/>
      <c r="AV126" s="419"/>
      <c r="AW126" s="419"/>
      <c r="AX126" s="419"/>
      <c r="AY126" s="419"/>
      <c r="AZ126" s="419"/>
      <c r="BA126" s="419"/>
      <c r="BB126" s="419"/>
      <c r="BC126" s="419"/>
      <c r="BE126" s="419"/>
      <c r="BF126" s="419"/>
      <c r="BK126" s="208"/>
      <c r="BL126" s="457"/>
      <c r="BM126" s="419"/>
      <c r="BN126" s="419"/>
      <c r="BO126" s="419"/>
      <c r="BP126" s="419"/>
      <c r="BQ126" s="419"/>
      <c r="BR126" s="419"/>
      <c r="BS126" s="419"/>
      <c r="BT126" s="419"/>
      <c r="BW126" s="419"/>
      <c r="BX126" s="419"/>
    </row>
    <row r="127" spans="3:76" ht="60" customHeight="1" x14ac:dyDescent="0.4">
      <c r="C127" s="878"/>
      <c r="D127" s="222" t="s">
        <v>310</v>
      </c>
      <c r="E127" s="469">
        <f>'Decision tree'!E228</f>
        <v>0.75</v>
      </c>
      <c r="F127" s="469">
        <f>'Decision tree'!F228</f>
        <v>0</v>
      </c>
      <c r="G127" s="469">
        <f>SUM('Decision tree'!G228:H228)</f>
        <v>0</v>
      </c>
      <c r="H127" s="469">
        <f>SUM('Decision tree'!I228:J228)</f>
        <v>0.25</v>
      </c>
      <c r="I127" s="419"/>
      <c r="J127" s="419"/>
      <c r="K127" s="419"/>
      <c r="L127" s="419"/>
      <c r="M127" s="867"/>
      <c r="N127" s="846" t="s">
        <v>310</v>
      </c>
      <c r="O127" s="846"/>
      <c r="P127" s="469">
        <f>'Decision tree'!AA228</f>
        <v>0.42857142857142855</v>
      </c>
      <c r="Q127" s="469">
        <f>'Decision tree'!AB228</f>
        <v>0</v>
      </c>
      <c r="R127" s="469">
        <f>SUM('Decision tree'!AC228:AD228)</f>
        <v>0.14285714285714285</v>
      </c>
      <c r="S127" s="486">
        <f>SUM('Decision tree'!AE228:AF228)</f>
        <v>0.42857142857142855</v>
      </c>
      <c r="V127" s="850"/>
      <c r="W127" s="859" t="s">
        <v>310</v>
      </c>
      <c r="X127" s="859"/>
      <c r="Y127" s="468">
        <f>'Decision tree'!AV321</f>
        <v>0</v>
      </c>
      <c r="Z127" s="468">
        <f>'Decision tree'!AW321</f>
        <v>0</v>
      </c>
      <c r="AA127" s="468">
        <f>SUM('Decision tree'!AX321:AY321)</f>
        <v>0</v>
      </c>
      <c r="AB127" s="537">
        <f>SUM('Decision tree'!AZ321:BA321)</f>
        <v>1</v>
      </c>
      <c r="AC127" s="419"/>
      <c r="AD127" s="806"/>
      <c r="AE127" s="804" t="s">
        <v>310</v>
      </c>
      <c r="AF127" s="804"/>
      <c r="AG127" s="468">
        <f>'Decision tree'!BM321</f>
        <v>0</v>
      </c>
      <c r="AH127" s="468">
        <f>'Decision tree'!BN321</f>
        <v>0</v>
      </c>
      <c r="AI127" s="468">
        <f>SUM('Decision tree'!BO321:BP321)</f>
        <v>0.2</v>
      </c>
      <c r="AJ127" s="537">
        <f>SUM('Decision tree'!BQ321:BR321)</f>
        <v>0.8</v>
      </c>
      <c r="AT127" s="208"/>
      <c r="AU127" s="457"/>
      <c r="AV127" s="419"/>
      <c r="AW127" s="419"/>
      <c r="AX127" s="419"/>
      <c r="AY127" s="419"/>
      <c r="AZ127" s="419"/>
      <c r="BA127" s="419"/>
      <c r="BB127" s="419"/>
      <c r="BC127" s="419"/>
      <c r="BE127" s="419"/>
      <c r="BF127" s="419"/>
      <c r="BK127" s="208"/>
      <c r="BL127" s="457"/>
      <c r="BM127" s="419"/>
      <c r="BN127" s="419"/>
      <c r="BO127" s="419"/>
      <c r="BP127" s="419"/>
      <c r="BQ127" s="419"/>
      <c r="BR127" s="419"/>
      <c r="BS127" s="419"/>
      <c r="BT127" s="419"/>
      <c r="BW127" s="419"/>
      <c r="BX127" s="419"/>
    </row>
    <row r="128" spans="3:76" ht="60" customHeight="1" x14ac:dyDescent="0.4">
      <c r="C128" s="878"/>
      <c r="D128" s="222" t="s">
        <v>311</v>
      </c>
      <c r="E128" s="469">
        <f>'Decision tree'!E229</f>
        <v>0.17647058823529413</v>
      </c>
      <c r="F128" s="469">
        <f>'Decision tree'!F229</f>
        <v>2.9411764705882353E-2</v>
      </c>
      <c r="G128" s="469">
        <f>SUM('Decision tree'!G229:H229)</f>
        <v>0.35294117647058826</v>
      </c>
      <c r="H128" s="469">
        <f>SUM('Decision tree'!I229:J229)</f>
        <v>0.44117647058823528</v>
      </c>
      <c r="I128" s="419"/>
      <c r="J128" s="419"/>
      <c r="K128" s="419"/>
      <c r="L128" s="419"/>
      <c r="M128" s="867"/>
      <c r="N128" s="846" t="s">
        <v>311</v>
      </c>
      <c r="O128" s="846"/>
      <c r="P128" s="469">
        <f>'Decision tree'!AA229</f>
        <v>0</v>
      </c>
      <c r="Q128" s="469">
        <f>'Decision tree'!AB229</f>
        <v>0</v>
      </c>
      <c r="R128" s="469">
        <f>SUM('Decision tree'!AC229:AD229)</f>
        <v>0.14285714285714285</v>
      </c>
      <c r="S128" s="486">
        <f>SUM('Decision tree'!AE229:AF229)</f>
        <v>0.8571428571428571</v>
      </c>
      <c r="V128" s="850"/>
      <c r="W128" s="859" t="s">
        <v>311</v>
      </c>
      <c r="X128" s="859"/>
      <c r="Y128" s="468">
        <f>'Decision tree'!AV322</f>
        <v>0</v>
      </c>
      <c r="Z128" s="468">
        <f>'Decision tree'!AW322</f>
        <v>0</v>
      </c>
      <c r="AA128" s="468">
        <f>SUM('Decision tree'!AX322:AY322)</f>
        <v>0.33333333333333331</v>
      </c>
      <c r="AB128" s="537">
        <f>SUM('Decision tree'!AZ322:BA322)</f>
        <v>0.66666666666666663</v>
      </c>
      <c r="AC128" s="419"/>
      <c r="AD128" s="806"/>
      <c r="AE128" s="804" t="s">
        <v>311</v>
      </c>
      <c r="AF128" s="804"/>
      <c r="AG128" s="468">
        <f>'Decision tree'!BM322</f>
        <v>0</v>
      </c>
      <c r="AH128" s="468">
        <f>'Decision tree'!BN322</f>
        <v>0</v>
      </c>
      <c r="AI128" s="468">
        <f>SUM('Decision tree'!BO322:BP322)</f>
        <v>0.2</v>
      </c>
      <c r="AJ128" s="537">
        <f>SUM('Decision tree'!BQ322:BR322)</f>
        <v>0.8</v>
      </c>
      <c r="AT128" s="208"/>
      <c r="AU128" s="457"/>
      <c r="AV128" s="419"/>
      <c r="AW128" s="419"/>
      <c r="AX128" s="419"/>
      <c r="AY128" s="419"/>
      <c r="AZ128" s="419"/>
      <c r="BA128" s="419"/>
      <c r="BB128" s="419"/>
      <c r="BC128" s="419"/>
      <c r="BE128" s="419"/>
      <c r="BF128" s="419"/>
      <c r="BK128" s="208"/>
      <c r="BL128" s="457"/>
      <c r="BM128" s="419"/>
      <c r="BN128" s="419"/>
      <c r="BO128" s="419"/>
      <c r="BP128" s="419"/>
      <c r="BQ128" s="419"/>
      <c r="BR128" s="419"/>
      <c r="BS128" s="419"/>
      <c r="BT128" s="419"/>
      <c r="BW128" s="419"/>
      <c r="BX128" s="419"/>
    </row>
    <row r="129" spans="3:76" ht="60" customHeight="1" thickBot="1" x14ac:dyDescent="0.45">
      <c r="C129" s="879"/>
      <c r="D129" s="487" t="s">
        <v>312</v>
      </c>
      <c r="E129" s="488">
        <f>'Decision tree'!E230</f>
        <v>0.23529411764705882</v>
      </c>
      <c r="F129" s="488">
        <f>'Decision tree'!F230</f>
        <v>2.9411764705882353E-2</v>
      </c>
      <c r="G129" s="469">
        <f>SUM('Decision tree'!G230:H230)</f>
        <v>0.3235294117647059</v>
      </c>
      <c r="H129" s="469">
        <f>SUM('Decision tree'!I230:J230)</f>
        <v>0.41176470588235292</v>
      </c>
      <c r="I129" s="419"/>
      <c r="J129" s="419"/>
      <c r="K129" s="419"/>
      <c r="L129" s="419"/>
      <c r="M129" s="868"/>
      <c r="N129" s="847" t="s">
        <v>312</v>
      </c>
      <c r="O129" s="847"/>
      <c r="P129" s="488">
        <f>'Decision tree'!AA230</f>
        <v>0</v>
      </c>
      <c r="Q129" s="488">
        <f>'Decision tree'!AB230</f>
        <v>0</v>
      </c>
      <c r="R129" s="488">
        <f>SUM('Decision tree'!AC230:AD230)</f>
        <v>0</v>
      </c>
      <c r="S129" s="489">
        <f>SUM('Decision tree'!AE230:AF230)</f>
        <v>1</v>
      </c>
      <c r="V129" s="851"/>
      <c r="W129" s="857" t="s">
        <v>312</v>
      </c>
      <c r="X129" s="857"/>
      <c r="Y129" s="532">
        <f>'Decision tree'!AV323</f>
        <v>0</v>
      </c>
      <c r="Z129" s="532">
        <f>'Decision tree'!AW323</f>
        <v>0</v>
      </c>
      <c r="AA129" s="532">
        <f>SUM('Decision tree'!AX323:AY323)</f>
        <v>0.16666666666666666</v>
      </c>
      <c r="AB129" s="538">
        <f>SUM('Decision tree'!AZ323:BA323)</f>
        <v>0.83333333333333326</v>
      </c>
      <c r="AC129" s="419"/>
      <c r="AD129" s="807"/>
      <c r="AE129" s="809" t="s">
        <v>312</v>
      </c>
      <c r="AF129" s="809"/>
      <c r="AG129" s="532">
        <f>'Decision tree'!BM323</f>
        <v>0</v>
      </c>
      <c r="AH129" s="532">
        <f>'Decision tree'!BN323</f>
        <v>0</v>
      </c>
      <c r="AI129" s="532">
        <f>SUM('Decision tree'!BO323:BP323)</f>
        <v>0.2</v>
      </c>
      <c r="AJ129" s="538">
        <f>SUM('Decision tree'!BQ323:BR323)</f>
        <v>0.8</v>
      </c>
      <c r="AT129" s="208"/>
      <c r="AU129" s="457"/>
      <c r="AV129" s="419"/>
      <c r="AW129" s="419"/>
      <c r="AX129" s="419"/>
      <c r="AY129" s="419"/>
      <c r="AZ129" s="419"/>
      <c r="BA129" s="419"/>
      <c r="BB129" s="419"/>
      <c r="BC129" s="419"/>
      <c r="BE129" s="419"/>
      <c r="BF129" s="419"/>
      <c r="BK129" s="208"/>
      <c r="BL129" s="457"/>
      <c r="BM129" s="419"/>
      <c r="BN129" s="419"/>
      <c r="BO129" s="419"/>
      <c r="BP129" s="419"/>
      <c r="BQ129" s="419"/>
      <c r="BR129" s="419"/>
      <c r="BS129" s="419"/>
      <c r="BT129" s="419"/>
      <c r="BW129" s="419"/>
      <c r="BX129" s="419"/>
    </row>
    <row r="130" spans="3:76" ht="60" customHeight="1" x14ac:dyDescent="0.4">
      <c r="C130" s="877" t="s">
        <v>313</v>
      </c>
      <c r="D130" s="483" t="s">
        <v>314</v>
      </c>
      <c r="E130" s="484">
        <f>'Decision tree'!E231</f>
        <v>0.26470588235294118</v>
      </c>
      <c r="F130" s="484">
        <f>'Decision tree'!F231</f>
        <v>2.9411764705882353E-2</v>
      </c>
      <c r="G130" s="469">
        <f>SUM('Decision tree'!G231:H231)</f>
        <v>0.23529411764705882</v>
      </c>
      <c r="H130" s="469">
        <f>SUM('Decision tree'!I231:J231)</f>
        <v>0.47058823529411764</v>
      </c>
      <c r="I130" s="419"/>
      <c r="J130" s="419"/>
      <c r="K130" s="419"/>
      <c r="L130" s="419"/>
      <c r="M130" s="866" t="s">
        <v>313</v>
      </c>
      <c r="N130" s="862" t="s">
        <v>314</v>
      </c>
      <c r="O130" s="862"/>
      <c r="P130" s="484">
        <f>'Decision tree'!AA231</f>
        <v>0.14285714285714285</v>
      </c>
      <c r="Q130" s="484">
        <f>'Decision tree'!AB231</f>
        <v>0</v>
      </c>
      <c r="R130" s="484">
        <f>SUM('Decision tree'!AC231:AD231)</f>
        <v>0</v>
      </c>
      <c r="S130" s="485">
        <f>SUM('Decision tree'!AE231:AF231)</f>
        <v>0.8571428571428571</v>
      </c>
      <c r="V130" s="849" t="s">
        <v>313</v>
      </c>
      <c r="W130" s="858" t="s">
        <v>314</v>
      </c>
      <c r="X130" s="858"/>
      <c r="Y130" s="531">
        <f>'Decision tree'!AV324</f>
        <v>0</v>
      </c>
      <c r="Z130" s="531">
        <f>'Decision tree'!AW324</f>
        <v>0</v>
      </c>
      <c r="AA130" s="531">
        <f>SUM('Decision tree'!AX324:AY324)</f>
        <v>0.16666666666666666</v>
      </c>
      <c r="AB130" s="533">
        <f>SUM('Decision tree'!AZ324:BA324)</f>
        <v>0.83333333333333326</v>
      </c>
      <c r="AC130" s="419"/>
      <c r="AD130" s="805" t="s">
        <v>313</v>
      </c>
      <c r="AE130" s="808" t="s">
        <v>314</v>
      </c>
      <c r="AF130" s="808"/>
      <c r="AG130" s="531">
        <f>'Decision tree'!BM324</f>
        <v>0</v>
      </c>
      <c r="AH130" s="531">
        <f>'Decision tree'!BN324</f>
        <v>0</v>
      </c>
      <c r="AI130" s="531">
        <f>SUM('Decision tree'!BO324:BP324)</f>
        <v>0.2</v>
      </c>
      <c r="AJ130" s="533">
        <f>SUM('Decision tree'!BQ324:BR324)</f>
        <v>0.8</v>
      </c>
      <c r="AT130" s="208"/>
      <c r="AU130" s="457"/>
      <c r="AV130" s="419"/>
      <c r="AW130" s="419"/>
      <c r="AX130" s="419"/>
      <c r="AY130" s="419"/>
      <c r="AZ130" s="419"/>
      <c r="BA130" s="419"/>
      <c r="BB130" s="419"/>
      <c r="BC130" s="419"/>
      <c r="BE130" s="419"/>
      <c r="BF130" s="419"/>
      <c r="BK130" s="208"/>
      <c r="BL130" s="457"/>
      <c r="BM130" s="419"/>
      <c r="BN130" s="419"/>
      <c r="BO130" s="419"/>
      <c r="BP130" s="419"/>
      <c r="BQ130" s="419"/>
      <c r="BR130" s="419"/>
      <c r="BS130" s="419"/>
      <c r="BT130" s="419"/>
      <c r="BW130" s="419"/>
      <c r="BX130" s="419"/>
    </row>
    <row r="131" spans="3:76" ht="60" customHeight="1" x14ac:dyDescent="0.4">
      <c r="C131" s="878"/>
      <c r="D131" s="222" t="s">
        <v>315</v>
      </c>
      <c r="E131" s="469">
        <f>'Decision tree'!E232</f>
        <v>0.5</v>
      </c>
      <c r="F131" s="469">
        <f>'Decision tree'!F232</f>
        <v>8.8235294117647065E-2</v>
      </c>
      <c r="G131" s="469">
        <f>SUM('Decision tree'!G232:H232)</f>
        <v>0.17647058823529413</v>
      </c>
      <c r="H131" s="469">
        <f>SUM('Decision tree'!I232:J232)</f>
        <v>0.23529411764705882</v>
      </c>
      <c r="I131" s="419"/>
      <c r="J131" s="419"/>
      <c r="K131" s="419"/>
      <c r="L131" s="419"/>
      <c r="M131" s="867"/>
      <c r="N131" s="846" t="s">
        <v>315</v>
      </c>
      <c r="O131" s="846"/>
      <c r="P131" s="469">
        <f>'Decision tree'!AA232</f>
        <v>0.16666666666666666</v>
      </c>
      <c r="Q131" s="469">
        <f>'Decision tree'!AB232</f>
        <v>0</v>
      </c>
      <c r="R131" s="469">
        <f>SUM('Decision tree'!AC232:AD232)</f>
        <v>0.16666666666666666</v>
      </c>
      <c r="S131" s="486">
        <f>SUM('Decision tree'!AE232:AF232)</f>
        <v>0.66666666666666663</v>
      </c>
      <c r="V131" s="850"/>
      <c r="W131" s="859" t="s">
        <v>315</v>
      </c>
      <c r="X131" s="859"/>
      <c r="Y131" s="468">
        <f>'Decision tree'!AV325</f>
        <v>0</v>
      </c>
      <c r="Z131" s="468">
        <f>'Decision tree'!AW325</f>
        <v>0</v>
      </c>
      <c r="AA131" s="468">
        <f>SUM('Decision tree'!AX325:AY325)</f>
        <v>0.16666666666666666</v>
      </c>
      <c r="AB131" s="537">
        <f>SUM('Decision tree'!AZ325:BA325)</f>
        <v>0.83333333333333326</v>
      </c>
      <c r="AC131" s="419"/>
      <c r="AD131" s="806"/>
      <c r="AE131" s="804" t="s">
        <v>315</v>
      </c>
      <c r="AF131" s="804"/>
      <c r="AG131" s="468">
        <f>'Decision tree'!BM325</f>
        <v>0</v>
      </c>
      <c r="AH131" s="468">
        <f>'Decision tree'!BN325</f>
        <v>0</v>
      </c>
      <c r="AI131" s="468">
        <f>SUM('Decision tree'!BO325:BP325)</f>
        <v>0.2</v>
      </c>
      <c r="AJ131" s="537">
        <f>SUM('Decision tree'!BQ325:BR325)</f>
        <v>0.8</v>
      </c>
      <c r="AT131" s="208"/>
      <c r="AV131" s="205"/>
      <c r="AW131" s="205"/>
      <c r="AX131" s="205"/>
      <c r="AY131" s="205"/>
      <c r="AZ131" s="205"/>
      <c r="BA131" s="205"/>
      <c r="BB131" s="205"/>
      <c r="BC131" s="205"/>
      <c r="BK131" s="208"/>
      <c r="BM131" s="205"/>
      <c r="BN131" s="205"/>
      <c r="BO131" s="205"/>
      <c r="BP131" s="205"/>
      <c r="BQ131" s="205"/>
      <c r="BR131" s="205"/>
      <c r="BS131" s="205"/>
      <c r="BT131" s="205"/>
    </row>
    <row r="132" spans="3:76" ht="60" customHeight="1" x14ac:dyDescent="0.4">
      <c r="C132" s="878"/>
      <c r="D132" s="222" t="s">
        <v>316</v>
      </c>
      <c r="E132" s="469">
        <f>'Decision tree'!E233</f>
        <v>0.61764705882352944</v>
      </c>
      <c r="F132" s="469">
        <f>'Decision tree'!F233</f>
        <v>5.8823529411764705E-2</v>
      </c>
      <c r="G132" s="469">
        <f>SUM('Decision tree'!G233:H233)</f>
        <v>0.11764705882352941</v>
      </c>
      <c r="H132" s="469">
        <f>SUM('Decision tree'!I233:J233)</f>
        <v>0.20588235294117649</v>
      </c>
      <c r="I132" s="419"/>
      <c r="J132" s="419"/>
      <c r="K132" s="419"/>
      <c r="L132" s="419"/>
      <c r="M132" s="867"/>
      <c r="N132" s="846" t="s">
        <v>316</v>
      </c>
      <c r="O132" s="846"/>
      <c r="P132" s="469">
        <f>'Decision tree'!AA233</f>
        <v>0.16666666666666666</v>
      </c>
      <c r="Q132" s="469">
        <f>'Decision tree'!AB233</f>
        <v>0</v>
      </c>
      <c r="R132" s="469">
        <f>SUM('Decision tree'!AC233:AD233)</f>
        <v>0.16666666666666666</v>
      </c>
      <c r="S132" s="486">
        <f>SUM('Decision tree'!AE233:AF233)</f>
        <v>0.66666666666666663</v>
      </c>
      <c r="V132" s="850"/>
      <c r="W132" s="859" t="s">
        <v>316</v>
      </c>
      <c r="X132" s="859"/>
      <c r="Y132" s="468">
        <f>'Decision tree'!AV326</f>
        <v>0</v>
      </c>
      <c r="Z132" s="468">
        <f>'Decision tree'!AW326</f>
        <v>0</v>
      </c>
      <c r="AA132" s="468">
        <f>SUM('Decision tree'!AX326:AY326)</f>
        <v>0.16666666666666666</v>
      </c>
      <c r="AB132" s="537">
        <f>SUM('Decision tree'!AZ326:BA326)</f>
        <v>0.83333333333333326</v>
      </c>
      <c r="AC132" s="419"/>
      <c r="AD132" s="806"/>
      <c r="AE132" s="804" t="s">
        <v>316</v>
      </c>
      <c r="AF132" s="804"/>
      <c r="AG132" s="468">
        <f>'Decision tree'!BM326</f>
        <v>0</v>
      </c>
      <c r="AH132" s="468">
        <f>'Decision tree'!BN326</f>
        <v>0</v>
      </c>
      <c r="AI132" s="468">
        <f>SUM('Decision tree'!BO326:BP326)</f>
        <v>0.2</v>
      </c>
      <c r="AJ132" s="537">
        <f>SUM('Decision tree'!BQ326:BR326)</f>
        <v>0.8</v>
      </c>
      <c r="AT132" s="208"/>
      <c r="AU132" s="242"/>
      <c r="AV132" s="242"/>
      <c r="AW132" s="242"/>
      <c r="AX132" s="242"/>
      <c r="AY132" s="242"/>
      <c r="AZ132" s="242"/>
      <c r="BA132" s="242"/>
      <c r="BB132" s="242"/>
      <c r="BC132" s="242"/>
      <c r="BK132" s="208"/>
      <c r="BL132" s="242"/>
      <c r="BM132" s="242"/>
      <c r="BN132" s="242"/>
      <c r="BO132" s="242"/>
      <c r="BP132" s="242"/>
      <c r="BQ132" s="242"/>
      <c r="BR132" s="242"/>
      <c r="BS132" s="242"/>
      <c r="BT132" s="242"/>
    </row>
    <row r="133" spans="3:76" ht="60" customHeight="1" thickBot="1" x14ac:dyDescent="0.45">
      <c r="C133" s="879"/>
      <c r="D133" s="487" t="s">
        <v>317</v>
      </c>
      <c r="E133" s="488">
        <f>'Decision tree'!E234</f>
        <v>0.6470588235294118</v>
      </c>
      <c r="F133" s="488">
        <f>'Decision tree'!F234</f>
        <v>2.9411764705882353E-2</v>
      </c>
      <c r="G133" s="469">
        <f>SUM('Decision tree'!G234:H234)</f>
        <v>0.14705882352941177</v>
      </c>
      <c r="H133" s="469">
        <f>SUM('Decision tree'!I234:J234)</f>
        <v>0.17647058823529413</v>
      </c>
      <c r="I133" s="419"/>
      <c r="J133" s="419"/>
      <c r="K133" s="419"/>
      <c r="L133" s="419"/>
      <c r="M133" s="868"/>
      <c r="N133" s="847" t="s">
        <v>317</v>
      </c>
      <c r="O133" s="847"/>
      <c r="P133" s="488">
        <f>'Decision tree'!AA234</f>
        <v>0.2857142857142857</v>
      </c>
      <c r="Q133" s="488">
        <f>'Decision tree'!AB234</f>
        <v>0</v>
      </c>
      <c r="R133" s="488">
        <f>SUM('Decision tree'!AC234:AD234)</f>
        <v>0.14285714285714285</v>
      </c>
      <c r="S133" s="489">
        <f>SUM('Decision tree'!AE234:AF234)</f>
        <v>0.5714285714285714</v>
      </c>
      <c r="V133" s="851"/>
      <c r="W133" s="857" t="s">
        <v>317</v>
      </c>
      <c r="X133" s="857"/>
      <c r="Y133" s="532">
        <f>'Decision tree'!AV327</f>
        <v>0</v>
      </c>
      <c r="Z133" s="532">
        <f>'Decision tree'!AW327</f>
        <v>0</v>
      </c>
      <c r="AA133" s="532">
        <f>SUM('Decision tree'!AX327:AY327)</f>
        <v>0.16666666666666666</v>
      </c>
      <c r="AB133" s="538">
        <f>SUM('Decision tree'!AZ327:BA327)</f>
        <v>0.83333333333333326</v>
      </c>
      <c r="AC133" s="419"/>
      <c r="AD133" s="807"/>
      <c r="AE133" s="809" t="s">
        <v>317</v>
      </c>
      <c r="AF133" s="809"/>
      <c r="AG133" s="532">
        <f>'Decision tree'!BM327</f>
        <v>0</v>
      </c>
      <c r="AH133" s="532">
        <f>'Decision tree'!BN327</f>
        <v>0</v>
      </c>
      <c r="AI133" s="532">
        <f>SUM('Decision tree'!BO327:BP327)</f>
        <v>0.4</v>
      </c>
      <c r="AJ133" s="538">
        <f>SUM('Decision tree'!BQ327:BR327)</f>
        <v>0.6</v>
      </c>
      <c r="AT133" s="208"/>
      <c r="AU133" s="347"/>
      <c r="AV133" s="527"/>
      <c r="AW133" s="527"/>
      <c r="AX133" s="527"/>
      <c r="AY133" s="527"/>
      <c r="AZ133" s="527"/>
      <c r="BA133" s="527"/>
      <c r="BB133" s="527"/>
      <c r="BC133" s="527"/>
      <c r="BK133" s="208"/>
      <c r="BL133" s="347"/>
      <c r="BM133" s="527"/>
      <c r="BN133" s="527"/>
      <c r="BO133" s="527"/>
      <c r="BP133" s="527"/>
      <c r="BQ133" s="527"/>
      <c r="BR133" s="527"/>
      <c r="BS133" s="527"/>
      <c r="BT133" s="527"/>
    </row>
    <row r="134" spans="3:76" ht="60" customHeight="1" x14ac:dyDescent="0.4">
      <c r="C134" s="877" t="s">
        <v>318</v>
      </c>
      <c r="D134" s="483" t="s">
        <v>319</v>
      </c>
      <c r="E134" s="484">
        <f>'Decision tree'!E235</f>
        <v>0.375</v>
      </c>
      <c r="F134" s="484">
        <f>'Decision tree'!F235</f>
        <v>6.25E-2</v>
      </c>
      <c r="G134" s="469">
        <f>SUM('Decision tree'!G235:H235)</f>
        <v>0.21875</v>
      </c>
      <c r="H134" s="469">
        <f>SUM('Decision tree'!I235:J235)</f>
        <v>0.34375</v>
      </c>
      <c r="I134" s="419"/>
      <c r="J134" s="419"/>
      <c r="K134" s="419"/>
      <c r="L134" s="419"/>
      <c r="M134" s="866" t="s">
        <v>318</v>
      </c>
      <c r="N134" s="862" t="s">
        <v>319</v>
      </c>
      <c r="O134" s="862"/>
      <c r="P134" s="484">
        <f>'Decision tree'!AA235</f>
        <v>0.14285714285714285</v>
      </c>
      <c r="Q134" s="484">
        <f>'Decision tree'!AB235</f>
        <v>0</v>
      </c>
      <c r="R134" s="484">
        <f>SUM('Decision tree'!AC235:AD235)</f>
        <v>0.14285714285714285</v>
      </c>
      <c r="S134" s="485">
        <f>SUM('Decision tree'!AE235:AF235)</f>
        <v>0.7142857142857143</v>
      </c>
      <c r="V134" s="849" t="s">
        <v>318</v>
      </c>
      <c r="W134" s="858" t="s">
        <v>319</v>
      </c>
      <c r="X134" s="858"/>
      <c r="Y134" s="531">
        <f>'Decision tree'!AV328</f>
        <v>0</v>
      </c>
      <c r="Z134" s="531">
        <f>'Decision tree'!AW328</f>
        <v>0</v>
      </c>
      <c r="AA134" s="531">
        <f>SUM('Decision tree'!AX328:AY328)</f>
        <v>0.33333333333333331</v>
      </c>
      <c r="AB134" s="533">
        <f>SUM('Decision tree'!AZ328:BA328)</f>
        <v>0.66666666666666663</v>
      </c>
      <c r="AC134" s="419"/>
      <c r="AD134" s="805" t="s">
        <v>318</v>
      </c>
      <c r="AE134" s="808" t="s">
        <v>319</v>
      </c>
      <c r="AF134" s="808"/>
      <c r="AG134" s="531">
        <f>'Decision tree'!BM328</f>
        <v>0</v>
      </c>
      <c r="AH134" s="531">
        <f>'Decision tree'!BN328</f>
        <v>0</v>
      </c>
      <c r="AI134" s="531">
        <f>SUM('Decision tree'!BO328:BP328)</f>
        <v>0.4</v>
      </c>
      <c r="AJ134" s="533">
        <f>SUM('Decision tree'!BQ328:BR328)</f>
        <v>0.6</v>
      </c>
      <c r="AT134" s="208"/>
      <c r="AU134" s="347"/>
      <c r="AV134" s="527"/>
      <c r="AW134" s="527"/>
      <c r="AX134" s="527"/>
      <c r="AY134" s="527"/>
      <c r="AZ134" s="527"/>
      <c r="BA134" s="527"/>
      <c r="BB134" s="527"/>
      <c r="BC134" s="527"/>
      <c r="BK134" s="208"/>
      <c r="BL134" s="347"/>
      <c r="BM134" s="527"/>
      <c r="BN134" s="527"/>
      <c r="BO134" s="527"/>
      <c r="BP134" s="527"/>
      <c r="BQ134" s="527"/>
      <c r="BR134" s="527"/>
      <c r="BS134" s="527"/>
      <c r="BT134" s="527"/>
    </row>
    <row r="135" spans="3:76" ht="60" customHeight="1" x14ac:dyDescent="0.4">
      <c r="C135" s="878"/>
      <c r="D135" s="222" t="s">
        <v>320</v>
      </c>
      <c r="E135" s="469">
        <f>'Decision tree'!E236</f>
        <v>0.5625</v>
      </c>
      <c r="F135" s="469">
        <f>'Decision tree'!F236</f>
        <v>9.375E-2</v>
      </c>
      <c r="G135" s="469">
        <f>SUM('Decision tree'!G236:H236)</f>
        <v>9.375E-2</v>
      </c>
      <c r="H135" s="469">
        <f>SUM('Decision tree'!I236:J236)</f>
        <v>0.25</v>
      </c>
      <c r="I135" s="419"/>
      <c r="J135" s="419"/>
      <c r="K135" s="419"/>
      <c r="L135" s="419"/>
      <c r="M135" s="867"/>
      <c r="N135" s="846" t="s">
        <v>320</v>
      </c>
      <c r="O135" s="846"/>
      <c r="P135" s="469">
        <f>'Decision tree'!AA236</f>
        <v>0.16666666666666666</v>
      </c>
      <c r="Q135" s="469">
        <f>'Decision tree'!AB236</f>
        <v>0</v>
      </c>
      <c r="R135" s="469">
        <f>SUM('Decision tree'!AC236:AD236)</f>
        <v>0.16666666666666666</v>
      </c>
      <c r="S135" s="486">
        <f>SUM('Decision tree'!AE236:AF236)</f>
        <v>0.66666666666666663</v>
      </c>
      <c r="V135" s="850"/>
      <c r="W135" s="859" t="s">
        <v>320</v>
      </c>
      <c r="X135" s="859"/>
      <c r="Y135" s="468">
        <f>'Decision tree'!AV329</f>
        <v>0</v>
      </c>
      <c r="Z135" s="468">
        <f>'Decision tree'!AW329</f>
        <v>0</v>
      </c>
      <c r="AA135" s="468">
        <f>SUM('Decision tree'!AX329:AY329)</f>
        <v>0.33333333333333331</v>
      </c>
      <c r="AB135" s="537">
        <f>SUM('Decision tree'!AZ329:BA329)</f>
        <v>0.66666666666666663</v>
      </c>
      <c r="AC135" s="419"/>
      <c r="AD135" s="806"/>
      <c r="AE135" s="804" t="s">
        <v>320</v>
      </c>
      <c r="AF135" s="804"/>
      <c r="AG135" s="468">
        <f>'Decision tree'!BM329</f>
        <v>0</v>
      </c>
      <c r="AH135" s="468">
        <f>'Decision tree'!BN329</f>
        <v>0.2</v>
      </c>
      <c r="AI135" s="468">
        <f>SUM('Decision tree'!BO329:BP329)</f>
        <v>0</v>
      </c>
      <c r="AJ135" s="537">
        <f>SUM('Decision tree'!BQ329:BR329)</f>
        <v>0.8</v>
      </c>
      <c r="AT135" s="208"/>
      <c r="AU135" s="204"/>
      <c r="BK135" s="208"/>
      <c r="BL135" s="204"/>
    </row>
    <row r="136" spans="3:76" ht="60" customHeight="1" x14ac:dyDescent="0.4">
      <c r="C136" s="878"/>
      <c r="D136" s="222" t="s">
        <v>316</v>
      </c>
      <c r="E136" s="469">
        <f>'Decision tree'!E237</f>
        <v>0.5625</v>
      </c>
      <c r="F136" s="469">
        <f>'Decision tree'!F237</f>
        <v>9.375E-2</v>
      </c>
      <c r="G136" s="469">
        <f>SUM('Decision tree'!G237:H237)</f>
        <v>9.375E-2</v>
      </c>
      <c r="H136" s="469">
        <f>SUM('Decision tree'!I237:J237)</f>
        <v>0.25</v>
      </c>
      <c r="I136" s="419"/>
      <c r="J136" s="419"/>
      <c r="K136" s="419"/>
      <c r="L136" s="419"/>
      <c r="M136" s="867"/>
      <c r="N136" s="846" t="s">
        <v>316</v>
      </c>
      <c r="O136" s="846"/>
      <c r="P136" s="469">
        <f>'Decision tree'!AA237</f>
        <v>0.16666666666666666</v>
      </c>
      <c r="Q136" s="469">
        <f>'Decision tree'!AB237</f>
        <v>0</v>
      </c>
      <c r="R136" s="469">
        <f>SUM('Decision tree'!AC237:AD237)</f>
        <v>0.16666666666666666</v>
      </c>
      <c r="S136" s="486">
        <f>SUM('Decision tree'!AE237:AF237)</f>
        <v>0.66666666666666663</v>
      </c>
      <c r="V136" s="850"/>
      <c r="W136" s="859" t="s">
        <v>316</v>
      </c>
      <c r="X136" s="859"/>
      <c r="Y136" s="468">
        <f>'Decision tree'!AV330</f>
        <v>0</v>
      </c>
      <c r="Z136" s="468">
        <f>'Decision tree'!AW330</f>
        <v>0</v>
      </c>
      <c r="AA136" s="468">
        <f>SUM('Decision tree'!AX330:AY330)</f>
        <v>0.16666666666666666</v>
      </c>
      <c r="AB136" s="537">
        <f>SUM('Decision tree'!AZ330:BA330)</f>
        <v>0.83333333333333326</v>
      </c>
      <c r="AC136" s="419"/>
      <c r="AD136" s="806"/>
      <c r="AE136" s="804" t="s">
        <v>316</v>
      </c>
      <c r="AF136" s="804"/>
      <c r="AG136" s="468">
        <f>'Decision tree'!BM330</f>
        <v>0</v>
      </c>
      <c r="AH136" s="468">
        <f>'Decision tree'!BN330</f>
        <v>0.2</v>
      </c>
      <c r="AI136" s="468">
        <f>SUM('Decision tree'!BO330:BP330)</f>
        <v>0</v>
      </c>
      <c r="AJ136" s="537">
        <f>SUM('Decision tree'!BQ330:BR330)</f>
        <v>0.8</v>
      </c>
      <c r="AT136" s="208"/>
      <c r="AU136" s="202"/>
      <c r="AV136" s="446"/>
      <c r="AW136" s="446"/>
      <c r="AX136" s="446"/>
      <c r="AY136" s="446"/>
      <c r="AZ136" s="446"/>
      <c r="BA136" s="446"/>
      <c r="BB136" s="446"/>
      <c r="BC136" s="446"/>
      <c r="BD136" s="446"/>
      <c r="BK136" s="208"/>
      <c r="BL136" s="202"/>
      <c r="BM136" s="446"/>
      <c r="BN136" s="446"/>
      <c r="BO136" s="446"/>
      <c r="BP136" s="446"/>
      <c r="BQ136" s="446"/>
      <c r="BR136" s="446"/>
      <c r="BS136" s="446"/>
      <c r="BT136" s="446"/>
      <c r="BU136" s="446"/>
    </row>
    <row r="137" spans="3:76" ht="60" customHeight="1" thickBot="1" x14ac:dyDescent="0.45">
      <c r="C137" s="879"/>
      <c r="D137" s="487" t="s">
        <v>317</v>
      </c>
      <c r="E137" s="488">
        <f>'Decision tree'!E238</f>
        <v>0.59375</v>
      </c>
      <c r="F137" s="488">
        <f>'Decision tree'!F238</f>
        <v>6.25E-2</v>
      </c>
      <c r="G137" s="469">
        <f>SUM('Decision tree'!G238:H238)</f>
        <v>0.125</v>
      </c>
      <c r="H137" s="469">
        <f>SUM('Decision tree'!I238:J238)</f>
        <v>0.21875</v>
      </c>
      <c r="I137" s="419"/>
      <c r="J137" s="419"/>
      <c r="K137" s="419"/>
      <c r="L137" s="419"/>
      <c r="M137" s="868"/>
      <c r="N137" s="847" t="s">
        <v>317</v>
      </c>
      <c r="O137" s="847"/>
      <c r="P137" s="488">
        <f>'Decision tree'!AA238</f>
        <v>0.14285714285714285</v>
      </c>
      <c r="Q137" s="488">
        <f>'Decision tree'!AB238</f>
        <v>0</v>
      </c>
      <c r="R137" s="488">
        <f>SUM('Decision tree'!AC238:AD238)</f>
        <v>0.14285714285714285</v>
      </c>
      <c r="S137" s="489">
        <f>SUM('Decision tree'!AE238:AF238)</f>
        <v>0.71428571428571419</v>
      </c>
      <c r="V137" s="851"/>
      <c r="W137" s="857" t="s">
        <v>317</v>
      </c>
      <c r="X137" s="857"/>
      <c r="Y137" s="532">
        <f>'Decision tree'!AV331</f>
        <v>0</v>
      </c>
      <c r="Z137" s="532">
        <f>'Decision tree'!AW331</f>
        <v>0</v>
      </c>
      <c r="AA137" s="532">
        <f>SUM('Decision tree'!AX331:AY331)</f>
        <v>0.16666666666666666</v>
      </c>
      <c r="AB137" s="538">
        <f>SUM('Decision tree'!AZ331:BA331)</f>
        <v>0.83333333333333326</v>
      </c>
      <c r="AC137" s="419"/>
      <c r="AD137" s="807"/>
      <c r="AE137" s="809" t="s">
        <v>317</v>
      </c>
      <c r="AF137" s="809"/>
      <c r="AG137" s="532">
        <f>'Decision tree'!BM331</f>
        <v>0</v>
      </c>
      <c r="AH137" s="532">
        <f>'Decision tree'!BN331</f>
        <v>0</v>
      </c>
      <c r="AI137" s="532">
        <f>SUM('Decision tree'!BO331:BP331)</f>
        <v>0.4</v>
      </c>
      <c r="AJ137" s="538">
        <f>SUM('Decision tree'!BQ331:BR331)</f>
        <v>0.6</v>
      </c>
      <c r="AT137" s="208"/>
      <c r="AU137" s="338"/>
      <c r="AV137" s="431"/>
      <c r="AW137" s="431"/>
      <c r="AX137" s="431"/>
      <c r="AY137" s="431"/>
      <c r="AZ137" s="431"/>
      <c r="BA137" s="431"/>
      <c r="BB137" s="431"/>
      <c r="BC137" s="431"/>
      <c r="BD137" s="431"/>
      <c r="BK137" s="208"/>
      <c r="BL137" s="338"/>
      <c r="BM137" s="431"/>
      <c r="BN137" s="431"/>
      <c r="BO137" s="431"/>
      <c r="BP137" s="431"/>
      <c r="BQ137" s="431"/>
      <c r="BR137" s="431"/>
      <c r="BS137" s="431"/>
      <c r="BT137" s="431"/>
      <c r="BU137" s="431"/>
    </row>
    <row r="138" spans="3:76" ht="40" customHeight="1" x14ac:dyDescent="0.4">
      <c r="C138" s="243"/>
      <c r="D138" s="338"/>
      <c r="E138" s="419"/>
      <c r="F138" s="419"/>
      <c r="G138" s="419"/>
      <c r="H138" s="419"/>
      <c r="I138" s="419"/>
      <c r="J138" s="419"/>
      <c r="K138" s="419"/>
      <c r="L138" s="419"/>
      <c r="M138" s="201"/>
      <c r="O138" s="419"/>
      <c r="P138" s="431"/>
      <c r="Q138" s="448"/>
      <c r="R138" s="456"/>
      <c r="S138" s="456"/>
      <c r="V138" s="243"/>
      <c r="W138" s="338"/>
      <c r="X138" s="419"/>
      <c r="Y138" s="419"/>
      <c r="Z138" s="419"/>
      <c r="AA138" s="419"/>
      <c r="AB138" s="419"/>
      <c r="AC138" s="419"/>
      <c r="AD138" s="419"/>
      <c r="AE138" s="419"/>
      <c r="AH138" s="419"/>
      <c r="AI138" s="419"/>
      <c r="AT138" s="208"/>
      <c r="AU138" s="338"/>
      <c r="AV138" s="431"/>
      <c r="AW138" s="431"/>
      <c r="AX138" s="431"/>
      <c r="AY138" s="431"/>
      <c r="AZ138" s="431"/>
      <c r="BA138" s="431"/>
      <c r="BB138" s="431"/>
      <c r="BC138" s="431"/>
      <c r="BD138" s="431"/>
      <c r="BK138" s="208"/>
      <c r="BL138" s="338"/>
      <c r="BM138" s="431"/>
      <c r="BN138" s="431"/>
      <c r="BO138" s="431"/>
      <c r="BP138" s="431"/>
      <c r="BQ138" s="431"/>
      <c r="BR138" s="431"/>
      <c r="BS138" s="431"/>
      <c r="BT138" s="431"/>
      <c r="BU138" s="431"/>
    </row>
    <row r="139" spans="3:76" ht="40" customHeight="1" x14ac:dyDescent="0.4">
      <c r="C139" s="852" t="s">
        <v>321</v>
      </c>
      <c r="D139" s="853"/>
      <c r="E139" s="853"/>
      <c r="F139" s="853"/>
      <c r="G139" s="853"/>
      <c r="H139" s="853"/>
      <c r="I139" s="530"/>
      <c r="J139" s="530"/>
      <c r="K139" s="530"/>
      <c r="L139" s="530"/>
      <c r="M139" s="936" t="s">
        <v>321</v>
      </c>
      <c r="N139" s="936"/>
      <c r="O139" s="936"/>
      <c r="P139" s="936"/>
      <c r="Q139" s="936"/>
      <c r="R139" s="936"/>
      <c r="S139" s="936"/>
      <c r="T139" s="355"/>
      <c r="U139" s="355"/>
      <c r="V139" s="840" t="s">
        <v>321</v>
      </c>
      <c r="W139" s="841"/>
      <c r="X139" s="841"/>
      <c r="Y139" s="841"/>
      <c r="Z139" s="841"/>
      <c r="AA139" s="841"/>
      <c r="AB139" s="842"/>
      <c r="AC139" s="355"/>
      <c r="AD139" s="839" t="s">
        <v>321</v>
      </c>
      <c r="AE139" s="839"/>
      <c r="AF139" s="839"/>
      <c r="AG139" s="839"/>
      <c r="AH139" s="839"/>
      <c r="AI139" s="839"/>
      <c r="AJ139" s="839"/>
      <c r="AK139" s="355"/>
      <c r="AL139" s="355"/>
      <c r="AM139" s="355"/>
      <c r="AT139" s="208"/>
      <c r="AU139" s="338"/>
      <c r="AV139" s="431"/>
      <c r="AW139" s="431"/>
      <c r="AX139" s="431"/>
      <c r="AY139" s="431"/>
      <c r="AZ139" s="431"/>
      <c r="BA139" s="431"/>
      <c r="BB139" s="431"/>
      <c r="BC139" s="431"/>
      <c r="BD139" s="431"/>
      <c r="BK139" s="208"/>
      <c r="BL139" s="338"/>
      <c r="BM139" s="431"/>
      <c r="BN139" s="431"/>
      <c r="BO139" s="431"/>
      <c r="BP139" s="431"/>
      <c r="BQ139" s="431"/>
      <c r="BR139" s="431"/>
      <c r="BS139" s="431"/>
      <c r="BT139" s="431"/>
      <c r="BU139" s="431"/>
    </row>
    <row r="140" spans="3:76" ht="60" customHeight="1" x14ac:dyDescent="0.4">
      <c r="C140" s="223" t="s">
        <v>322</v>
      </c>
      <c r="D140" s="832" t="s">
        <v>323</v>
      </c>
      <c r="E140" s="832"/>
      <c r="F140" s="832"/>
      <c r="G140" s="832"/>
      <c r="H140" s="832"/>
      <c r="I140" s="414"/>
      <c r="J140" s="414"/>
      <c r="K140" s="414"/>
      <c r="L140" s="414"/>
      <c r="M140" s="332" t="s">
        <v>324</v>
      </c>
      <c r="N140" s="832" t="s">
        <v>325</v>
      </c>
      <c r="O140" s="832"/>
      <c r="P140" s="832"/>
      <c r="Q140" s="832"/>
      <c r="R140" s="832"/>
      <c r="S140" s="832"/>
      <c r="T140" s="414"/>
      <c r="U140" s="414"/>
      <c r="V140" s="514" t="s">
        <v>379</v>
      </c>
      <c r="W140" s="843" t="s">
        <v>380</v>
      </c>
      <c r="X140" s="844"/>
      <c r="Y140" s="844"/>
      <c r="Z140" s="844"/>
      <c r="AA140" s="844"/>
      <c r="AB140" s="845"/>
      <c r="AC140" s="544"/>
      <c r="AD140" s="545" t="s">
        <v>1849</v>
      </c>
      <c r="AE140" s="803" t="s">
        <v>1769</v>
      </c>
      <c r="AF140" s="803"/>
      <c r="AG140" s="803"/>
      <c r="AH140" s="803"/>
      <c r="AI140" s="803"/>
      <c r="AJ140" s="803"/>
      <c r="AK140" s="544"/>
      <c r="AL140" s="544"/>
      <c r="AM140" s="544"/>
      <c r="AT140" s="208"/>
      <c r="AU140" s="338"/>
      <c r="AV140" s="431"/>
      <c r="AW140" s="431"/>
      <c r="AX140" s="431"/>
      <c r="AY140" s="431"/>
      <c r="AZ140" s="431"/>
      <c r="BA140" s="431"/>
      <c r="BB140" s="431"/>
      <c r="BC140" s="431"/>
      <c r="BD140" s="431"/>
      <c r="BK140" s="208"/>
      <c r="BL140" s="338"/>
      <c r="BM140" s="431"/>
      <c r="BN140" s="431"/>
      <c r="BO140" s="431"/>
      <c r="BP140" s="431"/>
      <c r="BQ140" s="431"/>
      <c r="BR140" s="431"/>
      <c r="BS140" s="431"/>
      <c r="BT140" s="431"/>
      <c r="BU140" s="431"/>
    </row>
    <row r="141" spans="3:76" ht="60" customHeight="1" x14ac:dyDescent="0.4">
      <c r="C141" s="223" t="s">
        <v>326</v>
      </c>
      <c r="D141" s="832" t="s">
        <v>327</v>
      </c>
      <c r="E141" s="832"/>
      <c r="F141" s="832"/>
      <c r="G141" s="832"/>
      <c r="H141" s="832"/>
      <c r="I141" s="414"/>
      <c r="J141" s="414"/>
      <c r="K141" s="414"/>
      <c r="L141" s="414"/>
      <c r="M141" s="332" t="s">
        <v>328</v>
      </c>
      <c r="N141" s="832" t="s">
        <v>329</v>
      </c>
      <c r="O141" s="832"/>
      <c r="P141" s="832"/>
      <c r="Q141" s="832"/>
      <c r="R141" s="832"/>
      <c r="S141" s="832"/>
      <c r="T141" s="414"/>
      <c r="U141" s="414"/>
      <c r="V141" s="414"/>
      <c r="W141" s="338"/>
      <c r="X141" s="419"/>
      <c r="Y141" s="419"/>
      <c r="Z141" s="419"/>
      <c r="AA141" s="419"/>
      <c r="AB141" s="419"/>
      <c r="AC141" s="419"/>
      <c r="AD141" s="545" t="s">
        <v>1851</v>
      </c>
      <c r="AE141" s="815" t="s">
        <v>1850</v>
      </c>
      <c r="AF141" s="815"/>
      <c r="AG141" s="815"/>
      <c r="AH141" s="815"/>
      <c r="AI141" s="815"/>
      <c r="AJ141" s="815"/>
      <c r="AK141" s="414"/>
      <c r="AL141" s="414"/>
      <c r="AM141" s="414"/>
      <c r="AT141" s="208"/>
      <c r="AU141" s="338"/>
      <c r="AV141" s="431"/>
      <c r="AW141" s="431"/>
      <c r="AX141" s="431"/>
      <c r="AY141" s="431"/>
      <c r="AZ141" s="431"/>
      <c r="BA141" s="431"/>
      <c r="BB141" s="431"/>
      <c r="BC141" s="431"/>
      <c r="BD141" s="431"/>
      <c r="BK141" s="208"/>
      <c r="BL141" s="338"/>
      <c r="BM141" s="431"/>
      <c r="BN141" s="431"/>
      <c r="BO141" s="431"/>
      <c r="BP141" s="431"/>
      <c r="BQ141" s="431"/>
      <c r="BR141" s="431"/>
      <c r="BS141" s="431"/>
      <c r="BT141" s="431"/>
      <c r="BU141" s="431"/>
    </row>
    <row r="142" spans="3:76" ht="60" customHeight="1" x14ac:dyDescent="0.4">
      <c r="C142" s="223" t="s">
        <v>330</v>
      </c>
      <c r="D142" s="832" t="s">
        <v>331</v>
      </c>
      <c r="E142" s="832"/>
      <c r="F142" s="832"/>
      <c r="G142" s="832"/>
      <c r="H142" s="832"/>
      <c r="I142" s="414"/>
      <c r="J142" s="414"/>
      <c r="K142" s="414"/>
      <c r="L142" s="414"/>
      <c r="M142" s="332" t="s">
        <v>332</v>
      </c>
      <c r="N142" s="832" t="s">
        <v>333</v>
      </c>
      <c r="O142" s="832"/>
      <c r="P142" s="832"/>
      <c r="Q142" s="832"/>
      <c r="R142" s="832"/>
      <c r="S142" s="832"/>
      <c r="T142" s="414"/>
      <c r="U142" s="414"/>
      <c r="V142" s="414"/>
      <c r="W142" s="338"/>
      <c r="X142" s="419"/>
      <c r="Y142" s="419"/>
      <c r="Z142" s="419"/>
      <c r="AA142" s="419"/>
      <c r="AB142" s="419"/>
      <c r="AC142" s="419"/>
      <c r="AD142" s="419"/>
      <c r="AE142" s="419"/>
      <c r="AH142" s="419"/>
      <c r="AI142" s="419"/>
      <c r="AT142" s="208"/>
      <c r="AU142" s="338"/>
      <c r="AV142" s="431"/>
      <c r="AW142" s="431"/>
      <c r="AX142" s="431"/>
      <c r="AY142" s="431"/>
      <c r="AZ142" s="431"/>
      <c r="BA142" s="431"/>
      <c r="BB142" s="431"/>
      <c r="BC142" s="431"/>
      <c r="BD142" s="431"/>
      <c r="BK142" s="208"/>
      <c r="BL142" s="338"/>
      <c r="BM142" s="431"/>
      <c r="BN142" s="431"/>
      <c r="BO142" s="431"/>
      <c r="BP142" s="431"/>
      <c r="BQ142" s="431"/>
      <c r="BR142" s="431"/>
      <c r="BS142" s="431"/>
      <c r="BT142" s="431"/>
      <c r="BU142" s="431"/>
    </row>
    <row r="143" spans="3:76" ht="60" customHeight="1" x14ac:dyDescent="0.4">
      <c r="C143" s="223" t="s">
        <v>334</v>
      </c>
      <c r="D143" s="832" t="s">
        <v>335</v>
      </c>
      <c r="E143" s="832"/>
      <c r="F143" s="832"/>
      <c r="G143" s="832"/>
      <c r="H143" s="832"/>
      <c r="I143" s="414"/>
      <c r="J143" s="414"/>
      <c r="K143" s="414"/>
      <c r="L143" s="414"/>
      <c r="M143" s="201"/>
      <c r="O143" s="419"/>
      <c r="P143" s="419"/>
      <c r="R143"/>
      <c r="V143" s="243"/>
      <c r="W143" s="338"/>
      <c r="X143" s="419"/>
      <c r="Y143" s="419"/>
      <c r="Z143" s="419"/>
      <c r="AA143" s="419"/>
      <c r="AB143" s="419"/>
      <c r="AC143" s="419"/>
      <c r="AD143" s="419"/>
      <c r="AE143" s="419"/>
      <c r="AH143" s="419"/>
      <c r="AI143" s="419"/>
      <c r="AT143" s="208"/>
      <c r="AU143" s="338"/>
      <c r="AV143" s="431"/>
      <c r="AW143" s="431"/>
      <c r="AX143" s="431"/>
      <c r="AY143" s="431"/>
      <c r="AZ143" s="431"/>
      <c r="BA143" s="431"/>
      <c r="BB143" s="431"/>
      <c r="BC143" s="431"/>
      <c r="BD143" s="431"/>
      <c r="BK143" s="208"/>
      <c r="BL143" s="338"/>
      <c r="BM143" s="431"/>
      <c r="BN143" s="431"/>
      <c r="BO143" s="431"/>
      <c r="BP143" s="431"/>
      <c r="BQ143" s="431"/>
      <c r="BR143" s="431"/>
      <c r="BS143" s="431"/>
      <c r="BT143" s="431"/>
      <c r="BU143" s="431"/>
    </row>
    <row r="144" spans="3:76" ht="60" customHeight="1" x14ac:dyDescent="0.4">
      <c r="C144" s="223" t="s">
        <v>336</v>
      </c>
      <c r="D144" s="832" t="s">
        <v>337</v>
      </c>
      <c r="E144" s="832"/>
      <c r="F144" s="832"/>
      <c r="G144" s="832"/>
      <c r="H144" s="832"/>
      <c r="I144" s="414"/>
      <c r="J144" s="414"/>
      <c r="K144" s="414"/>
      <c r="L144" s="414"/>
      <c r="M144" s="201"/>
      <c r="O144" s="419"/>
      <c r="P144" s="419"/>
      <c r="V144" s="243"/>
      <c r="W144" s="338"/>
      <c r="X144" s="419"/>
      <c r="Y144" s="419"/>
      <c r="Z144" s="419"/>
      <c r="AA144" s="419"/>
      <c r="AB144" s="419"/>
      <c r="AC144" s="419"/>
      <c r="AD144" s="419"/>
      <c r="AE144" s="419"/>
      <c r="AH144" s="419"/>
      <c r="AI144" s="419"/>
      <c r="AT144" s="208"/>
      <c r="AU144" s="338"/>
      <c r="AV144" s="431"/>
      <c r="AW144" s="431"/>
      <c r="AX144" s="431"/>
      <c r="AY144" s="431"/>
      <c r="AZ144" s="431"/>
      <c r="BA144" s="431"/>
      <c r="BB144" s="431"/>
      <c r="BC144" s="431"/>
      <c r="BD144" s="431"/>
      <c r="BK144" s="208"/>
      <c r="BL144" s="338"/>
      <c r="BM144" s="431"/>
      <c r="BN144" s="431"/>
      <c r="BO144" s="431"/>
      <c r="BP144" s="431"/>
      <c r="BQ144" s="431"/>
      <c r="BR144" s="431"/>
      <c r="BS144" s="431"/>
      <c r="BT144" s="431"/>
      <c r="BU144" s="431"/>
    </row>
    <row r="145" spans="3:76" ht="60" customHeight="1" x14ac:dyDescent="0.4">
      <c r="C145" s="223" t="s">
        <v>339</v>
      </c>
      <c r="D145" s="832" t="s">
        <v>340</v>
      </c>
      <c r="E145" s="832"/>
      <c r="F145" s="832"/>
      <c r="G145" s="832"/>
      <c r="H145" s="832"/>
      <c r="I145" s="414"/>
      <c r="J145" s="414"/>
      <c r="K145" s="414"/>
      <c r="L145" s="414"/>
      <c r="M145" s="201"/>
      <c r="O145" s="419"/>
      <c r="P145" s="419"/>
      <c r="V145" s="243"/>
      <c r="W145" s="338"/>
      <c r="X145" s="419"/>
      <c r="Y145" s="419"/>
      <c r="Z145" s="419"/>
      <c r="AA145" s="419"/>
      <c r="AB145" s="419"/>
      <c r="AC145" s="419"/>
      <c r="AD145" s="419"/>
      <c r="AE145" s="419"/>
      <c r="AH145" s="419"/>
      <c r="AI145" s="419"/>
      <c r="AT145" s="208"/>
      <c r="AU145" s="338"/>
      <c r="AV145" s="431"/>
      <c r="AW145" s="431"/>
      <c r="AX145" s="431"/>
      <c r="AY145" s="431"/>
      <c r="AZ145" s="431"/>
      <c r="BA145" s="431"/>
      <c r="BB145" s="431"/>
      <c r="BC145" s="431"/>
      <c r="BD145" s="431"/>
      <c r="BK145" s="208"/>
      <c r="BL145" s="338"/>
      <c r="BM145" s="431"/>
      <c r="BN145" s="431"/>
      <c r="BO145" s="431"/>
      <c r="BP145" s="431"/>
      <c r="BQ145" s="431"/>
      <c r="BR145" s="431"/>
      <c r="BS145" s="431"/>
      <c r="BT145" s="431"/>
      <c r="BU145" s="431"/>
    </row>
    <row r="146" spans="3:76" ht="60" customHeight="1" x14ac:dyDescent="0.4">
      <c r="C146" s="223" t="s">
        <v>341</v>
      </c>
      <c r="D146" s="832" t="s">
        <v>342</v>
      </c>
      <c r="E146" s="832"/>
      <c r="F146" s="832"/>
      <c r="G146" s="832"/>
      <c r="H146" s="832"/>
      <c r="I146" s="414"/>
      <c r="J146" s="414"/>
      <c r="K146" s="414"/>
      <c r="L146" s="414"/>
      <c r="M146" s="201"/>
      <c r="O146" s="419"/>
      <c r="P146" s="419"/>
      <c r="Q146" s="212"/>
      <c r="R146" s="212"/>
      <c r="S146" s="212"/>
      <c r="T146" s="212"/>
      <c r="U146" s="212"/>
      <c r="V146" s="243"/>
      <c r="W146" s="338"/>
      <c r="X146" s="419"/>
      <c r="Y146" s="419"/>
      <c r="Z146" s="419"/>
      <c r="AA146" s="419"/>
      <c r="AB146" s="419"/>
      <c r="AC146" s="419"/>
      <c r="AD146" s="419"/>
      <c r="AE146" s="419"/>
      <c r="AH146" s="419"/>
      <c r="AI146" s="419"/>
      <c r="AT146" s="208"/>
      <c r="AU146" s="338"/>
      <c r="AV146" s="431"/>
      <c r="AW146" s="431"/>
      <c r="AX146" s="431"/>
      <c r="AY146" s="431"/>
      <c r="AZ146" s="431"/>
      <c r="BA146" s="431"/>
      <c r="BB146" s="431"/>
      <c r="BC146" s="431"/>
      <c r="BD146" s="431"/>
      <c r="BK146" s="208"/>
      <c r="BL146" s="338"/>
      <c r="BM146" s="431"/>
      <c r="BN146" s="431"/>
      <c r="BO146" s="431"/>
      <c r="BP146" s="431"/>
      <c r="BQ146" s="431"/>
      <c r="BR146" s="431"/>
      <c r="BS146" s="431"/>
      <c r="BT146" s="431"/>
      <c r="BU146" s="431"/>
    </row>
    <row r="147" spans="3:76" ht="60" customHeight="1" x14ac:dyDescent="0.4">
      <c r="C147" s="223" t="s">
        <v>343</v>
      </c>
      <c r="D147" s="832" t="s">
        <v>344</v>
      </c>
      <c r="E147" s="832"/>
      <c r="F147" s="832"/>
      <c r="G147" s="832"/>
      <c r="H147" s="832"/>
      <c r="I147" s="414"/>
      <c r="J147" s="414"/>
      <c r="K147" s="414"/>
      <c r="L147" s="414"/>
      <c r="O147" s="212"/>
      <c r="P147" s="212"/>
      <c r="Q147" s="212"/>
      <c r="R147" s="212"/>
      <c r="S147" s="212"/>
      <c r="T147" s="212"/>
      <c r="U147" s="212"/>
      <c r="V147" s="208"/>
      <c r="AT147" s="208"/>
      <c r="AU147" s="338"/>
      <c r="AV147" s="431"/>
      <c r="AW147" s="431"/>
      <c r="AX147" s="431"/>
      <c r="AY147" s="431"/>
      <c r="AZ147" s="431"/>
      <c r="BA147" s="431"/>
      <c r="BB147" s="431"/>
      <c r="BC147" s="431"/>
      <c r="BD147" s="431"/>
      <c r="BK147" s="208"/>
      <c r="BL147" s="338"/>
      <c r="BM147" s="431"/>
      <c r="BN147" s="431"/>
      <c r="BO147" s="431"/>
      <c r="BP147" s="431"/>
      <c r="BQ147" s="431"/>
      <c r="BR147" s="431"/>
      <c r="BS147" s="431"/>
      <c r="BT147" s="431"/>
      <c r="BU147" s="431"/>
    </row>
    <row r="148" spans="3:76" ht="60" customHeight="1" x14ac:dyDescent="0.4">
      <c r="C148" s="223" t="s">
        <v>171</v>
      </c>
      <c r="D148" s="832" t="s">
        <v>345</v>
      </c>
      <c r="E148" s="832"/>
      <c r="F148" s="832"/>
      <c r="G148" s="832"/>
      <c r="H148" s="832"/>
      <c r="I148" s="414"/>
      <c r="J148" s="414"/>
      <c r="K148" s="414"/>
      <c r="L148" s="414"/>
      <c r="O148" s="212"/>
      <c r="P148" s="212"/>
      <c r="Q148" s="212"/>
      <c r="R148" s="212"/>
      <c r="S148" s="212"/>
      <c r="T148" s="212"/>
      <c r="U148" s="212"/>
      <c r="AT148" s="208"/>
      <c r="AU148" s="338"/>
      <c r="AV148" s="431"/>
      <c r="AW148" s="431"/>
      <c r="AX148" s="431"/>
      <c r="AY148" s="431"/>
      <c r="AZ148" s="431"/>
      <c r="BA148" s="431"/>
      <c r="BB148" s="431"/>
      <c r="BC148" s="431"/>
      <c r="BD148" s="431"/>
      <c r="BK148" s="208"/>
      <c r="BL148" s="338"/>
      <c r="BM148" s="431"/>
      <c r="BN148" s="431"/>
      <c r="BO148" s="431"/>
      <c r="BP148" s="431"/>
      <c r="BQ148" s="431"/>
      <c r="BR148" s="431"/>
      <c r="BS148" s="431"/>
      <c r="BT148" s="431"/>
      <c r="BU148" s="431"/>
    </row>
    <row r="149" spans="3:76" ht="60" customHeight="1" thickBot="1" x14ac:dyDescent="0.45">
      <c r="C149" s="246"/>
      <c r="D149" s="457"/>
      <c r="E149" s="457"/>
      <c r="F149" s="457"/>
      <c r="G149" s="457"/>
      <c r="H149" s="457"/>
      <c r="I149" s="414"/>
      <c r="J149" s="414"/>
      <c r="K149" s="414"/>
      <c r="L149" s="414"/>
      <c r="O149" s="212"/>
      <c r="P149" s="212"/>
      <c r="Q149" s="212"/>
      <c r="R149" s="212"/>
      <c r="S149" s="212"/>
      <c r="T149" s="212"/>
      <c r="U149" s="212"/>
      <c r="AT149" s="208"/>
      <c r="AU149" s="338"/>
      <c r="AV149" s="431"/>
      <c r="AW149" s="431"/>
      <c r="AX149" s="431"/>
      <c r="AY149" s="431"/>
      <c r="AZ149" s="431"/>
      <c r="BA149" s="431"/>
      <c r="BB149" s="431"/>
      <c r="BC149" s="431"/>
      <c r="BD149" s="431"/>
      <c r="BK149" s="208"/>
      <c r="BL149" s="338"/>
      <c r="BM149" s="431"/>
      <c r="BN149" s="431"/>
      <c r="BO149" s="431"/>
      <c r="BP149" s="431"/>
      <c r="BQ149" s="431"/>
      <c r="BR149" s="431"/>
      <c r="BS149" s="431"/>
      <c r="BT149" s="431"/>
      <c r="BU149" s="431"/>
    </row>
    <row r="150" spans="3:76" ht="60" customHeight="1" thickBot="1" x14ac:dyDescent="0.45">
      <c r="C150" s="789" t="s">
        <v>1856</v>
      </c>
      <c r="D150" s="790"/>
      <c r="E150" s="500" t="s">
        <v>1930</v>
      </c>
      <c r="F150" s="501" t="s">
        <v>1863</v>
      </c>
      <c r="G150" s="501" t="s">
        <v>1881</v>
      </c>
      <c r="H150" s="611" t="s">
        <v>1882</v>
      </c>
      <c r="I150" s="414"/>
      <c r="J150" s="414"/>
      <c r="K150" s="414"/>
      <c r="L150" s="414"/>
      <c r="M150" s="789" t="s">
        <v>1855</v>
      </c>
      <c r="N150" s="790"/>
      <c r="O150" s="500" t="s">
        <v>1862</v>
      </c>
      <c r="P150" s="501" t="s">
        <v>1863</v>
      </c>
      <c r="Q150" s="501" t="s">
        <v>1881</v>
      </c>
      <c r="R150" s="611" t="s">
        <v>1882</v>
      </c>
      <c r="S150" s="212"/>
      <c r="T150" s="212"/>
      <c r="U150" s="789" t="s">
        <v>1926</v>
      </c>
      <c r="V150" s="790"/>
      <c r="W150" s="500" t="s">
        <v>1862</v>
      </c>
      <c r="X150" s="501" t="s">
        <v>1863</v>
      </c>
      <c r="Y150" s="501" t="s">
        <v>1881</v>
      </c>
      <c r="Z150" s="611" t="s">
        <v>1882</v>
      </c>
      <c r="AC150" s="789" t="s">
        <v>1821</v>
      </c>
      <c r="AD150" s="790"/>
      <c r="AE150" s="500" t="s">
        <v>1862</v>
      </c>
      <c r="AF150" s="501" t="s">
        <v>1863</v>
      </c>
      <c r="AG150" s="501" t="s">
        <v>1881</v>
      </c>
      <c r="AH150" s="611" t="s">
        <v>1882</v>
      </c>
      <c r="AT150" s="208"/>
      <c r="AU150" s="338"/>
      <c r="AV150" s="431"/>
      <c r="AW150" s="431"/>
      <c r="AX150" s="431"/>
      <c r="AY150" s="431"/>
      <c r="AZ150" s="431"/>
      <c r="BA150" s="431"/>
      <c r="BB150" s="431"/>
      <c r="BC150" s="431"/>
      <c r="BD150" s="431"/>
      <c r="BK150" s="208"/>
      <c r="BL150" s="338"/>
      <c r="BM150" s="431"/>
      <c r="BN150" s="431"/>
      <c r="BO150" s="431"/>
      <c r="BP150" s="431"/>
      <c r="BQ150" s="431"/>
      <c r="BR150" s="431"/>
      <c r="BS150" s="431"/>
      <c r="BT150" s="431"/>
      <c r="BU150" s="431"/>
    </row>
    <row r="151" spans="3:76" s="212" customFormat="1" ht="67" customHeight="1" x14ac:dyDescent="0.4">
      <c r="C151" s="791" t="s">
        <v>246</v>
      </c>
      <c r="D151" s="586" t="s">
        <v>247</v>
      </c>
      <c r="E151" s="730">
        <f t="shared" ref="E151:E182" si="47">H74</f>
        <v>0.57894736842105265</v>
      </c>
      <c r="F151" s="730">
        <f t="shared" ref="F151:F182" si="48">S74</f>
        <v>0.42857142857142855</v>
      </c>
      <c r="G151" s="612">
        <f t="shared" ref="G151:G182" si="49">AB74</f>
        <v>0.71428571428571419</v>
      </c>
      <c r="H151" s="608">
        <f t="shared" ref="H151:H182" si="50">AJ74</f>
        <v>0.8</v>
      </c>
      <c r="M151" s="791" t="s">
        <v>246</v>
      </c>
      <c r="N151" s="586" t="s">
        <v>247</v>
      </c>
      <c r="O151" s="612">
        <f t="shared" ref="O151:O182" si="51">G74</f>
        <v>5.2631578947368418E-2</v>
      </c>
      <c r="P151" s="612">
        <f t="shared" ref="P151:P182" si="52">R74</f>
        <v>0.2857142857142857</v>
      </c>
      <c r="Q151" s="612">
        <f t="shared" ref="Q151:Q182" si="53">AA74</f>
        <v>0</v>
      </c>
      <c r="R151" s="608">
        <f t="shared" ref="R151:R182" si="54">AI74</f>
        <v>0</v>
      </c>
      <c r="U151" s="791" t="s">
        <v>246</v>
      </c>
      <c r="V151" s="586" t="s">
        <v>247</v>
      </c>
      <c r="W151" s="612">
        <f t="shared" ref="W151:W182" si="55">F74</f>
        <v>2.6315789473684209E-2</v>
      </c>
      <c r="X151" s="612">
        <f t="shared" ref="X151:X182" si="56">Q74</f>
        <v>0</v>
      </c>
      <c r="Y151" s="612">
        <f t="shared" ref="Y151:Y182" si="57">Z74</f>
        <v>0.14285714285714285</v>
      </c>
      <c r="Z151" s="608">
        <f t="shared" ref="Z151:Z182" si="58">AH74</f>
        <v>0</v>
      </c>
      <c r="AC151" s="791" t="s">
        <v>246</v>
      </c>
      <c r="AD151" s="586" t="s">
        <v>247</v>
      </c>
      <c r="AE151" s="612">
        <f t="shared" ref="AE151:AE182" si="59">E74</f>
        <v>0.34210526315789475</v>
      </c>
      <c r="AF151" s="612">
        <f t="shared" ref="AF151:AF182" si="60">P74</f>
        <v>0.2857142857142857</v>
      </c>
      <c r="AG151" s="612">
        <f t="shared" ref="AG151:AG182" si="61">Y74</f>
        <v>0.14285714285714285</v>
      </c>
      <c r="AH151" s="608">
        <f t="shared" ref="AH151:AH182" si="62">AG74</f>
        <v>0.2</v>
      </c>
      <c r="AT151" s="208"/>
      <c r="AU151" s="338"/>
      <c r="AV151" s="431"/>
      <c r="AW151" s="431"/>
      <c r="AX151" s="431"/>
      <c r="AY151" s="431"/>
      <c r="AZ151" s="431"/>
      <c r="BA151" s="431"/>
      <c r="BB151" s="431"/>
      <c r="BC151" s="431"/>
      <c r="BD151" s="431"/>
      <c r="BJ151"/>
      <c r="BK151" s="208"/>
      <c r="BL151" s="338"/>
      <c r="BM151" s="431"/>
      <c r="BN151" s="431"/>
      <c r="BO151" s="431"/>
      <c r="BP151" s="431"/>
      <c r="BQ151" s="431"/>
      <c r="BR151" s="431"/>
      <c r="BS151" s="431"/>
      <c r="BT151" s="431"/>
      <c r="BU151" s="431"/>
      <c r="BX151"/>
    </row>
    <row r="152" spans="3:76" ht="60" customHeight="1" x14ac:dyDescent="0.4">
      <c r="C152" s="792"/>
      <c r="D152" s="463" t="s">
        <v>248</v>
      </c>
      <c r="E152" s="731">
        <f t="shared" si="47"/>
        <v>0.13513513513513514</v>
      </c>
      <c r="F152" s="731">
        <f t="shared" si="48"/>
        <v>0.42857142857142855</v>
      </c>
      <c r="G152" s="582">
        <f t="shared" si="49"/>
        <v>0.5</v>
      </c>
      <c r="H152" s="609">
        <f t="shared" si="50"/>
        <v>1</v>
      </c>
      <c r="I152" s="414"/>
      <c r="J152" s="414"/>
      <c r="K152" s="414"/>
      <c r="L152" s="414"/>
      <c r="M152" s="792"/>
      <c r="N152" s="463" t="s">
        <v>248</v>
      </c>
      <c r="O152" s="582">
        <f t="shared" si="51"/>
        <v>2.7027027027027029E-2</v>
      </c>
      <c r="P152" s="582">
        <f t="shared" si="52"/>
        <v>0.14285714285714285</v>
      </c>
      <c r="Q152" s="582">
        <f t="shared" si="53"/>
        <v>0.16666666666666666</v>
      </c>
      <c r="R152" s="609">
        <f t="shared" si="54"/>
        <v>0</v>
      </c>
      <c r="S152" s="212"/>
      <c r="T152" s="212"/>
      <c r="U152" s="792"/>
      <c r="V152" s="463" t="s">
        <v>248</v>
      </c>
      <c r="W152" s="582">
        <f t="shared" si="55"/>
        <v>2.7027027027027029E-2</v>
      </c>
      <c r="X152" s="582">
        <f t="shared" si="56"/>
        <v>0</v>
      </c>
      <c r="Y152" s="582">
        <f t="shared" si="57"/>
        <v>0.16666666666666666</v>
      </c>
      <c r="Z152" s="609">
        <f t="shared" si="58"/>
        <v>0</v>
      </c>
      <c r="AC152" s="792"/>
      <c r="AD152" s="463" t="s">
        <v>248</v>
      </c>
      <c r="AE152" s="582">
        <f t="shared" si="59"/>
        <v>0.81081081081081086</v>
      </c>
      <c r="AF152" s="582">
        <f t="shared" si="60"/>
        <v>0.42857142857142855</v>
      </c>
      <c r="AG152" s="582">
        <f t="shared" si="61"/>
        <v>0.16666666666666666</v>
      </c>
      <c r="AH152" s="609">
        <f t="shared" si="62"/>
        <v>0</v>
      </c>
      <c r="AT152" s="208"/>
      <c r="AU152" s="338"/>
      <c r="AV152" s="431"/>
      <c r="AW152" s="431"/>
      <c r="AX152" s="431"/>
      <c r="AY152" s="431"/>
      <c r="AZ152" s="431"/>
      <c r="BA152" s="431"/>
      <c r="BB152" s="431"/>
      <c r="BC152" s="431"/>
      <c r="BD152" s="431"/>
      <c r="BK152" s="208"/>
      <c r="BL152" s="338"/>
      <c r="BM152" s="431"/>
      <c r="BN152" s="431"/>
      <c r="BO152" s="431"/>
      <c r="BP152" s="431"/>
      <c r="BQ152" s="431"/>
      <c r="BR152" s="431"/>
      <c r="BS152" s="431"/>
      <c r="BT152" s="431"/>
      <c r="BU152" s="431"/>
    </row>
    <row r="153" spans="3:76" s="212" customFormat="1" ht="67" customHeight="1" x14ac:dyDescent="0.4">
      <c r="C153" s="792"/>
      <c r="D153" s="463" t="s">
        <v>249</v>
      </c>
      <c r="E153" s="563">
        <f t="shared" si="47"/>
        <v>0.65789473684210531</v>
      </c>
      <c r="F153" s="563">
        <f t="shared" si="48"/>
        <v>0.42857142857142855</v>
      </c>
      <c r="G153" s="554">
        <f t="shared" si="49"/>
        <v>0.33333333333333331</v>
      </c>
      <c r="H153" s="609">
        <f t="shared" si="50"/>
        <v>1</v>
      </c>
      <c r="M153" s="792"/>
      <c r="N153" s="463" t="s">
        <v>249</v>
      </c>
      <c r="O153" s="554">
        <f t="shared" si="51"/>
        <v>2.6315789473684209E-2</v>
      </c>
      <c r="P153" s="554">
        <f t="shared" si="52"/>
        <v>0.42857142857142855</v>
      </c>
      <c r="Q153" s="554">
        <f t="shared" si="53"/>
        <v>0.16666666666666666</v>
      </c>
      <c r="R153" s="609">
        <f t="shared" si="54"/>
        <v>0</v>
      </c>
      <c r="U153" s="792"/>
      <c r="V153" s="463" t="s">
        <v>249</v>
      </c>
      <c r="W153" s="554">
        <f t="shared" si="55"/>
        <v>0</v>
      </c>
      <c r="X153" s="554">
        <f t="shared" si="56"/>
        <v>0</v>
      </c>
      <c r="Y153" s="554">
        <f t="shared" si="57"/>
        <v>0.16666666666666666</v>
      </c>
      <c r="Z153" s="609">
        <f t="shared" si="58"/>
        <v>0</v>
      </c>
      <c r="AC153" s="792"/>
      <c r="AD153" s="463" t="s">
        <v>249</v>
      </c>
      <c r="AE153" s="554">
        <f t="shared" si="59"/>
        <v>0.31578947368421051</v>
      </c>
      <c r="AF153" s="554">
        <f t="shared" si="60"/>
        <v>0.14285714285714285</v>
      </c>
      <c r="AG153" s="554">
        <f t="shared" si="61"/>
        <v>0.33333333333333331</v>
      </c>
      <c r="AH153" s="609">
        <f t="shared" si="62"/>
        <v>0</v>
      </c>
      <c r="AT153" s="208"/>
      <c r="AU153" s="338"/>
      <c r="AV153" s="431"/>
      <c r="AW153" s="431"/>
      <c r="AX153" s="431"/>
      <c r="AY153" s="431"/>
      <c r="AZ153" s="431"/>
      <c r="BA153" s="431"/>
      <c r="BB153" s="431"/>
      <c r="BC153" s="431"/>
      <c r="BD153" s="431"/>
      <c r="BJ153"/>
      <c r="BK153" s="208"/>
      <c r="BL153" s="338"/>
      <c r="BM153" s="431"/>
      <c r="BN153" s="431"/>
      <c r="BO153" s="431"/>
      <c r="BP153" s="431"/>
      <c r="BQ153" s="431"/>
      <c r="BR153" s="431"/>
      <c r="BS153" s="431"/>
      <c r="BT153" s="431"/>
      <c r="BU153" s="431"/>
      <c r="BX153"/>
    </row>
    <row r="154" spans="3:76" ht="60" customHeight="1" thickBot="1" x14ac:dyDescent="0.45">
      <c r="C154" s="793"/>
      <c r="D154" s="585" t="s">
        <v>250</v>
      </c>
      <c r="E154" s="732">
        <f t="shared" si="47"/>
        <v>0.1891891891891892</v>
      </c>
      <c r="F154" s="732">
        <f t="shared" si="48"/>
        <v>0.2857142857142857</v>
      </c>
      <c r="G154" s="613">
        <f t="shared" si="49"/>
        <v>0.33333333333333331</v>
      </c>
      <c r="H154" s="610">
        <f t="shared" si="50"/>
        <v>1</v>
      </c>
      <c r="I154" s="414"/>
      <c r="J154" s="414"/>
      <c r="K154" s="414"/>
      <c r="L154" s="414"/>
      <c r="M154" s="793"/>
      <c r="N154" s="585" t="s">
        <v>250</v>
      </c>
      <c r="O154" s="613">
        <f t="shared" si="51"/>
        <v>2.7027027027027029E-2</v>
      </c>
      <c r="P154" s="613">
        <f t="shared" si="52"/>
        <v>0.5714285714285714</v>
      </c>
      <c r="Q154" s="613">
        <f t="shared" si="53"/>
        <v>0.16666666666666666</v>
      </c>
      <c r="R154" s="610">
        <f t="shared" si="54"/>
        <v>0</v>
      </c>
      <c r="S154" s="212"/>
      <c r="T154" s="212"/>
      <c r="U154" s="793"/>
      <c r="V154" s="585" t="s">
        <v>250</v>
      </c>
      <c r="W154" s="613">
        <f t="shared" si="55"/>
        <v>0</v>
      </c>
      <c r="X154" s="613">
        <f t="shared" si="56"/>
        <v>0</v>
      </c>
      <c r="Y154" s="613">
        <f t="shared" si="57"/>
        <v>0.16666666666666666</v>
      </c>
      <c r="Z154" s="610">
        <f t="shared" si="58"/>
        <v>0</v>
      </c>
      <c r="AC154" s="793"/>
      <c r="AD154" s="585" t="s">
        <v>250</v>
      </c>
      <c r="AE154" s="613">
        <f t="shared" si="59"/>
        <v>0.78378378378378377</v>
      </c>
      <c r="AF154" s="613">
        <f t="shared" si="60"/>
        <v>0.14285714285714285</v>
      </c>
      <c r="AG154" s="613">
        <f t="shared" si="61"/>
        <v>0.33333333333333331</v>
      </c>
      <c r="AH154" s="610">
        <f t="shared" si="62"/>
        <v>0</v>
      </c>
      <c r="AT154" s="208"/>
      <c r="AU154" s="338"/>
      <c r="AV154" s="431"/>
      <c r="AW154" s="431"/>
      <c r="AX154" s="431"/>
      <c r="AY154" s="431"/>
      <c r="AZ154" s="431"/>
      <c r="BA154" s="431"/>
      <c r="BB154" s="431"/>
      <c r="BC154" s="431"/>
      <c r="BD154" s="431"/>
      <c r="BK154" s="208"/>
      <c r="BL154" s="338"/>
      <c r="BM154" s="431"/>
      <c r="BN154" s="431"/>
      <c r="BO154" s="431"/>
      <c r="BP154" s="431"/>
      <c r="BQ154" s="431"/>
      <c r="BR154" s="431"/>
      <c r="BS154" s="431"/>
      <c r="BT154" s="431"/>
      <c r="BU154" s="431"/>
    </row>
    <row r="155" spans="3:76" s="212" customFormat="1" ht="67" customHeight="1" x14ac:dyDescent="0.4">
      <c r="C155" s="791" t="s">
        <v>251</v>
      </c>
      <c r="D155" s="586" t="s">
        <v>252</v>
      </c>
      <c r="E155" s="730">
        <f t="shared" si="47"/>
        <v>0.57894736842105265</v>
      </c>
      <c r="F155" s="730">
        <f t="shared" si="48"/>
        <v>0.8571428571428571</v>
      </c>
      <c r="G155" s="612">
        <f t="shared" si="49"/>
        <v>0.8571428571428571</v>
      </c>
      <c r="H155" s="608">
        <f t="shared" si="50"/>
        <v>0.60000000000000009</v>
      </c>
      <c r="M155" s="791" t="s">
        <v>251</v>
      </c>
      <c r="N155" s="586" t="s">
        <v>252</v>
      </c>
      <c r="O155" s="612">
        <f t="shared" si="51"/>
        <v>7.8947368421052627E-2</v>
      </c>
      <c r="P155" s="612">
        <f t="shared" si="52"/>
        <v>0</v>
      </c>
      <c r="Q155" s="612">
        <f t="shared" si="53"/>
        <v>0.14285714285714285</v>
      </c>
      <c r="R155" s="608">
        <f t="shared" si="54"/>
        <v>0.2</v>
      </c>
      <c r="U155" s="791" t="s">
        <v>251</v>
      </c>
      <c r="V155" s="586" t="s">
        <v>252</v>
      </c>
      <c r="W155" s="612">
        <f t="shared" si="55"/>
        <v>5.2631578947368418E-2</v>
      </c>
      <c r="X155" s="612">
        <f t="shared" si="56"/>
        <v>0</v>
      </c>
      <c r="Y155" s="612">
        <f t="shared" si="57"/>
        <v>0</v>
      </c>
      <c r="Z155" s="608">
        <f t="shared" si="58"/>
        <v>0.2</v>
      </c>
      <c r="AC155" s="791" t="s">
        <v>251</v>
      </c>
      <c r="AD155" s="586" t="s">
        <v>252</v>
      </c>
      <c r="AE155" s="612">
        <f t="shared" si="59"/>
        <v>0.28947368421052633</v>
      </c>
      <c r="AF155" s="612">
        <f t="shared" si="60"/>
        <v>0.14285714285714285</v>
      </c>
      <c r="AG155" s="612">
        <f t="shared" si="61"/>
        <v>0</v>
      </c>
      <c r="AH155" s="608">
        <f t="shared" si="62"/>
        <v>0</v>
      </c>
      <c r="AT155" s="208"/>
      <c r="AU155" s="338"/>
      <c r="AV155" s="431"/>
      <c r="AW155" s="431"/>
      <c r="AX155" s="431"/>
      <c r="AY155" s="431"/>
      <c r="AZ155" s="431"/>
      <c r="BA155" s="431"/>
      <c r="BB155" s="431"/>
      <c r="BC155" s="431"/>
      <c r="BD155" s="431"/>
      <c r="BJ155"/>
      <c r="BK155" s="208"/>
      <c r="BL155" s="338"/>
      <c r="BM155" s="431"/>
      <c r="BN155" s="431"/>
      <c r="BO155" s="431"/>
      <c r="BP155" s="431"/>
      <c r="BQ155" s="431"/>
      <c r="BR155" s="431"/>
      <c r="BS155" s="431"/>
      <c r="BT155" s="431"/>
      <c r="BU155" s="431"/>
      <c r="BX155"/>
    </row>
    <row r="156" spans="3:76" ht="60" customHeight="1" x14ac:dyDescent="0.4">
      <c r="C156" s="792"/>
      <c r="D156" s="463" t="s">
        <v>253</v>
      </c>
      <c r="E156" s="731">
        <f t="shared" si="47"/>
        <v>0.5</v>
      </c>
      <c r="F156" s="731">
        <f t="shared" si="48"/>
        <v>0.5714285714285714</v>
      </c>
      <c r="G156" s="582">
        <f t="shared" si="49"/>
        <v>0.8571428571428571</v>
      </c>
      <c r="H156" s="609">
        <f t="shared" si="50"/>
        <v>0.60000000000000009</v>
      </c>
      <c r="I156" s="414"/>
      <c r="J156" s="414"/>
      <c r="K156" s="414"/>
      <c r="L156" s="414"/>
      <c r="M156" s="792"/>
      <c r="N156" s="463" t="s">
        <v>253</v>
      </c>
      <c r="O156" s="582">
        <f t="shared" si="51"/>
        <v>0.23684210526315788</v>
      </c>
      <c r="P156" s="582">
        <f t="shared" si="52"/>
        <v>0.42857142857142855</v>
      </c>
      <c r="Q156" s="582">
        <f t="shared" si="53"/>
        <v>0.14285714285714285</v>
      </c>
      <c r="R156" s="609">
        <f t="shared" si="54"/>
        <v>0.2</v>
      </c>
      <c r="S156" s="212"/>
      <c r="T156" s="212"/>
      <c r="U156" s="792"/>
      <c r="V156" s="463" t="s">
        <v>253</v>
      </c>
      <c r="W156" s="582">
        <f t="shared" si="55"/>
        <v>2.6315789473684209E-2</v>
      </c>
      <c r="X156" s="582">
        <f t="shared" si="56"/>
        <v>0</v>
      </c>
      <c r="Y156" s="582">
        <f t="shared" si="57"/>
        <v>0</v>
      </c>
      <c r="Z156" s="609">
        <f t="shared" si="58"/>
        <v>0.2</v>
      </c>
      <c r="AC156" s="792"/>
      <c r="AD156" s="463" t="s">
        <v>253</v>
      </c>
      <c r="AE156" s="582">
        <f t="shared" si="59"/>
        <v>0.23684210526315788</v>
      </c>
      <c r="AF156" s="582">
        <f t="shared" si="60"/>
        <v>0</v>
      </c>
      <c r="AG156" s="582">
        <f t="shared" si="61"/>
        <v>0</v>
      </c>
      <c r="AH156" s="609">
        <f t="shared" si="62"/>
        <v>0</v>
      </c>
      <c r="AT156" s="208"/>
      <c r="AU156" s="338"/>
      <c r="AV156" s="431"/>
      <c r="AW156" s="431"/>
      <c r="AX156" s="431"/>
      <c r="AY156" s="431"/>
      <c r="AZ156" s="431"/>
      <c r="BA156" s="431"/>
      <c r="BB156" s="431"/>
      <c r="BC156" s="431"/>
      <c r="BD156" s="431"/>
      <c r="BK156" s="208"/>
      <c r="BL156" s="338"/>
      <c r="BM156" s="431"/>
      <c r="BN156" s="431"/>
      <c r="BO156" s="431"/>
      <c r="BP156" s="431"/>
      <c r="BQ156" s="431"/>
      <c r="BR156" s="431"/>
      <c r="BS156" s="431"/>
      <c r="BT156" s="431"/>
      <c r="BU156" s="431"/>
    </row>
    <row r="157" spans="3:76" ht="60" customHeight="1" x14ac:dyDescent="0.4">
      <c r="C157" s="792"/>
      <c r="D157" s="463" t="s">
        <v>254</v>
      </c>
      <c r="E157" s="731">
        <f t="shared" si="47"/>
        <v>0.72972972972972983</v>
      </c>
      <c r="F157" s="731">
        <f t="shared" si="48"/>
        <v>1</v>
      </c>
      <c r="G157" s="582">
        <f t="shared" si="49"/>
        <v>1</v>
      </c>
      <c r="H157" s="609">
        <f t="shared" si="50"/>
        <v>0.8</v>
      </c>
      <c r="I157" s="414"/>
      <c r="J157" s="414"/>
      <c r="K157" s="414"/>
      <c r="L157" s="414"/>
      <c r="M157" s="792"/>
      <c r="N157" s="463" t="s">
        <v>254</v>
      </c>
      <c r="O157" s="582">
        <f t="shared" si="51"/>
        <v>5.4054054054054057E-2</v>
      </c>
      <c r="P157" s="582">
        <f t="shared" si="52"/>
        <v>0</v>
      </c>
      <c r="Q157" s="582">
        <f t="shared" si="53"/>
        <v>0</v>
      </c>
      <c r="R157" s="609">
        <f t="shared" si="54"/>
        <v>0.2</v>
      </c>
      <c r="S157" s="212"/>
      <c r="T157" s="212"/>
      <c r="U157" s="792"/>
      <c r="V157" s="463" t="s">
        <v>254</v>
      </c>
      <c r="W157" s="582">
        <f t="shared" si="55"/>
        <v>0</v>
      </c>
      <c r="X157" s="582">
        <f t="shared" si="56"/>
        <v>0</v>
      </c>
      <c r="Y157" s="582">
        <f t="shared" si="57"/>
        <v>0</v>
      </c>
      <c r="Z157" s="609">
        <f t="shared" si="58"/>
        <v>0</v>
      </c>
      <c r="AC157" s="792"/>
      <c r="AD157" s="463" t="s">
        <v>254</v>
      </c>
      <c r="AE157" s="582">
        <f t="shared" si="59"/>
        <v>0.21621621621621623</v>
      </c>
      <c r="AF157" s="582">
        <f t="shared" si="60"/>
        <v>0</v>
      </c>
      <c r="AG157" s="582">
        <f t="shared" si="61"/>
        <v>0</v>
      </c>
      <c r="AH157" s="609">
        <f t="shared" si="62"/>
        <v>0</v>
      </c>
      <c r="AT157" s="208"/>
      <c r="AU157" s="338"/>
      <c r="AV157" s="431"/>
      <c r="AW157" s="431"/>
      <c r="AX157" s="431"/>
      <c r="AY157" s="431"/>
      <c r="AZ157" s="431"/>
      <c r="BA157" s="431"/>
      <c r="BB157" s="431"/>
      <c r="BC157" s="431"/>
      <c r="BD157" s="431"/>
      <c r="BK157" s="208"/>
      <c r="BL157" s="338"/>
      <c r="BM157" s="431"/>
      <c r="BN157" s="431"/>
      <c r="BO157" s="431"/>
      <c r="BP157" s="431"/>
      <c r="BQ157" s="431"/>
      <c r="BR157" s="431"/>
      <c r="BS157" s="431"/>
      <c r="BT157" s="431"/>
      <c r="BU157" s="431"/>
    </row>
    <row r="158" spans="3:76" s="212" customFormat="1" ht="67" customHeight="1" x14ac:dyDescent="0.4">
      <c r="C158" s="792"/>
      <c r="D158" s="463" t="s">
        <v>255</v>
      </c>
      <c r="E158" s="563">
        <f t="shared" si="47"/>
        <v>0.18421052631578946</v>
      </c>
      <c r="F158" s="563">
        <f t="shared" si="48"/>
        <v>0.5</v>
      </c>
      <c r="G158" s="554" t="s">
        <v>1910</v>
      </c>
      <c r="H158" s="609" t="s">
        <v>1910</v>
      </c>
      <c r="M158" s="792"/>
      <c r="N158" s="463" t="s">
        <v>255</v>
      </c>
      <c r="O158" s="554">
        <f t="shared" si="51"/>
        <v>0.36842105263157893</v>
      </c>
      <c r="P158" s="554">
        <f t="shared" si="52"/>
        <v>0.16666666666666666</v>
      </c>
      <c r="Q158" s="554" t="s">
        <v>1910</v>
      </c>
      <c r="R158" s="609" t="s">
        <v>1910</v>
      </c>
      <c r="U158" s="792"/>
      <c r="V158" s="463" t="s">
        <v>255</v>
      </c>
      <c r="W158" s="554">
        <f t="shared" si="55"/>
        <v>0.10526315789473684</v>
      </c>
      <c r="X158" s="554">
        <f t="shared" si="56"/>
        <v>0.16666666666666666</v>
      </c>
      <c r="Y158" s="554" t="s">
        <v>1910</v>
      </c>
      <c r="Z158" s="609" t="s">
        <v>1910</v>
      </c>
      <c r="AC158" s="792"/>
      <c r="AD158" s="463" t="s">
        <v>255</v>
      </c>
      <c r="AE158" s="554">
        <f t="shared" si="59"/>
        <v>0.34210526315789475</v>
      </c>
      <c r="AF158" s="554">
        <f t="shared" si="60"/>
        <v>0.16666666666666666</v>
      </c>
      <c r="AG158" s="554" t="s">
        <v>1910</v>
      </c>
      <c r="AH158" s="609" t="s">
        <v>1910</v>
      </c>
      <c r="AT158" s="208"/>
      <c r="AU158" s="338"/>
      <c r="AV158" s="431"/>
      <c r="AW158" s="431"/>
      <c r="AX158" s="431"/>
      <c r="AY158" s="431"/>
      <c r="AZ158" s="431"/>
      <c r="BA158" s="431"/>
      <c r="BB158" s="431"/>
      <c r="BC158" s="431"/>
      <c r="BD158" s="431"/>
      <c r="BJ158"/>
      <c r="BK158" s="208"/>
      <c r="BL158" s="338"/>
      <c r="BM158" s="431"/>
      <c r="BN158" s="431"/>
      <c r="BO158" s="431"/>
      <c r="BP158" s="431"/>
      <c r="BQ158" s="431"/>
      <c r="BR158" s="431"/>
      <c r="BS158" s="431"/>
      <c r="BT158" s="431"/>
      <c r="BU158" s="431"/>
      <c r="BX158"/>
    </row>
    <row r="159" spans="3:76" ht="60" customHeight="1" thickBot="1" x14ac:dyDescent="0.45">
      <c r="C159" s="793"/>
      <c r="D159" s="585" t="s">
        <v>256</v>
      </c>
      <c r="E159" s="732">
        <f t="shared" si="47"/>
        <v>0.5</v>
      </c>
      <c r="F159" s="732">
        <f t="shared" si="48"/>
        <v>1</v>
      </c>
      <c r="G159" s="613">
        <f t="shared" si="49"/>
        <v>1</v>
      </c>
      <c r="H159" s="610">
        <f t="shared" si="50"/>
        <v>0.8</v>
      </c>
      <c r="I159" s="414"/>
      <c r="J159" s="414"/>
      <c r="K159" s="414"/>
      <c r="L159" s="414"/>
      <c r="M159" s="793"/>
      <c r="N159" s="585" t="s">
        <v>256</v>
      </c>
      <c r="O159" s="613">
        <f t="shared" si="51"/>
        <v>0.21052631578947367</v>
      </c>
      <c r="P159" s="613">
        <f t="shared" si="52"/>
        <v>0</v>
      </c>
      <c r="Q159" s="613">
        <f t="shared" si="53"/>
        <v>0</v>
      </c>
      <c r="R159" s="610">
        <f t="shared" si="54"/>
        <v>0</v>
      </c>
      <c r="S159" s="212"/>
      <c r="T159" s="212"/>
      <c r="U159" s="793"/>
      <c r="V159" s="585" t="s">
        <v>256</v>
      </c>
      <c r="W159" s="613">
        <f t="shared" si="55"/>
        <v>2.6315789473684209E-2</v>
      </c>
      <c r="X159" s="613">
        <f t="shared" si="56"/>
        <v>0</v>
      </c>
      <c r="Y159" s="613">
        <f t="shared" si="57"/>
        <v>0</v>
      </c>
      <c r="Z159" s="610">
        <f t="shared" si="58"/>
        <v>0.2</v>
      </c>
      <c r="AC159" s="793"/>
      <c r="AD159" s="585" t="s">
        <v>256</v>
      </c>
      <c r="AE159" s="613">
        <f t="shared" si="59"/>
        <v>0.26315789473684209</v>
      </c>
      <c r="AF159" s="613">
        <f t="shared" si="60"/>
        <v>0</v>
      </c>
      <c r="AG159" s="613">
        <f t="shared" si="61"/>
        <v>0</v>
      </c>
      <c r="AH159" s="610">
        <f t="shared" si="62"/>
        <v>0</v>
      </c>
      <c r="AT159" s="208"/>
      <c r="AU159" s="338"/>
      <c r="AV159" s="431"/>
      <c r="AW159" s="431"/>
      <c r="AX159" s="431"/>
      <c r="AY159" s="431"/>
      <c r="AZ159" s="431"/>
      <c r="BA159" s="431"/>
      <c r="BB159" s="431"/>
      <c r="BC159" s="431"/>
      <c r="BD159" s="431"/>
      <c r="BK159" s="208"/>
      <c r="BL159" s="338"/>
      <c r="BM159" s="431"/>
      <c r="BN159" s="431"/>
      <c r="BO159" s="431"/>
      <c r="BP159" s="431"/>
      <c r="BQ159" s="431"/>
      <c r="BR159" s="431"/>
      <c r="BS159" s="431"/>
      <c r="BT159" s="431"/>
      <c r="BU159" s="431"/>
    </row>
    <row r="160" spans="3:76" s="212" customFormat="1" ht="67" customHeight="1" x14ac:dyDescent="0.4">
      <c r="C160" s="791" t="s">
        <v>257</v>
      </c>
      <c r="D160" s="586" t="s">
        <v>258</v>
      </c>
      <c r="E160" s="730">
        <f t="shared" si="47"/>
        <v>0.5</v>
      </c>
      <c r="F160" s="730">
        <f t="shared" si="48"/>
        <v>1</v>
      </c>
      <c r="G160" s="612">
        <f t="shared" si="49"/>
        <v>0.8571428571428571</v>
      </c>
      <c r="H160" s="608">
        <f t="shared" si="50"/>
        <v>1</v>
      </c>
      <c r="M160" s="791" t="s">
        <v>257</v>
      </c>
      <c r="N160" s="586" t="s">
        <v>258</v>
      </c>
      <c r="O160" s="612">
        <f t="shared" si="51"/>
        <v>5.2631578947368418E-2</v>
      </c>
      <c r="P160" s="612">
        <f t="shared" si="52"/>
        <v>0</v>
      </c>
      <c r="Q160" s="612">
        <f t="shared" si="53"/>
        <v>0</v>
      </c>
      <c r="R160" s="608">
        <f t="shared" si="54"/>
        <v>0</v>
      </c>
      <c r="U160" s="791" t="s">
        <v>257</v>
      </c>
      <c r="V160" s="586" t="s">
        <v>258</v>
      </c>
      <c r="W160" s="612">
        <f t="shared" si="55"/>
        <v>0</v>
      </c>
      <c r="X160" s="612">
        <f t="shared" si="56"/>
        <v>0</v>
      </c>
      <c r="Y160" s="612">
        <f t="shared" si="57"/>
        <v>0</v>
      </c>
      <c r="Z160" s="608">
        <f t="shared" si="58"/>
        <v>0</v>
      </c>
      <c r="AC160" s="791" t="s">
        <v>257</v>
      </c>
      <c r="AD160" s="586" t="s">
        <v>258</v>
      </c>
      <c r="AE160" s="612">
        <f t="shared" si="59"/>
        <v>0.44736842105263158</v>
      </c>
      <c r="AF160" s="612">
        <f t="shared" si="60"/>
        <v>0</v>
      </c>
      <c r="AG160" s="612">
        <f t="shared" si="61"/>
        <v>0.14285714285714285</v>
      </c>
      <c r="AH160" s="608">
        <f t="shared" si="62"/>
        <v>0</v>
      </c>
      <c r="AT160" s="208"/>
      <c r="AU160" s="338"/>
      <c r="AV160" s="431"/>
      <c r="AW160" s="431"/>
      <c r="AX160" s="431"/>
      <c r="AY160" s="431"/>
      <c r="AZ160" s="431"/>
      <c r="BA160" s="431"/>
      <c r="BB160" s="431"/>
      <c r="BC160" s="431"/>
      <c r="BD160" s="431"/>
      <c r="BJ160"/>
      <c r="BK160" s="208"/>
      <c r="BL160" s="338"/>
      <c r="BM160" s="431"/>
      <c r="BN160" s="431"/>
      <c r="BO160" s="431"/>
      <c r="BP160" s="431"/>
      <c r="BQ160" s="431"/>
      <c r="BR160" s="431"/>
      <c r="BS160" s="431"/>
      <c r="BT160" s="431"/>
      <c r="BU160" s="431"/>
      <c r="BX160"/>
    </row>
    <row r="161" spans="3:76" ht="60" customHeight="1" thickBot="1" x14ac:dyDescent="0.45">
      <c r="C161" s="793"/>
      <c r="D161" s="585" t="s">
        <v>259</v>
      </c>
      <c r="E161" s="732">
        <f t="shared" si="47"/>
        <v>0.52631578947368418</v>
      </c>
      <c r="F161" s="732">
        <f t="shared" si="48"/>
        <v>1</v>
      </c>
      <c r="G161" s="613">
        <f t="shared" si="49"/>
        <v>0.8571428571428571</v>
      </c>
      <c r="H161" s="610">
        <f t="shared" si="50"/>
        <v>1</v>
      </c>
      <c r="I161" s="414"/>
      <c r="J161" s="414"/>
      <c r="K161" s="414"/>
      <c r="L161" s="414"/>
      <c r="M161" s="793"/>
      <c r="N161" s="585" t="s">
        <v>259</v>
      </c>
      <c r="O161" s="613">
        <f t="shared" si="51"/>
        <v>5.2631578947368418E-2</v>
      </c>
      <c r="P161" s="613">
        <f t="shared" si="52"/>
        <v>0</v>
      </c>
      <c r="Q161" s="613">
        <f t="shared" si="53"/>
        <v>0</v>
      </c>
      <c r="R161" s="610">
        <f t="shared" si="54"/>
        <v>0</v>
      </c>
      <c r="S161" s="212"/>
      <c r="T161" s="212"/>
      <c r="U161" s="793"/>
      <c r="V161" s="585" t="s">
        <v>259</v>
      </c>
      <c r="W161" s="613">
        <f t="shared" si="55"/>
        <v>0</v>
      </c>
      <c r="X161" s="613">
        <f t="shared" si="56"/>
        <v>0</v>
      </c>
      <c r="Y161" s="613">
        <f t="shared" si="57"/>
        <v>0</v>
      </c>
      <c r="Z161" s="610">
        <f t="shared" si="58"/>
        <v>0</v>
      </c>
      <c r="AC161" s="793"/>
      <c r="AD161" s="585" t="s">
        <v>259</v>
      </c>
      <c r="AE161" s="613">
        <f t="shared" si="59"/>
        <v>0.42105263157894735</v>
      </c>
      <c r="AF161" s="613">
        <f t="shared" si="60"/>
        <v>0</v>
      </c>
      <c r="AG161" s="613">
        <f t="shared" si="61"/>
        <v>0.14285714285714285</v>
      </c>
      <c r="AH161" s="610">
        <f t="shared" si="62"/>
        <v>0</v>
      </c>
      <c r="AT161" s="208"/>
      <c r="AU161" s="338"/>
      <c r="AV161" s="431"/>
      <c r="AW161" s="431"/>
      <c r="AX161" s="431"/>
      <c r="AY161" s="431"/>
      <c r="AZ161" s="431"/>
      <c r="BA161" s="431"/>
      <c r="BB161" s="431"/>
      <c r="BC161" s="431"/>
      <c r="BD161" s="431"/>
      <c r="BK161" s="208"/>
      <c r="BL161" s="338"/>
      <c r="BM161" s="431"/>
      <c r="BN161" s="431"/>
      <c r="BO161" s="431"/>
      <c r="BP161" s="431"/>
      <c r="BQ161" s="431"/>
      <c r="BR161" s="431"/>
      <c r="BS161" s="431"/>
      <c r="BT161" s="431"/>
      <c r="BU161" s="431"/>
    </row>
    <row r="162" spans="3:76" s="212" customFormat="1" ht="67" customHeight="1" x14ac:dyDescent="0.4">
      <c r="C162" s="791" t="s">
        <v>260</v>
      </c>
      <c r="D162" s="586" t="s">
        <v>261</v>
      </c>
      <c r="E162" s="730">
        <f t="shared" si="47"/>
        <v>0.42105263157894735</v>
      </c>
      <c r="F162" s="730">
        <f t="shared" si="48"/>
        <v>0.71428571428571419</v>
      </c>
      <c r="G162" s="612">
        <f t="shared" si="49"/>
        <v>0.85714285714285721</v>
      </c>
      <c r="H162" s="608">
        <f t="shared" si="50"/>
        <v>1</v>
      </c>
      <c r="M162" s="791" t="s">
        <v>260</v>
      </c>
      <c r="N162" s="586" t="s">
        <v>261</v>
      </c>
      <c r="O162" s="612">
        <f t="shared" si="51"/>
        <v>0</v>
      </c>
      <c r="P162" s="612">
        <f t="shared" si="52"/>
        <v>0</v>
      </c>
      <c r="Q162" s="612">
        <f t="shared" si="53"/>
        <v>0</v>
      </c>
      <c r="R162" s="608">
        <f t="shared" si="54"/>
        <v>0</v>
      </c>
      <c r="U162" s="791" t="s">
        <v>260</v>
      </c>
      <c r="V162" s="586" t="s">
        <v>261</v>
      </c>
      <c r="W162" s="612">
        <f t="shared" si="55"/>
        <v>2.6315789473684209E-2</v>
      </c>
      <c r="X162" s="612">
        <f t="shared" si="56"/>
        <v>0</v>
      </c>
      <c r="Y162" s="612">
        <f t="shared" si="57"/>
        <v>0</v>
      </c>
      <c r="Z162" s="608">
        <f t="shared" si="58"/>
        <v>0</v>
      </c>
      <c r="AC162" s="791" t="s">
        <v>260</v>
      </c>
      <c r="AD162" s="586" t="s">
        <v>261</v>
      </c>
      <c r="AE162" s="612">
        <f t="shared" si="59"/>
        <v>0.55263157894736847</v>
      </c>
      <c r="AF162" s="612">
        <f t="shared" si="60"/>
        <v>0.2857142857142857</v>
      </c>
      <c r="AG162" s="612">
        <f t="shared" si="61"/>
        <v>0.14285714285714285</v>
      </c>
      <c r="AH162" s="608">
        <f t="shared" si="62"/>
        <v>0</v>
      </c>
      <c r="AT162" s="208"/>
      <c r="AU162" s="338"/>
      <c r="AV162" s="431"/>
      <c r="AW162" s="431"/>
      <c r="AX162" s="431"/>
      <c r="AY162" s="431"/>
      <c r="AZ162" s="431"/>
      <c r="BA162" s="431"/>
      <c r="BB162" s="431"/>
      <c r="BC162" s="431"/>
      <c r="BD162" s="431"/>
      <c r="BJ162"/>
      <c r="BK162" s="208"/>
      <c r="BL162" s="338"/>
      <c r="BM162" s="431"/>
      <c r="BN162" s="431"/>
      <c r="BO162" s="431"/>
      <c r="BP162" s="431"/>
      <c r="BQ162" s="431"/>
      <c r="BR162" s="431"/>
      <c r="BS162" s="431"/>
      <c r="BT162" s="431"/>
      <c r="BU162" s="431"/>
      <c r="BX162"/>
    </row>
    <row r="163" spans="3:76" ht="60" customHeight="1" x14ac:dyDescent="0.4">
      <c r="C163" s="792"/>
      <c r="D163" s="463" t="s">
        <v>262</v>
      </c>
      <c r="E163" s="731">
        <f t="shared" si="47"/>
        <v>0.27027027027027029</v>
      </c>
      <c r="F163" s="731">
        <f t="shared" si="48"/>
        <v>0.71428571428571419</v>
      </c>
      <c r="G163" s="582">
        <f t="shared" si="49"/>
        <v>0.8571428571428571</v>
      </c>
      <c r="H163" s="609">
        <f t="shared" si="50"/>
        <v>1</v>
      </c>
      <c r="I163" s="414"/>
      <c r="J163" s="414"/>
      <c r="K163" s="414"/>
      <c r="L163" s="414"/>
      <c r="M163" s="792"/>
      <c r="N163" s="463" t="s">
        <v>262</v>
      </c>
      <c r="O163" s="582">
        <f t="shared" si="51"/>
        <v>5.4054054054054057E-2</v>
      </c>
      <c r="P163" s="582">
        <f t="shared" si="52"/>
        <v>0</v>
      </c>
      <c r="Q163" s="582">
        <f t="shared" si="53"/>
        <v>0</v>
      </c>
      <c r="R163" s="609">
        <f t="shared" si="54"/>
        <v>0</v>
      </c>
      <c r="S163" s="212"/>
      <c r="T163" s="212"/>
      <c r="U163" s="792"/>
      <c r="V163" s="463" t="s">
        <v>262</v>
      </c>
      <c r="W163" s="582">
        <f t="shared" si="55"/>
        <v>2.7027027027027029E-2</v>
      </c>
      <c r="X163" s="582">
        <f t="shared" si="56"/>
        <v>0</v>
      </c>
      <c r="Y163" s="582">
        <f t="shared" si="57"/>
        <v>0</v>
      </c>
      <c r="Z163" s="609">
        <f t="shared" si="58"/>
        <v>0</v>
      </c>
      <c r="AC163" s="792"/>
      <c r="AD163" s="463" t="s">
        <v>262</v>
      </c>
      <c r="AE163" s="582">
        <f t="shared" si="59"/>
        <v>0.64864864864864868</v>
      </c>
      <c r="AF163" s="582">
        <f t="shared" si="60"/>
        <v>0.2857142857142857</v>
      </c>
      <c r="AG163" s="582">
        <f t="shared" si="61"/>
        <v>0.14285714285714285</v>
      </c>
      <c r="AH163" s="609">
        <f t="shared" si="62"/>
        <v>0</v>
      </c>
      <c r="AT163" s="208"/>
      <c r="AU163" s="338"/>
      <c r="AV163" s="431"/>
      <c r="AW163" s="431"/>
      <c r="AX163" s="431"/>
      <c r="AY163" s="431"/>
      <c r="AZ163" s="431"/>
      <c r="BA163" s="431"/>
      <c r="BB163" s="431"/>
      <c r="BC163" s="431"/>
      <c r="BD163" s="431"/>
      <c r="BK163" s="208"/>
      <c r="BL163" s="338"/>
      <c r="BM163" s="431"/>
      <c r="BN163" s="431"/>
      <c r="BO163" s="431"/>
      <c r="BP163" s="431"/>
      <c r="BQ163" s="431"/>
      <c r="BR163" s="431"/>
      <c r="BS163" s="431"/>
      <c r="BT163" s="431"/>
      <c r="BU163" s="431"/>
    </row>
    <row r="164" spans="3:76" ht="60" customHeight="1" x14ac:dyDescent="0.4">
      <c r="C164" s="792"/>
      <c r="D164" s="463" t="s">
        <v>263</v>
      </c>
      <c r="E164" s="731">
        <f t="shared" si="47"/>
        <v>0.23684210526315788</v>
      </c>
      <c r="F164" s="731">
        <f t="shared" si="48"/>
        <v>0.71428571428571419</v>
      </c>
      <c r="G164" s="582">
        <f t="shared" si="49"/>
        <v>0.71428571428571419</v>
      </c>
      <c r="H164" s="609">
        <f t="shared" si="50"/>
        <v>0.8</v>
      </c>
      <c r="I164" s="414"/>
      <c r="J164" s="414"/>
      <c r="K164" s="414"/>
      <c r="L164" s="414"/>
      <c r="M164" s="792"/>
      <c r="N164" s="463" t="s">
        <v>263</v>
      </c>
      <c r="O164" s="582">
        <f t="shared" si="51"/>
        <v>5.2631578947368418E-2</v>
      </c>
      <c r="P164" s="582">
        <f t="shared" si="52"/>
        <v>0</v>
      </c>
      <c r="Q164" s="582">
        <f t="shared" si="53"/>
        <v>0.14285714285714285</v>
      </c>
      <c r="R164" s="609">
        <f t="shared" si="54"/>
        <v>0.2</v>
      </c>
      <c r="S164" s="212"/>
      <c r="T164" s="212"/>
      <c r="U164" s="792"/>
      <c r="V164" s="463" t="s">
        <v>263</v>
      </c>
      <c r="W164" s="582">
        <f t="shared" si="55"/>
        <v>0</v>
      </c>
      <c r="X164" s="582">
        <f t="shared" si="56"/>
        <v>0</v>
      </c>
      <c r="Y164" s="582">
        <f t="shared" si="57"/>
        <v>0</v>
      </c>
      <c r="Z164" s="609">
        <f t="shared" si="58"/>
        <v>0</v>
      </c>
      <c r="AC164" s="792"/>
      <c r="AD164" s="463" t="s">
        <v>263</v>
      </c>
      <c r="AE164" s="582">
        <f t="shared" si="59"/>
        <v>0.71052631578947367</v>
      </c>
      <c r="AF164" s="582">
        <f t="shared" si="60"/>
        <v>0.2857142857142857</v>
      </c>
      <c r="AG164" s="582">
        <f t="shared" si="61"/>
        <v>0.14285714285714285</v>
      </c>
      <c r="AH164" s="609">
        <f t="shared" si="62"/>
        <v>0</v>
      </c>
      <c r="AT164" s="208"/>
      <c r="AU164" s="338"/>
      <c r="AV164" s="431"/>
      <c r="AW164" s="431"/>
      <c r="AX164" s="431"/>
      <c r="AY164" s="431"/>
      <c r="AZ164" s="431"/>
      <c r="BA164" s="431"/>
      <c r="BB164" s="431"/>
      <c r="BC164" s="431"/>
      <c r="BD164" s="431"/>
      <c r="BK164" s="208"/>
      <c r="BL164" s="338"/>
      <c r="BM164" s="431"/>
      <c r="BN164" s="431"/>
      <c r="BO164" s="431"/>
      <c r="BP164" s="431"/>
      <c r="BQ164" s="431"/>
      <c r="BR164" s="431"/>
      <c r="BS164" s="431"/>
      <c r="BT164" s="431"/>
      <c r="BU164" s="431"/>
    </row>
    <row r="165" spans="3:76" s="212" customFormat="1" ht="67" customHeight="1" thickBot="1" x14ac:dyDescent="0.45">
      <c r="C165" s="793"/>
      <c r="D165" s="585" t="s">
        <v>264</v>
      </c>
      <c r="E165" s="733">
        <f t="shared" si="47"/>
        <v>0.34210526315789469</v>
      </c>
      <c r="F165" s="733">
        <f t="shared" si="48"/>
        <v>0.71428571428571419</v>
      </c>
      <c r="G165" s="614">
        <f t="shared" si="49"/>
        <v>0.85714285714285721</v>
      </c>
      <c r="H165" s="610">
        <f t="shared" si="50"/>
        <v>0.8</v>
      </c>
      <c r="M165" s="793"/>
      <c r="N165" s="585" t="s">
        <v>264</v>
      </c>
      <c r="O165" s="614">
        <f t="shared" si="51"/>
        <v>5.2631578947368418E-2</v>
      </c>
      <c r="P165" s="614">
        <f t="shared" si="52"/>
        <v>0.14285714285714285</v>
      </c>
      <c r="Q165" s="614">
        <f t="shared" si="53"/>
        <v>0</v>
      </c>
      <c r="R165" s="610">
        <f t="shared" si="54"/>
        <v>0.2</v>
      </c>
      <c r="U165" s="793"/>
      <c r="V165" s="585" t="s">
        <v>264</v>
      </c>
      <c r="W165" s="614">
        <f t="shared" si="55"/>
        <v>0</v>
      </c>
      <c r="X165" s="614">
        <f t="shared" si="56"/>
        <v>0</v>
      </c>
      <c r="Y165" s="614">
        <f t="shared" si="57"/>
        <v>0</v>
      </c>
      <c r="Z165" s="610">
        <f t="shared" si="58"/>
        <v>0</v>
      </c>
      <c r="AC165" s="793"/>
      <c r="AD165" s="585" t="s">
        <v>264</v>
      </c>
      <c r="AE165" s="614">
        <f t="shared" si="59"/>
        <v>0.60526315789473684</v>
      </c>
      <c r="AF165" s="614">
        <f t="shared" si="60"/>
        <v>0.14285714285714285</v>
      </c>
      <c r="AG165" s="614">
        <f t="shared" si="61"/>
        <v>0.14285714285714285</v>
      </c>
      <c r="AH165" s="610">
        <f t="shared" si="62"/>
        <v>0</v>
      </c>
      <c r="AT165" s="208"/>
      <c r="AU165" s="338"/>
      <c r="AV165" s="431"/>
      <c r="AW165" s="431"/>
      <c r="AX165" s="431"/>
      <c r="AY165" s="431"/>
      <c r="AZ165" s="431"/>
      <c r="BA165" s="431"/>
      <c r="BB165" s="431"/>
      <c r="BC165" s="431"/>
      <c r="BD165" s="431"/>
      <c r="BJ165"/>
      <c r="BK165" s="208"/>
      <c r="BL165" s="338"/>
      <c r="BM165" s="431"/>
      <c r="BN165" s="431"/>
      <c r="BO165" s="431"/>
      <c r="BP165" s="431"/>
      <c r="BQ165" s="431"/>
      <c r="BR165" s="431"/>
      <c r="BS165" s="431"/>
      <c r="BT165" s="431"/>
      <c r="BU165" s="431"/>
      <c r="BX165"/>
    </row>
    <row r="166" spans="3:76" ht="60" customHeight="1" x14ac:dyDescent="0.4">
      <c r="C166" s="791" t="s">
        <v>265</v>
      </c>
      <c r="D166" s="586" t="s">
        <v>266</v>
      </c>
      <c r="E166" s="734">
        <f t="shared" si="47"/>
        <v>0.54054054054054057</v>
      </c>
      <c r="F166" s="734">
        <f t="shared" si="48"/>
        <v>0.42857142857142855</v>
      </c>
      <c r="G166" s="615">
        <f t="shared" si="49"/>
        <v>0.8571428571428571</v>
      </c>
      <c r="H166" s="608">
        <f t="shared" si="50"/>
        <v>0.60000000000000009</v>
      </c>
      <c r="I166" s="414"/>
      <c r="J166" s="414"/>
      <c r="K166" s="414"/>
      <c r="L166" s="414"/>
      <c r="M166" s="791" t="s">
        <v>265</v>
      </c>
      <c r="N166" s="586" t="s">
        <v>266</v>
      </c>
      <c r="O166" s="615">
        <f t="shared" si="51"/>
        <v>0.1891891891891892</v>
      </c>
      <c r="P166" s="615">
        <f t="shared" si="52"/>
        <v>0.2857142857142857</v>
      </c>
      <c r="Q166" s="615">
        <f t="shared" si="53"/>
        <v>0.14285714285714285</v>
      </c>
      <c r="R166" s="608">
        <f t="shared" si="54"/>
        <v>0.4</v>
      </c>
      <c r="S166" s="212"/>
      <c r="T166" s="212"/>
      <c r="U166" s="791" t="s">
        <v>265</v>
      </c>
      <c r="V166" s="586" t="s">
        <v>266</v>
      </c>
      <c r="W166" s="615">
        <f t="shared" si="55"/>
        <v>0.13513513513513514</v>
      </c>
      <c r="X166" s="615">
        <f t="shared" si="56"/>
        <v>0.14285714285714285</v>
      </c>
      <c r="Y166" s="615">
        <f t="shared" si="57"/>
        <v>0</v>
      </c>
      <c r="Z166" s="608">
        <f t="shared" si="58"/>
        <v>0</v>
      </c>
      <c r="AC166" s="791" t="s">
        <v>265</v>
      </c>
      <c r="AD166" s="586" t="s">
        <v>266</v>
      </c>
      <c r="AE166" s="615">
        <f t="shared" si="59"/>
        <v>0.13513513513513514</v>
      </c>
      <c r="AF166" s="615">
        <f t="shared" si="60"/>
        <v>0.14285714285714285</v>
      </c>
      <c r="AG166" s="615">
        <f t="shared" si="61"/>
        <v>0</v>
      </c>
      <c r="AH166" s="608">
        <f t="shared" si="62"/>
        <v>0</v>
      </c>
      <c r="AT166" s="208"/>
      <c r="AU166" s="338"/>
      <c r="AV166" s="431"/>
      <c r="AW166" s="431"/>
      <c r="AX166" s="431"/>
      <c r="AY166" s="431"/>
      <c r="AZ166" s="431"/>
      <c r="BA166" s="431"/>
      <c r="BB166" s="431"/>
      <c r="BC166" s="431"/>
      <c r="BD166" s="431"/>
      <c r="BK166" s="208"/>
      <c r="BL166" s="338"/>
      <c r="BM166" s="431"/>
      <c r="BN166" s="431"/>
      <c r="BO166" s="431"/>
      <c r="BP166" s="431"/>
      <c r="BQ166" s="431"/>
      <c r="BR166" s="431"/>
      <c r="BS166" s="431"/>
      <c r="BT166" s="431"/>
      <c r="BU166" s="431"/>
    </row>
    <row r="167" spans="3:76" s="212" customFormat="1" ht="67" customHeight="1" x14ac:dyDescent="0.4">
      <c r="C167" s="792"/>
      <c r="D167" s="463" t="s">
        <v>267</v>
      </c>
      <c r="E167" s="563">
        <f t="shared" si="47"/>
        <v>0.19444444444444442</v>
      </c>
      <c r="F167" s="563">
        <f t="shared" si="48"/>
        <v>0.2857142857142857</v>
      </c>
      <c r="G167" s="554">
        <f t="shared" si="49"/>
        <v>0.14285714285714285</v>
      </c>
      <c r="H167" s="609">
        <f t="shared" si="50"/>
        <v>0</v>
      </c>
      <c r="M167" s="792"/>
      <c r="N167" s="463" t="s">
        <v>267</v>
      </c>
      <c r="O167" s="554">
        <f t="shared" si="51"/>
        <v>0.25</v>
      </c>
      <c r="P167" s="554">
        <f t="shared" si="52"/>
        <v>0.42857142857142855</v>
      </c>
      <c r="Q167" s="554">
        <f t="shared" si="53"/>
        <v>0.2857142857142857</v>
      </c>
      <c r="R167" s="609">
        <f t="shared" si="54"/>
        <v>0.8</v>
      </c>
      <c r="U167" s="792"/>
      <c r="V167" s="463" t="s">
        <v>267</v>
      </c>
      <c r="W167" s="554">
        <f t="shared" si="55"/>
        <v>0.19444444444444445</v>
      </c>
      <c r="X167" s="554">
        <f t="shared" si="56"/>
        <v>0.14285714285714285</v>
      </c>
      <c r="Y167" s="554">
        <f t="shared" si="57"/>
        <v>0</v>
      </c>
      <c r="Z167" s="609">
        <f t="shared" si="58"/>
        <v>0</v>
      </c>
      <c r="AC167" s="792"/>
      <c r="AD167" s="463" t="s">
        <v>267</v>
      </c>
      <c r="AE167" s="554">
        <f t="shared" si="59"/>
        <v>0.3611111111111111</v>
      </c>
      <c r="AF167" s="554">
        <f t="shared" si="60"/>
        <v>0.14285714285714285</v>
      </c>
      <c r="AG167" s="554">
        <f t="shared" si="61"/>
        <v>0.5714285714285714</v>
      </c>
      <c r="AH167" s="609">
        <f t="shared" si="62"/>
        <v>0.2</v>
      </c>
      <c r="AT167" s="208"/>
      <c r="AU167" s="338"/>
      <c r="AV167" s="431"/>
      <c r="AW167" s="431"/>
      <c r="AX167" s="431"/>
      <c r="AY167" s="431"/>
      <c r="AZ167" s="431"/>
      <c r="BA167" s="431"/>
      <c r="BB167" s="431"/>
      <c r="BC167" s="431"/>
      <c r="BD167" s="431"/>
      <c r="BJ167"/>
      <c r="BK167" s="208"/>
      <c r="BL167" s="338"/>
      <c r="BM167" s="431"/>
      <c r="BN167" s="431"/>
      <c r="BO167" s="431"/>
      <c r="BP167" s="431"/>
      <c r="BQ167" s="431"/>
      <c r="BR167" s="431"/>
      <c r="BS167" s="431"/>
      <c r="BT167" s="431"/>
      <c r="BU167" s="431"/>
      <c r="BX167"/>
    </row>
    <row r="168" spans="3:76" ht="60" customHeight="1" x14ac:dyDescent="0.4">
      <c r="C168" s="792"/>
      <c r="D168" s="463" t="s">
        <v>268</v>
      </c>
      <c r="E168" s="731">
        <f t="shared" si="47"/>
        <v>0.32432432432432434</v>
      </c>
      <c r="F168" s="731">
        <f t="shared" si="48"/>
        <v>0.33333333333333331</v>
      </c>
      <c r="G168" s="582">
        <f t="shared" si="49"/>
        <v>0.71428571428571419</v>
      </c>
      <c r="H168" s="609">
        <f t="shared" si="50"/>
        <v>0.60000000000000009</v>
      </c>
      <c r="I168" s="414"/>
      <c r="J168" s="414"/>
      <c r="K168" s="414"/>
      <c r="L168" s="414"/>
      <c r="M168" s="792"/>
      <c r="N168" s="463" t="s">
        <v>268</v>
      </c>
      <c r="O168" s="582">
        <f t="shared" si="51"/>
        <v>0.35135135135135137</v>
      </c>
      <c r="P168" s="582">
        <f t="shared" si="52"/>
        <v>0</v>
      </c>
      <c r="Q168" s="582">
        <f t="shared" si="53"/>
        <v>0.14285714285714285</v>
      </c>
      <c r="R168" s="609">
        <f t="shared" si="54"/>
        <v>0.4</v>
      </c>
      <c r="S168" s="212"/>
      <c r="T168" s="212"/>
      <c r="U168" s="792"/>
      <c r="V168" s="463" t="s">
        <v>268</v>
      </c>
      <c r="W168" s="582">
        <f t="shared" si="55"/>
        <v>5.4054054054054057E-2</v>
      </c>
      <c r="X168" s="582">
        <f t="shared" si="56"/>
        <v>0.5</v>
      </c>
      <c r="Y168" s="582">
        <f t="shared" si="57"/>
        <v>0</v>
      </c>
      <c r="Z168" s="609">
        <f t="shared" si="58"/>
        <v>0</v>
      </c>
      <c r="AC168" s="792"/>
      <c r="AD168" s="463" t="s">
        <v>268</v>
      </c>
      <c r="AE168" s="582">
        <f t="shared" si="59"/>
        <v>0.27027027027027029</v>
      </c>
      <c r="AF168" s="582">
        <f t="shared" si="60"/>
        <v>0.16666666666666666</v>
      </c>
      <c r="AG168" s="582">
        <f t="shared" si="61"/>
        <v>0.14285714285714285</v>
      </c>
      <c r="AH168" s="609">
        <f t="shared" si="62"/>
        <v>0</v>
      </c>
      <c r="AT168" s="208"/>
      <c r="AU168" s="338"/>
      <c r="AV168" s="431"/>
      <c r="AW168" s="431"/>
      <c r="AX168" s="431"/>
      <c r="AY168" s="431"/>
      <c r="AZ168" s="431"/>
      <c r="BA168" s="431"/>
      <c r="BB168" s="431"/>
      <c r="BC168" s="431"/>
      <c r="BD168" s="431"/>
      <c r="BK168" s="208"/>
      <c r="BL168" s="338"/>
      <c r="BM168" s="431"/>
      <c r="BN168" s="431"/>
      <c r="BO168" s="431"/>
      <c r="BP168" s="431"/>
      <c r="BQ168" s="431"/>
      <c r="BR168" s="431"/>
      <c r="BS168" s="431"/>
      <c r="BT168" s="431"/>
      <c r="BU168" s="431"/>
    </row>
    <row r="169" spans="3:76" s="212" customFormat="1" ht="67" customHeight="1" x14ac:dyDescent="0.4">
      <c r="C169" s="792"/>
      <c r="D169" s="463" t="s">
        <v>269</v>
      </c>
      <c r="E169" s="563">
        <f t="shared" si="47"/>
        <v>0.27027027027027029</v>
      </c>
      <c r="F169" s="563">
        <f t="shared" si="48"/>
        <v>0.33333333333333331</v>
      </c>
      <c r="G169" s="554">
        <f t="shared" si="49"/>
        <v>0.71428571428571419</v>
      </c>
      <c r="H169" s="609">
        <f t="shared" si="50"/>
        <v>0.8</v>
      </c>
      <c r="M169" s="792"/>
      <c r="N169" s="463" t="s">
        <v>269</v>
      </c>
      <c r="O169" s="554">
        <f t="shared" si="51"/>
        <v>0.40540540540540543</v>
      </c>
      <c r="P169" s="554">
        <f t="shared" si="52"/>
        <v>0</v>
      </c>
      <c r="Q169" s="554">
        <f t="shared" si="53"/>
        <v>0.14285714285714285</v>
      </c>
      <c r="R169" s="609">
        <f t="shared" si="54"/>
        <v>0.2</v>
      </c>
      <c r="U169" s="792"/>
      <c r="V169" s="463" t="s">
        <v>269</v>
      </c>
      <c r="W169" s="554">
        <f t="shared" si="55"/>
        <v>5.4054054054054057E-2</v>
      </c>
      <c r="X169" s="554">
        <f t="shared" si="56"/>
        <v>0.33333333333333331</v>
      </c>
      <c r="Y169" s="554">
        <f t="shared" si="57"/>
        <v>0</v>
      </c>
      <c r="Z169" s="609">
        <f t="shared" si="58"/>
        <v>0</v>
      </c>
      <c r="AC169" s="792"/>
      <c r="AD169" s="463" t="s">
        <v>269</v>
      </c>
      <c r="AE169" s="554">
        <f t="shared" si="59"/>
        <v>0.27027027027027029</v>
      </c>
      <c r="AF169" s="554">
        <f t="shared" si="60"/>
        <v>0.33333333333333331</v>
      </c>
      <c r="AG169" s="554">
        <f t="shared" si="61"/>
        <v>0.14285714285714285</v>
      </c>
      <c r="AH169" s="609">
        <f t="shared" si="62"/>
        <v>0</v>
      </c>
      <c r="AT169" s="208"/>
      <c r="AU169" s="338"/>
      <c r="AV169" s="431"/>
      <c r="AW169" s="431"/>
      <c r="AX169" s="431"/>
      <c r="AY169" s="431"/>
      <c r="AZ169" s="431"/>
      <c r="BA169" s="431"/>
      <c r="BB169" s="431"/>
      <c r="BC169" s="431"/>
      <c r="BD169" s="431"/>
      <c r="BJ169"/>
      <c r="BK169" s="208"/>
      <c r="BL169" s="338"/>
      <c r="BM169" s="431"/>
      <c r="BN169" s="431"/>
      <c r="BO169" s="431"/>
      <c r="BP169" s="431"/>
      <c r="BQ169" s="431"/>
      <c r="BR169" s="431"/>
      <c r="BS169" s="431"/>
      <c r="BT169" s="431"/>
      <c r="BU169" s="431"/>
      <c r="BX169"/>
    </row>
    <row r="170" spans="3:76" ht="60" customHeight="1" thickBot="1" x14ac:dyDescent="0.45">
      <c r="C170" s="793"/>
      <c r="D170" s="585" t="s">
        <v>270</v>
      </c>
      <c r="E170" s="732">
        <f t="shared" si="47"/>
        <v>0.35135135135135137</v>
      </c>
      <c r="F170" s="732">
        <f t="shared" si="48"/>
        <v>0.5714285714285714</v>
      </c>
      <c r="G170" s="613">
        <f t="shared" si="49"/>
        <v>0.71428571428571419</v>
      </c>
      <c r="H170" s="610">
        <f t="shared" si="50"/>
        <v>0.8</v>
      </c>
      <c r="I170" s="414"/>
      <c r="J170" s="414"/>
      <c r="K170" s="414"/>
      <c r="L170" s="414"/>
      <c r="M170" s="793"/>
      <c r="N170" s="585" t="s">
        <v>270</v>
      </c>
      <c r="O170" s="613">
        <f t="shared" si="51"/>
        <v>0.10810810810810811</v>
      </c>
      <c r="P170" s="613">
        <f t="shared" si="52"/>
        <v>0.14285714285714285</v>
      </c>
      <c r="Q170" s="613">
        <f t="shared" si="53"/>
        <v>0.2857142857142857</v>
      </c>
      <c r="R170" s="610">
        <f t="shared" si="54"/>
        <v>0.2</v>
      </c>
      <c r="S170" s="212"/>
      <c r="T170" s="212"/>
      <c r="U170" s="793"/>
      <c r="V170" s="585" t="s">
        <v>270</v>
      </c>
      <c r="W170" s="613">
        <f t="shared" si="55"/>
        <v>2.7027027027027029E-2</v>
      </c>
      <c r="X170" s="613">
        <f t="shared" si="56"/>
        <v>0</v>
      </c>
      <c r="Y170" s="613">
        <f t="shared" si="57"/>
        <v>0</v>
      </c>
      <c r="Z170" s="610">
        <f t="shared" si="58"/>
        <v>0</v>
      </c>
      <c r="AC170" s="793"/>
      <c r="AD170" s="585" t="s">
        <v>270</v>
      </c>
      <c r="AE170" s="613">
        <f t="shared" si="59"/>
        <v>0.51351351351351349</v>
      </c>
      <c r="AF170" s="613">
        <f t="shared" si="60"/>
        <v>0.2857142857142857</v>
      </c>
      <c r="AG170" s="613">
        <f t="shared" si="61"/>
        <v>0</v>
      </c>
      <c r="AH170" s="610">
        <f t="shared" si="62"/>
        <v>0</v>
      </c>
      <c r="AT170" s="208"/>
      <c r="AU170" s="338"/>
      <c r="AV170" s="431"/>
      <c r="AW170" s="431"/>
      <c r="AX170" s="431"/>
      <c r="AY170" s="431"/>
      <c r="AZ170" s="431"/>
      <c r="BA170" s="431"/>
      <c r="BB170" s="431"/>
      <c r="BC170" s="431"/>
      <c r="BD170" s="431"/>
      <c r="BK170" s="208"/>
      <c r="BL170" s="338"/>
      <c r="BM170" s="431"/>
      <c r="BN170" s="431"/>
      <c r="BO170" s="431"/>
      <c r="BP170" s="431"/>
      <c r="BQ170" s="431"/>
      <c r="BR170" s="431"/>
      <c r="BS170" s="431"/>
      <c r="BT170" s="431"/>
      <c r="BU170" s="431"/>
    </row>
    <row r="171" spans="3:76" ht="60" customHeight="1" x14ac:dyDescent="0.4">
      <c r="C171" s="791" t="s">
        <v>271</v>
      </c>
      <c r="D171" s="586" t="s">
        <v>272</v>
      </c>
      <c r="E171" s="734">
        <f t="shared" si="47"/>
        <v>0.83783783783783783</v>
      </c>
      <c r="F171" s="734">
        <f t="shared" si="48"/>
        <v>1</v>
      </c>
      <c r="G171" s="615">
        <f t="shared" si="49"/>
        <v>0.83333333333333326</v>
      </c>
      <c r="H171" s="608">
        <f t="shared" si="50"/>
        <v>1</v>
      </c>
      <c r="I171" s="414"/>
      <c r="J171" s="414"/>
      <c r="K171" s="414"/>
      <c r="L171" s="414"/>
      <c r="M171" s="791" t="s">
        <v>271</v>
      </c>
      <c r="N171" s="586" t="s">
        <v>272</v>
      </c>
      <c r="O171" s="615">
        <f t="shared" si="51"/>
        <v>0.16216216216216217</v>
      </c>
      <c r="P171" s="615">
        <f t="shared" si="52"/>
        <v>0</v>
      </c>
      <c r="Q171" s="615">
        <f t="shared" si="53"/>
        <v>0.16666666666666666</v>
      </c>
      <c r="R171" s="608">
        <f t="shared" si="54"/>
        <v>0</v>
      </c>
      <c r="S171" s="212"/>
      <c r="T171" s="212"/>
      <c r="U171" s="791" t="s">
        <v>271</v>
      </c>
      <c r="V171" s="586" t="s">
        <v>272</v>
      </c>
      <c r="W171" s="615">
        <f t="shared" si="55"/>
        <v>0</v>
      </c>
      <c r="X171" s="615">
        <f t="shared" si="56"/>
        <v>0</v>
      </c>
      <c r="Y171" s="615">
        <f t="shared" si="57"/>
        <v>0</v>
      </c>
      <c r="Z171" s="608">
        <f t="shared" si="58"/>
        <v>0</v>
      </c>
      <c r="AC171" s="791" t="s">
        <v>271</v>
      </c>
      <c r="AD171" s="586" t="s">
        <v>272</v>
      </c>
      <c r="AE171" s="615">
        <f t="shared" si="59"/>
        <v>0</v>
      </c>
      <c r="AF171" s="615">
        <f t="shared" si="60"/>
        <v>0</v>
      </c>
      <c r="AG171" s="615">
        <f t="shared" si="61"/>
        <v>0</v>
      </c>
      <c r="AH171" s="608">
        <f t="shared" si="62"/>
        <v>0</v>
      </c>
      <c r="AT171" s="208"/>
      <c r="AU171" s="338"/>
      <c r="AV171" s="431"/>
      <c r="AW171" s="431"/>
      <c r="AX171" s="431"/>
      <c r="AY171" s="431"/>
      <c r="AZ171" s="431"/>
      <c r="BA171" s="431"/>
      <c r="BB171" s="431"/>
      <c r="BC171" s="431"/>
      <c r="BD171" s="431"/>
      <c r="BK171" s="208"/>
      <c r="BL171" s="338"/>
      <c r="BM171" s="431"/>
      <c r="BN171" s="431"/>
      <c r="BO171" s="431"/>
      <c r="BP171" s="431"/>
      <c r="BQ171" s="431"/>
      <c r="BR171" s="431"/>
      <c r="BS171" s="431"/>
      <c r="BT171" s="431"/>
      <c r="BU171" s="431"/>
    </row>
    <row r="172" spans="3:76" s="212" customFormat="1" ht="67" customHeight="1" x14ac:dyDescent="0.4">
      <c r="C172" s="792"/>
      <c r="D172" s="463" t="s">
        <v>273</v>
      </c>
      <c r="E172" s="563">
        <f t="shared" si="47"/>
        <v>0.91891891891891886</v>
      </c>
      <c r="F172" s="563">
        <f t="shared" si="48"/>
        <v>1</v>
      </c>
      <c r="G172" s="554">
        <f t="shared" si="49"/>
        <v>0.83333333333333326</v>
      </c>
      <c r="H172" s="609">
        <f t="shared" si="50"/>
        <v>1</v>
      </c>
      <c r="M172" s="792"/>
      <c r="N172" s="463" t="s">
        <v>273</v>
      </c>
      <c r="O172" s="554">
        <f t="shared" si="51"/>
        <v>8.1081081081081086E-2</v>
      </c>
      <c r="P172" s="554">
        <f t="shared" si="52"/>
        <v>0</v>
      </c>
      <c r="Q172" s="554">
        <f t="shared" si="53"/>
        <v>0.16666666666666666</v>
      </c>
      <c r="R172" s="609">
        <f t="shared" si="54"/>
        <v>0</v>
      </c>
      <c r="U172" s="792"/>
      <c r="V172" s="463" t="s">
        <v>273</v>
      </c>
      <c r="W172" s="554">
        <f t="shared" si="55"/>
        <v>0</v>
      </c>
      <c r="X172" s="554">
        <f t="shared" si="56"/>
        <v>0</v>
      </c>
      <c r="Y172" s="554">
        <f t="shared" si="57"/>
        <v>0</v>
      </c>
      <c r="Z172" s="609">
        <f t="shared" si="58"/>
        <v>0</v>
      </c>
      <c r="AC172" s="792"/>
      <c r="AD172" s="463" t="s">
        <v>273</v>
      </c>
      <c r="AE172" s="554">
        <f t="shared" si="59"/>
        <v>0</v>
      </c>
      <c r="AF172" s="554">
        <f t="shared" si="60"/>
        <v>0</v>
      </c>
      <c r="AG172" s="554">
        <f t="shared" si="61"/>
        <v>0</v>
      </c>
      <c r="AH172" s="609">
        <f t="shared" si="62"/>
        <v>0</v>
      </c>
      <c r="AT172" s="208"/>
      <c r="AU172" s="338"/>
      <c r="AV172" s="431"/>
      <c r="AW172" s="431"/>
      <c r="AX172" s="431"/>
      <c r="AY172" s="431"/>
      <c r="AZ172" s="431"/>
      <c r="BA172" s="431"/>
      <c r="BB172" s="431"/>
      <c r="BC172" s="431"/>
      <c r="BD172" s="431"/>
      <c r="BJ172"/>
      <c r="BK172" s="208"/>
      <c r="BL172" s="338"/>
      <c r="BM172" s="431"/>
      <c r="BN172" s="431"/>
      <c r="BO172" s="431"/>
      <c r="BP172" s="431"/>
      <c r="BQ172" s="431"/>
      <c r="BR172" s="431"/>
      <c r="BS172" s="431"/>
      <c r="BT172" s="431"/>
      <c r="BU172" s="431"/>
      <c r="BX172"/>
    </row>
    <row r="173" spans="3:76" ht="60" customHeight="1" x14ac:dyDescent="0.4">
      <c r="C173" s="792"/>
      <c r="D173" s="463" t="s">
        <v>274</v>
      </c>
      <c r="E173" s="731">
        <f t="shared" si="47"/>
        <v>0.78378378378378377</v>
      </c>
      <c r="F173" s="731">
        <f t="shared" si="48"/>
        <v>0.8571428571428571</v>
      </c>
      <c r="G173" s="582">
        <f t="shared" si="49"/>
        <v>0.83333333333333326</v>
      </c>
      <c r="H173" s="609">
        <f t="shared" si="50"/>
        <v>0.8</v>
      </c>
      <c r="I173" s="414"/>
      <c r="J173" s="414"/>
      <c r="K173" s="414"/>
      <c r="L173" s="414"/>
      <c r="M173" s="792"/>
      <c r="N173" s="463" t="s">
        <v>274</v>
      </c>
      <c r="O173" s="582">
        <f t="shared" si="51"/>
        <v>0.1891891891891892</v>
      </c>
      <c r="P173" s="582">
        <f t="shared" si="52"/>
        <v>0.14285714285714285</v>
      </c>
      <c r="Q173" s="582">
        <f t="shared" si="53"/>
        <v>0.16666666666666666</v>
      </c>
      <c r="R173" s="609">
        <f t="shared" si="54"/>
        <v>0.2</v>
      </c>
      <c r="S173" s="212"/>
      <c r="T173" s="212"/>
      <c r="U173" s="792"/>
      <c r="V173" s="463" t="s">
        <v>274</v>
      </c>
      <c r="W173" s="582">
        <f t="shared" si="55"/>
        <v>0</v>
      </c>
      <c r="X173" s="582">
        <f t="shared" si="56"/>
        <v>0</v>
      </c>
      <c r="Y173" s="582">
        <f t="shared" si="57"/>
        <v>0</v>
      </c>
      <c r="Z173" s="609">
        <f t="shared" si="58"/>
        <v>0</v>
      </c>
      <c r="AC173" s="792"/>
      <c r="AD173" s="463" t="s">
        <v>274</v>
      </c>
      <c r="AE173" s="582">
        <f t="shared" si="59"/>
        <v>2.7027027027027029E-2</v>
      </c>
      <c r="AF173" s="582">
        <f t="shared" si="60"/>
        <v>0</v>
      </c>
      <c r="AG173" s="582">
        <f t="shared" si="61"/>
        <v>0</v>
      </c>
      <c r="AH173" s="609">
        <f t="shared" si="62"/>
        <v>0</v>
      </c>
      <c r="AT173" s="208"/>
      <c r="AU173" s="338"/>
      <c r="AV173" s="431"/>
      <c r="AW173" s="431"/>
      <c r="AX173" s="431"/>
      <c r="AY173" s="431"/>
      <c r="AZ173" s="431"/>
      <c r="BA173" s="431"/>
      <c r="BB173" s="431"/>
      <c r="BC173" s="431"/>
      <c r="BD173" s="431"/>
      <c r="BK173" s="208"/>
      <c r="BL173" s="338"/>
      <c r="BM173" s="431"/>
      <c r="BN173" s="431"/>
      <c r="BO173" s="431"/>
      <c r="BP173" s="431"/>
      <c r="BQ173" s="431"/>
      <c r="BR173" s="431"/>
      <c r="BS173" s="431"/>
      <c r="BT173" s="431"/>
      <c r="BU173" s="431"/>
    </row>
    <row r="174" spans="3:76" s="212" customFormat="1" ht="67" customHeight="1" x14ac:dyDescent="0.4">
      <c r="C174" s="792"/>
      <c r="D174" s="463" t="s">
        <v>275</v>
      </c>
      <c r="E174" s="563">
        <f t="shared" si="47"/>
        <v>0.58333333333333326</v>
      </c>
      <c r="F174" s="563">
        <f t="shared" si="48"/>
        <v>0.71428571428571419</v>
      </c>
      <c r="G174" s="554">
        <f t="shared" si="49"/>
        <v>0.83333333333333326</v>
      </c>
      <c r="H174" s="609">
        <f t="shared" si="50"/>
        <v>1</v>
      </c>
      <c r="M174" s="792"/>
      <c r="N174" s="463" t="s">
        <v>275</v>
      </c>
      <c r="O174" s="554">
        <f t="shared" si="51"/>
        <v>0.30555555555555558</v>
      </c>
      <c r="P174" s="554">
        <f t="shared" si="52"/>
        <v>0.2857142857142857</v>
      </c>
      <c r="Q174" s="554">
        <f t="shared" si="53"/>
        <v>0.16666666666666666</v>
      </c>
      <c r="R174" s="609">
        <f t="shared" si="54"/>
        <v>0</v>
      </c>
      <c r="U174" s="792"/>
      <c r="V174" s="463" t="s">
        <v>275</v>
      </c>
      <c r="W174" s="554">
        <f t="shared" si="55"/>
        <v>0</v>
      </c>
      <c r="X174" s="554">
        <f t="shared" si="56"/>
        <v>0</v>
      </c>
      <c r="Y174" s="554">
        <f t="shared" si="57"/>
        <v>0</v>
      </c>
      <c r="Z174" s="609">
        <f t="shared" si="58"/>
        <v>0</v>
      </c>
      <c r="AC174" s="792"/>
      <c r="AD174" s="463" t="s">
        <v>275</v>
      </c>
      <c r="AE174" s="554">
        <f t="shared" si="59"/>
        <v>0.1111111111111111</v>
      </c>
      <c r="AF174" s="554">
        <f t="shared" si="60"/>
        <v>0</v>
      </c>
      <c r="AG174" s="554">
        <f t="shared" si="61"/>
        <v>0</v>
      </c>
      <c r="AH174" s="609">
        <f t="shared" si="62"/>
        <v>0</v>
      </c>
      <c r="AT174" s="208"/>
      <c r="AU174" s="338"/>
      <c r="AV174" s="431"/>
      <c r="AW174" s="431"/>
      <c r="AX174" s="431"/>
      <c r="AY174" s="431"/>
      <c r="AZ174" s="431"/>
      <c r="BA174" s="431"/>
      <c r="BB174" s="431"/>
      <c r="BC174" s="431"/>
      <c r="BD174" s="431"/>
      <c r="BJ174"/>
      <c r="BK174" s="208"/>
      <c r="BL174" s="338"/>
      <c r="BM174" s="431"/>
      <c r="BN174" s="431"/>
      <c r="BO174" s="431"/>
      <c r="BP174" s="431"/>
      <c r="BQ174" s="431"/>
      <c r="BR174" s="431"/>
      <c r="BS174" s="431"/>
      <c r="BT174" s="431"/>
      <c r="BU174" s="431"/>
      <c r="BX174"/>
    </row>
    <row r="175" spans="3:76" ht="60" customHeight="1" x14ac:dyDescent="0.4">
      <c r="C175" s="792"/>
      <c r="D175" s="463" t="s">
        <v>276</v>
      </c>
      <c r="E175" s="731">
        <f t="shared" si="47"/>
        <v>0.72972972972972971</v>
      </c>
      <c r="F175" s="731">
        <f t="shared" si="48"/>
        <v>0.5714285714285714</v>
      </c>
      <c r="G175" s="582">
        <f t="shared" si="49"/>
        <v>0.83333333333333326</v>
      </c>
      <c r="H175" s="609">
        <f t="shared" si="50"/>
        <v>1</v>
      </c>
      <c r="I175" s="414"/>
      <c r="J175" s="414"/>
      <c r="K175" s="414"/>
      <c r="L175" s="414"/>
      <c r="M175" s="792"/>
      <c r="N175" s="463" t="s">
        <v>276</v>
      </c>
      <c r="O175" s="582">
        <f t="shared" si="51"/>
        <v>0.27027027027027029</v>
      </c>
      <c r="P175" s="582">
        <f t="shared" si="52"/>
        <v>0.2857142857142857</v>
      </c>
      <c r="Q175" s="582">
        <f t="shared" si="53"/>
        <v>0.16666666666666666</v>
      </c>
      <c r="R175" s="609">
        <f t="shared" si="54"/>
        <v>0</v>
      </c>
      <c r="S175" s="212"/>
      <c r="T175" s="212"/>
      <c r="U175" s="792"/>
      <c r="V175" s="463" t="s">
        <v>276</v>
      </c>
      <c r="W175" s="582">
        <f t="shared" si="55"/>
        <v>0</v>
      </c>
      <c r="X175" s="582">
        <f t="shared" si="56"/>
        <v>0</v>
      </c>
      <c r="Y175" s="582">
        <f t="shared" si="57"/>
        <v>0</v>
      </c>
      <c r="Z175" s="609">
        <f t="shared" si="58"/>
        <v>0</v>
      </c>
      <c r="AC175" s="792"/>
      <c r="AD175" s="463" t="s">
        <v>276</v>
      </c>
      <c r="AE175" s="582">
        <f t="shared" si="59"/>
        <v>0</v>
      </c>
      <c r="AF175" s="582">
        <f t="shared" si="60"/>
        <v>0.14285714285714285</v>
      </c>
      <c r="AG175" s="582">
        <f t="shared" si="61"/>
        <v>0</v>
      </c>
      <c r="AH175" s="609">
        <f t="shared" si="62"/>
        <v>0</v>
      </c>
      <c r="AT175" s="208"/>
      <c r="AU175" s="338"/>
      <c r="AV175" s="431"/>
      <c r="AW175" s="431"/>
      <c r="AX175" s="431"/>
      <c r="AY175" s="431"/>
      <c r="AZ175" s="431"/>
      <c r="BA175" s="431"/>
      <c r="BB175" s="431"/>
      <c r="BC175" s="431"/>
      <c r="BD175" s="431"/>
      <c r="BK175" s="208"/>
      <c r="BL175" s="338"/>
      <c r="BM175" s="431"/>
      <c r="BN175" s="431"/>
      <c r="BO175" s="431"/>
      <c r="BP175" s="431"/>
      <c r="BQ175" s="431"/>
      <c r="BR175" s="431"/>
      <c r="BS175" s="431"/>
      <c r="BT175" s="431"/>
      <c r="BU175" s="431"/>
    </row>
    <row r="176" spans="3:76" s="212" customFormat="1" ht="67" customHeight="1" x14ac:dyDescent="0.4">
      <c r="C176" s="792"/>
      <c r="D176" s="463" t="s">
        <v>277</v>
      </c>
      <c r="E176" s="563">
        <f t="shared" si="47"/>
        <v>0.94594594594594605</v>
      </c>
      <c r="F176" s="563">
        <f t="shared" si="48"/>
        <v>1</v>
      </c>
      <c r="G176" s="554">
        <f t="shared" si="49"/>
        <v>0.83333333333333326</v>
      </c>
      <c r="H176" s="609">
        <f t="shared" si="50"/>
        <v>1</v>
      </c>
      <c r="M176" s="792"/>
      <c r="N176" s="463" t="s">
        <v>277</v>
      </c>
      <c r="O176" s="554">
        <f t="shared" si="51"/>
        <v>5.4054054054054057E-2</v>
      </c>
      <c r="P176" s="554">
        <f t="shared" si="52"/>
        <v>0</v>
      </c>
      <c r="Q176" s="554">
        <f t="shared" si="53"/>
        <v>0.16666666666666666</v>
      </c>
      <c r="R176" s="609">
        <f t="shared" si="54"/>
        <v>0</v>
      </c>
      <c r="U176" s="792"/>
      <c r="V176" s="463" t="s">
        <v>277</v>
      </c>
      <c r="W176" s="554">
        <f t="shared" si="55"/>
        <v>0</v>
      </c>
      <c r="X176" s="554">
        <f t="shared" si="56"/>
        <v>0</v>
      </c>
      <c r="Y176" s="554">
        <f t="shared" si="57"/>
        <v>0</v>
      </c>
      <c r="Z176" s="609">
        <f t="shared" si="58"/>
        <v>0</v>
      </c>
      <c r="AC176" s="792"/>
      <c r="AD176" s="463" t="s">
        <v>277</v>
      </c>
      <c r="AE176" s="554">
        <f t="shared" si="59"/>
        <v>0</v>
      </c>
      <c r="AF176" s="554">
        <f t="shared" si="60"/>
        <v>0</v>
      </c>
      <c r="AG176" s="554">
        <f t="shared" si="61"/>
        <v>0</v>
      </c>
      <c r="AH176" s="609">
        <f t="shared" si="62"/>
        <v>0</v>
      </c>
      <c r="AT176" s="208"/>
      <c r="AU176" s="338"/>
      <c r="AV176" s="431"/>
      <c r="AW176" s="431"/>
      <c r="AX176" s="431"/>
      <c r="AY176" s="431"/>
      <c r="AZ176" s="431"/>
      <c r="BA176" s="431"/>
      <c r="BB176" s="431"/>
      <c r="BC176" s="431"/>
      <c r="BD176" s="431"/>
      <c r="BJ176"/>
      <c r="BK176" s="208"/>
      <c r="BL176" s="338"/>
      <c r="BM176" s="431"/>
      <c r="BN176" s="431"/>
      <c r="BO176" s="431"/>
      <c r="BP176" s="431"/>
      <c r="BQ176" s="431"/>
      <c r="BR176" s="431"/>
      <c r="BS176" s="431"/>
      <c r="BT176" s="431"/>
      <c r="BU176" s="431"/>
      <c r="BX176"/>
    </row>
    <row r="177" spans="3:76" ht="60" customHeight="1" thickBot="1" x14ac:dyDescent="0.45">
      <c r="C177" s="793"/>
      <c r="D177" s="585" t="s">
        <v>278</v>
      </c>
      <c r="E177" s="732">
        <f t="shared" si="47"/>
        <v>0.97297297297297303</v>
      </c>
      <c r="F177" s="732">
        <f t="shared" si="48"/>
        <v>0.85714285714285721</v>
      </c>
      <c r="G177" s="613">
        <f t="shared" si="49"/>
        <v>0.83333333333333326</v>
      </c>
      <c r="H177" s="610">
        <f t="shared" si="50"/>
        <v>1</v>
      </c>
      <c r="I177" s="414"/>
      <c r="J177" s="414"/>
      <c r="K177" s="414"/>
      <c r="L177" s="414"/>
      <c r="M177" s="793"/>
      <c r="N177" s="585" t="s">
        <v>278</v>
      </c>
      <c r="O177" s="613">
        <f t="shared" si="51"/>
        <v>2.7027027027027029E-2</v>
      </c>
      <c r="P177" s="613">
        <f t="shared" si="52"/>
        <v>0.14285714285714285</v>
      </c>
      <c r="Q177" s="613">
        <f t="shared" si="53"/>
        <v>0.16666666666666666</v>
      </c>
      <c r="R177" s="610">
        <f t="shared" si="54"/>
        <v>0</v>
      </c>
      <c r="S177" s="212"/>
      <c r="T177" s="212"/>
      <c r="U177" s="793"/>
      <c r="V177" s="585" t="s">
        <v>278</v>
      </c>
      <c r="W177" s="613">
        <f t="shared" si="55"/>
        <v>0</v>
      </c>
      <c r="X177" s="613">
        <f t="shared" si="56"/>
        <v>0</v>
      </c>
      <c r="Y177" s="613">
        <f t="shared" si="57"/>
        <v>0</v>
      </c>
      <c r="Z177" s="610">
        <f t="shared" si="58"/>
        <v>0</v>
      </c>
      <c r="AC177" s="793"/>
      <c r="AD177" s="585" t="s">
        <v>278</v>
      </c>
      <c r="AE177" s="613">
        <f t="shared" si="59"/>
        <v>0</v>
      </c>
      <c r="AF177" s="613">
        <f t="shared" si="60"/>
        <v>0</v>
      </c>
      <c r="AG177" s="613">
        <f t="shared" si="61"/>
        <v>0</v>
      </c>
      <c r="AH177" s="610">
        <f t="shared" si="62"/>
        <v>0</v>
      </c>
      <c r="AT177" s="208"/>
      <c r="AU177" s="338"/>
      <c r="AV177" s="431"/>
      <c r="AW177" s="431"/>
      <c r="AX177" s="431"/>
      <c r="AY177" s="431"/>
      <c r="AZ177" s="431"/>
      <c r="BA177" s="431"/>
      <c r="BB177" s="431"/>
      <c r="BC177" s="431"/>
      <c r="BD177" s="431"/>
      <c r="BK177" s="208"/>
      <c r="BL177" s="338"/>
      <c r="BM177" s="431"/>
      <c r="BN177" s="431"/>
      <c r="BO177" s="431"/>
      <c r="BP177" s="431"/>
      <c r="BQ177" s="431"/>
      <c r="BR177" s="431"/>
      <c r="BS177" s="431"/>
      <c r="BT177" s="431"/>
      <c r="BU177" s="431"/>
    </row>
    <row r="178" spans="3:76" ht="60" customHeight="1" x14ac:dyDescent="0.4">
      <c r="C178" s="791" t="s">
        <v>279</v>
      </c>
      <c r="D178" s="586" t="s">
        <v>280</v>
      </c>
      <c r="E178" s="734">
        <f t="shared" si="47"/>
        <v>0.35135135135135137</v>
      </c>
      <c r="F178" s="734">
        <f t="shared" si="48"/>
        <v>0.66666666666666663</v>
      </c>
      <c r="G178" s="615">
        <f t="shared" si="49"/>
        <v>0.66666666666666663</v>
      </c>
      <c r="H178" s="608">
        <f t="shared" si="50"/>
        <v>0.8</v>
      </c>
      <c r="I178" s="414"/>
      <c r="J178" s="414"/>
      <c r="K178" s="414"/>
      <c r="L178" s="414"/>
      <c r="M178" s="791" t="s">
        <v>279</v>
      </c>
      <c r="N178" s="586" t="s">
        <v>280</v>
      </c>
      <c r="O178" s="615">
        <f t="shared" si="51"/>
        <v>0.54054054054054057</v>
      </c>
      <c r="P178" s="615">
        <f t="shared" si="52"/>
        <v>0.33333333333333331</v>
      </c>
      <c r="Q178" s="615">
        <f t="shared" si="53"/>
        <v>0.33333333333333331</v>
      </c>
      <c r="R178" s="608">
        <f t="shared" si="54"/>
        <v>0.2</v>
      </c>
      <c r="S178" s="212"/>
      <c r="T178" s="212"/>
      <c r="U178" s="791" t="s">
        <v>279</v>
      </c>
      <c r="V178" s="586" t="s">
        <v>280</v>
      </c>
      <c r="W178" s="615">
        <f t="shared" si="55"/>
        <v>5.4054054054054057E-2</v>
      </c>
      <c r="X178" s="615">
        <f t="shared" si="56"/>
        <v>0</v>
      </c>
      <c r="Y178" s="615">
        <f t="shared" si="57"/>
        <v>0</v>
      </c>
      <c r="Z178" s="608">
        <f t="shared" si="58"/>
        <v>0</v>
      </c>
      <c r="AC178" s="791" t="s">
        <v>279</v>
      </c>
      <c r="AD178" s="586" t="s">
        <v>280</v>
      </c>
      <c r="AE178" s="615">
        <f t="shared" si="59"/>
        <v>5.4054054054054057E-2</v>
      </c>
      <c r="AF178" s="615">
        <f t="shared" si="60"/>
        <v>0</v>
      </c>
      <c r="AG178" s="615">
        <f t="shared" si="61"/>
        <v>0</v>
      </c>
      <c r="AH178" s="608">
        <f t="shared" si="62"/>
        <v>0</v>
      </c>
      <c r="AT178" s="208"/>
      <c r="AU178" s="338"/>
      <c r="AV178" s="431"/>
      <c r="AW178" s="431"/>
      <c r="AX178" s="431"/>
      <c r="AY178" s="431"/>
      <c r="AZ178" s="431"/>
      <c r="BA178" s="431"/>
      <c r="BB178" s="431"/>
      <c r="BC178" s="431"/>
      <c r="BD178" s="431"/>
      <c r="BK178" s="208"/>
      <c r="BL178" s="338"/>
      <c r="BM178" s="431"/>
      <c r="BN178" s="431"/>
      <c r="BO178" s="431"/>
      <c r="BP178" s="431"/>
      <c r="BQ178" s="431"/>
      <c r="BR178" s="431"/>
      <c r="BS178" s="431"/>
      <c r="BT178" s="431"/>
      <c r="BU178" s="431"/>
    </row>
    <row r="179" spans="3:76" s="212" customFormat="1" ht="67" customHeight="1" x14ac:dyDescent="0.4">
      <c r="C179" s="792"/>
      <c r="D179" s="463" t="s">
        <v>281</v>
      </c>
      <c r="E179" s="563">
        <f t="shared" si="47"/>
        <v>0.43243243243243246</v>
      </c>
      <c r="F179" s="563">
        <f t="shared" si="48"/>
        <v>0.66666666666666663</v>
      </c>
      <c r="G179" s="554">
        <f t="shared" si="49"/>
        <v>0.83333333333333326</v>
      </c>
      <c r="H179" s="609">
        <f t="shared" si="50"/>
        <v>0.8</v>
      </c>
      <c r="M179" s="792"/>
      <c r="N179" s="463" t="s">
        <v>281</v>
      </c>
      <c r="O179" s="554">
        <f t="shared" si="51"/>
        <v>0.45945945945945948</v>
      </c>
      <c r="P179" s="554">
        <f t="shared" si="52"/>
        <v>0.33333333333333331</v>
      </c>
      <c r="Q179" s="554">
        <f t="shared" si="53"/>
        <v>0</v>
      </c>
      <c r="R179" s="609">
        <f t="shared" si="54"/>
        <v>0.2</v>
      </c>
      <c r="U179" s="792"/>
      <c r="V179" s="463" t="s">
        <v>281</v>
      </c>
      <c r="W179" s="554">
        <f t="shared" si="55"/>
        <v>8.1081081081081086E-2</v>
      </c>
      <c r="X179" s="554">
        <f t="shared" si="56"/>
        <v>0</v>
      </c>
      <c r="Y179" s="554">
        <f t="shared" si="57"/>
        <v>0.16666666666666666</v>
      </c>
      <c r="Z179" s="609">
        <f t="shared" si="58"/>
        <v>0</v>
      </c>
      <c r="AC179" s="792"/>
      <c r="AD179" s="463" t="s">
        <v>281</v>
      </c>
      <c r="AE179" s="554">
        <f t="shared" si="59"/>
        <v>2.7027027027027029E-2</v>
      </c>
      <c r="AF179" s="554">
        <f t="shared" si="60"/>
        <v>0</v>
      </c>
      <c r="AG179" s="554">
        <f t="shared" si="61"/>
        <v>0</v>
      </c>
      <c r="AH179" s="609">
        <f t="shared" si="62"/>
        <v>0</v>
      </c>
      <c r="AT179" s="208"/>
      <c r="AU179" s="338"/>
      <c r="AV179" s="431"/>
      <c r="AW179" s="431"/>
      <c r="AX179" s="431"/>
      <c r="AY179" s="431"/>
      <c r="AZ179" s="431"/>
      <c r="BA179" s="431"/>
      <c r="BB179" s="431"/>
      <c r="BC179" s="431"/>
      <c r="BD179" s="431"/>
      <c r="BJ179"/>
      <c r="BK179" s="208"/>
      <c r="BL179" s="338"/>
      <c r="BM179" s="431"/>
      <c r="BN179" s="431"/>
      <c r="BO179" s="431"/>
      <c r="BP179" s="431"/>
      <c r="BQ179" s="431"/>
      <c r="BR179" s="431"/>
      <c r="BS179" s="431"/>
      <c r="BT179" s="431"/>
      <c r="BU179" s="431"/>
      <c r="BX179"/>
    </row>
    <row r="180" spans="3:76" ht="60" customHeight="1" x14ac:dyDescent="0.4">
      <c r="C180" s="792"/>
      <c r="D180" s="463" t="s">
        <v>282</v>
      </c>
      <c r="E180" s="731">
        <f t="shared" si="47"/>
        <v>0.3783783783783784</v>
      </c>
      <c r="F180" s="731">
        <f t="shared" si="48"/>
        <v>0.5714285714285714</v>
      </c>
      <c r="G180" s="582">
        <f t="shared" si="49"/>
        <v>0.83333333333333326</v>
      </c>
      <c r="H180" s="609">
        <f t="shared" si="50"/>
        <v>1</v>
      </c>
      <c r="I180" s="414"/>
      <c r="J180" s="414"/>
      <c r="K180" s="414"/>
      <c r="L180" s="414"/>
      <c r="M180" s="792"/>
      <c r="N180" s="463" t="s">
        <v>282</v>
      </c>
      <c r="O180" s="582">
        <f t="shared" si="51"/>
        <v>0.5135135135135136</v>
      </c>
      <c r="P180" s="582">
        <f t="shared" si="52"/>
        <v>0.42857142857142855</v>
      </c>
      <c r="Q180" s="582">
        <f t="shared" si="53"/>
        <v>0.16666666666666666</v>
      </c>
      <c r="R180" s="609">
        <f t="shared" si="54"/>
        <v>0</v>
      </c>
      <c r="S180" s="212"/>
      <c r="T180" s="212"/>
      <c r="U180" s="792"/>
      <c r="V180" s="463" t="s">
        <v>282</v>
      </c>
      <c r="W180" s="582">
        <f t="shared" si="55"/>
        <v>5.4054054054054057E-2</v>
      </c>
      <c r="X180" s="582">
        <f t="shared" si="56"/>
        <v>0</v>
      </c>
      <c r="Y180" s="582">
        <f t="shared" si="57"/>
        <v>0</v>
      </c>
      <c r="Z180" s="609">
        <f t="shared" si="58"/>
        <v>0</v>
      </c>
      <c r="AC180" s="792"/>
      <c r="AD180" s="463" t="s">
        <v>282</v>
      </c>
      <c r="AE180" s="582">
        <f t="shared" si="59"/>
        <v>5.4054054054054057E-2</v>
      </c>
      <c r="AF180" s="582">
        <f t="shared" si="60"/>
        <v>0</v>
      </c>
      <c r="AG180" s="582">
        <f t="shared" si="61"/>
        <v>0</v>
      </c>
      <c r="AH180" s="609">
        <f t="shared" si="62"/>
        <v>0</v>
      </c>
      <c r="AT180" s="208"/>
      <c r="AU180" s="338"/>
      <c r="AV180" s="431"/>
      <c r="AW180" s="431"/>
      <c r="AX180" s="431"/>
      <c r="AY180" s="431"/>
      <c r="AZ180" s="431"/>
      <c r="BA180" s="431"/>
      <c r="BB180" s="431"/>
      <c r="BC180" s="431"/>
      <c r="BD180" s="431"/>
      <c r="BK180" s="208"/>
      <c r="BL180" s="338"/>
      <c r="BM180" s="431"/>
      <c r="BN180" s="431"/>
      <c r="BO180" s="431"/>
      <c r="BP180" s="431"/>
      <c r="BQ180" s="431"/>
      <c r="BR180" s="431"/>
      <c r="BS180" s="431"/>
      <c r="BT180" s="431"/>
      <c r="BU180" s="431"/>
    </row>
    <row r="181" spans="3:76" s="212" customFormat="1" ht="67" customHeight="1" x14ac:dyDescent="0.4">
      <c r="C181" s="792"/>
      <c r="D181" s="463" t="s">
        <v>283</v>
      </c>
      <c r="E181" s="563">
        <f t="shared" si="47"/>
        <v>0.59459459459459463</v>
      </c>
      <c r="F181" s="563">
        <f t="shared" si="48"/>
        <v>0.5714285714285714</v>
      </c>
      <c r="G181" s="554">
        <f t="shared" si="49"/>
        <v>0.83333333333333337</v>
      </c>
      <c r="H181" s="609">
        <f t="shared" si="50"/>
        <v>1</v>
      </c>
      <c r="M181" s="792"/>
      <c r="N181" s="463" t="s">
        <v>283</v>
      </c>
      <c r="O181" s="554">
        <f t="shared" si="51"/>
        <v>0.35135135135135137</v>
      </c>
      <c r="P181" s="554">
        <f t="shared" si="52"/>
        <v>0.42857142857142855</v>
      </c>
      <c r="Q181" s="554">
        <f t="shared" si="53"/>
        <v>0.16666666666666666</v>
      </c>
      <c r="R181" s="609">
        <f t="shared" si="54"/>
        <v>0</v>
      </c>
      <c r="U181" s="792"/>
      <c r="V181" s="463" t="s">
        <v>283</v>
      </c>
      <c r="W181" s="554">
        <f t="shared" si="55"/>
        <v>2.7027027027027029E-2</v>
      </c>
      <c r="X181" s="554">
        <f t="shared" si="56"/>
        <v>0</v>
      </c>
      <c r="Y181" s="554">
        <f t="shared" si="57"/>
        <v>0</v>
      </c>
      <c r="Z181" s="609">
        <f t="shared" si="58"/>
        <v>0</v>
      </c>
      <c r="AC181" s="792"/>
      <c r="AD181" s="463" t="s">
        <v>283</v>
      </c>
      <c r="AE181" s="554">
        <f t="shared" si="59"/>
        <v>2.7027027027027029E-2</v>
      </c>
      <c r="AF181" s="554">
        <f t="shared" si="60"/>
        <v>0</v>
      </c>
      <c r="AG181" s="554">
        <f t="shared" si="61"/>
        <v>0</v>
      </c>
      <c r="AH181" s="609">
        <f t="shared" si="62"/>
        <v>0</v>
      </c>
      <c r="AT181" s="208"/>
      <c r="AU181" s="338"/>
      <c r="AV181" s="431"/>
      <c r="AW181" s="431"/>
      <c r="AX181" s="431"/>
      <c r="AY181" s="431"/>
      <c r="AZ181" s="431"/>
      <c r="BA181" s="431"/>
      <c r="BB181" s="431"/>
      <c r="BC181" s="431"/>
      <c r="BD181" s="431"/>
      <c r="BJ181"/>
      <c r="BK181" s="208"/>
      <c r="BL181" s="338"/>
      <c r="BM181" s="431"/>
      <c r="BN181" s="431"/>
      <c r="BO181" s="431"/>
      <c r="BP181" s="431"/>
      <c r="BQ181" s="431"/>
      <c r="BR181" s="431"/>
      <c r="BS181" s="431"/>
      <c r="BT181" s="431"/>
      <c r="BU181" s="431"/>
      <c r="BX181"/>
    </row>
    <row r="182" spans="3:76" ht="60" customHeight="1" x14ac:dyDescent="0.4">
      <c r="C182" s="792"/>
      <c r="D182" s="463" t="s">
        <v>284</v>
      </c>
      <c r="E182" s="731">
        <f t="shared" si="47"/>
        <v>0.24324324324324326</v>
      </c>
      <c r="F182" s="731">
        <f t="shared" si="48"/>
        <v>0.16666666666666666</v>
      </c>
      <c r="G182" s="582">
        <f t="shared" si="49"/>
        <v>0.66666666666666663</v>
      </c>
      <c r="H182" s="609">
        <f t="shared" si="50"/>
        <v>0.8</v>
      </c>
      <c r="I182" s="414"/>
      <c r="J182" s="414"/>
      <c r="K182" s="414"/>
      <c r="L182" s="414"/>
      <c r="M182" s="792"/>
      <c r="N182" s="463" t="s">
        <v>284</v>
      </c>
      <c r="O182" s="582">
        <f t="shared" si="51"/>
        <v>0.24324324324324326</v>
      </c>
      <c r="P182" s="582">
        <f t="shared" si="52"/>
        <v>0.66666666666666663</v>
      </c>
      <c r="Q182" s="582">
        <f t="shared" si="53"/>
        <v>0.16666666666666666</v>
      </c>
      <c r="R182" s="609">
        <f t="shared" si="54"/>
        <v>0.2</v>
      </c>
      <c r="S182" s="212"/>
      <c r="T182" s="212"/>
      <c r="U182" s="792"/>
      <c r="V182" s="463" t="s">
        <v>284</v>
      </c>
      <c r="W182" s="582">
        <f t="shared" si="55"/>
        <v>8.1081081081081086E-2</v>
      </c>
      <c r="X182" s="582">
        <f t="shared" si="56"/>
        <v>0</v>
      </c>
      <c r="Y182" s="582">
        <f t="shared" si="57"/>
        <v>0.16666666666666666</v>
      </c>
      <c r="Z182" s="609">
        <f t="shared" si="58"/>
        <v>0</v>
      </c>
      <c r="AC182" s="792"/>
      <c r="AD182" s="463" t="s">
        <v>284</v>
      </c>
      <c r="AE182" s="582">
        <f t="shared" si="59"/>
        <v>0.43243243243243246</v>
      </c>
      <c r="AF182" s="582">
        <f t="shared" si="60"/>
        <v>0.16666666666666666</v>
      </c>
      <c r="AG182" s="582">
        <f t="shared" si="61"/>
        <v>0</v>
      </c>
      <c r="AH182" s="609">
        <f t="shared" si="62"/>
        <v>0</v>
      </c>
      <c r="AT182" s="208"/>
      <c r="AU182" s="338"/>
      <c r="AV182" s="431"/>
      <c r="AW182" s="431"/>
      <c r="AX182" s="431"/>
      <c r="AY182" s="431"/>
      <c r="AZ182" s="431"/>
      <c r="BA182" s="431"/>
      <c r="BB182" s="431"/>
      <c r="BC182" s="431"/>
      <c r="BD182" s="431"/>
      <c r="BK182" s="208"/>
      <c r="BL182" s="338"/>
      <c r="BM182" s="431"/>
      <c r="BN182" s="431"/>
      <c r="BO182" s="431"/>
      <c r="BP182" s="431"/>
      <c r="BQ182" s="431"/>
      <c r="BR182" s="431"/>
      <c r="BS182" s="431"/>
      <c r="BT182" s="431"/>
      <c r="BU182" s="431"/>
    </row>
    <row r="183" spans="3:76" s="212" customFormat="1" ht="67" customHeight="1" thickBot="1" x14ac:dyDescent="0.45">
      <c r="C183" s="793"/>
      <c r="D183" s="585" t="s">
        <v>285</v>
      </c>
      <c r="E183" s="733">
        <f t="shared" ref="E183:E214" si="63">H106</f>
        <v>0.16216216216216217</v>
      </c>
      <c r="F183" s="733">
        <f t="shared" ref="F183:F214" si="64">S106</f>
        <v>0.2857142857142857</v>
      </c>
      <c r="G183" s="614">
        <f t="shared" ref="G183:G214" si="65">AB106</f>
        <v>0.5</v>
      </c>
      <c r="H183" s="610">
        <f t="shared" ref="H183:H214" si="66">AJ106</f>
        <v>1</v>
      </c>
      <c r="M183" s="793"/>
      <c r="N183" s="585" t="s">
        <v>285</v>
      </c>
      <c r="O183" s="614">
        <f t="shared" ref="O183:O214" si="67">G106</f>
        <v>0.1891891891891892</v>
      </c>
      <c r="P183" s="614">
        <f t="shared" ref="P183:P214" si="68">R106</f>
        <v>0.2857142857142857</v>
      </c>
      <c r="Q183" s="614">
        <f t="shared" ref="Q183:Q214" si="69">AA106</f>
        <v>0.33333333333333331</v>
      </c>
      <c r="R183" s="610">
        <f t="shared" ref="R183:R214" si="70">AI106</f>
        <v>0</v>
      </c>
      <c r="U183" s="793"/>
      <c r="V183" s="585" t="s">
        <v>285</v>
      </c>
      <c r="W183" s="614">
        <f t="shared" ref="W183:W214" si="71">F106</f>
        <v>0.13513513513513514</v>
      </c>
      <c r="X183" s="614">
        <f t="shared" ref="X183:X214" si="72">Q106</f>
        <v>0</v>
      </c>
      <c r="Y183" s="614">
        <f t="shared" ref="Y183:Y214" si="73">Z106</f>
        <v>0.16666666666666666</v>
      </c>
      <c r="Z183" s="610">
        <f t="shared" ref="Z183:Z214" si="74">AH106</f>
        <v>0</v>
      </c>
      <c r="AC183" s="793"/>
      <c r="AD183" s="585" t="s">
        <v>285</v>
      </c>
      <c r="AE183" s="614">
        <f t="shared" ref="AE183:AE214" si="75">E106</f>
        <v>0.51351351351351349</v>
      </c>
      <c r="AF183" s="614">
        <f t="shared" ref="AF183:AF214" si="76">P106</f>
        <v>0.42857142857142855</v>
      </c>
      <c r="AG183" s="614">
        <f t="shared" ref="AG183:AG214" si="77">Y106</f>
        <v>0</v>
      </c>
      <c r="AH183" s="610">
        <f t="shared" ref="AH183:AH214" si="78">AG106</f>
        <v>0</v>
      </c>
      <c r="AT183" s="208"/>
      <c r="AU183" s="338"/>
      <c r="AV183" s="431"/>
      <c r="AW183" s="431"/>
      <c r="AX183" s="431"/>
      <c r="AY183" s="431"/>
      <c r="AZ183" s="431"/>
      <c r="BA183" s="431"/>
      <c r="BB183" s="431"/>
      <c r="BC183" s="431"/>
      <c r="BD183" s="431"/>
      <c r="BJ183"/>
      <c r="BK183" s="208"/>
      <c r="BL183" s="338"/>
      <c r="BM183" s="431"/>
      <c r="BN183" s="431"/>
      <c r="BO183" s="431"/>
      <c r="BP183" s="431"/>
      <c r="BQ183" s="431"/>
      <c r="BR183" s="431"/>
      <c r="BS183" s="431"/>
      <c r="BT183" s="431"/>
      <c r="BU183" s="431"/>
      <c r="BX183"/>
    </row>
    <row r="184" spans="3:76" ht="60" customHeight="1" x14ac:dyDescent="0.4">
      <c r="C184" s="791" t="s">
        <v>286</v>
      </c>
      <c r="D184" s="586" t="s">
        <v>287</v>
      </c>
      <c r="E184" s="734">
        <f t="shared" si="63"/>
        <v>0.82857142857142851</v>
      </c>
      <c r="F184" s="734">
        <f t="shared" si="64"/>
        <v>1</v>
      </c>
      <c r="G184" s="615">
        <f t="shared" si="65"/>
        <v>0.83333333333333326</v>
      </c>
      <c r="H184" s="608">
        <f t="shared" si="66"/>
        <v>1</v>
      </c>
      <c r="I184" s="414"/>
      <c r="J184" s="414"/>
      <c r="K184" s="414"/>
      <c r="L184" s="414"/>
      <c r="M184" s="791" t="s">
        <v>286</v>
      </c>
      <c r="N184" s="586" t="s">
        <v>287</v>
      </c>
      <c r="O184" s="615">
        <f t="shared" si="67"/>
        <v>0.14285714285714285</v>
      </c>
      <c r="P184" s="615">
        <f t="shared" si="68"/>
        <v>0</v>
      </c>
      <c r="Q184" s="615">
        <f t="shared" si="69"/>
        <v>0.16666666666666666</v>
      </c>
      <c r="R184" s="608">
        <f t="shared" si="70"/>
        <v>0</v>
      </c>
      <c r="S184" s="212"/>
      <c r="T184" s="212"/>
      <c r="U184" s="791" t="s">
        <v>286</v>
      </c>
      <c r="V184" s="586" t="s">
        <v>287</v>
      </c>
      <c r="W184" s="615">
        <f t="shared" si="71"/>
        <v>0</v>
      </c>
      <c r="X184" s="615">
        <f t="shared" si="72"/>
        <v>0</v>
      </c>
      <c r="Y184" s="615">
        <f t="shared" si="73"/>
        <v>0</v>
      </c>
      <c r="Z184" s="608">
        <f t="shared" si="74"/>
        <v>0</v>
      </c>
      <c r="AC184" s="791" t="s">
        <v>286</v>
      </c>
      <c r="AD184" s="586" t="s">
        <v>287</v>
      </c>
      <c r="AE184" s="615">
        <f t="shared" si="75"/>
        <v>2.8571428571428571E-2</v>
      </c>
      <c r="AF184" s="615">
        <f t="shared" si="76"/>
        <v>0</v>
      </c>
      <c r="AG184" s="615">
        <f t="shared" si="77"/>
        <v>0</v>
      </c>
      <c r="AH184" s="608">
        <f t="shared" si="78"/>
        <v>0</v>
      </c>
      <c r="AT184" s="208"/>
      <c r="AU184" s="338"/>
      <c r="AV184" s="431"/>
      <c r="AW184" s="431"/>
      <c r="AX184" s="431"/>
      <c r="AY184" s="431"/>
      <c r="AZ184" s="431"/>
      <c r="BA184" s="431"/>
      <c r="BB184" s="431"/>
      <c r="BC184" s="431"/>
      <c r="BD184" s="431"/>
      <c r="BK184" s="208"/>
      <c r="BL184" s="338"/>
      <c r="BM184" s="431"/>
      <c r="BN184" s="431"/>
      <c r="BO184" s="431"/>
      <c r="BP184" s="431"/>
      <c r="BQ184" s="431"/>
      <c r="BR184" s="431"/>
      <c r="BS184" s="431"/>
      <c r="BT184" s="431"/>
      <c r="BU184" s="431"/>
    </row>
    <row r="185" spans="3:76" ht="60" customHeight="1" x14ac:dyDescent="0.4">
      <c r="C185" s="792"/>
      <c r="D185" s="463" t="s">
        <v>288</v>
      </c>
      <c r="E185" s="731">
        <f t="shared" si="63"/>
        <v>0.77142857142857146</v>
      </c>
      <c r="F185" s="731">
        <f t="shared" si="64"/>
        <v>1</v>
      </c>
      <c r="G185" s="582">
        <f t="shared" si="65"/>
        <v>0.83333333333333326</v>
      </c>
      <c r="H185" s="609">
        <f t="shared" si="66"/>
        <v>1</v>
      </c>
      <c r="I185" s="414"/>
      <c r="J185" s="414"/>
      <c r="K185" s="414"/>
      <c r="L185" s="414"/>
      <c r="M185" s="792"/>
      <c r="N185" s="463" t="s">
        <v>288</v>
      </c>
      <c r="O185" s="582">
        <f t="shared" si="67"/>
        <v>0.14285714285714285</v>
      </c>
      <c r="P185" s="582">
        <f t="shared" si="68"/>
        <v>0</v>
      </c>
      <c r="Q185" s="582">
        <f t="shared" si="69"/>
        <v>0.16666666666666666</v>
      </c>
      <c r="R185" s="609">
        <f t="shared" si="70"/>
        <v>0</v>
      </c>
      <c r="S185" s="212"/>
      <c r="T185" s="212"/>
      <c r="U185" s="792"/>
      <c r="V185" s="463" t="s">
        <v>288</v>
      </c>
      <c r="W185" s="582">
        <f t="shared" si="71"/>
        <v>2.8571428571428571E-2</v>
      </c>
      <c r="X185" s="582">
        <f t="shared" si="72"/>
        <v>0</v>
      </c>
      <c r="Y185" s="582">
        <f t="shared" si="73"/>
        <v>0</v>
      </c>
      <c r="Z185" s="609">
        <f t="shared" si="74"/>
        <v>0</v>
      </c>
      <c r="AC185" s="792"/>
      <c r="AD185" s="463" t="s">
        <v>288</v>
      </c>
      <c r="AE185" s="582">
        <f t="shared" si="75"/>
        <v>5.7142857142857141E-2</v>
      </c>
      <c r="AF185" s="582">
        <f t="shared" si="76"/>
        <v>0</v>
      </c>
      <c r="AG185" s="582">
        <f t="shared" si="77"/>
        <v>0</v>
      </c>
      <c r="AH185" s="609">
        <f t="shared" si="78"/>
        <v>0</v>
      </c>
      <c r="AT185" s="208"/>
      <c r="AU185" s="338"/>
      <c r="AV185" s="431"/>
      <c r="AW185" s="431"/>
      <c r="AX185" s="431"/>
      <c r="AY185" s="431"/>
      <c r="AZ185" s="431"/>
      <c r="BA185" s="431"/>
      <c r="BB185" s="431"/>
      <c r="BC185" s="431"/>
      <c r="BD185" s="431"/>
      <c r="BK185" s="208"/>
      <c r="BL185" s="338"/>
      <c r="BM185" s="431"/>
      <c r="BN185" s="431"/>
      <c r="BO185" s="431"/>
      <c r="BP185" s="431"/>
      <c r="BQ185" s="431"/>
      <c r="BR185" s="431"/>
      <c r="BS185" s="431"/>
      <c r="BT185" s="431"/>
      <c r="BU185" s="431"/>
    </row>
    <row r="186" spans="3:76" s="212" customFormat="1" ht="67" customHeight="1" x14ac:dyDescent="0.4">
      <c r="C186" s="792"/>
      <c r="D186" s="463" t="s">
        <v>289</v>
      </c>
      <c r="E186" s="563">
        <f t="shared" si="63"/>
        <v>0.65714285714285714</v>
      </c>
      <c r="F186" s="563">
        <f t="shared" si="64"/>
        <v>1</v>
      </c>
      <c r="G186" s="554">
        <f t="shared" si="65"/>
        <v>1</v>
      </c>
      <c r="H186" s="609">
        <f t="shared" si="66"/>
        <v>1</v>
      </c>
      <c r="M186" s="792"/>
      <c r="N186" s="463" t="s">
        <v>289</v>
      </c>
      <c r="O186" s="554">
        <f t="shared" si="67"/>
        <v>0.22857142857142856</v>
      </c>
      <c r="P186" s="554">
        <f t="shared" si="68"/>
        <v>0</v>
      </c>
      <c r="Q186" s="554">
        <f t="shared" si="69"/>
        <v>0</v>
      </c>
      <c r="R186" s="609">
        <f t="shared" si="70"/>
        <v>0</v>
      </c>
      <c r="U186" s="792"/>
      <c r="V186" s="463" t="s">
        <v>289</v>
      </c>
      <c r="W186" s="554">
        <f t="shared" si="71"/>
        <v>8.5714285714285715E-2</v>
      </c>
      <c r="X186" s="554">
        <f t="shared" si="72"/>
        <v>0</v>
      </c>
      <c r="Y186" s="554">
        <f t="shared" si="73"/>
        <v>0</v>
      </c>
      <c r="Z186" s="609">
        <f t="shared" si="74"/>
        <v>0</v>
      </c>
      <c r="AC186" s="792"/>
      <c r="AD186" s="463" t="s">
        <v>289</v>
      </c>
      <c r="AE186" s="554">
        <f t="shared" si="75"/>
        <v>2.8571428571428571E-2</v>
      </c>
      <c r="AF186" s="554">
        <f t="shared" si="76"/>
        <v>0</v>
      </c>
      <c r="AG186" s="554">
        <f t="shared" si="77"/>
        <v>0</v>
      </c>
      <c r="AH186" s="609">
        <f t="shared" si="78"/>
        <v>0</v>
      </c>
      <c r="AT186" s="208"/>
      <c r="AU186" s="338"/>
      <c r="AV186" s="431"/>
      <c r="AW186" s="431"/>
      <c r="AX186" s="431"/>
      <c r="AY186" s="431"/>
      <c r="AZ186" s="431"/>
      <c r="BA186" s="431"/>
      <c r="BB186" s="431"/>
      <c r="BC186" s="431"/>
      <c r="BD186" s="431"/>
      <c r="BJ186"/>
      <c r="BK186" s="208"/>
      <c r="BL186" s="338"/>
      <c r="BM186" s="431"/>
      <c r="BN186" s="431"/>
      <c r="BO186" s="431"/>
      <c r="BP186" s="431"/>
      <c r="BQ186" s="431"/>
      <c r="BR186" s="431"/>
      <c r="BS186" s="431"/>
      <c r="BT186" s="431"/>
      <c r="BU186" s="431"/>
      <c r="BX186"/>
    </row>
    <row r="187" spans="3:76" ht="60" customHeight="1" x14ac:dyDescent="0.4">
      <c r="C187" s="792"/>
      <c r="D187" s="463" t="s">
        <v>290</v>
      </c>
      <c r="E187" s="731">
        <f t="shared" si="63"/>
        <v>0.82857142857142851</v>
      </c>
      <c r="F187" s="731">
        <f t="shared" si="64"/>
        <v>0.8571428571428571</v>
      </c>
      <c r="G187" s="582">
        <f t="shared" si="65"/>
        <v>1</v>
      </c>
      <c r="H187" s="609">
        <f t="shared" si="66"/>
        <v>1</v>
      </c>
      <c r="I187" s="414"/>
      <c r="J187" s="414"/>
      <c r="K187" s="414"/>
      <c r="L187" s="414"/>
      <c r="M187" s="792"/>
      <c r="N187" s="463" t="s">
        <v>290</v>
      </c>
      <c r="O187" s="582">
        <f t="shared" si="67"/>
        <v>8.5714285714285715E-2</v>
      </c>
      <c r="P187" s="582">
        <f t="shared" si="68"/>
        <v>0.14285714285714285</v>
      </c>
      <c r="Q187" s="582">
        <f t="shared" si="69"/>
        <v>0</v>
      </c>
      <c r="R187" s="609">
        <f t="shared" si="70"/>
        <v>0</v>
      </c>
      <c r="S187" s="212"/>
      <c r="T187" s="212"/>
      <c r="U187" s="792"/>
      <c r="V187" s="463" t="s">
        <v>290</v>
      </c>
      <c r="W187" s="582">
        <f t="shared" si="71"/>
        <v>2.8571428571428571E-2</v>
      </c>
      <c r="X187" s="582">
        <f t="shared" si="72"/>
        <v>0</v>
      </c>
      <c r="Y187" s="582">
        <f t="shared" si="73"/>
        <v>0</v>
      </c>
      <c r="Z187" s="609">
        <f t="shared" si="74"/>
        <v>0</v>
      </c>
      <c r="AC187" s="792"/>
      <c r="AD187" s="463" t="s">
        <v>290</v>
      </c>
      <c r="AE187" s="582">
        <f t="shared" si="75"/>
        <v>5.7142857142857141E-2</v>
      </c>
      <c r="AF187" s="582">
        <f t="shared" si="76"/>
        <v>0</v>
      </c>
      <c r="AG187" s="582">
        <f t="shared" si="77"/>
        <v>0</v>
      </c>
      <c r="AH187" s="609">
        <f t="shared" si="78"/>
        <v>0</v>
      </c>
      <c r="AT187" s="208"/>
      <c r="AU187" s="338"/>
      <c r="AV187" s="431"/>
      <c r="AW187" s="431"/>
      <c r="AX187" s="431"/>
      <c r="AY187" s="431"/>
      <c r="AZ187" s="431"/>
      <c r="BA187" s="431"/>
      <c r="BB187" s="431"/>
      <c r="BC187" s="431"/>
      <c r="BD187" s="431"/>
      <c r="BK187" s="208"/>
      <c r="BL187" s="338"/>
      <c r="BM187" s="431"/>
      <c r="BN187" s="431"/>
      <c r="BO187" s="431"/>
      <c r="BP187" s="431"/>
      <c r="BQ187" s="431"/>
      <c r="BR187" s="431"/>
      <c r="BS187" s="431"/>
      <c r="BT187" s="431"/>
      <c r="BU187" s="431"/>
    </row>
    <row r="188" spans="3:76" s="212" customFormat="1" ht="67" customHeight="1" x14ac:dyDescent="0.4">
      <c r="C188" s="792"/>
      <c r="D188" s="463" t="s">
        <v>291</v>
      </c>
      <c r="E188" s="563">
        <f t="shared" si="63"/>
        <v>0.91428571428571426</v>
      </c>
      <c r="F188" s="563">
        <f t="shared" si="64"/>
        <v>0.71428571428571419</v>
      </c>
      <c r="G188" s="554">
        <f t="shared" si="65"/>
        <v>1</v>
      </c>
      <c r="H188" s="609">
        <f t="shared" si="66"/>
        <v>1</v>
      </c>
      <c r="M188" s="792"/>
      <c r="N188" s="463" t="s">
        <v>291</v>
      </c>
      <c r="O188" s="554">
        <f t="shared" si="67"/>
        <v>8.5714285714285715E-2</v>
      </c>
      <c r="P188" s="554">
        <f t="shared" si="68"/>
        <v>0.14285714285714285</v>
      </c>
      <c r="Q188" s="554">
        <f t="shared" si="69"/>
        <v>0</v>
      </c>
      <c r="R188" s="609">
        <f t="shared" si="70"/>
        <v>0</v>
      </c>
      <c r="U188" s="792"/>
      <c r="V188" s="463" t="s">
        <v>291</v>
      </c>
      <c r="W188" s="554">
        <f t="shared" si="71"/>
        <v>0</v>
      </c>
      <c r="X188" s="554">
        <f t="shared" si="72"/>
        <v>0</v>
      </c>
      <c r="Y188" s="554">
        <f t="shared" si="73"/>
        <v>0</v>
      </c>
      <c r="Z188" s="609">
        <f t="shared" si="74"/>
        <v>0</v>
      </c>
      <c r="AC188" s="792"/>
      <c r="AD188" s="463" t="s">
        <v>291</v>
      </c>
      <c r="AE188" s="554">
        <f t="shared" si="75"/>
        <v>0</v>
      </c>
      <c r="AF188" s="554">
        <f t="shared" si="76"/>
        <v>0.14285714285714285</v>
      </c>
      <c r="AG188" s="554">
        <f t="shared" si="77"/>
        <v>0</v>
      </c>
      <c r="AH188" s="609">
        <f t="shared" si="78"/>
        <v>0</v>
      </c>
      <c r="AT188" s="208"/>
      <c r="AU188" s="338"/>
      <c r="AV188" s="431"/>
      <c r="AW188" s="431"/>
      <c r="AX188" s="431"/>
      <c r="AY188" s="431"/>
      <c r="AZ188" s="431"/>
      <c r="BA188" s="431"/>
      <c r="BB188" s="431"/>
      <c r="BC188" s="431"/>
      <c r="BD188" s="431"/>
      <c r="BJ188"/>
      <c r="BK188" s="208"/>
      <c r="BL188" s="338"/>
      <c r="BM188" s="431"/>
      <c r="BN188" s="431"/>
      <c r="BO188" s="431"/>
      <c r="BP188" s="431"/>
      <c r="BQ188" s="431"/>
      <c r="BR188" s="431"/>
      <c r="BS188" s="431"/>
      <c r="BT188" s="431"/>
      <c r="BU188" s="431"/>
      <c r="BX188"/>
    </row>
    <row r="189" spans="3:76" ht="60" customHeight="1" x14ac:dyDescent="0.4">
      <c r="C189" s="792"/>
      <c r="D189" s="463" t="s">
        <v>292</v>
      </c>
      <c r="E189" s="731">
        <f t="shared" si="63"/>
        <v>0.94285714285714284</v>
      </c>
      <c r="F189" s="731">
        <f t="shared" si="64"/>
        <v>1</v>
      </c>
      <c r="G189" s="582">
        <f t="shared" si="65"/>
        <v>1</v>
      </c>
      <c r="H189" s="609">
        <f t="shared" si="66"/>
        <v>1</v>
      </c>
      <c r="I189" s="414"/>
      <c r="J189" s="414"/>
      <c r="K189" s="414"/>
      <c r="L189" s="414"/>
      <c r="M189" s="792"/>
      <c r="N189" s="463" t="s">
        <v>292</v>
      </c>
      <c r="O189" s="582">
        <f t="shared" si="67"/>
        <v>5.7142857142857141E-2</v>
      </c>
      <c r="P189" s="582">
        <f t="shared" si="68"/>
        <v>0</v>
      </c>
      <c r="Q189" s="582">
        <f t="shared" si="69"/>
        <v>0</v>
      </c>
      <c r="R189" s="609">
        <f t="shared" si="70"/>
        <v>0</v>
      </c>
      <c r="S189" s="212"/>
      <c r="T189" s="212"/>
      <c r="U189" s="792"/>
      <c r="V189" s="463" t="s">
        <v>292</v>
      </c>
      <c r="W189" s="582">
        <f t="shared" si="71"/>
        <v>0</v>
      </c>
      <c r="X189" s="582">
        <f t="shared" si="72"/>
        <v>0</v>
      </c>
      <c r="Y189" s="582">
        <f t="shared" si="73"/>
        <v>0</v>
      </c>
      <c r="Z189" s="609">
        <f t="shared" si="74"/>
        <v>0</v>
      </c>
      <c r="AC189" s="792"/>
      <c r="AD189" s="463" t="s">
        <v>292</v>
      </c>
      <c r="AE189" s="582">
        <f t="shared" si="75"/>
        <v>0</v>
      </c>
      <c r="AF189" s="582">
        <f t="shared" si="76"/>
        <v>0</v>
      </c>
      <c r="AG189" s="582">
        <f t="shared" si="77"/>
        <v>0</v>
      </c>
      <c r="AH189" s="609">
        <f t="shared" si="78"/>
        <v>0</v>
      </c>
      <c r="AT189" s="208"/>
      <c r="AU189" s="338"/>
      <c r="AV189" s="431"/>
      <c r="AW189" s="431"/>
      <c r="AX189" s="431"/>
      <c r="AY189" s="431"/>
      <c r="AZ189" s="431"/>
      <c r="BA189" s="431"/>
      <c r="BB189" s="431"/>
      <c r="BC189" s="431"/>
      <c r="BD189" s="431"/>
      <c r="BK189" s="208"/>
      <c r="BL189" s="338"/>
      <c r="BM189" s="431"/>
      <c r="BN189" s="431"/>
      <c r="BO189" s="431"/>
      <c r="BP189" s="431"/>
      <c r="BQ189" s="431"/>
      <c r="BR189" s="431"/>
      <c r="BS189" s="431"/>
      <c r="BT189" s="431"/>
      <c r="BU189" s="431"/>
    </row>
    <row r="190" spans="3:76" s="212" customFormat="1" ht="67" customHeight="1" x14ac:dyDescent="0.4">
      <c r="C190" s="792"/>
      <c r="D190" s="463" t="s">
        <v>293</v>
      </c>
      <c r="E190" s="563">
        <f t="shared" si="63"/>
        <v>0.97142857142857142</v>
      </c>
      <c r="F190" s="563">
        <f t="shared" si="64"/>
        <v>0.8571428571428571</v>
      </c>
      <c r="G190" s="554">
        <f t="shared" si="65"/>
        <v>1</v>
      </c>
      <c r="H190" s="609">
        <f t="shared" si="66"/>
        <v>1</v>
      </c>
      <c r="M190" s="792"/>
      <c r="N190" s="463" t="s">
        <v>293</v>
      </c>
      <c r="O190" s="554">
        <f t="shared" si="67"/>
        <v>2.8571428571428571E-2</v>
      </c>
      <c r="P190" s="554">
        <f t="shared" si="68"/>
        <v>0.14285714285714285</v>
      </c>
      <c r="Q190" s="554">
        <f t="shared" si="69"/>
        <v>0</v>
      </c>
      <c r="R190" s="609">
        <f t="shared" si="70"/>
        <v>0</v>
      </c>
      <c r="U190" s="792"/>
      <c r="V190" s="463" t="s">
        <v>293</v>
      </c>
      <c r="W190" s="554">
        <f t="shared" si="71"/>
        <v>0</v>
      </c>
      <c r="X190" s="554">
        <f t="shared" si="72"/>
        <v>0</v>
      </c>
      <c r="Y190" s="554">
        <f t="shared" si="73"/>
        <v>0</v>
      </c>
      <c r="Z190" s="609">
        <f t="shared" si="74"/>
        <v>0</v>
      </c>
      <c r="AC190" s="792"/>
      <c r="AD190" s="463" t="s">
        <v>293</v>
      </c>
      <c r="AE190" s="554">
        <f t="shared" si="75"/>
        <v>0</v>
      </c>
      <c r="AF190" s="554">
        <f t="shared" si="76"/>
        <v>0</v>
      </c>
      <c r="AG190" s="554">
        <f t="shared" si="77"/>
        <v>0</v>
      </c>
      <c r="AH190" s="609">
        <f t="shared" si="78"/>
        <v>0</v>
      </c>
      <c r="AT190" s="208"/>
      <c r="AU190" s="338"/>
      <c r="AV190" s="431"/>
      <c r="AW190" s="431"/>
      <c r="AX190" s="431"/>
      <c r="AY190" s="431"/>
      <c r="AZ190" s="431"/>
      <c r="BA190" s="431"/>
      <c r="BB190" s="431"/>
      <c r="BC190" s="431"/>
      <c r="BD190" s="431"/>
      <c r="BJ190"/>
      <c r="BK190" s="208"/>
      <c r="BL190" s="338"/>
      <c r="BM190" s="431"/>
      <c r="BN190" s="431"/>
      <c r="BO190" s="431"/>
      <c r="BP190" s="431"/>
      <c r="BQ190" s="431"/>
      <c r="BR190" s="431"/>
      <c r="BS190" s="431"/>
      <c r="BT190" s="431"/>
      <c r="BU190" s="431"/>
      <c r="BX190"/>
    </row>
    <row r="191" spans="3:76" ht="60" customHeight="1" x14ac:dyDescent="0.4">
      <c r="C191" s="792"/>
      <c r="D191" s="463" t="s">
        <v>294</v>
      </c>
      <c r="E191" s="731">
        <f t="shared" si="63"/>
        <v>0.91428571428571426</v>
      </c>
      <c r="F191" s="731">
        <f t="shared" si="64"/>
        <v>1</v>
      </c>
      <c r="G191" s="582">
        <f t="shared" si="65"/>
        <v>1</v>
      </c>
      <c r="H191" s="609">
        <f t="shared" si="66"/>
        <v>1</v>
      </c>
      <c r="I191" s="414"/>
      <c r="J191" s="414"/>
      <c r="K191" s="414"/>
      <c r="L191" s="414"/>
      <c r="M191" s="792"/>
      <c r="N191" s="463" t="s">
        <v>294</v>
      </c>
      <c r="O191" s="582">
        <f t="shared" si="67"/>
        <v>8.5714285714285715E-2</v>
      </c>
      <c r="P191" s="582">
        <f t="shared" si="68"/>
        <v>0</v>
      </c>
      <c r="Q191" s="582">
        <f t="shared" si="69"/>
        <v>0</v>
      </c>
      <c r="R191" s="609">
        <f t="shared" si="70"/>
        <v>0</v>
      </c>
      <c r="S191" s="212"/>
      <c r="T191" s="212"/>
      <c r="U191" s="792"/>
      <c r="V191" s="463" t="s">
        <v>294</v>
      </c>
      <c r="W191" s="582">
        <f t="shared" si="71"/>
        <v>0</v>
      </c>
      <c r="X191" s="582">
        <f t="shared" si="72"/>
        <v>0</v>
      </c>
      <c r="Y191" s="582">
        <f t="shared" si="73"/>
        <v>0</v>
      </c>
      <c r="Z191" s="609">
        <f t="shared" si="74"/>
        <v>0</v>
      </c>
      <c r="AC191" s="792"/>
      <c r="AD191" s="463" t="s">
        <v>294</v>
      </c>
      <c r="AE191" s="582">
        <f t="shared" si="75"/>
        <v>0</v>
      </c>
      <c r="AF191" s="582">
        <f t="shared" si="76"/>
        <v>0</v>
      </c>
      <c r="AG191" s="582">
        <f t="shared" si="77"/>
        <v>0</v>
      </c>
      <c r="AH191" s="609">
        <f t="shared" si="78"/>
        <v>0</v>
      </c>
      <c r="AT191" s="208"/>
      <c r="AU191" s="338"/>
      <c r="AV191" s="431"/>
      <c r="AW191" s="431"/>
      <c r="AX191" s="431"/>
      <c r="AY191" s="431"/>
      <c r="AZ191" s="431"/>
      <c r="BA191" s="431"/>
      <c r="BB191" s="431"/>
      <c r="BC191" s="431"/>
      <c r="BD191" s="431"/>
      <c r="BK191" s="208"/>
      <c r="BL191" s="338"/>
      <c r="BM191" s="431"/>
      <c r="BN191" s="431"/>
      <c r="BO191" s="431"/>
      <c r="BP191" s="431"/>
      <c r="BQ191" s="431"/>
      <c r="BR191" s="431"/>
      <c r="BS191" s="431"/>
      <c r="BT191" s="431"/>
      <c r="BU191" s="431"/>
    </row>
    <row r="192" spans="3:76" ht="60" customHeight="1" x14ac:dyDescent="0.4">
      <c r="C192" s="792"/>
      <c r="D192" s="463" t="s">
        <v>295</v>
      </c>
      <c r="E192" s="731">
        <f t="shared" si="63"/>
        <v>0.94285714285714284</v>
      </c>
      <c r="F192" s="731">
        <f t="shared" si="64"/>
        <v>1</v>
      </c>
      <c r="G192" s="582">
        <f t="shared" si="65"/>
        <v>1</v>
      </c>
      <c r="H192" s="609">
        <f t="shared" si="66"/>
        <v>1</v>
      </c>
      <c r="I192" s="414"/>
      <c r="J192" s="414"/>
      <c r="K192" s="414"/>
      <c r="L192" s="414"/>
      <c r="M192" s="792"/>
      <c r="N192" s="463" t="s">
        <v>295</v>
      </c>
      <c r="O192" s="582">
        <f t="shared" si="67"/>
        <v>5.7142857142857141E-2</v>
      </c>
      <c r="P192" s="582">
        <f t="shared" si="68"/>
        <v>0</v>
      </c>
      <c r="Q192" s="582">
        <f t="shared" si="69"/>
        <v>0</v>
      </c>
      <c r="R192" s="609">
        <f t="shared" si="70"/>
        <v>0</v>
      </c>
      <c r="S192" s="212"/>
      <c r="T192" s="212"/>
      <c r="U192" s="792"/>
      <c r="V192" s="463" t="s">
        <v>295</v>
      </c>
      <c r="W192" s="582">
        <f t="shared" si="71"/>
        <v>0</v>
      </c>
      <c r="X192" s="582">
        <f t="shared" si="72"/>
        <v>0</v>
      </c>
      <c r="Y192" s="582">
        <f t="shared" si="73"/>
        <v>0</v>
      </c>
      <c r="Z192" s="609">
        <f t="shared" si="74"/>
        <v>0</v>
      </c>
      <c r="AC192" s="792"/>
      <c r="AD192" s="463" t="s">
        <v>295</v>
      </c>
      <c r="AE192" s="582">
        <f t="shared" si="75"/>
        <v>0</v>
      </c>
      <c r="AF192" s="582">
        <f t="shared" si="76"/>
        <v>0</v>
      </c>
      <c r="AG192" s="582">
        <f t="shared" si="77"/>
        <v>0</v>
      </c>
      <c r="AH192" s="609">
        <f t="shared" si="78"/>
        <v>0</v>
      </c>
      <c r="AT192" s="208"/>
      <c r="AU192" s="338"/>
      <c r="AV192" s="431"/>
      <c r="AW192" s="431"/>
      <c r="AX192" s="431"/>
      <c r="AY192" s="431"/>
      <c r="AZ192" s="431"/>
      <c r="BA192" s="431"/>
      <c r="BB192" s="431"/>
      <c r="BC192" s="431"/>
      <c r="BD192" s="431"/>
      <c r="BK192" s="208"/>
      <c r="BL192" s="338"/>
      <c r="BM192" s="431"/>
      <c r="BN192" s="431"/>
      <c r="BO192" s="431"/>
      <c r="BP192" s="431"/>
      <c r="BQ192" s="431"/>
      <c r="BR192" s="431"/>
      <c r="BS192" s="431"/>
      <c r="BT192" s="431"/>
      <c r="BU192" s="431"/>
    </row>
    <row r="193" spans="3:76" s="212" customFormat="1" ht="67" customHeight="1" x14ac:dyDescent="0.4">
      <c r="C193" s="792"/>
      <c r="D193" s="463" t="s">
        <v>296</v>
      </c>
      <c r="E193" s="563">
        <f t="shared" si="63"/>
        <v>0.91176470588235303</v>
      </c>
      <c r="F193" s="563">
        <f t="shared" si="64"/>
        <v>1</v>
      </c>
      <c r="G193" s="554">
        <f t="shared" si="65"/>
        <v>1</v>
      </c>
      <c r="H193" s="609">
        <f t="shared" si="66"/>
        <v>1</v>
      </c>
      <c r="M193" s="792"/>
      <c r="N193" s="463" t="s">
        <v>296</v>
      </c>
      <c r="O193" s="554">
        <f t="shared" si="67"/>
        <v>0</v>
      </c>
      <c r="P193" s="554">
        <f t="shared" si="68"/>
        <v>0</v>
      </c>
      <c r="Q193" s="554">
        <f t="shared" si="69"/>
        <v>0</v>
      </c>
      <c r="R193" s="609">
        <f t="shared" si="70"/>
        <v>0</v>
      </c>
      <c r="U193" s="792"/>
      <c r="V193" s="463" t="s">
        <v>296</v>
      </c>
      <c r="W193" s="554">
        <f t="shared" si="71"/>
        <v>0</v>
      </c>
      <c r="X193" s="554">
        <f t="shared" si="72"/>
        <v>0</v>
      </c>
      <c r="Y193" s="554">
        <f t="shared" si="73"/>
        <v>0</v>
      </c>
      <c r="Z193" s="609">
        <f t="shared" si="74"/>
        <v>0</v>
      </c>
      <c r="AC193" s="792"/>
      <c r="AD193" s="463" t="s">
        <v>296</v>
      </c>
      <c r="AE193" s="554">
        <f t="shared" si="75"/>
        <v>8.8235294117647065E-2</v>
      </c>
      <c r="AF193" s="554">
        <f t="shared" si="76"/>
        <v>0</v>
      </c>
      <c r="AG193" s="554">
        <f t="shared" si="77"/>
        <v>0</v>
      </c>
      <c r="AH193" s="609">
        <f t="shared" si="78"/>
        <v>0</v>
      </c>
      <c r="AT193" s="208"/>
      <c r="AU193" s="338"/>
      <c r="AV193" s="431"/>
      <c r="AW193" s="431"/>
      <c r="AX193" s="431"/>
      <c r="AY193" s="431"/>
      <c r="AZ193" s="431"/>
      <c r="BA193" s="431"/>
      <c r="BB193" s="431"/>
      <c r="BC193" s="431"/>
      <c r="BD193" s="431"/>
      <c r="BJ193"/>
      <c r="BK193" s="208"/>
      <c r="BL193" s="338"/>
      <c r="BM193" s="431"/>
      <c r="BN193" s="431"/>
      <c r="BO193" s="431"/>
      <c r="BP193" s="431"/>
      <c r="BQ193" s="431"/>
      <c r="BR193" s="431"/>
      <c r="BS193" s="431"/>
      <c r="BT193" s="431"/>
      <c r="BU193" s="431"/>
      <c r="BX193"/>
    </row>
    <row r="194" spans="3:76" ht="60" customHeight="1" x14ac:dyDescent="0.4">
      <c r="C194" s="792"/>
      <c r="D194" s="463" t="s">
        <v>297</v>
      </c>
      <c r="E194" s="731">
        <f t="shared" si="63"/>
        <v>0.42857142857142855</v>
      </c>
      <c r="F194" s="731">
        <f t="shared" si="64"/>
        <v>0.5</v>
      </c>
      <c r="G194" s="582">
        <f t="shared" si="65"/>
        <v>1</v>
      </c>
      <c r="H194" s="609">
        <f t="shared" si="66"/>
        <v>1</v>
      </c>
      <c r="I194" s="414"/>
      <c r="J194" s="414"/>
      <c r="K194" s="414"/>
      <c r="L194" s="414"/>
      <c r="M194" s="792"/>
      <c r="N194" s="463" t="s">
        <v>297</v>
      </c>
      <c r="O194" s="582">
        <f t="shared" si="67"/>
        <v>0.2857142857142857</v>
      </c>
      <c r="P194" s="582">
        <f t="shared" si="68"/>
        <v>0.5</v>
      </c>
      <c r="Q194" s="582">
        <f t="shared" si="69"/>
        <v>0</v>
      </c>
      <c r="R194" s="609">
        <f t="shared" si="70"/>
        <v>0</v>
      </c>
      <c r="S194" s="212"/>
      <c r="T194" s="212"/>
      <c r="U194" s="792"/>
      <c r="V194" s="463" t="s">
        <v>297</v>
      </c>
      <c r="W194" s="582">
        <f t="shared" si="71"/>
        <v>8.5714285714285715E-2</v>
      </c>
      <c r="X194" s="582">
        <f t="shared" si="72"/>
        <v>0</v>
      </c>
      <c r="Y194" s="582">
        <f t="shared" si="73"/>
        <v>0</v>
      </c>
      <c r="Z194" s="609">
        <f t="shared" si="74"/>
        <v>0</v>
      </c>
      <c r="AC194" s="792"/>
      <c r="AD194" s="463" t="s">
        <v>297</v>
      </c>
      <c r="AE194" s="582">
        <f t="shared" si="75"/>
        <v>0.2</v>
      </c>
      <c r="AF194" s="582">
        <f t="shared" si="76"/>
        <v>0</v>
      </c>
      <c r="AG194" s="582">
        <f t="shared" si="77"/>
        <v>0</v>
      </c>
      <c r="AH194" s="609">
        <f t="shared" si="78"/>
        <v>0</v>
      </c>
      <c r="AT194" s="208"/>
      <c r="AU194" s="338"/>
      <c r="AV194" s="431"/>
      <c r="AW194" s="431"/>
      <c r="AX194" s="431"/>
      <c r="AY194" s="431"/>
      <c r="AZ194" s="431"/>
      <c r="BA194" s="431"/>
      <c r="BB194" s="431"/>
      <c r="BC194" s="431"/>
      <c r="BD194" s="431"/>
      <c r="BK194" s="208"/>
      <c r="BL194" s="338"/>
      <c r="BM194" s="431"/>
      <c r="BN194" s="431"/>
      <c r="BO194" s="431"/>
      <c r="BP194" s="431"/>
      <c r="BQ194" s="431"/>
      <c r="BR194" s="431"/>
      <c r="BS194" s="431"/>
      <c r="BT194" s="431"/>
      <c r="BU194" s="431"/>
    </row>
    <row r="195" spans="3:76" s="212" customFormat="1" ht="67" customHeight="1" x14ac:dyDescent="0.4">
      <c r="C195" s="792"/>
      <c r="D195" s="463" t="s">
        <v>298</v>
      </c>
      <c r="E195" s="563">
        <f t="shared" si="63"/>
        <v>0.45714285714285713</v>
      </c>
      <c r="F195" s="563">
        <f t="shared" si="64"/>
        <v>0.5714285714285714</v>
      </c>
      <c r="G195" s="554">
        <f t="shared" si="65"/>
        <v>1</v>
      </c>
      <c r="H195" s="609">
        <f t="shared" si="66"/>
        <v>0.8</v>
      </c>
      <c r="M195" s="792"/>
      <c r="N195" s="463" t="s">
        <v>298</v>
      </c>
      <c r="O195" s="554">
        <f t="shared" si="67"/>
        <v>0.39999999999999997</v>
      </c>
      <c r="P195" s="554">
        <f t="shared" si="68"/>
        <v>0.42857142857142855</v>
      </c>
      <c r="Q195" s="554">
        <f t="shared" si="69"/>
        <v>0</v>
      </c>
      <c r="R195" s="609">
        <f t="shared" si="70"/>
        <v>0.2</v>
      </c>
      <c r="U195" s="792"/>
      <c r="V195" s="463" t="s">
        <v>298</v>
      </c>
      <c r="W195" s="554">
        <f t="shared" si="71"/>
        <v>5.7142857142857141E-2</v>
      </c>
      <c r="X195" s="554">
        <f t="shared" si="72"/>
        <v>0</v>
      </c>
      <c r="Y195" s="554">
        <f t="shared" si="73"/>
        <v>0</v>
      </c>
      <c r="Z195" s="609">
        <f t="shared" si="74"/>
        <v>0</v>
      </c>
      <c r="AC195" s="792"/>
      <c r="AD195" s="463" t="s">
        <v>298</v>
      </c>
      <c r="AE195" s="554">
        <f t="shared" si="75"/>
        <v>8.5714285714285715E-2</v>
      </c>
      <c r="AF195" s="554">
        <f t="shared" si="76"/>
        <v>0</v>
      </c>
      <c r="AG195" s="554">
        <f t="shared" si="77"/>
        <v>0</v>
      </c>
      <c r="AH195" s="609">
        <f t="shared" si="78"/>
        <v>0</v>
      </c>
      <c r="AT195" s="208"/>
      <c r="AU195" s="338"/>
      <c r="AV195" s="431"/>
      <c r="AW195" s="431"/>
      <c r="AX195" s="431"/>
      <c r="AY195" s="431"/>
      <c r="AZ195" s="431"/>
      <c r="BA195" s="431"/>
      <c r="BB195" s="431"/>
      <c r="BC195" s="431"/>
      <c r="BD195" s="431"/>
      <c r="BJ195"/>
      <c r="BK195" s="208"/>
      <c r="BL195" s="338"/>
      <c r="BM195" s="431"/>
      <c r="BN195" s="431"/>
      <c r="BO195" s="431"/>
      <c r="BP195" s="431"/>
      <c r="BQ195" s="431"/>
      <c r="BR195" s="431"/>
      <c r="BS195" s="431"/>
      <c r="BT195" s="431"/>
      <c r="BU195" s="431"/>
      <c r="BX195"/>
    </row>
    <row r="196" spans="3:76" ht="60" customHeight="1" x14ac:dyDescent="0.4">
      <c r="C196" s="792"/>
      <c r="D196" s="463" t="s">
        <v>299</v>
      </c>
      <c r="E196" s="731">
        <f t="shared" si="63"/>
        <v>0.25714285714285712</v>
      </c>
      <c r="F196" s="731">
        <f t="shared" si="64"/>
        <v>0.33333333333333331</v>
      </c>
      <c r="G196" s="582">
        <f t="shared" si="65"/>
        <v>0.66666666666666663</v>
      </c>
      <c r="H196" s="609">
        <f t="shared" si="66"/>
        <v>0.8</v>
      </c>
      <c r="I196" s="414"/>
      <c r="J196" s="414"/>
      <c r="K196" s="414"/>
      <c r="L196" s="414"/>
      <c r="M196" s="792"/>
      <c r="N196" s="463" t="s">
        <v>299</v>
      </c>
      <c r="O196" s="582">
        <f t="shared" si="67"/>
        <v>0.45714285714285718</v>
      </c>
      <c r="P196" s="582">
        <f t="shared" si="68"/>
        <v>0.5</v>
      </c>
      <c r="Q196" s="582">
        <f t="shared" si="69"/>
        <v>0.33333333333333331</v>
      </c>
      <c r="R196" s="609">
        <f t="shared" si="70"/>
        <v>0.2</v>
      </c>
      <c r="S196" s="212"/>
      <c r="T196" s="212"/>
      <c r="U196" s="792"/>
      <c r="V196" s="463" t="s">
        <v>299</v>
      </c>
      <c r="W196" s="582">
        <f t="shared" si="71"/>
        <v>8.5714285714285715E-2</v>
      </c>
      <c r="X196" s="582">
        <f t="shared" si="72"/>
        <v>0</v>
      </c>
      <c r="Y196" s="582">
        <f t="shared" si="73"/>
        <v>0</v>
      </c>
      <c r="Z196" s="609">
        <f t="shared" si="74"/>
        <v>0</v>
      </c>
      <c r="AC196" s="792"/>
      <c r="AD196" s="463" t="s">
        <v>299</v>
      </c>
      <c r="AE196" s="582">
        <f t="shared" si="75"/>
        <v>0.2</v>
      </c>
      <c r="AF196" s="582">
        <f t="shared" si="76"/>
        <v>0.16666666666666666</v>
      </c>
      <c r="AG196" s="582">
        <f t="shared" si="77"/>
        <v>0</v>
      </c>
      <c r="AH196" s="609">
        <f t="shared" si="78"/>
        <v>0</v>
      </c>
      <c r="AT196" s="208"/>
      <c r="AU196" s="338"/>
      <c r="AV196" s="431"/>
      <c r="AW196" s="431"/>
      <c r="AX196" s="431"/>
      <c r="AY196" s="431"/>
      <c r="AZ196" s="431"/>
      <c r="BA196" s="431"/>
      <c r="BB196" s="431"/>
      <c r="BC196" s="431"/>
      <c r="BD196" s="431"/>
      <c r="BK196" s="208"/>
      <c r="BL196" s="338"/>
      <c r="BM196" s="431"/>
      <c r="BN196" s="431"/>
      <c r="BO196" s="431"/>
      <c r="BP196" s="431"/>
      <c r="BQ196" s="431"/>
      <c r="BR196" s="431"/>
      <c r="BS196" s="431"/>
      <c r="BT196" s="431"/>
      <c r="BU196" s="431"/>
    </row>
    <row r="197" spans="3:76" s="212" customFormat="1" ht="67" customHeight="1" thickBot="1" x14ac:dyDescent="0.45">
      <c r="C197" s="793"/>
      <c r="D197" s="585" t="s">
        <v>300</v>
      </c>
      <c r="E197" s="733">
        <f t="shared" si="63"/>
        <v>0.20588235294117646</v>
      </c>
      <c r="F197" s="733">
        <f t="shared" si="64"/>
        <v>0.14285714285714285</v>
      </c>
      <c r="G197" s="614">
        <f t="shared" si="65"/>
        <v>0.66666666666666663</v>
      </c>
      <c r="H197" s="610">
        <f t="shared" si="66"/>
        <v>0.8</v>
      </c>
      <c r="M197" s="793"/>
      <c r="N197" s="585" t="s">
        <v>300</v>
      </c>
      <c r="O197" s="614">
        <f t="shared" si="67"/>
        <v>0.38235294117647056</v>
      </c>
      <c r="P197" s="614">
        <f t="shared" si="68"/>
        <v>0.5714285714285714</v>
      </c>
      <c r="Q197" s="614">
        <f t="shared" si="69"/>
        <v>0.33333333333333331</v>
      </c>
      <c r="R197" s="610">
        <f t="shared" si="70"/>
        <v>0.2</v>
      </c>
      <c r="U197" s="793"/>
      <c r="V197" s="585" t="s">
        <v>300</v>
      </c>
      <c r="W197" s="614">
        <f t="shared" si="71"/>
        <v>5.8823529411764705E-2</v>
      </c>
      <c r="X197" s="614">
        <f t="shared" si="72"/>
        <v>0</v>
      </c>
      <c r="Y197" s="614">
        <f t="shared" si="73"/>
        <v>0</v>
      </c>
      <c r="Z197" s="610">
        <f t="shared" si="74"/>
        <v>0</v>
      </c>
      <c r="AC197" s="793"/>
      <c r="AD197" s="585" t="s">
        <v>300</v>
      </c>
      <c r="AE197" s="614">
        <f t="shared" si="75"/>
        <v>0.35294117647058826</v>
      </c>
      <c r="AF197" s="614">
        <f t="shared" si="76"/>
        <v>0.2857142857142857</v>
      </c>
      <c r="AG197" s="614">
        <f t="shared" si="77"/>
        <v>0</v>
      </c>
      <c r="AH197" s="610">
        <f t="shared" si="78"/>
        <v>0</v>
      </c>
      <c r="AT197" s="208"/>
      <c r="AU197" s="338"/>
      <c r="AV197" s="431"/>
      <c r="AW197" s="431"/>
      <c r="AX197" s="431"/>
      <c r="AY197" s="431"/>
      <c r="AZ197" s="431"/>
      <c r="BA197" s="431"/>
      <c r="BB197" s="431"/>
      <c r="BC197" s="431"/>
      <c r="BD197" s="431"/>
      <c r="BJ197"/>
      <c r="BK197" s="208"/>
      <c r="BL197" s="338"/>
      <c r="BM197" s="431"/>
      <c r="BN197" s="431"/>
      <c r="BO197" s="431"/>
      <c r="BP197" s="431"/>
      <c r="BQ197" s="431"/>
      <c r="BR197" s="431"/>
      <c r="BS197" s="431"/>
      <c r="BT197" s="431"/>
      <c r="BU197" s="431"/>
      <c r="BX197"/>
    </row>
    <row r="198" spans="3:76" ht="60" customHeight="1" x14ac:dyDescent="0.4">
      <c r="C198" s="791" t="s">
        <v>301</v>
      </c>
      <c r="D198" s="586" t="s">
        <v>302</v>
      </c>
      <c r="E198" s="734">
        <f t="shared" si="63"/>
        <v>0.11764705882352941</v>
      </c>
      <c r="F198" s="734">
        <f t="shared" si="64"/>
        <v>0.42857142857142855</v>
      </c>
      <c r="G198" s="615">
        <f t="shared" si="65"/>
        <v>0.66666666666666663</v>
      </c>
      <c r="H198" s="608">
        <f t="shared" si="66"/>
        <v>0.8</v>
      </c>
      <c r="I198" s="414"/>
      <c r="J198" s="414"/>
      <c r="K198" s="414"/>
      <c r="L198" s="414"/>
      <c r="M198" s="791" t="s">
        <v>301</v>
      </c>
      <c r="N198" s="586" t="s">
        <v>302</v>
      </c>
      <c r="O198" s="615">
        <f t="shared" si="67"/>
        <v>0.11764705882352941</v>
      </c>
      <c r="P198" s="615">
        <f t="shared" si="68"/>
        <v>0.2857142857142857</v>
      </c>
      <c r="Q198" s="615">
        <f t="shared" si="69"/>
        <v>0.33333333333333331</v>
      </c>
      <c r="R198" s="608">
        <f t="shared" si="70"/>
        <v>0.2</v>
      </c>
      <c r="S198" s="212"/>
      <c r="T198" s="212"/>
      <c r="U198" s="791" t="s">
        <v>301</v>
      </c>
      <c r="V198" s="586" t="s">
        <v>302</v>
      </c>
      <c r="W198" s="615">
        <f t="shared" si="71"/>
        <v>2.9411764705882353E-2</v>
      </c>
      <c r="X198" s="615">
        <f t="shared" si="72"/>
        <v>0</v>
      </c>
      <c r="Y198" s="615">
        <f t="shared" si="73"/>
        <v>0</v>
      </c>
      <c r="Z198" s="608">
        <f t="shared" si="74"/>
        <v>0</v>
      </c>
      <c r="AC198" s="791" t="s">
        <v>301</v>
      </c>
      <c r="AD198" s="586" t="s">
        <v>302</v>
      </c>
      <c r="AE198" s="615">
        <f t="shared" si="75"/>
        <v>0.73529411764705888</v>
      </c>
      <c r="AF198" s="615">
        <f t="shared" si="76"/>
        <v>0.2857142857142857</v>
      </c>
      <c r="AG198" s="615">
        <f t="shared" si="77"/>
        <v>0</v>
      </c>
      <c r="AH198" s="608">
        <f t="shared" si="78"/>
        <v>0</v>
      </c>
      <c r="AT198" s="208"/>
      <c r="AU198" s="338"/>
      <c r="AV198" s="431"/>
      <c r="AW198" s="431"/>
      <c r="AX198" s="431"/>
      <c r="AY198" s="431"/>
      <c r="AZ198" s="431"/>
      <c r="BA198" s="431"/>
      <c r="BB198" s="431"/>
      <c r="BC198" s="431"/>
      <c r="BD198" s="431"/>
      <c r="BK198" s="208"/>
      <c r="BL198" s="338"/>
      <c r="BM198" s="431"/>
      <c r="BN198" s="431"/>
      <c r="BO198" s="431"/>
      <c r="BP198" s="431"/>
      <c r="BQ198" s="431"/>
      <c r="BR198" s="431"/>
      <c r="BS198" s="431"/>
      <c r="BT198" s="431"/>
      <c r="BU198" s="431"/>
    </row>
    <row r="199" spans="3:76" ht="60" customHeight="1" x14ac:dyDescent="0.4">
      <c r="C199" s="792"/>
      <c r="D199" s="463" t="s">
        <v>303</v>
      </c>
      <c r="E199" s="731">
        <f t="shared" si="63"/>
        <v>8.8235294117647065E-2</v>
      </c>
      <c r="F199" s="731">
        <f t="shared" si="64"/>
        <v>0.2857142857142857</v>
      </c>
      <c r="G199" s="582">
        <f t="shared" si="65"/>
        <v>0.66666666666666663</v>
      </c>
      <c r="H199" s="609">
        <f t="shared" si="66"/>
        <v>0.8</v>
      </c>
      <c r="I199" s="414"/>
      <c r="J199" s="414"/>
      <c r="K199" s="414"/>
      <c r="L199" s="414"/>
      <c r="M199" s="792"/>
      <c r="N199" s="463" t="s">
        <v>303</v>
      </c>
      <c r="O199" s="582">
        <f t="shared" si="67"/>
        <v>0.11764705882352941</v>
      </c>
      <c r="P199" s="582">
        <f t="shared" si="68"/>
        <v>0.2857142857142857</v>
      </c>
      <c r="Q199" s="582">
        <f t="shared" si="69"/>
        <v>0.33333333333333331</v>
      </c>
      <c r="R199" s="609">
        <f t="shared" si="70"/>
        <v>0.2</v>
      </c>
      <c r="S199" s="212"/>
      <c r="T199" s="212"/>
      <c r="U199" s="792"/>
      <c r="V199" s="463" t="s">
        <v>303</v>
      </c>
      <c r="W199" s="582">
        <f t="shared" si="71"/>
        <v>2.9411764705882353E-2</v>
      </c>
      <c r="X199" s="582">
        <f t="shared" si="72"/>
        <v>0</v>
      </c>
      <c r="Y199" s="582">
        <f t="shared" si="73"/>
        <v>0</v>
      </c>
      <c r="Z199" s="609">
        <f t="shared" si="74"/>
        <v>0</v>
      </c>
      <c r="AC199" s="792"/>
      <c r="AD199" s="463" t="s">
        <v>303</v>
      </c>
      <c r="AE199" s="582">
        <f t="shared" si="75"/>
        <v>0.76470588235294112</v>
      </c>
      <c r="AF199" s="582">
        <f t="shared" si="76"/>
        <v>0.42857142857142855</v>
      </c>
      <c r="AG199" s="582">
        <f t="shared" si="77"/>
        <v>0</v>
      </c>
      <c r="AH199" s="609">
        <f t="shared" si="78"/>
        <v>0</v>
      </c>
      <c r="AT199" s="208"/>
      <c r="AU199" s="338"/>
      <c r="AV199" s="431"/>
      <c r="AW199" s="431"/>
      <c r="AX199" s="431"/>
      <c r="AY199" s="431"/>
      <c r="AZ199" s="431"/>
      <c r="BA199" s="431"/>
      <c r="BB199" s="431"/>
      <c r="BC199" s="431"/>
      <c r="BD199" s="431"/>
      <c r="BK199" s="208"/>
      <c r="BL199" s="338"/>
      <c r="BM199" s="431"/>
      <c r="BN199" s="431"/>
      <c r="BO199" s="431"/>
      <c r="BP199" s="431"/>
      <c r="BQ199" s="431"/>
      <c r="BR199" s="431"/>
      <c r="BS199" s="431"/>
      <c r="BT199" s="431"/>
      <c r="BU199" s="431"/>
    </row>
    <row r="200" spans="3:76" s="212" customFormat="1" ht="67" customHeight="1" x14ac:dyDescent="0.4">
      <c r="C200" s="792"/>
      <c r="D200" s="463" t="s">
        <v>304</v>
      </c>
      <c r="E200" s="563">
        <f t="shared" si="63"/>
        <v>8.8235294117647065E-2</v>
      </c>
      <c r="F200" s="563">
        <f t="shared" si="64"/>
        <v>0.2857142857142857</v>
      </c>
      <c r="G200" s="554">
        <f t="shared" si="65"/>
        <v>0.83333333333333326</v>
      </c>
      <c r="H200" s="609">
        <f t="shared" si="66"/>
        <v>0.8</v>
      </c>
      <c r="M200" s="792"/>
      <c r="N200" s="463" t="s">
        <v>304</v>
      </c>
      <c r="O200" s="554">
        <f t="shared" si="67"/>
        <v>8.8235294117647065E-2</v>
      </c>
      <c r="P200" s="554">
        <f t="shared" si="68"/>
        <v>0.14285714285714285</v>
      </c>
      <c r="Q200" s="554">
        <f t="shared" si="69"/>
        <v>0.16666666666666666</v>
      </c>
      <c r="R200" s="609">
        <f t="shared" si="70"/>
        <v>0.2</v>
      </c>
      <c r="U200" s="792"/>
      <c r="V200" s="463" t="s">
        <v>304</v>
      </c>
      <c r="W200" s="554">
        <f t="shared" si="71"/>
        <v>5.8823529411764705E-2</v>
      </c>
      <c r="X200" s="554">
        <f t="shared" si="72"/>
        <v>0</v>
      </c>
      <c r="Y200" s="554">
        <f t="shared" si="73"/>
        <v>0</v>
      </c>
      <c r="Z200" s="609">
        <f t="shared" si="74"/>
        <v>0</v>
      </c>
      <c r="AC200" s="792"/>
      <c r="AD200" s="463" t="s">
        <v>304</v>
      </c>
      <c r="AE200" s="554">
        <f t="shared" si="75"/>
        <v>0.76470588235294112</v>
      </c>
      <c r="AF200" s="554">
        <f t="shared" si="76"/>
        <v>0.5714285714285714</v>
      </c>
      <c r="AG200" s="554">
        <f t="shared" si="77"/>
        <v>0</v>
      </c>
      <c r="AH200" s="609">
        <f t="shared" si="78"/>
        <v>0</v>
      </c>
      <c r="AT200" s="208"/>
      <c r="AU200" s="338"/>
      <c r="AV200" s="431"/>
      <c r="AW200" s="431"/>
      <c r="AX200" s="431"/>
      <c r="AY200" s="431"/>
      <c r="AZ200" s="431"/>
      <c r="BA200" s="431"/>
      <c r="BB200" s="431"/>
      <c r="BC200" s="431"/>
      <c r="BD200" s="431"/>
      <c r="BJ200"/>
      <c r="BK200" s="208"/>
      <c r="BL200" s="338"/>
      <c r="BM200" s="431"/>
      <c r="BN200" s="431"/>
      <c r="BO200" s="431"/>
      <c r="BP200" s="431"/>
      <c r="BQ200" s="431"/>
      <c r="BR200" s="431"/>
      <c r="BS200" s="431"/>
      <c r="BT200" s="431"/>
      <c r="BU200" s="431"/>
      <c r="BX200"/>
    </row>
    <row r="201" spans="3:76" ht="60" customHeight="1" x14ac:dyDescent="0.4">
      <c r="C201" s="792"/>
      <c r="D201" s="463" t="s">
        <v>305</v>
      </c>
      <c r="E201" s="731">
        <f t="shared" si="63"/>
        <v>5.8823529411764705E-2</v>
      </c>
      <c r="F201" s="731">
        <f t="shared" si="64"/>
        <v>0.42857142857142855</v>
      </c>
      <c r="G201" s="582">
        <f t="shared" si="65"/>
        <v>0.83333333333333326</v>
      </c>
      <c r="H201" s="609">
        <f t="shared" si="66"/>
        <v>0.5</v>
      </c>
      <c r="I201" s="414"/>
      <c r="J201" s="414"/>
      <c r="K201" s="414"/>
      <c r="L201" s="414"/>
      <c r="M201" s="792"/>
      <c r="N201" s="463" t="s">
        <v>305</v>
      </c>
      <c r="O201" s="582">
        <f t="shared" si="67"/>
        <v>5.8823529411764705E-2</v>
      </c>
      <c r="P201" s="582">
        <f t="shared" si="68"/>
        <v>0.2857142857142857</v>
      </c>
      <c r="Q201" s="582">
        <f t="shared" si="69"/>
        <v>0.16666666666666666</v>
      </c>
      <c r="R201" s="609">
        <f t="shared" si="70"/>
        <v>0.5</v>
      </c>
      <c r="S201" s="212"/>
      <c r="T201" s="212"/>
      <c r="U201" s="792"/>
      <c r="V201" s="463" t="s">
        <v>305</v>
      </c>
      <c r="W201" s="582">
        <f t="shared" si="71"/>
        <v>2.9411764705882353E-2</v>
      </c>
      <c r="X201" s="582">
        <f t="shared" si="72"/>
        <v>0</v>
      </c>
      <c r="Y201" s="582">
        <f t="shared" si="73"/>
        <v>0</v>
      </c>
      <c r="Z201" s="609">
        <f t="shared" si="74"/>
        <v>0</v>
      </c>
      <c r="AC201" s="792"/>
      <c r="AD201" s="463" t="s">
        <v>305</v>
      </c>
      <c r="AE201" s="582">
        <f t="shared" si="75"/>
        <v>0.8529411764705882</v>
      </c>
      <c r="AF201" s="582">
        <f t="shared" si="76"/>
        <v>0.2857142857142857</v>
      </c>
      <c r="AG201" s="582">
        <f t="shared" si="77"/>
        <v>0</v>
      </c>
      <c r="AH201" s="609">
        <f t="shared" si="78"/>
        <v>0</v>
      </c>
      <c r="AT201" s="208"/>
      <c r="AU201" s="338"/>
      <c r="AV201" s="431"/>
      <c r="AW201" s="431"/>
      <c r="AX201" s="431"/>
      <c r="AY201" s="431"/>
      <c r="AZ201" s="431"/>
      <c r="BA201" s="431"/>
      <c r="BB201" s="431"/>
      <c r="BC201" s="431"/>
      <c r="BD201" s="431"/>
      <c r="BK201" s="208"/>
      <c r="BL201" s="338"/>
      <c r="BM201" s="431"/>
      <c r="BN201" s="431"/>
      <c r="BO201" s="431"/>
      <c r="BP201" s="431"/>
      <c r="BQ201" s="431"/>
      <c r="BR201" s="431"/>
      <c r="BS201" s="431"/>
      <c r="BT201" s="431"/>
      <c r="BU201" s="431"/>
    </row>
    <row r="202" spans="3:76" s="212" customFormat="1" ht="67" customHeight="1" x14ac:dyDescent="0.4">
      <c r="C202" s="792"/>
      <c r="D202" s="463" t="s">
        <v>308</v>
      </c>
      <c r="E202" s="563">
        <f t="shared" si="63"/>
        <v>0.29411764705882354</v>
      </c>
      <c r="F202" s="563">
        <f t="shared" si="64"/>
        <v>0.42857142857142855</v>
      </c>
      <c r="G202" s="554">
        <f t="shared" si="65"/>
        <v>0.83333333333333326</v>
      </c>
      <c r="H202" s="609">
        <f t="shared" si="66"/>
        <v>1</v>
      </c>
      <c r="M202" s="792"/>
      <c r="N202" s="463" t="s">
        <v>308</v>
      </c>
      <c r="O202" s="554">
        <f t="shared" si="67"/>
        <v>0.11764705882352941</v>
      </c>
      <c r="P202" s="554">
        <f t="shared" si="68"/>
        <v>0.14285714285714285</v>
      </c>
      <c r="Q202" s="554">
        <f t="shared" si="69"/>
        <v>0.16666666666666666</v>
      </c>
      <c r="R202" s="609">
        <f t="shared" si="70"/>
        <v>0</v>
      </c>
      <c r="U202" s="792"/>
      <c r="V202" s="463" t="s">
        <v>308</v>
      </c>
      <c r="W202" s="554">
        <f t="shared" si="71"/>
        <v>5.8823529411764705E-2</v>
      </c>
      <c r="X202" s="554">
        <f t="shared" si="72"/>
        <v>0</v>
      </c>
      <c r="Y202" s="554">
        <f t="shared" si="73"/>
        <v>0</v>
      </c>
      <c r="Z202" s="609">
        <f t="shared" si="74"/>
        <v>0</v>
      </c>
      <c r="AC202" s="792"/>
      <c r="AD202" s="463" t="s">
        <v>308</v>
      </c>
      <c r="AE202" s="554">
        <f t="shared" si="75"/>
        <v>0.52941176470588236</v>
      </c>
      <c r="AF202" s="554">
        <f t="shared" si="76"/>
        <v>0.42857142857142855</v>
      </c>
      <c r="AG202" s="554">
        <f t="shared" si="77"/>
        <v>0</v>
      </c>
      <c r="AH202" s="609">
        <f t="shared" si="78"/>
        <v>0</v>
      </c>
      <c r="AT202" s="208"/>
      <c r="AU202" s="338"/>
      <c r="AV202" s="431"/>
      <c r="AW202" s="431"/>
      <c r="AX202" s="431"/>
      <c r="AY202" s="431"/>
      <c r="AZ202" s="431"/>
      <c r="BA202" s="431"/>
      <c r="BB202" s="431"/>
      <c r="BC202" s="431"/>
      <c r="BD202" s="431"/>
      <c r="BJ202"/>
      <c r="BK202" s="208"/>
      <c r="BL202" s="338"/>
      <c r="BM202" s="431"/>
      <c r="BN202" s="431"/>
      <c r="BO202" s="431"/>
      <c r="BP202" s="431"/>
      <c r="BQ202" s="431"/>
      <c r="BR202" s="431"/>
      <c r="BS202" s="431"/>
      <c r="BT202" s="431"/>
      <c r="BU202" s="431"/>
      <c r="BX202"/>
    </row>
    <row r="203" spans="3:76" ht="60" customHeight="1" x14ac:dyDescent="0.4">
      <c r="C203" s="792"/>
      <c r="D203" s="463" t="s">
        <v>309</v>
      </c>
      <c r="E203" s="731">
        <f t="shared" si="63"/>
        <v>0.54545454545454541</v>
      </c>
      <c r="F203" s="731">
        <f t="shared" si="64"/>
        <v>0.8571428571428571</v>
      </c>
      <c r="G203" s="582">
        <f t="shared" si="65"/>
        <v>1</v>
      </c>
      <c r="H203" s="609">
        <f t="shared" si="66"/>
        <v>1</v>
      </c>
      <c r="I203" s="414"/>
      <c r="J203" s="414"/>
      <c r="K203" s="414"/>
      <c r="L203" s="414"/>
      <c r="M203" s="792"/>
      <c r="N203" s="463" t="s">
        <v>309</v>
      </c>
      <c r="O203" s="582">
        <f t="shared" si="67"/>
        <v>9.0909090909090912E-2</v>
      </c>
      <c r="P203" s="582">
        <f t="shared" si="68"/>
        <v>0</v>
      </c>
      <c r="Q203" s="582">
        <f t="shared" si="69"/>
        <v>0</v>
      </c>
      <c r="R203" s="609">
        <f t="shared" si="70"/>
        <v>0</v>
      </c>
      <c r="S203" s="212"/>
      <c r="T203" s="212"/>
      <c r="U203" s="792"/>
      <c r="V203" s="463" t="s">
        <v>309</v>
      </c>
      <c r="W203" s="582">
        <f t="shared" si="71"/>
        <v>3.0303030303030304E-2</v>
      </c>
      <c r="X203" s="582">
        <f t="shared" si="72"/>
        <v>0</v>
      </c>
      <c r="Y203" s="582">
        <f t="shared" si="73"/>
        <v>0</v>
      </c>
      <c r="Z203" s="609">
        <f t="shared" si="74"/>
        <v>0</v>
      </c>
      <c r="AC203" s="792"/>
      <c r="AD203" s="463" t="s">
        <v>309</v>
      </c>
      <c r="AE203" s="582">
        <f t="shared" si="75"/>
        <v>0.33333333333333331</v>
      </c>
      <c r="AF203" s="582">
        <f t="shared" si="76"/>
        <v>0.14285714285714285</v>
      </c>
      <c r="AG203" s="582">
        <f t="shared" si="77"/>
        <v>0</v>
      </c>
      <c r="AH203" s="609">
        <f t="shared" si="78"/>
        <v>0</v>
      </c>
      <c r="AT203" s="208"/>
      <c r="AU203" s="338"/>
      <c r="AV203" s="431"/>
      <c r="AW203" s="431"/>
      <c r="AX203" s="431"/>
      <c r="AY203" s="431"/>
      <c r="AZ203" s="431"/>
      <c r="BA203" s="431"/>
      <c r="BB203" s="431"/>
      <c r="BC203" s="431"/>
      <c r="BD203" s="431"/>
      <c r="BK203" s="208"/>
      <c r="BL203" s="338"/>
      <c r="BM203" s="431"/>
      <c r="BN203" s="431"/>
      <c r="BO203" s="431"/>
      <c r="BP203" s="431"/>
      <c r="BQ203" s="431"/>
      <c r="BR203" s="431"/>
      <c r="BS203" s="431"/>
      <c r="BT203" s="431"/>
      <c r="BU203" s="431"/>
    </row>
    <row r="204" spans="3:76" s="212" customFormat="1" ht="67" customHeight="1" x14ac:dyDescent="0.4">
      <c r="C204" s="792"/>
      <c r="D204" s="463" t="s">
        <v>310</v>
      </c>
      <c r="E204" s="563">
        <f t="shared" si="63"/>
        <v>0.25</v>
      </c>
      <c r="F204" s="563">
        <f t="shared" si="64"/>
        <v>0.42857142857142855</v>
      </c>
      <c r="G204" s="554">
        <f t="shared" si="65"/>
        <v>1</v>
      </c>
      <c r="H204" s="609">
        <f t="shared" si="66"/>
        <v>0.8</v>
      </c>
      <c r="M204" s="792"/>
      <c r="N204" s="463" t="s">
        <v>310</v>
      </c>
      <c r="O204" s="554">
        <f t="shared" si="67"/>
        <v>0</v>
      </c>
      <c r="P204" s="554">
        <f t="shared" si="68"/>
        <v>0.14285714285714285</v>
      </c>
      <c r="Q204" s="554">
        <f t="shared" si="69"/>
        <v>0</v>
      </c>
      <c r="R204" s="609">
        <f t="shared" si="70"/>
        <v>0.2</v>
      </c>
      <c r="U204" s="792"/>
      <c r="V204" s="463" t="s">
        <v>310</v>
      </c>
      <c r="W204" s="554">
        <f t="shared" si="71"/>
        <v>0</v>
      </c>
      <c r="X204" s="554">
        <f t="shared" si="72"/>
        <v>0</v>
      </c>
      <c r="Y204" s="554">
        <f t="shared" si="73"/>
        <v>0</v>
      </c>
      <c r="Z204" s="609">
        <f t="shared" si="74"/>
        <v>0</v>
      </c>
      <c r="AC204" s="792"/>
      <c r="AD204" s="463" t="s">
        <v>310</v>
      </c>
      <c r="AE204" s="554">
        <f t="shared" si="75"/>
        <v>0.75</v>
      </c>
      <c r="AF204" s="554">
        <f t="shared" si="76"/>
        <v>0.42857142857142855</v>
      </c>
      <c r="AG204" s="554">
        <f t="shared" si="77"/>
        <v>0</v>
      </c>
      <c r="AH204" s="609">
        <f t="shared" si="78"/>
        <v>0</v>
      </c>
      <c r="AT204" s="208"/>
      <c r="AU204" s="338"/>
      <c r="AV204" s="431"/>
      <c r="AW204" s="431"/>
      <c r="AX204" s="431"/>
      <c r="AY204" s="431"/>
      <c r="AZ204" s="431"/>
      <c r="BA204" s="431"/>
      <c r="BB204" s="431"/>
      <c r="BC204" s="431"/>
      <c r="BD204" s="431"/>
      <c r="BJ204"/>
      <c r="BK204" s="208"/>
      <c r="BL204" s="338"/>
      <c r="BM204" s="431"/>
      <c r="BN204" s="431"/>
      <c r="BO204" s="431"/>
      <c r="BP204" s="431"/>
      <c r="BQ204" s="431"/>
      <c r="BR204" s="431"/>
      <c r="BS204" s="431"/>
      <c r="BT204" s="431"/>
      <c r="BU204" s="431"/>
      <c r="BX204"/>
    </row>
    <row r="205" spans="3:76" ht="60" customHeight="1" x14ac:dyDescent="0.4">
      <c r="C205" s="792"/>
      <c r="D205" s="463" t="s">
        <v>311</v>
      </c>
      <c r="E205" s="731">
        <f t="shared" si="63"/>
        <v>0.44117647058823528</v>
      </c>
      <c r="F205" s="731">
        <f t="shared" si="64"/>
        <v>0.8571428571428571</v>
      </c>
      <c r="G205" s="582">
        <f t="shared" si="65"/>
        <v>0.66666666666666663</v>
      </c>
      <c r="H205" s="609">
        <f t="shared" si="66"/>
        <v>0.8</v>
      </c>
      <c r="I205" s="414"/>
      <c r="J205" s="414"/>
      <c r="K205" s="414"/>
      <c r="L205" s="414"/>
      <c r="M205" s="792"/>
      <c r="N205" s="463" t="s">
        <v>311</v>
      </c>
      <c r="O205" s="582">
        <f t="shared" si="67"/>
        <v>0.35294117647058826</v>
      </c>
      <c r="P205" s="582">
        <f t="shared" si="68"/>
        <v>0.14285714285714285</v>
      </c>
      <c r="Q205" s="582">
        <f t="shared" si="69"/>
        <v>0.33333333333333331</v>
      </c>
      <c r="R205" s="609">
        <f t="shared" si="70"/>
        <v>0.2</v>
      </c>
      <c r="S205" s="212"/>
      <c r="T205" s="212"/>
      <c r="U205" s="792"/>
      <c r="V205" s="463" t="s">
        <v>311</v>
      </c>
      <c r="W205" s="582">
        <f t="shared" si="71"/>
        <v>2.9411764705882353E-2</v>
      </c>
      <c r="X205" s="582">
        <f t="shared" si="72"/>
        <v>0</v>
      </c>
      <c r="Y205" s="582">
        <f t="shared" si="73"/>
        <v>0</v>
      </c>
      <c r="Z205" s="609">
        <f t="shared" si="74"/>
        <v>0</v>
      </c>
      <c r="AC205" s="792"/>
      <c r="AD205" s="463" t="s">
        <v>311</v>
      </c>
      <c r="AE205" s="582">
        <f t="shared" si="75"/>
        <v>0.17647058823529413</v>
      </c>
      <c r="AF205" s="582">
        <f t="shared" si="76"/>
        <v>0</v>
      </c>
      <c r="AG205" s="582">
        <f t="shared" si="77"/>
        <v>0</v>
      </c>
      <c r="AH205" s="609">
        <f t="shared" si="78"/>
        <v>0</v>
      </c>
      <c r="AT205" s="208"/>
      <c r="AU205" s="338"/>
      <c r="AV205" s="431"/>
      <c r="AW205" s="431"/>
      <c r="AX205" s="431"/>
      <c r="AY205" s="431"/>
      <c r="AZ205" s="431"/>
      <c r="BA205" s="431"/>
      <c r="BB205" s="431"/>
      <c r="BC205" s="431"/>
      <c r="BD205" s="431"/>
      <c r="BK205" s="208"/>
      <c r="BL205" s="338"/>
      <c r="BM205" s="431"/>
      <c r="BN205" s="431"/>
      <c r="BO205" s="431"/>
      <c r="BP205" s="431"/>
      <c r="BQ205" s="431"/>
      <c r="BR205" s="431"/>
      <c r="BS205" s="431"/>
      <c r="BT205" s="431"/>
      <c r="BU205" s="431"/>
    </row>
    <row r="206" spans="3:76" ht="60" customHeight="1" thickBot="1" x14ac:dyDescent="0.45">
      <c r="C206" s="793"/>
      <c r="D206" s="585" t="s">
        <v>312</v>
      </c>
      <c r="E206" s="732">
        <f t="shared" si="63"/>
        <v>0.41176470588235292</v>
      </c>
      <c r="F206" s="732">
        <f t="shared" si="64"/>
        <v>1</v>
      </c>
      <c r="G206" s="613">
        <f t="shared" si="65"/>
        <v>0.83333333333333326</v>
      </c>
      <c r="H206" s="610">
        <f t="shared" si="66"/>
        <v>0.8</v>
      </c>
      <c r="I206" s="414"/>
      <c r="J206" s="414"/>
      <c r="K206" s="414"/>
      <c r="L206" s="414"/>
      <c r="M206" s="793"/>
      <c r="N206" s="585" t="s">
        <v>312</v>
      </c>
      <c r="O206" s="613">
        <f t="shared" si="67"/>
        <v>0.3235294117647059</v>
      </c>
      <c r="P206" s="613">
        <f t="shared" si="68"/>
        <v>0</v>
      </c>
      <c r="Q206" s="613">
        <f t="shared" si="69"/>
        <v>0.16666666666666666</v>
      </c>
      <c r="R206" s="610">
        <f t="shared" si="70"/>
        <v>0.2</v>
      </c>
      <c r="S206" s="212"/>
      <c r="T206" s="212"/>
      <c r="U206" s="793"/>
      <c r="V206" s="585" t="s">
        <v>312</v>
      </c>
      <c r="W206" s="613">
        <f t="shared" si="71"/>
        <v>2.9411764705882353E-2</v>
      </c>
      <c r="X206" s="613">
        <f t="shared" si="72"/>
        <v>0</v>
      </c>
      <c r="Y206" s="613">
        <f t="shared" si="73"/>
        <v>0</v>
      </c>
      <c r="Z206" s="610">
        <f t="shared" si="74"/>
        <v>0</v>
      </c>
      <c r="AC206" s="793"/>
      <c r="AD206" s="585" t="s">
        <v>312</v>
      </c>
      <c r="AE206" s="613">
        <f t="shared" si="75"/>
        <v>0.23529411764705882</v>
      </c>
      <c r="AF206" s="613">
        <f t="shared" si="76"/>
        <v>0</v>
      </c>
      <c r="AG206" s="613">
        <f t="shared" si="77"/>
        <v>0</v>
      </c>
      <c r="AH206" s="610">
        <f t="shared" si="78"/>
        <v>0</v>
      </c>
      <c r="AT206" s="208"/>
      <c r="AU206" s="338"/>
      <c r="AV206" s="431"/>
      <c r="AW206" s="431"/>
      <c r="AX206" s="431"/>
      <c r="AY206" s="431"/>
      <c r="AZ206" s="431"/>
      <c r="BA206" s="431"/>
      <c r="BB206" s="431"/>
      <c r="BC206" s="431"/>
      <c r="BD206" s="431"/>
      <c r="BK206" s="208"/>
      <c r="BL206" s="338"/>
      <c r="BM206" s="431"/>
      <c r="BN206" s="431"/>
      <c r="BO206" s="431"/>
      <c r="BP206" s="431"/>
      <c r="BQ206" s="431"/>
      <c r="BR206" s="431"/>
      <c r="BS206" s="431"/>
      <c r="BT206" s="431"/>
      <c r="BU206" s="431"/>
    </row>
    <row r="207" spans="3:76" s="212" customFormat="1" ht="67" customHeight="1" x14ac:dyDescent="0.4">
      <c r="C207" s="791" t="s">
        <v>313</v>
      </c>
      <c r="D207" s="586" t="s">
        <v>314</v>
      </c>
      <c r="E207" s="730">
        <f t="shared" si="63"/>
        <v>0.47058823529411764</v>
      </c>
      <c r="F207" s="730">
        <f t="shared" si="64"/>
        <v>0.8571428571428571</v>
      </c>
      <c r="G207" s="612">
        <f t="shared" si="65"/>
        <v>0.83333333333333326</v>
      </c>
      <c r="H207" s="608">
        <f t="shared" si="66"/>
        <v>0.8</v>
      </c>
      <c r="M207" s="791" t="s">
        <v>313</v>
      </c>
      <c r="N207" s="586" t="s">
        <v>314</v>
      </c>
      <c r="O207" s="612">
        <f t="shared" si="67"/>
        <v>0.23529411764705882</v>
      </c>
      <c r="P207" s="612">
        <f t="shared" si="68"/>
        <v>0</v>
      </c>
      <c r="Q207" s="612">
        <f t="shared" si="69"/>
        <v>0.16666666666666666</v>
      </c>
      <c r="R207" s="608">
        <f t="shared" si="70"/>
        <v>0.2</v>
      </c>
      <c r="U207" s="791" t="s">
        <v>313</v>
      </c>
      <c r="V207" s="586" t="s">
        <v>314</v>
      </c>
      <c r="W207" s="612">
        <f t="shared" si="71"/>
        <v>2.9411764705882353E-2</v>
      </c>
      <c r="X207" s="612">
        <f t="shared" si="72"/>
        <v>0</v>
      </c>
      <c r="Y207" s="612">
        <f t="shared" si="73"/>
        <v>0</v>
      </c>
      <c r="Z207" s="608">
        <f t="shared" si="74"/>
        <v>0</v>
      </c>
      <c r="AC207" s="791" t="s">
        <v>313</v>
      </c>
      <c r="AD207" s="586" t="s">
        <v>314</v>
      </c>
      <c r="AE207" s="612">
        <f t="shared" si="75"/>
        <v>0.26470588235294118</v>
      </c>
      <c r="AF207" s="612">
        <f t="shared" si="76"/>
        <v>0.14285714285714285</v>
      </c>
      <c r="AG207" s="612">
        <f t="shared" si="77"/>
        <v>0</v>
      </c>
      <c r="AH207" s="608">
        <f t="shared" si="78"/>
        <v>0</v>
      </c>
      <c r="AT207" s="208"/>
      <c r="AU207" s="338"/>
      <c r="AV207" s="431"/>
      <c r="AW207" s="431"/>
      <c r="AX207" s="431"/>
      <c r="AY207" s="431"/>
      <c r="AZ207" s="431"/>
      <c r="BA207" s="431"/>
      <c r="BB207" s="431"/>
      <c r="BC207" s="431"/>
      <c r="BD207" s="431"/>
      <c r="BJ207"/>
      <c r="BK207" s="208"/>
      <c r="BL207" s="338"/>
      <c r="BM207" s="431"/>
      <c r="BN207" s="431"/>
      <c r="BO207" s="431"/>
      <c r="BP207" s="431"/>
      <c r="BQ207" s="431"/>
      <c r="BR207" s="431"/>
      <c r="BS207" s="431"/>
      <c r="BT207" s="431"/>
      <c r="BU207" s="431"/>
      <c r="BX207"/>
    </row>
    <row r="208" spans="3:76" ht="60" customHeight="1" x14ac:dyDescent="0.4">
      <c r="C208" s="792"/>
      <c r="D208" s="463" t="s">
        <v>315</v>
      </c>
      <c r="E208" s="731">
        <f t="shared" si="63"/>
        <v>0.23529411764705882</v>
      </c>
      <c r="F208" s="731">
        <f t="shared" si="64"/>
        <v>0.66666666666666663</v>
      </c>
      <c r="G208" s="582">
        <f t="shared" si="65"/>
        <v>0.83333333333333326</v>
      </c>
      <c r="H208" s="609">
        <f t="shared" si="66"/>
        <v>0.8</v>
      </c>
      <c r="I208" s="414"/>
      <c r="J208" s="414"/>
      <c r="K208" s="414"/>
      <c r="L208" s="414"/>
      <c r="M208" s="792"/>
      <c r="N208" s="463" t="s">
        <v>315</v>
      </c>
      <c r="O208" s="582">
        <f t="shared" si="67"/>
        <v>0.17647058823529413</v>
      </c>
      <c r="P208" s="582">
        <f t="shared" si="68"/>
        <v>0.16666666666666666</v>
      </c>
      <c r="Q208" s="582">
        <f t="shared" si="69"/>
        <v>0.16666666666666666</v>
      </c>
      <c r="R208" s="609">
        <f t="shared" si="70"/>
        <v>0.2</v>
      </c>
      <c r="S208" s="212"/>
      <c r="T208" s="212"/>
      <c r="U208" s="792"/>
      <c r="V208" s="463" t="s">
        <v>315</v>
      </c>
      <c r="W208" s="582">
        <f t="shared" si="71"/>
        <v>8.8235294117647065E-2</v>
      </c>
      <c r="X208" s="582">
        <f t="shared" si="72"/>
        <v>0</v>
      </c>
      <c r="Y208" s="582">
        <f t="shared" si="73"/>
        <v>0</v>
      </c>
      <c r="Z208" s="609">
        <f t="shared" si="74"/>
        <v>0</v>
      </c>
      <c r="AC208" s="792"/>
      <c r="AD208" s="463" t="s">
        <v>315</v>
      </c>
      <c r="AE208" s="582">
        <f t="shared" si="75"/>
        <v>0.5</v>
      </c>
      <c r="AF208" s="582">
        <f t="shared" si="76"/>
        <v>0.16666666666666666</v>
      </c>
      <c r="AG208" s="582">
        <f t="shared" si="77"/>
        <v>0</v>
      </c>
      <c r="AH208" s="609">
        <f t="shared" si="78"/>
        <v>0</v>
      </c>
      <c r="AT208" s="208"/>
      <c r="AU208" s="338"/>
      <c r="AV208" s="431"/>
      <c r="AW208" s="431"/>
      <c r="AX208" s="431"/>
      <c r="AY208" s="431"/>
      <c r="AZ208" s="431"/>
      <c r="BA208" s="431"/>
      <c r="BB208" s="431"/>
      <c r="BC208" s="431"/>
      <c r="BD208" s="431"/>
      <c r="BK208" s="208"/>
      <c r="BL208" s="338"/>
      <c r="BM208" s="431"/>
      <c r="BN208" s="431"/>
      <c r="BO208" s="431"/>
      <c r="BP208" s="431"/>
      <c r="BQ208" s="431"/>
      <c r="BR208" s="431"/>
      <c r="BS208" s="431"/>
      <c r="BT208" s="431"/>
      <c r="BU208" s="431"/>
    </row>
    <row r="209" spans="3:76" s="212" customFormat="1" ht="67" customHeight="1" x14ac:dyDescent="0.4">
      <c r="C209" s="792"/>
      <c r="D209" s="463" t="s">
        <v>316</v>
      </c>
      <c r="E209" s="563">
        <f t="shared" si="63"/>
        <v>0.20588235294117649</v>
      </c>
      <c r="F209" s="563">
        <f t="shared" si="64"/>
        <v>0.66666666666666663</v>
      </c>
      <c r="G209" s="554">
        <f t="shared" si="65"/>
        <v>0.83333333333333326</v>
      </c>
      <c r="H209" s="609">
        <f t="shared" si="66"/>
        <v>0.8</v>
      </c>
      <c r="M209" s="792"/>
      <c r="N209" s="463" t="s">
        <v>316</v>
      </c>
      <c r="O209" s="554">
        <f t="shared" si="67"/>
        <v>0.11764705882352941</v>
      </c>
      <c r="P209" s="554">
        <f t="shared" si="68"/>
        <v>0.16666666666666666</v>
      </c>
      <c r="Q209" s="554">
        <f t="shared" si="69"/>
        <v>0.16666666666666666</v>
      </c>
      <c r="R209" s="609">
        <f t="shared" si="70"/>
        <v>0.2</v>
      </c>
      <c r="U209" s="792"/>
      <c r="V209" s="463" t="s">
        <v>316</v>
      </c>
      <c r="W209" s="554">
        <f t="shared" si="71"/>
        <v>5.8823529411764705E-2</v>
      </c>
      <c r="X209" s="554">
        <f t="shared" si="72"/>
        <v>0</v>
      </c>
      <c r="Y209" s="554">
        <f t="shared" si="73"/>
        <v>0</v>
      </c>
      <c r="Z209" s="609">
        <f t="shared" si="74"/>
        <v>0</v>
      </c>
      <c r="AC209" s="792"/>
      <c r="AD209" s="463" t="s">
        <v>316</v>
      </c>
      <c r="AE209" s="554">
        <f t="shared" si="75"/>
        <v>0.61764705882352944</v>
      </c>
      <c r="AF209" s="554">
        <f t="shared" si="76"/>
        <v>0.16666666666666666</v>
      </c>
      <c r="AG209" s="554">
        <f t="shared" si="77"/>
        <v>0</v>
      </c>
      <c r="AH209" s="609">
        <f t="shared" si="78"/>
        <v>0</v>
      </c>
      <c r="AT209" s="208"/>
      <c r="AU209" s="338"/>
      <c r="AV209" s="431"/>
      <c r="AW209" s="431"/>
      <c r="AX209" s="431"/>
      <c r="AY209" s="431"/>
      <c r="AZ209" s="431"/>
      <c r="BA209" s="431"/>
      <c r="BB209" s="431"/>
      <c r="BC209" s="431"/>
      <c r="BD209" s="431"/>
      <c r="BJ209"/>
      <c r="BK209" s="208"/>
      <c r="BL209" s="338"/>
      <c r="BM209" s="431"/>
      <c r="BN209" s="431"/>
      <c r="BO209" s="431"/>
      <c r="BP209" s="431"/>
      <c r="BQ209" s="431"/>
      <c r="BR209" s="431"/>
      <c r="BS209" s="431"/>
      <c r="BT209" s="431"/>
      <c r="BU209" s="431"/>
      <c r="BX209"/>
    </row>
    <row r="210" spans="3:76" ht="60" customHeight="1" thickBot="1" x14ac:dyDescent="0.45">
      <c r="C210" s="793"/>
      <c r="D210" s="585" t="s">
        <v>317</v>
      </c>
      <c r="E210" s="732">
        <f t="shared" si="63"/>
        <v>0.17647058823529413</v>
      </c>
      <c r="F210" s="732">
        <f t="shared" si="64"/>
        <v>0.5714285714285714</v>
      </c>
      <c r="G210" s="613">
        <f t="shared" si="65"/>
        <v>0.83333333333333326</v>
      </c>
      <c r="H210" s="610">
        <f t="shared" si="66"/>
        <v>0.6</v>
      </c>
      <c r="I210" s="414"/>
      <c r="J210" s="414"/>
      <c r="K210" s="414"/>
      <c r="L210" s="414"/>
      <c r="M210" s="793"/>
      <c r="N210" s="585" t="s">
        <v>317</v>
      </c>
      <c r="O210" s="613">
        <f t="shared" si="67"/>
        <v>0.14705882352941177</v>
      </c>
      <c r="P210" s="613">
        <f t="shared" si="68"/>
        <v>0.14285714285714285</v>
      </c>
      <c r="Q210" s="613">
        <f t="shared" si="69"/>
        <v>0.16666666666666666</v>
      </c>
      <c r="R210" s="610">
        <f t="shared" si="70"/>
        <v>0.4</v>
      </c>
      <c r="S210" s="212"/>
      <c r="T210" s="212"/>
      <c r="U210" s="793"/>
      <c r="V210" s="585" t="s">
        <v>317</v>
      </c>
      <c r="W210" s="613">
        <f t="shared" si="71"/>
        <v>2.9411764705882353E-2</v>
      </c>
      <c r="X210" s="613">
        <f t="shared" si="72"/>
        <v>0</v>
      </c>
      <c r="Y210" s="613">
        <f t="shared" si="73"/>
        <v>0</v>
      </c>
      <c r="Z210" s="610">
        <f t="shared" si="74"/>
        <v>0</v>
      </c>
      <c r="AC210" s="793"/>
      <c r="AD210" s="585" t="s">
        <v>317</v>
      </c>
      <c r="AE210" s="613">
        <f t="shared" si="75"/>
        <v>0.6470588235294118</v>
      </c>
      <c r="AF210" s="613">
        <f t="shared" si="76"/>
        <v>0.2857142857142857</v>
      </c>
      <c r="AG210" s="613">
        <f t="shared" si="77"/>
        <v>0</v>
      </c>
      <c r="AH210" s="610">
        <f t="shared" si="78"/>
        <v>0</v>
      </c>
      <c r="AT210" s="208"/>
      <c r="AU210" s="338"/>
      <c r="AV210" s="431"/>
      <c r="AW210" s="431"/>
      <c r="AX210" s="431"/>
      <c r="AY210" s="431"/>
      <c r="AZ210" s="431"/>
      <c r="BA210" s="431"/>
      <c r="BB210" s="431"/>
      <c r="BC210" s="431"/>
      <c r="BD210" s="431"/>
      <c r="BK210" s="208"/>
      <c r="BL210" s="338"/>
      <c r="BM210" s="431"/>
      <c r="BN210" s="431"/>
      <c r="BO210" s="431"/>
      <c r="BP210" s="431"/>
      <c r="BQ210" s="431"/>
      <c r="BR210" s="431"/>
      <c r="BS210" s="431"/>
      <c r="BT210" s="431"/>
      <c r="BU210" s="431"/>
    </row>
    <row r="211" spans="3:76" s="212" customFormat="1" ht="67" customHeight="1" x14ac:dyDescent="0.4">
      <c r="C211" s="791" t="s">
        <v>318</v>
      </c>
      <c r="D211" s="586" t="s">
        <v>319</v>
      </c>
      <c r="E211" s="730">
        <f t="shared" si="63"/>
        <v>0.34375</v>
      </c>
      <c r="F211" s="730">
        <f t="shared" si="64"/>
        <v>0.7142857142857143</v>
      </c>
      <c r="G211" s="612">
        <f t="shared" si="65"/>
        <v>0.66666666666666663</v>
      </c>
      <c r="H211" s="608">
        <f t="shared" si="66"/>
        <v>0.6</v>
      </c>
      <c r="M211" s="791" t="s">
        <v>318</v>
      </c>
      <c r="N211" s="586" t="s">
        <v>319</v>
      </c>
      <c r="O211" s="612">
        <f t="shared" si="67"/>
        <v>0.21875</v>
      </c>
      <c r="P211" s="612">
        <f t="shared" si="68"/>
        <v>0.14285714285714285</v>
      </c>
      <c r="Q211" s="612">
        <f t="shared" si="69"/>
        <v>0.33333333333333331</v>
      </c>
      <c r="R211" s="608">
        <f t="shared" si="70"/>
        <v>0.4</v>
      </c>
      <c r="U211" s="791" t="s">
        <v>318</v>
      </c>
      <c r="V211" s="586" t="s">
        <v>319</v>
      </c>
      <c r="W211" s="612">
        <f t="shared" si="71"/>
        <v>6.25E-2</v>
      </c>
      <c r="X211" s="612">
        <f t="shared" si="72"/>
        <v>0</v>
      </c>
      <c r="Y211" s="612">
        <f t="shared" si="73"/>
        <v>0</v>
      </c>
      <c r="Z211" s="608">
        <f t="shared" si="74"/>
        <v>0</v>
      </c>
      <c r="AC211" s="791" t="s">
        <v>318</v>
      </c>
      <c r="AD211" s="586" t="s">
        <v>319</v>
      </c>
      <c r="AE211" s="612">
        <f t="shared" si="75"/>
        <v>0.375</v>
      </c>
      <c r="AF211" s="612">
        <f t="shared" si="76"/>
        <v>0.14285714285714285</v>
      </c>
      <c r="AG211" s="612">
        <f t="shared" si="77"/>
        <v>0</v>
      </c>
      <c r="AH211" s="608">
        <f t="shared" si="78"/>
        <v>0</v>
      </c>
      <c r="AT211" s="208"/>
      <c r="AU211" s="338"/>
      <c r="AV211" s="431"/>
      <c r="AW211" s="431"/>
      <c r="AX211" s="431"/>
      <c r="AY211" s="431"/>
      <c r="AZ211" s="431"/>
      <c r="BA211" s="431"/>
      <c r="BB211" s="431"/>
      <c r="BC211" s="431"/>
      <c r="BD211" s="431"/>
      <c r="BJ211"/>
      <c r="BK211" s="208"/>
      <c r="BL211" s="338"/>
      <c r="BM211" s="431"/>
      <c r="BN211" s="431"/>
      <c r="BO211" s="431"/>
      <c r="BP211" s="431"/>
      <c r="BQ211" s="431"/>
      <c r="BR211" s="431"/>
      <c r="BS211" s="431"/>
      <c r="BT211" s="431"/>
      <c r="BU211" s="431"/>
      <c r="BX211"/>
    </row>
    <row r="212" spans="3:76" ht="60" customHeight="1" x14ac:dyDescent="0.4">
      <c r="C212" s="792"/>
      <c r="D212" s="463" t="s">
        <v>320</v>
      </c>
      <c r="E212" s="731">
        <f t="shared" si="63"/>
        <v>0.25</v>
      </c>
      <c r="F212" s="731">
        <f t="shared" si="64"/>
        <v>0.66666666666666663</v>
      </c>
      <c r="G212" s="582">
        <f t="shared" si="65"/>
        <v>0.66666666666666663</v>
      </c>
      <c r="H212" s="609">
        <f t="shared" si="66"/>
        <v>0.8</v>
      </c>
      <c r="I212" s="414"/>
      <c r="J212" s="414"/>
      <c r="K212" s="414"/>
      <c r="L212" s="414"/>
      <c r="M212" s="792"/>
      <c r="N212" s="463" t="s">
        <v>320</v>
      </c>
      <c r="O212" s="582">
        <f t="shared" si="67"/>
        <v>9.375E-2</v>
      </c>
      <c r="P212" s="582">
        <f t="shared" si="68"/>
        <v>0.16666666666666666</v>
      </c>
      <c r="Q212" s="582">
        <f t="shared" si="69"/>
        <v>0.33333333333333331</v>
      </c>
      <c r="R212" s="609">
        <f t="shared" si="70"/>
        <v>0</v>
      </c>
      <c r="S212" s="212"/>
      <c r="T212" s="212"/>
      <c r="U212" s="792"/>
      <c r="V212" s="463" t="s">
        <v>320</v>
      </c>
      <c r="W212" s="582">
        <f t="shared" si="71"/>
        <v>9.375E-2</v>
      </c>
      <c r="X212" s="582">
        <f t="shared" si="72"/>
        <v>0</v>
      </c>
      <c r="Y212" s="582">
        <f t="shared" si="73"/>
        <v>0</v>
      </c>
      <c r="Z212" s="609">
        <f t="shared" si="74"/>
        <v>0.2</v>
      </c>
      <c r="AC212" s="792"/>
      <c r="AD212" s="463" t="s">
        <v>320</v>
      </c>
      <c r="AE212" s="582">
        <f t="shared" si="75"/>
        <v>0.5625</v>
      </c>
      <c r="AF212" s="582">
        <f t="shared" si="76"/>
        <v>0.16666666666666666</v>
      </c>
      <c r="AG212" s="582">
        <f t="shared" si="77"/>
        <v>0</v>
      </c>
      <c r="AH212" s="609">
        <f t="shared" si="78"/>
        <v>0</v>
      </c>
      <c r="AT212" s="208"/>
      <c r="AU212" s="338"/>
      <c r="AV212" s="431"/>
      <c r="AW212" s="431"/>
      <c r="AX212" s="431"/>
      <c r="AY212" s="431"/>
      <c r="AZ212" s="431"/>
      <c r="BA212" s="431"/>
      <c r="BB212" s="431"/>
      <c r="BC212" s="431"/>
      <c r="BD212" s="431"/>
      <c r="BK212" s="208"/>
      <c r="BL212" s="338"/>
      <c r="BM212" s="431"/>
      <c r="BN212" s="431"/>
      <c r="BO212" s="431"/>
      <c r="BP212" s="431"/>
      <c r="BQ212" s="431"/>
      <c r="BR212" s="431"/>
      <c r="BS212" s="431"/>
      <c r="BT212" s="431"/>
      <c r="BU212" s="431"/>
    </row>
    <row r="213" spans="3:76" ht="60" customHeight="1" x14ac:dyDescent="0.4">
      <c r="C213" s="792"/>
      <c r="D213" s="463" t="s">
        <v>316</v>
      </c>
      <c r="E213" s="731">
        <f t="shared" si="63"/>
        <v>0.25</v>
      </c>
      <c r="F213" s="731">
        <f t="shared" si="64"/>
        <v>0.66666666666666663</v>
      </c>
      <c r="G213" s="582">
        <f t="shared" si="65"/>
        <v>0.83333333333333326</v>
      </c>
      <c r="H213" s="609">
        <f t="shared" si="66"/>
        <v>0.8</v>
      </c>
      <c r="I213" s="414"/>
      <c r="J213" s="414"/>
      <c r="K213" s="414"/>
      <c r="L213" s="414"/>
      <c r="M213" s="792"/>
      <c r="N213" s="463" t="s">
        <v>316</v>
      </c>
      <c r="O213" s="582">
        <f t="shared" si="67"/>
        <v>9.375E-2</v>
      </c>
      <c r="P213" s="582">
        <f t="shared" si="68"/>
        <v>0.16666666666666666</v>
      </c>
      <c r="Q213" s="582">
        <f t="shared" si="69"/>
        <v>0.16666666666666666</v>
      </c>
      <c r="R213" s="609">
        <f t="shared" si="70"/>
        <v>0</v>
      </c>
      <c r="S213" s="212"/>
      <c r="T213" s="212"/>
      <c r="U213" s="792"/>
      <c r="V213" s="463" t="s">
        <v>316</v>
      </c>
      <c r="W213" s="582">
        <f t="shared" si="71"/>
        <v>9.375E-2</v>
      </c>
      <c r="X213" s="582">
        <f t="shared" si="72"/>
        <v>0</v>
      </c>
      <c r="Y213" s="582">
        <f t="shared" si="73"/>
        <v>0</v>
      </c>
      <c r="Z213" s="609">
        <f t="shared" si="74"/>
        <v>0.2</v>
      </c>
      <c r="AC213" s="792"/>
      <c r="AD213" s="463" t="s">
        <v>316</v>
      </c>
      <c r="AE213" s="582">
        <f t="shared" si="75"/>
        <v>0.5625</v>
      </c>
      <c r="AF213" s="582">
        <f t="shared" si="76"/>
        <v>0.16666666666666666</v>
      </c>
      <c r="AG213" s="582">
        <f t="shared" si="77"/>
        <v>0</v>
      </c>
      <c r="AH213" s="609">
        <f t="shared" si="78"/>
        <v>0</v>
      </c>
      <c r="AT213" s="208"/>
      <c r="AU213" s="338"/>
      <c r="AV213" s="431"/>
      <c r="AW213" s="431"/>
      <c r="AX213" s="431"/>
      <c r="AY213" s="431"/>
      <c r="AZ213" s="431"/>
      <c r="BA213" s="431"/>
      <c r="BB213" s="431"/>
      <c r="BC213" s="431"/>
      <c r="BD213" s="431"/>
      <c r="BK213" s="208"/>
      <c r="BL213" s="338"/>
      <c r="BM213" s="431"/>
      <c r="BN213" s="431"/>
      <c r="BO213" s="431"/>
      <c r="BP213" s="431"/>
      <c r="BQ213" s="431"/>
      <c r="BR213" s="431"/>
      <c r="BS213" s="431"/>
      <c r="BT213" s="431"/>
      <c r="BU213" s="431"/>
    </row>
    <row r="214" spans="3:76" s="212" customFormat="1" ht="67" customHeight="1" thickBot="1" x14ac:dyDescent="0.45">
      <c r="C214" s="793"/>
      <c r="D214" s="585" t="s">
        <v>317</v>
      </c>
      <c r="E214" s="733">
        <f t="shared" si="63"/>
        <v>0.21875</v>
      </c>
      <c r="F214" s="733">
        <f t="shared" si="64"/>
        <v>0.71428571428571419</v>
      </c>
      <c r="G214" s="614">
        <f t="shared" si="65"/>
        <v>0.83333333333333326</v>
      </c>
      <c r="H214" s="610">
        <f t="shared" si="66"/>
        <v>0.6</v>
      </c>
      <c r="M214" s="793"/>
      <c r="N214" s="585" t="s">
        <v>317</v>
      </c>
      <c r="O214" s="614">
        <f t="shared" si="67"/>
        <v>0.125</v>
      </c>
      <c r="P214" s="614">
        <f t="shared" si="68"/>
        <v>0.14285714285714285</v>
      </c>
      <c r="Q214" s="614">
        <f t="shared" si="69"/>
        <v>0.16666666666666666</v>
      </c>
      <c r="R214" s="610">
        <f t="shared" si="70"/>
        <v>0.4</v>
      </c>
      <c r="U214" s="793"/>
      <c r="V214" s="585" t="s">
        <v>317</v>
      </c>
      <c r="W214" s="614">
        <f t="shared" si="71"/>
        <v>6.25E-2</v>
      </c>
      <c r="X214" s="614">
        <f t="shared" si="72"/>
        <v>0</v>
      </c>
      <c r="Y214" s="614">
        <f t="shared" si="73"/>
        <v>0</v>
      </c>
      <c r="Z214" s="610">
        <f t="shared" si="74"/>
        <v>0</v>
      </c>
      <c r="AC214" s="793"/>
      <c r="AD214" s="585" t="s">
        <v>317</v>
      </c>
      <c r="AE214" s="614">
        <f t="shared" si="75"/>
        <v>0.59375</v>
      </c>
      <c r="AF214" s="614">
        <f t="shared" si="76"/>
        <v>0.14285714285714285</v>
      </c>
      <c r="AG214" s="614">
        <f t="shared" si="77"/>
        <v>0</v>
      </c>
      <c r="AH214" s="610">
        <f t="shared" si="78"/>
        <v>0</v>
      </c>
      <c r="AT214" s="208"/>
      <c r="AU214" s="338"/>
      <c r="AV214" s="431"/>
      <c r="AW214" s="431"/>
      <c r="AX214" s="431"/>
      <c r="AY214" s="431"/>
      <c r="AZ214" s="431"/>
      <c r="BA214" s="431"/>
      <c r="BB214" s="431"/>
      <c r="BC214" s="431"/>
      <c r="BD214" s="431"/>
      <c r="BJ214"/>
      <c r="BK214" s="208"/>
      <c r="BL214" s="338"/>
      <c r="BM214" s="431"/>
      <c r="BN214" s="431"/>
      <c r="BO214" s="431"/>
      <c r="BP214" s="431"/>
      <c r="BQ214" s="431"/>
      <c r="BR214" s="431"/>
      <c r="BS214" s="431"/>
      <c r="BT214" s="431"/>
      <c r="BU214" s="431"/>
      <c r="BX214"/>
    </row>
    <row r="215" spans="3:76" ht="60" customHeight="1" x14ac:dyDescent="0.4">
      <c r="C215" s="246"/>
      <c r="D215" s="457"/>
      <c r="E215" s="457"/>
      <c r="F215" s="457"/>
      <c r="G215" s="457"/>
      <c r="H215" s="457"/>
      <c r="I215" s="414"/>
      <c r="J215" s="414"/>
      <c r="K215" s="414"/>
      <c r="L215" s="414"/>
      <c r="O215" s="212"/>
      <c r="P215" s="212"/>
      <c r="Q215" s="212"/>
      <c r="R215" s="212"/>
      <c r="S215" s="212"/>
      <c r="T215" s="212"/>
      <c r="U215" s="212"/>
      <c r="AT215" s="208"/>
      <c r="AU215" s="338"/>
      <c r="AV215" s="431"/>
      <c r="AW215" s="431"/>
      <c r="AX215" s="431"/>
      <c r="AY215" s="431"/>
      <c r="AZ215" s="431"/>
      <c r="BA215" s="431"/>
      <c r="BB215" s="431"/>
      <c r="BC215" s="431"/>
      <c r="BD215" s="431"/>
      <c r="BK215" s="208"/>
      <c r="BL215" s="338"/>
      <c r="BM215" s="431"/>
      <c r="BN215" s="431"/>
      <c r="BO215" s="431"/>
      <c r="BP215" s="431"/>
      <c r="BQ215" s="431"/>
      <c r="BR215" s="431"/>
      <c r="BS215" s="431"/>
      <c r="BT215" s="431"/>
      <c r="BU215" s="431"/>
    </row>
    <row r="216" spans="3:76" s="212" customFormat="1" ht="67" customHeight="1" thickBot="1" x14ac:dyDescent="0.45">
      <c r="AT216" s="208"/>
      <c r="AU216" s="338"/>
      <c r="AV216" s="431"/>
      <c r="AW216" s="431"/>
      <c r="AX216" s="431"/>
      <c r="AY216" s="431"/>
      <c r="AZ216" s="431"/>
      <c r="BA216" s="431"/>
      <c r="BB216" s="431"/>
      <c r="BC216" s="431"/>
      <c r="BD216" s="431"/>
      <c r="BJ216"/>
      <c r="BK216" s="208"/>
      <c r="BL216" s="338"/>
      <c r="BM216" s="431"/>
      <c r="BN216" s="431"/>
      <c r="BO216" s="431"/>
      <c r="BP216" s="431"/>
      <c r="BQ216" s="431"/>
      <c r="BR216" s="431"/>
      <c r="BS216" s="431"/>
      <c r="BT216" s="431"/>
      <c r="BU216" s="431"/>
      <c r="BX216"/>
    </row>
    <row r="217" spans="3:76" s="212" customFormat="1" ht="60" customHeight="1" thickBot="1" x14ac:dyDescent="0.45">
      <c r="C217" s="933" t="s">
        <v>352</v>
      </c>
      <c r="D217" s="934"/>
      <c r="E217" s="934"/>
      <c r="F217" s="934"/>
      <c r="G217" s="934"/>
      <c r="H217" s="935"/>
      <c r="I217" s="550"/>
      <c r="J217" s="550"/>
      <c r="K217" s="869" t="s">
        <v>438</v>
      </c>
      <c r="L217" s="870"/>
      <c r="M217" s="870"/>
      <c r="N217" s="870"/>
      <c r="O217" s="870"/>
      <c r="P217" s="870"/>
      <c r="Q217" s="870"/>
      <c r="R217" s="870"/>
      <c r="S217" s="871"/>
      <c r="AT217" s="208"/>
      <c r="AU217" s="338"/>
      <c r="AV217" s="431"/>
      <c r="AW217" s="431"/>
      <c r="AX217" s="431"/>
      <c r="AY217" s="431"/>
      <c r="AZ217" s="431"/>
      <c r="BA217" s="431"/>
      <c r="BB217" s="431"/>
      <c r="BC217" s="431"/>
      <c r="BD217" s="431"/>
      <c r="BJ217"/>
      <c r="BK217" s="208"/>
      <c r="BL217" s="338"/>
      <c r="BM217" s="431"/>
      <c r="BN217" s="431"/>
      <c r="BO217" s="431"/>
      <c r="BP217" s="431"/>
      <c r="BQ217" s="431"/>
      <c r="BR217" s="431"/>
      <c r="BS217" s="431"/>
      <c r="BT217" s="431"/>
      <c r="BU217" s="431"/>
      <c r="BX217"/>
    </row>
    <row r="218" spans="3:76" s="212" customFormat="1" ht="60" customHeight="1" x14ac:dyDescent="0.4">
      <c r="C218" s="208"/>
      <c r="D218"/>
      <c r="E218"/>
      <c r="F218"/>
      <c r="G218"/>
      <c r="H218"/>
      <c r="I218"/>
      <c r="J218"/>
      <c r="K218"/>
      <c r="L218"/>
      <c r="AT218" s="208"/>
      <c r="AU218" s="338"/>
      <c r="AV218" s="431"/>
      <c r="AW218" s="431"/>
      <c r="AX218" s="431"/>
      <c r="AY218" s="431"/>
      <c r="AZ218" s="431"/>
      <c r="BA218" s="431"/>
      <c r="BB218" s="431"/>
      <c r="BC218" s="431"/>
      <c r="BD218" s="431"/>
      <c r="BJ218"/>
      <c r="BK218" s="208"/>
      <c r="BL218" s="338"/>
      <c r="BM218" s="431"/>
      <c r="BN218" s="431"/>
      <c r="BO218" s="431"/>
      <c r="BP218" s="431"/>
      <c r="BQ218" s="431"/>
      <c r="BR218" s="431"/>
      <c r="BS218" s="431"/>
      <c r="BT218" s="431"/>
      <c r="BU218" s="431"/>
      <c r="BX218"/>
    </row>
    <row r="219" spans="3:76" s="212" customFormat="1" ht="60" customHeight="1" x14ac:dyDescent="0.4">
      <c r="C219" s="208"/>
      <c r="E219" s="458" t="s">
        <v>1931</v>
      </c>
      <c r="F219" s="473" t="s">
        <v>1863</v>
      </c>
      <c r="G219"/>
      <c r="J219"/>
      <c r="K219"/>
      <c r="L219" s="201"/>
      <c r="O219" s="473" t="s">
        <v>1881</v>
      </c>
      <c r="P219" s="473" t="s">
        <v>1882</v>
      </c>
      <c r="W219" s="473" t="str">
        <f t="shared" ref="V219:X224" si="79">E219</f>
        <v>CH
n=31</v>
      </c>
      <c r="X219" s="473" t="str">
        <f t="shared" si="79"/>
        <v>PH</v>
      </c>
      <c r="Y219" s="592" t="str">
        <f t="shared" ref="Y219:Z224" si="80">O219</f>
        <v>CDNW</v>
      </c>
      <c r="Z219" s="592" t="str">
        <f t="shared" si="80"/>
        <v>NC</v>
      </c>
      <c r="AA219" s="414"/>
      <c r="AB219" s="414"/>
      <c r="AC219" s="414"/>
      <c r="AD219" s="414"/>
      <c r="AE219" s="414"/>
      <c r="AT219" s="208"/>
      <c r="AU219"/>
      <c r="AV219"/>
      <c r="AW219"/>
      <c r="AX219"/>
      <c r="AY219"/>
      <c r="AZ219"/>
      <c r="BA219"/>
      <c r="BB219"/>
      <c r="BC219"/>
      <c r="BJ219"/>
      <c r="BK219" s="208"/>
      <c r="BL219"/>
      <c r="BM219"/>
      <c r="BN219"/>
      <c r="BO219"/>
      <c r="BP219"/>
      <c r="BQ219"/>
      <c r="BR219"/>
      <c r="BS219"/>
      <c r="BT219"/>
      <c r="BX219"/>
    </row>
    <row r="220" spans="3:76" s="212" customFormat="1" ht="60" customHeight="1" x14ac:dyDescent="0.4">
      <c r="C220" s="208"/>
      <c r="D220" s="467" t="s">
        <v>353</v>
      </c>
      <c r="E220" s="469">
        <f>'Decision tree'!F242</f>
        <v>0.967741935483871</v>
      </c>
      <c r="F220" s="469">
        <f>'Decision tree'!AB242</f>
        <v>1</v>
      </c>
      <c r="G220"/>
      <c r="H220"/>
      <c r="I220"/>
      <c r="J220"/>
      <c r="K220"/>
      <c r="L220" s="201"/>
      <c r="N220" s="467" t="s">
        <v>353</v>
      </c>
      <c r="O220" s="468">
        <f>'Decision tree'!AW336</f>
        <v>1</v>
      </c>
      <c r="P220" s="468">
        <f>'Decision tree'!BN336</f>
        <v>1</v>
      </c>
      <c r="V220" s="467" t="str">
        <f t="shared" si="79"/>
        <v>Staff</v>
      </c>
      <c r="W220" s="468">
        <f t="shared" si="79"/>
        <v>0.967741935483871</v>
      </c>
      <c r="X220" s="468">
        <f t="shared" si="79"/>
        <v>1</v>
      </c>
      <c r="Y220" s="582">
        <f t="shared" si="80"/>
        <v>1</v>
      </c>
      <c r="Z220" s="582">
        <f t="shared" si="80"/>
        <v>1</v>
      </c>
      <c r="AA220" s="414"/>
      <c r="AB220" s="414"/>
      <c r="AC220" s="414"/>
      <c r="AD220" s="414"/>
      <c r="AE220" s="414"/>
      <c r="AT220" s="232"/>
      <c r="AU220" s="232"/>
      <c r="AV220" s="232"/>
      <c r="AW220" s="232"/>
      <c r="AX220" s="232"/>
      <c r="AY220" s="232"/>
      <c r="AZ220" s="232"/>
      <c r="BA220" s="232"/>
      <c r="BB220" s="232"/>
      <c r="BC220" s="232"/>
      <c r="BD220" s="232"/>
      <c r="BJ220"/>
      <c r="BK220" s="232"/>
      <c r="BL220" s="232"/>
      <c r="BM220" s="232"/>
      <c r="BN220" s="232"/>
      <c r="BO220" s="232"/>
      <c r="BP220" s="232"/>
      <c r="BQ220" s="232"/>
      <c r="BR220" s="232"/>
      <c r="BS220" s="232"/>
      <c r="BT220" s="232"/>
      <c r="BU220" s="232"/>
      <c r="BX220"/>
    </row>
    <row r="221" spans="3:76" s="212" customFormat="1" ht="60" customHeight="1" x14ac:dyDescent="0.4">
      <c r="C221" s="208"/>
      <c r="D221" s="467" t="s">
        <v>354</v>
      </c>
      <c r="E221" s="469">
        <f>'Decision tree'!F243</f>
        <v>0.77419354838709675</v>
      </c>
      <c r="F221" s="469">
        <f>'Decision tree'!AB243</f>
        <v>0.5714285714285714</v>
      </c>
      <c r="G221"/>
      <c r="H221"/>
      <c r="I221"/>
      <c r="J221"/>
      <c r="K221"/>
      <c r="L221" s="201"/>
      <c r="N221" s="467" t="s">
        <v>354</v>
      </c>
      <c r="O221" s="468">
        <f>'Decision tree'!AW337</f>
        <v>0.66666666666666663</v>
      </c>
      <c r="P221" s="468">
        <f>'Decision tree'!BN337</f>
        <v>0.8</v>
      </c>
      <c r="V221" s="467" t="str">
        <f t="shared" si="79"/>
        <v>Parents</v>
      </c>
      <c r="W221" s="468">
        <f t="shared" si="79"/>
        <v>0.77419354838709675</v>
      </c>
      <c r="X221" s="468">
        <f t="shared" si="79"/>
        <v>0.5714285714285714</v>
      </c>
      <c r="Y221" s="582">
        <f t="shared" si="80"/>
        <v>0.66666666666666663</v>
      </c>
      <c r="Z221" s="582">
        <f t="shared" si="80"/>
        <v>0.8</v>
      </c>
      <c r="AA221" s="414"/>
      <c r="AB221" s="414"/>
      <c r="AC221" s="414"/>
      <c r="AD221" s="414"/>
      <c r="AE221" s="414"/>
      <c r="AU221"/>
      <c r="AV221"/>
      <c r="AW221"/>
      <c r="AX221"/>
      <c r="AY221"/>
      <c r="AZ221"/>
      <c r="BA221"/>
      <c r="BB221"/>
      <c r="BC221"/>
      <c r="BJ221"/>
      <c r="BL221"/>
      <c r="BM221"/>
      <c r="BN221"/>
      <c r="BO221"/>
      <c r="BP221"/>
      <c r="BQ221"/>
      <c r="BR221"/>
      <c r="BS221"/>
      <c r="BT221"/>
      <c r="BX221"/>
    </row>
    <row r="222" spans="3:76" s="212" customFormat="1" ht="60" customHeight="1" x14ac:dyDescent="0.4">
      <c r="C222" s="208"/>
      <c r="D222" s="467" t="s">
        <v>355</v>
      </c>
      <c r="E222" s="469">
        <f>'Decision tree'!F244</f>
        <v>0.80645161290322576</v>
      </c>
      <c r="F222" s="469">
        <f>'Decision tree'!AB244</f>
        <v>0.42857142857142855</v>
      </c>
      <c r="G222"/>
      <c r="H222"/>
      <c r="I222"/>
      <c r="J222"/>
      <c r="K222"/>
      <c r="L222" s="201"/>
      <c r="N222" s="467" t="s">
        <v>355</v>
      </c>
      <c r="O222" s="468">
        <f>'Decision tree'!AW338</f>
        <v>0.66666666666666663</v>
      </c>
      <c r="P222" s="468">
        <f>'Decision tree'!BN338</f>
        <v>0.6</v>
      </c>
      <c r="Q222" s="201"/>
      <c r="R222" s="201"/>
      <c r="S222"/>
      <c r="T222"/>
      <c r="U222"/>
      <c r="V222" s="467" t="str">
        <f t="shared" si="79"/>
        <v>Children</v>
      </c>
      <c r="W222" s="468">
        <f t="shared" si="79"/>
        <v>0.80645161290322576</v>
      </c>
      <c r="X222" s="468">
        <f t="shared" si="79"/>
        <v>0.42857142857142855</v>
      </c>
      <c r="Y222" s="582">
        <f t="shared" si="80"/>
        <v>0.66666666666666663</v>
      </c>
      <c r="Z222" s="582">
        <f t="shared" si="80"/>
        <v>0.6</v>
      </c>
      <c r="AA222" s="414"/>
      <c r="AB222" s="414"/>
      <c r="AC222" s="414"/>
      <c r="AD222" s="414"/>
      <c r="AE222" s="414"/>
      <c r="AU222"/>
      <c r="AV222"/>
      <c r="AW222"/>
      <c r="AX222"/>
      <c r="AY222"/>
      <c r="AZ222"/>
      <c r="BA222"/>
      <c r="BB222"/>
      <c r="BC222"/>
      <c r="BJ222"/>
      <c r="BL222"/>
      <c r="BM222"/>
      <c r="BN222"/>
      <c r="BO222"/>
      <c r="BP222"/>
      <c r="BQ222"/>
      <c r="BR222"/>
      <c r="BS222"/>
      <c r="BT222"/>
      <c r="BX222"/>
    </row>
    <row r="223" spans="3:76" s="212" customFormat="1" ht="60" customHeight="1" x14ac:dyDescent="0.55000000000000004">
      <c r="C223" s="208"/>
      <c r="D223" s="467" t="s">
        <v>356</v>
      </c>
      <c r="E223" s="469">
        <f>'Decision tree'!F245</f>
        <v>0</v>
      </c>
      <c r="F223" s="469">
        <f>'Decision tree'!AB245</f>
        <v>0</v>
      </c>
      <c r="G223"/>
      <c r="H223"/>
      <c r="I223"/>
      <c r="J223"/>
      <c r="K223"/>
      <c r="L223" s="201"/>
      <c r="N223" s="467" t="s">
        <v>356</v>
      </c>
      <c r="O223" s="468">
        <f>'Decision tree'!AW339</f>
        <v>0</v>
      </c>
      <c r="P223" s="468">
        <f>'Decision tree'!BN339</f>
        <v>0.2</v>
      </c>
      <c r="Q223" s="201"/>
      <c r="R223"/>
      <c r="S223"/>
      <c r="T223"/>
      <c r="U223"/>
      <c r="V223" s="467" t="str">
        <f t="shared" si="79"/>
        <v>School neighbours</v>
      </c>
      <c r="W223" s="468">
        <f t="shared" si="79"/>
        <v>0</v>
      </c>
      <c r="X223" s="468">
        <f t="shared" si="79"/>
        <v>0</v>
      </c>
      <c r="Y223" s="554">
        <f t="shared" si="80"/>
        <v>0</v>
      </c>
      <c r="Z223" s="554">
        <f t="shared" si="80"/>
        <v>0.2</v>
      </c>
      <c r="AU223" s="338"/>
      <c r="AV223" s="419"/>
      <c r="AW223" s="339"/>
      <c r="AX223" s="230"/>
      <c r="AY223" s="376"/>
      <c r="AZ223"/>
      <c r="BA223"/>
      <c r="BB223"/>
      <c r="BC223"/>
      <c r="BJ223"/>
      <c r="BL223" s="338"/>
      <c r="BM223" s="419"/>
      <c r="BN223" s="339"/>
      <c r="BO223" s="230"/>
      <c r="BP223" s="376"/>
      <c r="BQ223"/>
      <c r="BR223"/>
      <c r="BS223"/>
      <c r="BT223"/>
      <c r="BX223"/>
    </row>
    <row r="224" spans="3:76" s="212" customFormat="1" ht="60" customHeight="1" x14ac:dyDescent="0.45">
      <c r="D224" s="467" t="s">
        <v>357</v>
      </c>
      <c r="E224" s="469">
        <f>'Decision tree'!F246</f>
        <v>3.2258064516129031E-2</v>
      </c>
      <c r="F224" s="469">
        <f>'Decision tree'!AB246</f>
        <v>0</v>
      </c>
      <c r="N224" s="467" t="s">
        <v>357</v>
      </c>
      <c r="O224" s="468">
        <f>'Decision tree'!AW340</f>
        <v>0.66666666666666663</v>
      </c>
      <c r="P224" s="468">
        <f>'Decision tree'!BN340</f>
        <v>0</v>
      </c>
      <c r="Q224" s="201"/>
      <c r="R224"/>
      <c r="S224"/>
      <c r="T224"/>
      <c r="U224"/>
      <c r="V224" s="467" t="str">
        <f t="shared" si="79"/>
        <v>Local Community</v>
      </c>
      <c r="W224" s="468">
        <f t="shared" si="79"/>
        <v>3.2258064516129031E-2</v>
      </c>
      <c r="X224" s="468">
        <f t="shared" si="79"/>
        <v>0</v>
      </c>
      <c r="Y224" s="554">
        <f t="shared" si="80"/>
        <v>0.66666666666666663</v>
      </c>
      <c r="Z224" s="554">
        <f t="shared" si="80"/>
        <v>0</v>
      </c>
      <c r="AU224" s="338"/>
      <c r="AV224" s="419"/>
      <c r="AW224" s="339"/>
      <c r="AX224" s="230"/>
      <c r="AY224"/>
      <c r="AZ224"/>
      <c r="BA224"/>
      <c r="BB224"/>
      <c r="BC224"/>
      <c r="BJ224"/>
      <c r="BL224" s="338"/>
      <c r="BM224" s="419"/>
      <c r="BN224" s="339"/>
      <c r="BO224" s="230"/>
      <c r="BP224"/>
      <c r="BQ224"/>
      <c r="BR224"/>
      <c r="BS224"/>
      <c r="BT224"/>
      <c r="BX224"/>
    </row>
    <row r="225" spans="2:77" ht="40" customHeight="1" x14ac:dyDescent="0.55000000000000004">
      <c r="O225" s="248"/>
      <c r="P225" s="248"/>
      <c r="R225"/>
      <c r="AP225" s="212"/>
      <c r="AS225" s="212"/>
      <c r="AT225" s="212"/>
      <c r="AU225" s="338"/>
      <c r="AV225" s="419"/>
      <c r="AW225" s="339"/>
      <c r="AX225" s="230"/>
      <c r="BK225" s="212"/>
      <c r="BL225" s="338"/>
      <c r="BM225" s="419"/>
      <c r="BN225" s="339"/>
      <c r="BO225" s="230"/>
    </row>
    <row r="226" spans="2:77" ht="40" customHeight="1" thickBot="1" x14ac:dyDescent="0.45">
      <c r="B226" s="224"/>
      <c r="D226" s="225"/>
      <c r="E226" s="205"/>
      <c r="F226" s="226"/>
      <c r="L226" s="201"/>
      <c r="M226" s="201"/>
      <c r="R226"/>
      <c r="AT226" s="243"/>
      <c r="AU226" s="338"/>
      <c r="AV226" s="419"/>
      <c r="AW226" s="419"/>
      <c r="AX226" s="419"/>
      <c r="AY226" s="419"/>
      <c r="AZ226" s="419"/>
      <c r="BA226" s="419"/>
      <c r="BB226" s="419"/>
      <c r="BC226" s="419"/>
      <c r="BD226" s="419"/>
      <c r="BF226" s="419"/>
      <c r="BG226" s="419"/>
      <c r="BK226" s="341"/>
      <c r="BL226" s="338"/>
      <c r="BM226" s="419"/>
      <c r="BN226" s="419"/>
      <c r="BO226" s="419"/>
      <c r="BP226" s="419"/>
      <c r="BQ226" s="419"/>
      <c r="BR226" s="419"/>
      <c r="BS226" s="419"/>
      <c r="BT226" s="419"/>
      <c r="BU226" s="419"/>
      <c r="BX226" s="419"/>
      <c r="BY226" s="419"/>
    </row>
    <row r="227" spans="2:77" ht="40" customHeight="1" thickBot="1" x14ac:dyDescent="0.4">
      <c r="B227" s="224"/>
      <c r="C227" s="799" t="s">
        <v>358</v>
      </c>
      <c r="D227" s="800"/>
      <c r="E227" s="800"/>
      <c r="F227" s="800"/>
      <c r="G227" s="800"/>
      <c r="H227" s="801"/>
      <c r="I227" s="232"/>
      <c r="J227" s="232"/>
      <c r="K227" s="232"/>
      <c r="M227" s="201"/>
      <c r="R227"/>
      <c r="AT227" s="243"/>
      <c r="AU227" s="338"/>
      <c r="AV227" s="419"/>
      <c r="AW227" s="419"/>
      <c r="AX227" s="419"/>
      <c r="AY227" s="419"/>
      <c r="AZ227" s="419"/>
      <c r="BA227" s="419"/>
      <c r="BB227" s="419"/>
      <c r="BC227" s="419"/>
      <c r="BD227" s="419"/>
      <c r="BF227" s="419"/>
      <c r="BG227" s="419"/>
      <c r="BK227" s="341"/>
      <c r="BL227" s="338"/>
      <c r="BM227" s="419"/>
      <c r="BN227" s="419"/>
      <c r="BO227" s="419"/>
      <c r="BP227" s="419"/>
      <c r="BQ227" s="419"/>
      <c r="BR227" s="419"/>
      <c r="BS227" s="419"/>
      <c r="BT227" s="419"/>
      <c r="BU227" s="419"/>
      <c r="BX227" s="419"/>
      <c r="BY227" s="419"/>
    </row>
    <row r="228" spans="2:77" ht="40" customHeight="1" x14ac:dyDescent="0.35">
      <c r="B228" s="224"/>
      <c r="C228" s="241"/>
      <c r="D228" s="241"/>
      <c r="E228" s="241"/>
      <c r="F228" s="241"/>
      <c r="G228" s="241"/>
      <c r="H228" s="241"/>
      <c r="I228" s="241"/>
      <c r="J228" s="241"/>
      <c r="K228" s="241"/>
      <c r="M228" s="201"/>
      <c r="R228"/>
      <c r="AT228" s="243"/>
      <c r="AU228" s="338"/>
      <c r="AV228" s="419"/>
      <c r="AW228" s="419"/>
      <c r="AX228" s="419"/>
      <c r="AY228" s="419"/>
      <c r="AZ228" s="419"/>
      <c r="BA228" s="419"/>
      <c r="BB228" s="419"/>
      <c r="BC228" s="419"/>
      <c r="BD228" s="419"/>
      <c r="BF228" s="419"/>
      <c r="BG228" s="419"/>
      <c r="BK228" s="341"/>
      <c r="BL228" s="338"/>
      <c r="BM228" s="419"/>
      <c r="BN228" s="419"/>
      <c r="BO228" s="419"/>
      <c r="BP228" s="419"/>
      <c r="BQ228" s="419"/>
      <c r="BR228" s="419"/>
      <c r="BS228" s="419"/>
      <c r="BT228" s="419"/>
      <c r="BU228" s="419"/>
      <c r="BX228" s="419"/>
      <c r="BY228" s="419"/>
    </row>
    <row r="229" spans="2:77" ht="62.5" customHeight="1" x14ac:dyDescent="0.35">
      <c r="B229" s="224"/>
      <c r="C229" s="241"/>
      <c r="D229" s="241" t="s">
        <v>1925</v>
      </c>
      <c r="E229" s="658" t="s">
        <v>1932</v>
      </c>
      <c r="F229" s="476" t="s">
        <v>1863</v>
      </c>
      <c r="G229" s="241"/>
      <c r="H229" s="241"/>
      <c r="I229" s="241"/>
      <c r="J229" s="241"/>
      <c r="K229" s="241"/>
      <c r="M229" s="201"/>
      <c r="R229"/>
      <c r="AT229" s="243"/>
      <c r="AU229" s="338"/>
      <c r="AV229" s="419"/>
      <c r="AW229" s="419"/>
      <c r="AX229" s="419"/>
      <c r="AY229" s="419"/>
      <c r="AZ229" s="419"/>
      <c r="BA229" s="419"/>
      <c r="BB229" s="419"/>
      <c r="BC229" s="419"/>
      <c r="BD229" s="419"/>
      <c r="BF229" s="419"/>
      <c r="BG229" s="419"/>
      <c r="BK229" s="341"/>
      <c r="BL229" s="338"/>
      <c r="BM229" s="419"/>
      <c r="BN229" s="419"/>
      <c r="BO229" s="419"/>
      <c r="BP229" s="419"/>
      <c r="BQ229" s="419"/>
      <c r="BR229" s="419"/>
      <c r="BS229" s="419"/>
      <c r="BT229" s="419"/>
      <c r="BU229" s="419"/>
      <c r="BX229" s="419"/>
      <c r="BY229" s="419"/>
    </row>
    <row r="230" spans="2:77" ht="40" customHeight="1" x14ac:dyDescent="0.35">
      <c r="B230" s="224"/>
      <c r="C230" s="241"/>
      <c r="D230" s="552" t="s">
        <v>110</v>
      </c>
      <c r="E230" s="736">
        <f>SUM(7/31)</f>
        <v>0.22580645161290322</v>
      </c>
      <c r="F230" s="737">
        <f>SUM(1/7)</f>
        <v>0.14285714285714285</v>
      </c>
      <c r="G230" s="241"/>
      <c r="H230" s="241"/>
      <c r="I230" s="241"/>
      <c r="J230" s="241"/>
      <c r="K230" s="241"/>
      <c r="M230" s="201"/>
      <c r="R230"/>
      <c r="AT230" s="243"/>
      <c r="AU230" s="338"/>
      <c r="AV230" s="419"/>
      <c r="AW230" s="419"/>
      <c r="AX230" s="419"/>
      <c r="AY230" s="419"/>
      <c r="AZ230" s="419"/>
      <c r="BA230" s="419"/>
      <c r="BB230" s="419"/>
      <c r="BC230" s="419"/>
      <c r="BD230" s="419"/>
      <c r="BF230" s="419"/>
      <c r="BG230" s="419"/>
      <c r="BK230" s="341"/>
      <c r="BL230" s="338"/>
      <c r="BM230" s="419"/>
      <c r="BN230" s="419"/>
      <c r="BO230" s="419"/>
      <c r="BP230" s="419"/>
      <c r="BQ230" s="419"/>
      <c r="BR230" s="419"/>
      <c r="BS230" s="419"/>
      <c r="BT230" s="419"/>
      <c r="BU230" s="419"/>
      <c r="BX230" s="419"/>
      <c r="BY230" s="419"/>
    </row>
    <row r="231" spans="2:77" ht="40" customHeight="1" x14ac:dyDescent="0.35">
      <c r="B231" s="224"/>
      <c r="C231" s="241"/>
      <c r="D231" s="552" t="s">
        <v>111</v>
      </c>
      <c r="E231" s="736">
        <f>SUM(24/31)</f>
        <v>0.77419354838709675</v>
      </c>
      <c r="F231" s="736">
        <f>SUM(6/7)</f>
        <v>0.8571428571428571</v>
      </c>
      <c r="G231" s="241"/>
      <c r="H231" s="241"/>
      <c r="I231" s="241"/>
      <c r="J231" s="241"/>
      <c r="K231" s="241"/>
      <c r="M231" s="201"/>
      <c r="R231"/>
      <c r="AT231" s="243"/>
      <c r="AU231" s="338"/>
      <c r="AV231" s="419"/>
      <c r="AW231" s="419"/>
      <c r="AX231" s="419"/>
      <c r="AY231" s="419"/>
      <c r="AZ231" s="419"/>
      <c r="BA231" s="419"/>
      <c r="BB231" s="419"/>
      <c r="BC231" s="419"/>
      <c r="BD231" s="419"/>
      <c r="BF231" s="419"/>
      <c r="BG231" s="419"/>
      <c r="BK231" s="341"/>
      <c r="BL231" s="338"/>
      <c r="BM231" s="419"/>
      <c r="BN231" s="419"/>
      <c r="BO231" s="419"/>
      <c r="BP231" s="419"/>
      <c r="BQ231" s="419"/>
      <c r="BR231" s="419"/>
      <c r="BS231" s="419"/>
      <c r="BT231" s="419"/>
      <c r="BU231" s="419"/>
      <c r="BX231" s="419"/>
      <c r="BY231" s="419"/>
    </row>
    <row r="232" spans="2:77" ht="40" customHeight="1" x14ac:dyDescent="0.35">
      <c r="B232" s="224"/>
      <c r="C232" s="241"/>
      <c r="D232" s="241"/>
      <c r="E232" s="241"/>
      <c r="F232" s="241"/>
      <c r="G232" s="241"/>
      <c r="H232" s="241"/>
      <c r="I232" s="241"/>
      <c r="J232" s="241"/>
      <c r="K232" s="241"/>
      <c r="M232" s="201"/>
      <c r="R232"/>
      <c r="AT232" s="243"/>
      <c r="AU232" s="338"/>
      <c r="AV232" s="419"/>
      <c r="AW232" s="419"/>
      <c r="AX232" s="419"/>
      <c r="AY232" s="419"/>
      <c r="AZ232" s="419"/>
      <c r="BA232" s="419"/>
      <c r="BB232" s="419"/>
      <c r="BC232" s="419"/>
      <c r="BD232" s="419"/>
      <c r="BF232" s="419"/>
      <c r="BG232" s="419"/>
      <c r="BK232" s="341"/>
      <c r="BL232" s="338"/>
      <c r="BM232" s="419"/>
      <c r="BN232" s="419"/>
      <c r="BO232" s="419"/>
      <c r="BP232" s="419"/>
      <c r="BQ232" s="419"/>
      <c r="BR232" s="419"/>
      <c r="BS232" s="419"/>
      <c r="BT232" s="419"/>
      <c r="BU232" s="419"/>
      <c r="BX232" s="419"/>
      <c r="BY232" s="419"/>
    </row>
    <row r="233" spans="2:77" ht="40" customHeight="1" x14ac:dyDescent="0.35">
      <c r="B233" s="224"/>
      <c r="C233" s="848"/>
      <c r="D233" s="848"/>
      <c r="E233" s="419"/>
      <c r="F233" s="419"/>
      <c r="G233" s="419"/>
      <c r="H233" s="297"/>
      <c r="I233" s="297"/>
      <c r="J233" s="297"/>
      <c r="M233" s="201"/>
      <c r="R233"/>
      <c r="AT233" s="243"/>
      <c r="AU233" s="338"/>
      <c r="AV233" s="419"/>
      <c r="AW233" s="419"/>
      <c r="AX233" s="419"/>
      <c r="AY233" s="419"/>
      <c r="AZ233" s="419"/>
      <c r="BA233" s="419"/>
      <c r="BB233" s="419"/>
      <c r="BC233" s="419"/>
      <c r="BD233" s="419"/>
      <c r="BF233" s="419"/>
      <c r="BG233" s="419"/>
      <c r="BK233" s="341"/>
      <c r="BL233" s="338"/>
      <c r="BM233" s="419"/>
      <c r="BN233" s="419"/>
      <c r="BO233" s="419"/>
      <c r="BP233" s="419"/>
      <c r="BQ233" s="419"/>
      <c r="BR233" s="419"/>
      <c r="BS233" s="419"/>
      <c r="BT233" s="419"/>
      <c r="BU233" s="419"/>
      <c r="BX233" s="419"/>
      <c r="BY233" s="419"/>
    </row>
    <row r="234" spans="2:77" ht="40" customHeight="1" x14ac:dyDescent="0.35">
      <c r="B234" s="224"/>
      <c r="C234" s="931" t="s">
        <v>1861</v>
      </c>
      <c r="D234" s="931"/>
      <c r="E234" s="931"/>
      <c r="F234" s="931"/>
      <c r="G234" s="205"/>
      <c r="H234" s="931" t="s">
        <v>1895</v>
      </c>
      <c r="I234" s="931"/>
      <c r="J234" s="931"/>
      <c r="K234" s="931"/>
      <c r="L234" s="931"/>
      <c r="R234"/>
      <c r="AT234" s="243"/>
      <c r="AU234" s="338"/>
      <c r="AV234" s="419"/>
      <c r="AW234" s="419"/>
      <c r="AX234" s="419"/>
      <c r="AY234" s="419"/>
      <c r="AZ234" s="419"/>
      <c r="BA234" s="419"/>
      <c r="BB234" s="419"/>
      <c r="BC234" s="419"/>
      <c r="BD234" s="419"/>
      <c r="BF234" s="419"/>
      <c r="BG234" s="419"/>
      <c r="BK234" s="341"/>
      <c r="BL234" s="338"/>
      <c r="BM234" s="419"/>
      <c r="BN234" s="419"/>
      <c r="BO234" s="419"/>
      <c r="BP234" s="419"/>
      <c r="BQ234" s="419"/>
      <c r="BR234" s="419"/>
      <c r="BS234" s="419"/>
      <c r="BT234" s="419"/>
      <c r="BU234" s="419"/>
      <c r="BX234" s="419"/>
      <c r="BY234" s="419"/>
    </row>
    <row r="235" spans="2:77" ht="40" customHeight="1" x14ac:dyDescent="0.35">
      <c r="B235" s="224"/>
      <c r="C235" s="932" t="s">
        <v>362</v>
      </c>
      <c r="D235" s="932"/>
      <c r="E235" s="932"/>
      <c r="F235" s="932"/>
      <c r="H235" s="930" t="s">
        <v>362</v>
      </c>
      <c r="I235" s="930"/>
      <c r="J235" s="930"/>
      <c r="K235" s="930"/>
      <c r="L235" s="930"/>
      <c r="M235" s="242"/>
      <c r="R235"/>
      <c r="AT235" s="243"/>
      <c r="AU235" s="338"/>
      <c r="AV235" s="419"/>
      <c r="AW235" s="419"/>
      <c r="AX235" s="419"/>
      <c r="AY235" s="419"/>
      <c r="AZ235" s="419"/>
      <c r="BA235" s="419"/>
      <c r="BB235" s="419"/>
      <c r="BC235" s="419"/>
      <c r="BD235" s="419"/>
      <c r="BF235" s="419"/>
      <c r="BG235" s="419"/>
      <c r="BK235" s="341"/>
      <c r="BL235" s="338"/>
      <c r="BM235" s="419"/>
      <c r="BN235" s="419"/>
      <c r="BO235" s="419"/>
      <c r="BP235" s="419"/>
      <c r="BQ235" s="419"/>
      <c r="BR235" s="419"/>
      <c r="BS235" s="419"/>
      <c r="BT235" s="419"/>
      <c r="BU235" s="419"/>
      <c r="BX235" s="419"/>
      <c r="BY235" s="419"/>
    </row>
    <row r="236" spans="2:77" ht="60" customHeight="1" x14ac:dyDescent="0.35">
      <c r="B236" s="224"/>
      <c r="C236" s="245" t="s">
        <v>363</v>
      </c>
      <c r="D236" s="803" t="s">
        <v>364</v>
      </c>
      <c r="E236" s="803"/>
      <c r="F236" s="803"/>
      <c r="H236" s="342" t="s">
        <v>332</v>
      </c>
      <c r="I236" s="803" t="s">
        <v>365</v>
      </c>
      <c r="J236" s="803"/>
      <c r="K236" s="803"/>
      <c r="L236" s="803"/>
      <c r="M236" s="451"/>
      <c r="R236"/>
      <c r="AT236" s="243"/>
      <c r="AU236" s="338"/>
      <c r="AV236" s="419"/>
      <c r="AW236" s="419"/>
      <c r="AX236" s="419"/>
      <c r="AY236" s="419"/>
      <c r="AZ236" s="419"/>
      <c r="BA236" s="419"/>
      <c r="BB236" s="419"/>
      <c r="BC236" s="419"/>
      <c r="BD236" s="419"/>
      <c r="BF236" s="419"/>
      <c r="BG236" s="419"/>
      <c r="BK236" s="341"/>
      <c r="BL236" s="338"/>
      <c r="BM236" s="419"/>
      <c r="BN236" s="419"/>
      <c r="BO236" s="419"/>
      <c r="BP236" s="419"/>
      <c r="BQ236" s="419"/>
      <c r="BR236" s="419"/>
      <c r="BS236" s="419"/>
      <c r="BT236" s="419"/>
      <c r="BU236" s="419"/>
      <c r="BX236" s="419"/>
      <c r="BY236" s="419"/>
    </row>
    <row r="237" spans="2:77" ht="60" customHeight="1" x14ac:dyDescent="0.35">
      <c r="B237" s="224"/>
      <c r="C237" s="245" t="s">
        <v>366</v>
      </c>
      <c r="D237" s="803" t="s">
        <v>367</v>
      </c>
      <c r="E237" s="803"/>
      <c r="F237" s="803"/>
      <c r="I237" s="544"/>
      <c r="J237" s="544"/>
      <c r="M237" s="201"/>
      <c r="R237"/>
      <c r="AT237" s="243"/>
      <c r="AU237" s="338"/>
      <c r="AV237" s="419"/>
      <c r="AW237" s="419"/>
      <c r="AX237" s="419"/>
      <c r="AY237" s="419"/>
      <c r="AZ237" s="419"/>
      <c r="BA237" s="419"/>
      <c r="BB237" s="419"/>
      <c r="BC237" s="419"/>
      <c r="BD237" s="419"/>
      <c r="BF237" s="419"/>
      <c r="BG237" s="419"/>
      <c r="BK237" s="341"/>
      <c r="BL237" s="338"/>
      <c r="BM237" s="419"/>
      <c r="BN237" s="419"/>
      <c r="BO237" s="419"/>
      <c r="BP237" s="419"/>
      <c r="BQ237" s="419"/>
      <c r="BR237" s="419"/>
      <c r="BS237" s="419"/>
      <c r="BT237" s="419"/>
      <c r="BU237" s="419"/>
      <c r="BX237" s="419"/>
      <c r="BY237" s="419"/>
    </row>
    <row r="238" spans="2:77" ht="60" customHeight="1" x14ac:dyDescent="0.35">
      <c r="B238" s="224"/>
      <c r="C238" s="245" t="s">
        <v>368</v>
      </c>
      <c r="D238" s="803" t="s">
        <v>369</v>
      </c>
      <c r="E238" s="803"/>
      <c r="F238" s="803"/>
      <c r="I238" s="544"/>
      <c r="J238" s="544"/>
      <c r="M238" s="201"/>
      <c r="R238"/>
      <c r="V238" s="243"/>
      <c r="W238" s="244"/>
      <c r="X238" s="341"/>
      <c r="Y238" s="810"/>
      <c r="Z238" s="810"/>
      <c r="AA238" s="810"/>
      <c r="AB238" s="810"/>
      <c r="AC238" s="810"/>
      <c r="AT238" s="243"/>
      <c r="AU238" s="338"/>
      <c r="AV238" s="419"/>
      <c r="AW238" s="419"/>
      <c r="AX238" s="419"/>
      <c r="AY238" s="419"/>
      <c r="AZ238" s="419"/>
      <c r="BA238" s="419"/>
      <c r="BB238" s="419"/>
      <c r="BC238" s="419"/>
      <c r="BD238" s="419"/>
      <c r="BF238" s="419"/>
      <c r="BG238" s="419"/>
      <c r="BK238" s="341"/>
      <c r="BL238" s="338"/>
      <c r="BM238" s="419"/>
      <c r="BN238" s="419"/>
      <c r="BO238" s="419"/>
      <c r="BP238" s="419"/>
      <c r="BQ238" s="419"/>
      <c r="BR238" s="419"/>
      <c r="BS238" s="419"/>
      <c r="BT238" s="419"/>
      <c r="BU238" s="419"/>
      <c r="BX238" s="419"/>
      <c r="BY238" s="419"/>
    </row>
    <row r="239" spans="2:77" ht="60" customHeight="1" x14ac:dyDescent="0.35">
      <c r="B239" s="224"/>
      <c r="C239" s="245" t="s">
        <v>370</v>
      </c>
      <c r="D239" s="803" t="s">
        <v>371</v>
      </c>
      <c r="E239" s="803"/>
      <c r="F239" s="803"/>
      <c r="I239" s="544"/>
      <c r="J239" s="544"/>
      <c r="M239" s="201"/>
      <c r="R239"/>
      <c r="V239" s="243"/>
      <c r="W239" s="244"/>
      <c r="X239" s="341"/>
      <c r="Y239" s="810"/>
      <c r="Z239" s="810"/>
      <c r="AA239" s="810"/>
      <c r="AB239" s="810"/>
      <c r="AC239" s="810"/>
      <c r="AT239" s="243"/>
      <c r="AU239" s="338"/>
      <c r="AV239" s="419"/>
      <c r="AW239" s="419"/>
      <c r="AX239" s="419"/>
      <c r="AY239" s="419"/>
      <c r="AZ239" s="419"/>
      <c r="BA239" s="419"/>
      <c r="BB239" s="419"/>
      <c r="BC239" s="419"/>
      <c r="BD239" s="419"/>
      <c r="BF239" s="419"/>
      <c r="BG239" s="419"/>
      <c r="BK239" s="341"/>
      <c r="BL239" s="338"/>
      <c r="BM239" s="419"/>
      <c r="BN239" s="419"/>
      <c r="BO239" s="419"/>
      <c r="BP239" s="419"/>
      <c r="BQ239" s="419"/>
      <c r="BR239" s="419"/>
      <c r="BS239" s="419"/>
      <c r="BT239" s="419"/>
      <c r="BU239" s="419"/>
      <c r="BX239" s="419"/>
      <c r="BY239" s="419"/>
    </row>
    <row r="240" spans="2:77" ht="60" customHeight="1" x14ac:dyDescent="0.35">
      <c r="B240" s="224"/>
      <c r="C240" s="245" t="s">
        <v>372</v>
      </c>
      <c r="D240" s="803" t="s">
        <v>373</v>
      </c>
      <c r="E240" s="803"/>
      <c r="F240" s="803"/>
      <c r="I240" s="544"/>
      <c r="J240" s="544"/>
      <c r="M240" s="201"/>
      <c r="R240"/>
      <c r="V240" s="243"/>
      <c r="W240" s="244"/>
      <c r="X240" s="341"/>
      <c r="Y240" s="810"/>
      <c r="Z240" s="810"/>
      <c r="AA240" s="810"/>
      <c r="AB240" s="810"/>
      <c r="AC240" s="810"/>
      <c r="AT240" s="243"/>
      <c r="AU240" s="338"/>
      <c r="AV240" s="419"/>
      <c r="AW240" s="419"/>
      <c r="AX240" s="419"/>
      <c r="AY240" s="419"/>
      <c r="AZ240" s="419"/>
      <c r="BA240" s="419"/>
      <c r="BB240" s="419"/>
      <c r="BC240" s="419"/>
      <c r="BD240" s="419"/>
      <c r="BF240" s="419"/>
      <c r="BG240" s="419"/>
      <c r="BK240" s="341"/>
      <c r="BL240" s="338"/>
      <c r="BM240" s="419"/>
      <c r="BN240" s="419"/>
      <c r="BO240" s="419"/>
      <c r="BP240" s="419"/>
      <c r="BQ240" s="419"/>
      <c r="BR240" s="419"/>
      <c r="BS240" s="419"/>
      <c r="BT240" s="419"/>
      <c r="BU240" s="419"/>
      <c r="BX240" s="419"/>
      <c r="BY240" s="419"/>
    </row>
    <row r="241" spans="2:77" ht="60" customHeight="1" x14ac:dyDescent="0.35">
      <c r="B241" s="224"/>
      <c r="C241" s="245" t="s">
        <v>168</v>
      </c>
      <c r="D241" s="803" t="s">
        <v>374</v>
      </c>
      <c r="E241" s="803"/>
      <c r="F241" s="803"/>
      <c r="I241" s="544"/>
      <c r="J241" s="544"/>
      <c r="M241" s="201"/>
      <c r="R241"/>
      <c r="V241" s="243"/>
      <c r="W241" s="244"/>
      <c r="X241" s="341"/>
      <c r="Y241" s="810"/>
      <c r="Z241" s="810"/>
      <c r="AA241" s="810"/>
      <c r="AB241" s="810"/>
      <c r="AC241" s="810"/>
      <c r="AT241" s="243"/>
      <c r="AU241" s="338"/>
      <c r="AV241" s="419"/>
      <c r="AW241" s="419"/>
      <c r="AX241" s="419"/>
      <c r="AY241" s="419"/>
      <c r="AZ241" s="419"/>
      <c r="BA241" s="419"/>
      <c r="BB241" s="419"/>
      <c r="BC241" s="419"/>
      <c r="BD241" s="419"/>
      <c r="BF241" s="419"/>
      <c r="BG241" s="419"/>
      <c r="BK241" s="341"/>
      <c r="BL241" s="338"/>
      <c r="BM241" s="419"/>
      <c r="BN241" s="419"/>
      <c r="BO241" s="419"/>
      <c r="BP241" s="419"/>
      <c r="BQ241" s="419"/>
      <c r="BR241" s="419"/>
      <c r="BS241" s="419"/>
      <c r="BT241" s="419"/>
      <c r="BU241" s="419"/>
      <c r="BX241" s="419"/>
      <c r="BY241" s="419"/>
    </row>
    <row r="242" spans="2:77" ht="60" customHeight="1" x14ac:dyDescent="0.35">
      <c r="B242" s="224"/>
      <c r="C242" s="245" t="s">
        <v>375</v>
      </c>
      <c r="D242" s="803" t="s">
        <v>376</v>
      </c>
      <c r="E242" s="803"/>
      <c r="F242" s="803"/>
      <c r="I242" s="544"/>
      <c r="J242" s="544"/>
      <c r="M242" s="201"/>
      <c r="R242"/>
      <c r="V242" s="243"/>
      <c r="W242" s="244"/>
      <c r="X242" s="341"/>
      <c r="Y242" s="810"/>
      <c r="Z242" s="810"/>
      <c r="AA242" s="810"/>
      <c r="AB242" s="810"/>
      <c r="AC242" s="810"/>
      <c r="AT242" s="243"/>
      <c r="AU242" s="338"/>
      <c r="AV242" s="419"/>
      <c r="AW242" s="419"/>
      <c r="AX242" s="419"/>
      <c r="AY242" s="419"/>
      <c r="AZ242" s="419"/>
      <c r="BA242" s="419"/>
      <c r="BB242" s="419"/>
      <c r="BC242" s="419"/>
      <c r="BD242" s="419"/>
      <c r="BF242" s="419"/>
      <c r="BG242" s="419"/>
      <c r="BK242" s="341"/>
      <c r="BL242" s="338"/>
      <c r="BM242" s="419"/>
      <c r="BN242" s="419"/>
      <c r="BO242" s="419"/>
      <c r="BP242" s="419"/>
      <c r="BQ242" s="419"/>
      <c r="BR242" s="419"/>
      <c r="BS242" s="419"/>
      <c r="BT242" s="419"/>
      <c r="BU242" s="419"/>
      <c r="BX242" s="419"/>
      <c r="BY242" s="419"/>
    </row>
    <row r="243" spans="2:77" ht="60" customHeight="1" thickBot="1" x14ac:dyDescent="0.4">
      <c r="B243" s="224"/>
      <c r="C243" s="555"/>
      <c r="D243" s="555"/>
      <c r="E243" s="555"/>
      <c r="F243" s="555"/>
      <c r="I243" s="544"/>
      <c r="J243" s="544"/>
      <c r="M243" s="201"/>
      <c r="R243"/>
      <c r="V243" s="243"/>
      <c r="W243" s="244"/>
      <c r="X243" s="341"/>
      <c r="Y243" s="451"/>
      <c r="Z243" s="451"/>
      <c r="AA243" s="451"/>
      <c r="AB243" s="451"/>
      <c r="AC243" s="451"/>
      <c r="AT243" s="243"/>
      <c r="AU243" s="338"/>
      <c r="AV243" s="419"/>
      <c r="AW243" s="419"/>
      <c r="AX243" s="419"/>
      <c r="AY243" s="419"/>
      <c r="AZ243" s="419"/>
      <c r="BA243" s="419"/>
      <c r="BB243" s="419"/>
      <c r="BC243" s="419"/>
      <c r="BD243" s="419"/>
      <c r="BF243" s="419"/>
      <c r="BG243" s="419"/>
      <c r="BK243" s="341"/>
      <c r="BL243" s="338"/>
      <c r="BM243" s="419"/>
      <c r="BN243" s="419"/>
      <c r="BO243" s="419"/>
      <c r="BP243" s="419"/>
      <c r="BQ243" s="419"/>
      <c r="BR243" s="419"/>
      <c r="BS243" s="419"/>
      <c r="BT243" s="419"/>
      <c r="BU243" s="419"/>
      <c r="BX243" s="419"/>
      <c r="BY243" s="419"/>
    </row>
    <row r="244" spans="2:77" ht="60" customHeight="1" thickBot="1" x14ac:dyDescent="0.4">
      <c r="B244" s="224"/>
      <c r="C244" s="799" t="s">
        <v>1896</v>
      </c>
      <c r="D244" s="800"/>
      <c r="E244" s="800"/>
      <c r="F244" s="800"/>
      <c r="G244" s="800"/>
      <c r="H244" s="800"/>
      <c r="I244" s="800"/>
      <c r="J244" s="800"/>
      <c r="K244" s="800"/>
      <c r="L244" s="800"/>
      <c r="M244" s="800"/>
      <c r="N244" s="800"/>
      <c r="O244" s="801"/>
      <c r="R244" s="811" t="s">
        <v>442</v>
      </c>
      <c r="S244" s="812"/>
      <c r="T244" s="812"/>
      <c r="U244" s="812"/>
      <c r="V244" s="812"/>
      <c r="W244" s="812"/>
      <c r="X244" s="812"/>
      <c r="Y244" s="812"/>
      <c r="Z244" s="812"/>
      <c r="AA244" s="812"/>
      <c r="AB244" s="813"/>
      <c r="AC244" s="451"/>
      <c r="AT244" s="243"/>
      <c r="AU244" s="338"/>
      <c r="AV244" s="419"/>
      <c r="AW244" s="419"/>
      <c r="AX244" s="419"/>
      <c r="AY244" s="419"/>
      <c r="AZ244" s="419"/>
      <c r="BA244" s="419"/>
      <c r="BB244" s="419"/>
      <c r="BC244" s="419"/>
      <c r="BD244" s="419"/>
      <c r="BF244" s="419"/>
      <c r="BG244" s="419"/>
      <c r="BK244" s="341"/>
      <c r="BL244" s="338"/>
      <c r="BM244" s="419"/>
      <c r="BN244" s="419"/>
      <c r="BO244" s="419"/>
      <c r="BP244" s="419"/>
      <c r="BQ244" s="419"/>
      <c r="BR244" s="419"/>
      <c r="BS244" s="419"/>
      <c r="BT244" s="419"/>
      <c r="BU244" s="419"/>
      <c r="BX244" s="419"/>
      <c r="BY244" s="419"/>
    </row>
    <row r="245" spans="2:77" ht="40" customHeight="1" x14ac:dyDescent="0.35">
      <c r="C245" s="241"/>
      <c r="D245" s="241"/>
      <c r="E245" s="241"/>
      <c r="F245" s="241"/>
      <c r="G245" s="241"/>
      <c r="H245" s="241"/>
      <c r="I245" s="241"/>
      <c r="J245" s="241"/>
      <c r="K245" s="241"/>
      <c r="P245" s="296"/>
      <c r="R245" s="241"/>
      <c r="S245" s="241"/>
      <c r="T245" s="241"/>
      <c r="U245" s="241"/>
      <c r="V245" s="241"/>
      <c r="W245" s="241"/>
      <c r="X245" s="241"/>
      <c r="Y245" s="241"/>
      <c r="Z245" s="241"/>
      <c r="AT245" s="243"/>
      <c r="AU245" s="338"/>
      <c r="AV245" s="419"/>
      <c r="AW245" s="419"/>
      <c r="AX245" s="419"/>
      <c r="AY245" s="419"/>
      <c r="AZ245" s="419"/>
      <c r="BA245" s="419"/>
      <c r="BB245" s="419"/>
      <c r="BC245" s="419"/>
      <c r="BD245" s="419"/>
      <c r="BF245" s="419"/>
      <c r="BG245" s="419"/>
      <c r="BK245" s="341"/>
      <c r="BL245" s="338"/>
      <c r="BM245" s="419"/>
      <c r="BN245" s="419"/>
      <c r="BO245" s="419"/>
      <c r="BP245" s="419"/>
      <c r="BQ245" s="419"/>
      <c r="BR245" s="419"/>
      <c r="BS245" s="419"/>
      <c r="BT245" s="419"/>
      <c r="BU245" s="419"/>
      <c r="BX245" s="419"/>
      <c r="BY245" s="419"/>
    </row>
    <row r="246" spans="2:77" ht="40" customHeight="1" x14ac:dyDescent="0.35">
      <c r="C246" s="241"/>
      <c r="D246" s="241"/>
      <c r="E246" s="241"/>
      <c r="F246" s="241"/>
      <c r="G246" s="241"/>
      <c r="H246" s="241"/>
      <c r="I246" s="241"/>
      <c r="J246" s="241"/>
      <c r="K246" s="241"/>
      <c r="P246" s="296"/>
      <c r="R246"/>
      <c r="T246" s="298"/>
      <c r="U246" s="298"/>
      <c r="V246" s="298"/>
      <c r="X246" s="298"/>
      <c r="Y246" s="298"/>
      <c r="Z246" s="298"/>
      <c r="AT246" s="243"/>
      <c r="AU246" s="338"/>
      <c r="AV246" s="419"/>
      <c r="AW246" s="419"/>
      <c r="AX246" s="419"/>
      <c r="AY246" s="419"/>
      <c r="AZ246" s="419"/>
      <c r="BA246" s="419"/>
      <c r="BB246" s="419"/>
      <c r="BC246" s="419"/>
      <c r="BD246" s="419"/>
      <c r="BF246" s="419"/>
      <c r="BG246" s="419"/>
      <c r="BK246" s="341"/>
      <c r="BL246" s="338"/>
      <c r="BM246" s="419"/>
      <c r="BN246" s="419"/>
      <c r="BO246" s="419"/>
      <c r="BP246" s="419"/>
      <c r="BQ246" s="419"/>
      <c r="BR246" s="419"/>
      <c r="BS246" s="419"/>
      <c r="BT246" s="419"/>
      <c r="BU246" s="419"/>
      <c r="BX246" s="419"/>
      <c r="BY246" s="419"/>
    </row>
    <row r="247" spans="2:77" ht="60" customHeight="1" x14ac:dyDescent="0.35">
      <c r="B247" s="224"/>
      <c r="C247"/>
      <c r="D247" s="838" t="s">
        <v>1861</v>
      </c>
      <c r="E247" s="928" t="s">
        <v>110</v>
      </c>
      <c r="F247" s="835" t="s">
        <v>111</v>
      </c>
      <c r="G247" s="837" t="s">
        <v>381</v>
      </c>
      <c r="H247" s="837"/>
      <c r="I247" s="298"/>
      <c r="J247" s="838" t="s">
        <v>1864</v>
      </c>
      <c r="K247" s="838"/>
      <c r="L247" s="928" t="s">
        <v>110</v>
      </c>
      <c r="M247" s="835" t="s">
        <v>111</v>
      </c>
      <c r="N247" s="837" t="s">
        <v>381</v>
      </c>
      <c r="O247" s="837"/>
      <c r="R247" s="756" t="s">
        <v>1892</v>
      </c>
      <c r="S247" s="756"/>
      <c r="T247" s="819" t="s">
        <v>110</v>
      </c>
      <c r="U247" s="814" t="s">
        <v>111</v>
      </c>
      <c r="V247" s="544"/>
      <c r="W247" s="756" t="s">
        <v>1878</v>
      </c>
      <c r="X247" s="756"/>
      <c r="Y247" s="756"/>
      <c r="Z247" s="819" t="s">
        <v>110</v>
      </c>
      <c r="AA247" s="814" t="s">
        <v>111</v>
      </c>
      <c r="AC247" s="451"/>
      <c r="AD247" s="752" t="s">
        <v>1933</v>
      </c>
      <c r="AE247" s="753"/>
      <c r="AF247" s="756" t="s">
        <v>1862</v>
      </c>
      <c r="AG247" s="756" t="s">
        <v>1863</v>
      </c>
      <c r="AH247" s="756" t="s">
        <v>1881</v>
      </c>
      <c r="AI247" s="756" t="s">
        <v>1882</v>
      </c>
      <c r="AL247" s="752" t="s">
        <v>1934</v>
      </c>
      <c r="AM247" s="753"/>
      <c r="AN247" s="756" t="s">
        <v>1862</v>
      </c>
      <c r="AO247" s="756" t="s">
        <v>1863</v>
      </c>
      <c r="AP247" s="756" t="s">
        <v>1881</v>
      </c>
      <c r="AQ247" s="756" t="s">
        <v>1882</v>
      </c>
      <c r="AT247" s="243"/>
      <c r="AU247" s="338"/>
      <c r="AV247" s="419"/>
      <c r="AW247" s="419"/>
      <c r="AX247" s="419"/>
      <c r="AY247" s="419"/>
      <c r="AZ247" s="419"/>
      <c r="BA247" s="419"/>
      <c r="BB247" s="419"/>
      <c r="BC247" s="419"/>
      <c r="BD247" s="419"/>
      <c r="BF247" s="419"/>
      <c r="BG247" s="419"/>
      <c r="BK247" s="341"/>
      <c r="BL247" s="338"/>
      <c r="BM247" s="419"/>
      <c r="BN247" s="419"/>
      <c r="BO247" s="419"/>
      <c r="BP247" s="419"/>
      <c r="BQ247" s="419"/>
      <c r="BR247" s="419"/>
      <c r="BS247" s="419"/>
      <c r="BT247" s="419"/>
      <c r="BU247" s="419"/>
      <c r="BX247" s="419"/>
      <c r="BY247" s="419"/>
    </row>
    <row r="248" spans="2:77" ht="60" customHeight="1" x14ac:dyDescent="0.35">
      <c r="B248" s="224"/>
      <c r="C248"/>
      <c r="D248" s="838"/>
      <c r="E248" s="929"/>
      <c r="F248" s="836"/>
      <c r="G248" s="593" t="s">
        <v>110</v>
      </c>
      <c r="H248" s="594" t="s">
        <v>111</v>
      </c>
      <c r="I248" s="298"/>
      <c r="J248" s="838"/>
      <c r="K248" s="838"/>
      <c r="L248" s="929"/>
      <c r="M248" s="836"/>
      <c r="N248" s="593" t="s">
        <v>110</v>
      </c>
      <c r="O248" s="594" t="s">
        <v>111</v>
      </c>
      <c r="R248" s="756"/>
      <c r="S248" s="756"/>
      <c r="T248" s="819"/>
      <c r="U248" s="814"/>
      <c r="V248" s="298"/>
      <c r="W248" s="756"/>
      <c r="X248" s="756"/>
      <c r="Y248" s="756"/>
      <c r="Z248" s="819"/>
      <c r="AA248" s="814"/>
      <c r="AC248" s="451"/>
      <c r="AD248" s="754"/>
      <c r="AE248" s="755"/>
      <c r="AF248" s="756"/>
      <c r="AG248" s="756"/>
      <c r="AH248" s="756"/>
      <c r="AI248" s="756"/>
      <c r="AL248" s="754"/>
      <c r="AM248" s="755"/>
      <c r="AN248" s="756"/>
      <c r="AO248" s="756"/>
      <c r="AP248" s="756"/>
      <c r="AQ248" s="756"/>
      <c r="AT248" s="243"/>
      <c r="AU248" s="338"/>
      <c r="AV248" s="419"/>
      <c r="AW248" s="419"/>
      <c r="AX248" s="419"/>
      <c r="AY248" s="419"/>
      <c r="AZ248" s="419"/>
      <c r="BA248" s="419"/>
      <c r="BB248" s="419"/>
      <c r="BC248" s="419"/>
      <c r="BD248" s="419"/>
      <c r="BF248" s="419"/>
      <c r="BG248" s="419"/>
      <c r="BK248" s="341"/>
      <c r="BL248" s="338"/>
      <c r="BM248" s="419"/>
      <c r="BN248" s="419"/>
      <c r="BO248" s="419"/>
      <c r="BP248" s="419"/>
      <c r="BQ248" s="419"/>
      <c r="BR248" s="419"/>
      <c r="BS248" s="419"/>
      <c r="BT248" s="419"/>
      <c r="BU248" s="419"/>
      <c r="BX248" s="419"/>
      <c r="BY248" s="419"/>
    </row>
    <row r="249" spans="2:77" ht="86.5" customHeight="1" x14ac:dyDescent="0.35">
      <c r="C249"/>
      <c r="D249" s="569" t="s">
        <v>447</v>
      </c>
      <c r="E249" s="563">
        <f>SUM(4/31)</f>
        <v>0.12903225806451613</v>
      </c>
      <c r="F249" s="563">
        <f>SUM(27/31)</f>
        <v>0.87096774193548387</v>
      </c>
      <c r="G249" s="554">
        <v>0</v>
      </c>
      <c r="H249" s="554">
        <v>1</v>
      </c>
      <c r="I249" s="297"/>
      <c r="J249" s="831" t="s">
        <v>447</v>
      </c>
      <c r="K249" s="831"/>
      <c r="L249" s="563">
        <f>SUM(0/6)</f>
        <v>0</v>
      </c>
      <c r="M249" s="563">
        <f>SUM(6/6)</f>
        <v>1</v>
      </c>
      <c r="N249" s="554">
        <v>0</v>
      </c>
      <c r="O249" s="554">
        <v>1</v>
      </c>
      <c r="P249" s="296"/>
      <c r="R249" s="827" t="s">
        <v>447</v>
      </c>
      <c r="S249" s="827"/>
      <c r="T249" s="554">
        <f>SUM(2/3)</f>
        <v>0.66666666666666663</v>
      </c>
      <c r="U249" s="554">
        <f>SUM(1/3)</f>
        <v>0.33333333333333331</v>
      </c>
      <c r="V249" s="573"/>
      <c r="W249" s="816" t="s">
        <v>447</v>
      </c>
      <c r="X249" s="816"/>
      <c r="Y249" s="816"/>
      <c r="Z249" s="554">
        <f>'Decision tree'!BQ345</f>
        <v>0.75</v>
      </c>
      <c r="AA249" s="554">
        <f>'Decision tree'!BR345</f>
        <v>0.25</v>
      </c>
      <c r="AD249" s="749" t="s">
        <v>447</v>
      </c>
      <c r="AE249" s="750"/>
      <c r="AF249" s="554">
        <f t="shared" ref="AF249:AF258" si="81">E249</f>
        <v>0.12903225806451613</v>
      </c>
      <c r="AG249" s="554">
        <f t="shared" ref="AG249:AG258" si="82">L249</f>
        <v>0</v>
      </c>
      <c r="AH249" s="554">
        <f t="shared" ref="AH249:AH258" si="83">T249</f>
        <v>0.66666666666666663</v>
      </c>
      <c r="AI249" s="554">
        <f t="shared" ref="AI249:AI258" si="84">Z249</f>
        <v>0.75</v>
      </c>
      <c r="AL249" s="749" t="s">
        <v>447</v>
      </c>
      <c r="AM249" s="750"/>
      <c r="AN249" s="554">
        <f t="shared" ref="AN249:AN258" si="85">F249</f>
        <v>0.87096774193548387</v>
      </c>
      <c r="AO249" s="554">
        <f t="shared" ref="AO249:AO258" si="86">M249</f>
        <v>1</v>
      </c>
      <c r="AP249" s="554">
        <f t="shared" ref="AP249:AP258" si="87">U249</f>
        <v>0.33333333333333331</v>
      </c>
      <c r="AQ249" s="554">
        <f t="shared" ref="AQ249:AQ258" si="88">AA249</f>
        <v>0.25</v>
      </c>
      <c r="AT249" s="243"/>
      <c r="AU249" s="338"/>
      <c r="AV249" s="419"/>
      <c r="AW249" s="419"/>
      <c r="AX249" s="419"/>
      <c r="AY249" s="419"/>
      <c r="AZ249" s="419"/>
      <c r="BA249" s="419"/>
      <c r="BB249" s="419"/>
      <c r="BC249" s="419"/>
      <c r="BD249" s="419"/>
      <c r="BF249" s="419"/>
      <c r="BG249" s="419"/>
      <c r="BK249" s="341"/>
      <c r="BL249" s="338"/>
      <c r="BM249" s="419"/>
      <c r="BN249" s="419"/>
      <c r="BO249" s="419"/>
      <c r="BP249" s="419"/>
      <c r="BQ249" s="419"/>
      <c r="BR249" s="419"/>
      <c r="BS249" s="419"/>
      <c r="BT249" s="419"/>
      <c r="BU249" s="419"/>
      <c r="BX249" s="419"/>
      <c r="BY249" s="419"/>
    </row>
    <row r="250" spans="2:77" ht="60" customHeight="1" x14ac:dyDescent="0.35">
      <c r="B250" s="224"/>
      <c r="C250"/>
      <c r="D250" s="570" t="s">
        <v>450</v>
      </c>
      <c r="E250" s="563">
        <f>SUM(3/29)</f>
        <v>0.10344827586206896</v>
      </c>
      <c r="F250" s="563">
        <f>SUM(26/29)</f>
        <v>0.89655172413793105</v>
      </c>
      <c r="G250" s="554">
        <v>0</v>
      </c>
      <c r="H250" s="554">
        <v>1</v>
      </c>
      <c r="I250" s="297"/>
      <c r="J250" s="831" t="s">
        <v>450</v>
      </c>
      <c r="K250" s="831"/>
      <c r="L250" s="563">
        <f>SUM(1/6)</f>
        <v>0.16666666666666666</v>
      </c>
      <c r="M250" s="563">
        <f>SUM(5/6)</f>
        <v>0.83333333333333337</v>
      </c>
      <c r="N250" s="554">
        <v>0</v>
      </c>
      <c r="O250" s="554">
        <v>1</v>
      </c>
      <c r="R250" s="827" t="s">
        <v>450</v>
      </c>
      <c r="S250" s="827"/>
      <c r="T250" s="554">
        <f>SUM(3/3)</f>
        <v>1</v>
      </c>
      <c r="U250" s="554">
        <f>SUM(0/3)</f>
        <v>0</v>
      </c>
      <c r="V250" s="573"/>
      <c r="W250" s="816" t="s">
        <v>450</v>
      </c>
      <c r="X250" s="816"/>
      <c r="Y250" s="816"/>
      <c r="Z250" s="554">
        <f>'Decision tree'!BQ346</f>
        <v>0.75</v>
      </c>
      <c r="AA250" s="554">
        <f>'Decision tree'!BR346</f>
        <v>0.25</v>
      </c>
      <c r="AC250" s="451"/>
      <c r="AD250" s="749" t="s">
        <v>450</v>
      </c>
      <c r="AE250" s="750"/>
      <c r="AF250" s="554">
        <f t="shared" si="81"/>
        <v>0.10344827586206896</v>
      </c>
      <c r="AG250" s="554">
        <f t="shared" si="82"/>
        <v>0.16666666666666666</v>
      </c>
      <c r="AH250" s="554">
        <f t="shared" si="83"/>
        <v>1</v>
      </c>
      <c r="AI250" s="554">
        <f t="shared" si="84"/>
        <v>0.75</v>
      </c>
      <c r="AL250" s="749" t="s">
        <v>450</v>
      </c>
      <c r="AM250" s="750"/>
      <c r="AN250" s="554">
        <f t="shared" si="85"/>
        <v>0.89655172413793105</v>
      </c>
      <c r="AO250" s="554">
        <f t="shared" si="86"/>
        <v>0.83333333333333337</v>
      </c>
      <c r="AP250" s="554">
        <f t="shared" si="87"/>
        <v>0</v>
      </c>
      <c r="AQ250" s="554">
        <f t="shared" si="88"/>
        <v>0.25</v>
      </c>
      <c r="AT250" s="243"/>
      <c r="AU250" s="338"/>
      <c r="AV250" s="419"/>
      <c r="AW250" s="419"/>
      <c r="AX250" s="419"/>
      <c r="AY250" s="419"/>
      <c r="AZ250" s="419"/>
      <c r="BA250" s="419"/>
      <c r="BB250" s="419"/>
      <c r="BC250" s="419"/>
      <c r="BD250" s="419"/>
      <c r="BF250" s="419"/>
      <c r="BG250" s="419"/>
      <c r="BK250" s="341"/>
      <c r="BL250" s="338"/>
      <c r="BM250" s="419"/>
      <c r="BN250" s="419"/>
      <c r="BO250" s="419"/>
      <c r="BP250" s="419"/>
      <c r="BQ250" s="419"/>
      <c r="BR250" s="419"/>
      <c r="BS250" s="419"/>
      <c r="BT250" s="419"/>
      <c r="BU250" s="419"/>
      <c r="BX250" s="419"/>
      <c r="BY250" s="419"/>
    </row>
    <row r="251" spans="2:77" ht="60" customHeight="1" x14ac:dyDescent="0.35">
      <c r="C251"/>
      <c r="D251" s="570" t="s">
        <v>452</v>
      </c>
      <c r="E251" s="563">
        <f>SUM(24/31)</f>
        <v>0.77419354838709675</v>
      </c>
      <c r="F251" s="563">
        <f>SUM(7/31)</f>
        <v>0.22580645161290322</v>
      </c>
      <c r="G251" s="554">
        <v>0</v>
      </c>
      <c r="H251" s="554">
        <v>1</v>
      </c>
      <c r="I251" s="297"/>
      <c r="J251" s="831" t="s">
        <v>452</v>
      </c>
      <c r="K251" s="831"/>
      <c r="L251" s="563">
        <f>SUM(7/7)</f>
        <v>1</v>
      </c>
      <c r="M251" s="563">
        <f>SUM(0/7)</f>
        <v>0</v>
      </c>
      <c r="N251" s="554">
        <v>0</v>
      </c>
      <c r="O251" s="554">
        <v>1</v>
      </c>
      <c r="P251" s="296"/>
      <c r="R251" s="827" t="s">
        <v>452</v>
      </c>
      <c r="S251" s="827"/>
      <c r="T251" s="554">
        <f>SUM(3/3)</f>
        <v>1</v>
      </c>
      <c r="U251" s="554">
        <f>SUM(0/3)</f>
        <v>0</v>
      </c>
      <c r="V251" s="573"/>
      <c r="W251" s="816" t="s">
        <v>452</v>
      </c>
      <c r="X251" s="816"/>
      <c r="Y251" s="816"/>
      <c r="Z251" s="554">
        <f>'Decision tree'!BQ347</f>
        <v>1</v>
      </c>
      <c r="AA251" s="554">
        <f>'Decision tree'!BR347</f>
        <v>0</v>
      </c>
      <c r="AD251" s="749" t="s">
        <v>452</v>
      </c>
      <c r="AE251" s="750"/>
      <c r="AF251" s="554">
        <f t="shared" si="81"/>
        <v>0.77419354838709675</v>
      </c>
      <c r="AG251" s="554">
        <f t="shared" si="82"/>
        <v>1</v>
      </c>
      <c r="AH251" s="554">
        <f t="shared" si="83"/>
        <v>1</v>
      </c>
      <c r="AI251" s="554">
        <f t="shared" si="84"/>
        <v>1</v>
      </c>
      <c r="AL251" s="749" t="s">
        <v>452</v>
      </c>
      <c r="AM251" s="750"/>
      <c r="AN251" s="554">
        <f t="shared" si="85"/>
        <v>0.22580645161290322</v>
      </c>
      <c r="AO251" s="554">
        <f t="shared" si="86"/>
        <v>0</v>
      </c>
      <c r="AP251" s="554">
        <f t="shared" si="87"/>
        <v>0</v>
      </c>
      <c r="AQ251" s="554">
        <f t="shared" si="88"/>
        <v>0</v>
      </c>
      <c r="AT251" s="243"/>
      <c r="AU251" s="338"/>
      <c r="AV251" s="419"/>
      <c r="AW251" s="419"/>
      <c r="AX251" s="419"/>
      <c r="AY251" s="419"/>
      <c r="AZ251" s="419"/>
      <c r="BA251" s="419"/>
      <c r="BB251" s="419"/>
      <c r="BC251" s="419"/>
      <c r="BD251" s="419"/>
      <c r="BF251" s="419"/>
      <c r="BG251" s="419"/>
      <c r="BK251" s="341"/>
      <c r="BL251" s="338"/>
      <c r="BM251" s="419"/>
      <c r="BN251" s="419"/>
      <c r="BO251" s="419"/>
      <c r="BP251" s="419"/>
      <c r="BQ251" s="419"/>
      <c r="BR251" s="419"/>
      <c r="BS251" s="419"/>
      <c r="BT251" s="419"/>
      <c r="BU251" s="419"/>
      <c r="BX251" s="419"/>
      <c r="BY251" s="419"/>
    </row>
    <row r="252" spans="2:77" ht="60" customHeight="1" x14ac:dyDescent="0.35">
      <c r="B252" s="224"/>
      <c r="C252"/>
      <c r="D252" s="569" t="s">
        <v>454</v>
      </c>
      <c r="E252" s="563">
        <f>SUM(16/32)</f>
        <v>0.5</v>
      </c>
      <c r="F252" s="563">
        <f>SUM(16/32)</f>
        <v>0.5</v>
      </c>
      <c r="G252" s="554">
        <v>0</v>
      </c>
      <c r="H252" s="554">
        <v>1</v>
      </c>
      <c r="I252" s="297"/>
      <c r="J252" s="831" t="s">
        <v>454</v>
      </c>
      <c r="K252" s="831"/>
      <c r="L252" s="563">
        <f>SUM(6/7)</f>
        <v>0.8571428571428571</v>
      </c>
      <c r="M252" s="563">
        <f>SUM(1/7)</f>
        <v>0.14285714285714285</v>
      </c>
      <c r="N252" s="554">
        <v>0</v>
      </c>
      <c r="O252" s="554">
        <v>1</v>
      </c>
      <c r="R252" s="827" t="s">
        <v>454</v>
      </c>
      <c r="S252" s="827"/>
      <c r="T252" s="554">
        <f>SUM(2/2)</f>
        <v>1</v>
      </c>
      <c r="U252" s="554">
        <f>SUM(0/3)</f>
        <v>0</v>
      </c>
      <c r="V252" s="573"/>
      <c r="W252" s="816" t="s">
        <v>454</v>
      </c>
      <c r="X252" s="816"/>
      <c r="Y252" s="816"/>
      <c r="Z252" s="554">
        <f>'Decision tree'!BQ348</f>
        <v>1</v>
      </c>
      <c r="AA252" s="554">
        <f>'Decision tree'!BR348</f>
        <v>0</v>
      </c>
      <c r="AC252" s="451"/>
      <c r="AD252" s="749" t="s">
        <v>454</v>
      </c>
      <c r="AE252" s="750"/>
      <c r="AF252" s="554">
        <f t="shared" si="81"/>
        <v>0.5</v>
      </c>
      <c r="AG252" s="554">
        <f t="shared" si="82"/>
        <v>0.8571428571428571</v>
      </c>
      <c r="AH252" s="554">
        <f t="shared" si="83"/>
        <v>1</v>
      </c>
      <c r="AI252" s="554">
        <f t="shared" si="84"/>
        <v>1</v>
      </c>
      <c r="AL252" s="749" t="s">
        <v>454</v>
      </c>
      <c r="AM252" s="750"/>
      <c r="AN252" s="554">
        <f t="shared" si="85"/>
        <v>0.5</v>
      </c>
      <c r="AO252" s="554">
        <f t="shared" si="86"/>
        <v>0.14285714285714285</v>
      </c>
      <c r="AP252" s="554">
        <f t="shared" si="87"/>
        <v>0</v>
      </c>
      <c r="AQ252" s="554">
        <f t="shared" si="88"/>
        <v>0</v>
      </c>
      <c r="AT252" s="243"/>
      <c r="AU252" s="338"/>
      <c r="AV252" s="419"/>
      <c r="AW252" s="419"/>
      <c r="AX252" s="419"/>
      <c r="AY252" s="419"/>
      <c r="AZ252" s="419"/>
      <c r="BA252" s="419"/>
      <c r="BB252" s="419"/>
      <c r="BC252" s="419"/>
      <c r="BD252" s="419"/>
      <c r="BF252" s="419"/>
      <c r="BG252" s="419"/>
      <c r="BK252" s="341"/>
      <c r="BL252" s="338"/>
      <c r="BM252" s="419"/>
      <c r="BN252" s="419"/>
      <c r="BO252" s="419"/>
      <c r="BP252" s="419"/>
      <c r="BQ252" s="419"/>
      <c r="BR252" s="419"/>
      <c r="BS252" s="419"/>
      <c r="BT252" s="419"/>
      <c r="BU252" s="419"/>
      <c r="BX252" s="419"/>
      <c r="BY252" s="419"/>
    </row>
    <row r="253" spans="2:77" ht="60" customHeight="1" x14ac:dyDescent="0.35">
      <c r="C253"/>
      <c r="D253" s="571" t="s">
        <v>458</v>
      </c>
      <c r="E253" s="738">
        <f>SUM(2/30)</f>
        <v>6.6666666666666666E-2</v>
      </c>
      <c r="F253" s="738">
        <f>SUM(28/30)</f>
        <v>0.93333333333333335</v>
      </c>
      <c r="G253" s="554">
        <v>0</v>
      </c>
      <c r="H253" s="554">
        <v>1</v>
      </c>
      <c r="I253" s="297"/>
      <c r="J253" s="831" t="s">
        <v>458</v>
      </c>
      <c r="K253" s="831"/>
      <c r="L253" s="738">
        <f>SUM(1/6)</f>
        <v>0.16666666666666666</v>
      </c>
      <c r="M253" s="738">
        <f>SUM(5/6)</f>
        <v>0.83333333333333337</v>
      </c>
      <c r="N253" s="554">
        <v>0</v>
      </c>
      <c r="O253" s="554">
        <v>1</v>
      </c>
      <c r="P253" s="296"/>
      <c r="R253" s="827" t="s">
        <v>458</v>
      </c>
      <c r="S253" s="827"/>
      <c r="T253" s="554">
        <f>SUM(1/3)</f>
        <v>0.33333333333333331</v>
      </c>
      <c r="U253" s="554">
        <f>SUM(2/3)</f>
        <v>0.66666666666666663</v>
      </c>
      <c r="V253" s="573"/>
      <c r="W253" s="816" t="s">
        <v>458</v>
      </c>
      <c r="X253" s="816"/>
      <c r="Y253" s="816"/>
      <c r="Z253" s="554">
        <f>'Decision tree'!BQ350</f>
        <v>0.25</v>
      </c>
      <c r="AA253" s="554">
        <f>'Decision tree'!BR350</f>
        <v>0.75</v>
      </c>
      <c r="AD253" s="749" t="s">
        <v>458</v>
      </c>
      <c r="AE253" s="750"/>
      <c r="AF253" s="554">
        <f t="shared" si="81"/>
        <v>6.6666666666666666E-2</v>
      </c>
      <c r="AG253" s="554">
        <f t="shared" si="82"/>
        <v>0.16666666666666666</v>
      </c>
      <c r="AH253" s="554">
        <f t="shared" si="83"/>
        <v>0.33333333333333331</v>
      </c>
      <c r="AI253" s="554">
        <f t="shared" si="84"/>
        <v>0.25</v>
      </c>
      <c r="AL253" s="749" t="s">
        <v>458</v>
      </c>
      <c r="AM253" s="750"/>
      <c r="AN253" s="554">
        <f t="shared" si="85"/>
        <v>0.93333333333333335</v>
      </c>
      <c r="AO253" s="554">
        <f t="shared" si="86"/>
        <v>0.83333333333333337</v>
      </c>
      <c r="AP253" s="554">
        <f t="shared" si="87"/>
        <v>0.66666666666666663</v>
      </c>
      <c r="AQ253" s="554">
        <f t="shared" si="88"/>
        <v>0.75</v>
      </c>
      <c r="AT253" s="243"/>
      <c r="AU253" s="338"/>
      <c r="AV253" s="419"/>
      <c r="AW253" s="419"/>
      <c r="AX253" s="419"/>
      <c r="AY253" s="419"/>
      <c r="AZ253" s="419"/>
      <c r="BA253" s="419"/>
      <c r="BB253" s="419"/>
      <c r="BC253" s="419"/>
      <c r="BD253" s="419"/>
      <c r="BF253" s="419"/>
      <c r="BG253" s="419"/>
      <c r="BK253" s="341"/>
      <c r="BL253" s="338"/>
      <c r="BM253" s="419"/>
      <c r="BN253" s="419"/>
      <c r="BO253" s="419"/>
      <c r="BP253" s="419"/>
      <c r="BQ253" s="419"/>
      <c r="BR253" s="419"/>
      <c r="BS253" s="419"/>
      <c r="BT253" s="419"/>
      <c r="BU253" s="419"/>
      <c r="BX253" s="419"/>
      <c r="BY253" s="419"/>
    </row>
    <row r="254" spans="2:77" ht="60" customHeight="1" x14ac:dyDescent="0.35">
      <c r="B254" s="224"/>
      <c r="C254"/>
      <c r="D254" s="570" t="s">
        <v>459</v>
      </c>
      <c r="E254" s="563">
        <f>SUM(16/30)</f>
        <v>0.53333333333333333</v>
      </c>
      <c r="F254" s="563">
        <f>SUM(14/30)</f>
        <v>0.46666666666666667</v>
      </c>
      <c r="G254" s="554">
        <v>0</v>
      </c>
      <c r="H254" s="554">
        <v>1</v>
      </c>
      <c r="I254" s="297"/>
      <c r="J254" s="831" t="s">
        <v>459</v>
      </c>
      <c r="K254" s="831"/>
      <c r="L254" s="563">
        <f>SUM(3/7)</f>
        <v>0.42857142857142855</v>
      </c>
      <c r="M254" s="563">
        <f>SUM(4/7)</f>
        <v>0.5714285714285714</v>
      </c>
      <c r="N254" s="554">
        <v>0</v>
      </c>
      <c r="O254" s="554">
        <v>1</v>
      </c>
      <c r="R254" s="827" t="s">
        <v>459</v>
      </c>
      <c r="S254" s="827"/>
      <c r="T254" s="554">
        <f t="shared" ref="T254:T257" si="89">SUM(3/3)</f>
        <v>1</v>
      </c>
      <c r="U254" s="554">
        <f t="shared" ref="U254:U257" si="90">SUM(0/3)</f>
        <v>0</v>
      </c>
      <c r="V254" s="573"/>
      <c r="W254" s="816" t="s">
        <v>459</v>
      </c>
      <c r="X254" s="816"/>
      <c r="Y254" s="816"/>
      <c r="Z254" s="554">
        <f>'Decision tree'!BQ351</f>
        <v>0.75</v>
      </c>
      <c r="AA254" s="554">
        <f>'Decision tree'!BR351</f>
        <v>0.25</v>
      </c>
      <c r="AC254" s="451"/>
      <c r="AD254" s="749" t="s">
        <v>459</v>
      </c>
      <c r="AE254" s="750"/>
      <c r="AF254" s="554">
        <f t="shared" si="81"/>
        <v>0.53333333333333333</v>
      </c>
      <c r="AG254" s="554">
        <f t="shared" si="82"/>
        <v>0.42857142857142855</v>
      </c>
      <c r="AH254" s="554">
        <f t="shared" si="83"/>
        <v>1</v>
      </c>
      <c r="AI254" s="554">
        <f t="shared" si="84"/>
        <v>0.75</v>
      </c>
      <c r="AL254" s="749" t="s">
        <v>459</v>
      </c>
      <c r="AM254" s="750"/>
      <c r="AN254" s="554">
        <f t="shared" si="85"/>
        <v>0.46666666666666667</v>
      </c>
      <c r="AO254" s="554">
        <f t="shared" si="86"/>
        <v>0.5714285714285714</v>
      </c>
      <c r="AP254" s="554">
        <f t="shared" si="87"/>
        <v>0</v>
      </c>
      <c r="AQ254" s="554">
        <f t="shared" si="88"/>
        <v>0.25</v>
      </c>
      <c r="AT254" s="243"/>
      <c r="AU254" s="338"/>
      <c r="AV254" s="419"/>
      <c r="AW254" s="419"/>
      <c r="AX254" s="419"/>
      <c r="AY254" s="419"/>
      <c r="AZ254" s="419"/>
      <c r="BA254" s="419"/>
      <c r="BB254" s="419"/>
      <c r="BC254" s="419"/>
      <c r="BD254" s="419"/>
      <c r="BF254" s="419"/>
      <c r="BG254" s="419"/>
      <c r="BK254" s="341"/>
      <c r="BL254" s="338"/>
      <c r="BM254" s="419"/>
      <c r="BN254" s="419"/>
      <c r="BO254" s="419"/>
      <c r="BP254" s="419"/>
      <c r="BQ254" s="419"/>
      <c r="BR254" s="419"/>
      <c r="BS254" s="419"/>
      <c r="BT254" s="419"/>
      <c r="BU254" s="419"/>
      <c r="BX254" s="419"/>
      <c r="BY254" s="419"/>
    </row>
    <row r="255" spans="2:77" ht="60" customHeight="1" x14ac:dyDescent="0.35">
      <c r="C255"/>
      <c r="D255" s="570" t="s">
        <v>460</v>
      </c>
      <c r="E255" s="563">
        <f>SUM(14/30)</f>
        <v>0.46666666666666667</v>
      </c>
      <c r="F255" s="563">
        <f>SUM(16/30)</f>
        <v>0.53333333333333333</v>
      </c>
      <c r="G255" s="554">
        <v>0</v>
      </c>
      <c r="H255" s="554">
        <v>1</v>
      </c>
      <c r="I255" s="297"/>
      <c r="J255" s="831" t="s">
        <v>460</v>
      </c>
      <c r="K255" s="831"/>
      <c r="L255" s="563">
        <f>SUM(2/5)</f>
        <v>0.4</v>
      </c>
      <c r="M255" s="563">
        <f>SUM(3/5)</f>
        <v>0.6</v>
      </c>
      <c r="N255" s="554">
        <v>0</v>
      </c>
      <c r="O255" s="554">
        <v>1</v>
      </c>
      <c r="P255" s="296"/>
      <c r="R255" s="827" t="s">
        <v>460</v>
      </c>
      <c r="S255" s="827"/>
      <c r="T255" s="554">
        <f t="shared" si="89"/>
        <v>1</v>
      </c>
      <c r="U255" s="554">
        <f t="shared" si="90"/>
        <v>0</v>
      </c>
      <c r="V255" s="573"/>
      <c r="W255" s="816" t="s">
        <v>460</v>
      </c>
      <c r="X255" s="816"/>
      <c r="Y255" s="816"/>
      <c r="Z255" s="554">
        <f>'Decision tree'!BQ352</f>
        <v>0.8</v>
      </c>
      <c r="AA255" s="554">
        <f>'Decision tree'!BR352</f>
        <v>0.2</v>
      </c>
      <c r="AD255" s="749" t="s">
        <v>460</v>
      </c>
      <c r="AE255" s="750"/>
      <c r="AF255" s="554">
        <f t="shared" si="81"/>
        <v>0.46666666666666667</v>
      </c>
      <c r="AG255" s="554">
        <f t="shared" si="82"/>
        <v>0.4</v>
      </c>
      <c r="AH255" s="554">
        <f t="shared" si="83"/>
        <v>1</v>
      </c>
      <c r="AI255" s="554">
        <f t="shared" si="84"/>
        <v>0.8</v>
      </c>
      <c r="AL255" s="749" t="s">
        <v>460</v>
      </c>
      <c r="AM255" s="750"/>
      <c r="AN255" s="554">
        <f t="shared" si="85"/>
        <v>0.53333333333333333</v>
      </c>
      <c r="AO255" s="554">
        <f t="shared" si="86"/>
        <v>0.6</v>
      </c>
      <c r="AP255" s="554">
        <f t="shared" si="87"/>
        <v>0</v>
      </c>
      <c r="AQ255" s="554">
        <f t="shared" si="88"/>
        <v>0.2</v>
      </c>
      <c r="AT255" s="243"/>
      <c r="AU255" s="338"/>
      <c r="AV255" s="419"/>
      <c r="AW255" s="419"/>
      <c r="AX255" s="419"/>
      <c r="AY255" s="419"/>
      <c r="AZ255" s="419"/>
      <c r="BA255" s="419"/>
      <c r="BB255" s="419"/>
      <c r="BC255" s="419"/>
      <c r="BD255" s="419"/>
      <c r="BF255" s="419"/>
      <c r="BG255" s="419"/>
      <c r="BK255" s="341"/>
      <c r="BL255" s="338"/>
      <c r="BM255" s="419"/>
      <c r="BN255" s="419"/>
      <c r="BO255" s="419"/>
      <c r="BP255" s="419"/>
      <c r="BQ255" s="419"/>
      <c r="BR255" s="419"/>
      <c r="BS255" s="419"/>
      <c r="BT255" s="419"/>
      <c r="BU255" s="419"/>
      <c r="BX255" s="419"/>
      <c r="BY255" s="419"/>
    </row>
    <row r="256" spans="2:77" ht="60" customHeight="1" x14ac:dyDescent="0.35">
      <c r="B256" s="224"/>
      <c r="C256"/>
      <c r="D256" s="570" t="s">
        <v>461</v>
      </c>
      <c r="E256" s="563">
        <f>SUM(12/30)</f>
        <v>0.4</v>
      </c>
      <c r="F256" s="563">
        <f>SUM(18/30)</f>
        <v>0.6</v>
      </c>
      <c r="G256" s="554">
        <v>0</v>
      </c>
      <c r="H256" s="554">
        <v>1</v>
      </c>
      <c r="I256" s="297"/>
      <c r="J256" s="831" t="s">
        <v>461</v>
      </c>
      <c r="K256" s="831"/>
      <c r="L256" s="563">
        <f>SUM(2/6)</f>
        <v>0.33333333333333331</v>
      </c>
      <c r="M256" s="563">
        <f>SUM(4/6)</f>
        <v>0.66666666666666663</v>
      </c>
      <c r="N256" s="554">
        <v>0</v>
      </c>
      <c r="O256" s="554">
        <v>1</v>
      </c>
      <c r="R256" s="827" t="s">
        <v>461</v>
      </c>
      <c r="S256" s="827"/>
      <c r="T256" s="554">
        <f t="shared" si="89"/>
        <v>1</v>
      </c>
      <c r="U256" s="554">
        <f t="shared" si="90"/>
        <v>0</v>
      </c>
      <c r="V256" s="573"/>
      <c r="W256" s="816" t="s">
        <v>461</v>
      </c>
      <c r="X256" s="816"/>
      <c r="Y256" s="816"/>
      <c r="Z256" s="554">
        <f>'Decision tree'!BQ353</f>
        <v>0.75</v>
      </c>
      <c r="AA256" s="554">
        <f>'Decision tree'!BR353</f>
        <v>0.25</v>
      </c>
      <c r="AC256" s="451"/>
      <c r="AD256" s="749" t="s">
        <v>461</v>
      </c>
      <c r="AE256" s="750"/>
      <c r="AF256" s="554">
        <f t="shared" si="81"/>
        <v>0.4</v>
      </c>
      <c r="AG256" s="554">
        <f t="shared" si="82"/>
        <v>0.33333333333333331</v>
      </c>
      <c r="AH256" s="554">
        <f t="shared" si="83"/>
        <v>1</v>
      </c>
      <c r="AI256" s="554">
        <f t="shared" si="84"/>
        <v>0.75</v>
      </c>
      <c r="AL256" s="749" t="s">
        <v>461</v>
      </c>
      <c r="AM256" s="750"/>
      <c r="AN256" s="554">
        <f t="shared" si="85"/>
        <v>0.6</v>
      </c>
      <c r="AO256" s="554">
        <f t="shared" si="86"/>
        <v>0.66666666666666663</v>
      </c>
      <c r="AP256" s="554">
        <f t="shared" si="87"/>
        <v>0</v>
      </c>
      <c r="AQ256" s="554">
        <f t="shared" si="88"/>
        <v>0.25</v>
      </c>
      <c r="AT256" s="243"/>
      <c r="AU256" s="338"/>
      <c r="AV256" s="419"/>
      <c r="AW256" s="419"/>
      <c r="AX256" s="419"/>
      <c r="AY256" s="419"/>
      <c r="AZ256" s="419"/>
      <c r="BA256" s="419"/>
      <c r="BB256" s="419"/>
      <c r="BC256" s="419"/>
      <c r="BD256" s="419"/>
      <c r="BF256" s="419"/>
      <c r="BG256" s="419"/>
      <c r="BK256" s="341"/>
      <c r="BL256" s="338"/>
      <c r="BM256" s="419"/>
      <c r="BN256" s="419"/>
      <c r="BO256" s="419"/>
      <c r="BP256" s="419"/>
      <c r="BQ256" s="419"/>
      <c r="BR256" s="419"/>
      <c r="BS256" s="419"/>
      <c r="BT256" s="419"/>
      <c r="BU256" s="419"/>
      <c r="BX256" s="419"/>
      <c r="BY256" s="419"/>
    </row>
    <row r="257" spans="2:77" ht="94" customHeight="1" x14ac:dyDescent="0.35">
      <c r="C257"/>
      <c r="D257" s="570" t="s">
        <v>462</v>
      </c>
      <c r="E257" s="563">
        <f>SUM(22/29)</f>
        <v>0.75862068965517238</v>
      </c>
      <c r="F257" s="563">
        <f>SUM(7/29)</f>
        <v>0.2413793103448276</v>
      </c>
      <c r="G257" s="554">
        <v>0</v>
      </c>
      <c r="H257" s="554">
        <v>1</v>
      </c>
      <c r="I257" s="297"/>
      <c r="J257" s="831" t="s">
        <v>462</v>
      </c>
      <c r="K257" s="831"/>
      <c r="L257" s="563">
        <f>SUM(5/6)</f>
        <v>0.83333333333333337</v>
      </c>
      <c r="M257" s="563">
        <f>SUM(1/6)</f>
        <v>0.16666666666666666</v>
      </c>
      <c r="N257" s="554">
        <v>0</v>
      </c>
      <c r="O257" s="554">
        <v>1</v>
      </c>
      <c r="P257" s="565"/>
      <c r="Q257" s="565"/>
      <c r="R257" s="827" t="s">
        <v>462</v>
      </c>
      <c r="S257" s="827"/>
      <c r="T257" s="554">
        <f t="shared" si="89"/>
        <v>1</v>
      </c>
      <c r="U257" s="554">
        <f t="shared" si="90"/>
        <v>0</v>
      </c>
      <c r="V257" s="573"/>
      <c r="W257" s="816" t="s">
        <v>462</v>
      </c>
      <c r="X257" s="816"/>
      <c r="Y257" s="816"/>
      <c r="Z257" s="554">
        <f>'Decision tree'!BQ354</f>
        <v>0.8</v>
      </c>
      <c r="AA257" s="554">
        <f>'Decision tree'!BR354</f>
        <v>0.2</v>
      </c>
      <c r="AD257" s="749" t="s">
        <v>462</v>
      </c>
      <c r="AE257" s="750"/>
      <c r="AF257" s="554">
        <f t="shared" si="81"/>
        <v>0.75862068965517238</v>
      </c>
      <c r="AG257" s="554">
        <f t="shared" si="82"/>
        <v>0.83333333333333337</v>
      </c>
      <c r="AH257" s="554">
        <f t="shared" si="83"/>
        <v>1</v>
      </c>
      <c r="AI257" s="554">
        <f t="shared" si="84"/>
        <v>0.8</v>
      </c>
      <c r="AL257" s="749" t="s">
        <v>462</v>
      </c>
      <c r="AM257" s="750"/>
      <c r="AN257" s="554">
        <f t="shared" si="85"/>
        <v>0.2413793103448276</v>
      </c>
      <c r="AO257" s="554">
        <f t="shared" si="86"/>
        <v>0.16666666666666666</v>
      </c>
      <c r="AP257" s="554">
        <f t="shared" si="87"/>
        <v>0</v>
      </c>
      <c r="AQ257" s="554">
        <f t="shared" si="88"/>
        <v>0.2</v>
      </c>
      <c r="AT257" s="243"/>
      <c r="AU257" s="338"/>
      <c r="AV257" s="419"/>
      <c r="AW257" s="419"/>
      <c r="AX257" s="419"/>
      <c r="AY257" s="419"/>
      <c r="AZ257" s="419"/>
      <c r="BA257" s="419"/>
      <c r="BB257" s="419"/>
      <c r="BC257" s="419"/>
      <c r="BD257" s="419"/>
      <c r="BF257" s="419"/>
      <c r="BG257" s="419"/>
      <c r="BK257" s="341"/>
      <c r="BL257" s="338"/>
      <c r="BM257" s="419"/>
      <c r="BN257" s="419"/>
      <c r="BO257" s="419"/>
      <c r="BP257" s="419"/>
      <c r="BQ257" s="419"/>
      <c r="BR257" s="419"/>
      <c r="BS257" s="419"/>
      <c r="BT257" s="419"/>
      <c r="BU257" s="419"/>
      <c r="BX257" s="419"/>
      <c r="BY257" s="419"/>
    </row>
    <row r="258" spans="2:77" ht="60" customHeight="1" x14ac:dyDescent="0.35">
      <c r="B258" s="224"/>
      <c r="C258"/>
      <c r="D258" s="570" t="s">
        <v>464</v>
      </c>
      <c r="E258" s="563">
        <f>SUM(5/30)</f>
        <v>0.16666666666666666</v>
      </c>
      <c r="F258" s="563">
        <f>SUM(25/30)</f>
        <v>0.83333333333333337</v>
      </c>
      <c r="G258" s="554">
        <v>0</v>
      </c>
      <c r="H258" s="554">
        <v>1</v>
      </c>
      <c r="I258" s="297"/>
      <c r="J258" s="831" t="s">
        <v>464</v>
      </c>
      <c r="K258" s="831"/>
      <c r="L258" s="563">
        <f>SUM(0/5)</f>
        <v>0</v>
      </c>
      <c r="M258" s="563">
        <f>SUM(5/5)</f>
        <v>1</v>
      </c>
      <c r="N258" s="554">
        <v>0</v>
      </c>
      <c r="O258" s="554">
        <v>1</v>
      </c>
      <c r="P258" s="565"/>
      <c r="Q258" s="565"/>
      <c r="R258" s="827" t="s">
        <v>464</v>
      </c>
      <c r="S258" s="827"/>
      <c r="T258" s="554">
        <f>SUM(0/1)</f>
        <v>0</v>
      </c>
      <c r="U258" s="554">
        <f>SUM(1/1)</f>
        <v>1</v>
      </c>
      <c r="V258" s="573"/>
      <c r="W258" s="816" t="s">
        <v>464</v>
      </c>
      <c r="X258" s="816"/>
      <c r="Y258" s="816"/>
      <c r="Z258" s="554">
        <f>'Decision tree'!BQ355</f>
        <v>0.33333333333333331</v>
      </c>
      <c r="AA258" s="554">
        <f>'Decision tree'!BR355</f>
        <v>0.66666666666666663</v>
      </c>
      <c r="AC258" s="451"/>
      <c r="AD258" s="751" t="s">
        <v>464</v>
      </c>
      <c r="AE258" s="751"/>
      <c r="AF258" s="554">
        <f t="shared" si="81"/>
        <v>0.16666666666666666</v>
      </c>
      <c r="AG258" s="554">
        <f t="shared" si="82"/>
        <v>0</v>
      </c>
      <c r="AH258" s="554">
        <f t="shared" si="83"/>
        <v>0</v>
      </c>
      <c r="AI258" s="554">
        <f t="shared" si="84"/>
        <v>0.33333333333333331</v>
      </c>
      <c r="AL258" s="751" t="s">
        <v>464</v>
      </c>
      <c r="AM258" s="751"/>
      <c r="AN258" s="554">
        <f t="shared" si="85"/>
        <v>0.83333333333333337</v>
      </c>
      <c r="AO258" s="554">
        <f t="shared" si="86"/>
        <v>1</v>
      </c>
      <c r="AP258" s="554">
        <f t="shared" si="87"/>
        <v>1</v>
      </c>
      <c r="AQ258" s="554">
        <f t="shared" si="88"/>
        <v>0.66666666666666663</v>
      </c>
      <c r="AT258" s="243"/>
      <c r="AU258" s="338"/>
      <c r="AV258" s="419"/>
      <c r="AW258" s="419"/>
      <c r="AX258" s="419"/>
      <c r="AY258" s="419"/>
      <c r="AZ258" s="419"/>
      <c r="BA258" s="419"/>
      <c r="BB258" s="419"/>
      <c r="BC258" s="419"/>
      <c r="BD258" s="419"/>
      <c r="BF258" s="419"/>
      <c r="BG258" s="419"/>
      <c r="BK258" s="341"/>
      <c r="BL258" s="338"/>
      <c r="BM258" s="419"/>
      <c r="BN258" s="419"/>
      <c r="BO258" s="419"/>
      <c r="BP258" s="419"/>
      <c r="BQ258" s="419"/>
      <c r="BR258" s="419"/>
      <c r="BS258" s="419"/>
      <c r="BT258" s="419"/>
      <c r="BU258" s="419"/>
      <c r="BX258" s="419"/>
      <c r="BY258" s="419"/>
    </row>
    <row r="259" spans="2:77" ht="60" customHeight="1" x14ac:dyDescent="0.35">
      <c r="C259"/>
      <c r="D259" s="927" t="s">
        <v>445</v>
      </c>
      <c r="E259" s="564" t="s">
        <v>398</v>
      </c>
      <c r="F259" s="833" t="s">
        <v>446</v>
      </c>
      <c r="G259" s="833"/>
      <c r="H259" s="833"/>
      <c r="I259" s="558"/>
      <c r="J259" s="828" t="s">
        <v>1897</v>
      </c>
      <c r="K259" s="829"/>
      <c r="L259" s="563"/>
      <c r="M259" s="563"/>
      <c r="N259" s="450"/>
      <c r="O259" s="568"/>
      <c r="P259" s="565"/>
      <c r="Q259" s="565"/>
      <c r="R259" s="827" t="s">
        <v>468</v>
      </c>
      <c r="S259" s="827"/>
      <c r="T259" s="820" t="s">
        <v>469</v>
      </c>
      <c r="U259" s="821"/>
      <c r="V259" s="201"/>
      <c r="W259" s="816" t="s">
        <v>468</v>
      </c>
      <c r="X259" s="816"/>
      <c r="Y259" s="816"/>
      <c r="Z259" s="817" t="s">
        <v>1853</v>
      </c>
      <c r="AA259" s="818"/>
      <c r="AB259" s="558"/>
      <c r="AT259" s="243"/>
      <c r="AU259" s="338"/>
      <c r="AV259" s="419"/>
      <c r="AW259" s="419"/>
      <c r="AX259" s="419"/>
      <c r="AY259" s="419"/>
      <c r="AZ259" s="419"/>
      <c r="BA259" s="419"/>
      <c r="BB259" s="419"/>
      <c r="BC259" s="419"/>
      <c r="BD259" s="419"/>
      <c r="BF259" s="419"/>
      <c r="BG259" s="419"/>
      <c r="BK259" s="341"/>
      <c r="BL259" s="338"/>
      <c r="BM259" s="419"/>
      <c r="BN259" s="419"/>
      <c r="BO259" s="419"/>
      <c r="BP259" s="419"/>
      <c r="BQ259" s="419"/>
      <c r="BR259" s="419"/>
      <c r="BS259" s="419"/>
      <c r="BT259" s="419"/>
      <c r="BU259" s="419"/>
      <c r="BX259" s="419"/>
      <c r="BY259" s="419"/>
    </row>
    <row r="260" spans="2:77" ht="60" customHeight="1" x14ac:dyDescent="0.35">
      <c r="C260"/>
      <c r="D260" s="927"/>
      <c r="E260" s="564" t="s">
        <v>448</v>
      </c>
      <c r="F260" s="833" t="s">
        <v>449</v>
      </c>
      <c r="G260" s="833"/>
      <c r="H260" s="833"/>
      <c r="I260" s="419"/>
      <c r="J260" s="830" t="s">
        <v>392</v>
      </c>
      <c r="K260" s="567" t="s">
        <v>396</v>
      </c>
      <c r="L260" s="824" t="s">
        <v>397</v>
      </c>
      <c r="M260" s="824"/>
      <c r="N260" s="824"/>
      <c r="O260" s="824"/>
      <c r="P260" s="527"/>
      <c r="Q260" s="565"/>
      <c r="R260" s="823" t="s">
        <v>392</v>
      </c>
      <c r="S260" s="572" t="s">
        <v>1899</v>
      </c>
      <c r="T260" s="802" t="s">
        <v>1676</v>
      </c>
      <c r="U260" s="802"/>
      <c r="V260" s="527"/>
      <c r="W260" s="527"/>
      <c r="X260" s="822" t="s">
        <v>392</v>
      </c>
      <c r="Y260" s="576" t="s">
        <v>1901</v>
      </c>
      <c r="Z260" s="824" t="s">
        <v>401</v>
      </c>
      <c r="AA260" s="824"/>
      <c r="AT260" s="243"/>
      <c r="AU260" s="338"/>
      <c r="AV260" s="419"/>
      <c r="AW260" s="419"/>
      <c r="AX260" s="419"/>
      <c r="AY260" s="419"/>
      <c r="AZ260" s="419"/>
      <c r="BA260" s="419"/>
      <c r="BB260" s="419"/>
      <c r="BC260" s="419"/>
      <c r="BD260" s="419"/>
      <c r="BF260" s="419"/>
      <c r="BG260" s="419"/>
      <c r="BK260" s="341"/>
      <c r="BL260" s="338"/>
      <c r="BM260" s="419"/>
      <c r="BN260" s="419"/>
      <c r="BO260" s="419"/>
      <c r="BP260" s="419"/>
      <c r="BQ260" s="419"/>
      <c r="BR260" s="419"/>
      <c r="BS260" s="419"/>
      <c r="BT260" s="419"/>
      <c r="BU260" s="419"/>
      <c r="BX260" s="419"/>
      <c r="BY260" s="419"/>
    </row>
    <row r="261" spans="2:77" ht="60" customHeight="1" x14ac:dyDescent="0.35">
      <c r="C261"/>
      <c r="D261" s="927"/>
      <c r="E261" s="564" t="s">
        <v>419</v>
      </c>
      <c r="F261" s="833" t="s">
        <v>451</v>
      </c>
      <c r="G261" s="833"/>
      <c r="H261" s="833"/>
      <c r="I261" s="419"/>
      <c r="J261" s="830"/>
      <c r="K261" s="567" t="s">
        <v>324</v>
      </c>
      <c r="L261" s="824" t="s">
        <v>401</v>
      </c>
      <c r="M261" s="824"/>
      <c r="N261" s="824"/>
      <c r="O261" s="824"/>
      <c r="P261" s="527"/>
      <c r="R261" s="823"/>
      <c r="S261" s="572" t="s">
        <v>1900</v>
      </c>
      <c r="T261" s="826" t="s">
        <v>1778</v>
      </c>
      <c r="U261" s="826"/>
      <c r="V261" s="574"/>
      <c r="W261" s="574"/>
      <c r="X261" s="823"/>
      <c r="Y261" s="572" t="s">
        <v>1902</v>
      </c>
      <c r="Z261" s="825" t="s">
        <v>1903</v>
      </c>
      <c r="AA261" s="825"/>
      <c r="AT261" s="243"/>
      <c r="AU261" s="338"/>
      <c r="AV261" s="419"/>
      <c r="AW261" s="419"/>
      <c r="AX261" s="419"/>
      <c r="AY261" s="419"/>
      <c r="AZ261" s="419"/>
      <c r="BA261" s="419"/>
      <c r="BB261" s="419"/>
      <c r="BC261" s="419"/>
      <c r="BD261" s="419"/>
      <c r="BF261" s="419"/>
      <c r="BG261" s="419"/>
      <c r="BK261" s="341"/>
      <c r="BL261" s="338"/>
      <c r="BM261" s="419"/>
      <c r="BN261" s="419"/>
      <c r="BO261" s="419"/>
      <c r="BP261" s="419"/>
      <c r="BQ261" s="419"/>
      <c r="BR261" s="419"/>
      <c r="BS261" s="419"/>
      <c r="BT261" s="419"/>
      <c r="BU261" s="419"/>
      <c r="BX261" s="419"/>
      <c r="BY261" s="419"/>
    </row>
    <row r="262" spans="2:77" ht="60" customHeight="1" x14ac:dyDescent="0.35">
      <c r="C262"/>
      <c r="D262" s="927"/>
      <c r="E262" s="564" t="s">
        <v>343</v>
      </c>
      <c r="F262" s="833" t="s">
        <v>453</v>
      </c>
      <c r="G262" s="833"/>
      <c r="H262" s="833"/>
      <c r="I262" s="419"/>
      <c r="J262" s="830"/>
      <c r="K262" s="567" t="s">
        <v>328</v>
      </c>
      <c r="L262" s="824" t="s">
        <v>404</v>
      </c>
      <c r="M262" s="824"/>
      <c r="N262" s="824"/>
      <c r="O262" s="824"/>
      <c r="P262" s="527"/>
      <c r="R262" s="224"/>
      <c r="S262" s="446"/>
      <c r="T262" s="924"/>
      <c r="U262" s="924"/>
      <c r="V262" s="924"/>
      <c r="W262" s="924"/>
      <c r="AT262" s="243"/>
      <c r="AU262" s="338"/>
      <c r="AV262" s="419"/>
      <c r="AW262" s="419"/>
      <c r="AX262" s="419"/>
      <c r="AY262" s="419"/>
      <c r="AZ262" s="419"/>
      <c r="BA262" s="419"/>
      <c r="BB262" s="419"/>
      <c r="BC262" s="419"/>
      <c r="BD262" s="419"/>
      <c r="BF262" s="419"/>
      <c r="BG262" s="419"/>
      <c r="BK262" s="341"/>
      <c r="BL262" s="338"/>
      <c r="BM262" s="419"/>
      <c r="BN262" s="419"/>
      <c r="BO262" s="419"/>
      <c r="BP262" s="419"/>
      <c r="BQ262" s="419"/>
      <c r="BR262" s="419"/>
      <c r="BS262" s="419"/>
      <c r="BT262" s="419"/>
      <c r="BU262" s="419"/>
      <c r="BX262" s="419"/>
      <c r="BY262" s="419"/>
    </row>
    <row r="263" spans="2:77" ht="60" customHeight="1" x14ac:dyDescent="0.35">
      <c r="C263"/>
      <c r="D263" s="465" t="s">
        <v>1897</v>
      </c>
      <c r="E263" s="439" t="s">
        <v>466</v>
      </c>
      <c r="F263" s="834" t="s">
        <v>467</v>
      </c>
      <c r="G263" s="834"/>
      <c r="H263" s="834"/>
      <c r="I263" s="419"/>
      <c r="J263" s="830"/>
      <c r="K263" s="567" t="s">
        <v>332</v>
      </c>
      <c r="L263" s="824" t="s">
        <v>408</v>
      </c>
      <c r="M263" s="824"/>
      <c r="N263" s="824"/>
      <c r="O263" s="824"/>
      <c r="P263" s="527"/>
      <c r="R263" s="224"/>
      <c r="S263" s="446"/>
      <c r="T263" s="924"/>
      <c r="U263" s="924"/>
      <c r="V263" s="924"/>
      <c r="W263" s="924"/>
      <c r="AT263" s="243"/>
      <c r="AU263" s="338"/>
      <c r="AV263" s="419"/>
      <c r="AW263" s="419"/>
      <c r="AX263" s="419"/>
      <c r="AY263" s="419"/>
      <c r="AZ263" s="419"/>
      <c r="BA263" s="419"/>
      <c r="BB263" s="419"/>
      <c r="BC263" s="419"/>
      <c r="BD263" s="419"/>
      <c r="BF263" s="419"/>
      <c r="BG263" s="419"/>
      <c r="BK263" s="341"/>
      <c r="BL263" s="338"/>
      <c r="BM263" s="419"/>
      <c r="BN263" s="419"/>
      <c r="BO263" s="419"/>
      <c r="BP263" s="419"/>
      <c r="BQ263" s="419"/>
      <c r="BR263" s="419"/>
      <c r="BS263" s="419"/>
      <c r="BT263" s="419"/>
      <c r="BU263" s="419"/>
      <c r="BX263" s="419"/>
      <c r="BY263" s="419"/>
    </row>
    <row r="264" spans="2:77" ht="60" customHeight="1" x14ac:dyDescent="0.35">
      <c r="C264"/>
      <c r="D264" s="557"/>
      <c r="E264" s="439" t="s">
        <v>470</v>
      </c>
      <c r="F264" s="834" t="s">
        <v>471</v>
      </c>
      <c r="G264" s="834"/>
      <c r="H264" s="834"/>
      <c r="I264" s="419"/>
      <c r="J264" s="419"/>
      <c r="K264" s="419"/>
      <c r="P264" s="296"/>
      <c r="AT264" s="243"/>
      <c r="AU264" s="338"/>
      <c r="AV264" s="419"/>
      <c r="AW264" s="419"/>
      <c r="AX264" s="419"/>
      <c r="AY264" s="419"/>
      <c r="AZ264" s="419"/>
      <c r="BA264" s="419"/>
      <c r="BB264" s="419"/>
      <c r="BC264" s="419"/>
      <c r="BD264" s="419"/>
      <c r="BF264" s="419"/>
      <c r="BG264" s="419"/>
      <c r="BK264" s="341"/>
      <c r="BL264" s="338"/>
      <c r="BM264" s="419"/>
      <c r="BN264" s="419"/>
      <c r="BO264" s="419"/>
      <c r="BP264" s="419"/>
      <c r="BQ264" s="419"/>
      <c r="BR264" s="419"/>
      <c r="BS264" s="419"/>
      <c r="BT264" s="419"/>
      <c r="BU264" s="419"/>
      <c r="BX264" s="419"/>
      <c r="BY264" s="419"/>
    </row>
    <row r="265" spans="2:77" ht="60" customHeight="1" x14ac:dyDescent="0.35">
      <c r="C265"/>
      <c r="D265" s="557"/>
      <c r="E265" s="439" t="s">
        <v>405</v>
      </c>
      <c r="F265" s="834" t="s">
        <v>472</v>
      </c>
      <c r="G265" s="834"/>
      <c r="H265" s="834"/>
      <c r="I265" s="419"/>
      <c r="J265" s="419"/>
      <c r="K265" s="419"/>
      <c r="P265" s="296"/>
      <c r="AT265" s="243"/>
      <c r="AU265" s="338"/>
      <c r="AV265" s="419"/>
      <c r="AW265" s="419"/>
      <c r="AX265" s="419"/>
      <c r="AY265" s="419"/>
      <c r="AZ265" s="419"/>
      <c r="BA265" s="419"/>
      <c r="BB265" s="419"/>
      <c r="BC265" s="419"/>
      <c r="BD265" s="419"/>
      <c r="BF265" s="419"/>
      <c r="BG265" s="419"/>
      <c r="BK265" s="341"/>
      <c r="BL265" s="338"/>
      <c r="BM265" s="419"/>
      <c r="BN265" s="419"/>
      <c r="BO265" s="419"/>
      <c r="BP265" s="419"/>
      <c r="BQ265" s="419"/>
      <c r="BR265" s="419"/>
      <c r="BS265" s="419"/>
      <c r="BT265" s="419"/>
      <c r="BU265" s="419"/>
      <c r="BX265" s="419"/>
      <c r="BY265" s="419"/>
    </row>
    <row r="266" spans="2:77" ht="60" customHeight="1" x14ac:dyDescent="0.35">
      <c r="C266"/>
      <c r="D266" s="557"/>
      <c r="E266" s="439" t="s">
        <v>474</v>
      </c>
      <c r="F266" s="834" t="s">
        <v>475</v>
      </c>
      <c r="G266" s="834"/>
      <c r="H266" s="834"/>
      <c r="I266" s="419"/>
      <c r="J266" s="419"/>
      <c r="K266" s="419"/>
      <c r="P266" s="296"/>
      <c r="AT266" s="243"/>
      <c r="AU266" s="338"/>
      <c r="AV266" s="419"/>
      <c r="AW266" s="419"/>
      <c r="AX266" s="419"/>
      <c r="AY266" s="419"/>
      <c r="AZ266" s="419"/>
      <c r="BA266" s="419"/>
      <c r="BB266" s="419"/>
      <c r="BC266" s="419"/>
      <c r="BD266" s="419"/>
      <c r="BF266" s="419"/>
      <c r="BG266" s="419"/>
      <c r="BK266" s="341"/>
      <c r="BL266" s="338"/>
      <c r="BM266" s="419"/>
      <c r="BN266" s="419"/>
      <c r="BO266" s="419"/>
      <c r="BP266" s="419"/>
      <c r="BQ266" s="419"/>
      <c r="BR266" s="419"/>
      <c r="BS266" s="419"/>
      <c r="BT266" s="419"/>
      <c r="BU266" s="419"/>
      <c r="BX266" s="419"/>
      <c r="BY266" s="419"/>
    </row>
    <row r="267" spans="2:77" ht="40" customHeight="1" x14ac:dyDescent="0.35">
      <c r="C267"/>
      <c r="D267" s="338"/>
      <c r="E267" s="559"/>
      <c r="F267" s="419"/>
      <c r="G267" s="419"/>
      <c r="I267" s="419"/>
      <c r="J267" s="419"/>
      <c r="K267" s="419"/>
      <c r="P267" s="296"/>
      <c r="AT267" s="243"/>
      <c r="AU267" s="338"/>
      <c r="AV267" s="419"/>
      <c r="AW267" s="419"/>
      <c r="AX267" s="419"/>
      <c r="AY267" s="419"/>
      <c r="AZ267" s="419"/>
      <c r="BA267" s="419"/>
      <c r="BB267" s="419"/>
      <c r="BC267" s="419"/>
      <c r="BD267" s="419"/>
      <c r="BF267" s="419"/>
      <c r="BG267" s="419"/>
      <c r="BK267" s="341"/>
      <c r="BL267" s="338"/>
      <c r="BM267" s="419"/>
      <c r="BN267" s="419"/>
      <c r="BO267" s="419"/>
      <c r="BP267" s="419"/>
      <c r="BQ267" s="419"/>
      <c r="BR267" s="419"/>
      <c r="BS267" s="419"/>
      <c r="BT267" s="419"/>
      <c r="BU267" s="419"/>
      <c r="BX267" s="419"/>
      <c r="BY267" s="419"/>
    </row>
    <row r="268" spans="2:77" ht="76.5" customHeight="1" x14ac:dyDescent="0.7">
      <c r="C268" s="560"/>
      <c r="D268" s="925" t="s">
        <v>392</v>
      </c>
      <c r="E268" s="235" t="s">
        <v>393</v>
      </c>
      <c r="F268" s="802" t="s">
        <v>394</v>
      </c>
      <c r="G268" s="802"/>
      <c r="H268" s="802"/>
      <c r="I268" s="527"/>
      <c r="J268" s="420" t="s">
        <v>395</v>
      </c>
      <c r="K268" s="409">
        <v>2</v>
      </c>
      <c r="L268" s="228"/>
      <c r="P268" s="416"/>
      <c r="Q268" s="296"/>
      <c r="R268" s="296"/>
      <c r="V268" s="560"/>
      <c r="W268" s="560"/>
      <c r="X268" s="560"/>
      <c r="Y268" s="560"/>
      <c r="Z268" s="560"/>
      <c r="AA268" s="560"/>
      <c r="AB268" s="560"/>
      <c r="AC268" s="560"/>
      <c r="AD268" s="560"/>
      <c r="AF268" s="201"/>
      <c r="AH268" s="201"/>
      <c r="BJ268" s="213"/>
    </row>
    <row r="269" spans="2:77" ht="40" customHeight="1" x14ac:dyDescent="0.4">
      <c r="C269"/>
      <c r="D269" s="925"/>
      <c r="E269" s="235" t="s">
        <v>398</v>
      </c>
      <c r="F269" s="802" t="s">
        <v>399</v>
      </c>
      <c r="G269" s="802"/>
      <c r="H269" s="802"/>
      <c r="I269" s="527"/>
      <c r="J269" s="409" t="s">
        <v>400</v>
      </c>
      <c r="K269" s="409">
        <v>2</v>
      </c>
      <c r="L269" s="228"/>
      <c r="Q269" s="416"/>
      <c r="R269" s="416"/>
      <c r="AF269" s="201"/>
      <c r="AH269" s="201"/>
      <c r="AT269" s="208"/>
      <c r="BJ269" s="213"/>
      <c r="BK269" s="208"/>
    </row>
    <row r="270" spans="2:77" ht="40" customHeight="1" x14ac:dyDescent="0.45">
      <c r="C270"/>
      <c r="D270" s="925"/>
      <c r="E270" s="235" t="s">
        <v>363</v>
      </c>
      <c r="F270" s="802" t="s">
        <v>402</v>
      </c>
      <c r="G270" s="802"/>
      <c r="H270" s="802"/>
      <c r="I270" s="527"/>
      <c r="J270" s="409" t="s">
        <v>403</v>
      </c>
      <c r="K270" s="409">
        <v>5</v>
      </c>
      <c r="L270" s="228"/>
      <c r="W270" s="263"/>
      <c r="X270" s="419"/>
      <c r="Y270" s="419"/>
      <c r="Z270" s="419"/>
      <c r="AA270" s="419"/>
      <c r="AB270" s="419"/>
      <c r="AC270" s="419"/>
      <c r="AD270" s="298"/>
      <c r="AE270" s="419"/>
      <c r="AH270" s="201"/>
      <c r="AT270" s="355"/>
      <c r="AU270" s="355"/>
      <c r="AV270" s="355"/>
      <c r="AW270" s="355"/>
      <c r="AX270" s="355"/>
      <c r="AY270" s="355"/>
      <c r="AZ270" s="355"/>
      <c r="BA270" s="355"/>
      <c r="BB270" s="355"/>
      <c r="BC270" s="355"/>
      <c r="BJ270" s="213"/>
      <c r="BK270" s="355"/>
      <c r="BL270" s="355"/>
      <c r="BM270" s="355"/>
      <c r="BN270" s="355"/>
      <c r="BO270" s="355"/>
      <c r="BP270" s="355"/>
      <c r="BQ270" s="355"/>
      <c r="BR270" s="355"/>
      <c r="BS270" s="355"/>
      <c r="BT270" s="355"/>
    </row>
    <row r="271" spans="2:77" ht="40" customHeight="1" x14ac:dyDescent="0.35">
      <c r="B271" s="224"/>
      <c r="C271" s="224"/>
      <c r="D271" s="925"/>
      <c r="E271" s="235" t="s">
        <v>405</v>
      </c>
      <c r="F271" s="802" t="s">
        <v>406</v>
      </c>
      <c r="G271" s="802"/>
      <c r="H271" s="802"/>
      <c r="I271" s="527"/>
      <c r="J271" s="409" t="s">
        <v>407</v>
      </c>
      <c r="K271" s="409">
        <v>2</v>
      </c>
      <c r="L271" s="228"/>
      <c r="V271" s="224"/>
      <c r="W271" s="338"/>
      <c r="X271" s="419"/>
      <c r="Y271" s="419"/>
      <c r="Z271" s="419"/>
      <c r="AA271" s="419"/>
      <c r="AB271" s="297"/>
      <c r="AC271" s="297"/>
      <c r="AD271" s="297"/>
      <c r="AE271" s="297"/>
      <c r="AH271" s="201"/>
      <c r="AT271" s="246"/>
      <c r="AU271" s="544"/>
      <c r="AV271" s="544"/>
      <c r="AW271" s="544"/>
      <c r="AX271" s="544"/>
      <c r="AY271" s="544"/>
      <c r="AZ271" s="544"/>
      <c r="BA271" s="544"/>
      <c r="BB271" s="544"/>
      <c r="BC271" s="544"/>
      <c r="BD271" s="212"/>
      <c r="BJ271" s="213"/>
      <c r="BK271" s="246"/>
      <c r="BL271" s="544"/>
      <c r="BM271" s="544"/>
      <c r="BN271" s="544"/>
      <c r="BO271" s="544"/>
      <c r="BP271" s="544"/>
      <c r="BQ271" s="544"/>
      <c r="BR271" s="544"/>
      <c r="BS271" s="544"/>
      <c r="BT271" s="544"/>
      <c r="BU271" s="212"/>
    </row>
    <row r="272" spans="2:77" ht="40" customHeight="1" x14ac:dyDescent="0.35">
      <c r="B272" s="224"/>
      <c r="C272" s="224"/>
      <c r="D272" s="925"/>
      <c r="E272" s="235" t="s">
        <v>409</v>
      </c>
      <c r="F272" s="802" t="s">
        <v>410</v>
      </c>
      <c r="G272" s="802"/>
      <c r="H272" s="802"/>
      <c r="I272" s="527"/>
      <c r="J272" s="409" t="s">
        <v>410</v>
      </c>
      <c r="K272" s="409">
        <v>1</v>
      </c>
      <c r="L272" s="228"/>
      <c r="V272" s="224"/>
      <c r="W272" s="338"/>
      <c r="X272" s="419"/>
      <c r="Y272" s="419"/>
      <c r="Z272" s="419"/>
      <c r="AA272" s="419"/>
      <c r="AB272" s="297"/>
      <c r="AC272" s="297"/>
      <c r="AD272" s="297"/>
      <c r="AH272" s="201"/>
      <c r="AT272" s="246"/>
      <c r="AU272" s="414"/>
      <c r="AV272" s="414"/>
      <c r="AW272" s="414"/>
      <c r="AX272" s="414"/>
      <c r="AY272" s="414"/>
      <c r="AZ272" s="414"/>
      <c r="BA272" s="414"/>
      <c r="BB272" s="414"/>
      <c r="BC272" s="414"/>
      <c r="BD272" s="212"/>
      <c r="BJ272" s="213"/>
      <c r="BK272" s="246"/>
      <c r="BL272" s="414"/>
      <c r="BM272" s="414"/>
      <c r="BN272" s="414"/>
      <c r="BO272" s="414"/>
      <c r="BP272" s="414"/>
      <c r="BQ272" s="414"/>
      <c r="BR272" s="414"/>
      <c r="BS272" s="414"/>
      <c r="BT272" s="414"/>
      <c r="BU272" s="212"/>
    </row>
    <row r="273" spans="2:76" ht="40" customHeight="1" x14ac:dyDescent="0.4">
      <c r="B273" s="224"/>
      <c r="C273" s="224"/>
      <c r="D273" s="925"/>
      <c r="E273" s="235" t="s">
        <v>370</v>
      </c>
      <c r="F273" s="802" t="s">
        <v>411</v>
      </c>
      <c r="G273" s="802"/>
      <c r="H273" s="802"/>
      <c r="I273" s="527"/>
      <c r="J273" s="409" t="s">
        <v>412</v>
      </c>
      <c r="K273" s="409">
        <v>1</v>
      </c>
      <c r="L273" s="228"/>
      <c r="V273" s="224"/>
      <c r="W273" s="338"/>
      <c r="X273" s="558"/>
      <c r="Y273" s="558"/>
      <c r="Z273" s="558"/>
      <c r="AA273" s="558"/>
      <c r="AB273" s="558"/>
      <c r="AC273" s="558"/>
      <c r="AD273" s="228"/>
      <c r="AE273" s="228"/>
      <c r="AH273" s="201"/>
      <c r="AT273" s="208"/>
      <c r="BJ273" s="213"/>
      <c r="BK273" s="208"/>
      <c r="BX273" s="212"/>
    </row>
    <row r="274" spans="2:76" ht="40" customHeight="1" x14ac:dyDescent="0.4">
      <c r="B274" s="229"/>
      <c r="C274" s="229"/>
      <c r="D274" s="925"/>
      <c r="E274" s="235" t="s">
        <v>413</v>
      </c>
      <c r="F274" s="802" t="s">
        <v>414</v>
      </c>
      <c r="G274" s="802"/>
      <c r="H274" s="802"/>
      <c r="I274" s="527"/>
      <c r="J274" s="409" t="s">
        <v>415</v>
      </c>
      <c r="K274" s="409">
        <v>2</v>
      </c>
      <c r="L274" s="228"/>
      <c r="V274" s="224"/>
      <c r="W274" s="225"/>
      <c r="X274" s="233"/>
      <c r="Y274" s="233"/>
      <c r="Z274" s="233"/>
      <c r="AA274" s="233"/>
      <c r="AB274" s="233"/>
      <c r="AC274" s="233"/>
      <c r="AD274" s="228"/>
      <c r="AE274" s="228"/>
      <c r="AH274" s="201"/>
      <c r="AT274" s="208"/>
      <c r="AV274" s="446"/>
      <c r="AW274" s="446"/>
      <c r="AX274" s="446"/>
      <c r="AY274" s="446"/>
      <c r="AZ274" s="446"/>
      <c r="BA274" s="446"/>
      <c r="BB274" s="446"/>
      <c r="BC274" s="446"/>
      <c r="BD274" s="446"/>
      <c r="BJ274" s="213"/>
      <c r="BK274" s="208"/>
      <c r="BM274" s="446"/>
      <c r="BN274" s="446"/>
      <c r="BO274" s="446"/>
      <c r="BP274" s="446"/>
      <c r="BQ274" s="446"/>
      <c r="BR274" s="446"/>
      <c r="BS274" s="446"/>
      <c r="BT274" s="446"/>
      <c r="BU274" s="446"/>
      <c r="BX274" s="212"/>
    </row>
    <row r="275" spans="2:76" ht="40" customHeight="1" x14ac:dyDescent="0.35">
      <c r="B275" s="229"/>
      <c r="C275" s="232"/>
      <c r="D275" s="925"/>
      <c r="E275" s="235" t="s">
        <v>416</v>
      </c>
      <c r="F275" s="802" t="s">
        <v>417</v>
      </c>
      <c r="G275" s="802"/>
      <c r="H275" s="802"/>
      <c r="I275" s="527"/>
      <c r="J275" s="409" t="s">
        <v>401</v>
      </c>
      <c r="K275" s="409">
        <v>4</v>
      </c>
      <c r="L275" s="228"/>
      <c r="V275" s="232"/>
      <c r="W275" s="232"/>
      <c r="X275" s="232"/>
      <c r="Y275" s="232"/>
      <c r="Z275" s="232"/>
      <c r="AA275" s="232"/>
      <c r="AB275" s="232"/>
      <c r="AC275" s="232"/>
      <c r="AD275" s="232"/>
      <c r="AE275" s="228"/>
      <c r="AH275" s="201"/>
      <c r="AN275" s="243"/>
      <c r="AO275" s="243"/>
      <c r="AP275" s="243"/>
      <c r="AQ275" s="243"/>
      <c r="AR275" s="243"/>
      <c r="AS275" s="243"/>
      <c r="AT275" s="243"/>
      <c r="AU275" s="338"/>
      <c r="AV275" s="297"/>
      <c r="AW275" s="297"/>
      <c r="AX275" s="297"/>
      <c r="AY275" s="297"/>
      <c r="AZ275" s="297"/>
      <c r="BA275" s="297"/>
      <c r="BB275" s="297"/>
      <c r="BC275" s="297"/>
      <c r="BD275" s="297"/>
      <c r="BJ275" s="213"/>
      <c r="BK275" s="243"/>
      <c r="BL275" s="338"/>
      <c r="BM275" s="297"/>
      <c r="BN275" s="297"/>
      <c r="BO275" s="297"/>
      <c r="BP275" s="297"/>
      <c r="BQ275" s="297"/>
      <c r="BR275" s="297"/>
      <c r="BS275" s="297"/>
      <c r="BT275" s="297"/>
      <c r="BU275" s="297"/>
      <c r="BX275" s="212"/>
    </row>
    <row r="276" spans="2:76" ht="40" customHeight="1" x14ac:dyDescent="0.35">
      <c r="B276" s="229"/>
      <c r="C276" s="229"/>
      <c r="D276" s="925"/>
      <c r="E276" s="235" t="s">
        <v>341</v>
      </c>
      <c r="F276" s="802" t="s">
        <v>408</v>
      </c>
      <c r="G276" s="802"/>
      <c r="H276" s="802"/>
      <c r="I276" s="527"/>
      <c r="J276" s="409" t="s">
        <v>418</v>
      </c>
      <c r="K276" s="409">
        <v>1</v>
      </c>
      <c r="L276" s="228"/>
      <c r="V276" s="224"/>
      <c r="W276" s="225"/>
      <c r="X276" s="233"/>
      <c r="Y276" s="233"/>
      <c r="Z276" s="233"/>
      <c r="AA276" s="233"/>
      <c r="AB276" s="233"/>
      <c r="AC276" s="233"/>
      <c r="AD276" s="228"/>
      <c r="AE276" s="228"/>
      <c r="AH276" s="201"/>
      <c r="AN276" s="243"/>
      <c r="AO276" s="243"/>
      <c r="AP276" s="243"/>
      <c r="AQ276" s="243"/>
      <c r="AR276" s="243"/>
      <c r="AS276" s="243"/>
      <c r="AT276" s="243"/>
      <c r="AU276" s="338"/>
      <c r="AV276" s="297"/>
      <c r="AW276" s="297"/>
      <c r="AX276" s="297"/>
      <c r="AY276" s="297"/>
      <c r="AZ276" s="297"/>
      <c r="BA276" s="297"/>
      <c r="BB276" s="297"/>
      <c r="BC276" s="297"/>
      <c r="BD276" s="297"/>
      <c r="BJ276" s="213"/>
      <c r="BK276" s="243"/>
      <c r="BL276" s="338"/>
      <c r="BM276" s="297"/>
      <c r="BN276" s="297"/>
      <c r="BO276" s="297"/>
      <c r="BP276" s="297"/>
      <c r="BQ276" s="297"/>
      <c r="BR276" s="297"/>
      <c r="BS276" s="297"/>
      <c r="BT276" s="297"/>
      <c r="BU276" s="297"/>
      <c r="BX276" s="212"/>
    </row>
    <row r="277" spans="2:76" ht="40" customHeight="1" x14ac:dyDescent="0.35">
      <c r="B277" s="229"/>
      <c r="C277" s="229"/>
      <c r="D277" s="925"/>
      <c r="E277" s="235" t="s">
        <v>419</v>
      </c>
      <c r="F277" s="802" t="s">
        <v>401</v>
      </c>
      <c r="G277" s="802"/>
      <c r="H277" s="802"/>
      <c r="I277" s="527"/>
      <c r="J277" s="409" t="s">
        <v>420</v>
      </c>
      <c r="K277" s="409">
        <v>1</v>
      </c>
      <c r="L277" s="228"/>
      <c r="V277" s="224"/>
      <c r="W277" s="238"/>
      <c r="X277" s="419"/>
      <c r="Y277" s="419"/>
      <c r="Z277" s="419"/>
      <c r="AA277" s="419"/>
      <c r="AB277" s="419"/>
      <c r="AC277" s="419"/>
      <c r="AD277" s="298"/>
      <c r="AE277" s="419"/>
      <c r="AH277" s="201"/>
      <c r="AT277" s="243"/>
      <c r="AU277" s="338"/>
      <c r="AV277" s="297"/>
      <c r="AW277" s="297"/>
      <c r="AX277" s="297"/>
      <c r="AY277" s="297"/>
      <c r="AZ277" s="297"/>
      <c r="BA277" s="297"/>
      <c r="BB277" s="297"/>
      <c r="BC277" s="297"/>
      <c r="BD277" s="297"/>
      <c r="BK277" s="243"/>
      <c r="BL277" s="338"/>
      <c r="BM277" s="297"/>
      <c r="BN277" s="297"/>
      <c r="BO277" s="297"/>
      <c r="BP277" s="297"/>
      <c r="BQ277" s="297"/>
      <c r="BR277" s="297"/>
      <c r="BS277" s="297"/>
      <c r="BT277" s="297"/>
      <c r="BU277" s="297"/>
      <c r="BX277" s="212"/>
    </row>
    <row r="278" spans="2:76" ht="40" customHeight="1" x14ac:dyDescent="0.35">
      <c r="B278" s="224"/>
      <c r="C278" s="224"/>
      <c r="D278" s="925"/>
      <c r="E278" s="235" t="s">
        <v>421</v>
      </c>
      <c r="F278" s="802" t="s">
        <v>422</v>
      </c>
      <c r="G278" s="802"/>
      <c r="H278" s="802"/>
      <c r="I278" s="527"/>
      <c r="J278" s="527"/>
      <c r="K278" s="228"/>
      <c r="L278" s="228"/>
      <c r="V278" s="224"/>
      <c r="W278" s="338"/>
      <c r="X278" s="419"/>
      <c r="Y278" s="419"/>
      <c r="Z278" s="419"/>
      <c r="AA278" s="419"/>
      <c r="AB278" s="297"/>
      <c r="AC278" s="297"/>
      <c r="AD278" s="297"/>
      <c r="AE278" s="297"/>
      <c r="AH278" s="384"/>
      <c r="AT278" s="243"/>
      <c r="AU278" s="338"/>
      <c r="AV278" s="297"/>
      <c r="AW278" s="297"/>
      <c r="AX278" s="297"/>
      <c r="AY278" s="297"/>
      <c r="AZ278" s="297"/>
      <c r="BA278" s="297"/>
      <c r="BB278" s="297"/>
      <c r="BC278" s="297"/>
      <c r="BD278" s="297"/>
      <c r="BK278" s="243"/>
      <c r="BL278" s="338"/>
      <c r="BM278" s="297"/>
      <c r="BN278" s="297"/>
      <c r="BO278" s="297"/>
      <c r="BP278" s="297"/>
      <c r="BQ278" s="297"/>
      <c r="BR278" s="297"/>
      <c r="BS278" s="297"/>
      <c r="BT278" s="297"/>
      <c r="BU278" s="297"/>
      <c r="BX278" s="212"/>
    </row>
    <row r="279" spans="2:76" ht="40" customHeight="1" x14ac:dyDescent="0.35">
      <c r="B279" s="224"/>
      <c r="C279" s="224"/>
      <c r="D279" s="925"/>
      <c r="E279" s="235" t="s">
        <v>168</v>
      </c>
      <c r="F279" s="802" t="s">
        <v>423</v>
      </c>
      <c r="G279" s="802"/>
      <c r="H279" s="802"/>
      <c r="I279" s="527"/>
      <c r="J279" s="527"/>
      <c r="K279" s="228"/>
      <c r="L279" s="228"/>
      <c r="V279" s="224"/>
      <c r="W279" s="338"/>
      <c r="X279" s="419"/>
      <c r="Y279" s="419"/>
      <c r="Z279" s="419"/>
      <c r="AA279" s="419"/>
      <c r="AB279" s="297"/>
      <c r="AC279" s="297"/>
      <c r="AD279" s="297"/>
      <c r="AH279" s="201"/>
      <c r="AT279" s="243"/>
      <c r="AU279" s="338"/>
      <c r="AV279" s="297"/>
      <c r="AW279" s="297"/>
      <c r="AX279" s="297"/>
      <c r="AY279" s="297"/>
      <c r="AZ279" s="297"/>
      <c r="BA279" s="297"/>
      <c r="BB279" s="297"/>
      <c r="BC279" s="297"/>
      <c r="BD279" s="297"/>
      <c r="BK279" s="243"/>
      <c r="BL279" s="338"/>
      <c r="BM279" s="297"/>
      <c r="BN279" s="297"/>
      <c r="BO279" s="297"/>
      <c r="BP279" s="297"/>
      <c r="BQ279" s="297"/>
      <c r="BR279" s="297"/>
      <c r="BS279" s="297"/>
      <c r="BT279" s="297"/>
      <c r="BU279" s="297"/>
      <c r="BX279" s="212"/>
    </row>
    <row r="280" spans="2:76" ht="40" customHeight="1" x14ac:dyDescent="0.35">
      <c r="B280" s="224"/>
      <c r="C280" s="224"/>
      <c r="D280" s="925"/>
      <c r="E280" s="235" t="s">
        <v>375</v>
      </c>
      <c r="F280" s="802" t="s">
        <v>424</v>
      </c>
      <c r="G280" s="802"/>
      <c r="H280" s="802"/>
      <c r="I280" s="527"/>
      <c r="J280" s="527"/>
      <c r="K280" s="228"/>
      <c r="L280" s="228"/>
      <c r="V280" s="224"/>
      <c r="W280" s="338"/>
      <c r="X280" s="558"/>
      <c r="Y280" s="558"/>
      <c r="Z280" s="558"/>
      <c r="AA280" s="558"/>
      <c r="AB280" s="558"/>
      <c r="AC280" s="558"/>
      <c r="AD280" s="228"/>
      <c r="AE280" s="228"/>
      <c r="AH280" s="201"/>
      <c r="AT280" s="243"/>
      <c r="AU280" s="338"/>
      <c r="AV280" s="297"/>
      <c r="AW280" s="297"/>
      <c r="AX280" s="297"/>
      <c r="AY280" s="297"/>
      <c r="AZ280" s="297"/>
      <c r="BA280" s="297"/>
      <c r="BB280" s="297"/>
      <c r="BC280" s="297"/>
      <c r="BD280" s="297"/>
      <c r="BK280" s="243"/>
      <c r="BL280" s="338"/>
      <c r="BM280" s="297"/>
      <c r="BN280" s="297"/>
      <c r="BO280" s="297"/>
      <c r="BP280" s="297"/>
      <c r="BQ280" s="297"/>
      <c r="BR280" s="297"/>
      <c r="BS280" s="297"/>
      <c r="BT280" s="297"/>
      <c r="BU280" s="297"/>
      <c r="BX280" s="212"/>
    </row>
    <row r="281" spans="2:76" ht="90" customHeight="1" x14ac:dyDescent="0.35">
      <c r="B281" s="229"/>
      <c r="C281" s="229"/>
      <c r="D281" s="925"/>
      <c r="E281" s="235" t="s">
        <v>171</v>
      </c>
      <c r="F281" s="802" t="s">
        <v>425</v>
      </c>
      <c r="G281" s="802"/>
      <c r="H281" s="802"/>
      <c r="I281" s="527"/>
      <c r="J281" s="527"/>
      <c r="K281" s="228"/>
      <c r="L281" s="228"/>
      <c r="V281" s="224"/>
      <c r="W281" s="225"/>
      <c r="X281" s="233"/>
      <c r="Y281" s="233"/>
      <c r="Z281" s="233"/>
      <c r="AA281" s="233"/>
      <c r="AB281" s="233"/>
      <c r="AC281" s="233"/>
      <c r="AD281" s="228"/>
      <c r="AE281" s="228"/>
      <c r="AH281" s="201"/>
      <c r="AT281" s="243"/>
      <c r="AU281" s="338"/>
      <c r="AV281" s="297"/>
      <c r="AW281" s="297"/>
      <c r="AX281" s="297"/>
      <c r="AY281" s="297"/>
      <c r="AZ281" s="297"/>
      <c r="BA281" s="297"/>
      <c r="BB281" s="297"/>
      <c r="BC281" s="297"/>
      <c r="BD281" s="297"/>
      <c r="BK281" s="243"/>
      <c r="BL281" s="338"/>
      <c r="BM281" s="297"/>
      <c r="BN281" s="297"/>
      <c r="BO281" s="297"/>
      <c r="BP281" s="297"/>
      <c r="BQ281" s="297"/>
      <c r="BR281" s="297"/>
      <c r="BS281" s="297"/>
      <c r="BT281" s="297"/>
      <c r="BU281" s="297"/>
      <c r="BX281" s="212"/>
    </row>
    <row r="282" spans="2:76" ht="62.15" customHeight="1" x14ac:dyDescent="0.35">
      <c r="B282" s="229"/>
      <c r="C282" s="232"/>
      <c r="D282" s="232"/>
      <c r="E282" s="232"/>
      <c r="F282" s="232"/>
      <c r="G282" s="232"/>
      <c r="H282" s="232"/>
      <c r="I282" s="232"/>
      <c r="J282" s="232"/>
      <c r="K282" s="232"/>
      <c r="L282" s="228"/>
      <c r="V282" s="232"/>
      <c r="W282" s="232"/>
      <c r="X282" s="232"/>
      <c r="Y282" s="232"/>
      <c r="Z282" s="232"/>
      <c r="AA282" s="232"/>
      <c r="AB282" s="232"/>
      <c r="AC282" s="232"/>
      <c r="AD282" s="232"/>
      <c r="AE282" s="228"/>
      <c r="AH282" s="201"/>
      <c r="AT282" s="243"/>
      <c r="AU282" s="338"/>
      <c r="AV282" s="297"/>
      <c r="AW282" s="297"/>
      <c r="AX282" s="297"/>
      <c r="AY282" s="297"/>
      <c r="AZ282" s="297"/>
      <c r="BA282" s="297"/>
      <c r="BB282" s="297"/>
      <c r="BC282" s="297"/>
      <c r="BD282" s="297"/>
      <c r="BK282" s="243"/>
      <c r="BL282" s="338"/>
      <c r="BM282" s="297"/>
      <c r="BN282" s="297"/>
      <c r="BO282" s="297"/>
      <c r="BP282" s="297"/>
      <c r="BQ282" s="297"/>
      <c r="BR282" s="297"/>
      <c r="BS282" s="297"/>
      <c r="BT282" s="297"/>
      <c r="BU282" s="297"/>
    </row>
    <row r="283" spans="2:76" ht="40" customHeight="1" thickBot="1" x14ac:dyDescent="0.4">
      <c r="B283" s="229"/>
      <c r="C283" s="229"/>
      <c r="D283" s="225"/>
      <c r="E283" s="233"/>
      <c r="F283" s="233"/>
      <c r="G283" s="233"/>
      <c r="H283" s="233"/>
      <c r="I283" s="233"/>
      <c r="J283" s="233"/>
      <c r="K283" s="228"/>
      <c r="L283" s="228"/>
      <c r="V283" s="229"/>
      <c r="W283" s="225"/>
      <c r="X283" s="233"/>
      <c r="Y283" s="233"/>
      <c r="Z283" s="233"/>
      <c r="AA283" s="233"/>
      <c r="AB283" s="233"/>
      <c r="AC283" s="233"/>
      <c r="AD283" s="228"/>
      <c r="AE283" s="228"/>
      <c r="AH283" s="201"/>
      <c r="AT283" s="243"/>
      <c r="AU283" s="338"/>
      <c r="AV283" s="297"/>
      <c r="AW283" s="297"/>
      <c r="AX283" s="297"/>
      <c r="AY283" s="297"/>
      <c r="AZ283" s="297"/>
      <c r="BA283" s="297"/>
      <c r="BB283" s="297"/>
      <c r="BC283" s="297"/>
      <c r="BD283" s="297"/>
      <c r="BK283" s="243"/>
      <c r="BL283" s="338"/>
      <c r="BM283" s="297"/>
      <c r="BN283" s="297"/>
      <c r="BO283" s="297"/>
      <c r="BP283" s="297"/>
      <c r="BQ283" s="297"/>
      <c r="BR283" s="297"/>
      <c r="BS283" s="297"/>
      <c r="BT283" s="297"/>
      <c r="BU283" s="297"/>
    </row>
    <row r="284" spans="2:76" ht="75.5" customHeight="1" thickBot="1" x14ac:dyDescent="0.4">
      <c r="B284" s="229"/>
      <c r="C284" s="869" t="s">
        <v>478</v>
      </c>
      <c r="D284" s="870"/>
      <c r="E284" s="870"/>
      <c r="F284" s="870"/>
      <c r="G284" s="870"/>
      <c r="H284" s="870"/>
      <c r="I284" s="870"/>
      <c r="J284" s="870"/>
      <c r="K284" s="870"/>
      <c r="L284" s="871"/>
      <c r="V284" s="229"/>
      <c r="W284" s="238"/>
      <c r="X284" s="298"/>
      <c r="Y284" s="298"/>
      <c r="Z284" s="298"/>
      <c r="AA284" s="419"/>
      <c r="AB284" s="298"/>
      <c r="AC284" s="298"/>
      <c r="AD284" s="298"/>
      <c r="AE284" s="419"/>
      <c r="AH284" s="201"/>
      <c r="AT284" s="243"/>
      <c r="AU284" s="338"/>
      <c r="AV284" s="297"/>
      <c r="AW284" s="297"/>
      <c r="AX284" s="297"/>
      <c r="AY284" s="297"/>
      <c r="AZ284" s="297"/>
      <c r="BA284" s="297"/>
      <c r="BB284" s="297"/>
      <c r="BC284" s="297"/>
      <c r="BD284" s="297"/>
      <c r="BK284" s="243"/>
      <c r="BL284" s="338"/>
      <c r="BM284" s="297"/>
      <c r="BN284" s="297"/>
      <c r="BO284" s="297"/>
      <c r="BP284" s="297"/>
      <c r="BQ284" s="297"/>
      <c r="BR284" s="297"/>
      <c r="BS284" s="297"/>
      <c r="BT284" s="297"/>
      <c r="BU284" s="297"/>
    </row>
    <row r="285" spans="2:76" ht="40" customHeight="1" x14ac:dyDescent="0.4">
      <c r="B285" s="224"/>
      <c r="V285" s="224"/>
      <c r="W285" s="338"/>
      <c r="X285" s="298"/>
      <c r="Y285" s="298"/>
      <c r="Z285" s="298"/>
      <c r="AA285" s="419"/>
      <c r="AB285" s="297"/>
      <c r="AC285" s="297"/>
      <c r="AD285" s="297"/>
      <c r="AE285" s="297"/>
      <c r="AH285" s="384"/>
      <c r="AT285" s="243"/>
      <c r="AU285" s="338"/>
      <c r="AV285" s="297"/>
      <c r="AW285" s="297"/>
      <c r="AX285" s="297"/>
      <c r="AY285" s="297"/>
      <c r="AZ285" s="297"/>
      <c r="BA285" s="297"/>
      <c r="BB285" s="297"/>
      <c r="BC285" s="297"/>
      <c r="BD285" s="297"/>
      <c r="BK285" s="243"/>
      <c r="BL285" s="338"/>
      <c r="BM285" s="297"/>
      <c r="BN285" s="297"/>
      <c r="BO285" s="297"/>
      <c r="BP285" s="297"/>
      <c r="BQ285" s="297"/>
      <c r="BR285" s="297"/>
      <c r="BS285" s="297"/>
      <c r="BT285" s="297"/>
      <c r="BU285" s="297"/>
    </row>
    <row r="286" spans="2:76" ht="40" customHeight="1" x14ac:dyDescent="0.4">
      <c r="B286" s="224"/>
      <c r="D286" s="472" t="s">
        <v>1861</v>
      </c>
      <c r="E286" s="179" t="s">
        <v>480</v>
      </c>
      <c r="F286" s="179" t="s">
        <v>481</v>
      </c>
      <c r="G286" s="179" t="s">
        <v>482</v>
      </c>
      <c r="I286" s="785" t="s">
        <v>1864</v>
      </c>
      <c r="J286" s="785"/>
      <c r="K286" s="179" t="s">
        <v>480</v>
      </c>
      <c r="L286" s="179" t="s">
        <v>481</v>
      </c>
      <c r="M286" s="179" t="s">
        <v>482</v>
      </c>
      <c r="V286" s="224"/>
      <c r="W286" s="338"/>
      <c r="X286" s="298"/>
      <c r="Y286" s="298"/>
      <c r="Z286" s="298"/>
      <c r="AA286" s="419"/>
      <c r="AB286" s="303"/>
      <c r="AC286" s="303"/>
      <c r="AD286" s="303"/>
      <c r="AH286" s="201"/>
      <c r="AT286" s="243"/>
      <c r="AU286" s="338"/>
      <c r="AV286" s="297"/>
      <c r="AW286" s="297"/>
      <c r="AX286" s="297"/>
      <c r="AY286" s="297"/>
      <c r="AZ286" s="297"/>
      <c r="BA286" s="297"/>
      <c r="BB286" s="297"/>
      <c r="BC286" s="297"/>
      <c r="BD286" s="297"/>
      <c r="BK286" s="243"/>
      <c r="BL286" s="338"/>
      <c r="BM286" s="297"/>
      <c r="BN286" s="297"/>
      <c r="BO286" s="297"/>
      <c r="BP286" s="297"/>
      <c r="BQ286" s="297"/>
      <c r="BR286" s="297"/>
      <c r="BS286" s="297"/>
      <c r="BT286" s="297"/>
      <c r="BU286" s="297"/>
    </row>
    <row r="287" spans="2:76" ht="40" customHeight="1" x14ac:dyDescent="0.35">
      <c r="B287" s="224"/>
      <c r="C287" s="214"/>
      <c r="D287" s="309" t="s">
        <v>450</v>
      </c>
      <c r="E287" s="566">
        <f>'Decision tree'!I365</f>
        <v>0.14285714285714285</v>
      </c>
      <c r="F287" s="566">
        <f>'Decision tree'!J365</f>
        <v>0.10526315789473684</v>
      </c>
      <c r="G287" s="566">
        <f>'Decision tree'!K365</f>
        <v>0.13333333333333333</v>
      </c>
      <c r="H287" s="284"/>
      <c r="I287" s="797" t="s">
        <v>450</v>
      </c>
      <c r="J287" s="798"/>
      <c r="K287" s="566">
        <f>'Decision tree'!AE365</f>
        <v>0</v>
      </c>
      <c r="L287" s="566">
        <f>'Decision tree'!AF365</f>
        <v>0</v>
      </c>
      <c r="M287" s="566">
        <f>'Decision tree'!AG365</f>
        <v>0.33333333333333331</v>
      </c>
      <c r="T287" s="230"/>
      <c r="U287" s="230"/>
      <c r="V287" s="596"/>
      <c r="W287" s="338"/>
      <c r="X287" s="544"/>
      <c r="Y287" s="544"/>
      <c r="Z287" s="544"/>
      <c r="AA287" s="544"/>
      <c r="AB287" s="544"/>
      <c r="AC287" s="544"/>
      <c r="AD287" s="227"/>
      <c r="AE287" s="227"/>
      <c r="AH287" s="201"/>
      <c r="AT287" s="243"/>
      <c r="AU287" s="338"/>
      <c r="AV287" s="297"/>
      <c r="AW287" s="297"/>
      <c r="AX287" s="297"/>
      <c r="AY287" s="297"/>
      <c r="AZ287" s="297"/>
      <c r="BA287" s="297"/>
      <c r="BB287" s="297"/>
      <c r="BC287" s="297"/>
      <c r="BD287" s="297"/>
      <c r="BK287" s="243"/>
      <c r="BL287" s="338"/>
      <c r="BM287" s="297"/>
      <c r="BN287" s="297"/>
      <c r="BO287" s="297"/>
      <c r="BP287" s="297"/>
      <c r="BQ287" s="297"/>
      <c r="BR287" s="297"/>
      <c r="BS287" s="297"/>
      <c r="BT287" s="297"/>
      <c r="BU287" s="297"/>
    </row>
    <row r="288" spans="2:76" ht="40" customHeight="1" x14ac:dyDescent="0.35">
      <c r="B288" s="229"/>
      <c r="C288" s="214"/>
      <c r="D288" s="309" t="s">
        <v>447</v>
      </c>
      <c r="E288" s="566">
        <f>'Decision tree'!I366</f>
        <v>0.14285714285714285</v>
      </c>
      <c r="F288" s="566">
        <f>'Decision tree'!J366</f>
        <v>5.2631578947368418E-2</v>
      </c>
      <c r="G288" s="566">
        <f>'Decision tree'!K366</f>
        <v>6.6666666666666666E-2</v>
      </c>
      <c r="H288" s="284"/>
      <c r="I288" s="797" t="s">
        <v>447</v>
      </c>
      <c r="J288" s="798"/>
      <c r="K288" s="566">
        <f>'Decision tree'!AE366</f>
        <v>0</v>
      </c>
      <c r="L288" s="566">
        <f>'Decision tree'!AF366</f>
        <v>0</v>
      </c>
      <c r="M288" s="566">
        <f>'Decision tree'!AG366</f>
        <v>0</v>
      </c>
      <c r="T288" s="230"/>
      <c r="U288" s="230"/>
      <c r="V288" s="597"/>
      <c r="W288" s="225"/>
      <c r="X288" s="233"/>
      <c r="Y288" s="233"/>
      <c r="Z288" s="233"/>
      <c r="AA288" s="233"/>
      <c r="AB288" s="233"/>
      <c r="AC288" s="233"/>
      <c r="AD288" s="228"/>
      <c r="AE288" s="228"/>
      <c r="AH288" s="201"/>
      <c r="AT288" s="243"/>
      <c r="AU288" s="338"/>
      <c r="AV288" s="297"/>
      <c r="AW288" s="297"/>
      <c r="AX288" s="297"/>
      <c r="AY288" s="297"/>
      <c r="AZ288" s="297"/>
      <c r="BA288" s="297"/>
      <c r="BB288" s="297"/>
      <c r="BC288" s="297"/>
      <c r="BD288" s="297"/>
      <c r="BK288" s="243"/>
      <c r="BL288" s="338"/>
      <c r="BM288" s="297"/>
      <c r="BN288" s="297"/>
      <c r="BO288" s="297"/>
      <c r="BP288" s="297"/>
      <c r="BQ288" s="297"/>
      <c r="BR288" s="297"/>
      <c r="BS288" s="297"/>
      <c r="BT288" s="297"/>
      <c r="BU288" s="297"/>
    </row>
    <row r="289" spans="2:73" ht="40" customHeight="1" x14ac:dyDescent="0.35">
      <c r="B289" s="229"/>
      <c r="C289" s="214"/>
      <c r="D289" s="309" t="s">
        <v>464</v>
      </c>
      <c r="E289" s="566">
        <f>'Decision tree'!I367</f>
        <v>4.7619047619047616E-2</v>
      </c>
      <c r="F289" s="566">
        <f>'Decision tree'!J367</f>
        <v>0</v>
      </c>
      <c r="G289" s="566">
        <f>'Decision tree'!K367</f>
        <v>6.6666666666666666E-2</v>
      </c>
      <c r="H289" s="284"/>
      <c r="I289" s="797" t="s">
        <v>485</v>
      </c>
      <c r="J289" s="798"/>
      <c r="K289" s="566">
        <f>'Decision tree'!AE367</f>
        <v>0</v>
      </c>
      <c r="L289" s="566">
        <f>'Decision tree'!AF367</f>
        <v>0.66666666666666663</v>
      </c>
      <c r="M289" s="566">
        <f>'Decision tree'!AG367</f>
        <v>0</v>
      </c>
      <c r="T289" s="230"/>
      <c r="U289" s="230"/>
      <c r="V289" s="598"/>
      <c r="W289" s="232"/>
      <c r="X289" s="232"/>
      <c r="Y289" s="232"/>
      <c r="Z289" s="232"/>
      <c r="AA289" s="232"/>
      <c r="AB289" s="232"/>
      <c r="AC289" s="232"/>
      <c r="AD289" s="232"/>
      <c r="AE289" s="228"/>
      <c r="AH289" s="201"/>
      <c r="AT289" s="243"/>
      <c r="AU289" s="338"/>
      <c r="AV289" s="297"/>
      <c r="AW289" s="297"/>
      <c r="AX289" s="297"/>
      <c r="AY289" s="297"/>
      <c r="AZ289" s="297"/>
      <c r="BA289" s="297"/>
      <c r="BB289" s="297"/>
      <c r="BC289" s="297"/>
      <c r="BD289" s="297"/>
      <c r="BK289" s="243"/>
      <c r="BL289" s="338"/>
      <c r="BM289" s="297"/>
      <c r="BN289" s="297"/>
      <c r="BO289" s="297"/>
      <c r="BP289" s="297"/>
      <c r="BQ289" s="297"/>
      <c r="BR289" s="297"/>
      <c r="BS289" s="297"/>
      <c r="BT289" s="297"/>
      <c r="BU289" s="297"/>
    </row>
    <row r="290" spans="2:73" ht="40" customHeight="1" x14ac:dyDescent="0.35">
      <c r="B290" s="229"/>
      <c r="C290" s="214"/>
      <c r="D290" s="309" t="s">
        <v>487</v>
      </c>
      <c r="E290" s="566">
        <f>'Decision tree'!I368</f>
        <v>4.7619047619047616E-2</v>
      </c>
      <c r="F290" s="566">
        <f>'Decision tree'!J368</f>
        <v>0</v>
      </c>
      <c r="G290" s="566">
        <f>'Decision tree'!K368</f>
        <v>0</v>
      </c>
      <c r="H290" s="284"/>
      <c r="I290" s="797" t="s">
        <v>488</v>
      </c>
      <c r="J290" s="798"/>
      <c r="K290" s="566">
        <f>'Decision tree'!AE368</f>
        <v>0.25</v>
      </c>
      <c r="L290" s="566">
        <f>'Decision tree'!AF368</f>
        <v>0</v>
      </c>
      <c r="M290" s="566">
        <f>'Decision tree'!AG368</f>
        <v>0</v>
      </c>
      <c r="V290" s="229"/>
      <c r="W290" s="225"/>
      <c r="X290" s="227"/>
      <c r="Y290" s="228"/>
      <c r="Z290" s="228"/>
      <c r="AA290" s="226"/>
      <c r="AB290" s="226"/>
      <c r="AC290" s="226"/>
      <c r="AD290" s="228"/>
      <c r="AE290" s="228"/>
      <c r="AH290" s="201"/>
      <c r="AT290" s="243"/>
      <c r="AU290" s="338"/>
      <c r="AV290" s="297"/>
      <c r="AW290" s="297"/>
      <c r="AX290" s="297"/>
      <c r="AY290" s="297"/>
      <c r="AZ290" s="297"/>
      <c r="BA290" s="297"/>
      <c r="BB290" s="297"/>
      <c r="BC290" s="297"/>
      <c r="BD290" s="297"/>
      <c r="BK290" s="243"/>
      <c r="BL290" s="338"/>
      <c r="BM290" s="297"/>
      <c r="BN290" s="297"/>
      <c r="BO290" s="297"/>
      <c r="BP290" s="297"/>
      <c r="BQ290" s="297"/>
      <c r="BR290" s="297"/>
      <c r="BS290" s="297"/>
      <c r="BT290" s="297"/>
      <c r="BU290" s="297"/>
    </row>
    <row r="291" spans="2:73" ht="40" customHeight="1" x14ac:dyDescent="0.35">
      <c r="B291" s="229"/>
      <c r="C291" s="214"/>
      <c r="D291" s="309" t="s">
        <v>490</v>
      </c>
      <c r="E291" s="566">
        <f>'Decision tree'!I369</f>
        <v>4.7619047619047616E-2</v>
      </c>
      <c r="F291" s="566">
        <f>'Decision tree'!J369</f>
        <v>0</v>
      </c>
      <c r="G291" s="566">
        <f>'Decision tree'!K369</f>
        <v>6.6666666666666666E-2</v>
      </c>
      <c r="H291" s="284"/>
      <c r="I291" s="797" t="s">
        <v>491</v>
      </c>
      <c r="J291" s="798"/>
      <c r="K291" s="566">
        <f>'Decision tree'!AE369</f>
        <v>0.25</v>
      </c>
      <c r="L291" s="566">
        <f>'Decision tree'!AF369</f>
        <v>0</v>
      </c>
      <c r="M291" s="566">
        <f>'Decision tree'!AG369</f>
        <v>0</v>
      </c>
      <c r="V291" s="229"/>
      <c r="W291" s="238"/>
      <c r="X291" s="298"/>
      <c r="Y291" s="298"/>
      <c r="Z291" s="298"/>
      <c r="AA291" s="419"/>
      <c r="AB291" s="298"/>
      <c r="AC291" s="298"/>
      <c r="AD291" s="298"/>
      <c r="AE291" s="419"/>
      <c r="AH291" s="201"/>
      <c r="AT291" s="243"/>
      <c r="AU291" s="338"/>
      <c r="AV291" s="297"/>
      <c r="AW291" s="297"/>
      <c r="AX291" s="297"/>
      <c r="AY291" s="297"/>
      <c r="AZ291" s="297"/>
      <c r="BA291" s="297"/>
      <c r="BB291" s="297"/>
      <c r="BC291" s="297"/>
      <c r="BD291" s="297"/>
      <c r="BK291" s="243"/>
      <c r="BL291" s="338"/>
      <c r="BM291" s="297"/>
      <c r="BN291" s="297"/>
      <c r="BO291" s="297"/>
      <c r="BP291" s="297"/>
      <c r="BQ291" s="297"/>
      <c r="BR291" s="297"/>
      <c r="BS291" s="297"/>
      <c r="BT291" s="297"/>
      <c r="BU291" s="297"/>
    </row>
    <row r="292" spans="2:73" ht="40" customHeight="1" x14ac:dyDescent="0.35">
      <c r="B292" s="224"/>
      <c r="C292" s="214"/>
      <c r="D292" s="309" t="s">
        <v>493</v>
      </c>
      <c r="E292" s="566">
        <f>'Decision tree'!I370</f>
        <v>4.7619047619047616E-2</v>
      </c>
      <c r="F292" s="566">
        <f>'Decision tree'!J370</f>
        <v>0</v>
      </c>
      <c r="G292" s="566">
        <f>'Decision tree'!K370</f>
        <v>0</v>
      </c>
      <c r="H292" s="284"/>
      <c r="I292" s="797" t="s">
        <v>494</v>
      </c>
      <c r="J292" s="798"/>
      <c r="K292" s="566">
        <f>'Decision tree'!AE370</f>
        <v>0.25</v>
      </c>
      <c r="L292" s="566">
        <f>'Decision tree'!AF370</f>
        <v>0</v>
      </c>
      <c r="M292" s="566">
        <f>'Decision tree'!AG370</f>
        <v>0</v>
      </c>
      <c r="V292" s="224"/>
      <c r="W292" s="338"/>
      <c r="X292" s="298"/>
      <c r="Y292" s="298"/>
      <c r="Z292" s="298"/>
      <c r="AA292" s="419"/>
      <c r="AB292" s="297"/>
      <c r="AC292" s="297"/>
      <c r="AD292" s="297"/>
      <c r="AE292" s="297"/>
      <c r="AH292" s="201"/>
      <c r="AT292" s="243"/>
      <c r="AU292" s="338"/>
      <c r="AV292" s="297"/>
      <c r="AW292" s="297"/>
      <c r="AX292" s="297"/>
      <c r="AY292" s="297"/>
      <c r="AZ292" s="297"/>
      <c r="BA292" s="297"/>
      <c r="BB292" s="297"/>
      <c r="BC292" s="297"/>
      <c r="BD292" s="297"/>
      <c r="BK292" s="243"/>
      <c r="BL292" s="338"/>
      <c r="BM292" s="297"/>
      <c r="BN292" s="297"/>
      <c r="BO292" s="297"/>
      <c r="BP292" s="297"/>
      <c r="BQ292" s="297"/>
      <c r="BR292" s="297"/>
      <c r="BS292" s="297"/>
      <c r="BT292" s="297"/>
      <c r="BU292" s="297"/>
    </row>
    <row r="293" spans="2:73" ht="40" customHeight="1" x14ac:dyDescent="0.35">
      <c r="B293" s="224"/>
      <c r="C293" s="214"/>
      <c r="D293" s="309" t="s">
        <v>459</v>
      </c>
      <c r="E293" s="566">
        <f>'Decision tree'!I371</f>
        <v>9.5238095238095233E-2</v>
      </c>
      <c r="F293" s="566">
        <f>'Decision tree'!J371</f>
        <v>0.15789473684210525</v>
      </c>
      <c r="G293" s="566">
        <f>'Decision tree'!K371</f>
        <v>0.26666666666666666</v>
      </c>
      <c r="H293" s="284"/>
      <c r="I293" s="797" t="s">
        <v>459</v>
      </c>
      <c r="J293" s="798"/>
      <c r="K293" s="566">
        <f>'Decision tree'!AE371</f>
        <v>0</v>
      </c>
      <c r="L293" s="566">
        <f>'Decision tree'!AF371</f>
        <v>0.33333333333333331</v>
      </c>
      <c r="M293" s="566">
        <f>'Decision tree'!AG371</f>
        <v>0.33333333333333331</v>
      </c>
      <c r="V293" s="224"/>
      <c r="W293" s="338"/>
      <c r="X293" s="298"/>
      <c r="Y293" s="298"/>
      <c r="Z293" s="298"/>
      <c r="AA293" s="419"/>
      <c r="AB293" s="303"/>
      <c r="AC293" s="303"/>
      <c r="AD293" s="303"/>
      <c r="AH293" s="201"/>
      <c r="AT293" s="243"/>
      <c r="AU293" s="338"/>
      <c r="AV293" s="297"/>
      <c r="AW293" s="297"/>
      <c r="AX293" s="297"/>
      <c r="AY293" s="297"/>
      <c r="AZ293" s="297"/>
      <c r="BA293" s="297"/>
      <c r="BB293" s="297"/>
      <c r="BC293" s="297"/>
      <c r="BD293" s="297"/>
      <c r="BK293" s="243"/>
      <c r="BL293" s="338"/>
      <c r="BM293" s="297"/>
      <c r="BN293" s="297"/>
      <c r="BO293" s="297"/>
      <c r="BP293" s="297"/>
      <c r="BQ293" s="297"/>
      <c r="BR293" s="297"/>
      <c r="BS293" s="297"/>
      <c r="BT293" s="297"/>
      <c r="BU293" s="297"/>
    </row>
    <row r="294" spans="2:73" ht="40" customHeight="1" x14ac:dyDescent="0.35">
      <c r="B294" s="224"/>
      <c r="C294" s="214"/>
      <c r="D294" s="309" t="s">
        <v>452</v>
      </c>
      <c r="E294" s="566">
        <f>'Decision tree'!I372</f>
        <v>0.23809523809523808</v>
      </c>
      <c r="F294" s="566">
        <f>'Decision tree'!J372</f>
        <v>0.36842105263157893</v>
      </c>
      <c r="G294" s="566">
        <f>'Decision tree'!K372</f>
        <v>0.2</v>
      </c>
      <c r="H294" s="284"/>
      <c r="I294" s="797" t="s">
        <v>452</v>
      </c>
      <c r="J294" s="798"/>
      <c r="K294" s="566">
        <f>'Decision tree'!AE372</f>
        <v>0.25</v>
      </c>
      <c r="L294" s="566">
        <f>'Decision tree'!AF372</f>
        <v>0</v>
      </c>
      <c r="M294" s="566">
        <f>'Decision tree'!AG372</f>
        <v>0.33333333333333331</v>
      </c>
      <c r="V294" s="224"/>
      <c r="W294" s="338"/>
      <c r="X294" s="544"/>
      <c r="Y294" s="544"/>
      <c r="Z294" s="544"/>
      <c r="AA294" s="544"/>
      <c r="AB294" s="544"/>
      <c r="AC294" s="544"/>
      <c r="AD294" s="228"/>
      <c r="AE294" s="228"/>
      <c r="AH294" s="201"/>
      <c r="AT294" s="243"/>
      <c r="AU294" s="338"/>
      <c r="AV294" s="297"/>
      <c r="AW294" s="297"/>
      <c r="AX294" s="297"/>
      <c r="AY294" s="297"/>
      <c r="AZ294" s="297"/>
      <c r="BA294" s="297"/>
      <c r="BB294" s="297"/>
      <c r="BC294" s="297"/>
      <c r="BD294" s="297"/>
      <c r="BK294" s="243"/>
      <c r="BL294" s="338"/>
      <c r="BM294" s="297"/>
      <c r="BN294" s="297"/>
      <c r="BO294" s="297"/>
      <c r="BP294" s="297"/>
      <c r="BQ294" s="297"/>
      <c r="BR294" s="297"/>
      <c r="BS294" s="297"/>
      <c r="BT294" s="297"/>
      <c r="BU294" s="297"/>
    </row>
    <row r="295" spans="2:73" ht="40" customHeight="1" x14ac:dyDescent="0.35">
      <c r="B295" s="229"/>
      <c r="C295" s="214"/>
      <c r="D295" s="309" t="s">
        <v>462</v>
      </c>
      <c r="E295" s="566">
        <f>'Decision tree'!I373</f>
        <v>0.19047619047619047</v>
      </c>
      <c r="F295" s="566">
        <f>'Decision tree'!J373</f>
        <v>0.31578947368421051</v>
      </c>
      <c r="G295" s="566">
        <f>'Decision tree'!K373</f>
        <v>0.2</v>
      </c>
      <c r="H295" s="284"/>
      <c r="I295" s="797" t="s">
        <v>464</v>
      </c>
      <c r="J295" s="798"/>
      <c r="K295" s="566">
        <f>'Decision tree'!AE373</f>
        <v>0</v>
      </c>
      <c r="L295" s="566">
        <f>'Decision tree'!AF373</f>
        <v>0</v>
      </c>
      <c r="M295" s="566">
        <f>'Decision tree'!AG373</f>
        <v>0</v>
      </c>
      <c r="V295" s="229"/>
      <c r="W295" s="224"/>
      <c r="X295" s="345"/>
      <c r="Y295" s="527"/>
      <c r="Z295" s="527"/>
      <c r="AA295" s="527"/>
      <c r="AB295" s="527"/>
      <c r="AC295" s="527"/>
      <c r="AD295" s="228"/>
      <c r="AE295" s="228"/>
      <c r="AG295" s="343"/>
      <c r="AH295" s="205"/>
      <c r="AI295" s="201"/>
      <c r="AT295" s="243"/>
      <c r="AU295" s="338"/>
      <c r="AV295" s="297"/>
      <c r="AW295" s="297"/>
      <c r="AX295" s="297"/>
      <c r="AY295" s="297"/>
      <c r="AZ295" s="297"/>
      <c r="BA295" s="297"/>
      <c r="BB295" s="297"/>
      <c r="BC295" s="297"/>
      <c r="BD295" s="297"/>
      <c r="BK295" s="243"/>
      <c r="BL295" s="338"/>
      <c r="BM295" s="297"/>
      <c r="BN295" s="297"/>
      <c r="BO295" s="297"/>
      <c r="BP295" s="297"/>
      <c r="BQ295" s="297"/>
      <c r="BR295" s="297"/>
      <c r="BS295" s="297"/>
      <c r="BT295" s="297"/>
      <c r="BU295" s="297"/>
    </row>
    <row r="296" spans="2:73" ht="40" customHeight="1" x14ac:dyDescent="0.35">
      <c r="B296" s="229"/>
      <c r="C296" s="214"/>
      <c r="D296" s="414"/>
      <c r="E296" s="414"/>
      <c r="F296" s="414"/>
      <c r="G296" s="414"/>
      <c r="H296" s="414"/>
      <c r="I296" s="414"/>
      <c r="J296" s="414"/>
      <c r="K296" s="606"/>
      <c r="L296" s="606"/>
      <c r="M296" s="606"/>
      <c r="V296" s="229"/>
      <c r="W296" s="224"/>
      <c r="X296" s="345"/>
      <c r="Y296" s="527"/>
      <c r="Z296" s="527"/>
      <c r="AA296" s="527"/>
      <c r="AB296" s="527"/>
      <c r="AC296" s="527"/>
      <c r="AD296" s="228"/>
      <c r="AE296" s="228"/>
      <c r="AG296" s="343"/>
      <c r="AH296" s="205"/>
      <c r="AI296" s="201"/>
      <c r="AT296" s="243"/>
      <c r="AU296" s="338"/>
      <c r="AV296" s="297"/>
      <c r="AW296" s="297"/>
      <c r="AX296" s="297"/>
      <c r="AY296" s="297"/>
      <c r="AZ296" s="297"/>
      <c r="BA296" s="297"/>
      <c r="BB296" s="297"/>
      <c r="BC296" s="297"/>
      <c r="BD296" s="297"/>
      <c r="BK296" s="243"/>
      <c r="BL296" s="338"/>
      <c r="BM296" s="297"/>
      <c r="BN296" s="297"/>
      <c r="BO296" s="297"/>
      <c r="BP296" s="297"/>
      <c r="BQ296" s="297"/>
      <c r="BR296" s="297"/>
      <c r="BS296" s="297"/>
      <c r="BT296" s="297"/>
      <c r="BU296" s="297"/>
    </row>
    <row r="297" spans="2:73" ht="40" customHeight="1" x14ac:dyDescent="0.35">
      <c r="B297" s="229"/>
      <c r="C297" s="214"/>
      <c r="D297" s="201"/>
      <c r="E297" s="786" t="s">
        <v>1861</v>
      </c>
      <c r="F297" s="787"/>
      <c r="G297" s="788"/>
      <c r="H297" s="786" t="str">
        <f t="shared" ref="H297" si="91">$I$286</f>
        <v>PREVIOUSLY HAD (PH)</v>
      </c>
      <c r="I297" s="787"/>
      <c r="J297" s="788"/>
      <c r="K297" s="607"/>
      <c r="L297" s="607"/>
      <c r="M297" s="607"/>
      <c r="V297" s="229"/>
      <c r="W297" s="224"/>
      <c r="X297" s="345"/>
      <c r="Y297" s="527"/>
      <c r="Z297" s="527"/>
      <c r="AA297" s="527"/>
      <c r="AB297" s="527"/>
      <c r="AC297" s="527"/>
      <c r="AD297" s="228"/>
      <c r="AE297" s="228"/>
      <c r="AG297" s="343"/>
      <c r="AH297" s="205"/>
      <c r="AI297" s="201"/>
      <c r="AT297" s="243"/>
      <c r="AU297" s="338"/>
      <c r="AV297" s="297"/>
      <c r="AW297" s="297"/>
      <c r="AX297" s="297"/>
      <c r="AY297" s="297"/>
      <c r="AZ297" s="297"/>
      <c r="BA297" s="297"/>
      <c r="BB297" s="297"/>
      <c r="BC297" s="297"/>
      <c r="BD297" s="297"/>
      <c r="BK297" s="243"/>
      <c r="BL297" s="338"/>
      <c r="BM297" s="297"/>
      <c r="BN297" s="297"/>
      <c r="BO297" s="297"/>
      <c r="BP297" s="297"/>
      <c r="BQ297" s="297"/>
      <c r="BR297" s="297"/>
      <c r="BS297" s="297"/>
      <c r="BT297" s="297"/>
      <c r="BU297" s="297"/>
    </row>
    <row r="298" spans="2:73" ht="40" customHeight="1" x14ac:dyDescent="0.35">
      <c r="B298" s="229"/>
      <c r="C298" s="214"/>
      <c r="D298" s="601"/>
      <c r="E298" s="553" t="str">
        <f t="shared" ref="E298:G300" si="92">E286</f>
        <v>1st</v>
      </c>
      <c r="F298" s="553" t="str">
        <f t="shared" si="92"/>
        <v>2nd</v>
      </c>
      <c r="G298" s="553" t="str">
        <f t="shared" si="92"/>
        <v>3rd</v>
      </c>
      <c r="H298" s="553" t="str">
        <f t="shared" ref="H298:J298" si="93">E298</f>
        <v>1st</v>
      </c>
      <c r="I298" s="553" t="str">
        <f t="shared" si="93"/>
        <v>2nd</v>
      </c>
      <c r="J298" s="553" t="str">
        <f t="shared" si="93"/>
        <v>3rd</v>
      </c>
      <c r="K298" s="607"/>
      <c r="L298" s="607"/>
      <c r="M298" s="607"/>
      <c r="V298" s="229"/>
      <c r="W298" s="224"/>
      <c r="X298" s="345"/>
      <c r="Y298" s="527"/>
      <c r="Z298" s="527"/>
      <c r="AA298" s="527"/>
      <c r="AB298" s="527"/>
      <c r="AC298" s="527"/>
      <c r="AD298" s="228"/>
      <c r="AE298" s="228"/>
      <c r="AG298" s="343"/>
      <c r="AH298" s="205"/>
      <c r="AI298" s="201"/>
      <c r="AT298" s="243"/>
      <c r="AU298" s="338"/>
      <c r="AV298" s="297"/>
      <c r="AW298" s="297"/>
      <c r="AX298" s="297"/>
      <c r="AY298" s="297"/>
      <c r="AZ298" s="297"/>
      <c r="BA298" s="297"/>
      <c r="BB298" s="297"/>
      <c r="BC298" s="297"/>
      <c r="BD298" s="297"/>
      <c r="BK298" s="243"/>
      <c r="BL298" s="338"/>
      <c r="BM298" s="297"/>
      <c r="BN298" s="297"/>
      <c r="BO298" s="297"/>
      <c r="BP298" s="297"/>
      <c r="BQ298" s="297"/>
      <c r="BR298" s="297"/>
      <c r="BS298" s="297"/>
      <c r="BT298" s="297"/>
      <c r="BU298" s="297"/>
    </row>
    <row r="299" spans="2:73" ht="40" customHeight="1" x14ac:dyDescent="0.35">
      <c r="B299" s="229"/>
      <c r="C299" s="214"/>
      <c r="D299" s="602" t="str">
        <f>D287</f>
        <v>Colleagues in other schools</v>
      </c>
      <c r="E299" s="603">
        <f t="shared" si="92"/>
        <v>0.14285714285714285</v>
      </c>
      <c r="F299" s="595">
        <f t="shared" si="92"/>
        <v>0.10526315789473684</v>
      </c>
      <c r="G299" s="595">
        <f t="shared" si="92"/>
        <v>0.13333333333333333</v>
      </c>
      <c r="H299" s="603">
        <f t="shared" ref="H299:J299" si="94">K287</f>
        <v>0</v>
      </c>
      <c r="I299" s="595">
        <f t="shared" si="94"/>
        <v>0</v>
      </c>
      <c r="J299" s="595">
        <f t="shared" si="94"/>
        <v>0.33333333333333331</v>
      </c>
      <c r="K299" s="605"/>
      <c r="L299" s="605"/>
      <c r="M299" s="605"/>
      <c r="V299" s="229"/>
      <c r="W299" s="224"/>
      <c r="X299" s="345"/>
      <c r="Y299" s="527"/>
      <c r="Z299" s="527"/>
      <c r="AA299" s="527"/>
      <c r="AB299" s="527"/>
      <c r="AC299" s="527"/>
      <c r="AD299" s="228"/>
      <c r="AE299" s="228"/>
      <c r="AG299" s="343"/>
      <c r="AH299" s="205"/>
      <c r="AI299" s="201"/>
      <c r="AT299" s="243"/>
      <c r="AU299" s="338"/>
      <c r="AV299" s="297"/>
      <c r="AW299" s="297"/>
      <c r="AX299" s="297"/>
      <c r="AY299" s="297"/>
      <c r="AZ299" s="297"/>
      <c r="BA299" s="297"/>
      <c r="BB299" s="297"/>
      <c r="BC299" s="297"/>
      <c r="BD299" s="297"/>
      <c r="BK299" s="243"/>
      <c r="BL299" s="338"/>
      <c r="BM299" s="297"/>
      <c r="BN299" s="297"/>
      <c r="BO299" s="297"/>
      <c r="BP299" s="297"/>
      <c r="BQ299" s="297"/>
      <c r="BR299" s="297"/>
      <c r="BS299" s="297"/>
      <c r="BT299" s="297"/>
      <c r="BU299" s="297"/>
    </row>
    <row r="300" spans="2:73" ht="40" customHeight="1" x14ac:dyDescent="0.35">
      <c r="B300" s="229"/>
      <c r="C300" s="214"/>
      <c r="D300" s="602" t="str">
        <f>D288</f>
        <v>Colleagues in other schools within the same academy / trust / federation</v>
      </c>
      <c r="E300" s="603">
        <f t="shared" si="92"/>
        <v>0.14285714285714285</v>
      </c>
      <c r="F300" s="595">
        <f t="shared" si="92"/>
        <v>5.2631578947368418E-2</v>
      </c>
      <c r="G300" s="595">
        <f t="shared" si="92"/>
        <v>6.6666666666666666E-2</v>
      </c>
      <c r="H300" s="603">
        <f t="shared" ref="H300:J300" si="95">K288</f>
        <v>0</v>
      </c>
      <c r="I300" s="595">
        <f t="shared" si="95"/>
        <v>0</v>
      </c>
      <c r="J300" s="595">
        <f t="shared" si="95"/>
        <v>0</v>
      </c>
      <c r="K300" s="605"/>
      <c r="L300" s="605"/>
      <c r="M300" s="605"/>
      <c r="V300" s="229"/>
      <c r="W300" s="224"/>
      <c r="X300" s="345"/>
      <c r="Y300" s="527"/>
      <c r="Z300" s="527"/>
      <c r="AA300" s="527"/>
      <c r="AB300" s="527"/>
      <c r="AC300" s="527"/>
      <c r="AD300" s="228"/>
      <c r="AE300" s="228"/>
      <c r="AG300" s="343"/>
      <c r="AH300" s="205"/>
      <c r="AI300" s="201"/>
      <c r="AT300" s="243"/>
      <c r="AU300" s="338"/>
      <c r="AV300" s="297"/>
      <c r="AW300" s="297"/>
      <c r="AX300" s="297"/>
      <c r="AY300" s="297"/>
      <c r="AZ300" s="297"/>
      <c r="BA300" s="297"/>
      <c r="BB300" s="297"/>
      <c r="BC300" s="297"/>
      <c r="BD300" s="297"/>
      <c r="BK300" s="243"/>
      <c r="BL300" s="338"/>
      <c r="BM300" s="297"/>
      <c r="BN300" s="297"/>
      <c r="BO300" s="297"/>
      <c r="BP300" s="297"/>
      <c r="BQ300" s="297"/>
      <c r="BR300" s="297"/>
      <c r="BS300" s="297"/>
      <c r="BT300" s="297"/>
      <c r="BU300" s="297"/>
    </row>
    <row r="301" spans="2:73" ht="40" customHeight="1" x14ac:dyDescent="0.35">
      <c r="B301" s="229"/>
      <c r="C301" s="214"/>
      <c r="D301" s="602" t="str">
        <f>D294</f>
        <v>Those who have personal experiences with animals</v>
      </c>
      <c r="E301" s="603">
        <f>E294</f>
        <v>0.23809523809523808</v>
      </c>
      <c r="F301" s="595">
        <f>F294</f>
        <v>0.36842105263157893</v>
      </c>
      <c r="G301" s="595">
        <f>G294</f>
        <v>0.2</v>
      </c>
      <c r="H301" s="603">
        <f t="shared" ref="H301:J301" si="96">K294</f>
        <v>0.25</v>
      </c>
      <c r="I301" s="595">
        <f t="shared" si="96"/>
        <v>0</v>
      </c>
      <c r="J301" s="595">
        <f t="shared" si="96"/>
        <v>0.33333333333333331</v>
      </c>
      <c r="K301" s="605"/>
      <c r="L301" s="605"/>
      <c r="M301" s="605"/>
      <c r="V301" s="229"/>
      <c r="W301" s="224"/>
      <c r="X301" s="345"/>
      <c r="Y301" s="527"/>
      <c r="Z301" s="527"/>
      <c r="AA301" s="527"/>
      <c r="AB301" s="527"/>
      <c r="AC301" s="527"/>
      <c r="AD301" s="228"/>
      <c r="AE301" s="228"/>
      <c r="AG301" s="343"/>
      <c r="AH301" s="205"/>
      <c r="AI301" s="201"/>
      <c r="AT301" s="243"/>
      <c r="AU301" s="338"/>
      <c r="AV301" s="297"/>
      <c r="AW301" s="297"/>
      <c r="AX301" s="297"/>
      <c r="AY301" s="297"/>
      <c r="AZ301" s="297"/>
      <c r="BA301" s="297"/>
      <c r="BB301" s="297"/>
      <c r="BC301" s="297"/>
      <c r="BD301" s="297"/>
      <c r="BK301" s="243"/>
      <c r="BL301" s="338"/>
      <c r="BM301" s="297"/>
      <c r="BN301" s="297"/>
      <c r="BO301" s="297"/>
      <c r="BP301" s="297"/>
      <c r="BQ301" s="297"/>
      <c r="BR301" s="297"/>
      <c r="BS301" s="297"/>
      <c r="BT301" s="297"/>
      <c r="BU301" s="297"/>
    </row>
    <row r="302" spans="2:73" ht="40" customHeight="1" x14ac:dyDescent="0.35">
      <c r="B302" s="229"/>
      <c r="C302" s="214"/>
      <c r="D302" s="454" t="s">
        <v>454</v>
      </c>
      <c r="E302" s="603">
        <v>0.15</v>
      </c>
      <c r="F302" s="595">
        <f>F291</f>
        <v>0</v>
      </c>
      <c r="G302" s="595">
        <f>G291</f>
        <v>6.6666666666666666E-2</v>
      </c>
      <c r="H302" s="603">
        <v>0.75</v>
      </c>
      <c r="I302" s="595">
        <v>0</v>
      </c>
      <c r="J302" s="595">
        <v>0</v>
      </c>
      <c r="K302" s="605"/>
      <c r="L302" s="605"/>
      <c r="M302" s="605"/>
      <c r="V302" s="229"/>
      <c r="W302" s="224"/>
      <c r="X302" s="345"/>
      <c r="Y302" s="527"/>
      <c r="Z302" s="527"/>
      <c r="AA302" s="527"/>
      <c r="AB302" s="527"/>
      <c r="AC302" s="527"/>
      <c r="AD302" s="228"/>
      <c r="AE302" s="228"/>
      <c r="AG302" s="343"/>
      <c r="AH302" s="205"/>
      <c r="AI302" s="201"/>
      <c r="AT302" s="243"/>
      <c r="AU302" s="338"/>
      <c r="AV302" s="297"/>
      <c r="AW302" s="297"/>
      <c r="AX302" s="297"/>
      <c r="AY302" s="297"/>
      <c r="AZ302" s="297"/>
      <c r="BA302" s="297"/>
      <c r="BB302" s="297"/>
      <c r="BC302" s="297"/>
      <c r="BD302" s="297"/>
      <c r="BK302" s="243"/>
      <c r="BL302" s="338"/>
      <c r="BM302" s="297"/>
      <c r="BN302" s="297"/>
      <c r="BO302" s="297"/>
      <c r="BP302" s="297"/>
      <c r="BQ302" s="297"/>
      <c r="BR302" s="297"/>
      <c r="BS302" s="297"/>
      <c r="BT302" s="297"/>
      <c r="BU302" s="297"/>
    </row>
    <row r="303" spans="2:73" ht="40" customHeight="1" x14ac:dyDescent="0.35">
      <c r="B303" s="229"/>
      <c r="C303" s="214"/>
      <c r="D303" s="604" t="s">
        <v>1909</v>
      </c>
      <c r="E303" s="595">
        <v>0</v>
      </c>
      <c r="F303" s="595">
        <v>0</v>
      </c>
      <c r="G303" s="595">
        <v>0</v>
      </c>
      <c r="H303" s="595">
        <v>0</v>
      </c>
      <c r="I303" s="595">
        <v>0</v>
      </c>
      <c r="J303" s="595">
        <v>0</v>
      </c>
      <c r="K303" s="605"/>
      <c r="L303" s="605"/>
      <c r="M303" s="605"/>
      <c r="V303" s="229"/>
      <c r="W303" s="224"/>
      <c r="X303" s="345"/>
      <c r="Y303" s="527"/>
      <c r="Z303" s="527"/>
      <c r="AA303" s="527"/>
      <c r="AB303" s="527"/>
      <c r="AC303" s="527"/>
      <c r="AD303" s="228"/>
      <c r="AE303" s="228"/>
      <c r="AG303" s="343"/>
      <c r="AH303" s="205"/>
      <c r="AI303" s="201"/>
      <c r="AT303" s="243"/>
      <c r="AU303" s="338"/>
      <c r="AV303" s="297"/>
      <c r="AW303" s="297"/>
      <c r="AX303" s="297"/>
      <c r="AY303" s="297"/>
      <c r="AZ303" s="297"/>
      <c r="BA303" s="297"/>
      <c r="BB303" s="297"/>
      <c r="BC303" s="297"/>
      <c r="BD303" s="297"/>
      <c r="BK303" s="243"/>
      <c r="BL303" s="338"/>
      <c r="BM303" s="297"/>
      <c r="BN303" s="297"/>
      <c r="BO303" s="297"/>
      <c r="BP303" s="297"/>
      <c r="BQ303" s="297"/>
      <c r="BR303" s="297"/>
      <c r="BS303" s="297"/>
      <c r="BT303" s="297"/>
      <c r="BU303" s="297"/>
    </row>
    <row r="304" spans="2:73" ht="40" customHeight="1" x14ac:dyDescent="0.35">
      <c r="B304" s="229"/>
      <c r="C304" s="214"/>
      <c r="D304" s="602" t="str">
        <f>D293</f>
        <v>Research studies</v>
      </c>
      <c r="E304" s="595">
        <f>E293</f>
        <v>9.5238095238095233E-2</v>
      </c>
      <c r="F304" s="595">
        <f>F293</f>
        <v>0.15789473684210525</v>
      </c>
      <c r="G304" s="595">
        <f>G293</f>
        <v>0.26666666666666666</v>
      </c>
      <c r="H304" s="595">
        <f t="shared" ref="H304:J304" si="97">K293</f>
        <v>0</v>
      </c>
      <c r="I304" s="595">
        <f t="shared" si="97"/>
        <v>0.33333333333333331</v>
      </c>
      <c r="J304" s="595">
        <f t="shared" si="97"/>
        <v>0.33333333333333331</v>
      </c>
      <c r="K304" s="605"/>
      <c r="L304" s="605"/>
      <c r="M304" s="605"/>
      <c r="V304" s="229"/>
      <c r="W304" s="224"/>
      <c r="X304" s="345"/>
      <c r="Y304" s="527"/>
      <c r="Z304" s="527"/>
      <c r="AA304" s="527"/>
      <c r="AB304" s="527"/>
      <c r="AC304" s="527"/>
      <c r="AD304" s="228"/>
      <c r="AE304" s="228"/>
      <c r="AG304" s="343"/>
      <c r="AH304" s="205"/>
      <c r="AI304" s="201"/>
      <c r="AT304" s="243"/>
      <c r="AU304" s="338"/>
      <c r="AV304" s="297"/>
      <c r="AW304" s="297"/>
      <c r="AX304" s="297"/>
      <c r="AY304" s="297"/>
      <c r="AZ304" s="297"/>
      <c r="BA304" s="297"/>
      <c r="BB304" s="297"/>
      <c r="BC304" s="297"/>
      <c r="BD304" s="297"/>
      <c r="BK304" s="243"/>
      <c r="BL304" s="338"/>
      <c r="BM304" s="297"/>
      <c r="BN304" s="297"/>
      <c r="BO304" s="297"/>
      <c r="BP304" s="297"/>
      <c r="BQ304" s="297"/>
      <c r="BR304" s="297"/>
      <c r="BS304" s="297"/>
      <c r="BT304" s="297"/>
      <c r="BU304" s="297"/>
    </row>
    <row r="305" spans="2:73" ht="40" customHeight="1" x14ac:dyDescent="0.35">
      <c r="B305" s="229"/>
      <c r="C305" s="214"/>
      <c r="D305" s="604" t="s">
        <v>460</v>
      </c>
      <c r="E305" s="595">
        <v>0</v>
      </c>
      <c r="F305" s="595">
        <v>0</v>
      </c>
      <c r="G305" s="595">
        <v>0</v>
      </c>
      <c r="H305" s="595">
        <v>0</v>
      </c>
      <c r="I305" s="595">
        <v>0</v>
      </c>
      <c r="J305" s="595">
        <v>0</v>
      </c>
      <c r="K305" s="605"/>
      <c r="L305" s="605"/>
      <c r="M305" s="605"/>
      <c r="V305" s="229"/>
      <c r="W305" s="224"/>
      <c r="X305" s="345"/>
      <c r="Y305" s="527"/>
      <c r="Z305" s="527"/>
      <c r="AA305" s="527"/>
      <c r="AB305" s="527"/>
      <c r="AC305" s="527"/>
      <c r="AD305" s="228"/>
      <c r="AE305" s="228"/>
      <c r="AG305" s="343"/>
      <c r="AH305" s="205"/>
      <c r="AI305" s="201"/>
      <c r="AT305" s="243"/>
      <c r="AU305" s="338"/>
      <c r="AV305" s="297"/>
      <c r="AW305" s="297"/>
      <c r="AX305" s="297"/>
      <c r="AY305" s="297"/>
      <c r="AZ305" s="297"/>
      <c r="BA305" s="297"/>
      <c r="BB305" s="297"/>
      <c r="BC305" s="297"/>
      <c r="BD305" s="297"/>
      <c r="BK305" s="243"/>
      <c r="BL305" s="338"/>
      <c r="BM305" s="297"/>
      <c r="BN305" s="297"/>
      <c r="BO305" s="297"/>
      <c r="BP305" s="297"/>
      <c r="BQ305" s="297"/>
      <c r="BR305" s="297"/>
      <c r="BS305" s="297"/>
      <c r="BT305" s="297"/>
      <c r="BU305" s="297"/>
    </row>
    <row r="306" spans="2:73" ht="40" customHeight="1" x14ac:dyDescent="0.35">
      <c r="B306" s="229"/>
      <c r="C306" s="214"/>
      <c r="D306" s="604" t="s">
        <v>461</v>
      </c>
      <c r="E306" s="595">
        <v>0</v>
      </c>
      <c r="F306" s="595">
        <v>0</v>
      </c>
      <c r="G306" s="595">
        <v>0</v>
      </c>
      <c r="H306" s="595">
        <v>0</v>
      </c>
      <c r="I306" s="595">
        <v>0</v>
      </c>
      <c r="J306" s="595">
        <v>0</v>
      </c>
      <c r="K306" s="605"/>
      <c r="L306" s="605"/>
      <c r="M306" s="605"/>
      <c r="V306" s="229"/>
      <c r="W306" s="224"/>
      <c r="X306" s="345"/>
      <c r="Y306" s="527"/>
      <c r="Z306" s="527"/>
      <c r="AA306" s="527"/>
      <c r="AB306" s="527"/>
      <c r="AC306" s="527"/>
      <c r="AD306" s="228"/>
      <c r="AE306" s="228"/>
      <c r="AG306" s="343"/>
      <c r="AH306" s="205"/>
      <c r="AI306" s="201"/>
      <c r="AT306" s="243"/>
      <c r="AU306" s="338"/>
      <c r="AV306" s="297"/>
      <c r="AW306" s="297"/>
      <c r="AX306" s="297"/>
      <c r="AY306" s="297"/>
      <c r="AZ306" s="297"/>
      <c r="BA306" s="297"/>
      <c r="BB306" s="297"/>
      <c r="BC306" s="297"/>
      <c r="BD306" s="297"/>
      <c r="BK306" s="243"/>
      <c r="BL306" s="338"/>
      <c r="BM306" s="297"/>
      <c r="BN306" s="297"/>
      <c r="BO306" s="297"/>
      <c r="BP306" s="297"/>
      <c r="BQ306" s="297"/>
      <c r="BR306" s="297"/>
      <c r="BS306" s="297"/>
      <c r="BT306" s="297"/>
      <c r="BU306" s="297"/>
    </row>
    <row r="307" spans="2:73" ht="40" customHeight="1" x14ac:dyDescent="0.35">
      <c r="B307" s="229"/>
      <c r="C307" s="214"/>
      <c r="D307" s="602" t="str">
        <f>D295</f>
        <v>Websites of professional bodies/animal charities/educational charities</v>
      </c>
      <c r="E307" s="603">
        <f>E295</f>
        <v>0.19047619047619047</v>
      </c>
      <c r="F307" s="595">
        <f>F295</f>
        <v>0.31578947368421051</v>
      </c>
      <c r="G307" s="595">
        <f>G295</f>
        <v>0.2</v>
      </c>
      <c r="H307" s="603">
        <f t="shared" ref="H307:J307" si="98">K289</f>
        <v>0</v>
      </c>
      <c r="I307" s="595">
        <f t="shared" si="98"/>
        <v>0.66666666666666663</v>
      </c>
      <c r="J307" s="595">
        <f t="shared" si="98"/>
        <v>0</v>
      </c>
      <c r="K307" s="605"/>
      <c r="L307" s="605"/>
      <c r="M307" s="605"/>
      <c r="V307" s="229"/>
      <c r="W307" s="224"/>
      <c r="X307" s="345"/>
      <c r="Y307" s="527"/>
      <c r="Z307" s="527"/>
      <c r="AA307" s="527"/>
      <c r="AB307" s="527"/>
      <c r="AC307" s="527"/>
      <c r="AD307" s="228"/>
      <c r="AE307" s="228"/>
      <c r="AG307" s="343"/>
      <c r="AH307" s="205"/>
      <c r="AI307" s="201"/>
      <c r="AT307" s="243"/>
      <c r="AU307" s="338"/>
      <c r="AV307" s="297"/>
      <c r="AW307" s="297"/>
      <c r="AX307" s="297"/>
      <c r="AY307" s="297"/>
      <c r="AZ307" s="297"/>
      <c r="BA307" s="297"/>
      <c r="BB307" s="297"/>
      <c r="BC307" s="297"/>
      <c r="BD307" s="297"/>
      <c r="BK307" s="243"/>
      <c r="BL307" s="338"/>
      <c r="BM307" s="297"/>
      <c r="BN307" s="297"/>
      <c r="BO307" s="297"/>
      <c r="BP307" s="297"/>
      <c r="BQ307" s="297"/>
      <c r="BR307" s="297"/>
      <c r="BS307" s="297"/>
      <c r="BT307" s="297"/>
      <c r="BU307" s="297"/>
    </row>
    <row r="308" spans="2:73" ht="40" customHeight="1" x14ac:dyDescent="0.35">
      <c r="B308" s="229"/>
      <c r="C308" s="214"/>
      <c r="D308" s="602" t="str">
        <f>D289</f>
        <v>Commercial/other websites</v>
      </c>
      <c r="E308" s="603">
        <f>E289</f>
        <v>4.7619047619047616E-2</v>
      </c>
      <c r="F308" s="595">
        <f>F289</f>
        <v>0</v>
      </c>
      <c r="G308" s="595">
        <f>G289</f>
        <v>6.6666666666666666E-2</v>
      </c>
      <c r="H308" s="595">
        <v>0</v>
      </c>
      <c r="I308" s="595">
        <v>0</v>
      </c>
      <c r="J308" s="595">
        <v>0</v>
      </c>
      <c r="K308" s="605"/>
      <c r="L308" s="605"/>
      <c r="M308" s="605"/>
      <c r="V308" s="229"/>
      <c r="W308" s="224"/>
      <c r="X308" s="345"/>
      <c r="Y308" s="527"/>
      <c r="Z308" s="527"/>
      <c r="AA308" s="527"/>
      <c r="AB308" s="527"/>
      <c r="AC308" s="527"/>
      <c r="AD308" s="228"/>
      <c r="AE308" s="228"/>
      <c r="AG308" s="343"/>
      <c r="AH308" s="205"/>
      <c r="AI308" s="201"/>
      <c r="AT308" s="243"/>
      <c r="AU308" s="338"/>
      <c r="AV308" s="297"/>
      <c r="AW308" s="297"/>
      <c r="AX308" s="297"/>
      <c r="AY308" s="297"/>
      <c r="AZ308" s="297"/>
      <c r="BA308" s="297"/>
      <c r="BB308" s="297"/>
      <c r="BC308" s="297"/>
      <c r="BD308" s="297"/>
      <c r="BK308" s="243"/>
      <c r="BL308" s="338"/>
      <c r="BM308" s="297"/>
      <c r="BN308" s="297"/>
      <c r="BO308" s="297"/>
      <c r="BP308" s="297"/>
      <c r="BQ308" s="297"/>
      <c r="BR308" s="297"/>
      <c r="BS308" s="297"/>
      <c r="BT308" s="297"/>
      <c r="BU308" s="297"/>
    </row>
    <row r="309" spans="2:73" ht="40" customHeight="1" x14ac:dyDescent="0.35">
      <c r="B309" s="229"/>
      <c r="C309" s="214"/>
      <c r="H309" s="414"/>
      <c r="I309" s="414"/>
      <c r="J309" s="414"/>
      <c r="K309" s="526"/>
      <c r="L309" s="526"/>
      <c r="M309" s="526"/>
      <c r="V309" s="229"/>
      <c r="W309" s="224"/>
      <c r="X309" s="345"/>
      <c r="Y309" s="527"/>
      <c r="Z309" s="527"/>
      <c r="AA309" s="527"/>
      <c r="AB309" s="527"/>
      <c r="AC309" s="527"/>
      <c r="AD309" s="228"/>
      <c r="AE309" s="228"/>
      <c r="AG309" s="343"/>
      <c r="AH309" s="205"/>
      <c r="AI309" s="201"/>
      <c r="AT309" s="243"/>
      <c r="AU309" s="338"/>
      <c r="AV309" s="297"/>
      <c r="AW309" s="297"/>
      <c r="AX309" s="297"/>
      <c r="AY309" s="297"/>
      <c r="AZ309" s="297"/>
      <c r="BA309" s="297"/>
      <c r="BB309" s="297"/>
      <c r="BC309" s="297"/>
      <c r="BD309" s="297"/>
      <c r="BK309" s="243"/>
      <c r="BL309" s="338"/>
      <c r="BM309" s="297"/>
      <c r="BN309" s="297"/>
      <c r="BO309" s="297"/>
      <c r="BP309" s="297"/>
      <c r="BQ309" s="297"/>
      <c r="BR309" s="297"/>
      <c r="BS309" s="297"/>
      <c r="BT309" s="297"/>
      <c r="BU309" s="297"/>
    </row>
    <row r="310" spans="2:73" ht="40" customHeight="1" x14ac:dyDescent="0.35">
      <c r="B310" s="229"/>
      <c r="C310" s="214"/>
      <c r="D310" s="414"/>
      <c r="E310" s="414"/>
      <c r="F310" s="414"/>
      <c r="G310" s="414"/>
      <c r="H310" s="414"/>
      <c r="I310" s="414"/>
      <c r="J310" s="414"/>
      <c r="K310" s="526"/>
      <c r="L310" s="526"/>
      <c r="M310" s="526"/>
      <c r="V310" s="229"/>
      <c r="W310" s="224"/>
      <c r="X310" s="345"/>
      <c r="Y310" s="527"/>
      <c r="Z310" s="527"/>
      <c r="AA310" s="527"/>
      <c r="AB310" s="527"/>
      <c r="AC310" s="527"/>
      <c r="AD310" s="228"/>
      <c r="AE310" s="228"/>
      <c r="AG310" s="343"/>
      <c r="AH310" s="205"/>
      <c r="AI310" s="201"/>
      <c r="AT310" s="243"/>
      <c r="AU310" s="338"/>
      <c r="AV310" s="297"/>
      <c r="AW310" s="297"/>
      <c r="AX310" s="297"/>
      <c r="AY310" s="297"/>
      <c r="AZ310" s="297"/>
      <c r="BA310" s="297"/>
      <c r="BB310" s="297"/>
      <c r="BC310" s="297"/>
      <c r="BD310" s="297"/>
      <c r="BK310" s="243"/>
      <c r="BL310" s="338"/>
      <c r="BM310" s="297"/>
      <c r="BN310" s="297"/>
      <c r="BO310" s="297"/>
      <c r="BP310" s="297"/>
      <c r="BQ310" s="297"/>
      <c r="BR310" s="297"/>
      <c r="BS310" s="297"/>
      <c r="BT310" s="297"/>
      <c r="BU310" s="297"/>
    </row>
    <row r="311" spans="2:73" ht="40" customHeight="1" x14ac:dyDescent="0.35">
      <c r="B311" s="229"/>
      <c r="C311" s="214"/>
      <c r="D311" s="414"/>
      <c r="E311" s="414"/>
      <c r="F311" s="414"/>
      <c r="G311" s="414"/>
      <c r="H311" s="414"/>
      <c r="I311" s="414"/>
      <c r="J311" s="414"/>
      <c r="K311" s="526"/>
      <c r="L311" s="526"/>
      <c r="M311" s="526"/>
      <c r="V311" s="229"/>
      <c r="W311" s="224"/>
      <c r="X311" s="345"/>
      <c r="Y311" s="527"/>
      <c r="Z311" s="527"/>
      <c r="AA311" s="527"/>
      <c r="AB311" s="527"/>
      <c r="AC311" s="527"/>
      <c r="AD311" s="228"/>
      <c r="AE311" s="228"/>
      <c r="AG311" s="343"/>
      <c r="AH311" s="205"/>
      <c r="AI311" s="201"/>
      <c r="AT311" s="243"/>
      <c r="AU311" s="338"/>
      <c r="AV311" s="297"/>
      <c r="AW311" s="297"/>
      <c r="AX311" s="297"/>
      <c r="AY311" s="297"/>
      <c r="AZ311" s="297"/>
      <c r="BA311" s="297"/>
      <c r="BB311" s="297"/>
      <c r="BC311" s="297"/>
      <c r="BD311" s="297"/>
      <c r="BK311" s="243"/>
      <c r="BL311" s="338"/>
      <c r="BM311" s="297"/>
      <c r="BN311" s="297"/>
      <c r="BO311" s="297"/>
      <c r="BP311" s="297"/>
      <c r="BQ311" s="297"/>
      <c r="BR311" s="297"/>
      <c r="BS311" s="297"/>
      <c r="BT311" s="297"/>
      <c r="BU311" s="297"/>
    </row>
    <row r="312" spans="2:73" ht="40" customHeight="1" thickBot="1" x14ac:dyDescent="0.4">
      <c r="B312" s="229"/>
      <c r="C312" s="229"/>
      <c r="I312" s="230"/>
      <c r="J312" s="230"/>
      <c r="K312" s="230"/>
      <c r="V312" s="229"/>
      <c r="W312" s="224"/>
      <c r="X312" s="345"/>
      <c r="Y312" s="527"/>
      <c r="Z312" s="527"/>
      <c r="AA312" s="527"/>
      <c r="AB312" s="527"/>
      <c r="AC312" s="527"/>
      <c r="AD312" s="228"/>
      <c r="AE312" s="228"/>
      <c r="AG312" s="205"/>
      <c r="AH312" s="205"/>
      <c r="AI312" s="201"/>
      <c r="AT312" s="243"/>
      <c r="AU312" s="338"/>
      <c r="AV312" s="297"/>
      <c r="AW312" s="297"/>
      <c r="AX312" s="297"/>
      <c r="AY312" s="297"/>
      <c r="AZ312" s="297"/>
      <c r="BA312" s="297"/>
      <c r="BB312" s="297"/>
      <c r="BC312" s="297"/>
      <c r="BD312" s="297"/>
      <c r="BK312" s="243"/>
      <c r="BL312" s="338"/>
      <c r="BM312" s="297"/>
      <c r="BN312" s="297"/>
      <c r="BO312" s="297"/>
      <c r="BP312" s="297"/>
      <c r="BQ312" s="297"/>
      <c r="BR312" s="297"/>
      <c r="BS312" s="297"/>
      <c r="BT312" s="297"/>
      <c r="BU312" s="297"/>
    </row>
    <row r="313" spans="2:73" ht="95" customHeight="1" thickBot="1" x14ac:dyDescent="0.4">
      <c r="B313" s="229"/>
      <c r="C313" s="794" t="s">
        <v>1905</v>
      </c>
      <c r="D313" s="795"/>
      <c r="E313" s="795"/>
      <c r="F313" s="795"/>
      <c r="G313" s="795"/>
      <c r="H313" s="795"/>
      <c r="I313" s="795"/>
      <c r="J313" s="795"/>
      <c r="K313" s="795"/>
      <c r="L313" s="795"/>
      <c r="M313" s="796"/>
      <c r="V313" s="229"/>
      <c r="W313" s="224"/>
      <c r="X313" s="345"/>
      <c r="Y313" s="527"/>
      <c r="Z313" s="527"/>
      <c r="AA313" s="527"/>
      <c r="AB313" s="527"/>
      <c r="AC313" s="527"/>
      <c r="AD313" s="228"/>
      <c r="AE313" s="228"/>
      <c r="AG313" s="205"/>
      <c r="AH313" s="205"/>
      <c r="AI313" s="201"/>
      <c r="AT313" s="243"/>
      <c r="AU313" s="338"/>
      <c r="AV313" s="297"/>
      <c r="AW313" s="297"/>
      <c r="AX313" s="297"/>
      <c r="AY313" s="297"/>
      <c r="AZ313" s="297"/>
      <c r="BA313" s="297"/>
      <c r="BB313" s="297"/>
      <c r="BC313" s="297"/>
      <c r="BD313" s="297"/>
      <c r="BK313" s="243"/>
      <c r="BL313" s="338"/>
      <c r="BM313" s="297"/>
      <c r="BN313" s="297"/>
      <c r="BO313" s="297"/>
      <c r="BP313" s="297"/>
      <c r="BQ313" s="297"/>
      <c r="BR313" s="297"/>
      <c r="BS313" s="297"/>
      <c r="BT313" s="297"/>
      <c r="BU313" s="297"/>
    </row>
    <row r="314" spans="2:73" ht="40" customHeight="1" x14ac:dyDescent="0.35">
      <c r="B314" s="229"/>
      <c r="C314" s="212"/>
      <c r="J314" s="236"/>
      <c r="K314" s="236"/>
      <c r="L314" s="236"/>
      <c r="V314" s="229"/>
      <c r="W314" s="224"/>
      <c r="X314" s="345"/>
      <c r="Y314" s="527"/>
      <c r="Z314" s="527"/>
      <c r="AA314" s="527"/>
      <c r="AB314" s="527"/>
      <c r="AC314" s="527"/>
      <c r="AD314" s="228"/>
      <c r="AE314" s="228"/>
      <c r="AG314" s="205"/>
      <c r="AH314" s="205"/>
      <c r="AI314" s="201"/>
      <c r="AT314" s="243"/>
      <c r="AU314" s="338"/>
      <c r="AV314" s="297"/>
      <c r="AW314" s="297"/>
      <c r="AX314" s="297"/>
      <c r="AY314" s="297"/>
      <c r="AZ314" s="297"/>
      <c r="BA314" s="297"/>
      <c r="BB314" s="297"/>
      <c r="BC314" s="297"/>
      <c r="BD314" s="297"/>
      <c r="BK314" s="243"/>
      <c r="BL314" s="338"/>
      <c r="BM314" s="297"/>
      <c r="BN314" s="297"/>
      <c r="BO314" s="297"/>
      <c r="BP314" s="297"/>
      <c r="BQ314" s="297"/>
      <c r="BR314" s="297"/>
      <c r="BS314" s="297"/>
      <c r="BT314" s="297"/>
      <c r="BU314" s="297"/>
    </row>
    <row r="315" spans="2:73" ht="55" customHeight="1" x14ac:dyDescent="0.35">
      <c r="B315" s="229"/>
      <c r="C315" s="224"/>
      <c r="D315" s="225"/>
      <c r="E315" s="583" t="s">
        <v>110</v>
      </c>
      <c r="F315" s="584" t="s">
        <v>111</v>
      </c>
      <c r="G315" s="580" t="s">
        <v>500</v>
      </c>
      <c r="H315" s="577"/>
      <c r="I315" s="579"/>
      <c r="J315" s="579"/>
      <c r="K315" s="575"/>
      <c r="L315" s="577"/>
      <c r="V315" s="229"/>
      <c r="W315" s="224"/>
      <c r="X315" s="345"/>
      <c r="Y315" s="527"/>
      <c r="Z315" s="527"/>
      <c r="AA315" s="527"/>
      <c r="AB315" s="527"/>
      <c r="AC315" s="527"/>
      <c r="AD315" s="228"/>
      <c r="AE315" s="228"/>
      <c r="AG315" s="205"/>
      <c r="AH315" s="205"/>
      <c r="AI315" s="201"/>
      <c r="AT315" s="243"/>
      <c r="AU315" s="338"/>
      <c r="AV315" s="297"/>
      <c r="AW315" s="297"/>
      <c r="AX315" s="297"/>
      <c r="AY315" s="297"/>
      <c r="AZ315" s="297"/>
      <c r="BA315" s="297"/>
      <c r="BB315" s="297"/>
      <c r="BC315" s="297"/>
      <c r="BD315" s="297"/>
      <c r="BK315" s="243"/>
      <c r="BL315" s="338"/>
      <c r="BM315" s="297"/>
      <c r="BN315" s="297"/>
      <c r="BO315" s="297"/>
      <c r="BP315" s="297"/>
      <c r="BQ315" s="297"/>
      <c r="BR315" s="297"/>
      <c r="BS315" s="297"/>
      <c r="BT315" s="297"/>
      <c r="BU315" s="297"/>
    </row>
    <row r="316" spans="2:73" ht="40" customHeight="1" x14ac:dyDescent="0.4">
      <c r="B316" s="229"/>
      <c r="D316" s="470" t="s">
        <v>1861</v>
      </c>
      <c r="E316" s="554">
        <f>'Decision tree'!I379</f>
        <v>0.70967741935483875</v>
      </c>
      <c r="F316" s="554">
        <f>'Decision tree'!J379</f>
        <v>0.12903225806451613</v>
      </c>
      <c r="G316" s="554">
        <f>'Decision tree'!K379</f>
        <v>0.16129032258064516</v>
      </c>
      <c r="H316" s="579"/>
      <c r="I316" s="578"/>
      <c r="J316" s="578"/>
      <c r="K316" s="578"/>
      <c r="L316" s="578"/>
      <c r="V316" s="229"/>
      <c r="W316" s="224"/>
      <c r="X316" s="345"/>
      <c r="Y316" s="527"/>
      <c r="Z316" s="527"/>
      <c r="AA316" s="527"/>
      <c r="AB316" s="527"/>
      <c r="AC316" s="527"/>
      <c r="AD316" s="228"/>
      <c r="AE316" s="228"/>
      <c r="AG316" s="205"/>
      <c r="AH316" s="205"/>
      <c r="AI316" s="201"/>
      <c r="AT316" s="243"/>
      <c r="AU316" s="338"/>
      <c r="AV316" s="297"/>
      <c r="AW316" s="297"/>
      <c r="AX316" s="297"/>
      <c r="AY316" s="297"/>
      <c r="AZ316" s="297"/>
      <c r="BA316" s="297"/>
      <c r="BB316" s="297"/>
      <c r="BC316" s="297"/>
      <c r="BD316" s="297"/>
      <c r="BK316" s="243"/>
      <c r="BL316" s="338"/>
      <c r="BM316" s="297"/>
      <c r="BN316" s="297"/>
      <c r="BO316" s="297"/>
      <c r="BP316" s="297"/>
      <c r="BQ316" s="297"/>
      <c r="BR316" s="297"/>
      <c r="BS316" s="297"/>
      <c r="BT316" s="297"/>
      <c r="BU316" s="297"/>
    </row>
    <row r="317" spans="2:73" ht="40" customHeight="1" x14ac:dyDescent="0.4">
      <c r="B317" s="229"/>
      <c r="D317" s="470" t="s">
        <v>1904</v>
      </c>
      <c r="E317" s="554">
        <v>1</v>
      </c>
      <c r="F317" s="554">
        <v>0</v>
      </c>
      <c r="G317" s="554">
        <v>0</v>
      </c>
      <c r="H317" s="579"/>
      <c r="I317" s="578"/>
      <c r="J317" s="578"/>
      <c r="K317" s="578"/>
      <c r="L317" s="578"/>
      <c r="V317" s="229"/>
      <c r="W317" s="224"/>
      <c r="X317" s="345"/>
      <c r="Y317" s="527"/>
      <c r="Z317" s="527"/>
      <c r="AA317" s="527"/>
      <c r="AB317" s="527"/>
      <c r="AC317" s="527"/>
      <c r="AD317" s="228"/>
      <c r="AE317" s="228"/>
      <c r="AG317" s="205"/>
      <c r="AH317" s="205"/>
      <c r="AI317" s="201"/>
      <c r="AT317" s="243"/>
      <c r="AU317" s="338"/>
      <c r="AV317" s="297"/>
      <c r="AW317" s="297"/>
      <c r="AX317" s="297"/>
      <c r="AY317" s="297"/>
      <c r="AZ317" s="297"/>
      <c r="BA317" s="297"/>
      <c r="BB317" s="297"/>
      <c r="BC317" s="297"/>
      <c r="BD317" s="297"/>
      <c r="BK317" s="243"/>
      <c r="BL317" s="338"/>
      <c r="BM317" s="297"/>
      <c r="BN317" s="297"/>
      <c r="BO317" s="297"/>
      <c r="BP317" s="297"/>
      <c r="BQ317" s="297"/>
      <c r="BR317" s="297"/>
      <c r="BS317" s="297"/>
      <c r="BT317" s="297"/>
      <c r="BU317" s="297"/>
    </row>
    <row r="318" spans="2:73" ht="51.5" customHeight="1" x14ac:dyDescent="0.4">
      <c r="B318" s="229"/>
      <c r="D318" s="581" t="s">
        <v>1892</v>
      </c>
      <c r="E318" s="554">
        <v>0.83</v>
      </c>
      <c r="F318" s="554">
        <v>0</v>
      </c>
      <c r="G318" s="554">
        <v>0.17</v>
      </c>
      <c r="H318" s="579"/>
      <c r="I318" s="578"/>
      <c r="J318" s="578"/>
      <c r="K318" s="578"/>
      <c r="L318" s="578"/>
      <c r="V318" s="229"/>
      <c r="W318" s="224"/>
      <c r="X318" s="345"/>
      <c r="Y318" s="527"/>
      <c r="Z318" s="527"/>
      <c r="AA318" s="527"/>
      <c r="AB318" s="527"/>
      <c r="AC318" s="527"/>
      <c r="AD318" s="228"/>
      <c r="AE318" s="228"/>
      <c r="AG318" s="205"/>
      <c r="AH318" s="205"/>
      <c r="AI318" s="201"/>
      <c r="AT318" s="243"/>
      <c r="AU318" s="338"/>
      <c r="AV318" s="297"/>
      <c r="AW318" s="297"/>
      <c r="AX318" s="297"/>
      <c r="AY318" s="297"/>
      <c r="AZ318" s="297"/>
      <c r="BA318" s="297"/>
      <c r="BB318" s="297"/>
      <c r="BC318" s="297"/>
      <c r="BD318" s="297"/>
      <c r="BK318" s="243"/>
      <c r="BL318" s="338"/>
      <c r="BM318" s="297"/>
      <c r="BN318" s="297"/>
      <c r="BO318" s="297"/>
      <c r="BP318" s="297"/>
      <c r="BQ318" s="297"/>
      <c r="BR318" s="297"/>
      <c r="BS318" s="297"/>
      <c r="BT318" s="297"/>
      <c r="BU318" s="297"/>
    </row>
    <row r="319" spans="2:73" ht="40" customHeight="1" x14ac:dyDescent="0.4">
      <c r="B319" s="229"/>
      <c r="D319" s="470" t="s">
        <v>1878</v>
      </c>
      <c r="E319" s="554">
        <v>0.8</v>
      </c>
      <c r="F319" s="554">
        <v>0</v>
      </c>
      <c r="G319" s="554">
        <v>0.2</v>
      </c>
      <c r="H319" s="579"/>
      <c r="I319" s="578"/>
      <c r="J319" s="578"/>
      <c r="K319" s="578"/>
      <c r="L319" s="578"/>
      <c r="V319" s="229"/>
      <c r="W319" s="224"/>
      <c r="X319" s="345"/>
      <c r="Y319" s="527"/>
      <c r="Z319" s="527"/>
      <c r="AA319" s="527"/>
      <c r="AB319" s="527"/>
      <c r="AC319" s="527"/>
      <c r="AD319" s="228"/>
      <c r="AE319" s="228"/>
      <c r="AG319" s="205"/>
      <c r="AH319" s="205"/>
      <c r="AI319" s="201"/>
      <c r="AT319" s="243"/>
      <c r="AU319" s="338"/>
      <c r="AV319" s="297"/>
      <c r="AW319" s="297"/>
      <c r="AX319" s="297"/>
      <c r="AY319" s="297"/>
      <c r="AZ319" s="297"/>
      <c r="BA319" s="297"/>
      <c r="BB319" s="297"/>
      <c r="BC319" s="297"/>
      <c r="BD319" s="297"/>
      <c r="BK319" s="243"/>
      <c r="BL319" s="338"/>
      <c r="BM319" s="297"/>
      <c r="BN319" s="297"/>
      <c r="BO319" s="297"/>
      <c r="BP319" s="297"/>
      <c r="BQ319" s="297"/>
      <c r="BR319" s="297"/>
      <c r="BS319" s="297"/>
      <c r="BT319" s="297"/>
      <c r="BU319" s="297"/>
    </row>
    <row r="320" spans="2:73" ht="40" customHeight="1" thickBot="1" x14ac:dyDescent="0.4">
      <c r="B320" s="229"/>
      <c r="C320" s="212"/>
      <c r="V320" s="229"/>
      <c r="W320" s="224"/>
      <c r="X320" s="345"/>
      <c r="Y320" s="527"/>
      <c r="Z320" s="527"/>
      <c r="AA320" s="527"/>
      <c r="AB320" s="527"/>
      <c r="AC320" s="527"/>
      <c r="AD320" s="228"/>
      <c r="AE320" s="228"/>
      <c r="AG320" s="205"/>
      <c r="AH320" s="205"/>
      <c r="AI320" s="201"/>
      <c r="AT320" s="243"/>
      <c r="AU320" s="338"/>
      <c r="AV320" s="297"/>
      <c r="AW320" s="297"/>
      <c r="AX320" s="297"/>
      <c r="AY320" s="297"/>
      <c r="AZ320" s="297"/>
      <c r="BA320" s="297"/>
      <c r="BB320" s="297"/>
      <c r="BC320" s="297"/>
      <c r="BD320" s="297"/>
      <c r="BK320" s="243"/>
      <c r="BL320" s="338"/>
      <c r="BM320" s="297"/>
      <c r="BN320" s="297"/>
      <c r="BO320" s="297"/>
      <c r="BP320" s="297"/>
      <c r="BQ320" s="297"/>
      <c r="BR320" s="297"/>
      <c r="BS320" s="297"/>
      <c r="BT320" s="297"/>
      <c r="BU320" s="297"/>
    </row>
    <row r="321" spans="2:73" ht="40" customHeight="1" thickBot="1" x14ac:dyDescent="0.4">
      <c r="B321" s="229"/>
      <c r="C321" s="880" t="s">
        <v>1906</v>
      </c>
      <c r="D321" s="881"/>
      <c r="E321" s="881"/>
      <c r="F321" s="881"/>
      <c r="G321" s="881"/>
      <c r="H321" s="881"/>
      <c r="I321" s="881"/>
      <c r="J321" s="881"/>
      <c r="K321" s="881"/>
      <c r="L321" s="882"/>
      <c r="V321" s="229"/>
      <c r="W321" s="224"/>
      <c r="X321" s="345"/>
      <c r="Y321" s="527"/>
      <c r="Z321" s="527"/>
      <c r="AA321" s="527"/>
      <c r="AB321" s="527"/>
      <c r="AC321" s="527"/>
      <c r="AD321" s="228"/>
      <c r="AE321" s="228"/>
      <c r="AG321" s="205"/>
      <c r="AH321" s="205"/>
      <c r="AI321" s="201"/>
      <c r="AT321" s="243"/>
      <c r="AU321" s="338"/>
      <c r="AV321" s="297"/>
      <c r="AW321" s="297"/>
      <c r="AX321" s="297"/>
      <c r="AY321" s="297"/>
      <c r="AZ321" s="297"/>
      <c r="BA321" s="297"/>
      <c r="BB321" s="297"/>
      <c r="BC321" s="297"/>
      <c r="BD321" s="297"/>
      <c r="BK321" s="243"/>
      <c r="BL321" s="338"/>
      <c r="BM321" s="297"/>
      <c r="BN321" s="297"/>
      <c r="BO321" s="297"/>
      <c r="BP321" s="297"/>
      <c r="BQ321" s="297"/>
      <c r="BR321" s="297"/>
      <c r="BS321" s="297"/>
      <c r="BT321" s="297"/>
      <c r="BU321" s="297"/>
    </row>
    <row r="322" spans="2:73" ht="40" customHeight="1" x14ac:dyDescent="0.35">
      <c r="B322" s="229"/>
      <c r="C322" s="212"/>
      <c r="V322" s="229"/>
      <c r="W322" s="224"/>
      <c r="X322" s="345"/>
      <c r="Y322" s="527"/>
      <c r="Z322" s="527"/>
      <c r="AA322" s="527"/>
      <c r="AB322" s="527"/>
      <c r="AC322" s="527"/>
      <c r="AD322" s="228"/>
      <c r="AE322" s="228"/>
      <c r="AG322" s="205"/>
      <c r="AH322" s="205"/>
      <c r="AI322" s="201"/>
      <c r="AT322" s="243"/>
      <c r="AU322" s="338"/>
      <c r="AV322" s="297"/>
      <c r="AW322" s="297"/>
      <c r="AX322" s="297"/>
      <c r="AY322" s="297"/>
      <c r="AZ322" s="297"/>
      <c r="BA322" s="297"/>
      <c r="BB322" s="297"/>
      <c r="BC322" s="297"/>
      <c r="BD322" s="297"/>
      <c r="BK322" s="243"/>
      <c r="BL322" s="338"/>
      <c r="BM322" s="297"/>
      <c r="BN322" s="297"/>
      <c r="BO322" s="297"/>
      <c r="BP322" s="297"/>
      <c r="BQ322" s="297"/>
      <c r="BR322" s="297"/>
      <c r="BS322" s="297"/>
      <c r="BT322" s="297"/>
      <c r="BU322" s="297"/>
    </row>
    <row r="323" spans="2:73" ht="40" customHeight="1" x14ac:dyDescent="0.35">
      <c r="B323" s="229"/>
      <c r="C323" s="212"/>
      <c r="E323" s="473" t="s">
        <v>1862</v>
      </c>
      <c r="F323" s="473" t="s">
        <v>1863</v>
      </c>
      <c r="G323" s="473" t="s">
        <v>1881</v>
      </c>
      <c r="H323" s="473" t="s">
        <v>1882</v>
      </c>
      <c r="V323" s="229"/>
      <c r="W323" s="224"/>
      <c r="X323" s="345"/>
      <c r="Y323" s="527"/>
      <c r="Z323" s="527"/>
      <c r="AA323" s="527"/>
      <c r="AB323" s="527"/>
      <c r="AC323" s="527"/>
      <c r="AD323" s="228"/>
      <c r="AE323" s="228"/>
      <c r="AG323" s="205"/>
      <c r="AH323" s="205"/>
      <c r="AI323" s="201"/>
      <c r="AT323" s="243"/>
      <c r="AU323" s="338"/>
      <c r="AV323" s="297"/>
      <c r="AW323" s="297"/>
      <c r="AX323" s="297"/>
      <c r="AY323" s="297"/>
      <c r="AZ323" s="297"/>
      <c r="BA323" s="297"/>
      <c r="BB323" s="297"/>
      <c r="BC323" s="297"/>
      <c r="BD323" s="297"/>
      <c r="BK323" s="243"/>
      <c r="BL323" s="338"/>
      <c r="BM323" s="297"/>
      <c r="BN323" s="297"/>
      <c r="BO323" s="297"/>
      <c r="BP323" s="297"/>
      <c r="BQ323" s="297"/>
      <c r="BR323" s="297"/>
      <c r="BS323" s="297"/>
      <c r="BT323" s="297"/>
      <c r="BU323" s="297"/>
    </row>
    <row r="324" spans="2:73" ht="40" customHeight="1" x14ac:dyDescent="0.4">
      <c r="B324" s="229"/>
      <c r="D324" s="529" t="s">
        <v>1907</v>
      </c>
      <c r="E324" s="563">
        <f>'Decision tree'!F383</f>
        <v>0.1</v>
      </c>
      <c r="F324" s="563">
        <f>'Decision tree'!AB383</f>
        <v>0</v>
      </c>
      <c r="G324" s="563">
        <f>'Decision tree'!AW365</f>
        <v>0</v>
      </c>
      <c r="H324" s="731">
        <f>'Decision tree'!BN365</f>
        <v>0</v>
      </c>
      <c r="I324" s="238"/>
      <c r="J324" s="238"/>
      <c r="K324" s="238"/>
      <c r="L324" s="238"/>
      <c r="V324" s="229"/>
      <c r="W324" s="224"/>
      <c r="X324" s="345"/>
      <c r="Y324" s="527"/>
      <c r="Z324" s="527"/>
      <c r="AA324" s="527"/>
      <c r="AB324" s="527"/>
      <c r="AC324" s="527"/>
      <c r="AD324" s="228"/>
      <c r="AE324" s="228"/>
      <c r="AG324" s="205"/>
      <c r="AH324" s="205"/>
      <c r="AI324" s="201"/>
      <c r="AT324" s="243"/>
      <c r="AU324" s="338"/>
      <c r="AV324" s="297"/>
      <c r="AW324" s="297"/>
      <c r="AX324" s="297"/>
      <c r="AY324" s="297"/>
      <c r="AZ324" s="297"/>
      <c r="BA324" s="297"/>
      <c r="BB324" s="297"/>
      <c r="BC324" s="297"/>
      <c r="BD324" s="297"/>
      <c r="BK324" s="243"/>
      <c r="BL324" s="338"/>
      <c r="BM324" s="297"/>
      <c r="BN324" s="297"/>
      <c r="BO324" s="297"/>
      <c r="BP324" s="297"/>
      <c r="BQ324" s="297"/>
      <c r="BR324" s="297"/>
      <c r="BS324" s="297"/>
      <c r="BT324" s="297"/>
      <c r="BU324" s="297"/>
    </row>
    <row r="325" spans="2:73" ht="40" customHeight="1" x14ac:dyDescent="0.35">
      <c r="B325" s="229"/>
      <c r="C325" s="224"/>
      <c r="D325" s="529" t="s">
        <v>484</v>
      </c>
      <c r="E325" s="563">
        <f>'Decision tree'!F384</f>
        <v>0.6333333333333333</v>
      </c>
      <c r="F325" s="563">
        <f>'Decision tree'!AB384</f>
        <v>0.5</v>
      </c>
      <c r="G325" s="563">
        <f>'Decision tree'!AW366</f>
        <v>0</v>
      </c>
      <c r="H325" s="563">
        <f>'Decision tree'!BN366</f>
        <v>0.25</v>
      </c>
      <c r="V325" s="229"/>
      <c r="W325" s="224"/>
      <c r="X325" s="345"/>
      <c r="Y325" s="527"/>
      <c r="Z325" s="527"/>
      <c r="AA325" s="527"/>
      <c r="AB325" s="527"/>
      <c r="AC325" s="527"/>
      <c r="AD325" s="228"/>
      <c r="AE325" s="228"/>
      <c r="AG325" s="201"/>
      <c r="AH325" s="201"/>
      <c r="AT325" s="243"/>
      <c r="AU325" s="338"/>
      <c r="AV325" s="297"/>
      <c r="AW325" s="297"/>
      <c r="AX325" s="297"/>
      <c r="AY325" s="297"/>
      <c r="AZ325" s="297"/>
      <c r="BA325" s="297"/>
      <c r="BB325" s="297"/>
      <c r="BC325" s="297"/>
      <c r="BD325" s="297"/>
      <c r="BK325" s="243"/>
      <c r="BL325" s="338"/>
      <c r="BM325" s="297"/>
      <c r="BN325" s="297"/>
      <c r="BO325" s="297"/>
      <c r="BP325" s="297"/>
      <c r="BQ325" s="297"/>
      <c r="BR325" s="297"/>
      <c r="BS325" s="297"/>
      <c r="BT325" s="297"/>
      <c r="BU325" s="297"/>
    </row>
    <row r="326" spans="2:73" ht="40" customHeight="1" x14ac:dyDescent="0.35">
      <c r="B326" s="229"/>
      <c r="C326" s="224"/>
      <c r="D326" s="529" t="s">
        <v>486</v>
      </c>
      <c r="E326" s="563">
        <f>'Decision tree'!F385</f>
        <v>0.36666666666666664</v>
      </c>
      <c r="F326" s="563">
        <f>'Decision tree'!AB385</f>
        <v>0.16666666666666666</v>
      </c>
      <c r="G326" s="563">
        <f>'Decision tree'!AW367</f>
        <v>0.33333333333333331</v>
      </c>
      <c r="H326" s="563">
        <f>'Decision tree'!BN367</f>
        <v>0.5</v>
      </c>
      <c r="V326" s="229"/>
      <c r="W326" s="224"/>
      <c r="X326" s="345"/>
      <c r="Y326" s="527"/>
      <c r="Z326" s="527"/>
      <c r="AA326" s="527"/>
      <c r="AB326" s="527"/>
      <c r="AC326" s="527"/>
      <c r="AD326" s="228"/>
      <c r="AE326" s="228"/>
      <c r="AG326" s="201"/>
      <c r="AH326" s="201"/>
      <c r="AT326" s="243"/>
      <c r="AU326" s="338"/>
      <c r="AV326" s="297"/>
      <c r="AW326" s="297"/>
      <c r="AX326" s="297"/>
      <c r="AY326" s="297"/>
      <c r="AZ326" s="297"/>
      <c r="BA326" s="297"/>
      <c r="BB326" s="297"/>
      <c r="BC326" s="297"/>
      <c r="BD326" s="297"/>
      <c r="BK326" s="243"/>
      <c r="BL326" s="338"/>
      <c r="BM326" s="297"/>
      <c r="BN326" s="297"/>
      <c r="BO326" s="297"/>
      <c r="BP326" s="297"/>
      <c r="BQ326" s="297"/>
      <c r="BR326" s="297"/>
      <c r="BS326" s="297"/>
      <c r="BT326" s="297"/>
      <c r="BU326" s="297"/>
    </row>
    <row r="327" spans="2:73" ht="40" customHeight="1" x14ac:dyDescent="0.35">
      <c r="B327" s="229"/>
      <c r="C327" s="224"/>
      <c r="D327" s="529" t="s">
        <v>489</v>
      </c>
      <c r="E327" s="563">
        <f>'Decision tree'!F386</f>
        <v>0.16666666666666666</v>
      </c>
      <c r="F327" s="563">
        <f>'Decision tree'!AB386</f>
        <v>0.5</v>
      </c>
      <c r="G327" s="563">
        <f>'Decision tree'!AW368</f>
        <v>0.66666666666666663</v>
      </c>
      <c r="H327" s="563">
        <f>'Decision tree'!BN368</f>
        <v>0.25</v>
      </c>
      <c r="V327" s="229"/>
      <c r="W327" s="224"/>
      <c r="X327" s="345"/>
      <c r="Y327" s="527"/>
      <c r="Z327" s="527"/>
      <c r="AA327" s="527"/>
      <c r="AB327" s="527"/>
      <c r="AC327" s="527"/>
      <c r="AD327" s="228"/>
      <c r="AE327" s="228"/>
      <c r="AG327" s="201"/>
      <c r="AH327" s="201"/>
      <c r="AT327" s="243"/>
      <c r="AU327" s="338"/>
      <c r="AV327" s="297"/>
      <c r="AW327" s="297"/>
      <c r="AX327" s="297"/>
      <c r="AY327" s="297"/>
      <c r="AZ327" s="297"/>
      <c r="BA327" s="297"/>
      <c r="BB327" s="297"/>
      <c r="BC327" s="297"/>
      <c r="BD327" s="297"/>
      <c r="BK327" s="243"/>
      <c r="BL327" s="338"/>
      <c r="BM327" s="297"/>
      <c r="BN327" s="297"/>
      <c r="BO327" s="297"/>
      <c r="BP327" s="297"/>
      <c r="BQ327" s="297"/>
      <c r="BR327" s="297"/>
      <c r="BS327" s="297"/>
      <c r="BT327" s="297"/>
      <c r="BU327" s="297"/>
    </row>
    <row r="328" spans="2:73" ht="40" customHeight="1" x14ac:dyDescent="0.35">
      <c r="B328" s="229"/>
      <c r="C328" s="224"/>
      <c r="D328" s="529" t="s">
        <v>492</v>
      </c>
      <c r="E328" s="563">
        <f>'Decision tree'!F387</f>
        <v>0.33333333333333331</v>
      </c>
      <c r="F328" s="563">
        <f>'Decision tree'!AB387</f>
        <v>0</v>
      </c>
      <c r="G328" s="563">
        <f>'Decision tree'!AW369</f>
        <v>0.66666666666666663</v>
      </c>
      <c r="H328" s="563">
        <f>'Decision tree'!BN369</f>
        <v>0.5</v>
      </c>
      <c r="V328" s="229"/>
      <c r="W328" s="224"/>
      <c r="X328" s="345"/>
      <c r="Y328" s="527"/>
      <c r="Z328" s="527"/>
      <c r="AA328" s="527"/>
      <c r="AB328" s="527"/>
      <c r="AC328" s="527"/>
      <c r="AD328" s="228"/>
      <c r="AE328" s="228"/>
      <c r="AG328" s="201"/>
      <c r="AH328" s="201"/>
      <c r="AT328" s="243"/>
      <c r="AU328" s="338"/>
      <c r="AV328" s="297"/>
      <c r="AW328" s="297"/>
      <c r="AX328" s="297"/>
      <c r="AY328" s="297"/>
      <c r="AZ328" s="297"/>
      <c r="BA328" s="297"/>
      <c r="BB328" s="297"/>
      <c r="BC328" s="297"/>
      <c r="BD328" s="297"/>
      <c r="BK328" s="243"/>
      <c r="BL328" s="338"/>
      <c r="BM328" s="297"/>
      <c r="BN328" s="297"/>
      <c r="BO328" s="297"/>
      <c r="BP328" s="297"/>
      <c r="BQ328" s="297"/>
      <c r="BR328" s="297"/>
      <c r="BS328" s="297"/>
      <c r="BT328" s="297"/>
      <c r="BU328" s="297"/>
    </row>
    <row r="329" spans="2:73" ht="40" customHeight="1" x14ac:dyDescent="0.35">
      <c r="B329" s="229"/>
      <c r="C329" s="224"/>
      <c r="D329" s="529" t="s">
        <v>495</v>
      </c>
      <c r="E329" s="563">
        <f>'Decision tree'!F388</f>
        <v>0.43333333333333335</v>
      </c>
      <c r="F329" s="563">
        <f>'Decision tree'!AB388</f>
        <v>0.5</v>
      </c>
      <c r="G329" s="563">
        <f>'Decision tree'!AW370</f>
        <v>0.66666666666666663</v>
      </c>
      <c r="H329" s="563">
        <f>'Decision tree'!BN370</f>
        <v>0.75</v>
      </c>
      <c r="V329" s="229"/>
      <c r="W329" s="225"/>
      <c r="X329" s="233"/>
      <c r="Y329" s="233"/>
      <c r="Z329" s="233"/>
      <c r="AA329" s="233"/>
      <c r="AB329" s="233"/>
      <c r="AC329" s="233"/>
      <c r="AD329" s="228"/>
      <c r="AE329" s="228"/>
      <c r="AG329" s="201"/>
      <c r="AH329" s="201"/>
      <c r="AT329" s="243"/>
      <c r="AU329" s="338"/>
      <c r="AV329" s="297"/>
      <c r="AW329" s="297"/>
      <c r="AX329" s="297"/>
      <c r="AY329" s="297"/>
      <c r="AZ329" s="297"/>
      <c r="BA329" s="297"/>
      <c r="BB329" s="297"/>
      <c r="BC329" s="297"/>
      <c r="BD329" s="297"/>
      <c r="BK329" s="243"/>
      <c r="BL329" s="338"/>
      <c r="BM329" s="297"/>
      <c r="BN329" s="297"/>
      <c r="BO329" s="297"/>
      <c r="BP329" s="297"/>
      <c r="BQ329" s="297"/>
      <c r="BR329" s="297"/>
      <c r="BS329" s="297"/>
      <c r="BT329" s="297"/>
      <c r="BU329" s="297"/>
    </row>
    <row r="330" spans="2:73" ht="40" customHeight="1" x14ac:dyDescent="0.35">
      <c r="B330" s="229"/>
      <c r="C330" s="224"/>
      <c r="D330" s="529" t="s">
        <v>496</v>
      </c>
      <c r="E330" s="563">
        <f>'Decision tree'!F389</f>
        <v>0.83333333333333337</v>
      </c>
      <c r="F330" s="563">
        <f>'Decision tree'!AB389</f>
        <v>0.5</v>
      </c>
      <c r="G330" s="563">
        <f>'Decision tree'!AW371</f>
        <v>0.66666666666666663</v>
      </c>
      <c r="H330" s="563">
        <f>'Decision tree'!BN371</f>
        <v>0.75</v>
      </c>
      <c r="V330" s="232"/>
      <c r="W330" s="232"/>
      <c r="X330" s="232"/>
      <c r="Y330" s="232"/>
      <c r="Z330" s="232"/>
      <c r="AA330" s="232"/>
      <c r="AB330" s="232"/>
      <c r="AC330" s="232"/>
      <c r="AD330" s="232"/>
      <c r="AE330" s="228"/>
      <c r="AG330" s="201"/>
      <c r="AH330" s="201"/>
      <c r="AT330" s="243"/>
      <c r="AU330" s="338"/>
      <c r="AV330" s="297"/>
      <c r="AW330" s="297"/>
      <c r="AX330" s="297"/>
      <c r="AY330" s="297"/>
      <c r="AZ330" s="297"/>
      <c r="BA330" s="297"/>
      <c r="BB330" s="297"/>
      <c r="BC330" s="297"/>
      <c r="BD330" s="297"/>
      <c r="BK330" s="243"/>
      <c r="BL330" s="338"/>
      <c r="BM330" s="297"/>
      <c r="BN330" s="297"/>
      <c r="BO330" s="297"/>
      <c r="BP330" s="297"/>
      <c r="BQ330" s="297"/>
      <c r="BR330" s="297"/>
      <c r="BS330" s="297"/>
      <c r="BT330" s="297"/>
      <c r="BU330" s="297"/>
    </row>
    <row r="331" spans="2:73" ht="40" customHeight="1" x14ac:dyDescent="0.35">
      <c r="B331" s="229"/>
      <c r="C331" s="224"/>
      <c r="D331" s="529" t="s">
        <v>497</v>
      </c>
      <c r="E331" s="563">
        <f>'Decision tree'!F390</f>
        <v>0.76666666666666672</v>
      </c>
      <c r="F331" s="563">
        <f>'Decision tree'!AB390</f>
        <v>0.66666666666666663</v>
      </c>
      <c r="G331" s="563">
        <f>'Decision tree'!AW372</f>
        <v>1</v>
      </c>
      <c r="H331" s="563">
        <f>'Decision tree'!BN372</f>
        <v>1</v>
      </c>
      <c r="V331" s="229"/>
      <c r="W331" s="225"/>
      <c r="X331" s="227"/>
      <c r="Y331" s="228"/>
      <c r="Z331" s="228"/>
      <c r="AA331" s="226"/>
      <c r="AB331" s="226"/>
      <c r="AC331" s="226"/>
      <c r="AD331" s="228"/>
      <c r="AE331" s="228"/>
      <c r="AG331" s="201"/>
      <c r="AH331" s="201"/>
      <c r="AT331" s="243"/>
      <c r="AU331" s="338"/>
      <c r="AV331" s="297"/>
      <c r="AW331" s="297"/>
      <c r="AX331" s="297"/>
      <c r="AY331" s="297"/>
      <c r="AZ331" s="297"/>
      <c r="BA331" s="297"/>
      <c r="BB331" s="297"/>
      <c r="BC331" s="297"/>
      <c r="BD331" s="297"/>
      <c r="BK331" s="243"/>
      <c r="BL331" s="338"/>
      <c r="BM331" s="297"/>
      <c r="BN331" s="297"/>
      <c r="BO331" s="297"/>
      <c r="BP331" s="297"/>
      <c r="BQ331" s="297"/>
      <c r="BR331" s="297"/>
      <c r="BS331" s="297"/>
      <c r="BT331" s="297"/>
      <c r="BU331" s="297"/>
    </row>
    <row r="332" spans="2:73" ht="40" customHeight="1" x14ac:dyDescent="0.35">
      <c r="B332" s="229"/>
      <c r="C332" s="224"/>
      <c r="D332" s="529" t="s">
        <v>498</v>
      </c>
      <c r="E332" s="563">
        <f>'Decision tree'!F391</f>
        <v>0.8666666666666667</v>
      </c>
      <c r="F332" s="563">
        <f>'Decision tree'!AB391</f>
        <v>0.83333333333333337</v>
      </c>
      <c r="G332" s="563">
        <f>'Decision tree'!AW373</f>
        <v>0.66666666666666663</v>
      </c>
      <c r="H332" s="563">
        <f>'Decision tree'!BN373</f>
        <v>0.5</v>
      </c>
      <c r="V332" s="229"/>
      <c r="W332" s="238"/>
      <c r="X332" s="298"/>
      <c r="Y332" s="298"/>
      <c r="Z332" s="298"/>
      <c r="AA332" s="419"/>
      <c r="AB332" s="298"/>
      <c r="AC332" s="298"/>
      <c r="AD332" s="298"/>
      <c r="AE332" s="419"/>
      <c r="AG332" s="201"/>
      <c r="AH332" s="201"/>
      <c r="AT332" s="243"/>
      <c r="AU332" s="338"/>
      <c r="AV332" s="297"/>
      <c r="AW332" s="297"/>
      <c r="AX332" s="297"/>
      <c r="AY332" s="297"/>
      <c r="AZ332" s="297"/>
      <c r="BA332" s="297"/>
      <c r="BB332" s="297"/>
      <c r="BC332" s="297"/>
      <c r="BD332" s="297"/>
      <c r="BK332" s="243"/>
      <c r="BL332" s="338"/>
      <c r="BM332" s="297"/>
      <c r="BN332" s="297"/>
      <c r="BO332" s="297"/>
      <c r="BP332" s="297"/>
      <c r="BQ332" s="297"/>
      <c r="BR332" s="297"/>
      <c r="BS332" s="297"/>
      <c r="BT332" s="297"/>
      <c r="BU332" s="297"/>
    </row>
    <row r="333" spans="2:73" ht="40" customHeight="1" x14ac:dyDescent="0.35">
      <c r="B333" s="224"/>
      <c r="C333" s="224"/>
      <c r="D333" s="338"/>
      <c r="E333" s="298"/>
      <c r="F333" s="298"/>
      <c r="G333" s="298"/>
      <c r="H333" s="419"/>
      <c r="I333" s="297"/>
      <c r="J333" s="297"/>
      <c r="K333" s="297"/>
      <c r="L333" s="297"/>
      <c r="V333" s="224"/>
      <c r="W333" s="338"/>
      <c r="X333" s="298"/>
      <c r="Y333" s="298"/>
      <c r="Z333" s="298"/>
      <c r="AA333" s="419"/>
      <c r="AB333" s="297"/>
      <c r="AC333" s="297"/>
      <c r="AD333" s="297"/>
      <c r="AE333" s="297"/>
      <c r="AG333" s="201"/>
      <c r="AH333" s="201"/>
      <c r="AT333" s="243"/>
      <c r="AU333" s="338"/>
      <c r="AV333" s="297"/>
      <c r="AW333" s="297"/>
      <c r="AX333" s="297"/>
      <c r="AY333" s="297"/>
      <c r="AZ333" s="297"/>
      <c r="BA333" s="297"/>
      <c r="BB333" s="297"/>
      <c r="BC333" s="297"/>
      <c r="BD333" s="297"/>
      <c r="BK333" s="243"/>
      <c r="BL333" s="338"/>
      <c r="BM333" s="297"/>
      <c r="BN333" s="297"/>
      <c r="BO333" s="297"/>
      <c r="BP333" s="297"/>
      <c r="BQ333" s="297"/>
      <c r="BR333" s="297"/>
      <c r="BS333" s="297"/>
      <c r="BT333" s="297"/>
      <c r="BU333" s="297"/>
    </row>
    <row r="334" spans="2:73" ht="40" customHeight="1" x14ac:dyDescent="0.35">
      <c r="C334" s="212"/>
      <c r="J334" s="236"/>
      <c r="K334" s="236"/>
      <c r="L334" s="236"/>
      <c r="R334"/>
      <c r="V334" s="212"/>
      <c r="AC334" s="236"/>
      <c r="AD334" s="236"/>
      <c r="AE334" s="236"/>
      <c r="AG334" s="201"/>
      <c r="AH334" s="201"/>
    </row>
    <row r="335" spans="2:73" ht="40" customHeight="1" thickBot="1" x14ac:dyDescent="0.4">
      <c r="C335" s="212"/>
    </row>
    <row r="336" spans="2:73" ht="40" customHeight="1" thickBot="1" x14ac:dyDescent="0.4">
      <c r="C336" s="799" t="s">
        <v>503</v>
      </c>
      <c r="D336" s="800"/>
      <c r="E336" s="800"/>
      <c r="F336" s="800"/>
      <c r="G336" s="800"/>
      <c r="H336" s="800"/>
      <c r="I336" s="800"/>
      <c r="J336" s="800"/>
      <c r="K336" s="800"/>
      <c r="L336" s="801"/>
      <c r="V336" s="902"/>
      <c r="W336" s="902"/>
      <c r="X336" s="902"/>
      <c r="Y336" s="902"/>
      <c r="Z336" s="902"/>
      <c r="AA336" s="902"/>
      <c r="AB336" s="902"/>
      <c r="AC336" s="902"/>
      <c r="AD336" s="902"/>
      <c r="AE336" s="902"/>
      <c r="AG336" s="433"/>
      <c r="AH336" s="201"/>
      <c r="AI336" s="201"/>
      <c r="AJ336" s="201"/>
      <c r="AK336" s="201"/>
    </row>
    <row r="337" spans="2:44" ht="40" customHeight="1" x14ac:dyDescent="0.35">
      <c r="C337" s="212"/>
      <c r="V337" s="212"/>
      <c r="AG337" s="201"/>
      <c r="AH337" s="201"/>
      <c r="AI337" s="201"/>
      <c r="AJ337" s="201"/>
      <c r="AK337" s="201"/>
    </row>
    <row r="338" spans="2:44" ht="40" customHeight="1" x14ac:dyDescent="0.35">
      <c r="C338" s="212"/>
      <c r="E338" s="785" t="s">
        <v>1861</v>
      </c>
      <c r="F338" s="785"/>
      <c r="G338" s="785" t="s">
        <v>1864</v>
      </c>
      <c r="H338" s="785"/>
      <c r="V338" s="212"/>
      <c r="AG338" s="201"/>
      <c r="AH338" s="201"/>
      <c r="AI338" s="201"/>
      <c r="AJ338" s="201"/>
      <c r="AK338" s="201"/>
    </row>
    <row r="339" spans="2:44" ht="40" customHeight="1" x14ac:dyDescent="0.4">
      <c r="B339" s="224"/>
      <c r="E339" s="616" t="s">
        <v>110</v>
      </c>
      <c r="F339" s="619" t="s">
        <v>111</v>
      </c>
      <c r="G339" s="616" t="s">
        <v>110</v>
      </c>
      <c r="H339" s="619" t="s">
        <v>111</v>
      </c>
      <c r="I339" s="419"/>
      <c r="J339" s="298"/>
      <c r="K339" s="201"/>
      <c r="L339" s="201"/>
      <c r="M339" s="201"/>
      <c r="N339"/>
      <c r="O339" s="419"/>
      <c r="P339" s="419"/>
      <c r="Q339" s="419"/>
      <c r="R339" s="419"/>
      <c r="S339" s="419"/>
      <c r="T339" s="298"/>
      <c r="V339" s="208"/>
      <c r="X339" s="419"/>
      <c r="Y339" s="419"/>
      <c r="Z339" s="419"/>
      <c r="AA339" s="419"/>
      <c r="AB339" s="419"/>
      <c r="AC339" s="298"/>
      <c r="AD339" s="201"/>
      <c r="AE339" s="201"/>
      <c r="AF339" s="201"/>
      <c r="AH339" s="419"/>
      <c r="AI339" s="419"/>
      <c r="AJ339" s="298"/>
      <c r="AK339" s="419"/>
      <c r="AL339" s="419"/>
      <c r="AM339" s="419"/>
      <c r="AN339" s="298"/>
      <c r="AO339" s="298"/>
      <c r="AQ339" s="298"/>
      <c r="AR339" s="298"/>
    </row>
    <row r="340" spans="2:44" ht="50.15" customHeight="1" x14ac:dyDescent="0.35">
      <c r="B340" s="224"/>
      <c r="C340" s="246"/>
      <c r="D340" s="618" t="s">
        <v>508</v>
      </c>
      <c r="E340" s="554">
        <f>'Decision tree'!G399</f>
        <v>0.6470588235294118</v>
      </c>
      <c r="F340" s="554">
        <f>'Decision tree'!H399</f>
        <v>0.35294117647058826</v>
      </c>
      <c r="G340" s="622">
        <f>'Decision tree'!AE398</f>
        <v>0.42857142857142855</v>
      </c>
      <c r="H340" s="554">
        <f>'Decision tree'!AF398</f>
        <v>0.5714285714285714</v>
      </c>
      <c r="I340" s="297"/>
      <c r="J340" s="297"/>
      <c r="K340" s="237"/>
      <c r="L340" s="201"/>
      <c r="M340" s="201"/>
      <c r="N340" s="244"/>
      <c r="O340" s="419"/>
      <c r="P340" s="419"/>
      <c r="Q340" s="419"/>
      <c r="R340" s="297"/>
      <c r="S340" s="297"/>
      <c r="T340" s="297"/>
      <c r="V340" s="246"/>
      <c r="W340" s="414"/>
      <c r="X340" s="419"/>
      <c r="Y340" s="419"/>
      <c r="Z340" s="419"/>
      <c r="AA340" s="297"/>
      <c r="AB340" s="297"/>
      <c r="AC340" s="297"/>
      <c r="AD340" s="237"/>
      <c r="AE340" s="201"/>
      <c r="AF340" s="201"/>
      <c r="AG340" s="244"/>
      <c r="AH340" s="419"/>
      <c r="AI340" s="419"/>
      <c r="AJ340" s="419"/>
      <c r="AK340" s="419"/>
      <c r="AL340" s="297"/>
      <c r="AM340" s="297"/>
      <c r="AN340" s="297"/>
      <c r="AO340" s="297"/>
      <c r="AQ340" s="297"/>
      <c r="AR340" s="297"/>
    </row>
    <row r="341" spans="2:44" ht="66" customHeight="1" x14ac:dyDescent="0.35">
      <c r="B341" s="224"/>
      <c r="C341" s="246"/>
      <c r="D341" s="618" t="s">
        <v>509</v>
      </c>
      <c r="E341" s="554">
        <f>'Decision tree'!G400</f>
        <v>0.6470588235294118</v>
      </c>
      <c r="F341" s="554">
        <f>'Decision tree'!H400</f>
        <v>0.35294117647058826</v>
      </c>
      <c r="G341" s="622">
        <f>'Decision tree'!AE399</f>
        <v>0.2857142857142857</v>
      </c>
      <c r="H341" s="554">
        <f>'Decision tree'!AF399</f>
        <v>0.7142857142857143</v>
      </c>
      <c r="I341" s="297"/>
      <c r="J341" s="297"/>
      <c r="K341" s="237"/>
      <c r="L341" s="201"/>
      <c r="M341" s="201"/>
      <c r="N341" s="244"/>
      <c r="O341" s="419"/>
      <c r="P341" s="419"/>
      <c r="Q341" s="419"/>
      <c r="R341" s="297"/>
      <c r="S341" s="297"/>
      <c r="T341" s="297"/>
      <c r="V341" s="246"/>
      <c r="W341" s="414"/>
      <c r="X341" s="419"/>
      <c r="Y341" s="419"/>
      <c r="Z341" s="419"/>
      <c r="AA341" s="297"/>
      <c r="AB341" s="297"/>
      <c r="AC341" s="297"/>
      <c r="AD341" s="237"/>
      <c r="AE341" s="201"/>
      <c r="AF341" s="201"/>
      <c r="AG341" s="244"/>
      <c r="AH341" s="419"/>
      <c r="AI341" s="419"/>
      <c r="AJ341" s="419"/>
      <c r="AK341" s="419"/>
      <c r="AL341" s="297"/>
      <c r="AM341" s="297"/>
      <c r="AN341" s="297"/>
      <c r="AO341" s="297"/>
      <c r="AQ341" s="297"/>
      <c r="AR341" s="297"/>
    </row>
    <row r="342" spans="2:44" ht="64.5" customHeight="1" x14ac:dyDescent="0.35">
      <c r="B342" s="224"/>
      <c r="C342" s="246"/>
      <c r="D342" s="618" t="s">
        <v>510</v>
      </c>
      <c r="E342" s="554">
        <f>'Decision tree'!G401</f>
        <v>0.94117647058823528</v>
      </c>
      <c r="F342" s="554">
        <f>'Decision tree'!H401</f>
        <v>5.8823529411764705E-2</v>
      </c>
      <c r="G342" s="622">
        <f>'Decision tree'!AE400</f>
        <v>1</v>
      </c>
      <c r="H342" s="554">
        <f>'Decision tree'!AF400</f>
        <v>0</v>
      </c>
      <c r="I342" s="297"/>
      <c r="J342" s="297"/>
      <c r="K342" s="237"/>
      <c r="L342" s="201"/>
      <c r="M342" s="201"/>
      <c r="N342" s="244"/>
      <c r="O342" s="419"/>
      <c r="P342" s="419"/>
      <c r="Q342" s="419"/>
      <c r="R342" s="297"/>
      <c r="S342" s="297"/>
      <c r="T342" s="297"/>
      <c r="V342" s="246"/>
      <c r="W342" s="414"/>
      <c r="X342" s="419"/>
      <c r="Y342" s="419"/>
      <c r="Z342" s="419"/>
      <c r="AA342" s="297"/>
      <c r="AB342" s="297"/>
      <c r="AC342" s="297"/>
      <c r="AD342" s="237"/>
      <c r="AE342" s="201"/>
      <c r="AF342" s="201"/>
      <c r="AG342" s="244"/>
      <c r="AH342" s="419"/>
      <c r="AI342" s="419"/>
      <c r="AJ342" s="419"/>
      <c r="AK342" s="419"/>
      <c r="AL342" s="297"/>
      <c r="AM342" s="297"/>
      <c r="AN342" s="297"/>
      <c r="AO342" s="297"/>
      <c r="AQ342" s="297"/>
      <c r="AR342" s="297"/>
    </row>
    <row r="343" spans="2:44" ht="66" customHeight="1" x14ac:dyDescent="0.35">
      <c r="B343" s="224"/>
      <c r="C343" s="246"/>
      <c r="D343" s="618" t="s">
        <v>511</v>
      </c>
      <c r="E343" s="554">
        <f>'Decision tree'!G402</f>
        <v>0.61764705882352944</v>
      </c>
      <c r="F343" s="554">
        <f>'Decision tree'!H402</f>
        <v>0.38235294117647056</v>
      </c>
      <c r="G343" s="622">
        <f>'Decision tree'!AE401</f>
        <v>0.5</v>
      </c>
      <c r="H343" s="554">
        <f>'Decision tree'!AF401</f>
        <v>0.5</v>
      </c>
      <c r="I343" s="297"/>
      <c r="J343" s="297"/>
      <c r="K343" s="237"/>
      <c r="L343" s="201"/>
      <c r="M343" s="201"/>
      <c r="N343" s="244"/>
      <c r="O343" s="419"/>
      <c r="P343" s="419"/>
      <c r="Q343" s="419"/>
      <c r="R343" s="297"/>
      <c r="S343" s="297"/>
      <c r="T343" s="297"/>
      <c r="V343" s="246"/>
      <c r="W343" s="414"/>
      <c r="X343" s="419"/>
      <c r="Y343" s="419"/>
      <c r="Z343" s="419"/>
      <c r="AA343" s="297"/>
      <c r="AB343" s="297"/>
      <c r="AC343" s="297"/>
      <c r="AD343" s="237"/>
      <c r="AE343" s="201"/>
      <c r="AF343" s="201"/>
      <c r="AG343" s="244"/>
      <c r="AH343" s="419"/>
      <c r="AI343" s="419"/>
      <c r="AJ343" s="419"/>
      <c r="AK343" s="419"/>
      <c r="AL343" s="297"/>
      <c r="AM343" s="297"/>
      <c r="AN343" s="297"/>
      <c r="AO343" s="297"/>
      <c r="AQ343" s="297"/>
      <c r="AR343" s="297"/>
    </row>
    <row r="344" spans="2:44" ht="65.150000000000006" customHeight="1" x14ac:dyDescent="0.35">
      <c r="B344" s="224"/>
      <c r="C344" s="246"/>
      <c r="D344" s="618" t="s">
        <v>512</v>
      </c>
      <c r="E344" s="554">
        <f>'Decision tree'!G403</f>
        <v>0.54838709677419351</v>
      </c>
      <c r="F344" s="554">
        <f>'Decision tree'!H403</f>
        <v>0.45161290322580644</v>
      </c>
      <c r="G344" s="622">
        <f>'Decision tree'!AE402</f>
        <v>0.5</v>
      </c>
      <c r="H344" s="554">
        <f>'Decision tree'!AF402</f>
        <v>0.5</v>
      </c>
      <c r="I344" s="297"/>
      <c r="J344" s="297"/>
      <c r="K344" s="237"/>
      <c r="L344" s="201"/>
      <c r="M344" s="201"/>
      <c r="N344" s="244"/>
      <c r="O344" s="419"/>
      <c r="P344" s="419"/>
      <c r="Q344" s="419"/>
      <c r="R344" s="297"/>
      <c r="S344" s="297"/>
      <c r="T344" s="297"/>
      <c r="V344" s="246"/>
      <c r="W344" s="414"/>
      <c r="X344" s="419"/>
      <c r="Y344" s="419"/>
      <c r="Z344" s="419"/>
      <c r="AA344" s="297"/>
      <c r="AB344" s="297"/>
      <c r="AC344" s="297"/>
      <c r="AD344" s="237"/>
      <c r="AE344" s="201"/>
      <c r="AF344" s="201"/>
      <c r="AG344" s="244"/>
      <c r="AH344" s="419"/>
      <c r="AI344" s="419"/>
      <c r="AJ344" s="419"/>
      <c r="AK344" s="419"/>
      <c r="AL344" s="297"/>
      <c r="AM344" s="297"/>
      <c r="AN344" s="297"/>
      <c r="AO344" s="297"/>
      <c r="AQ344" s="297"/>
      <c r="AR344" s="297"/>
    </row>
    <row r="345" spans="2:44" ht="40" customHeight="1" thickBot="1" x14ac:dyDescent="0.4">
      <c r="B345" s="224"/>
      <c r="C345" s="240"/>
      <c r="D345" s="240"/>
      <c r="E345" s="205"/>
      <c r="F345" s="205"/>
      <c r="G345" s="205"/>
      <c r="H345" s="205"/>
      <c r="I345" s="226"/>
      <c r="J345" s="226"/>
      <c r="K345" s="226"/>
      <c r="L345" s="226"/>
      <c r="M345" s="237"/>
      <c r="V345" s="240"/>
      <c r="W345" s="240"/>
      <c r="X345" s="205"/>
      <c r="Y345" s="205"/>
      <c r="Z345" s="205"/>
      <c r="AA345" s="205"/>
      <c r="AB345" s="226"/>
      <c r="AC345" s="226"/>
      <c r="AD345" s="226"/>
      <c r="AE345" s="226"/>
      <c r="AF345" s="237"/>
      <c r="AG345" s="201"/>
      <c r="AH345" s="201"/>
      <c r="AI345" s="201"/>
      <c r="AJ345" s="201"/>
      <c r="AK345" s="201"/>
    </row>
    <row r="346" spans="2:44" ht="40" customHeight="1" thickBot="1" x14ac:dyDescent="0.4">
      <c r="C346" s="799" t="s">
        <v>513</v>
      </c>
      <c r="D346" s="800"/>
      <c r="E346" s="800"/>
      <c r="F346" s="800"/>
      <c r="G346" s="800"/>
      <c r="H346" s="800"/>
      <c r="I346" s="800"/>
      <c r="J346" s="800"/>
      <c r="K346" s="800"/>
      <c r="L346" s="801"/>
      <c r="N346" s="294"/>
      <c r="V346" s="902"/>
      <c r="W346" s="902"/>
      <c r="X346" s="902"/>
      <c r="Y346" s="902"/>
      <c r="Z346" s="902"/>
      <c r="AA346" s="902"/>
      <c r="AB346" s="902"/>
      <c r="AC346" s="902"/>
      <c r="AD346" s="902"/>
      <c r="AE346" s="902"/>
      <c r="AG346" s="294"/>
      <c r="AH346" s="201"/>
      <c r="AI346" s="201"/>
      <c r="AJ346" s="201"/>
      <c r="AK346" s="201"/>
    </row>
    <row r="347" spans="2:44" ht="40" customHeight="1" x14ac:dyDescent="0.35">
      <c r="C347" s="241"/>
      <c r="D347" s="241"/>
      <c r="E347" s="241"/>
      <c r="F347" s="241"/>
      <c r="G347" s="241"/>
      <c r="H347" s="241"/>
      <c r="I347" s="241"/>
      <c r="J347" s="241"/>
      <c r="K347" s="241"/>
      <c r="L347" s="241"/>
      <c r="N347" s="294"/>
      <c r="V347" s="241"/>
      <c r="W347" s="241"/>
      <c r="X347" s="241"/>
      <c r="Y347" s="241"/>
      <c r="Z347" s="241"/>
      <c r="AA347" s="241"/>
      <c r="AB347" s="241"/>
      <c r="AC347" s="241"/>
      <c r="AD347" s="241"/>
      <c r="AE347" s="241"/>
      <c r="AG347" s="294"/>
      <c r="AH347" s="201"/>
      <c r="AI347" s="201"/>
      <c r="AJ347" s="201"/>
      <c r="AK347" s="201"/>
    </row>
    <row r="348" spans="2:44" ht="40" customHeight="1" x14ac:dyDescent="0.35">
      <c r="C348" s="241"/>
      <c r="D348" s="241"/>
      <c r="E348" s="616" t="s">
        <v>110</v>
      </c>
      <c r="F348" s="619" t="s">
        <v>111</v>
      </c>
      <c r="G348" s="241"/>
      <c r="H348" s="241"/>
      <c r="I348" s="241"/>
      <c r="J348" s="241"/>
      <c r="K348" s="241"/>
      <c r="L348" s="241"/>
      <c r="N348" s="294"/>
      <c r="V348" s="241"/>
      <c r="W348" s="241"/>
      <c r="X348" s="241"/>
      <c r="Y348" s="241"/>
      <c r="Z348" s="241"/>
      <c r="AA348" s="241"/>
      <c r="AB348" s="241"/>
      <c r="AC348" s="241"/>
      <c r="AD348" s="241"/>
      <c r="AE348" s="241"/>
      <c r="AG348" s="294"/>
      <c r="AH348" s="201"/>
      <c r="AI348" s="201"/>
      <c r="AJ348" s="201"/>
      <c r="AK348" s="201"/>
    </row>
    <row r="349" spans="2:44" ht="40" customHeight="1" x14ac:dyDescent="0.4">
      <c r="D349" s="600" t="s">
        <v>1861</v>
      </c>
      <c r="E349" s="554">
        <f>'Decision tree'!G408</f>
        <v>3.0303030303030304E-2</v>
      </c>
      <c r="F349" s="554">
        <f>'Decision tree'!H408</f>
        <v>0.96969696969696972</v>
      </c>
      <c r="V349" s="208"/>
      <c r="AG349" s="201"/>
      <c r="AH349" s="201"/>
      <c r="AI349" s="201"/>
      <c r="AJ349" s="201"/>
      <c r="AK349" s="201"/>
    </row>
    <row r="350" spans="2:44" ht="40" customHeight="1" x14ac:dyDescent="0.4">
      <c r="D350" s="600" t="s">
        <v>1864</v>
      </c>
      <c r="E350" s="554">
        <f>'Decision tree'!AD408</f>
        <v>0.14285714285714285</v>
      </c>
      <c r="F350" s="582">
        <f>'Decision tree'!AE408</f>
        <v>0.8571428571428571</v>
      </c>
      <c r="G350" s="620"/>
      <c r="H350" s="298"/>
      <c r="I350" s="298"/>
      <c r="J350" s="298"/>
      <c r="K350" s="620"/>
      <c r="L350" s="298"/>
      <c r="N350" s="298"/>
      <c r="O350" s="298"/>
      <c r="P350" s="620"/>
      <c r="Q350" s="298"/>
      <c r="R350" s="298"/>
      <c r="S350" s="298"/>
      <c r="T350" s="620"/>
      <c r="U350" s="298"/>
      <c r="V350" s="208"/>
      <c r="X350" s="298"/>
      <c r="Y350" s="298"/>
      <c r="Z350" s="620"/>
      <c r="AA350" s="298"/>
      <c r="AB350" s="298"/>
      <c r="AC350" s="298"/>
      <c r="AD350" s="620"/>
      <c r="AE350" s="298"/>
      <c r="AG350" s="298"/>
      <c r="AH350" s="298"/>
      <c r="AI350" s="620"/>
      <c r="AJ350" s="298"/>
      <c r="AK350" s="298"/>
      <c r="AL350" s="298"/>
      <c r="AM350" s="620"/>
      <c r="AN350" s="298"/>
      <c r="AO350" s="298"/>
      <c r="AQ350" s="298"/>
      <c r="AR350" s="329"/>
    </row>
    <row r="351" spans="2:44" ht="40" customHeight="1" x14ac:dyDescent="0.4">
      <c r="E351" s="419"/>
      <c r="F351" s="419"/>
      <c r="G351" s="298"/>
      <c r="H351" s="419"/>
      <c r="I351" s="297"/>
      <c r="J351" s="297"/>
      <c r="K351" s="297"/>
      <c r="L351" s="297"/>
      <c r="N351" s="298"/>
      <c r="O351" s="298"/>
      <c r="P351" s="298"/>
      <c r="Q351" s="298"/>
      <c r="R351" s="303"/>
      <c r="S351" s="303"/>
      <c r="T351" s="303"/>
      <c r="U351" s="303"/>
      <c r="V351" s="208"/>
      <c r="X351" s="419"/>
      <c r="Y351" s="419"/>
      <c r="Z351" s="298"/>
      <c r="AA351" s="419"/>
      <c r="AB351" s="297"/>
      <c r="AC351" s="297"/>
      <c r="AD351" s="297"/>
      <c r="AE351" s="297"/>
      <c r="AG351" s="298"/>
      <c r="AH351" s="298"/>
      <c r="AI351" s="298"/>
      <c r="AJ351" s="298"/>
      <c r="AK351" s="303"/>
      <c r="AL351" s="303"/>
      <c r="AM351" s="303"/>
      <c r="AN351" s="303"/>
      <c r="AO351" s="303"/>
      <c r="AQ351" s="303"/>
      <c r="AR351" s="330"/>
    </row>
    <row r="352" spans="2:44" ht="40" customHeight="1" x14ac:dyDescent="0.4">
      <c r="N352"/>
      <c r="O352"/>
      <c r="P352"/>
      <c r="Q352"/>
      <c r="R352"/>
      <c r="V352" s="208"/>
    </row>
    <row r="353" spans="2:39" ht="40" customHeight="1" x14ac:dyDescent="0.4">
      <c r="C353" s="247" t="s">
        <v>1862</v>
      </c>
      <c r="D353" s="304" t="s">
        <v>514</v>
      </c>
      <c r="E353" s="920" t="s">
        <v>515</v>
      </c>
      <c r="F353" s="921"/>
      <c r="G353" s="922"/>
      <c r="H353" s="452"/>
      <c r="I353" s="452"/>
      <c r="V353" s="208"/>
      <c r="X353" s="205"/>
      <c r="Y353" s="205"/>
      <c r="Z353" s="917"/>
      <c r="AA353" s="917"/>
      <c r="AB353" s="917"/>
      <c r="AG353" s="205"/>
      <c r="AH353" s="205"/>
      <c r="AI353" s="917"/>
      <c r="AJ353" s="917"/>
      <c r="AK353" s="917"/>
    </row>
    <row r="354" spans="2:39" ht="40" customHeight="1" x14ac:dyDescent="0.4">
      <c r="C354" s="354" t="s">
        <v>1863</v>
      </c>
      <c r="D354" s="353" t="s">
        <v>324</v>
      </c>
      <c r="E354" s="923" t="s">
        <v>516</v>
      </c>
      <c r="F354" s="923"/>
      <c r="G354" s="923"/>
      <c r="H354" s="452"/>
      <c r="I354" s="452"/>
      <c r="V354" s="208"/>
      <c r="X354" s="205"/>
      <c r="Y354" s="205"/>
      <c r="Z354" s="452"/>
      <c r="AA354" s="452"/>
      <c r="AB354" s="452"/>
      <c r="AG354" s="205"/>
      <c r="AH354" s="205"/>
      <c r="AI354" s="452"/>
      <c r="AJ354" s="452"/>
      <c r="AK354" s="452"/>
    </row>
    <row r="355" spans="2:39" ht="40" customHeight="1" thickBot="1" x14ac:dyDescent="0.4">
      <c r="B355" s="224"/>
      <c r="C355" s="240"/>
      <c r="D355" s="240"/>
      <c r="E355" s="205"/>
      <c r="F355" s="205"/>
      <c r="G355" s="205"/>
      <c r="H355" s="205"/>
      <c r="I355" s="226"/>
      <c r="J355" s="226"/>
      <c r="K355" s="226"/>
      <c r="L355" s="226"/>
      <c r="M355" s="237"/>
      <c r="V355" s="240"/>
      <c r="W355" s="240"/>
      <c r="X355" s="205"/>
      <c r="Y355" s="205"/>
      <c r="Z355" s="205"/>
      <c r="AA355" s="205"/>
      <c r="AB355" s="226"/>
      <c r="AC355" s="226"/>
      <c r="AD355" s="226"/>
      <c r="AE355" s="226"/>
      <c r="AF355" s="237"/>
      <c r="AG355" s="201"/>
      <c r="AH355" s="201"/>
      <c r="AI355" s="201"/>
      <c r="AJ355" s="201"/>
      <c r="AK355" s="201"/>
    </row>
    <row r="356" spans="2:39" ht="40" customHeight="1" thickBot="1" x14ac:dyDescent="0.4">
      <c r="C356" s="799" t="s">
        <v>517</v>
      </c>
      <c r="D356" s="800"/>
      <c r="E356" s="800"/>
      <c r="F356" s="800"/>
      <c r="G356" s="800"/>
      <c r="H356" s="800"/>
      <c r="I356" s="800"/>
      <c r="J356" s="800"/>
      <c r="K356" s="800"/>
      <c r="L356" s="801"/>
      <c r="N356" s="294"/>
      <c r="V356" s="902"/>
      <c r="W356" s="902"/>
      <c r="X356" s="902"/>
      <c r="Y356" s="902"/>
      <c r="Z356" s="902"/>
      <c r="AA356" s="902"/>
      <c r="AB356" s="902"/>
      <c r="AC356" s="902"/>
      <c r="AD356" s="902"/>
      <c r="AE356" s="902"/>
      <c r="AG356" s="294"/>
      <c r="AH356" s="201"/>
      <c r="AI356" s="201"/>
      <c r="AJ356" s="201"/>
      <c r="AK356" s="201"/>
    </row>
    <row r="357" spans="2:39" ht="40" customHeight="1" x14ac:dyDescent="0.4">
      <c r="V357" s="208"/>
      <c r="AG357" s="201"/>
      <c r="AH357" s="201"/>
      <c r="AI357" s="201"/>
      <c r="AJ357" s="201"/>
      <c r="AK357" s="201"/>
    </row>
    <row r="358" spans="2:39" ht="40" customHeight="1" x14ac:dyDescent="0.4">
      <c r="E358" s="473" t="s">
        <v>1862</v>
      </c>
      <c r="F358" s="473" t="s">
        <v>1863</v>
      </c>
      <c r="N358" s="338"/>
      <c r="O358" s="419"/>
      <c r="P358" s="297"/>
      <c r="V358" s="208"/>
      <c r="W358" s="338"/>
      <c r="X358" s="419"/>
      <c r="Y358" s="297"/>
      <c r="AA358" s="918"/>
      <c r="AB358" s="918"/>
      <c r="AC358" s="918"/>
      <c r="AD358" s="918"/>
      <c r="AE358" s="355"/>
      <c r="AG358" s="338"/>
      <c r="AH358" s="419"/>
      <c r="AI358" s="297"/>
      <c r="AJ358" s="201"/>
      <c r="AK358" s="201"/>
    </row>
    <row r="359" spans="2:39" ht="40" customHeight="1" x14ac:dyDescent="0.4">
      <c r="D359" s="466" t="s">
        <v>518</v>
      </c>
      <c r="E359" s="554">
        <f>'Decision tree'!F414</f>
        <v>8.8235294117647065E-2</v>
      </c>
      <c r="F359" s="554">
        <f>'Decision tree'!AB414</f>
        <v>0.125</v>
      </c>
      <c r="N359" s="338"/>
      <c r="O359" s="419"/>
      <c r="P359" s="297"/>
      <c r="V359" s="208"/>
      <c r="W359" s="338"/>
      <c r="X359" s="419"/>
      <c r="Y359" s="297"/>
      <c r="AA359" s="579"/>
      <c r="AB359" s="579"/>
      <c r="AC359" s="910"/>
      <c r="AD359" s="910"/>
      <c r="AG359" s="338"/>
      <c r="AH359" s="419"/>
      <c r="AI359" s="297"/>
      <c r="AJ359" s="201"/>
      <c r="AK359" s="201"/>
    </row>
    <row r="360" spans="2:39" ht="40" customHeight="1" x14ac:dyDescent="0.4">
      <c r="D360" s="466" t="s">
        <v>520</v>
      </c>
      <c r="E360" s="554">
        <f>'Decision tree'!F415</f>
        <v>0.38235294117647056</v>
      </c>
      <c r="F360" s="554">
        <f>'Decision tree'!AB415</f>
        <v>0.75</v>
      </c>
      <c r="N360" s="338"/>
      <c r="O360" s="419"/>
      <c r="P360" s="297"/>
      <c r="V360" s="208"/>
      <c r="W360" s="338"/>
      <c r="X360" s="419"/>
      <c r="Y360" s="297"/>
      <c r="AA360" s="919"/>
      <c r="AB360" s="919"/>
      <c r="AC360" s="919"/>
      <c r="AD360" s="919"/>
      <c r="AG360" s="338"/>
      <c r="AH360" s="419"/>
      <c r="AI360" s="297"/>
      <c r="AJ360" s="201"/>
      <c r="AK360" s="201"/>
    </row>
    <row r="361" spans="2:39" ht="40" customHeight="1" x14ac:dyDescent="0.4">
      <c r="D361" s="466" t="s">
        <v>524</v>
      </c>
      <c r="E361" s="554">
        <f>'Decision tree'!F416</f>
        <v>0.20588235294117646</v>
      </c>
      <c r="F361" s="554">
        <f>'Decision tree'!AB416</f>
        <v>0.125</v>
      </c>
      <c r="N361" s="338"/>
      <c r="O361" s="419"/>
      <c r="P361" s="297"/>
      <c r="V361" s="208"/>
      <c r="W361" s="338"/>
      <c r="X361" s="419"/>
      <c r="Y361" s="297"/>
      <c r="AG361" s="338"/>
      <c r="AH361" s="419"/>
      <c r="AI361" s="297"/>
      <c r="AJ361" s="201"/>
      <c r="AK361" s="201"/>
    </row>
    <row r="362" spans="2:39" ht="40" customHeight="1" x14ac:dyDescent="0.4">
      <c r="D362" s="466" t="s">
        <v>526</v>
      </c>
      <c r="E362" s="554">
        <f>'Decision tree'!F417</f>
        <v>0.26470588235294118</v>
      </c>
      <c r="F362" s="554">
        <f>'Decision tree'!AB417</f>
        <v>0</v>
      </c>
      <c r="N362" s="338"/>
      <c r="O362" s="419"/>
      <c r="P362" s="297"/>
      <c r="V362" s="208"/>
      <c r="W362" s="338"/>
      <c r="X362" s="419"/>
      <c r="Y362" s="297"/>
      <c r="AG362" s="338"/>
      <c r="AH362" s="419"/>
      <c r="AI362" s="297"/>
      <c r="AJ362" s="201"/>
      <c r="AK362" s="201"/>
    </row>
    <row r="363" spans="2:39" ht="40" customHeight="1" x14ac:dyDescent="0.4">
      <c r="D363" s="466" t="s">
        <v>527</v>
      </c>
      <c r="E363" s="554">
        <f>'Decision tree'!F418</f>
        <v>5.8823529411764705E-2</v>
      </c>
      <c r="F363" s="554">
        <f>'Decision tree'!AB418</f>
        <v>0</v>
      </c>
      <c r="N363" s="338"/>
      <c r="O363" s="419"/>
      <c r="P363" s="297"/>
      <c r="V363" s="208"/>
      <c r="W363" s="338"/>
      <c r="X363" s="419"/>
      <c r="Y363" s="297"/>
      <c r="AG363" s="338"/>
      <c r="AH363" s="419"/>
      <c r="AI363" s="297"/>
      <c r="AJ363" s="201"/>
      <c r="AK363" s="201"/>
    </row>
    <row r="364" spans="2:39" ht="40" customHeight="1" thickBot="1" x14ac:dyDescent="0.45">
      <c r="V364" s="208"/>
      <c r="AG364" s="201"/>
      <c r="AH364" s="201"/>
      <c r="AI364" s="201"/>
      <c r="AJ364" s="201"/>
      <c r="AK364" s="201"/>
    </row>
    <row r="365" spans="2:39" ht="40" customHeight="1" thickBot="1" x14ac:dyDescent="0.4">
      <c r="C365" s="799" t="s">
        <v>528</v>
      </c>
      <c r="D365" s="800"/>
      <c r="E365" s="800"/>
      <c r="F365" s="800"/>
      <c r="G365" s="800"/>
      <c r="H365" s="800"/>
      <c r="I365" s="800"/>
      <c r="J365" s="800"/>
      <c r="K365" s="800"/>
      <c r="L365" s="801"/>
      <c r="V365" s="902"/>
      <c r="W365" s="902"/>
      <c r="X365" s="902"/>
      <c r="Y365" s="902"/>
      <c r="Z365" s="902"/>
      <c r="AA365" s="902"/>
      <c r="AB365" s="902"/>
      <c r="AC365" s="902"/>
      <c r="AD365" s="902"/>
      <c r="AE365" s="902"/>
      <c r="AG365" s="201"/>
      <c r="AH365" s="201"/>
      <c r="AI365" s="201"/>
      <c r="AJ365" s="201"/>
      <c r="AK365" s="201"/>
    </row>
    <row r="366" spans="2:39" ht="40" customHeight="1" x14ac:dyDescent="0.4">
      <c r="N366" s="294"/>
      <c r="V366" s="208"/>
      <c r="AG366" s="294"/>
      <c r="AH366" s="201"/>
      <c r="AI366" s="201"/>
      <c r="AJ366" s="201"/>
      <c r="AK366" s="201"/>
    </row>
    <row r="367" spans="2:39" ht="40" customHeight="1" x14ac:dyDescent="0.4">
      <c r="E367" s="785" t="s">
        <v>1861</v>
      </c>
      <c r="F367" s="785"/>
      <c r="G367" s="785" t="s">
        <v>1864</v>
      </c>
      <c r="H367" s="785"/>
      <c r="N367" s="294"/>
      <c r="V367" s="208"/>
      <c r="AG367" s="294"/>
      <c r="AH367" s="201"/>
      <c r="AI367" s="201"/>
      <c r="AJ367" s="201"/>
      <c r="AK367" s="201"/>
    </row>
    <row r="368" spans="2:39" ht="40" customHeight="1" x14ac:dyDescent="0.45">
      <c r="D368" s="263"/>
      <c r="E368" s="616" t="s">
        <v>110</v>
      </c>
      <c r="F368" s="617" t="s">
        <v>111</v>
      </c>
      <c r="G368" s="616" t="s">
        <v>110</v>
      </c>
      <c r="H368" s="619" t="s">
        <v>111</v>
      </c>
      <c r="I368" s="419"/>
      <c r="J368" s="298"/>
      <c r="L368" s="201"/>
      <c r="M368" s="201"/>
      <c r="N368" s="263"/>
      <c r="O368" s="419"/>
      <c r="P368" s="419"/>
      <c r="Q368" s="419"/>
      <c r="R368" s="419"/>
      <c r="S368" s="419"/>
      <c r="T368" s="298"/>
      <c r="V368" s="208"/>
      <c r="W368" s="263"/>
      <c r="X368" s="419"/>
      <c r="Y368" s="419"/>
      <c r="Z368" s="419"/>
      <c r="AA368" s="419"/>
      <c r="AB368" s="419"/>
      <c r="AC368" s="298"/>
      <c r="AE368" s="201"/>
      <c r="AF368" s="201"/>
      <c r="AG368" s="263"/>
      <c r="AH368" s="419"/>
      <c r="AI368" s="419"/>
      <c r="AJ368" s="419"/>
      <c r="AK368" s="419"/>
      <c r="AL368" s="419"/>
      <c r="AM368" s="298"/>
    </row>
    <row r="369" spans="1:39" ht="40" customHeight="1" x14ac:dyDescent="0.4">
      <c r="D369" s="466" t="s">
        <v>529</v>
      </c>
      <c r="E369" s="623">
        <f>'Decision tree'!H425</f>
        <v>0.91176470588235292</v>
      </c>
      <c r="F369" s="623">
        <f>'Decision tree'!I425</f>
        <v>5.8823529411764705E-2</v>
      </c>
      <c r="G369" s="624">
        <f>'Decision tree'!AD424</f>
        <v>0.7142857142857143</v>
      </c>
      <c r="H369" s="554">
        <f>'Decision tree'!AE424</f>
        <v>0</v>
      </c>
      <c r="I369" s="297"/>
      <c r="J369" s="297"/>
      <c r="K369" s="201"/>
      <c r="L369" s="201"/>
      <c r="M369" s="201"/>
      <c r="N369" s="338"/>
      <c r="O369" s="419"/>
      <c r="P369" s="419"/>
      <c r="Q369" s="419"/>
      <c r="R369" s="297"/>
      <c r="S369" s="297"/>
      <c r="T369" s="297"/>
      <c r="V369" s="208"/>
      <c r="W369" s="338"/>
      <c r="X369" s="419"/>
      <c r="Y369" s="419"/>
      <c r="Z369" s="419"/>
      <c r="AA369" s="297"/>
      <c r="AB369" s="297"/>
      <c r="AC369" s="297"/>
      <c r="AD369" s="201"/>
      <c r="AE369" s="201"/>
      <c r="AF369" s="201"/>
      <c r="AG369" s="338"/>
      <c r="AH369" s="419"/>
      <c r="AI369" s="419"/>
      <c r="AJ369" s="419"/>
      <c r="AK369" s="297"/>
      <c r="AL369" s="297"/>
      <c r="AM369" s="297"/>
    </row>
    <row r="370" spans="1:39" ht="40" customHeight="1" x14ac:dyDescent="0.4">
      <c r="D370" s="466" t="s">
        <v>530</v>
      </c>
      <c r="E370" s="623">
        <f>'Decision tree'!H426</f>
        <v>0.88235294117647056</v>
      </c>
      <c r="F370" s="623">
        <f>'Decision tree'!I426</f>
        <v>5.8823529411764705E-2</v>
      </c>
      <c r="G370" s="624">
        <f>'Decision tree'!AD425</f>
        <v>0.8571428571428571</v>
      </c>
      <c r="H370" s="554">
        <f>'Decision tree'!AE425</f>
        <v>0</v>
      </c>
      <c r="I370" s="297"/>
      <c r="J370" s="297"/>
      <c r="K370" s="201"/>
      <c r="L370" s="201"/>
      <c r="M370" s="201"/>
      <c r="N370" s="338"/>
      <c r="O370" s="419"/>
      <c r="P370" s="419"/>
      <c r="Q370" s="419"/>
      <c r="R370" s="297"/>
      <c r="S370" s="297"/>
      <c r="T370" s="297"/>
      <c r="V370" s="208"/>
      <c r="W370" s="338"/>
      <c r="X370" s="419"/>
      <c r="Y370" s="419"/>
      <c r="Z370" s="419"/>
      <c r="AA370" s="297"/>
      <c r="AB370" s="297"/>
      <c r="AC370" s="297"/>
      <c r="AD370" s="201"/>
      <c r="AE370" s="201"/>
      <c r="AF370" s="201"/>
      <c r="AG370" s="338"/>
      <c r="AH370" s="419"/>
      <c r="AI370" s="419"/>
      <c r="AJ370" s="419"/>
      <c r="AK370" s="297"/>
      <c r="AL370" s="297"/>
      <c r="AM370" s="297"/>
    </row>
    <row r="371" spans="1:39" ht="40" customHeight="1" x14ac:dyDescent="0.4">
      <c r="D371" s="466" t="s">
        <v>531</v>
      </c>
      <c r="E371" s="623">
        <f>'Decision tree'!H427</f>
        <v>0.67647058823529416</v>
      </c>
      <c r="F371" s="623">
        <f>'Decision tree'!I427</f>
        <v>0.23529411764705882</v>
      </c>
      <c r="G371" s="624">
        <f>'Decision tree'!AD426</f>
        <v>0.42857142857142855</v>
      </c>
      <c r="H371" s="554">
        <f>'Decision tree'!AE426</f>
        <v>0.42857142857142855</v>
      </c>
      <c r="I371" s="297"/>
      <c r="J371" s="297"/>
      <c r="L371" s="201"/>
      <c r="M371" s="201"/>
      <c r="N371" s="338"/>
      <c r="O371" s="419"/>
      <c r="P371" s="419"/>
      <c r="Q371" s="419"/>
      <c r="R371" s="297"/>
      <c r="S371" s="297"/>
      <c r="T371" s="297"/>
      <c r="V371" s="208"/>
      <c r="W371" s="338"/>
      <c r="X371" s="419"/>
      <c r="Y371" s="419"/>
      <c r="Z371" s="419"/>
      <c r="AA371" s="297"/>
      <c r="AB371" s="297"/>
      <c r="AC371" s="297"/>
      <c r="AE371" s="201"/>
      <c r="AF371" s="201"/>
      <c r="AG371" s="338"/>
      <c r="AH371" s="419"/>
      <c r="AI371" s="419"/>
      <c r="AJ371" s="419"/>
      <c r="AK371" s="297"/>
      <c r="AL371" s="297"/>
      <c r="AM371" s="297"/>
    </row>
    <row r="372" spans="1:39" ht="40" customHeight="1" x14ac:dyDescent="0.4">
      <c r="D372" s="466" t="s">
        <v>532</v>
      </c>
      <c r="E372" s="623">
        <f>'Decision tree'!H428</f>
        <v>0.26470588235294118</v>
      </c>
      <c r="F372" s="623">
        <f>'Decision tree'!I428</f>
        <v>5.8823529411764705E-2</v>
      </c>
      <c r="G372" s="624">
        <f>'Decision tree'!AD427</f>
        <v>0.42857142857142855</v>
      </c>
      <c r="H372" s="554">
        <f>'Decision tree'!AE427</f>
        <v>0.42857142857142855</v>
      </c>
      <c r="I372" s="297"/>
      <c r="J372" s="297"/>
      <c r="L372" s="201"/>
      <c r="M372" s="201"/>
      <c r="N372" s="338"/>
      <c r="O372" s="419"/>
      <c r="P372" s="419"/>
      <c r="Q372" s="419"/>
      <c r="R372" s="297"/>
      <c r="S372" s="297"/>
      <c r="T372" s="297"/>
      <c r="V372" s="208"/>
      <c r="W372" s="338"/>
      <c r="X372" s="419"/>
      <c r="Y372" s="419"/>
      <c r="Z372" s="419"/>
      <c r="AA372" s="297"/>
      <c r="AB372" s="297"/>
      <c r="AC372" s="297"/>
      <c r="AE372" s="201"/>
      <c r="AF372" s="201"/>
      <c r="AG372" s="338"/>
      <c r="AH372" s="419"/>
      <c r="AI372" s="419"/>
      <c r="AJ372" s="419"/>
      <c r="AK372" s="297"/>
      <c r="AL372" s="297"/>
      <c r="AM372" s="297"/>
    </row>
    <row r="373" spans="1:39" ht="40" customHeight="1" x14ac:dyDescent="0.4">
      <c r="D373" s="466" t="s">
        <v>533</v>
      </c>
      <c r="E373" s="623">
        <f>'Decision tree'!H429</f>
        <v>0.3235294117647059</v>
      </c>
      <c r="F373" s="623">
        <f>'Decision tree'!I429</f>
        <v>5.8823529411764705E-2</v>
      </c>
      <c r="G373" s="624">
        <f>'Decision tree'!AD428</f>
        <v>0.2857142857142857</v>
      </c>
      <c r="H373" s="554">
        <f>'Decision tree'!AE428</f>
        <v>0.42857142857142855</v>
      </c>
      <c r="I373" s="297"/>
      <c r="J373" s="297"/>
      <c r="L373" s="201"/>
      <c r="M373" s="201"/>
      <c r="N373" s="338"/>
      <c r="O373" s="419"/>
      <c r="P373" s="419"/>
      <c r="Q373" s="419"/>
      <c r="R373" s="297"/>
      <c r="S373" s="297"/>
      <c r="T373" s="297"/>
      <c r="V373" s="208"/>
      <c r="W373" s="338"/>
      <c r="X373" s="419"/>
      <c r="Y373" s="419"/>
      <c r="Z373" s="419"/>
      <c r="AA373" s="297"/>
      <c r="AB373" s="297"/>
      <c r="AC373" s="297"/>
      <c r="AE373" s="201"/>
      <c r="AF373" s="201"/>
      <c r="AG373" s="338"/>
      <c r="AH373" s="419"/>
      <c r="AI373" s="419"/>
      <c r="AJ373" s="419"/>
      <c r="AK373" s="297"/>
      <c r="AL373" s="297"/>
      <c r="AM373" s="297"/>
    </row>
    <row r="374" spans="1:39" ht="40" customHeight="1" x14ac:dyDescent="0.4">
      <c r="D374" s="466" t="s">
        <v>534</v>
      </c>
      <c r="E374" s="623">
        <f>'Decision tree'!H430</f>
        <v>0.76470588235294112</v>
      </c>
      <c r="F374" s="623">
        <f>'Decision tree'!I430</f>
        <v>5.8823529411764705E-2</v>
      </c>
      <c r="G374" s="624">
        <f>'Decision tree'!AD429</f>
        <v>0.2857142857142857</v>
      </c>
      <c r="H374" s="554">
        <f>'Decision tree'!AE429</f>
        <v>0.42857142857142855</v>
      </c>
      <c r="I374" s="297"/>
      <c r="J374" s="297"/>
      <c r="L374" s="201"/>
      <c r="M374" s="201"/>
      <c r="N374" s="338"/>
      <c r="O374" s="419"/>
      <c r="P374" s="419"/>
      <c r="Q374" s="419"/>
      <c r="R374" s="297"/>
      <c r="S374" s="297"/>
      <c r="T374" s="297"/>
      <c r="V374" s="208"/>
      <c r="W374" s="338"/>
      <c r="X374" s="419"/>
      <c r="Y374" s="419"/>
      <c r="Z374" s="419"/>
      <c r="AA374" s="297"/>
      <c r="AB374" s="297"/>
      <c r="AC374" s="297"/>
      <c r="AE374" s="201"/>
      <c r="AF374" s="201"/>
      <c r="AG374" s="338"/>
      <c r="AH374" s="419"/>
      <c r="AI374" s="419"/>
      <c r="AJ374" s="419"/>
      <c r="AK374" s="297"/>
      <c r="AL374" s="297"/>
      <c r="AM374" s="297"/>
    </row>
    <row r="375" spans="1:39" ht="40" customHeight="1" thickBot="1" x14ac:dyDescent="0.45">
      <c r="V375" s="208"/>
      <c r="AG375" s="201"/>
      <c r="AH375" s="201"/>
      <c r="AI375" s="201"/>
      <c r="AJ375" s="201"/>
      <c r="AK375" s="201"/>
    </row>
    <row r="376" spans="1:39" ht="40" customHeight="1" outlineLevel="1" thickBot="1" x14ac:dyDescent="0.4">
      <c r="A376" s="912"/>
      <c r="B376" s="912"/>
      <c r="C376" s="799" t="s">
        <v>1911</v>
      </c>
      <c r="D376" s="800"/>
      <c r="E376" s="800"/>
      <c r="F376" s="800"/>
      <c r="G376" s="800"/>
      <c r="H376" s="800"/>
      <c r="I376" s="800"/>
      <c r="J376" s="800"/>
      <c r="K376" s="800"/>
      <c r="L376" s="801"/>
      <c r="N376" s="294"/>
      <c r="V376" s="902"/>
      <c r="W376" s="902"/>
      <c r="X376" s="902"/>
      <c r="Y376" s="902"/>
      <c r="Z376" s="902"/>
      <c r="AA376" s="902"/>
      <c r="AB376" s="902"/>
      <c r="AC376" s="902"/>
      <c r="AD376" s="902"/>
      <c r="AE376" s="902"/>
      <c r="AG376" s="294"/>
      <c r="AH376" s="201"/>
      <c r="AI376" s="201"/>
      <c r="AJ376" s="201"/>
      <c r="AK376" s="201"/>
    </row>
    <row r="377" spans="1:39" ht="40" customHeight="1" x14ac:dyDescent="0.4">
      <c r="A377" s="913"/>
      <c r="B377" s="913"/>
      <c r="V377" s="208"/>
      <c r="AG377" s="201"/>
      <c r="AH377" s="201"/>
      <c r="AI377" s="201"/>
      <c r="AJ377" s="201"/>
      <c r="AK377" s="201"/>
    </row>
    <row r="378" spans="1:39" ht="40" customHeight="1" x14ac:dyDescent="0.4">
      <c r="E378" s="298"/>
      <c r="F378" s="298"/>
      <c r="G378" s="298"/>
      <c r="H378" s="298"/>
      <c r="I378" s="298"/>
      <c r="J378" s="298"/>
      <c r="N378" s="298"/>
      <c r="O378" s="298"/>
      <c r="P378" s="298"/>
      <c r="Q378" s="298"/>
      <c r="R378" s="298"/>
      <c r="S378" s="298"/>
      <c r="V378" s="208"/>
      <c r="X378" s="298"/>
      <c r="Y378" s="298"/>
      <c r="Z378" s="298"/>
      <c r="AA378" s="298"/>
      <c r="AB378" s="298"/>
      <c r="AC378" s="298"/>
      <c r="AG378" s="298"/>
      <c r="AH378" s="298"/>
      <c r="AI378" s="298"/>
      <c r="AJ378" s="298"/>
      <c r="AK378" s="298"/>
      <c r="AL378" s="298"/>
    </row>
    <row r="379" spans="1:39" ht="40" customHeight="1" x14ac:dyDescent="0.45">
      <c r="D379" s="773" t="s">
        <v>1921</v>
      </c>
      <c r="E379" s="785" t="s">
        <v>1861</v>
      </c>
      <c r="F379" s="785"/>
      <c r="G379" s="785" t="s">
        <v>1864</v>
      </c>
      <c r="H379" s="785"/>
      <c r="I379" s="297"/>
      <c r="J379" s="297"/>
      <c r="K379" s="263"/>
      <c r="L379" s="263"/>
      <c r="N379" s="298"/>
      <c r="O379" s="298"/>
      <c r="P379" s="419"/>
      <c r="Q379" s="303"/>
      <c r="R379" s="303"/>
      <c r="S379" s="303"/>
      <c r="V379" s="208"/>
      <c r="X379" s="419"/>
      <c r="Y379" s="419"/>
      <c r="Z379" s="419"/>
      <c r="AA379" s="297"/>
      <c r="AB379" s="297"/>
      <c r="AC379" s="297"/>
      <c r="AD379" s="263"/>
      <c r="AE379" s="263"/>
      <c r="AG379" s="298"/>
      <c r="AH379" s="298"/>
      <c r="AI379" s="419"/>
      <c r="AJ379" s="303"/>
      <c r="AK379" s="303"/>
      <c r="AL379" s="303"/>
    </row>
    <row r="380" spans="1:39" ht="40" customHeight="1" x14ac:dyDescent="0.4">
      <c r="D380" s="773"/>
      <c r="E380" s="625" t="s">
        <v>110</v>
      </c>
      <c r="F380" s="626" t="s">
        <v>111</v>
      </c>
      <c r="G380" s="625" t="s">
        <v>110</v>
      </c>
      <c r="H380" s="626" t="s">
        <v>111</v>
      </c>
      <c r="W380" s="338"/>
      <c r="X380" s="419"/>
      <c r="Y380" s="419"/>
      <c r="Z380" s="419"/>
      <c r="AA380" s="419"/>
      <c r="AB380" s="419"/>
      <c r="AC380" s="419"/>
      <c r="AD380" s="419"/>
    </row>
    <row r="381" spans="1:39" ht="62" customHeight="1" x14ac:dyDescent="0.4">
      <c r="D381" s="467" t="s">
        <v>1913</v>
      </c>
      <c r="E381" s="554">
        <f>'Decision tree'!F435</f>
        <v>0.3235294117647059</v>
      </c>
      <c r="F381" s="554">
        <f>'Decision tree'!G435</f>
        <v>0.67647058823529416</v>
      </c>
      <c r="G381" s="554">
        <v>1</v>
      </c>
      <c r="H381" s="554">
        <v>0</v>
      </c>
      <c r="W381" s="338"/>
      <c r="X381" s="419"/>
      <c r="Y381" s="419"/>
      <c r="Z381" s="419"/>
      <c r="AA381" s="419"/>
      <c r="AB381" s="419"/>
      <c r="AC381" s="419"/>
      <c r="AD381" s="419"/>
    </row>
    <row r="382" spans="1:39" ht="62" customHeight="1" x14ac:dyDescent="0.4">
      <c r="D382" s="467" t="s">
        <v>1914</v>
      </c>
      <c r="E382" s="554">
        <f>'Decision tree'!G474</f>
        <v>0.69696969696969702</v>
      </c>
      <c r="F382" s="554">
        <f>'Decision tree'!H474</f>
        <v>0.30303030303030304</v>
      </c>
      <c r="G382" s="554">
        <f>'Decision tree'!AC474</f>
        <v>0.8</v>
      </c>
      <c r="H382" s="554">
        <f>'Decision tree'!AD474</f>
        <v>0.2</v>
      </c>
      <c r="W382" s="338"/>
      <c r="X382" s="419"/>
      <c r="Y382" s="419"/>
      <c r="Z382" s="419"/>
      <c r="AA382" s="419"/>
      <c r="AB382" s="419"/>
      <c r="AC382" s="419"/>
      <c r="AD382" s="419"/>
    </row>
    <row r="383" spans="1:39" ht="78.5" customHeight="1" x14ac:dyDescent="0.4">
      <c r="D383" s="467" t="s">
        <v>1915</v>
      </c>
      <c r="E383" s="554">
        <f>SUM(16/33)</f>
        <v>0.48484848484848486</v>
      </c>
      <c r="F383" s="554">
        <f>SUM(17/33)</f>
        <v>0.51515151515151514</v>
      </c>
      <c r="G383" s="554">
        <f>'Decision tree'!AC507</f>
        <v>0.7142857142857143</v>
      </c>
      <c r="H383" s="554">
        <f>'Decision tree'!AD507</f>
        <v>0.2857142857142857</v>
      </c>
      <c r="W383" s="338"/>
      <c r="X383" s="419"/>
      <c r="Y383" s="419"/>
      <c r="Z383" s="419"/>
      <c r="AA383" s="419"/>
      <c r="AB383" s="419"/>
      <c r="AC383" s="419"/>
      <c r="AD383" s="419"/>
    </row>
    <row r="384" spans="1:39" ht="53.15" customHeight="1" x14ac:dyDescent="0.6">
      <c r="D384" s="589"/>
      <c r="W384" s="338"/>
      <c r="X384" s="419"/>
      <c r="Y384" s="419"/>
      <c r="Z384" s="419"/>
      <c r="AA384" s="419"/>
      <c r="AB384" s="419"/>
      <c r="AC384" s="419"/>
      <c r="AD384" s="419"/>
    </row>
    <row r="385" spans="4:30" ht="53.15" customHeight="1" x14ac:dyDescent="0.6">
      <c r="D385" s="589"/>
      <c r="W385" s="338"/>
      <c r="X385" s="419"/>
      <c r="Y385" s="419"/>
      <c r="Z385" s="419"/>
      <c r="AA385" s="419"/>
      <c r="AB385" s="419"/>
      <c r="AC385" s="419"/>
      <c r="AD385" s="419"/>
    </row>
    <row r="386" spans="4:30" ht="47.5" customHeight="1" x14ac:dyDescent="0.6">
      <c r="D386" s="589"/>
      <c r="E386" s="785" t="s">
        <v>1861</v>
      </c>
      <c r="F386" s="785"/>
      <c r="G386" s="785" t="s">
        <v>1864</v>
      </c>
      <c r="H386" s="785"/>
      <c r="W386" s="338"/>
      <c r="X386" s="419"/>
      <c r="Y386" s="419"/>
      <c r="Z386" s="419"/>
      <c r="AA386" s="419"/>
      <c r="AB386" s="419"/>
      <c r="AC386" s="419"/>
      <c r="AD386" s="419"/>
    </row>
    <row r="387" spans="4:30" ht="65.5" customHeight="1" x14ac:dyDescent="0.4">
      <c r="D387" s="883" t="s">
        <v>1912</v>
      </c>
      <c r="E387" s="462">
        <v>1</v>
      </c>
      <c r="F387" s="554">
        <f>SUM(5/10)</f>
        <v>0.5</v>
      </c>
      <c r="G387" s="462">
        <v>1</v>
      </c>
      <c r="H387" s="554">
        <f>SUM(3/5)</f>
        <v>0.6</v>
      </c>
      <c r="W387" s="338"/>
      <c r="X387" s="419"/>
      <c r="Y387" s="419"/>
      <c r="Z387" s="419"/>
      <c r="AA387" s="419"/>
      <c r="AB387" s="419"/>
      <c r="AC387" s="419"/>
      <c r="AD387" s="419"/>
    </row>
    <row r="388" spans="4:30" ht="26" x14ac:dyDescent="0.4">
      <c r="D388" s="883"/>
      <c r="E388" s="462">
        <v>2</v>
      </c>
      <c r="F388" s="554">
        <f>SUM(2/10)</f>
        <v>0.2</v>
      </c>
      <c r="G388" s="462">
        <v>2</v>
      </c>
      <c r="H388" s="554">
        <f>SUM(1/5)</f>
        <v>0.2</v>
      </c>
      <c r="W388" s="338"/>
      <c r="X388" s="419"/>
      <c r="Y388" s="419"/>
      <c r="Z388" s="419"/>
      <c r="AA388" s="419"/>
      <c r="AB388" s="419"/>
      <c r="AC388" s="419"/>
      <c r="AD388" s="419"/>
    </row>
    <row r="389" spans="4:30" ht="47.5" customHeight="1" x14ac:dyDescent="0.4">
      <c r="D389" s="883"/>
      <c r="E389" s="462">
        <v>3</v>
      </c>
      <c r="F389" s="554">
        <f>SUM(1/10)</f>
        <v>0.1</v>
      </c>
      <c r="G389" s="462">
        <v>3</v>
      </c>
      <c r="H389" s="554">
        <v>0</v>
      </c>
      <c r="W389" s="338"/>
      <c r="X389" s="419"/>
      <c r="Y389" s="419"/>
      <c r="Z389" s="419"/>
      <c r="AA389" s="419"/>
      <c r="AB389" s="419"/>
      <c r="AC389" s="419"/>
      <c r="AD389" s="419"/>
    </row>
    <row r="390" spans="4:30" ht="26" x14ac:dyDescent="0.4">
      <c r="D390" s="883"/>
      <c r="E390" s="462">
        <v>4</v>
      </c>
      <c r="F390" s="554">
        <f>SUM(2/10)</f>
        <v>0.2</v>
      </c>
      <c r="G390" s="462">
        <v>4</v>
      </c>
      <c r="H390" s="554">
        <v>0.2</v>
      </c>
      <c r="W390" s="338"/>
      <c r="X390" s="419"/>
      <c r="Y390" s="419"/>
      <c r="Z390" s="419"/>
      <c r="AA390" s="419"/>
      <c r="AB390" s="419"/>
      <c r="AC390" s="419"/>
      <c r="AD390" s="419"/>
    </row>
    <row r="391" spans="4:30" ht="26" x14ac:dyDescent="0.4">
      <c r="D391" s="883" t="s">
        <v>1916</v>
      </c>
      <c r="E391" s="462">
        <v>1</v>
      </c>
      <c r="F391" s="554">
        <f>SUM(16/20)</f>
        <v>0.8</v>
      </c>
      <c r="G391" s="462">
        <v>1</v>
      </c>
      <c r="H391" s="554">
        <f>SUM(3/4)</f>
        <v>0.75</v>
      </c>
      <c r="W391" s="338"/>
      <c r="X391" s="419"/>
      <c r="Y391" s="419"/>
      <c r="Z391" s="419"/>
      <c r="AA391" s="419"/>
      <c r="AB391" s="419"/>
      <c r="AC391" s="419"/>
      <c r="AD391" s="419"/>
    </row>
    <row r="392" spans="4:30" ht="92.5" customHeight="1" x14ac:dyDescent="0.4">
      <c r="D392" s="883"/>
      <c r="E392" s="462">
        <v>2</v>
      </c>
      <c r="F392" s="554">
        <f>SUM(3/20)</f>
        <v>0.15</v>
      </c>
      <c r="G392" s="462">
        <v>2</v>
      </c>
      <c r="H392" s="554">
        <v>0.25</v>
      </c>
      <c r="W392" s="338"/>
      <c r="X392" s="419"/>
      <c r="Y392" s="419"/>
      <c r="Z392" s="419"/>
      <c r="AA392" s="419"/>
      <c r="AB392" s="419"/>
      <c r="AC392" s="419"/>
      <c r="AD392" s="419"/>
    </row>
    <row r="393" spans="4:30" ht="92.5" customHeight="1" x14ac:dyDescent="0.4">
      <c r="D393" s="883"/>
      <c r="E393" s="462">
        <v>3</v>
      </c>
      <c r="F393" s="554">
        <f>SUM(1/20)</f>
        <v>0.05</v>
      </c>
      <c r="G393" s="462">
        <v>3</v>
      </c>
      <c r="H393" s="554">
        <v>0</v>
      </c>
      <c r="W393" s="338"/>
      <c r="X393" s="419"/>
      <c r="Y393" s="419"/>
      <c r="Z393" s="419"/>
      <c r="AA393" s="419"/>
      <c r="AB393" s="419"/>
      <c r="AC393" s="419"/>
      <c r="AD393" s="419"/>
    </row>
    <row r="394" spans="4:30" ht="92.5" customHeight="1" x14ac:dyDescent="0.4">
      <c r="D394" s="883"/>
      <c r="E394" s="462">
        <v>4</v>
      </c>
      <c r="F394" s="554">
        <v>0</v>
      </c>
      <c r="G394" s="462">
        <v>4</v>
      </c>
      <c r="H394" s="554">
        <v>0</v>
      </c>
      <c r="W394" s="338"/>
      <c r="X394" s="419"/>
      <c r="Y394" s="419"/>
      <c r="Z394" s="419"/>
      <c r="AA394" s="419"/>
      <c r="AB394" s="419"/>
      <c r="AC394" s="419"/>
      <c r="AD394" s="419"/>
    </row>
    <row r="395" spans="4:30" ht="78" customHeight="1" x14ac:dyDescent="0.4">
      <c r="D395" s="883" t="s">
        <v>1917</v>
      </c>
      <c r="E395" s="462">
        <v>1</v>
      </c>
      <c r="F395" s="554">
        <f>SUM(9/12)</f>
        <v>0.75</v>
      </c>
      <c r="G395" s="462">
        <v>1</v>
      </c>
      <c r="H395" s="554">
        <f>SUM(2/3)</f>
        <v>0.66666666666666663</v>
      </c>
      <c r="W395" s="338"/>
      <c r="X395" s="419"/>
      <c r="Y395" s="419"/>
      <c r="Z395" s="419"/>
      <c r="AA395" s="419"/>
      <c r="AB395" s="419"/>
      <c r="AC395" s="419"/>
      <c r="AD395" s="419"/>
    </row>
    <row r="396" spans="4:30" ht="82.5" customHeight="1" x14ac:dyDescent="0.4">
      <c r="D396" s="883"/>
      <c r="E396" s="462">
        <v>2</v>
      </c>
      <c r="F396" s="554">
        <f>SUM(2/12)</f>
        <v>0.16666666666666666</v>
      </c>
      <c r="G396" s="462">
        <v>2</v>
      </c>
      <c r="H396" s="554">
        <f>SUM(1/3)</f>
        <v>0.33333333333333331</v>
      </c>
      <c r="W396" s="338"/>
      <c r="X396" s="419"/>
      <c r="Y396" s="419"/>
      <c r="Z396" s="419"/>
      <c r="AA396" s="419"/>
      <c r="AB396" s="419"/>
      <c r="AC396" s="419"/>
      <c r="AD396" s="419"/>
    </row>
    <row r="397" spans="4:30" ht="82.5" customHeight="1" x14ac:dyDescent="0.4">
      <c r="D397" s="883"/>
      <c r="E397" s="462">
        <v>3</v>
      </c>
      <c r="F397" s="554">
        <v>0</v>
      </c>
      <c r="G397" s="462">
        <v>3</v>
      </c>
      <c r="H397" s="554">
        <v>0</v>
      </c>
      <c r="W397" s="338"/>
      <c r="X397" s="419"/>
      <c r="Y397" s="419"/>
      <c r="Z397" s="419"/>
      <c r="AA397" s="419"/>
      <c r="AB397" s="419"/>
      <c r="AC397" s="419"/>
      <c r="AD397" s="419"/>
    </row>
    <row r="398" spans="4:30" ht="82.5" customHeight="1" x14ac:dyDescent="0.4">
      <c r="D398" s="883"/>
      <c r="E398" s="462">
        <v>4</v>
      </c>
      <c r="F398" s="554">
        <f>SUM(1/12)</f>
        <v>8.3333333333333329E-2</v>
      </c>
      <c r="G398" s="462">
        <v>4</v>
      </c>
      <c r="H398" s="554">
        <v>0</v>
      </c>
      <c r="W398" s="338"/>
      <c r="X398" s="419"/>
      <c r="Y398" s="419"/>
      <c r="Z398" s="419"/>
      <c r="AA398" s="419"/>
      <c r="AB398" s="419"/>
      <c r="AC398" s="419"/>
      <c r="AD398" s="419"/>
    </row>
    <row r="399" spans="4:30" ht="82.5" customHeight="1" thickBot="1" x14ac:dyDescent="0.45">
      <c r="W399" s="338"/>
      <c r="X399" s="419"/>
      <c r="Y399" s="419"/>
      <c r="Z399" s="419"/>
      <c r="AA399" s="419"/>
      <c r="AB399" s="419"/>
      <c r="AC399" s="419"/>
      <c r="AD399" s="419"/>
    </row>
    <row r="400" spans="4:30" ht="79" customHeight="1" x14ac:dyDescent="0.4">
      <c r="D400" s="783" t="s">
        <v>1920</v>
      </c>
      <c r="E400" s="780" t="s">
        <v>1861</v>
      </c>
      <c r="F400" s="781"/>
      <c r="G400" s="782"/>
      <c r="H400" s="777" t="s">
        <v>1864</v>
      </c>
      <c r="I400" s="778"/>
      <c r="J400" s="779"/>
      <c r="W400" s="338"/>
      <c r="X400" s="419"/>
      <c r="Y400" s="419"/>
      <c r="Z400" s="419"/>
      <c r="AA400" s="419"/>
      <c r="AB400" s="419"/>
      <c r="AC400" s="419"/>
      <c r="AD400" s="419"/>
    </row>
    <row r="401" spans="4:33" ht="147.5" customHeight="1" thickBot="1" x14ac:dyDescent="0.45">
      <c r="D401" s="784"/>
      <c r="E401" s="634" t="s">
        <v>1913</v>
      </c>
      <c r="F401" s="635" t="s">
        <v>1914</v>
      </c>
      <c r="G401" s="636" t="s">
        <v>1915</v>
      </c>
      <c r="H401" s="634" t="s">
        <v>1913</v>
      </c>
      <c r="I401" s="635" t="s">
        <v>1914</v>
      </c>
      <c r="J401" s="636" t="s">
        <v>1915</v>
      </c>
      <c r="W401" s="338"/>
      <c r="X401" s="419"/>
      <c r="Y401" s="419"/>
      <c r="Z401" s="419"/>
      <c r="AA401" s="419"/>
      <c r="AB401" s="419"/>
      <c r="AC401" s="419"/>
      <c r="AD401" s="419"/>
    </row>
    <row r="402" spans="4:33" ht="40" customHeight="1" x14ac:dyDescent="0.4">
      <c r="D402" s="645" t="s">
        <v>1918</v>
      </c>
      <c r="E402" s="641">
        <f>SUM(7/10)</f>
        <v>0.7</v>
      </c>
      <c r="F402" s="612">
        <f>SUM(20/20)</f>
        <v>1</v>
      </c>
      <c r="G402" s="608">
        <f>SUM(8/12)</f>
        <v>0.66666666666666663</v>
      </c>
      <c r="H402" s="641">
        <f>SUM(2/5)</f>
        <v>0.4</v>
      </c>
      <c r="I402" s="612">
        <f>SUM(3/4)</f>
        <v>0.75</v>
      </c>
      <c r="J402" s="608">
        <v>0</v>
      </c>
      <c r="W402" s="338"/>
      <c r="X402" s="419"/>
      <c r="Y402" s="419"/>
      <c r="Z402" s="419"/>
      <c r="AA402" s="419"/>
      <c r="AB402" s="419"/>
      <c r="AC402" s="419"/>
      <c r="AD402" s="419"/>
    </row>
    <row r="403" spans="4:33" ht="40" customHeight="1" x14ac:dyDescent="0.4">
      <c r="D403" s="643" t="s">
        <v>548</v>
      </c>
      <c r="E403" s="627">
        <f>SUM(2/10)</f>
        <v>0.2</v>
      </c>
      <c r="F403" s="554">
        <f>SUM(1/20)</f>
        <v>0.05</v>
      </c>
      <c r="G403" s="609">
        <v>0</v>
      </c>
      <c r="H403" s="637">
        <v>0</v>
      </c>
      <c r="I403" s="554">
        <v>0</v>
      </c>
      <c r="J403" s="609">
        <v>0</v>
      </c>
      <c r="W403" s="338"/>
      <c r="X403" s="419"/>
      <c r="Y403" s="419"/>
      <c r="Z403" s="419"/>
      <c r="AA403" s="419"/>
      <c r="AB403" s="419"/>
      <c r="AC403" s="419"/>
      <c r="AD403" s="419"/>
    </row>
    <row r="404" spans="4:33" ht="40" customHeight="1" x14ac:dyDescent="0.4">
      <c r="D404" s="643" t="s">
        <v>550</v>
      </c>
      <c r="E404" s="627">
        <v>0.4</v>
      </c>
      <c r="F404" s="554">
        <v>0.05</v>
      </c>
      <c r="G404" s="609">
        <v>0</v>
      </c>
      <c r="H404" s="637">
        <f>SUM(1/5)</f>
        <v>0.2</v>
      </c>
      <c r="I404" s="554">
        <v>0.25</v>
      </c>
      <c r="J404" s="609">
        <v>0</v>
      </c>
      <c r="W404" s="338"/>
      <c r="X404" s="419"/>
      <c r="Y404" s="419"/>
      <c r="Z404" s="419"/>
      <c r="AA404" s="419"/>
      <c r="AB404" s="419"/>
      <c r="AC404" s="419"/>
      <c r="AD404" s="419"/>
    </row>
    <row r="405" spans="4:33" ht="40" customHeight="1" x14ac:dyDescent="0.4">
      <c r="D405" s="643" t="s">
        <v>552</v>
      </c>
      <c r="E405" s="627">
        <v>0.1</v>
      </c>
      <c r="F405" s="554">
        <v>0.05</v>
      </c>
      <c r="G405" s="609">
        <v>0</v>
      </c>
      <c r="H405" s="637">
        <v>0</v>
      </c>
      <c r="I405" s="554">
        <v>0</v>
      </c>
      <c r="J405" s="609">
        <v>0</v>
      </c>
      <c r="W405" s="338"/>
      <c r="X405" s="419"/>
      <c r="Y405" s="419"/>
      <c r="Z405" s="419"/>
      <c r="AA405" s="419"/>
      <c r="AB405" s="419"/>
      <c r="AC405" s="419"/>
      <c r="AD405" s="419"/>
    </row>
    <row r="406" spans="4:33" ht="40" customHeight="1" x14ac:dyDescent="0.4">
      <c r="D406" s="643" t="s">
        <v>553</v>
      </c>
      <c r="E406" s="647">
        <v>0</v>
      </c>
      <c r="F406" s="609">
        <v>0</v>
      </c>
      <c r="G406" s="609">
        <v>0</v>
      </c>
      <c r="H406" s="637">
        <v>0.4</v>
      </c>
      <c r="I406" s="554">
        <v>0</v>
      </c>
      <c r="J406" s="609">
        <v>0</v>
      </c>
      <c r="W406" s="338"/>
      <c r="X406" s="419"/>
      <c r="Y406" s="419"/>
      <c r="Z406" s="419"/>
      <c r="AA406" s="419"/>
      <c r="AB406" s="419"/>
      <c r="AC406" s="419"/>
      <c r="AD406" s="419"/>
    </row>
    <row r="407" spans="4:33" ht="26" x14ac:dyDescent="0.4">
      <c r="D407" s="643" t="s">
        <v>547</v>
      </c>
      <c r="E407" s="627">
        <v>0.3</v>
      </c>
      <c r="F407" s="554">
        <v>0</v>
      </c>
      <c r="G407" s="609">
        <v>0</v>
      </c>
      <c r="H407" s="637">
        <f>SUM(2/5)</f>
        <v>0.4</v>
      </c>
      <c r="I407" s="554">
        <v>0.25</v>
      </c>
      <c r="J407" s="609">
        <v>0</v>
      </c>
      <c r="W407" s="338"/>
      <c r="X407" s="419"/>
      <c r="Y407" s="419"/>
      <c r="Z407" s="419"/>
      <c r="AA407" s="419"/>
      <c r="AB407" s="419"/>
      <c r="AC407" s="419"/>
      <c r="AD407" s="419"/>
    </row>
    <row r="408" spans="4:33" ht="64" customHeight="1" x14ac:dyDescent="0.4">
      <c r="D408" s="643" t="s">
        <v>549</v>
      </c>
      <c r="E408" s="627">
        <v>0.1</v>
      </c>
      <c r="F408" s="554">
        <v>0</v>
      </c>
      <c r="G408" s="609">
        <f>SUM(2/12)</f>
        <v>0.16666666666666666</v>
      </c>
      <c r="H408" s="637">
        <f>SUM(2/5)</f>
        <v>0.4</v>
      </c>
      <c r="I408" s="554">
        <v>0</v>
      </c>
      <c r="J408" s="609">
        <v>0</v>
      </c>
      <c r="W408" s="338"/>
      <c r="X408" s="419"/>
      <c r="Y408" s="419"/>
      <c r="Z408" s="419"/>
      <c r="AA408" s="419"/>
      <c r="AB408" s="419"/>
      <c r="AC408" s="419"/>
      <c r="AD408" s="419"/>
    </row>
    <row r="409" spans="4:33" ht="40" customHeight="1" x14ac:dyDescent="0.4">
      <c r="D409" s="643" t="s">
        <v>554</v>
      </c>
      <c r="E409" s="627">
        <v>0.1</v>
      </c>
      <c r="F409" s="554">
        <v>0.05</v>
      </c>
      <c r="G409" s="609">
        <v>0</v>
      </c>
      <c r="H409" s="637">
        <v>0</v>
      </c>
      <c r="I409" s="554">
        <v>0</v>
      </c>
      <c r="J409" s="609">
        <v>0</v>
      </c>
      <c r="W409" s="338"/>
      <c r="X409" s="419"/>
      <c r="Y409" s="419"/>
      <c r="Z409" s="419"/>
      <c r="AA409" s="419"/>
      <c r="AB409" s="419"/>
      <c r="AC409" s="419"/>
      <c r="AD409" s="419"/>
    </row>
    <row r="410" spans="4:33" ht="40" customHeight="1" x14ac:dyDescent="0.4">
      <c r="D410" s="643" t="s">
        <v>555</v>
      </c>
      <c r="E410" s="627">
        <v>0.1</v>
      </c>
      <c r="F410" s="554">
        <v>0</v>
      </c>
      <c r="G410" s="609">
        <v>0</v>
      </c>
      <c r="H410" s="637">
        <v>0</v>
      </c>
      <c r="I410" s="554">
        <v>0</v>
      </c>
      <c r="J410" s="609">
        <v>0</v>
      </c>
      <c r="W410" s="338"/>
      <c r="X410" s="419"/>
      <c r="Y410" s="419"/>
      <c r="Z410" s="419"/>
      <c r="AA410" s="419"/>
      <c r="AB410" s="419"/>
      <c r="AC410" s="419"/>
      <c r="AD410" s="419"/>
    </row>
    <row r="411" spans="4:33" ht="40" customHeight="1" x14ac:dyDescent="0.4">
      <c r="D411" s="643" t="s">
        <v>564</v>
      </c>
      <c r="E411" s="627">
        <v>0</v>
      </c>
      <c r="F411" s="554">
        <v>0.05</v>
      </c>
      <c r="G411" s="609">
        <v>0</v>
      </c>
      <c r="H411" s="637">
        <v>0</v>
      </c>
      <c r="I411" s="554">
        <v>0</v>
      </c>
      <c r="J411" s="609">
        <v>0</v>
      </c>
      <c r="W411" s="338"/>
      <c r="X411" s="419"/>
      <c r="Y411" s="419"/>
      <c r="Z411" s="419"/>
      <c r="AA411" s="419"/>
      <c r="AB411" s="419"/>
      <c r="AC411" s="419"/>
      <c r="AD411" s="419"/>
      <c r="AG411" s="204"/>
    </row>
    <row r="412" spans="4:33" ht="40" customHeight="1" x14ac:dyDescent="0.4">
      <c r="D412" s="643" t="s">
        <v>565</v>
      </c>
      <c r="E412" s="627">
        <v>0</v>
      </c>
      <c r="F412" s="554">
        <v>0.05</v>
      </c>
      <c r="G412" s="609">
        <v>0</v>
      </c>
      <c r="H412" s="637">
        <v>0</v>
      </c>
      <c r="I412" s="554">
        <v>0</v>
      </c>
      <c r="J412" s="609">
        <v>0</v>
      </c>
      <c r="W412" s="338"/>
      <c r="X412" s="419"/>
      <c r="Y412" s="419"/>
      <c r="Z412" s="419"/>
      <c r="AA412" s="419"/>
      <c r="AB412" s="419"/>
      <c r="AC412" s="419"/>
      <c r="AD412" s="419"/>
    </row>
    <row r="413" spans="4:33" ht="40" customHeight="1" x14ac:dyDescent="0.4">
      <c r="D413" s="643" t="s">
        <v>574</v>
      </c>
      <c r="E413" s="627">
        <v>0</v>
      </c>
      <c r="F413" s="554">
        <v>0</v>
      </c>
      <c r="G413" s="609">
        <f>SUM(2/12)</f>
        <v>0.16666666666666666</v>
      </c>
      <c r="H413" s="637">
        <v>0</v>
      </c>
      <c r="I413" s="554">
        <v>0</v>
      </c>
      <c r="J413" s="609">
        <v>0</v>
      </c>
      <c r="W413" s="338"/>
      <c r="X413" s="419"/>
      <c r="Y413" s="419"/>
      <c r="Z413" s="419"/>
      <c r="AA413" s="419"/>
      <c r="AB413" s="419"/>
      <c r="AC413" s="419"/>
      <c r="AD413" s="419"/>
    </row>
    <row r="414" spans="4:33" ht="40" customHeight="1" x14ac:dyDescent="0.4">
      <c r="D414" s="643" t="s">
        <v>576</v>
      </c>
      <c r="E414" s="627">
        <v>0</v>
      </c>
      <c r="F414" s="554">
        <v>0</v>
      </c>
      <c r="G414" s="609">
        <f>SUM(1/12)</f>
        <v>8.3333333333333329E-2</v>
      </c>
      <c r="H414" s="637">
        <v>0</v>
      </c>
      <c r="I414" s="554">
        <v>0</v>
      </c>
      <c r="J414" s="609">
        <v>0</v>
      </c>
      <c r="W414" s="338"/>
      <c r="X414" s="419"/>
      <c r="Y414" s="419"/>
      <c r="Z414" s="419"/>
      <c r="AA414" s="419"/>
      <c r="AB414" s="419"/>
      <c r="AC414" s="419"/>
      <c r="AD414" s="419"/>
    </row>
    <row r="415" spans="4:33" ht="40" customHeight="1" x14ac:dyDescent="0.4">
      <c r="D415" s="643" t="s">
        <v>578</v>
      </c>
      <c r="E415" s="627">
        <v>0</v>
      </c>
      <c r="F415" s="554">
        <v>0</v>
      </c>
      <c r="G415" s="609">
        <f t="shared" ref="G415:G417" si="99">SUM(1/12)</f>
        <v>8.3333333333333329E-2</v>
      </c>
      <c r="H415" s="637">
        <v>0</v>
      </c>
      <c r="I415" s="554">
        <v>0</v>
      </c>
      <c r="J415" s="609">
        <v>0</v>
      </c>
      <c r="W415" s="338"/>
      <c r="X415" s="419"/>
      <c r="Y415" s="419"/>
      <c r="Z415" s="419"/>
      <c r="AA415" s="419"/>
      <c r="AB415" s="419"/>
      <c r="AC415" s="419"/>
      <c r="AD415" s="419"/>
    </row>
    <row r="416" spans="4:33" ht="40" customHeight="1" x14ac:dyDescent="0.4">
      <c r="D416" s="643" t="s">
        <v>579</v>
      </c>
      <c r="E416" s="627">
        <v>0</v>
      </c>
      <c r="F416" s="554">
        <v>0</v>
      </c>
      <c r="G416" s="609">
        <f t="shared" si="99"/>
        <v>8.3333333333333329E-2</v>
      </c>
      <c r="H416" s="637">
        <v>0</v>
      </c>
      <c r="I416" s="554">
        <v>0</v>
      </c>
      <c r="J416" s="609">
        <v>0</v>
      </c>
      <c r="W416" s="338"/>
      <c r="X416" s="419"/>
      <c r="Y416" s="419"/>
      <c r="Z416" s="419"/>
      <c r="AA416" s="419"/>
      <c r="AB416" s="419"/>
      <c r="AC416" s="419"/>
      <c r="AD416" s="419"/>
    </row>
    <row r="417" spans="4:30" ht="40" customHeight="1" x14ac:dyDescent="0.4">
      <c r="D417" s="646" t="s">
        <v>580</v>
      </c>
      <c r="E417" s="638">
        <v>0</v>
      </c>
      <c r="F417" s="639">
        <v>0</v>
      </c>
      <c r="G417" s="640">
        <f t="shared" si="99"/>
        <v>8.3333333333333329E-2</v>
      </c>
      <c r="H417" s="642">
        <v>0</v>
      </c>
      <c r="I417" s="639">
        <v>0</v>
      </c>
      <c r="J417" s="609">
        <v>0</v>
      </c>
      <c r="W417" s="338"/>
      <c r="X417" s="419"/>
      <c r="Y417" s="419"/>
      <c r="Z417" s="419"/>
      <c r="AA417" s="419"/>
      <c r="AB417" s="419"/>
      <c r="AC417" s="419"/>
      <c r="AD417" s="419"/>
    </row>
    <row r="418" spans="4:30" ht="40" customHeight="1" x14ac:dyDescent="0.4">
      <c r="D418" s="643" t="s">
        <v>571</v>
      </c>
      <c r="E418" s="627">
        <v>0</v>
      </c>
      <c r="F418" s="554">
        <v>0</v>
      </c>
      <c r="G418" s="609">
        <v>0</v>
      </c>
      <c r="H418" s="627">
        <v>0</v>
      </c>
      <c r="I418" s="554">
        <v>0</v>
      </c>
      <c r="J418" s="609">
        <f>SUM(1/3)</f>
        <v>0.33333333333333331</v>
      </c>
      <c r="W418" s="338"/>
      <c r="X418" s="419"/>
      <c r="Y418" s="419"/>
      <c r="Z418" s="419"/>
      <c r="AA418" s="419"/>
      <c r="AB418" s="419"/>
      <c r="AC418" s="419"/>
      <c r="AD418" s="419"/>
    </row>
    <row r="419" spans="4:30" ht="40" customHeight="1" x14ac:dyDescent="0.4">
      <c r="D419" s="643" t="s">
        <v>1922</v>
      </c>
      <c r="E419" s="627">
        <v>0</v>
      </c>
      <c r="F419" s="554">
        <v>0</v>
      </c>
      <c r="G419" s="609">
        <v>0</v>
      </c>
      <c r="H419" s="627">
        <v>0</v>
      </c>
      <c r="I419" s="554">
        <v>0</v>
      </c>
      <c r="J419" s="609">
        <f t="shared" ref="J419:J421" si="100">SUM(1/3)</f>
        <v>0.33333333333333331</v>
      </c>
      <c r="W419" s="338"/>
      <c r="X419" s="419"/>
      <c r="Y419" s="419"/>
      <c r="Z419" s="419"/>
      <c r="AA419" s="419"/>
      <c r="AB419" s="419"/>
      <c r="AC419" s="419"/>
      <c r="AD419" s="419"/>
    </row>
    <row r="420" spans="4:30" ht="40" customHeight="1" x14ac:dyDescent="0.4">
      <c r="D420" s="643" t="s">
        <v>575</v>
      </c>
      <c r="E420" s="627">
        <v>0</v>
      </c>
      <c r="F420" s="554">
        <v>0</v>
      </c>
      <c r="G420" s="609">
        <v>0</v>
      </c>
      <c r="H420" s="627">
        <v>0</v>
      </c>
      <c r="I420" s="554">
        <v>0</v>
      </c>
      <c r="J420" s="609">
        <f t="shared" si="100"/>
        <v>0.33333333333333331</v>
      </c>
      <c r="W420" s="338"/>
      <c r="X420" s="419"/>
      <c r="Y420" s="419"/>
      <c r="Z420" s="419"/>
      <c r="AA420" s="419"/>
      <c r="AB420" s="419"/>
      <c r="AC420" s="419"/>
      <c r="AD420" s="419"/>
    </row>
    <row r="421" spans="4:30" ht="40" customHeight="1" thickBot="1" x14ac:dyDescent="0.45">
      <c r="D421" s="644" t="s">
        <v>577</v>
      </c>
      <c r="E421" s="628">
        <v>0</v>
      </c>
      <c r="F421" s="614">
        <v>0</v>
      </c>
      <c r="G421" s="610">
        <v>0</v>
      </c>
      <c r="H421" s="628">
        <v>0</v>
      </c>
      <c r="I421" s="614">
        <v>0</v>
      </c>
      <c r="J421" s="610">
        <f t="shared" si="100"/>
        <v>0.33333333333333331</v>
      </c>
      <c r="W421" s="338"/>
      <c r="X421" s="419"/>
      <c r="Y421" s="419"/>
      <c r="Z421" s="419"/>
      <c r="AA421" s="419"/>
      <c r="AB421" s="419"/>
      <c r="AC421" s="419"/>
      <c r="AD421" s="419"/>
    </row>
    <row r="422" spans="4:30" ht="40" customHeight="1" thickBot="1" x14ac:dyDescent="0.45">
      <c r="W422" s="338"/>
      <c r="X422" s="419"/>
      <c r="Y422" s="419"/>
      <c r="Z422" s="419"/>
      <c r="AA422" s="419"/>
      <c r="AB422" s="419"/>
      <c r="AC422" s="419"/>
      <c r="AD422" s="419"/>
    </row>
    <row r="423" spans="4:30" ht="40" customHeight="1" x14ac:dyDescent="0.4">
      <c r="D423" s="783" t="s">
        <v>1919</v>
      </c>
      <c r="E423" s="780" t="s">
        <v>1861</v>
      </c>
      <c r="F423" s="781"/>
      <c r="G423" s="782"/>
      <c r="H423" s="777" t="s">
        <v>1864</v>
      </c>
      <c r="I423" s="778"/>
      <c r="J423" s="779"/>
      <c r="W423" s="338"/>
      <c r="X423" s="419"/>
      <c r="Y423" s="419"/>
      <c r="Z423" s="419"/>
      <c r="AA423" s="419"/>
      <c r="AB423" s="419"/>
      <c r="AC423" s="419"/>
      <c r="AD423" s="419"/>
    </row>
    <row r="424" spans="4:30" ht="125" customHeight="1" thickBot="1" x14ac:dyDescent="0.45">
      <c r="D424" s="784"/>
      <c r="E424" s="634" t="s">
        <v>1913</v>
      </c>
      <c r="F424" s="635" t="s">
        <v>1914</v>
      </c>
      <c r="G424" s="636" t="s">
        <v>1915</v>
      </c>
      <c r="H424" s="634" t="s">
        <v>1913</v>
      </c>
      <c r="I424" s="635" t="s">
        <v>1914</v>
      </c>
      <c r="J424" s="636" t="s">
        <v>1915</v>
      </c>
      <c r="L424" s="728"/>
      <c r="W424" s="338"/>
      <c r="X424" s="419"/>
      <c r="Y424" s="419"/>
      <c r="Z424" s="419"/>
      <c r="AA424" s="419"/>
      <c r="AB424" s="419"/>
      <c r="AC424" s="419"/>
      <c r="AD424" s="419"/>
    </row>
    <row r="425" spans="4:30" ht="47" x14ac:dyDescent="0.4">
      <c r="D425" s="631" t="s">
        <v>136</v>
      </c>
      <c r="E425" s="632">
        <f>'Decision tree'!F458</f>
        <v>0.2</v>
      </c>
      <c r="F425" s="561">
        <f>'Decision tree'!F494</f>
        <v>0.34782608695652173</v>
      </c>
      <c r="G425" s="633">
        <f>'Decision tree'!F526</f>
        <v>0.5</v>
      </c>
      <c r="H425" s="632">
        <f>'Decision tree'!AB458</f>
        <v>0.33333333333333331</v>
      </c>
      <c r="I425" s="561">
        <f>'Decision tree'!AB494</f>
        <v>0.2</v>
      </c>
      <c r="J425" s="633">
        <f>'Decision tree'!AB526</f>
        <v>0.66666666666666663</v>
      </c>
      <c r="W425" s="338"/>
      <c r="X425" s="419"/>
      <c r="Y425" s="419"/>
      <c r="Z425" s="419"/>
      <c r="AA425" s="419"/>
      <c r="AB425" s="419"/>
      <c r="AC425" s="419"/>
      <c r="AD425" s="419"/>
    </row>
    <row r="426" spans="4:30" ht="82" customHeight="1" x14ac:dyDescent="0.4">
      <c r="D426" s="629" t="s">
        <v>557</v>
      </c>
      <c r="E426" s="627">
        <f>'Decision tree'!F459</f>
        <v>0.8</v>
      </c>
      <c r="F426" s="554">
        <f>'Decision tree'!F495</f>
        <v>0.60869565217391308</v>
      </c>
      <c r="G426" s="609">
        <f>'Decision tree'!F527</f>
        <v>0.2857142857142857</v>
      </c>
      <c r="H426" s="627">
        <f>'Decision tree'!AB459</f>
        <v>0.66666666666666663</v>
      </c>
      <c r="I426" s="554">
        <f>'Decision tree'!AB495</f>
        <v>0.4</v>
      </c>
      <c r="J426" s="609">
        <f>'Decision tree'!AB527</f>
        <v>0</v>
      </c>
      <c r="W426" s="338"/>
      <c r="X426" s="419"/>
      <c r="Y426" s="419"/>
      <c r="Z426" s="419"/>
      <c r="AA426" s="419"/>
      <c r="AB426" s="419"/>
      <c r="AC426" s="419"/>
      <c r="AD426" s="419"/>
    </row>
    <row r="427" spans="4:30" ht="56" customHeight="1" x14ac:dyDescent="0.4">
      <c r="D427" s="629" t="s">
        <v>140</v>
      </c>
      <c r="E427" s="627">
        <f>'Decision tree'!F460</f>
        <v>0.4</v>
      </c>
      <c r="F427" s="554">
        <f>'Decision tree'!F496</f>
        <v>0.65217391304347827</v>
      </c>
      <c r="G427" s="609">
        <f>'Decision tree'!F528</f>
        <v>0.35714285714285715</v>
      </c>
      <c r="H427" s="627">
        <f>'Decision tree'!AB460</f>
        <v>0.33333333333333331</v>
      </c>
      <c r="I427" s="554">
        <f>'Decision tree'!AB496</f>
        <v>0.6</v>
      </c>
      <c r="J427" s="609">
        <f>'Decision tree'!AB528</f>
        <v>0.33333333333333331</v>
      </c>
      <c r="W427" s="338"/>
      <c r="X427" s="419"/>
      <c r="Y427" s="419"/>
      <c r="Z427" s="419"/>
      <c r="AA427" s="419"/>
      <c r="AB427" s="419"/>
      <c r="AC427" s="419"/>
      <c r="AD427" s="419"/>
    </row>
    <row r="428" spans="4:30" ht="78" customHeight="1" x14ac:dyDescent="0.4">
      <c r="D428" s="629" t="s">
        <v>144</v>
      </c>
      <c r="E428" s="627">
        <f>'Decision tree'!F461</f>
        <v>0.8</v>
      </c>
      <c r="F428" s="554">
        <f>'Decision tree'!F497</f>
        <v>0.91304347826086951</v>
      </c>
      <c r="G428" s="609">
        <f>'Decision tree'!F529</f>
        <v>0.5</v>
      </c>
      <c r="H428" s="627">
        <f>'Decision tree'!AB461</f>
        <v>1</v>
      </c>
      <c r="I428" s="554">
        <f>'Decision tree'!AB497</f>
        <v>0.6</v>
      </c>
      <c r="J428" s="609">
        <f>'Decision tree'!AB529</f>
        <v>0.33333333333333331</v>
      </c>
      <c r="W428" s="338"/>
      <c r="X428" s="419"/>
      <c r="Y428" s="419"/>
      <c r="Z428" s="419"/>
      <c r="AA428" s="419"/>
      <c r="AB428" s="419"/>
      <c r="AC428" s="419"/>
      <c r="AD428" s="419"/>
    </row>
    <row r="429" spans="4:30" ht="71" customHeight="1" x14ac:dyDescent="0.4">
      <c r="D429" s="629" t="s">
        <v>156</v>
      </c>
      <c r="E429" s="627">
        <f>'Decision tree'!F462</f>
        <v>0.8</v>
      </c>
      <c r="F429" s="554">
        <f>'Decision tree'!F498</f>
        <v>0.91304347826086951</v>
      </c>
      <c r="G429" s="609">
        <f>'Decision tree'!F530</f>
        <v>0.2857142857142857</v>
      </c>
      <c r="H429" s="627">
        <f>'Decision tree'!AB462</f>
        <v>0.33333333333333331</v>
      </c>
      <c r="I429" s="554">
        <f>'Decision tree'!AB498</f>
        <v>0.8</v>
      </c>
      <c r="J429" s="609">
        <f>'Decision tree'!AB530</f>
        <v>0.33333333333333331</v>
      </c>
      <c r="W429" s="338"/>
      <c r="X429" s="419"/>
      <c r="Y429" s="419"/>
      <c r="Z429" s="419"/>
      <c r="AA429" s="419"/>
      <c r="AB429" s="419"/>
      <c r="AC429" s="419"/>
      <c r="AD429" s="419"/>
    </row>
    <row r="430" spans="4:30" ht="70.5" x14ac:dyDescent="0.4">
      <c r="D430" s="629" t="s">
        <v>558</v>
      </c>
      <c r="E430" s="627">
        <f>'Decision tree'!F463</f>
        <v>0.4</v>
      </c>
      <c r="F430" s="554">
        <f>'Decision tree'!F499</f>
        <v>0.78260869565217395</v>
      </c>
      <c r="G430" s="609">
        <f>'Decision tree'!F531</f>
        <v>0.42857142857142855</v>
      </c>
      <c r="H430" s="627">
        <f>'Decision tree'!AB463</f>
        <v>0.33333333333333331</v>
      </c>
      <c r="I430" s="554">
        <f>'Decision tree'!AB499</f>
        <v>0.2</v>
      </c>
      <c r="J430" s="609">
        <f>'Decision tree'!AB531</f>
        <v>0.33333333333333331</v>
      </c>
      <c r="W430" s="338"/>
      <c r="X430" s="419"/>
      <c r="Y430" s="419"/>
      <c r="Z430" s="419"/>
      <c r="AA430" s="419"/>
      <c r="AB430" s="419"/>
      <c r="AC430" s="419"/>
      <c r="AD430" s="419"/>
    </row>
    <row r="431" spans="4:30" ht="47" x14ac:dyDescent="0.4">
      <c r="D431" s="629" t="s">
        <v>148</v>
      </c>
      <c r="E431" s="627">
        <f>'Decision tree'!F464</f>
        <v>0.2</v>
      </c>
      <c r="F431" s="554">
        <f>'Decision tree'!F500</f>
        <v>0.13043478260869565</v>
      </c>
      <c r="G431" s="609">
        <f>'Decision tree'!F532</f>
        <v>0</v>
      </c>
      <c r="H431" s="627">
        <f>'Decision tree'!AB464</f>
        <v>0.33333333333333331</v>
      </c>
      <c r="I431" s="554">
        <f>'Decision tree'!AB500</f>
        <v>0</v>
      </c>
      <c r="J431" s="609">
        <f>'Decision tree'!AB532</f>
        <v>0</v>
      </c>
      <c r="W431" s="338"/>
      <c r="X431" s="419"/>
      <c r="Y431" s="419"/>
      <c r="Z431" s="419"/>
      <c r="AA431" s="419"/>
      <c r="AB431" s="419"/>
      <c r="AC431" s="419"/>
      <c r="AD431" s="419"/>
    </row>
    <row r="432" spans="4:30" ht="63.5" customHeight="1" thickBot="1" x14ac:dyDescent="0.45">
      <c r="D432" s="630" t="s">
        <v>152</v>
      </c>
      <c r="E432" s="628">
        <f>'Decision tree'!F465</f>
        <v>0.2</v>
      </c>
      <c r="F432" s="614">
        <f>'Decision tree'!F501</f>
        <v>8.6956521739130432E-2</v>
      </c>
      <c r="G432" s="610">
        <f>'Decision tree'!F533</f>
        <v>0.35714285714285715</v>
      </c>
      <c r="H432" s="628">
        <f>'Decision tree'!AB465</f>
        <v>0.66666666666666663</v>
      </c>
      <c r="I432" s="614">
        <f>'Decision tree'!AB501</f>
        <v>0.2</v>
      </c>
      <c r="J432" s="610">
        <f>'Decision tree'!AB533</f>
        <v>0</v>
      </c>
      <c r="W432" s="338"/>
      <c r="X432" s="419"/>
      <c r="Y432" s="419"/>
      <c r="Z432" s="419"/>
      <c r="AA432" s="419"/>
      <c r="AB432" s="419"/>
      <c r="AC432" s="419"/>
      <c r="AD432" s="419"/>
    </row>
    <row r="433" spans="3:37" ht="40" customHeight="1" x14ac:dyDescent="0.4">
      <c r="W433" s="338"/>
      <c r="X433" s="419"/>
      <c r="Y433" s="419"/>
      <c r="Z433" s="419"/>
      <c r="AA433" s="419"/>
      <c r="AB433" s="419"/>
      <c r="AC433" s="419"/>
      <c r="AD433" s="419"/>
    </row>
    <row r="434" spans="3:37" ht="40" customHeight="1" thickBot="1" x14ac:dyDescent="0.45">
      <c r="W434" s="338"/>
      <c r="X434" s="419"/>
      <c r="Y434" s="419"/>
      <c r="Z434" s="419"/>
      <c r="AA434" s="419"/>
      <c r="AB434" s="419"/>
      <c r="AC434" s="419"/>
      <c r="AD434" s="419"/>
    </row>
    <row r="435" spans="3:37" ht="40" customHeight="1" thickBot="1" x14ac:dyDescent="0.4">
      <c r="C435" s="765" t="s">
        <v>1923</v>
      </c>
      <c r="D435" s="766"/>
      <c r="E435" s="766"/>
      <c r="F435" s="766"/>
      <c r="G435" s="766"/>
      <c r="H435" s="766"/>
      <c r="I435" s="766"/>
      <c r="J435" s="766"/>
      <c r="K435" s="766"/>
      <c r="L435" s="767"/>
      <c r="P435" s="765" t="s">
        <v>1924</v>
      </c>
      <c r="Q435" s="766"/>
      <c r="R435" s="766"/>
      <c r="S435" s="766"/>
      <c r="T435" s="766"/>
      <c r="U435" s="766"/>
      <c r="V435" s="766"/>
      <c r="W435" s="766"/>
      <c r="X435" s="766"/>
      <c r="Y435" s="767"/>
      <c r="Z435" s="419"/>
      <c r="AA435" s="419"/>
      <c r="AB435" s="419"/>
      <c r="AC435" s="419"/>
      <c r="AD435" s="419"/>
    </row>
    <row r="436" spans="3:37" ht="40" customHeight="1" x14ac:dyDescent="0.35">
      <c r="C436" s="241"/>
      <c r="D436" s="241"/>
      <c r="E436" s="241"/>
      <c r="F436" s="241"/>
      <c r="G436" s="241"/>
      <c r="H436" s="241"/>
      <c r="I436" s="241"/>
      <c r="J436" s="241"/>
      <c r="K436" s="241"/>
      <c r="L436" s="241"/>
      <c r="W436" s="338"/>
      <c r="X436" s="419"/>
      <c r="Y436" s="419"/>
      <c r="Z436" s="419"/>
      <c r="AA436" s="419"/>
      <c r="AB436" s="419"/>
      <c r="AC436" s="419"/>
      <c r="AD436" s="419"/>
    </row>
    <row r="437" spans="3:37" ht="40" customHeight="1" x14ac:dyDescent="0.35">
      <c r="C437" s="241"/>
      <c r="D437" s="241"/>
      <c r="E437" s="241"/>
      <c r="F437" s="241"/>
      <c r="G437" s="241"/>
      <c r="H437" s="241"/>
      <c r="I437" s="241"/>
      <c r="J437" s="241"/>
      <c r="K437" s="241"/>
      <c r="L437" s="241"/>
      <c r="Q437" s="202"/>
      <c r="R437" s="446"/>
      <c r="S437" s="446"/>
      <c r="T437" s="206" t="s">
        <v>127</v>
      </c>
      <c r="U437" s="206" t="s">
        <v>128</v>
      </c>
      <c r="V437" s="459" t="s">
        <v>1855</v>
      </c>
      <c r="W437" s="460" t="s">
        <v>1856</v>
      </c>
      <c r="X437" s="206" t="s">
        <v>134</v>
      </c>
      <c r="Y437" s="419"/>
      <c r="Z437" s="419"/>
      <c r="AA437" s="419"/>
      <c r="AB437" s="419"/>
      <c r="AC437" s="419"/>
      <c r="AD437" s="419"/>
    </row>
    <row r="438" spans="3:37" ht="72.5" customHeight="1" x14ac:dyDescent="0.4">
      <c r="E438" s="206" t="s">
        <v>127</v>
      </c>
      <c r="F438" s="206" t="s">
        <v>128</v>
      </c>
      <c r="G438" s="459" t="s">
        <v>1855</v>
      </c>
      <c r="H438" s="460" t="s">
        <v>1856</v>
      </c>
      <c r="R438" s="768" t="s">
        <v>137</v>
      </c>
      <c r="S438" s="768"/>
      <c r="T438" s="563">
        <f>'Decision tree'!AV86</f>
        <v>0.25</v>
      </c>
      <c r="U438" s="563">
        <f>'Decision tree'!AW86</f>
        <v>0</v>
      </c>
      <c r="V438" s="563">
        <f>SUM('Decision tree'!AX86:AY86)</f>
        <v>0.25</v>
      </c>
      <c r="W438" s="563">
        <f>SUM('Decision tree'!AZ86:BA86)</f>
        <v>0.25</v>
      </c>
      <c r="X438" s="563">
        <f>'Decision tree'!BB86</f>
        <v>0.25</v>
      </c>
      <c r="Y438" s="419"/>
      <c r="Z438" s="419"/>
      <c r="AA438" s="419"/>
      <c r="AB438" s="419"/>
      <c r="AC438" s="419"/>
      <c r="AD438" s="419"/>
    </row>
    <row r="439" spans="3:37" ht="70" customHeight="1" x14ac:dyDescent="0.4">
      <c r="D439" s="463" t="str">
        <f>'Decision tree'!AJ572</f>
        <v>No longer felt to be supporting the curriculum sufficiently</v>
      </c>
      <c r="E439" s="563">
        <f>'Decision tree'!AK572</f>
        <v>1</v>
      </c>
      <c r="F439" s="563">
        <f>'Decision tree'!AL572</f>
        <v>0</v>
      </c>
      <c r="G439" s="563">
        <f>SUM('Decision tree'!AM572:AN572)</f>
        <v>0</v>
      </c>
      <c r="H439" s="563">
        <f>SUM('Decision tree'!AO572:AP572)</f>
        <v>0</v>
      </c>
      <c r="R439" s="761" t="s">
        <v>139</v>
      </c>
      <c r="S439" s="762"/>
      <c r="T439" s="563">
        <f>'Decision tree'!AV87</f>
        <v>0.25</v>
      </c>
      <c r="U439" s="563">
        <f>'Decision tree'!AW87</f>
        <v>0.25</v>
      </c>
      <c r="V439" s="563">
        <f>SUM('Decision tree'!AX87:AY87)</f>
        <v>0.25</v>
      </c>
      <c r="W439" s="563">
        <f>SUM('Decision tree'!AZ87:BA87)</f>
        <v>0</v>
      </c>
      <c r="X439" s="563">
        <f>'Decision tree'!BB87</f>
        <v>0.25</v>
      </c>
      <c r="Y439" s="419"/>
      <c r="Z439" s="419"/>
      <c r="AA439" s="419"/>
      <c r="AB439" s="419"/>
      <c r="AC439" s="419"/>
      <c r="AD439" s="419"/>
    </row>
    <row r="440" spans="3:37" ht="70" customHeight="1" x14ac:dyDescent="0.4">
      <c r="D440" s="463" t="str">
        <f>'Decision tree'!AJ573</f>
        <v>Assisted reading did not improve reading scores sufficiently</v>
      </c>
      <c r="E440" s="563">
        <f>'Decision tree'!AK573</f>
        <v>0.75</v>
      </c>
      <c r="F440" s="563">
        <f>'Decision tree'!AL573</f>
        <v>0</v>
      </c>
      <c r="G440" s="563">
        <f>SUM('Decision tree'!AM573:AN573)</f>
        <v>0.25</v>
      </c>
      <c r="H440" s="563">
        <f>SUM('Decision tree'!AO573:AP573)</f>
        <v>0</v>
      </c>
      <c r="R440" s="761" t="s">
        <v>141</v>
      </c>
      <c r="S440" s="762"/>
      <c r="T440" s="563">
        <f>'Decision tree'!AV88</f>
        <v>0.25</v>
      </c>
      <c r="U440" s="563">
        <f>'Decision tree'!AW88</f>
        <v>0.25</v>
      </c>
      <c r="V440" s="563">
        <f>SUM('Decision tree'!AX88:AY88)</f>
        <v>0</v>
      </c>
      <c r="W440" s="563">
        <f>SUM('Decision tree'!AZ88:BA88)</f>
        <v>0.25</v>
      </c>
      <c r="X440" s="563">
        <f>'Decision tree'!BB88</f>
        <v>0.25</v>
      </c>
      <c r="Y440" s="419"/>
      <c r="Z440" s="419"/>
      <c r="AA440" s="419"/>
      <c r="AB440" s="419"/>
      <c r="AC440" s="419"/>
      <c r="AD440" s="419"/>
    </row>
    <row r="441" spans="3:37" ht="95.5" customHeight="1" x14ac:dyDescent="0.4">
      <c r="D441" s="463" t="str">
        <f>'Decision tree'!AJ574</f>
        <v>Alternative ways to achieve learning outcomes used</v>
      </c>
      <c r="E441" s="563">
        <f>'Decision tree'!AK574</f>
        <v>0.75</v>
      </c>
      <c r="F441" s="563">
        <f>'Decision tree'!AL574</f>
        <v>0</v>
      </c>
      <c r="G441" s="563">
        <f>SUM('Decision tree'!AM574:AN574)</f>
        <v>0.25</v>
      </c>
      <c r="H441" s="563">
        <f>SUM('Decision tree'!AO574:AP574)</f>
        <v>0</v>
      </c>
      <c r="R441" s="761" t="s">
        <v>143</v>
      </c>
      <c r="S441" s="762"/>
      <c r="T441" s="563">
        <f>'Decision tree'!AV89</f>
        <v>0.25</v>
      </c>
      <c r="U441" s="563">
        <f>'Decision tree'!AW89</f>
        <v>0</v>
      </c>
      <c r="V441" s="563">
        <f>SUM('Decision tree'!AX89:AY89)</f>
        <v>0.25</v>
      </c>
      <c r="W441" s="563">
        <f>SUM('Decision tree'!AZ89:BA89)</f>
        <v>0.5</v>
      </c>
      <c r="X441" s="563">
        <f>'Decision tree'!BB89</f>
        <v>0</v>
      </c>
      <c r="Y441" s="419"/>
      <c r="Z441" s="419"/>
      <c r="AA441" s="419"/>
      <c r="AB441" s="419"/>
      <c r="AC441" s="419"/>
      <c r="AD441" s="419"/>
    </row>
    <row r="442" spans="3:37" ht="70" customHeight="1" x14ac:dyDescent="0.4">
      <c r="D442" s="463" t="str">
        <f>'Decision tree'!AJ575</f>
        <v>Alternative ways to achieve social, emotional, and mental health outcomes used</v>
      </c>
      <c r="E442" s="563">
        <f>'Decision tree'!AK575</f>
        <v>1</v>
      </c>
      <c r="F442" s="563">
        <f>'Decision tree'!AL575</f>
        <v>0</v>
      </c>
      <c r="G442" s="563">
        <f>SUM('Decision tree'!AM575:AN575)</f>
        <v>0</v>
      </c>
      <c r="H442" s="563">
        <f>SUM('Decision tree'!AO575:AP575)</f>
        <v>0</v>
      </c>
      <c r="R442" s="761" t="s">
        <v>145</v>
      </c>
      <c r="S442" s="762"/>
      <c r="T442" s="563">
        <f>'Decision tree'!AV90</f>
        <v>0</v>
      </c>
      <c r="U442" s="563">
        <f>'Decision tree'!AW90</f>
        <v>0</v>
      </c>
      <c r="V442" s="563">
        <f>SUM('Decision tree'!AX90:AY90)</f>
        <v>0.5</v>
      </c>
      <c r="W442" s="563">
        <f>SUM('Decision tree'!AZ90:BA90)</f>
        <v>0.5</v>
      </c>
      <c r="X442" s="563">
        <f>'Decision tree'!BB90</f>
        <v>0</v>
      </c>
      <c r="Y442" s="419"/>
      <c r="Z442" s="419"/>
      <c r="AA442" s="419"/>
      <c r="AB442" s="419"/>
      <c r="AC442" s="419"/>
      <c r="AD442" s="419"/>
    </row>
    <row r="443" spans="3:37" ht="70" customHeight="1" x14ac:dyDescent="0.4">
      <c r="D443" s="463" t="str">
        <f>'Decision tree'!AJ576</f>
        <v xml:space="preserve"> Difficulties with ownership of the animal if owned by the school</v>
      </c>
      <c r="E443" s="563">
        <f>'Decision tree'!AK576</f>
        <v>0.75</v>
      </c>
      <c r="F443" s="563">
        <f>'Decision tree'!AL576</f>
        <v>0</v>
      </c>
      <c r="G443" s="563">
        <f>SUM('Decision tree'!AM576:AN576)</f>
        <v>0</v>
      </c>
      <c r="H443" s="563">
        <f>SUM('Decision tree'!AO576:AP576)</f>
        <v>0.25</v>
      </c>
      <c r="R443" s="761" t="s">
        <v>147</v>
      </c>
      <c r="S443" s="762"/>
      <c r="T443" s="563">
        <f>'Decision tree'!AV91</f>
        <v>0</v>
      </c>
      <c r="U443" s="563">
        <f>'Decision tree'!AW91</f>
        <v>0.25</v>
      </c>
      <c r="V443" s="563">
        <f>SUM('Decision tree'!AX91:AY91)</f>
        <v>0</v>
      </c>
      <c r="W443" s="563">
        <f>SUM('Decision tree'!AZ91:BA91)</f>
        <v>0.75</v>
      </c>
      <c r="X443" s="563">
        <f>'Decision tree'!BB91</f>
        <v>0</v>
      </c>
      <c r="Y443" s="419"/>
      <c r="Z443" s="419"/>
      <c r="AA443" s="419"/>
      <c r="AB443" s="419"/>
      <c r="AC443" s="419"/>
      <c r="AD443" s="419"/>
    </row>
    <row r="444" spans="3:37" ht="70" customHeight="1" x14ac:dyDescent="0.4">
      <c r="D444" s="463" t="str">
        <f>'Decision tree'!AJ577</f>
        <v>Difficulties with ownership of the animal if owned by member of staff</v>
      </c>
      <c r="E444" s="563">
        <f>'Decision tree'!AK577</f>
        <v>0.75</v>
      </c>
      <c r="F444" s="563">
        <f>'Decision tree'!AL577</f>
        <v>0</v>
      </c>
      <c r="G444" s="563">
        <f>SUM('Decision tree'!AM577:AN577)</f>
        <v>0</v>
      </c>
      <c r="H444" s="563">
        <f>SUM('Decision tree'!AO577:AP577)</f>
        <v>0.25</v>
      </c>
      <c r="R444" s="761" t="s">
        <v>149</v>
      </c>
      <c r="S444" s="762"/>
      <c r="T444" s="563">
        <f>'Decision tree'!AV92</f>
        <v>0.25</v>
      </c>
      <c r="U444" s="563">
        <f>'Decision tree'!AW92</f>
        <v>0.25</v>
      </c>
      <c r="V444" s="563">
        <f>SUM('Decision tree'!AX92:AY92)</f>
        <v>0</v>
      </c>
      <c r="W444" s="563">
        <f>SUM('Decision tree'!AZ92:BA92)</f>
        <v>0.5</v>
      </c>
      <c r="X444" s="563">
        <f>'Decision tree'!BB92</f>
        <v>0</v>
      </c>
      <c r="Y444" s="419"/>
      <c r="Z444" s="419"/>
      <c r="AA444" s="419"/>
      <c r="AB444" s="419"/>
      <c r="AC444" s="419"/>
      <c r="AD444" s="419"/>
    </row>
    <row r="445" spans="3:37" ht="70" customHeight="1" x14ac:dyDescent="0.4">
      <c r="D445" s="463" t="str">
        <f>'Decision tree'!AJ578</f>
        <v>Difficulties with ownership of the animal if owned by external organisation</v>
      </c>
      <c r="E445" s="563">
        <f>'Decision tree'!AK578</f>
        <v>0.75</v>
      </c>
      <c r="F445" s="563">
        <f>'Decision tree'!AL578</f>
        <v>0</v>
      </c>
      <c r="G445" s="563">
        <f>SUM('Decision tree'!AM578:AN578)</f>
        <v>0</v>
      </c>
      <c r="H445" s="563">
        <f>SUM('Decision tree'!AO578:AP578)</f>
        <v>0.25</v>
      </c>
      <c r="R445" s="761" t="s">
        <v>151</v>
      </c>
      <c r="S445" s="762"/>
      <c r="T445" s="563">
        <f>'Decision tree'!AV93</f>
        <v>0</v>
      </c>
      <c r="U445" s="563">
        <f>'Decision tree'!AW93</f>
        <v>0.25</v>
      </c>
      <c r="V445" s="563">
        <f>SUM('Decision tree'!AX93:AY93)</f>
        <v>0</v>
      </c>
      <c r="W445" s="563">
        <f>SUM('Decision tree'!AZ93:BA93)</f>
        <v>0.75</v>
      </c>
      <c r="X445" s="563">
        <f>'Decision tree'!BB93</f>
        <v>0</v>
      </c>
      <c r="Y445" s="419"/>
      <c r="Z445" s="419"/>
      <c r="AA445" s="419"/>
      <c r="AB445" s="419"/>
      <c r="AC445" s="419"/>
      <c r="AD445" s="419"/>
    </row>
    <row r="446" spans="3:37" ht="70" customHeight="1" x14ac:dyDescent="0.4">
      <c r="D446" s="463" t="str">
        <f>'Decision tree'!AJ579</f>
        <v>Animal was not suitable to match the identified need e.g., teaching the curriculum, wellbeing</v>
      </c>
      <c r="E446" s="563">
        <f>'Decision tree'!AK579</f>
        <v>1</v>
      </c>
      <c r="F446" s="563">
        <f>'Decision tree'!AL579</f>
        <v>0</v>
      </c>
      <c r="G446" s="563">
        <f>SUM('Decision tree'!AM579:AN579)</f>
        <v>0</v>
      </c>
      <c r="H446" s="563">
        <f>SUM('Decision tree'!AO579:AP579)</f>
        <v>0</v>
      </c>
      <c r="R446" s="761" t="s">
        <v>153</v>
      </c>
      <c r="S446" s="762"/>
      <c r="T446" s="563">
        <f>'Decision tree'!AV94</f>
        <v>0.25</v>
      </c>
      <c r="U446" s="563">
        <f>'Decision tree'!AW94</f>
        <v>0</v>
      </c>
      <c r="V446" s="563">
        <f>SUM('Decision tree'!AX94:AY94)</f>
        <v>0.25</v>
      </c>
      <c r="W446" s="563">
        <f>SUM('Decision tree'!AZ94:BA94)</f>
        <v>0.5</v>
      </c>
      <c r="X446" s="563">
        <f>'Decision tree'!BB94</f>
        <v>0</v>
      </c>
    </row>
    <row r="447" spans="3:37" ht="70" customHeight="1" x14ac:dyDescent="0.35">
      <c r="C447" s="366"/>
      <c r="D447" s="463" t="str">
        <f>'Decision tree'!AJ580</f>
        <v>Animal was no longer suitable due to its breed / type / size</v>
      </c>
      <c r="E447" s="731">
        <f>'Decision tree'!AK580</f>
        <v>1</v>
      </c>
      <c r="F447" s="731">
        <f>'Decision tree'!AL580</f>
        <v>0</v>
      </c>
      <c r="G447" s="563">
        <f>SUM('Decision tree'!AM580:AN580)</f>
        <v>0</v>
      </c>
      <c r="H447" s="563">
        <f>SUM('Decision tree'!AO580:AP580)</f>
        <v>0</v>
      </c>
      <c r="I447" s="436"/>
      <c r="J447" s="436"/>
      <c r="K447" s="436"/>
      <c r="L447" s="436"/>
      <c r="M447" s="201"/>
      <c r="N447"/>
      <c r="R447" s="761" t="s">
        <v>155</v>
      </c>
      <c r="S447" s="762"/>
      <c r="T447" s="563">
        <f>'Decision tree'!AV95</f>
        <v>0</v>
      </c>
      <c r="U447" s="563">
        <f>'Decision tree'!AW95</f>
        <v>0</v>
      </c>
      <c r="V447" s="563">
        <f>SUM('Decision tree'!AX95:AY95)</f>
        <v>0.25</v>
      </c>
      <c r="W447" s="563">
        <f>SUM('Decision tree'!AZ95:BA95)</f>
        <v>0.75</v>
      </c>
      <c r="X447" s="563">
        <f>'Decision tree'!BB95</f>
        <v>0</v>
      </c>
      <c r="AF447" s="201"/>
      <c r="AH447" s="201"/>
      <c r="AI447" s="201"/>
      <c r="AJ447" s="201"/>
      <c r="AK447" s="201"/>
    </row>
    <row r="448" spans="3:37" ht="70" customHeight="1" x14ac:dyDescent="0.35">
      <c r="C448" s="366"/>
      <c r="D448" s="463" t="str">
        <f>'Decision tree'!AJ581</f>
        <v>Animal was no longer suitable due to its temperament</v>
      </c>
      <c r="E448" s="731">
        <f>'Decision tree'!AK581</f>
        <v>1</v>
      </c>
      <c r="F448" s="731">
        <f>'Decision tree'!AL581</f>
        <v>0</v>
      </c>
      <c r="G448" s="563">
        <f>SUM('Decision tree'!AM581:AN581)</f>
        <v>0</v>
      </c>
      <c r="H448" s="563">
        <f>SUM('Decision tree'!AO581:AP581)</f>
        <v>0</v>
      </c>
      <c r="I448" s="436"/>
      <c r="J448" s="436"/>
      <c r="K448" s="436"/>
      <c r="L448" s="436"/>
      <c r="M448" s="201"/>
      <c r="N448"/>
      <c r="R448" s="761" t="s">
        <v>157</v>
      </c>
      <c r="S448" s="762"/>
      <c r="T448" s="563">
        <f>'Decision tree'!AV96</f>
        <v>0</v>
      </c>
      <c r="U448" s="563">
        <f>'Decision tree'!AW96</f>
        <v>0</v>
      </c>
      <c r="V448" s="563">
        <f>SUM('Decision tree'!AX96:AY96)</f>
        <v>0</v>
      </c>
      <c r="W448" s="563">
        <f>SUM('Decision tree'!AZ96:BA96)</f>
        <v>1</v>
      </c>
      <c r="X448" s="563">
        <f>'Decision tree'!BB96</f>
        <v>0</v>
      </c>
      <c r="AF448" s="201"/>
      <c r="AH448" s="201"/>
      <c r="AI448" s="201"/>
      <c r="AJ448" s="201"/>
      <c r="AK448" s="201"/>
    </row>
    <row r="449" spans="3:37" ht="96.5" customHeight="1" x14ac:dyDescent="0.35">
      <c r="C449" s="366"/>
      <c r="D449" s="463" t="str">
        <f>'Decision tree'!AJ582</f>
        <v>Not enough space to house the animal</v>
      </c>
      <c r="E449" s="731">
        <f>'Decision tree'!AK582</f>
        <v>1</v>
      </c>
      <c r="F449" s="731">
        <f>'Decision tree'!AL582</f>
        <v>0</v>
      </c>
      <c r="G449" s="563">
        <f>SUM('Decision tree'!AM582:AN582)</f>
        <v>0</v>
      </c>
      <c r="H449" s="563">
        <f>SUM('Decision tree'!AO582:AP582)</f>
        <v>0</v>
      </c>
      <c r="I449" s="436"/>
      <c r="J449" s="436"/>
      <c r="K449" s="436"/>
      <c r="L449" s="436"/>
      <c r="M449" s="201"/>
      <c r="N449"/>
      <c r="R449" s="761" t="s">
        <v>159</v>
      </c>
      <c r="S449" s="762"/>
      <c r="T449" s="563">
        <f>'Decision tree'!AV97</f>
        <v>0</v>
      </c>
      <c r="U449" s="563">
        <f>'Decision tree'!AW97</f>
        <v>0</v>
      </c>
      <c r="V449" s="563">
        <f>SUM('Decision tree'!AX97:AY97)</f>
        <v>0</v>
      </c>
      <c r="W449" s="563">
        <f>SUM('Decision tree'!AZ97:BA97)</f>
        <v>0.75</v>
      </c>
      <c r="X449" s="563">
        <f>'Decision tree'!BB97</f>
        <v>0.25</v>
      </c>
      <c r="Y449" s="436"/>
      <c r="Z449" s="436"/>
      <c r="AA449" s="436"/>
      <c r="AB449" s="436"/>
      <c r="AC449" s="436"/>
      <c r="AD449" s="436"/>
      <c r="AE449" s="436"/>
      <c r="AF449" s="201"/>
      <c r="AH449" s="201"/>
      <c r="AI449" s="201"/>
      <c r="AJ449" s="201"/>
      <c r="AK449" s="201"/>
    </row>
    <row r="450" spans="3:37" ht="70" customHeight="1" x14ac:dyDescent="0.4">
      <c r="D450" s="463" t="str">
        <f>'Decision tree'!AJ583</f>
        <v>Didn’t have appropriate housing for the animal</v>
      </c>
      <c r="E450" s="563">
        <f>'Decision tree'!AK583</f>
        <v>1</v>
      </c>
      <c r="F450" s="563">
        <f>'Decision tree'!AL583</f>
        <v>0</v>
      </c>
      <c r="G450" s="563">
        <f>SUM('Decision tree'!AM583:AN583)</f>
        <v>0</v>
      </c>
      <c r="H450" s="563">
        <f>SUM('Decision tree'!AO583:AP583)</f>
        <v>0</v>
      </c>
      <c r="R450" s="761" t="s">
        <v>161</v>
      </c>
      <c r="S450" s="762"/>
      <c r="T450" s="563">
        <f>'Decision tree'!AV98</f>
        <v>0.25</v>
      </c>
      <c r="U450" s="563">
        <f>'Decision tree'!AW98</f>
        <v>0</v>
      </c>
      <c r="V450" s="563">
        <f>SUM('Decision tree'!AX98:AY98)</f>
        <v>0.5</v>
      </c>
      <c r="W450" s="563">
        <f>SUM('Decision tree'!AZ98:BA98)</f>
        <v>0.25</v>
      </c>
      <c r="X450" s="563">
        <f>'Decision tree'!BB98</f>
        <v>0</v>
      </c>
    </row>
    <row r="451" spans="3:37" ht="70" customHeight="1" x14ac:dyDescent="0.4">
      <c r="D451" s="463" t="str">
        <f>'Decision tree'!AJ584</f>
        <v>Wanted to use the space that animals were kept, in a different way</v>
      </c>
      <c r="E451" s="563">
        <f>'Decision tree'!AK584</f>
        <v>0.75</v>
      </c>
      <c r="F451" s="563">
        <f>'Decision tree'!AL584</f>
        <v>0</v>
      </c>
      <c r="G451" s="563">
        <f>SUM('Decision tree'!AM584:AN584)</f>
        <v>0</v>
      </c>
      <c r="H451" s="563">
        <f>SUM('Decision tree'!AO584:AP584)</f>
        <v>0</v>
      </c>
      <c r="R451" s="761" t="s">
        <v>163</v>
      </c>
      <c r="S451" s="762"/>
      <c r="T451" s="563">
        <f>'Decision tree'!AV99</f>
        <v>0.25</v>
      </c>
      <c r="U451" s="563">
        <f>'Decision tree'!AW99</f>
        <v>0.25</v>
      </c>
      <c r="V451" s="563">
        <f>SUM('Decision tree'!AX99:AY99)</f>
        <v>0</v>
      </c>
      <c r="W451" s="563">
        <f>SUM('Decision tree'!AZ99:BA99)</f>
        <v>0.5</v>
      </c>
      <c r="X451" s="563">
        <f>'Decision tree'!BB99</f>
        <v>0</v>
      </c>
      <c r="Y451" s="232"/>
      <c r="Z451" s="232"/>
      <c r="AA451" s="232"/>
      <c r="AB451" s="232"/>
      <c r="AC451" s="232"/>
      <c r="AD451" s="232"/>
      <c r="AE451" s="232"/>
    </row>
    <row r="452" spans="3:37" ht="83" customHeight="1" x14ac:dyDescent="0.4">
      <c r="D452" s="463" t="str">
        <f>'Decision tree'!AJ585</f>
        <v>Difficulties with having someone to look after the animal e.g., daily care, during the holidays, nominated staff member left and no one to replace.</v>
      </c>
      <c r="E452" s="563">
        <f>'Decision tree'!AK585</f>
        <v>0.5</v>
      </c>
      <c r="F452" s="563">
        <f>'Decision tree'!AL585</f>
        <v>0</v>
      </c>
      <c r="G452" s="563">
        <f>SUM('Decision tree'!AM585:AN585)</f>
        <v>0</v>
      </c>
      <c r="H452" s="563">
        <f>SUM('Decision tree'!AO585:AP585)</f>
        <v>0.25</v>
      </c>
      <c r="R452" s="761" t="s">
        <v>165</v>
      </c>
      <c r="S452" s="762"/>
      <c r="T452" s="563">
        <f>'Decision tree'!AV100</f>
        <v>0</v>
      </c>
      <c r="U452" s="563">
        <f>'Decision tree'!AW100</f>
        <v>0</v>
      </c>
      <c r="V452" s="563">
        <f>SUM('Decision tree'!AX100:AY100)</f>
        <v>0.75</v>
      </c>
      <c r="W452" s="563">
        <f>SUM('Decision tree'!AZ100:BA100)</f>
        <v>0.25</v>
      </c>
      <c r="X452" s="563">
        <f>'Decision tree'!BB100</f>
        <v>0</v>
      </c>
    </row>
    <row r="453" spans="3:37" ht="70" customHeight="1" x14ac:dyDescent="0.45">
      <c r="D453" s="463" t="str">
        <f>'Decision tree'!AJ586</f>
        <v xml:space="preserve"> Difficulties with ensuring equity of access</v>
      </c>
      <c r="E453" s="563">
        <f>'Decision tree'!AK586</f>
        <v>0.75</v>
      </c>
      <c r="F453" s="563">
        <f>'Decision tree'!AL586</f>
        <v>0</v>
      </c>
      <c r="G453" s="563">
        <f>SUM('Decision tree'!AM586:AN586)</f>
        <v>0</v>
      </c>
      <c r="H453" s="563">
        <f>SUM('Decision tree'!AO586:AP586)</f>
        <v>0</v>
      </c>
      <c r="R453" s="761" t="s">
        <v>167</v>
      </c>
      <c r="S453" s="762"/>
      <c r="T453" s="563">
        <f>'Decision tree'!AV101</f>
        <v>0.25</v>
      </c>
      <c r="U453" s="563">
        <f>'Decision tree'!AW101</f>
        <v>0.25</v>
      </c>
      <c r="V453" s="563">
        <f>SUM('Decision tree'!AX101:AY101)</f>
        <v>0</v>
      </c>
      <c r="W453" s="563">
        <f>SUM('Decision tree'!AZ101:BA101)</f>
        <v>0.5</v>
      </c>
      <c r="X453" s="563">
        <f>'Decision tree'!BB101</f>
        <v>0</v>
      </c>
      <c r="Y453" s="339"/>
      <c r="AA453" s="435"/>
      <c r="AB453" s="435"/>
      <c r="AC453" s="435"/>
      <c r="AD453" s="435"/>
      <c r="AE453" s="435"/>
    </row>
    <row r="454" spans="3:37" ht="70" customHeight="1" x14ac:dyDescent="0.45">
      <c r="D454" s="463" t="str">
        <f>'Decision tree'!AJ587</f>
        <v>Issues with cultural and religious factors affecting access to the animal</v>
      </c>
      <c r="E454" s="563">
        <f>'Decision tree'!AK587</f>
        <v>0.75</v>
      </c>
      <c r="F454" s="563">
        <f>'Decision tree'!AL587</f>
        <v>0</v>
      </c>
      <c r="G454" s="563">
        <f>SUM('Decision tree'!AM587:AN587)</f>
        <v>0</v>
      </c>
      <c r="H454" s="563">
        <f>SUM('Decision tree'!AO587:AP587)</f>
        <v>0</v>
      </c>
      <c r="R454" s="761" t="s">
        <v>170</v>
      </c>
      <c r="S454" s="762"/>
      <c r="T454" s="563">
        <f>'Decision tree'!AV102</f>
        <v>0</v>
      </c>
      <c r="U454" s="563">
        <f>'Decision tree'!AW102</f>
        <v>0.25</v>
      </c>
      <c r="V454" s="563">
        <f>SUM('Decision tree'!AX102:AY102)</f>
        <v>0</v>
      </c>
      <c r="W454" s="563">
        <f>SUM('Decision tree'!AZ102:BA102)</f>
        <v>0.75</v>
      </c>
      <c r="X454" s="563">
        <f>'Decision tree'!BB102</f>
        <v>0</v>
      </c>
      <c r="Y454" s="339"/>
    </row>
    <row r="455" spans="3:37" ht="70" customHeight="1" x14ac:dyDescent="0.45">
      <c r="D455" s="463" t="str">
        <f>'Decision tree'!AJ588</f>
        <v>Unhappy about the frequency of visits by an external organisation</v>
      </c>
      <c r="E455" s="563">
        <f>'Decision tree'!AK588</f>
        <v>0.75</v>
      </c>
      <c r="F455" s="563">
        <f>'Decision tree'!AL588</f>
        <v>0</v>
      </c>
      <c r="G455" s="563">
        <f>SUM('Decision tree'!AM588:AN588)</f>
        <v>0</v>
      </c>
      <c r="H455" s="563">
        <f>SUM('Decision tree'!AO588:AP588)</f>
        <v>0</v>
      </c>
      <c r="R455" s="761" t="s">
        <v>173</v>
      </c>
      <c r="S455" s="762"/>
      <c r="T455" s="563">
        <f>'Decision tree'!AV103</f>
        <v>0.25</v>
      </c>
      <c r="U455" s="563">
        <f>'Decision tree'!AW103</f>
        <v>0.25</v>
      </c>
      <c r="V455" s="563">
        <f>SUM('Decision tree'!AX103:AY103)</f>
        <v>0</v>
      </c>
      <c r="W455" s="563">
        <f>SUM('Decision tree'!AZ103:BA103)</f>
        <v>0.5</v>
      </c>
      <c r="X455" s="563">
        <f>'Decision tree'!BB103</f>
        <v>0</v>
      </c>
      <c r="Y455" s="339"/>
    </row>
    <row r="456" spans="3:37" ht="70" customHeight="1" x14ac:dyDescent="0.45">
      <c r="D456" s="463" t="str">
        <f>'Decision tree'!AJ589</f>
        <v xml:space="preserve">Issues with human health and safety </v>
      </c>
      <c r="E456" s="563">
        <f>'Decision tree'!AK589</f>
        <v>0.5</v>
      </c>
      <c r="F456" s="563">
        <f>'Decision tree'!AL589</f>
        <v>0</v>
      </c>
      <c r="G456" s="563">
        <f>SUM('Decision tree'!AM589:AN589)</f>
        <v>0</v>
      </c>
      <c r="H456" s="563">
        <f>SUM('Decision tree'!AO589:AP589)</f>
        <v>0</v>
      </c>
      <c r="R456" s="761" t="s">
        <v>174</v>
      </c>
      <c r="S456" s="762"/>
      <c r="T456" s="563">
        <f>'Decision tree'!AV104</f>
        <v>0</v>
      </c>
      <c r="U456" s="563">
        <f>'Decision tree'!AW104</f>
        <v>0.25</v>
      </c>
      <c r="V456" s="563">
        <f>SUM('Decision tree'!AX104:AY104)</f>
        <v>0</v>
      </c>
      <c r="W456" s="563">
        <f>SUM('Decision tree'!AZ104:BA104)</f>
        <v>0.75</v>
      </c>
      <c r="X456" s="563">
        <f>'Decision tree'!BB104</f>
        <v>0</v>
      </c>
      <c r="Y456" s="339"/>
    </row>
    <row r="457" spans="3:37" ht="70" customHeight="1" x14ac:dyDescent="0.45">
      <c r="D457" s="463" t="str">
        <f>'Decision tree'!AJ590</f>
        <v>Issues with staff dislike of animals</v>
      </c>
      <c r="E457" s="563">
        <f>'Decision tree'!AK590</f>
        <v>0.75</v>
      </c>
      <c r="F457" s="563">
        <f>'Decision tree'!AL590</f>
        <v>0</v>
      </c>
      <c r="G457" s="563">
        <f>SUM('Decision tree'!AM590:AN590)</f>
        <v>0</v>
      </c>
      <c r="H457" s="563">
        <f>SUM('Decision tree'!AO590:AP590)</f>
        <v>0</v>
      </c>
      <c r="R457" s="761" t="s">
        <v>175</v>
      </c>
      <c r="S457" s="762"/>
      <c r="T457" s="563">
        <f>'Decision tree'!AV105</f>
        <v>0.25</v>
      </c>
      <c r="U457" s="563">
        <f>'Decision tree'!AW105</f>
        <v>0.5</v>
      </c>
      <c r="V457" s="563">
        <f>SUM('Decision tree'!AX105:AY105)</f>
        <v>0.25</v>
      </c>
      <c r="W457" s="563">
        <f>SUM('Decision tree'!AZ105:BA105)</f>
        <v>0</v>
      </c>
      <c r="X457" s="563">
        <f>'Decision tree'!BB105</f>
        <v>0</v>
      </c>
      <c r="Y457" s="339"/>
    </row>
    <row r="458" spans="3:37" ht="70" customHeight="1" x14ac:dyDescent="0.45">
      <c r="D458" s="463" t="str">
        <f>'Decision tree'!AJ591</f>
        <v>Issues with children’s dislike of animals</v>
      </c>
      <c r="E458" s="563">
        <f>'Decision tree'!AK591</f>
        <v>0.75</v>
      </c>
      <c r="F458" s="563">
        <f>'Decision tree'!AL591</f>
        <v>0</v>
      </c>
      <c r="G458" s="563">
        <f>SUM('Decision tree'!AM591:AN591)</f>
        <v>0</v>
      </c>
      <c r="H458" s="563">
        <f>SUM('Decision tree'!AO591:AP591)</f>
        <v>0</v>
      </c>
      <c r="R458" s="761" t="s">
        <v>176</v>
      </c>
      <c r="S458" s="762"/>
      <c r="T458" s="563">
        <f>'Decision tree'!AV106</f>
        <v>0.25</v>
      </c>
      <c r="U458" s="563">
        <f>'Decision tree'!AW106</f>
        <v>0.25</v>
      </c>
      <c r="V458" s="563">
        <f>SUM('Decision tree'!AX106:AY106)</f>
        <v>0.5</v>
      </c>
      <c r="W458" s="563">
        <f>SUM('Decision tree'!AZ106:BA106)</f>
        <v>0</v>
      </c>
      <c r="X458" s="563">
        <f>'Decision tree'!BB106</f>
        <v>0</v>
      </c>
      <c r="Y458" s="339"/>
    </row>
    <row r="459" spans="3:37" ht="70" customHeight="1" x14ac:dyDescent="0.45">
      <c r="D459" s="463" t="str">
        <f>'Decision tree'!AJ592</f>
        <v>Issues with staff anxiety / fear of animals</v>
      </c>
      <c r="E459" s="563">
        <f>'Decision tree'!AK592</f>
        <v>0.75</v>
      </c>
      <c r="F459" s="563">
        <f>'Decision tree'!AL592</f>
        <v>0</v>
      </c>
      <c r="G459" s="563">
        <f>SUM('Decision tree'!AM592:AN592)</f>
        <v>0</v>
      </c>
      <c r="H459" s="563">
        <f>SUM('Decision tree'!AO592:AP592)</f>
        <v>0</v>
      </c>
      <c r="R459" s="761" t="s">
        <v>177</v>
      </c>
      <c r="S459" s="762"/>
      <c r="T459" s="563">
        <f>'Decision tree'!AV107</f>
        <v>0.25</v>
      </c>
      <c r="U459" s="563">
        <f>'Decision tree'!AW107</f>
        <v>0</v>
      </c>
      <c r="V459" s="563">
        <f>SUM('Decision tree'!AX107:AY107)</f>
        <v>0</v>
      </c>
      <c r="W459" s="563">
        <f>SUM('Decision tree'!AZ107:BA107)</f>
        <v>0.5</v>
      </c>
      <c r="X459" s="563">
        <f>'Decision tree'!BB107</f>
        <v>0.25</v>
      </c>
      <c r="Y459" s="339"/>
    </row>
    <row r="460" spans="3:37" ht="70" customHeight="1" x14ac:dyDescent="0.45">
      <c r="D460" s="463" t="str">
        <f>'Decision tree'!AJ593</f>
        <v xml:space="preserve"> Issues with children’s anxiety / fear of animals</v>
      </c>
      <c r="E460" s="563">
        <f>'Decision tree'!AK593</f>
        <v>0.75</v>
      </c>
      <c r="F460" s="563">
        <f>'Decision tree'!AL593</f>
        <v>0</v>
      </c>
      <c r="G460" s="563">
        <f>SUM('Decision tree'!AM593:AN593)</f>
        <v>0</v>
      </c>
      <c r="H460" s="563">
        <f>SUM('Decision tree'!AO593:AP593)</f>
        <v>0</v>
      </c>
      <c r="R460" s="761" t="s">
        <v>178</v>
      </c>
      <c r="S460" s="762"/>
      <c r="T460" s="563">
        <f>'Decision tree'!AV108</f>
        <v>0.25</v>
      </c>
      <c r="U460" s="563">
        <f>'Decision tree'!AW108</f>
        <v>0</v>
      </c>
      <c r="V460" s="563">
        <f>SUM('Decision tree'!AX108:AY108)</f>
        <v>0.25</v>
      </c>
      <c r="W460" s="563">
        <f>SUM('Decision tree'!AZ108:BA108)</f>
        <v>0.5</v>
      </c>
      <c r="X460" s="563">
        <f>'Decision tree'!BB108</f>
        <v>0</v>
      </c>
      <c r="Y460" s="339"/>
    </row>
    <row r="461" spans="3:37" ht="70" customHeight="1" x14ac:dyDescent="0.4">
      <c r="D461" s="463" t="str">
        <f>'Decision tree'!AJ594</f>
        <v>Issues with the local community due to including animals</v>
      </c>
      <c r="E461" s="563">
        <f>'Decision tree'!AK594</f>
        <v>0.75</v>
      </c>
      <c r="F461" s="563">
        <f>'Decision tree'!AL594</f>
        <v>0</v>
      </c>
      <c r="G461" s="563">
        <f>SUM('Decision tree'!AM594:AN594)</f>
        <v>0</v>
      </c>
      <c r="H461" s="563">
        <f>SUM('Decision tree'!AO594:AP594)</f>
        <v>0</v>
      </c>
      <c r="R461" s="761" t="s">
        <v>179</v>
      </c>
      <c r="S461" s="762"/>
      <c r="T461" s="563">
        <f>'Decision tree'!AV109</f>
        <v>0.25</v>
      </c>
      <c r="U461" s="563">
        <f>'Decision tree'!AW109</f>
        <v>0</v>
      </c>
      <c r="V461" s="563">
        <f>SUM('Decision tree'!AX109:AY109)</f>
        <v>0.25</v>
      </c>
      <c r="W461" s="563">
        <f>SUM('Decision tree'!AZ109:BA109)</f>
        <v>0.5</v>
      </c>
      <c r="X461" s="563">
        <f>'Decision tree'!BB109</f>
        <v>0</v>
      </c>
    </row>
    <row r="462" spans="3:37" ht="70" customHeight="1" x14ac:dyDescent="0.7">
      <c r="D462" s="463" t="str">
        <f>'Decision tree'!AJ595</f>
        <v>Issues with the school neighbours due to including animals</v>
      </c>
      <c r="E462" s="563">
        <f>'Decision tree'!AK595</f>
        <v>0.75</v>
      </c>
      <c r="F462" s="563">
        <f>'Decision tree'!AL595</f>
        <v>0</v>
      </c>
      <c r="G462" s="563">
        <f>SUM('Decision tree'!AM595:AN595)</f>
        <v>0</v>
      </c>
      <c r="H462" s="563">
        <f>SUM('Decision tree'!AO595:AP595)</f>
        <v>0</v>
      </c>
      <c r="R462" s="761" t="s">
        <v>180</v>
      </c>
      <c r="S462" s="762"/>
      <c r="T462" s="563">
        <f>'Decision tree'!AV110</f>
        <v>0.25</v>
      </c>
      <c r="U462" s="563">
        <f>'Decision tree'!AW110</f>
        <v>0</v>
      </c>
      <c r="V462" s="563">
        <f>SUM('Decision tree'!AX110:AY110)</f>
        <v>0.25</v>
      </c>
      <c r="W462" s="563">
        <f>SUM('Decision tree'!AZ110:BA110)</f>
        <v>0.5</v>
      </c>
      <c r="X462" s="563">
        <f>'Decision tree'!BB110</f>
        <v>0</v>
      </c>
      <c r="Y462" s="551"/>
      <c r="Z462" s="551"/>
      <c r="AA462" s="551"/>
      <c r="AB462" s="551"/>
      <c r="AC462" s="551"/>
      <c r="AD462" s="551"/>
      <c r="AE462" s="551"/>
    </row>
    <row r="463" spans="3:37" ht="70" customHeight="1" x14ac:dyDescent="0.4">
      <c r="D463" s="463" t="str">
        <f>'Decision tree'!AJ596</f>
        <v>Animal was not cared for adequately e.g., feeding, cleaning house</v>
      </c>
      <c r="E463" s="563">
        <f>'Decision tree'!AK596</f>
        <v>0.75</v>
      </c>
      <c r="F463" s="563">
        <f>'Decision tree'!AL596</f>
        <v>0</v>
      </c>
      <c r="G463" s="563">
        <f>SUM('Decision tree'!AM596:AN596)</f>
        <v>0</v>
      </c>
      <c r="H463" s="563">
        <f>SUM('Decision tree'!AO596:AP596)</f>
        <v>0</v>
      </c>
      <c r="R463" s="761" t="s">
        <v>181</v>
      </c>
      <c r="S463" s="762"/>
      <c r="T463" s="563">
        <f>'Decision tree'!AV111</f>
        <v>0.25</v>
      </c>
      <c r="U463" s="563">
        <f>'Decision tree'!AW111</f>
        <v>0</v>
      </c>
      <c r="V463" s="563">
        <f>SUM('Decision tree'!AX111:AY111)</f>
        <v>0.25</v>
      </c>
      <c r="W463" s="563">
        <f>SUM('Decision tree'!AZ111:BA111)</f>
        <v>0.5</v>
      </c>
      <c r="X463" s="563">
        <f>'Decision tree'!BB111</f>
        <v>0</v>
      </c>
    </row>
    <row r="464" spans="3:37" ht="70" customHeight="1" x14ac:dyDescent="0.4">
      <c r="D464" s="463" t="str">
        <f>'Decision tree'!AJ597</f>
        <v>Unacceptable levels of animal stress during activities</v>
      </c>
      <c r="E464" s="563">
        <f>'Decision tree'!AK597</f>
        <v>0.5</v>
      </c>
      <c r="F464" s="563">
        <f>'Decision tree'!AL597</f>
        <v>0</v>
      </c>
      <c r="G464" s="563">
        <f>SUM('Decision tree'!AM597:AN597)</f>
        <v>0</v>
      </c>
      <c r="H464" s="563">
        <f>SUM('Decision tree'!AO597:AP597)</f>
        <v>0.25</v>
      </c>
      <c r="R464" s="761" t="s">
        <v>182</v>
      </c>
      <c r="S464" s="762"/>
      <c r="T464" s="563">
        <f>'Decision tree'!AV112</f>
        <v>0.25</v>
      </c>
      <c r="U464" s="563">
        <f>'Decision tree'!AW112</f>
        <v>0</v>
      </c>
      <c r="V464" s="563">
        <f>SUM('Decision tree'!AX112:AY112)</f>
        <v>0.75</v>
      </c>
      <c r="W464" s="563">
        <f>SUM('Decision tree'!AZ112:BA112)</f>
        <v>0</v>
      </c>
      <c r="X464" s="563">
        <f>'Decision tree'!BB112</f>
        <v>0</v>
      </c>
      <c r="Y464" s="297"/>
      <c r="AA464" s="435"/>
      <c r="AB464" s="435"/>
      <c r="AC464" s="435"/>
      <c r="AD464" s="435"/>
      <c r="AE464" s="435"/>
    </row>
    <row r="465" spans="4:36" ht="70" customHeight="1" x14ac:dyDescent="0.4">
      <c r="D465" s="463" t="str">
        <f>'Decision tree'!AJ598</f>
        <v>Animal did not have enough uninterrupted time away from people</v>
      </c>
      <c r="E465" s="563">
        <f>'Decision tree'!AK598</f>
        <v>0.5</v>
      </c>
      <c r="F465" s="563">
        <f>'Decision tree'!AL598</f>
        <v>0</v>
      </c>
      <c r="G465" s="563">
        <f>SUM('Decision tree'!AM598:AN598)</f>
        <v>0</v>
      </c>
      <c r="H465" s="563">
        <f>SUM('Decision tree'!AO598:AP598)</f>
        <v>0</v>
      </c>
      <c r="R465" s="761" t="s">
        <v>183</v>
      </c>
      <c r="S465" s="762"/>
      <c r="T465" s="563">
        <f>'Decision tree'!AV113</f>
        <v>0.25</v>
      </c>
      <c r="U465" s="563">
        <f>'Decision tree'!AW113</f>
        <v>0.25</v>
      </c>
      <c r="V465" s="563">
        <f>SUM('Decision tree'!AX113:AY113)</f>
        <v>0.25</v>
      </c>
      <c r="W465" s="563">
        <f>SUM('Decision tree'!AZ113:BA113)</f>
        <v>0.25</v>
      </c>
      <c r="X465" s="563">
        <f>'Decision tree'!BB113</f>
        <v>0</v>
      </c>
      <c r="Y465" s="297"/>
    </row>
    <row r="466" spans="4:36" ht="70" customHeight="1" x14ac:dyDescent="0.4">
      <c r="D466" s="463" t="str">
        <f>'Decision tree'!AJ599</f>
        <v>Animal was physically harmed</v>
      </c>
      <c r="E466" s="563">
        <f>'Decision tree'!AK599</f>
        <v>0.75</v>
      </c>
      <c r="F466" s="563">
        <f>'Decision tree'!AL599</f>
        <v>0</v>
      </c>
      <c r="G466" s="563">
        <f>SUM('Decision tree'!AM599:AN599)</f>
        <v>0</v>
      </c>
      <c r="H466" s="563">
        <f>SUM('Decision tree'!AO599:AP599)</f>
        <v>0</v>
      </c>
      <c r="R466" s="761" t="s">
        <v>184</v>
      </c>
      <c r="S466" s="762"/>
      <c r="T466" s="563">
        <f>'Decision tree'!AV114</f>
        <v>0</v>
      </c>
      <c r="U466" s="563">
        <f>'Decision tree'!AW114</f>
        <v>0</v>
      </c>
      <c r="V466" s="563">
        <f>SUM('Decision tree'!AX114:AY114)</f>
        <v>0.5</v>
      </c>
      <c r="W466" s="563">
        <f>SUM('Decision tree'!AZ114:BA114)</f>
        <v>0.5</v>
      </c>
      <c r="X466" s="563">
        <f>'Decision tree'!BB114</f>
        <v>0</v>
      </c>
      <c r="Y466" s="297"/>
    </row>
    <row r="467" spans="4:36" ht="70" customHeight="1" x14ac:dyDescent="0.4">
      <c r="D467" s="463" t="str">
        <f>'Decision tree'!AJ600</f>
        <v>Animal retired</v>
      </c>
      <c r="E467" s="563">
        <f>'Decision tree'!AK600</f>
        <v>0.75</v>
      </c>
      <c r="F467" s="563">
        <f>'Decision tree'!AL600</f>
        <v>0</v>
      </c>
      <c r="G467" s="563">
        <f>SUM('Decision tree'!AM600:AN600)</f>
        <v>0</v>
      </c>
      <c r="H467" s="563">
        <f>SUM('Decision tree'!AO600:AP600)</f>
        <v>0</v>
      </c>
      <c r="R467" s="761" t="s">
        <v>185</v>
      </c>
      <c r="S467" s="762"/>
      <c r="T467" s="563">
        <f>'Decision tree'!AV115</f>
        <v>0</v>
      </c>
      <c r="U467" s="563">
        <f>'Decision tree'!AW115</f>
        <v>0</v>
      </c>
      <c r="V467" s="563">
        <f>SUM('Decision tree'!AX115:AY115)</f>
        <v>0.5</v>
      </c>
      <c r="W467" s="563">
        <f>SUM('Decision tree'!AZ115:BA115)</f>
        <v>0.5</v>
      </c>
      <c r="X467" s="563">
        <f>'Decision tree'!BB115</f>
        <v>0</v>
      </c>
      <c r="Y467" s="297"/>
    </row>
    <row r="468" spans="4:36" ht="70" customHeight="1" x14ac:dyDescent="0.4">
      <c r="D468" s="463" t="str">
        <f>'Decision tree'!AJ601</f>
        <v>Animal died</v>
      </c>
      <c r="E468" s="563">
        <f>'Decision tree'!AK601</f>
        <v>0.5</v>
      </c>
      <c r="F468" s="563">
        <f>'Decision tree'!AL601</f>
        <v>0</v>
      </c>
      <c r="G468" s="563">
        <f>SUM('Decision tree'!AM601:AN601)</f>
        <v>0</v>
      </c>
      <c r="H468" s="563">
        <f>SUM('Decision tree'!AO601:AP601)</f>
        <v>0.25</v>
      </c>
      <c r="R468" s="761" t="s">
        <v>186</v>
      </c>
      <c r="S468" s="762"/>
      <c r="T468" s="563">
        <f>'Decision tree'!AV116</f>
        <v>0.25</v>
      </c>
      <c r="U468" s="563">
        <f>'Decision tree'!AW116</f>
        <v>0.25</v>
      </c>
      <c r="V468" s="563">
        <f>SUM('Decision tree'!AX116:AY116)</f>
        <v>0.25</v>
      </c>
      <c r="W468" s="563">
        <f>SUM('Decision tree'!AZ116:BA116)</f>
        <v>0.25</v>
      </c>
      <c r="X468" s="563">
        <f>'Decision tree'!BB116</f>
        <v>0</v>
      </c>
      <c r="Y468" s="297"/>
    </row>
    <row r="469" spans="4:36" ht="70" customHeight="1" x14ac:dyDescent="0.4">
      <c r="D469" s="463" t="str">
        <f>'Decision tree'!AJ602</f>
        <v>Decreased interest in the animal</v>
      </c>
      <c r="E469" s="563">
        <f>'Decision tree'!AK602</f>
        <v>0.5</v>
      </c>
      <c r="F469" s="563">
        <f>'Decision tree'!AL602</f>
        <v>0</v>
      </c>
      <c r="G469" s="563">
        <f>SUM('Decision tree'!AM602:AN602)</f>
        <v>0</v>
      </c>
      <c r="H469" s="563">
        <f>SUM('Decision tree'!AO602:AP602)</f>
        <v>0.25</v>
      </c>
      <c r="R469" s="761" t="s">
        <v>187</v>
      </c>
      <c r="S469" s="762"/>
      <c r="T469" s="563">
        <f>'Decision tree'!AV117</f>
        <v>0.5</v>
      </c>
      <c r="U469" s="563">
        <f>'Decision tree'!AW117</f>
        <v>0</v>
      </c>
      <c r="V469" s="563">
        <f>SUM('Decision tree'!AX117:AY117)</f>
        <v>0.25</v>
      </c>
      <c r="W469" s="563">
        <f>SUM('Decision tree'!AZ117:BA117)</f>
        <v>0.25</v>
      </c>
      <c r="X469" s="563">
        <f>'Decision tree'!BB117</f>
        <v>0</v>
      </c>
    </row>
    <row r="470" spans="4:36" ht="70" customHeight="1" x14ac:dyDescent="0.4">
      <c r="D470" s="463" t="str">
        <f>'Decision tree'!AJ603</f>
        <v>Unable to continue ongoing financial costs for upkeep and veterinary care for animal kept by the school</v>
      </c>
      <c r="E470" s="563">
        <f>'Decision tree'!AK603</f>
        <v>0.25</v>
      </c>
      <c r="F470" s="563">
        <f>'Decision tree'!AL603</f>
        <v>0</v>
      </c>
      <c r="G470" s="563">
        <f>SUM('Decision tree'!AM603:AN603)</f>
        <v>0</v>
      </c>
      <c r="H470" s="563">
        <f>SUM('Decision tree'!AO603:AP603)</f>
        <v>0.5</v>
      </c>
      <c r="R470" s="761" t="s">
        <v>188</v>
      </c>
      <c r="S470" s="762"/>
      <c r="T470" s="563">
        <f>'Decision tree'!AV118</f>
        <v>0.5</v>
      </c>
      <c r="U470" s="563">
        <f>'Decision tree'!AW118</f>
        <v>0</v>
      </c>
      <c r="V470" s="563">
        <f>SUM('Decision tree'!AX118:AY118)</f>
        <v>0.25</v>
      </c>
      <c r="W470" s="563">
        <f>SUM('Decision tree'!AZ118:BA118)</f>
        <v>0.25</v>
      </c>
      <c r="X470" s="563">
        <f>'Decision tree'!BB118</f>
        <v>0</v>
      </c>
      <c r="Y470" s="232"/>
      <c r="Z470" s="232"/>
      <c r="AA470" s="232"/>
      <c r="AB470" s="232"/>
      <c r="AC470" s="232"/>
      <c r="AD470" s="232"/>
    </row>
    <row r="471" spans="4:36" ht="70" customHeight="1" x14ac:dyDescent="0.4">
      <c r="D471" s="463" t="str">
        <f>'Decision tree'!AJ604</f>
        <v>Cost of Animal Health Insurance if animal kept by the school</v>
      </c>
      <c r="E471" s="563">
        <f>'Decision tree'!AK604</f>
        <v>0.5</v>
      </c>
      <c r="F471" s="563">
        <f>'Decision tree'!AL604</f>
        <v>0</v>
      </c>
      <c r="G471" s="563">
        <f>SUM('Decision tree'!AM604:AN604)</f>
        <v>0</v>
      </c>
      <c r="H471" s="563">
        <f>SUM('Decision tree'!AO604:AP604)</f>
        <v>0.25</v>
      </c>
      <c r="R471" s="761" t="s">
        <v>189</v>
      </c>
      <c r="S471" s="762"/>
      <c r="T471" s="563">
        <f>'Decision tree'!AV119</f>
        <v>0.5</v>
      </c>
      <c r="U471" s="563">
        <f>'Decision tree'!AW119</f>
        <v>0</v>
      </c>
      <c r="V471" s="563">
        <f>SUM('Decision tree'!AX119:AY119)</f>
        <v>0.25</v>
      </c>
      <c r="W471" s="563">
        <f>SUM('Decision tree'!AZ119:BA119)</f>
        <v>0.25</v>
      </c>
      <c r="X471" s="563">
        <f>'Decision tree'!BB119</f>
        <v>0</v>
      </c>
      <c r="Y471" s="241"/>
      <c r="Z471" s="241"/>
      <c r="AA471" s="241"/>
      <c r="AB471" s="241"/>
      <c r="AC471" s="241"/>
      <c r="AD471" s="241"/>
    </row>
    <row r="472" spans="4:36" ht="70" customHeight="1" x14ac:dyDescent="0.4">
      <c r="D472" s="463" t="str">
        <f>'Decision tree'!AJ605</f>
        <v>Costs of public liability insurance</v>
      </c>
      <c r="E472" s="563">
        <f>'Decision tree'!AK605</f>
        <v>0.5</v>
      </c>
      <c r="F472" s="563">
        <f>'Decision tree'!AL605</f>
        <v>0</v>
      </c>
      <c r="G472" s="563">
        <f>SUM('Decision tree'!AM605:AN605)</f>
        <v>0</v>
      </c>
      <c r="H472" s="563">
        <f>SUM('Decision tree'!AO605:AP605)</f>
        <v>0.25</v>
      </c>
      <c r="R472" s="761" t="s">
        <v>190</v>
      </c>
      <c r="S472" s="762"/>
      <c r="T472" s="563">
        <f>'Decision tree'!AV120</f>
        <v>0.5</v>
      </c>
      <c r="U472" s="563">
        <f>'Decision tree'!AW120</f>
        <v>0</v>
      </c>
      <c r="V472" s="563">
        <f>SUM('Decision tree'!AX120:AY120)</f>
        <v>0</v>
      </c>
      <c r="W472" s="563">
        <f>SUM('Decision tree'!AZ120:BA120)</f>
        <v>0.5</v>
      </c>
      <c r="X472" s="563">
        <f>'Decision tree'!BB120</f>
        <v>0</v>
      </c>
      <c r="Y472" s="419"/>
      <c r="Z472" s="419"/>
      <c r="AA472" s="419"/>
      <c r="AB472" s="419"/>
      <c r="AC472" s="419"/>
      <c r="AE472" s="435"/>
      <c r="AF472" s="435"/>
      <c r="AG472" s="435"/>
      <c r="AH472" s="435"/>
      <c r="AI472" s="435"/>
    </row>
    <row r="473" spans="4:36" ht="70" customHeight="1" x14ac:dyDescent="0.4">
      <c r="D473" s="463" t="str">
        <f>'Decision tree'!AJ606</f>
        <v xml:space="preserve"> Costs of visits by an external organisation</v>
      </c>
      <c r="E473" s="563">
        <f>'Decision tree'!AK606</f>
        <v>0.5</v>
      </c>
      <c r="F473" s="563">
        <f>'Decision tree'!AL606</f>
        <v>0.25</v>
      </c>
      <c r="G473" s="563">
        <f>SUM('Decision tree'!AM606:AN606)</f>
        <v>0</v>
      </c>
      <c r="H473" s="563">
        <f>SUM('Decision tree'!AO606:AP606)</f>
        <v>0</v>
      </c>
      <c r="R473" s="761" t="s">
        <v>191</v>
      </c>
      <c r="S473" s="762"/>
      <c r="T473" s="563">
        <f>'Decision tree'!AV121</f>
        <v>0.5</v>
      </c>
      <c r="U473" s="563">
        <f>'Decision tree'!AW121</f>
        <v>0</v>
      </c>
      <c r="V473" s="563">
        <f>SUM('Decision tree'!AX121:AY121)</f>
        <v>0</v>
      </c>
      <c r="W473" s="563">
        <f>SUM('Decision tree'!AZ121:BA121)</f>
        <v>0.5</v>
      </c>
      <c r="X473" s="563">
        <f>'Decision tree'!BB121</f>
        <v>0</v>
      </c>
      <c r="Y473" s="419"/>
      <c r="Z473" s="419"/>
      <c r="AA473" s="297"/>
      <c r="AB473" s="297"/>
      <c r="AC473" s="297"/>
    </row>
    <row r="474" spans="4:36" ht="70" customHeight="1" x14ac:dyDescent="0.4">
      <c r="D474" s="463" t="str">
        <f>'Decision tree'!AJ607</f>
        <v>Financial costs of staff training</v>
      </c>
      <c r="E474" s="563">
        <f>'Decision tree'!AK607</f>
        <v>0.5</v>
      </c>
      <c r="F474" s="563">
        <f>'Decision tree'!AL607</f>
        <v>0</v>
      </c>
      <c r="G474" s="563">
        <f>SUM('Decision tree'!AM607:AN607)</f>
        <v>0</v>
      </c>
      <c r="H474" s="563">
        <f>SUM('Decision tree'!AO607:AP607)</f>
        <v>0.25</v>
      </c>
      <c r="R474" s="761" t="s">
        <v>193</v>
      </c>
      <c r="S474" s="762"/>
      <c r="T474" s="563">
        <f>'Decision tree'!AV122</f>
        <v>0.5</v>
      </c>
      <c r="U474" s="563">
        <f>'Decision tree'!AW122</f>
        <v>0</v>
      </c>
      <c r="V474" s="563">
        <f>SUM('Decision tree'!AX122:AY122)</f>
        <v>0</v>
      </c>
      <c r="W474" s="563">
        <f>SUM('Decision tree'!AZ122:BA122)</f>
        <v>0.5</v>
      </c>
      <c r="X474" s="563">
        <f>'Decision tree'!BB122</f>
        <v>0</v>
      </c>
      <c r="Y474" s="205"/>
      <c r="Z474" s="205"/>
      <c r="AA474" s="226"/>
      <c r="AB474" s="226"/>
      <c r="AC474" s="226"/>
    </row>
    <row r="475" spans="4:36" ht="70" customHeight="1" x14ac:dyDescent="0.4">
      <c r="D475" s="463" t="str">
        <f>'Decision tree'!AJ608</f>
        <v>Financial costs of staff time</v>
      </c>
      <c r="E475" s="563">
        <f>'Decision tree'!AK608</f>
        <v>0.25</v>
      </c>
      <c r="F475" s="563">
        <f>'Decision tree'!AL608</f>
        <v>0</v>
      </c>
      <c r="G475" s="563">
        <f>SUM('Decision tree'!AM608:AN608)</f>
        <v>0.25</v>
      </c>
      <c r="H475" s="563">
        <f>SUM('Decision tree'!AO608:AP608)</f>
        <v>0.25</v>
      </c>
      <c r="R475" s="761" t="s">
        <v>194</v>
      </c>
      <c r="S475" s="762"/>
      <c r="T475" s="563">
        <f>'Decision tree'!AV123</f>
        <v>0.5</v>
      </c>
      <c r="U475" s="563">
        <f>'Decision tree'!AW123</f>
        <v>0</v>
      </c>
      <c r="V475" s="563">
        <f>SUM('Decision tree'!AX123:AY123)</f>
        <v>0</v>
      </c>
      <c r="W475" s="563">
        <f>SUM('Decision tree'!AZ123:BA123)</f>
        <v>0.5</v>
      </c>
      <c r="X475" s="563">
        <f>'Decision tree'!BB123</f>
        <v>0</v>
      </c>
      <c r="Y475" s="242"/>
      <c r="Z475" s="242"/>
      <c r="AA475" s="242"/>
      <c r="AB475" s="242"/>
      <c r="AC475" s="242"/>
    </row>
    <row r="476" spans="4:36" ht="70" customHeight="1" x14ac:dyDescent="0.4">
      <c r="D476" s="463" t="str">
        <f>'Decision tree'!AJ609</f>
        <v>Lack of knowledge about how to care for animals</v>
      </c>
      <c r="E476" s="563">
        <f>'Decision tree'!AK609</f>
        <v>0.5</v>
      </c>
      <c r="F476" s="563">
        <f>'Decision tree'!AL609</f>
        <v>0</v>
      </c>
      <c r="G476" s="563">
        <f>SUM('Decision tree'!AM609:AN609)</f>
        <v>0.25</v>
      </c>
      <c r="H476" s="563">
        <f>SUM('Decision tree'!AO609:AP609)</f>
        <v>0</v>
      </c>
      <c r="R476" s="761" t="s">
        <v>195</v>
      </c>
      <c r="S476" s="762"/>
      <c r="T476" s="563">
        <f>'Decision tree'!AV124</f>
        <v>0.5</v>
      </c>
      <c r="U476" s="563">
        <f>'Decision tree'!AW124</f>
        <v>0</v>
      </c>
      <c r="V476" s="563">
        <f>SUM('Decision tree'!AX124:AY124)</f>
        <v>0.25</v>
      </c>
      <c r="W476" s="563">
        <f>SUM('Decision tree'!AZ124:BA124)</f>
        <v>0.25</v>
      </c>
      <c r="X476" s="563">
        <f>'Decision tree'!BB124</f>
        <v>0</v>
      </c>
      <c r="Y476" s="544"/>
      <c r="Z476" s="544"/>
      <c r="AA476" s="544"/>
      <c r="AB476" s="544"/>
      <c r="AC476" s="544"/>
    </row>
    <row r="477" spans="4:36" ht="70" customHeight="1" x14ac:dyDescent="0.4">
      <c r="D477" s="463" t="str">
        <f>'Decision tree'!AJ610</f>
        <v>Lack of guidance available to support caring for animals</v>
      </c>
      <c r="E477" s="563">
        <f>'Decision tree'!AK610</f>
        <v>0.75</v>
      </c>
      <c r="F477" s="563">
        <f>'Decision tree'!AL610</f>
        <v>0</v>
      </c>
      <c r="G477" s="563">
        <f>SUM('Decision tree'!AM610:AN610)</f>
        <v>0</v>
      </c>
      <c r="H477" s="563">
        <f>SUM('Decision tree'!AO610:AP610)</f>
        <v>0</v>
      </c>
      <c r="R477" s="761" t="s">
        <v>197</v>
      </c>
      <c r="S477" s="762"/>
      <c r="T477" s="563">
        <f>'Decision tree'!AV125</f>
        <v>0.5</v>
      </c>
      <c r="U477" s="563">
        <f>'Decision tree'!AW125</f>
        <v>0</v>
      </c>
      <c r="V477" s="563">
        <f>SUM('Decision tree'!AX125:AY125)</f>
        <v>0.25</v>
      </c>
      <c r="W477" s="563">
        <f>SUM('Decision tree'!AZ125:BA125)</f>
        <v>0.25</v>
      </c>
      <c r="X477" s="563">
        <f>'Decision tree'!BB125</f>
        <v>0</v>
      </c>
      <c r="Y477" s="544"/>
      <c r="Z477" s="544"/>
      <c r="AA477" s="544"/>
      <c r="AB477" s="544"/>
      <c r="AC477" s="544"/>
    </row>
    <row r="478" spans="4:36" ht="70" customHeight="1" x14ac:dyDescent="0.4">
      <c r="D478" s="463" t="str">
        <f>'Decision tree'!AJ611</f>
        <v xml:space="preserve"> Lack of knowledge about running the animal assisted interventions</v>
      </c>
      <c r="E478" s="563">
        <f>'Decision tree'!AK611</f>
        <v>0.75</v>
      </c>
      <c r="F478" s="563">
        <f>'Decision tree'!AL611</f>
        <v>0</v>
      </c>
      <c r="G478" s="563">
        <f>SUM('Decision tree'!AM611:AN611)</f>
        <v>0</v>
      </c>
      <c r="H478" s="563">
        <f>SUM('Decision tree'!AO611:AP611)</f>
        <v>0</v>
      </c>
      <c r="R478" s="761" t="s">
        <v>199</v>
      </c>
      <c r="S478" s="762"/>
      <c r="T478" s="563">
        <f>'Decision tree'!AV126</f>
        <v>0.5</v>
      </c>
      <c r="U478" s="563">
        <f>'Decision tree'!AW126</f>
        <v>0</v>
      </c>
      <c r="V478" s="563">
        <f>SUM('Decision tree'!AX126:AY126)</f>
        <v>0</v>
      </c>
      <c r="W478" s="563">
        <f>SUM('Decision tree'!AZ126:BA126)</f>
        <v>0.5</v>
      </c>
      <c r="X478" s="563">
        <f>'Decision tree'!BB126</f>
        <v>0</v>
      </c>
    </row>
    <row r="479" spans="4:36" ht="70" customHeight="1" x14ac:dyDescent="0.4">
      <c r="D479" s="463" t="str">
        <f>'Decision tree'!AJ612</f>
        <v>Lack of guidance available to support running the animal assisted interventions</v>
      </c>
      <c r="E479" s="563">
        <f>'Decision tree'!AK612</f>
        <v>0.5</v>
      </c>
      <c r="F479" s="563">
        <f>'Decision tree'!AL612</f>
        <v>0</v>
      </c>
      <c r="G479" s="563">
        <f>SUM('Decision tree'!AM612:AN612)</f>
        <v>0.25</v>
      </c>
      <c r="H479" s="563">
        <f>SUM('Decision tree'!AO612:AP612)</f>
        <v>0</v>
      </c>
      <c r="V479" s="232"/>
      <c r="W479" s="232"/>
      <c r="X479" s="232"/>
      <c r="Y479" s="232"/>
      <c r="Z479" s="232"/>
      <c r="AA479" s="232"/>
      <c r="AB479" s="232"/>
      <c r="AC479" s="232"/>
      <c r="AD479" s="232"/>
      <c r="AF479" s="435"/>
      <c r="AG479" s="435"/>
      <c r="AH479" s="435"/>
      <c r="AI479" s="435"/>
      <c r="AJ479" s="435"/>
    </row>
    <row r="480" spans="4:36" ht="70" customHeight="1" x14ac:dyDescent="0.4">
      <c r="D480" s="463" t="str">
        <f>'Decision tree'!AJ613</f>
        <v>Difficulties in identifying the qualifications that staff might need</v>
      </c>
      <c r="E480" s="563">
        <f>'Decision tree'!AK613</f>
        <v>0.75</v>
      </c>
      <c r="F480" s="563">
        <f>'Decision tree'!AL613</f>
        <v>0</v>
      </c>
      <c r="G480" s="563">
        <f>SUM('Decision tree'!AM613:AN613)</f>
        <v>0</v>
      </c>
      <c r="H480" s="563">
        <f>SUM('Decision tree'!AO613:AP613)</f>
        <v>0</v>
      </c>
      <c r="R480" s="430" t="s">
        <v>202</v>
      </c>
      <c r="AA480" s="241"/>
      <c r="AB480" s="241"/>
      <c r="AC480" s="241"/>
      <c r="AD480" s="241"/>
    </row>
    <row r="481" spans="3:26" ht="70" customHeight="1" x14ac:dyDescent="0.4">
      <c r="D481" s="463" t="str">
        <f>'Decision tree'!AJ614</f>
        <v>Difficulties with staff gaining identified qualifications</v>
      </c>
      <c r="E481" s="563">
        <f>'Decision tree'!AK614</f>
        <v>0.5</v>
      </c>
      <c r="F481" s="563">
        <f>'Decision tree'!AL614</f>
        <v>0</v>
      </c>
      <c r="G481" s="563">
        <f>SUM('Decision tree'!AM614:AN614)</f>
        <v>0.25</v>
      </c>
      <c r="H481" s="563">
        <f>SUM('Decision tree'!AO614:AP614)</f>
        <v>0</v>
      </c>
      <c r="R481" s="763" t="s">
        <v>204</v>
      </c>
      <c r="S481" s="428" t="s">
        <v>205</v>
      </c>
      <c r="T481" s="760" t="s">
        <v>206</v>
      </c>
      <c r="U481" s="760"/>
      <c r="V481" s="760"/>
      <c r="W481" s="760"/>
      <c r="X481" s="760"/>
      <c r="Y481" s="760"/>
      <c r="Z481" s="760"/>
    </row>
    <row r="482" spans="3:26" ht="70" customHeight="1" x14ac:dyDescent="0.4">
      <c r="D482" s="463" t="str">
        <f>'Decision tree'!AJ615</f>
        <v>Lack of training available</v>
      </c>
      <c r="E482" s="563">
        <f>'Decision tree'!AK615</f>
        <v>0.5</v>
      </c>
      <c r="F482" s="563">
        <f>'Decision tree'!AL615</f>
        <v>0</v>
      </c>
      <c r="G482" s="563">
        <f>SUM('Decision tree'!AM615:AN615)</f>
        <v>0.25</v>
      </c>
      <c r="H482" s="563">
        <f>SUM('Decision tree'!AO615:AP615)</f>
        <v>0</v>
      </c>
      <c r="R482" s="763"/>
      <c r="S482" s="428" t="s">
        <v>208</v>
      </c>
      <c r="T482" s="760" t="s">
        <v>209</v>
      </c>
      <c r="U482" s="760"/>
      <c r="V482" s="760"/>
      <c r="W482" s="760"/>
      <c r="X482" s="760"/>
      <c r="Y482" s="760"/>
      <c r="Z482" s="760"/>
    </row>
    <row r="483" spans="3:26" ht="40" customHeight="1" x14ac:dyDescent="0.4">
      <c r="R483" s="763"/>
      <c r="S483" s="428" t="s">
        <v>211</v>
      </c>
      <c r="T483" s="760" t="s">
        <v>212</v>
      </c>
      <c r="U483" s="760"/>
      <c r="V483" s="760"/>
      <c r="W483" s="760"/>
      <c r="X483" s="760"/>
      <c r="Y483" s="760"/>
      <c r="Z483" s="760"/>
    </row>
    <row r="484" spans="3:26" ht="40" customHeight="1" x14ac:dyDescent="0.4">
      <c r="R484" s="763"/>
      <c r="S484" s="428" t="s">
        <v>215</v>
      </c>
      <c r="T484" s="760" t="s">
        <v>216</v>
      </c>
      <c r="U484" s="760"/>
      <c r="V484" s="760"/>
      <c r="W484" s="760"/>
      <c r="X484" s="760"/>
      <c r="Y484" s="760"/>
      <c r="Z484" s="760"/>
    </row>
    <row r="485" spans="3:26" ht="40" customHeight="1" x14ac:dyDescent="0.4">
      <c r="D485" s="367" t="s">
        <v>166</v>
      </c>
      <c r="E485" s="338"/>
      <c r="F485" s="419"/>
      <c r="G485" s="419"/>
      <c r="H485" s="419"/>
      <c r="I485" s="419"/>
      <c r="J485" s="419"/>
      <c r="K485" s="419"/>
      <c r="L485" s="419"/>
      <c r="R485" s="763"/>
      <c r="S485" s="428" t="s">
        <v>219</v>
      </c>
      <c r="T485" s="760" t="s">
        <v>220</v>
      </c>
      <c r="U485" s="760"/>
      <c r="V485" s="760"/>
      <c r="W485" s="760"/>
      <c r="X485" s="760"/>
      <c r="Y485" s="760"/>
      <c r="Z485" s="760"/>
    </row>
    <row r="486" spans="3:26" ht="40" customHeight="1" x14ac:dyDescent="0.4">
      <c r="D486" s="413" t="s">
        <v>324</v>
      </c>
      <c r="E486" s="905" t="s">
        <v>664</v>
      </c>
      <c r="F486" s="905"/>
      <c r="G486" s="905"/>
      <c r="H486" s="905"/>
      <c r="I486" s="905"/>
      <c r="J486" s="905"/>
      <c r="K486" s="905"/>
      <c r="L486" s="905"/>
      <c r="M486" s="905"/>
      <c r="R486" s="763"/>
      <c r="S486" s="428" t="s">
        <v>222</v>
      </c>
      <c r="T486" s="760" t="s">
        <v>223</v>
      </c>
      <c r="U486" s="760"/>
      <c r="V486" s="760"/>
      <c r="W486" s="760"/>
      <c r="X486" s="760"/>
      <c r="Y486" s="760"/>
      <c r="Z486" s="760"/>
    </row>
    <row r="487" spans="3:26" ht="40" customHeight="1" x14ac:dyDescent="0.4">
      <c r="D487" s="413" t="s">
        <v>328</v>
      </c>
      <c r="E487" s="905" t="s">
        <v>665</v>
      </c>
      <c r="F487" s="905"/>
      <c r="G487" s="905"/>
      <c r="H487" s="905"/>
      <c r="I487" s="905"/>
      <c r="J487" s="905"/>
      <c r="K487" s="905"/>
      <c r="L487" s="905"/>
      <c r="M487" s="905"/>
      <c r="R487"/>
      <c r="S487" s="379"/>
      <c r="T487" s="380"/>
      <c r="U487" s="380"/>
      <c r="V487" s="380"/>
      <c r="W487" s="380"/>
      <c r="X487" s="380"/>
      <c r="Y487" s="380"/>
      <c r="Z487" s="380"/>
    </row>
    <row r="488" spans="3:26" ht="40" customHeight="1" x14ac:dyDescent="0.4">
      <c r="R488" s="429" t="s">
        <v>226</v>
      </c>
      <c r="S488" s="428" t="s">
        <v>227</v>
      </c>
      <c r="T488" s="757" t="s">
        <v>228</v>
      </c>
      <c r="U488" s="758"/>
      <c r="V488" s="758"/>
      <c r="W488" s="758"/>
      <c r="X488" s="758"/>
      <c r="Y488" s="758"/>
      <c r="Z488" s="759"/>
    </row>
    <row r="489" spans="3:26" ht="40" customHeight="1" x14ac:dyDescent="0.35">
      <c r="C489" s="772" t="s">
        <v>192</v>
      </c>
      <c r="D489" s="772"/>
      <c r="E489" s="772"/>
      <c r="F489" s="772"/>
      <c r="G489" s="772"/>
      <c r="H489" s="772"/>
      <c r="I489" s="772"/>
      <c r="J489" s="772"/>
      <c r="K489" s="772"/>
      <c r="L489" s="772"/>
      <c r="R489"/>
      <c r="S489" s="428" t="s">
        <v>208</v>
      </c>
      <c r="T489" s="760" t="s">
        <v>229</v>
      </c>
      <c r="U489" s="760"/>
      <c r="V489" s="760"/>
      <c r="W489" s="760"/>
      <c r="X489" s="760"/>
      <c r="Y489" s="760"/>
      <c r="Z489" s="760"/>
    </row>
    <row r="490" spans="3:26" ht="40" customHeight="1" x14ac:dyDescent="0.35">
      <c r="C490"/>
      <c r="W490" s="338"/>
      <c r="X490" s="419"/>
      <c r="Y490" s="419"/>
      <c r="Z490" s="419"/>
    </row>
    <row r="491" spans="3:26" ht="40" customHeight="1" x14ac:dyDescent="0.45">
      <c r="C491"/>
      <c r="D491" s="328" t="s">
        <v>196</v>
      </c>
      <c r="E491" s="468">
        <f>'Decision tree'!AB624</f>
        <v>1</v>
      </c>
      <c r="F491" s="339"/>
      <c r="H491" s="435"/>
      <c r="I491" s="435"/>
      <c r="J491" s="435"/>
      <c r="K491" s="435"/>
      <c r="L491" s="435"/>
      <c r="W491" s="338"/>
      <c r="X491" s="419"/>
      <c r="Y491" s="419"/>
      <c r="Z491" s="419"/>
    </row>
    <row r="492" spans="3:26" ht="40" customHeight="1" x14ac:dyDescent="0.45">
      <c r="C492"/>
      <c r="D492" s="328" t="s">
        <v>198</v>
      </c>
      <c r="E492" s="468">
        <f>'Decision tree'!AB625</f>
        <v>0.25</v>
      </c>
      <c r="F492" s="339"/>
      <c r="W492" s="338"/>
      <c r="X492" s="419"/>
      <c r="Y492" s="419"/>
      <c r="Z492" s="419"/>
    </row>
    <row r="493" spans="3:26" ht="40" customHeight="1" x14ac:dyDescent="0.45">
      <c r="C493"/>
      <c r="D493" s="328" t="s">
        <v>200</v>
      </c>
      <c r="E493" s="468">
        <f>'Decision tree'!AB626</f>
        <v>0</v>
      </c>
      <c r="F493" s="339"/>
      <c r="W493" s="338"/>
      <c r="X493" s="764"/>
      <c r="Y493" s="764"/>
      <c r="Z493" s="764"/>
    </row>
    <row r="494" spans="3:26" ht="40" customHeight="1" x14ac:dyDescent="0.45">
      <c r="C494"/>
      <c r="D494" s="328" t="s">
        <v>201</v>
      </c>
      <c r="E494" s="468">
        <f>'Decision tree'!AB627</f>
        <v>0</v>
      </c>
      <c r="F494" s="339"/>
      <c r="W494" s="338"/>
      <c r="X494" s="419"/>
      <c r="Y494" s="419"/>
      <c r="Z494" s="419"/>
    </row>
    <row r="495" spans="3:26" ht="40" customHeight="1" x14ac:dyDescent="0.45">
      <c r="C495"/>
      <c r="D495" s="328" t="s">
        <v>203</v>
      </c>
      <c r="E495" s="468">
        <f>'Decision tree'!AB628</f>
        <v>0</v>
      </c>
      <c r="F495" s="339"/>
      <c r="W495" s="338"/>
      <c r="X495" s="419"/>
      <c r="Y495" s="419"/>
      <c r="Z495" s="419"/>
    </row>
    <row r="496" spans="3:26" ht="40" customHeight="1" x14ac:dyDescent="0.45">
      <c r="C496"/>
      <c r="D496" s="328" t="s">
        <v>207</v>
      </c>
      <c r="E496" s="468">
        <f>'Decision tree'!AB629</f>
        <v>0</v>
      </c>
      <c r="F496" s="339"/>
      <c r="W496" s="338"/>
      <c r="X496" s="419"/>
      <c r="Y496" s="419"/>
      <c r="Z496" s="419"/>
    </row>
    <row r="497" spans="3:33" ht="40" customHeight="1" x14ac:dyDescent="0.45">
      <c r="C497"/>
      <c r="D497" s="328" t="s">
        <v>210</v>
      </c>
      <c r="E497" s="468">
        <f>'Decision tree'!AB630</f>
        <v>0</v>
      </c>
      <c r="F497" s="339"/>
      <c r="W497" s="338"/>
      <c r="X497" s="419"/>
      <c r="Y497" s="419"/>
      <c r="Z497" s="419"/>
    </row>
    <row r="498" spans="3:33" ht="40" customHeight="1" x14ac:dyDescent="0.45">
      <c r="C498"/>
      <c r="D498" s="328" t="s">
        <v>666</v>
      </c>
      <c r="E498" s="468">
        <f>'Decision tree'!AB631</f>
        <v>0.25</v>
      </c>
      <c r="F498" s="339"/>
      <c r="W498" s="338"/>
      <c r="X498" s="764"/>
      <c r="Y498" s="764"/>
      <c r="Z498" s="764"/>
    </row>
    <row r="499" spans="3:33" ht="40" customHeight="1" x14ac:dyDescent="0.4">
      <c r="W499" s="338"/>
      <c r="X499" s="419"/>
      <c r="Y499" s="419"/>
      <c r="Z499" s="419"/>
    </row>
    <row r="500" spans="3:33" ht="40" customHeight="1" x14ac:dyDescent="0.7">
      <c r="C500" s="774" t="s">
        <v>667</v>
      </c>
      <c r="D500" s="775"/>
      <c r="E500" s="775"/>
      <c r="F500" s="775"/>
      <c r="G500" s="775"/>
      <c r="H500" s="775"/>
      <c r="I500" s="775"/>
      <c r="J500" s="775"/>
      <c r="K500" s="775"/>
      <c r="L500" s="776"/>
      <c r="W500" s="338"/>
      <c r="X500" s="419"/>
      <c r="Y500" s="419"/>
      <c r="Z500" s="419"/>
    </row>
    <row r="501" spans="3:33" ht="40" customHeight="1" x14ac:dyDescent="0.35">
      <c r="C501"/>
      <c r="W501" s="338"/>
      <c r="X501" s="419"/>
      <c r="Y501" s="419"/>
      <c r="Z501" s="419"/>
    </row>
    <row r="502" spans="3:33" ht="40" customHeight="1" x14ac:dyDescent="0.35">
      <c r="C502"/>
      <c r="D502" s="328" t="s">
        <v>353</v>
      </c>
      <c r="E502" s="468">
        <f>'Decision tree'!AB635</f>
        <v>0.75</v>
      </c>
      <c r="F502" s="297"/>
      <c r="H502" s="435"/>
      <c r="I502" s="435"/>
      <c r="J502" s="435"/>
      <c r="K502" s="435"/>
      <c r="L502" s="435"/>
      <c r="W502" s="338"/>
      <c r="X502" s="419"/>
      <c r="Y502" s="419"/>
      <c r="Z502" s="419"/>
    </row>
    <row r="503" spans="3:33" ht="40" customHeight="1" x14ac:dyDescent="0.35">
      <c r="C503"/>
      <c r="D503" s="328" t="s">
        <v>354</v>
      </c>
      <c r="E503" s="468">
        <f>'Decision tree'!AB636</f>
        <v>0.25</v>
      </c>
      <c r="F503" s="297"/>
      <c r="W503" s="338"/>
      <c r="X503" s="764"/>
      <c r="Y503" s="764"/>
      <c r="Z503" s="764"/>
    </row>
    <row r="504" spans="3:33" ht="40" customHeight="1" x14ac:dyDescent="0.35">
      <c r="C504"/>
      <c r="D504" s="328" t="s">
        <v>355</v>
      </c>
      <c r="E504" s="468">
        <f>'Decision tree'!AB637</f>
        <v>0</v>
      </c>
      <c r="F504" s="297"/>
      <c r="W504" s="338"/>
      <c r="X504" s="419"/>
      <c r="Y504" s="419"/>
      <c r="Z504" s="419"/>
    </row>
    <row r="505" spans="3:33" ht="40" customHeight="1" x14ac:dyDescent="0.35">
      <c r="C505"/>
      <c r="D505" s="328" t="s">
        <v>356</v>
      </c>
      <c r="E505" s="468">
        <f>'Decision tree'!AB638</f>
        <v>0</v>
      </c>
      <c r="F505" s="297"/>
      <c r="W505" s="338"/>
      <c r="X505" s="419"/>
      <c r="Y505" s="419"/>
      <c r="Z505" s="419"/>
    </row>
    <row r="506" spans="3:33" ht="40" customHeight="1" x14ac:dyDescent="0.35">
      <c r="C506"/>
      <c r="D506" s="328" t="s">
        <v>357</v>
      </c>
      <c r="E506" s="468">
        <f>'Decision tree'!AB639</f>
        <v>0</v>
      </c>
      <c r="F506" s="297"/>
      <c r="W506" s="338"/>
      <c r="X506" s="419"/>
      <c r="Y506" s="419"/>
      <c r="Z506" s="419"/>
    </row>
    <row r="507" spans="3:33" ht="40" customHeight="1" x14ac:dyDescent="0.4">
      <c r="W507" s="338"/>
      <c r="X507" s="419"/>
      <c r="Y507" s="419"/>
      <c r="Z507" s="419"/>
    </row>
    <row r="508" spans="3:33" ht="40" customHeight="1" x14ac:dyDescent="0.35">
      <c r="C508" s="772" t="s">
        <v>668</v>
      </c>
      <c r="D508" s="772"/>
      <c r="E508" s="772"/>
      <c r="F508" s="772"/>
      <c r="G508" s="772"/>
      <c r="H508" s="772"/>
      <c r="I508" s="772"/>
      <c r="J508" s="772"/>
      <c r="K508" s="772"/>
      <c r="W508" s="338"/>
      <c r="X508" s="419"/>
      <c r="Y508" s="419"/>
      <c r="Z508" s="419"/>
      <c r="AA508" s="419"/>
      <c r="AB508" s="419"/>
      <c r="AC508" s="419"/>
      <c r="AD508" s="419"/>
    </row>
    <row r="509" spans="3:33" ht="40" customHeight="1" x14ac:dyDescent="0.35">
      <c r="C509" s="241"/>
      <c r="D509" s="241"/>
      <c r="E509" s="241"/>
      <c r="F509" s="241"/>
      <c r="G509" s="241"/>
      <c r="H509" s="241"/>
      <c r="I509" s="241"/>
      <c r="J509" s="241"/>
      <c r="K509" s="241"/>
      <c r="W509" s="338"/>
      <c r="X509" s="419"/>
      <c r="Y509" s="419"/>
      <c r="Z509" s="419"/>
      <c r="AA509" s="419"/>
      <c r="AB509" s="419"/>
      <c r="AC509" s="419"/>
      <c r="AD509" s="419"/>
    </row>
    <row r="510" spans="3:33" ht="40" customHeight="1" x14ac:dyDescent="0.35">
      <c r="C510" s="224"/>
      <c r="D510" s="225"/>
      <c r="E510" s="616" t="s">
        <v>110</v>
      </c>
      <c r="F510" s="617" t="s">
        <v>111</v>
      </c>
      <c r="G510" s="419"/>
      <c r="H510" s="419"/>
      <c r="I510" s="419"/>
      <c r="J510" s="419"/>
      <c r="W510" s="338"/>
      <c r="X510" s="419"/>
      <c r="Y510" s="419"/>
      <c r="Z510" s="419"/>
      <c r="AA510" s="419"/>
      <c r="AB510" s="419"/>
      <c r="AC510" s="419"/>
      <c r="AD510" s="419"/>
      <c r="AG510" s="204"/>
    </row>
    <row r="511" spans="3:33" ht="40" customHeight="1" x14ac:dyDescent="0.35">
      <c r="C511" s="848"/>
      <c r="D511" s="848"/>
      <c r="E511" s="554">
        <f>'Decision tree'!AD644</f>
        <v>0.66666666666666663</v>
      </c>
      <c r="F511" s="554">
        <f>'Decision tree'!AE644</f>
        <v>0.33333333333333331</v>
      </c>
      <c r="G511" s="419"/>
      <c r="H511" s="297"/>
      <c r="I511" s="297"/>
      <c r="J511" s="297"/>
      <c r="W511" s="338"/>
      <c r="X511" s="419"/>
      <c r="Y511" s="419"/>
      <c r="Z511" s="419"/>
      <c r="AA511" s="419"/>
      <c r="AB511" s="419"/>
      <c r="AC511" s="419"/>
      <c r="AD511" s="419"/>
    </row>
    <row r="512" spans="3:33" ht="40" customHeight="1" x14ac:dyDescent="0.35">
      <c r="C512" s="408"/>
      <c r="D512" s="408"/>
      <c r="E512" s="205"/>
      <c r="F512" s="205"/>
      <c r="G512" s="205"/>
      <c r="H512" s="226"/>
      <c r="I512" s="226"/>
      <c r="J512" s="226"/>
      <c r="W512" s="338"/>
      <c r="X512" s="419"/>
      <c r="Y512" s="419"/>
      <c r="Z512" s="419"/>
      <c r="AA512" s="419"/>
      <c r="AB512" s="419"/>
      <c r="AC512" s="419"/>
      <c r="AD512" s="419"/>
    </row>
    <row r="513" spans="3:30" ht="40" customHeight="1" x14ac:dyDescent="0.35">
      <c r="C513" s="242"/>
      <c r="D513" s="242"/>
      <c r="E513" s="914" t="s">
        <v>362</v>
      </c>
      <c r="F513" s="915"/>
      <c r="G513" s="915"/>
      <c r="H513" s="915"/>
      <c r="I513" s="915"/>
      <c r="J513" s="916"/>
      <c r="W513" s="338"/>
      <c r="X513" s="419"/>
      <c r="Y513" s="419"/>
      <c r="Z513" s="419"/>
      <c r="AA513" s="419"/>
      <c r="AB513" s="419"/>
      <c r="AC513" s="419"/>
      <c r="AD513" s="419"/>
    </row>
    <row r="514" spans="3:30" ht="40" customHeight="1" x14ac:dyDescent="0.35">
      <c r="C514" s="243"/>
      <c r="D514" s="244"/>
      <c r="E514" s="342" t="s">
        <v>610</v>
      </c>
      <c r="F514" s="769" t="s">
        <v>669</v>
      </c>
      <c r="G514" s="770"/>
      <c r="H514" s="770"/>
      <c r="I514" s="770"/>
      <c r="J514" s="771"/>
      <c r="W514" s="338"/>
      <c r="X514" s="419"/>
      <c r="Y514" s="419"/>
      <c r="Z514" s="419"/>
      <c r="AA514" s="419"/>
      <c r="AB514" s="419"/>
      <c r="AC514" s="419"/>
      <c r="AD514" s="419"/>
    </row>
    <row r="515" spans="3:30" ht="40" customHeight="1" x14ac:dyDescent="0.35">
      <c r="C515"/>
      <c r="E515" s="342" t="s">
        <v>670</v>
      </c>
      <c r="F515" s="769" t="s">
        <v>671</v>
      </c>
      <c r="G515" s="770"/>
      <c r="H515" s="770"/>
      <c r="I515" s="770"/>
      <c r="J515" s="771"/>
      <c r="W515" s="338"/>
      <c r="X515" s="419"/>
      <c r="Y515" s="419"/>
      <c r="Z515" s="419"/>
      <c r="AA515" s="419"/>
      <c r="AB515" s="419"/>
      <c r="AC515" s="419"/>
      <c r="AD515" s="419"/>
    </row>
    <row r="516" spans="3:30" ht="40" customHeight="1" x14ac:dyDescent="0.4">
      <c r="W516" s="338"/>
      <c r="X516" s="419"/>
      <c r="Y516" s="419"/>
      <c r="Z516" s="419"/>
      <c r="AA516" s="419"/>
      <c r="AB516" s="419"/>
      <c r="AC516" s="419"/>
      <c r="AD516" s="419"/>
    </row>
    <row r="517" spans="3:30" ht="40" customHeight="1" x14ac:dyDescent="0.35">
      <c r="C517" s="772" t="s">
        <v>672</v>
      </c>
      <c r="D517" s="772"/>
      <c r="E517" s="772"/>
      <c r="F517" s="772"/>
      <c r="G517" s="772"/>
      <c r="H517" s="772"/>
      <c r="I517" s="772"/>
      <c r="J517" s="772"/>
      <c r="K517" s="772"/>
      <c r="W517" s="338"/>
      <c r="X517" s="419"/>
      <c r="Y517" s="419"/>
      <c r="Z517" s="419"/>
      <c r="AA517" s="419"/>
      <c r="AB517" s="419"/>
      <c r="AC517" s="419"/>
      <c r="AD517" s="419"/>
    </row>
    <row r="518" spans="3:30" ht="40" customHeight="1" x14ac:dyDescent="0.4">
      <c r="W518" s="338"/>
      <c r="X518" s="419"/>
      <c r="Y518" s="419"/>
      <c r="Z518" s="419"/>
      <c r="AA518" s="419"/>
      <c r="AB518" s="419"/>
      <c r="AC518" s="419"/>
      <c r="AD518" s="419"/>
    </row>
    <row r="519" spans="3:30" ht="40" customHeight="1" x14ac:dyDescent="0.4">
      <c r="D519" s="462"/>
      <c r="E519" s="616" t="s">
        <v>110</v>
      </c>
      <c r="F519" s="617" t="s">
        <v>111</v>
      </c>
      <c r="W519" s="338"/>
      <c r="X519" s="419"/>
      <c r="Y519" s="419"/>
      <c r="Z519" s="419"/>
      <c r="AA519" s="419"/>
      <c r="AB519" s="419"/>
      <c r="AC519" s="419"/>
      <c r="AD519" s="419"/>
    </row>
    <row r="520" spans="3:30" ht="78.5" customHeight="1" x14ac:dyDescent="0.4">
      <c r="D520" s="471" t="str">
        <f>'Decision tree'!AJ653</f>
        <v>Colleagues in other schools within the same academy / trust / federation</v>
      </c>
      <c r="E520" s="554">
        <f>'Decision tree'!AK653</f>
        <v>0.33333333333333331</v>
      </c>
      <c r="F520" s="554">
        <f>'Decision tree'!AL653</f>
        <v>0.66666666666666663</v>
      </c>
      <c r="W520" s="338"/>
      <c r="X520" s="419"/>
      <c r="Y520" s="419"/>
      <c r="Z520" s="419"/>
      <c r="AA520" s="419"/>
      <c r="AB520" s="419"/>
      <c r="AC520" s="419"/>
      <c r="AD520" s="419"/>
    </row>
    <row r="521" spans="3:30" ht="40" customHeight="1" x14ac:dyDescent="0.4">
      <c r="D521" s="471" t="str">
        <f>'Decision tree'!AJ654</f>
        <v>Colleagues in other schools</v>
      </c>
      <c r="E521" s="554">
        <f>'Decision tree'!AK654</f>
        <v>0.33333333333333331</v>
      </c>
      <c r="F521" s="554">
        <f>'Decision tree'!AL654</f>
        <v>0.66666666666666663</v>
      </c>
      <c r="W521" s="338"/>
      <c r="X521" s="419"/>
      <c r="Y521" s="419"/>
      <c r="Z521" s="419"/>
      <c r="AA521" s="419"/>
      <c r="AB521" s="419"/>
      <c r="AC521" s="419"/>
      <c r="AD521" s="419"/>
    </row>
    <row r="522" spans="3:30" ht="54.5" customHeight="1" x14ac:dyDescent="0.4">
      <c r="D522" s="471" t="str">
        <f>'Decision tree'!AJ655</f>
        <v>Those who have personal experiences with animals</v>
      </c>
      <c r="E522" s="554">
        <f>'Decision tree'!AK655</f>
        <v>1</v>
      </c>
      <c r="F522" s="554">
        <f>'Decision tree'!AL655</f>
        <v>0.33333333333333331</v>
      </c>
      <c r="W522" s="338"/>
      <c r="X522" s="419"/>
      <c r="Y522" s="419"/>
      <c r="Z522" s="419"/>
      <c r="AA522" s="419"/>
      <c r="AB522" s="419"/>
      <c r="AC522" s="419"/>
      <c r="AD522" s="419"/>
    </row>
    <row r="523" spans="3:30" ht="40" customHeight="1" x14ac:dyDescent="0.4">
      <c r="D523" s="471" t="str">
        <f>'Decision tree'!AJ656</f>
        <v>Professionals external to the school</v>
      </c>
      <c r="E523" s="554">
        <f>'Decision tree'!AK656</f>
        <v>0.66666666666666663</v>
      </c>
      <c r="F523" s="554">
        <f>'Decision tree'!AL656</f>
        <v>0.33333333333333331</v>
      </c>
      <c r="W523" s="338"/>
      <c r="X523" s="764"/>
      <c r="Y523" s="764"/>
      <c r="Z523" s="764"/>
    </row>
    <row r="524" spans="3:30" ht="40" customHeight="1" x14ac:dyDescent="0.4">
      <c r="D524" s="471" t="str">
        <f>'Decision tree'!AJ657</f>
        <v>Social media</v>
      </c>
      <c r="E524" s="554">
        <f>'Decision tree'!AK657</f>
        <v>0.33333333333333331</v>
      </c>
      <c r="F524" s="554">
        <f>'Decision tree'!AL657</f>
        <v>0.66666666666666663</v>
      </c>
      <c r="W524" s="338"/>
      <c r="X524" s="419"/>
      <c r="Y524" s="419"/>
      <c r="Z524" s="419"/>
    </row>
    <row r="525" spans="3:30" ht="40" customHeight="1" x14ac:dyDescent="0.4">
      <c r="D525" s="471" t="str">
        <f>'Decision tree'!AJ658</f>
        <v>Research studies</v>
      </c>
      <c r="E525" s="554">
        <f>'Decision tree'!AK658</f>
        <v>0.33333333333333331</v>
      </c>
      <c r="F525" s="554">
        <f>'Decision tree'!AL658</f>
        <v>0.33333333333333331</v>
      </c>
      <c r="W525" s="338"/>
      <c r="X525" s="764"/>
      <c r="Y525" s="764"/>
      <c r="Z525" s="764"/>
    </row>
    <row r="526" spans="3:30" ht="40" customHeight="1" x14ac:dyDescent="0.4">
      <c r="D526" s="471" t="str">
        <f>'Decision tree'!AJ659</f>
        <v>Books about animal care</v>
      </c>
      <c r="E526" s="554">
        <f>'Decision tree'!AK659</f>
        <v>0</v>
      </c>
      <c r="F526" s="554">
        <f>'Decision tree'!AL659</f>
        <v>0.66666666666666663</v>
      </c>
      <c r="W526" s="338"/>
      <c r="X526" s="419"/>
      <c r="Y526" s="419"/>
      <c r="Z526" s="419"/>
      <c r="AA526" s="419"/>
      <c r="AB526" s="419"/>
      <c r="AC526" s="419"/>
      <c r="AD526" s="419"/>
    </row>
    <row r="527" spans="3:30" ht="40" customHeight="1" x14ac:dyDescent="0.4">
      <c r="D527" s="471" t="str">
        <f>'Decision tree'!AJ660</f>
        <v>Books about animal assisted interventions</v>
      </c>
      <c r="E527" s="554">
        <f>'Decision tree'!AK660</f>
        <v>0</v>
      </c>
      <c r="F527" s="554">
        <f>'Decision tree'!AL660</f>
        <v>0.66666666666666663</v>
      </c>
      <c r="W527" s="338"/>
      <c r="X527" s="419"/>
      <c r="Y527" s="419"/>
      <c r="Z527" s="419"/>
      <c r="AA527" s="419"/>
      <c r="AB527" s="419"/>
      <c r="AC527" s="419"/>
      <c r="AD527" s="419"/>
    </row>
    <row r="528" spans="3:30" ht="54.5" customHeight="1" x14ac:dyDescent="0.4">
      <c r="D528" s="471" t="str">
        <f>'Decision tree'!AJ661</f>
        <v>Websites of professional bodies/animal charities/educational charities</v>
      </c>
      <c r="E528" s="554">
        <f>'Decision tree'!AK661</f>
        <v>0.33333333333333331</v>
      </c>
      <c r="F528" s="554">
        <f>'Decision tree'!AL661</f>
        <v>0.33333333333333331</v>
      </c>
      <c r="W528" s="338"/>
      <c r="X528" s="419"/>
      <c r="Y528" s="419"/>
      <c r="Z528" s="419"/>
      <c r="AA528" s="419"/>
      <c r="AB528" s="419"/>
      <c r="AC528" s="419"/>
      <c r="AD528" s="419"/>
    </row>
    <row r="529" spans="2:43" ht="40" customHeight="1" x14ac:dyDescent="0.4">
      <c r="D529" s="471" t="str">
        <f>'Decision tree'!AJ662</f>
        <v>Commercial/other websites</v>
      </c>
      <c r="E529" s="554">
        <f>'Decision tree'!AK662</f>
        <v>0</v>
      </c>
      <c r="F529" s="554">
        <f>'Decision tree'!AL662</f>
        <v>0.66666666666666663</v>
      </c>
      <c r="W529" s="338"/>
      <c r="X529" s="419"/>
      <c r="Y529" s="419"/>
      <c r="Z529" s="419"/>
      <c r="AA529" s="419"/>
      <c r="AB529" s="419"/>
      <c r="AC529" s="419"/>
      <c r="AD529" s="419"/>
    </row>
    <row r="530" spans="2:43" ht="40" customHeight="1" x14ac:dyDescent="0.4">
      <c r="W530" s="338"/>
      <c r="X530" s="764"/>
      <c r="Y530" s="764"/>
      <c r="Z530" s="764"/>
    </row>
    <row r="531" spans="2:43" ht="40" customHeight="1" x14ac:dyDescent="0.4">
      <c r="W531" s="338"/>
      <c r="X531" s="419"/>
      <c r="Y531" s="419"/>
      <c r="Z531" s="419"/>
    </row>
    <row r="532" spans="2:43" ht="40" customHeight="1" x14ac:dyDescent="0.4">
      <c r="W532" s="338"/>
      <c r="X532" s="764"/>
      <c r="Y532" s="764"/>
      <c r="Z532" s="764"/>
    </row>
    <row r="533" spans="2:43" ht="40" customHeight="1" thickBot="1" x14ac:dyDescent="0.45">
      <c r="I533" s="201"/>
      <c r="J533" s="201"/>
      <c r="K533" s="201"/>
      <c r="L533" s="201"/>
      <c r="M533" s="201"/>
      <c r="N533"/>
      <c r="O533"/>
      <c r="P533"/>
      <c r="Q533"/>
      <c r="R533"/>
      <c r="V533" s="208"/>
      <c r="AB533" s="201"/>
      <c r="AC533" s="201"/>
      <c r="AD533" s="201"/>
      <c r="AE533" s="201"/>
      <c r="AF533" s="201"/>
    </row>
    <row r="534" spans="2:43" ht="70" customHeight="1" thickBot="1" x14ac:dyDescent="0.4">
      <c r="C534" s="799" t="s">
        <v>607</v>
      </c>
      <c r="D534" s="800"/>
      <c r="E534" s="800"/>
      <c r="F534" s="800"/>
      <c r="G534" s="800"/>
      <c r="H534" s="800"/>
      <c r="I534" s="800"/>
      <c r="J534" s="800"/>
      <c r="K534" s="800"/>
      <c r="L534" s="801"/>
      <c r="M534" s="201"/>
      <c r="N534"/>
      <c r="O534"/>
      <c r="P534"/>
      <c r="Q534"/>
      <c r="R534"/>
      <c r="AF534" s="201"/>
    </row>
    <row r="535" spans="2:43" ht="40" customHeight="1" thickBot="1" x14ac:dyDescent="0.45">
      <c r="I535" s="201"/>
      <c r="J535" s="201"/>
      <c r="K535" s="201"/>
      <c r="L535" s="201"/>
      <c r="M535" s="201"/>
      <c r="N535"/>
      <c r="O535"/>
      <c r="Q535"/>
      <c r="R535"/>
      <c r="AF535" s="201"/>
      <c r="AI535" s="201"/>
    </row>
    <row r="536" spans="2:43" ht="40" customHeight="1" thickBot="1" x14ac:dyDescent="0.4">
      <c r="B536" s="653" t="s">
        <v>1862</v>
      </c>
      <c r="C536" s="652" t="s">
        <v>608</v>
      </c>
      <c r="D536" s="905" t="s">
        <v>609</v>
      </c>
      <c r="E536" s="905"/>
      <c r="F536" s="905"/>
      <c r="G536" s="905"/>
      <c r="H536" s="905"/>
      <c r="I536" s="905"/>
      <c r="J536" s="905"/>
      <c r="K536" s="905"/>
      <c r="L536" s="905"/>
      <c r="M536" s="201"/>
      <c r="N536"/>
      <c r="AF536" s="201"/>
      <c r="AH536" s="201"/>
      <c r="AI536" s="201"/>
      <c r="AJ536" s="201"/>
      <c r="AK536" s="201"/>
    </row>
    <row r="537" spans="2:43" ht="87.65" customHeight="1" x14ac:dyDescent="0.35">
      <c r="C537" s="412" t="s">
        <v>363</v>
      </c>
      <c r="D537" s="905" t="s">
        <v>612</v>
      </c>
      <c r="E537" s="905"/>
      <c r="F537" s="905"/>
      <c r="G537" s="905"/>
      <c r="H537" s="905"/>
      <c r="I537" s="905"/>
      <c r="J537" s="905"/>
      <c r="K537" s="905"/>
      <c r="L537" s="905"/>
      <c r="M537" s="201"/>
      <c r="N537"/>
      <c r="AF537" s="201"/>
      <c r="AH537" s="201"/>
      <c r="AI537" s="201"/>
      <c r="AJ537" s="201"/>
      <c r="AK537" s="201"/>
    </row>
    <row r="538" spans="2:43" ht="40" customHeight="1" x14ac:dyDescent="0.35">
      <c r="C538" s="412" t="s">
        <v>614</v>
      </c>
      <c r="D538" s="905" t="s">
        <v>615</v>
      </c>
      <c r="E538" s="905"/>
      <c r="F538" s="905"/>
      <c r="G538" s="905"/>
      <c r="H538" s="905"/>
      <c r="I538" s="905"/>
      <c r="J538" s="905"/>
      <c r="K538" s="905"/>
      <c r="L538" s="905"/>
      <c r="M538" s="201"/>
      <c r="N538"/>
      <c r="V538" s="366"/>
      <c r="W538" s="903"/>
      <c r="X538" s="903"/>
      <c r="Y538" s="903"/>
      <c r="Z538" s="903"/>
      <c r="AA538" s="903"/>
      <c r="AB538" s="903"/>
      <c r="AC538" s="903"/>
      <c r="AD538" s="903"/>
      <c r="AE538" s="903"/>
      <c r="AF538" s="201"/>
      <c r="AH538" s="201"/>
      <c r="AI538" s="910"/>
      <c r="AJ538" s="910"/>
      <c r="AK538" s="910"/>
    </row>
    <row r="539" spans="2:43" ht="119.5" customHeight="1" x14ac:dyDescent="0.35">
      <c r="C539" s="412" t="s">
        <v>616</v>
      </c>
      <c r="D539" s="905" t="s">
        <v>617</v>
      </c>
      <c r="E539" s="905"/>
      <c r="F539" s="905"/>
      <c r="G539" s="905"/>
      <c r="H539" s="905"/>
      <c r="I539" s="905"/>
      <c r="J539" s="905"/>
      <c r="K539" s="905"/>
      <c r="L539" s="905"/>
      <c r="V539" s="366"/>
      <c r="W539" s="903"/>
      <c r="X539" s="903"/>
      <c r="Y539" s="903"/>
      <c r="Z539" s="903"/>
      <c r="AA539" s="903"/>
      <c r="AB539" s="903"/>
      <c r="AC539" s="903"/>
      <c r="AD539" s="903"/>
      <c r="AE539" s="903"/>
      <c r="AI539" s="911"/>
      <c r="AJ539" s="911"/>
      <c r="AK539" s="911"/>
    </row>
    <row r="540" spans="2:43" ht="40" customHeight="1" x14ac:dyDescent="0.55000000000000004">
      <c r="C540" s="412" t="s">
        <v>619</v>
      </c>
      <c r="D540" s="905" t="s">
        <v>620</v>
      </c>
      <c r="E540" s="905"/>
      <c r="F540" s="905"/>
      <c r="G540" s="905"/>
      <c r="H540" s="905"/>
      <c r="I540" s="905"/>
      <c r="J540" s="905"/>
      <c r="K540" s="905"/>
      <c r="L540" s="905"/>
      <c r="V540" s="902"/>
      <c r="W540" s="902"/>
      <c r="X540" s="902"/>
      <c r="Y540" s="902"/>
      <c r="Z540" s="902"/>
      <c r="AA540" s="902"/>
      <c r="AB540" s="902"/>
      <c r="AC540" s="902"/>
      <c r="AD540" s="902"/>
      <c r="AE540" s="902"/>
      <c r="AG540" s="201"/>
      <c r="AH540" s="408"/>
      <c r="AJ540" s="248"/>
      <c r="AL540" s="408"/>
    </row>
    <row r="541" spans="2:43" ht="23.5" x14ac:dyDescent="0.55000000000000004">
      <c r="C541" s="412" t="s">
        <v>370</v>
      </c>
      <c r="D541" s="905" t="s">
        <v>622</v>
      </c>
      <c r="E541" s="905"/>
      <c r="F541" s="905"/>
      <c r="G541" s="905"/>
      <c r="H541" s="905"/>
      <c r="I541" s="905"/>
      <c r="J541" s="905"/>
      <c r="K541" s="905"/>
      <c r="L541" s="905"/>
      <c r="AG541" s="201"/>
      <c r="AH541" s="248"/>
      <c r="AJ541" s="248"/>
      <c r="AL541" s="248"/>
      <c r="AM541" s="909" t="s">
        <v>623</v>
      </c>
      <c r="AN541" s="909"/>
      <c r="AO541" s="909"/>
      <c r="AP541" s="909"/>
      <c r="AQ541" s="909"/>
    </row>
    <row r="542" spans="2:43" ht="40" customHeight="1" x14ac:dyDescent="0.35">
      <c r="C542" s="412" t="s">
        <v>413</v>
      </c>
      <c r="D542" s="905" t="s">
        <v>624</v>
      </c>
      <c r="E542" s="905"/>
      <c r="F542" s="905"/>
      <c r="G542" s="905"/>
      <c r="H542" s="905"/>
      <c r="I542" s="905"/>
      <c r="J542" s="905"/>
      <c r="K542" s="905"/>
      <c r="L542" s="905"/>
      <c r="V542" s="202"/>
      <c r="W542" s="202"/>
      <c r="X542" s="446"/>
      <c r="Y542" s="446"/>
      <c r="Z542" s="446"/>
      <c r="AA542" s="446"/>
      <c r="AB542" s="446"/>
      <c r="AC542" s="446"/>
      <c r="AD542" s="446"/>
      <c r="AE542" s="202"/>
      <c r="AG542" s="201"/>
      <c r="AH542" s="201"/>
      <c r="AI542" s="201"/>
      <c r="AJ542" s="201"/>
      <c r="AK542" s="201"/>
    </row>
    <row r="543" spans="2:43" ht="40" customHeight="1" x14ac:dyDescent="0.35">
      <c r="C543" s="412" t="s">
        <v>421</v>
      </c>
      <c r="D543" s="905" t="s">
        <v>625</v>
      </c>
      <c r="E543" s="905"/>
      <c r="F543" s="905"/>
      <c r="G543" s="905"/>
      <c r="H543" s="905"/>
      <c r="I543" s="905"/>
      <c r="J543" s="905"/>
      <c r="K543" s="905"/>
      <c r="L543" s="905"/>
      <c r="W543" s="338"/>
      <c r="X543" s="419"/>
      <c r="Y543" s="419"/>
      <c r="Z543" s="419"/>
      <c r="AA543" s="419"/>
      <c r="AB543" s="419"/>
      <c r="AC543" s="419"/>
      <c r="AD543" s="419"/>
      <c r="AG543" s="201"/>
      <c r="AH543" s="201"/>
      <c r="AI543" s="201"/>
      <c r="AJ543" s="201"/>
      <c r="AK543" s="201"/>
    </row>
    <row r="544" spans="2:43" ht="40" customHeight="1" x14ac:dyDescent="0.4">
      <c r="W544" s="338"/>
      <c r="X544" s="419"/>
      <c r="Y544" s="419"/>
      <c r="Z544" s="419"/>
      <c r="AA544" s="419"/>
      <c r="AB544" s="419"/>
      <c r="AC544" s="419"/>
      <c r="AD544" s="419"/>
      <c r="AG544" s="201"/>
      <c r="AH544" s="201"/>
      <c r="AI544" s="201"/>
      <c r="AJ544" s="201"/>
      <c r="AK544" s="201"/>
    </row>
    <row r="545" spans="2:33" ht="40" customHeight="1" x14ac:dyDescent="0.4">
      <c r="W545" s="338"/>
      <c r="X545" s="419"/>
      <c r="Y545" s="419"/>
      <c r="Z545" s="419"/>
      <c r="AA545" s="419"/>
      <c r="AB545" s="419"/>
      <c r="AC545" s="419"/>
      <c r="AD545" s="419"/>
    </row>
    <row r="546" spans="2:33" ht="68.5" customHeight="1" x14ac:dyDescent="0.35">
      <c r="C546" s="906" t="s">
        <v>607</v>
      </c>
      <c r="D546" s="907"/>
      <c r="E546" s="907"/>
      <c r="F546" s="907"/>
      <c r="G546" s="907"/>
      <c r="H546" s="907"/>
      <c r="I546" s="907"/>
      <c r="J546" s="907"/>
      <c r="K546" s="907"/>
      <c r="L546" s="908"/>
      <c r="W546" s="338"/>
      <c r="X546" s="419"/>
      <c r="Y546" s="419"/>
      <c r="Z546" s="419"/>
      <c r="AA546" s="419"/>
      <c r="AB546" s="419"/>
      <c r="AC546" s="419"/>
      <c r="AD546" s="419"/>
    </row>
    <row r="547" spans="2:33" ht="45.65" customHeight="1" thickBot="1" x14ac:dyDescent="0.45">
      <c r="I547" s="201"/>
      <c r="J547" s="201"/>
      <c r="K547" s="201"/>
      <c r="L547" s="201"/>
      <c r="W547" s="338"/>
      <c r="X547" s="419"/>
      <c r="Y547" s="419"/>
      <c r="Z547" s="419"/>
      <c r="AA547" s="419"/>
      <c r="AB547" s="419"/>
      <c r="AC547" s="419"/>
      <c r="AD547" s="419"/>
    </row>
    <row r="548" spans="2:33" ht="53.15" customHeight="1" thickBot="1" x14ac:dyDescent="0.4">
      <c r="B548" s="655" t="s">
        <v>1863</v>
      </c>
      <c r="C548" s="654" t="s">
        <v>610</v>
      </c>
      <c r="D548" s="905" t="s">
        <v>611</v>
      </c>
      <c r="E548" s="905"/>
      <c r="F548" s="905"/>
      <c r="G548" s="905"/>
      <c r="H548" s="905"/>
      <c r="I548" s="905"/>
      <c r="J548" s="905"/>
      <c r="K548" s="905"/>
      <c r="L548" s="905"/>
      <c r="W548" s="338"/>
      <c r="X548" s="419"/>
      <c r="Y548" s="419"/>
      <c r="Z548" s="419"/>
      <c r="AA548" s="419"/>
      <c r="AB548" s="419"/>
      <c r="AC548" s="419"/>
      <c r="AD548" s="419"/>
    </row>
    <row r="549" spans="2:33" ht="21" x14ac:dyDescent="0.35">
      <c r="C549" s="417" t="s">
        <v>324</v>
      </c>
      <c r="D549" s="905" t="s">
        <v>613</v>
      </c>
      <c r="E549" s="905"/>
      <c r="F549" s="905"/>
      <c r="G549" s="905"/>
      <c r="H549" s="905"/>
      <c r="I549" s="905"/>
      <c r="J549" s="905"/>
      <c r="K549" s="905"/>
      <c r="L549" s="905"/>
      <c r="W549" s="338"/>
      <c r="X549" s="419"/>
      <c r="Y549" s="419"/>
      <c r="Z549" s="419"/>
      <c r="AA549" s="419"/>
      <c r="AB549" s="419"/>
      <c r="AC549" s="419"/>
      <c r="AD549" s="419"/>
    </row>
    <row r="550" spans="2:33" ht="65.5" customHeight="1" x14ac:dyDescent="0.4">
      <c r="W550" s="338"/>
      <c r="X550" s="419"/>
      <c r="Y550" s="419"/>
      <c r="Z550" s="419"/>
      <c r="AA550" s="419"/>
      <c r="AB550" s="419"/>
      <c r="AC550" s="419"/>
      <c r="AD550" s="419"/>
    </row>
    <row r="551" spans="2:33" ht="18.5" x14ac:dyDescent="0.4">
      <c r="W551" s="338"/>
      <c r="X551" s="419"/>
      <c r="Y551" s="419"/>
      <c r="Z551" s="419"/>
      <c r="AA551" s="419"/>
      <c r="AB551" s="419"/>
      <c r="AC551" s="419"/>
      <c r="AD551" s="419"/>
    </row>
    <row r="552" spans="2:33" ht="47.5" customHeight="1" x14ac:dyDescent="0.4">
      <c r="W552" s="338"/>
      <c r="X552" s="419"/>
      <c r="Y552" s="419"/>
      <c r="Z552" s="419"/>
      <c r="AA552" s="419"/>
      <c r="AB552" s="419"/>
      <c r="AC552" s="419"/>
      <c r="AD552" s="419"/>
    </row>
    <row r="553" spans="2:33" ht="18.5" x14ac:dyDescent="0.4">
      <c r="W553" s="338"/>
      <c r="X553" s="419"/>
      <c r="Y553" s="419"/>
      <c r="Z553" s="419"/>
      <c r="AA553" s="419"/>
      <c r="AB553" s="419"/>
      <c r="AC553" s="419"/>
      <c r="AD553" s="419"/>
    </row>
    <row r="554" spans="2:33" ht="18.5" x14ac:dyDescent="0.4">
      <c r="W554" s="338"/>
      <c r="X554" s="419"/>
      <c r="Y554" s="419"/>
      <c r="Z554" s="419"/>
      <c r="AA554" s="419"/>
      <c r="AB554" s="419"/>
      <c r="AC554" s="419"/>
      <c r="AD554" s="419"/>
    </row>
    <row r="555" spans="2:33" ht="18.5" x14ac:dyDescent="0.4">
      <c r="W555" s="338"/>
      <c r="X555" s="419"/>
      <c r="Y555" s="419"/>
      <c r="Z555" s="419"/>
      <c r="AA555" s="419"/>
      <c r="AB555" s="419"/>
      <c r="AC555" s="419"/>
      <c r="AD555" s="419"/>
    </row>
    <row r="556" spans="2:33" ht="18.5" x14ac:dyDescent="0.4">
      <c r="W556" s="338"/>
      <c r="X556" s="419"/>
      <c r="Y556" s="419"/>
      <c r="Z556" s="419"/>
      <c r="AA556" s="419"/>
      <c r="AB556" s="419"/>
      <c r="AC556" s="419"/>
      <c r="AD556" s="419"/>
    </row>
    <row r="557" spans="2:33" ht="64" customHeight="1" x14ac:dyDescent="0.4">
      <c r="W557" s="338"/>
      <c r="X557" s="419"/>
      <c r="Y557" s="419"/>
      <c r="Z557" s="419"/>
      <c r="AA557" s="419"/>
      <c r="AB557" s="419"/>
      <c r="AC557" s="419"/>
      <c r="AD557" s="419"/>
    </row>
    <row r="558" spans="2:33" ht="40" customHeight="1" x14ac:dyDescent="0.4">
      <c r="W558" s="338"/>
      <c r="X558" s="419"/>
      <c r="Y558" s="419"/>
      <c r="Z558" s="419"/>
      <c r="AA558" s="419"/>
      <c r="AB558" s="419"/>
      <c r="AC558" s="419"/>
      <c r="AD558" s="419"/>
    </row>
    <row r="559" spans="2:33" ht="40" customHeight="1" x14ac:dyDescent="0.4">
      <c r="W559" s="338"/>
      <c r="X559" s="419"/>
      <c r="Y559" s="419"/>
      <c r="Z559" s="419"/>
      <c r="AA559" s="419"/>
      <c r="AB559" s="419"/>
      <c r="AC559" s="419"/>
      <c r="AD559" s="419"/>
    </row>
    <row r="560" spans="2:33" ht="40" customHeight="1" x14ac:dyDescent="0.4">
      <c r="W560" s="338"/>
      <c r="X560" s="419"/>
      <c r="Y560" s="419"/>
      <c r="Z560" s="419"/>
      <c r="AA560" s="419"/>
      <c r="AB560" s="419"/>
      <c r="AC560" s="419"/>
      <c r="AD560" s="419"/>
      <c r="AG560" s="204"/>
    </row>
    <row r="561" spans="23:30" ht="40" customHeight="1" x14ac:dyDescent="0.4">
      <c r="W561" s="338"/>
      <c r="X561" s="419"/>
      <c r="Y561" s="419"/>
      <c r="Z561" s="419"/>
      <c r="AA561" s="419"/>
      <c r="AB561" s="419"/>
      <c r="AC561" s="419"/>
      <c r="AD561" s="419"/>
    </row>
    <row r="562" spans="23:30" ht="40" customHeight="1" x14ac:dyDescent="0.4">
      <c r="W562" s="338"/>
      <c r="X562" s="419"/>
      <c r="Y562" s="419"/>
      <c r="Z562" s="419"/>
      <c r="AA562" s="419"/>
      <c r="AB562" s="419"/>
      <c r="AC562" s="419"/>
      <c r="AD562" s="419"/>
    </row>
    <row r="563" spans="23:30" ht="40" customHeight="1" x14ac:dyDescent="0.4">
      <c r="W563" s="338"/>
      <c r="X563" s="419"/>
      <c r="Y563" s="419"/>
      <c r="Z563" s="419"/>
      <c r="AA563" s="419"/>
      <c r="AB563" s="419"/>
      <c r="AC563" s="419"/>
      <c r="AD563" s="419"/>
    </row>
    <row r="564" spans="23:30" ht="40" customHeight="1" x14ac:dyDescent="0.4">
      <c r="W564" s="338"/>
      <c r="X564" s="419"/>
      <c r="Y564" s="419"/>
      <c r="Z564" s="419"/>
      <c r="AA564" s="419"/>
      <c r="AB564" s="419"/>
      <c r="AC564" s="419"/>
      <c r="AD564" s="419"/>
    </row>
    <row r="565" spans="23:30" ht="40" customHeight="1" x14ac:dyDescent="0.4">
      <c r="W565" s="338"/>
      <c r="X565" s="419"/>
      <c r="Y565" s="419"/>
      <c r="Z565" s="419"/>
      <c r="AA565" s="419"/>
      <c r="AB565" s="419"/>
      <c r="AC565" s="419"/>
      <c r="AD565" s="419"/>
    </row>
    <row r="566" spans="23:30" ht="40" customHeight="1" x14ac:dyDescent="0.4">
      <c r="W566" s="338"/>
      <c r="X566" s="419"/>
      <c r="Y566" s="419"/>
      <c r="Z566" s="419"/>
      <c r="AA566" s="419"/>
      <c r="AB566" s="419"/>
      <c r="AC566" s="419"/>
      <c r="AD566" s="419"/>
    </row>
    <row r="567" spans="23:30" ht="40" customHeight="1" x14ac:dyDescent="0.4">
      <c r="W567" s="338"/>
      <c r="X567" s="419"/>
      <c r="Y567" s="419"/>
      <c r="Z567" s="419"/>
      <c r="AA567" s="419"/>
      <c r="AB567" s="419"/>
      <c r="AC567" s="419"/>
      <c r="AD567" s="419"/>
    </row>
    <row r="568" spans="23:30" ht="40" customHeight="1" x14ac:dyDescent="0.4">
      <c r="W568" s="338"/>
      <c r="X568" s="419"/>
      <c r="Y568" s="419"/>
      <c r="Z568" s="419"/>
      <c r="AA568" s="419"/>
      <c r="AB568" s="419"/>
      <c r="AC568" s="419"/>
      <c r="AD568" s="419"/>
    </row>
    <row r="569" spans="23:30" ht="40" customHeight="1" x14ac:dyDescent="0.4">
      <c r="W569" s="338"/>
      <c r="X569" s="419"/>
      <c r="Y569" s="419"/>
      <c r="Z569" s="419"/>
      <c r="AA569" s="419"/>
      <c r="AB569" s="419"/>
      <c r="AC569" s="419"/>
      <c r="AD569" s="419"/>
    </row>
    <row r="570" spans="23:30" ht="40" customHeight="1" x14ac:dyDescent="0.4">
      <c r="W570" s="338"/>
      <c r="X570" s="419"/>
      <c r="Y570" s="419"/>
      <c r="Z570" s="419"/>
      <c r="AA570" s="419"/>
      <c r="AB570" s="419"/>
      <c r="AC570" s="419"/>
      <c r="AD570" s="419"/>
    </row>
    <row r="571" spans="23:30" ht="40" customHeight="1" x14ac:dyDescent="0.4">
      <c r="W571" s="338"/>
      <c r="X571" s="419"/>
      <c r="Y571" s="419"/>
      <c r="Z571" s="419"/>
      <c r="AA571" s="419"/>
      <c r="AB571" s="419"/>
      <c r="AC571" s="419"/>
      <c r="AD571" s="419"/>
    </row>
    <row r="572" spans="23:30" ht="40" customHeight="1" x14ac:dyDescent="0.4">
      <c r="W572" s="338"/>
      <c r="X572" s="419"/>
      <c r="Y572" s="419"/>
      <c r="Z572" s="419"/>
      <c r="AA572" s="419"/>
      <c r="AB572" s="419"/>
      <c r="AC572" s="419"/>
      <c r="AD572" s="419"/>
    </row>
    <row r="573" spans="23:30" ht="40" customHeight="1" x14ac:dyDescent="0.4">
      <c r="W573" s="338"/>
      <c r="X573" s="419"/>
      <c r="Y573" s="419"/>
      <c r="Z573" s="419"/>
      <c r="AA573" s="419"/>
      <c r="AB573" s="419"/>
      <c r="AC573" s="419"/>
      <c r="AD573" s="419"/>
    </row>
    <row r="574" spans="23:30" ht="40" customHeight="1" x14ac:dyDescent="0.4">
      <c r="W574" s="338"/>
      <c r="X574" s="419"/>
      <c r="Y574" s="419"/>
      <c r="Z574" s="419"/>
      <c r="AA574" s="419"/>
      <c r="AB574" s="419"/>
      <c r="AC574" s="419"/>
      <c r="AD574" s="419"/>
    </row>
    <row r="575" spans="23:30" ht="40" customHeight="1" x14ac:dyDescent="0.4">
      <c r="W575" s="338"/>
      <c r="X575" s="419"/>
      <c r="Y575" s="419"/>
      <c r="Z575" s="419"/>
      <c r="AA575" s="419"/>
      <c r="AB575" s="419"/>
      <c r="AC575" s="419"/>
      <c r="AD575" s="419"/>
    </row>
    <row r="576" spans="23:30" ht="40" customHeight="1" x14ac:dyDescent="0.4">
      <c r="W576" s="338"/>
      <c r="X576" s="419"/>
      <c r="Y576" s="419"/>
      <c r="Z576" s="419"/>
      <c r="AA576" s="419"/>
      <c r="AB576" s="419"/>
      <c r="AC576" s="419"/>
      <c r="AD576" s="419"/>
    </row>
    <row r="577" spans="3:37" ht="40" customHeight="1" x14ac:dyDescent="0.4">
      <c r="W577" s="338"/>
      <c r="X577" s="419"/>
      <c r="Y577" s="419"/>
      <c r="Z577" s="419"/>
      <c r="AA577" s="419"/>
      <c r="AB577" s="419"/>
      <c r="AC577" s="419"/>
      <c r="AD577" s="419"/>
    </row>
    <row r="578" spans="3:37" ht="40" customHeight="1" x14ac:dyDescent="0.4">
      <c r="W578" s="338"/>
      <c r="X578" s="419"/>
      <c r="Y578" s="419"/>
      <c r="Z578" s="419"/>
      <c r="AA578" s="419"/>
      <c r="AB578" s="419"/>
      <c r="AC578" s="419"/>
      <c r="AD578" s="419"/>
    </row>
    <row r="579" spans="3:37" ht="40" customHeight="1" x14ac:dyDescent="0.4">
      <c r="W579" s="338"/>
      <c r="X579" s="419"/>
      <c r="Y579" s="419"/>
      <c r="Z579" s="419"/>
      <c r="AA579" s="419"/>
      <c r="AB579" s="419"/>
      <c r="AC579" s="419"/>
      <c r="AD579" s="419"/>
    </row>
    <row r="580" spans="3:37" ht="40" customHeight="1" x14ac:dyDescent="0.4">
      <c r="W580" s="338"/>
      <c r="X580" s="419"/>
      <c r="Y580" s="419"/>
      <c r="Z580" s="419"/>
      <c r="AA580" s="419"/>
      <c r="AB580" s="419"/>
      <c r="AC580" s="419"/>
      <c r="AD580" s="419"/>
    </row>
    <row r="581" spans="3:37" ht="40" customHeight="1" x14ac:dyDescent="0.4">
      <c r="W581" s="338"/>
      <c r="X581" s="419"/>
      <c r="Y581" s="419"/>
      <c r="Z581" s="419"/>
      <c r="AA581" s="419"/>
      <c r="AB581" s="419"/>
      <c r="AC581" s="419"/>
      <c r="AD581" s="419"/>
    </row>
    <row r="582" spans="3:37" ht="40" customHeight="1" x14ac:dyDescent="0.4">
      <c r="W582" s="338"/>
      <c r="X582" s="419"/>
      <c r="Y582" s="419"/>
      <c r="Z582" s="419"/>
      <c r="AA582" s="419"/>
      <c r="AB582" s="419"/>
      <c r="AC582" s="419"/>
      <c r="AD582" s="419"/>
    </row>
    <row r="583" spans="3:37" ht="40" customHeight="1" x14ac:dyDescent="0.4">
      <c r="W583" s="338"/>
      <c r="X583" s="419"/>
      <c r="Y583" s="419"/>
      <c r="Z583" s="419"/>
      <c r="AA583" s="419"/>
      <c r="AB583" s="419"/>
      <c r="AC583" s="419"/>
      <c r="AD583" s="419"/>
    </row>
    <row r="584" spans="3:37" ht="18.5" x14ac:dyDescent="0.4">
      <c r="W584" s="338"/>
      <c r="X584" s="419"/>
      <c r="Y584" s="419"/>
      <c r="Z584" s="419"/>
      <c r="AA584" s="419"/>
      <c r="AB584" s="419"/>
      <c r="AC584" s="419"/>
      <c r="AD584" s="419"/>
    </row>
    <row r="585" spans="3:37" ht="18.5" x14ac:dyDescent="0.4">
      <c r="W585" s="338"/>
      <c r="X585" s="419"/>
      <c r="Y585" s="419"/>
      <c r="Z585" s="419"/>
      <c r="AA585" s="419"/>
      <c r="AB585" s="419"/>
      <c r="AC585" s="419"/>
      <c r="AD585" s="419"/>
    </row>
    <row r="586" spans="3:37" ht="40" customHeight="1" x14ac:dyDescent="0.4">
      <c r="W586" s="338"/>
      <c r="X586" s="419"/>
      <c r="Y586" s="419"/>
      <c r="Z586" s="419"/>
      <c r="AA586" s="419"/>
      <c r="AB586" s="419"/>
      <c r="AC586" s="419"/>
      <c r="AD586" s="419"/>
    </row>
    <row r="587" spans="3:37" ht="40" customHeight="1" x14ac:dyDescent="0.4">
      <c r="W587" s="338"/>
      <c r="X587" s="419"/>
      <c r="Y587" s="419"/>
      <c r="Z587" s="419"/>
      <c r="AA587" s="419"/>
      <c r="AB587" s="419"/>
      <c r="AC587" s="419"/>
      <c r="AD587" s="419"/>
    </row>
    <row r="588" spans="3:37" ht="40" customHeight="1" x14ac:dyDescent="0.4">
      <c r="V588" s="455"/>
      <c r="W588" s="338"/>
      <c r="X588" s="419"/>
      <c r="Y588" s="419"/>
      <c r="Z588" s="419"/>
      <c r="AA588" s="419"/>
      <c r="AB588" s="419"/>
      <c r="AC588" s="419"/>
      <c r="AD588" s="419"/>
    </row>
    <row r="589" spans="3:37" ht="82" customHeight="1" x14ac:dyDescent="0.35">
      <c r="C589" s="366"/>
      <c r="D589" s="436"/>
      <c r="E589" s="436"/>
      <c r="F589" s="436"/>
      <c r="G589" s="436"/>
      <c r="H589" s="436"/>
      <c r="I589" s="436"/>
      <c r="J589" s="436"/>
      <c r="K589" s="436"/>
      <c r="L589" s="436"/>
      <c r="M589" s="201"/>
      <c r="N589"/>
      <c r="V589" s="366"/>
      <c r="W589" s="903"/>
      <c r="X589" s="903"/>
      <c r="Y589" s="903"/>
      <c r="Z589" s="903"/>
      <c r="AA589" s="903"/>
      <c r="AB589" s="903"/>
      <c r="AC589" s="903"/>
      <c r="AD589" s="903"/>
      <c r="AE589" s="903"/>
      <c r="AF589" s="201"/>
      <c r="AH589" s="201"/>
      <c r="AI589" s="201"/>
      <c r="AJ589" s="201"/>
      <c r="AK589" s="201"/>
    </row>
    <row r="590" spans="3:37" ht="87.65" customHeight="1" x14ac:dyDescent="0.35">
      <c r="C590" s="366"/>
      <c r="D590" s="436"/>
      <c r="E590" s="436"/>
      <c r="F590" s="436"/>
      <c r="G590" s="436"/>
      <c r="H590" s="436"/>
      <c r="I590" s="436"/>
      <c r="J590" s="436"/>
      <c r="K590" s="436"/>
      <c r="L590" s="436"/>
      <c r="M590" s="201"/>
      <c r="N590"/>
      <c r="V590" s="366"/>
      <c r="W590" s="903"/>
      <c r="X590" s="903"/>
      <c r="Y590" s="903"/>
      <c r="Z590" s="903"/>
      <c r="AA590" s="903"/>
      <c r="AB590" s="903"/>
      <c r="AC590" s="903"/>
      <c r="AD590" s="903"/>
      <c r="AE590" s="903"/>
      <c r="AF590" s="201"/>
      <c r="AH590" s="201"/>
      <c r="AI590" s="201"/>
      <c r="AJ590" s="201"/>
      <c r="AK590" s="201"/>
    </row>
    <row r="591" spans="3:37" ht="40" customHeight="1" x14ac:dyDescent="0.35">
      <c r="C591" s="366"/>
      <c r="D591" s="436"/>
      <c r="E591" s="436"/>
      <c r="F591" s="436"/>
      <c r="G591" s="436"/>
      <c r="H591" s="436"/>
      <c r="I591" s="436"/>
      <c r="J591" s="436"/>
      <c r="K591" s="436"/>
      <c r="L591" s="436"/>
      <c r="M591" s="201"/>
      <c r="N591"/>
      <c r="V591" s="366"/>
      <c r="W591" s="903"/>
      <c r="X591" s="903"/>
      <c r="Y591" s="903"/>
      <c r="Z591" s="903"/>
      <c r="AA591" s="903"/>
      <c r="AB591" s="903"/>
      <c r="AC591" s="903"/>
      <c r="AD591" s="903"/>
      <c r="AE591" s="903"/>
      <c r="AF591" s="201"/>
      <c r="AH591" s="201"/>
      <c r="AI591" s="201"/>
      <c r="AJ591" s="201"/>
      <c r="AK591" s="201"/>
    </row>
    <row r="593" spans="22:31" ht="47.5" customHeight="1" x14ac:dyDescent="0.4">
      <c r="V593" s="902"/>
      <c r="W593" s="902"/>
      <c r="X593" s="902"/>
      <c r="Y593" s="902"/>
      <c r="Z593" s="902"/>
      <c r="AA593" s="902"/>
      <c r="AB593" s="902"/>
      <c r="AC593" s="902"/>
      <c r="AD593" s="902"/>
      <c r="AE593" s="902"/>
    </row>
    <row r="594" spans="22:31" ht="40" customHeight="1" x14ac:dyDescent="0.4"/>
    <row r="595" spans="22:31" ht="40" customHeight="1" x14ac:dyDescent="0.45">
      <c r="W595" s="338"/>
      <c r="X595" s="419"/>
      <c r="Y595" s="339"/>
      <c r="AA595" s="435"/>
      <c r="AB595" s="435"/>
      <c r="AC595" s="435"/>
      <c r="AD595" s="435"/>
      <c r="AE595" s="435"/>
    </row>
    <row r="596" spans="22:31" ht="40" customHeight="1" x14ac:dyDescent="0.45">
      <c r="W596" s="338"/>
      <c r="X596" s="419"/>
      <c r="Y596" s="339"/>
    </row>
    <row r="597" spans="22:31" ht="40" customHeight="1" x14ac:dyDescent="0.45">
      <c r="W597" s="338"/>
      <c r="X597" s="419"/>
      <c r="Y597" s="339"/>
    </row>
    <row r="598" spans="22:31" ht="40" customHeight="1" x14ac:dyDescent="0.45">
      <c r="W598" s="338"/>
      <c r="X598" s="419"/>
      <c r="Y598" s="339"/>
    </row>
    <row r="599" spans="22:31" ht="40" customHeight="1" x14ac:dyDescent="0.45">
      <c r="W599" s="338"/>
      <c r="X599" s="419"/>
      <c r="Y599" s="339"/>
    </row>
    <row r="600" spans="22:31" ht="40" customHeight="1" x14ac:dyDescent="0.45">
      <c r="W600" s="338"/>
      <c r="X600" s="419"/>
      <c r="Y600" s="339"/>
    </row>
    <row r="601" spans="22:31" ht="40" customHeight="1" x14ac:dyDescent="0.45">
      <c r="W601" s="338"/>
      <c r="X601" s="419"/>
      <c r="Y601" s="339"/>
    </row>
    <row r="602" spans="22:31" ht="40" customHeight="1" x14ac:dyDescent="0.45">
      <c r="W602" s="338"/>
      <c r="X602" s="419"/>
      <c r="Y602" s="339"/>
    </row>
    <row r="604" spans="22:31" ht="40" customHeight="1" x14ac:dyDescent="0.7">
      <c r="V604" s="904"/>
      <c r="W604" s="904"/>
      <c r="X604" s="904"/>
      <c r="Y604" s="904"/>
      <c r="Z604" s="904"/>
      <c r="AA604" s="904"/>
      <c r="AB604" s="904"/>
      <c r="AC604" s="904"/>
      <c r="AD604" s="904"/>
      <c r="AE604" s="904"/>
    </row>
    <row r="605" spans="22:31" ht="40" customHeight="1" x14ac:dyDescent="0.4"/>
    <row r="606" spans="22:31" ht="40" customHeight="1" x14ac:dyDescent="0.4">
      <c r="W606" s="338"/>
      <c r="X606" s="419"/>
      <c r="Y606" s="297"/>
      <c r="AA606" s="435"/>
      <c r="AB606" s="435"/>
      <c r="AC606" s="435"/>
      <c r="AD606" s="435"/>
      <c r="AE606" s="435"/>
    </row>
    <row r="607" spans="22:31" ht="40" customHeight="1" x14ac:dyDescent="0.4">
      <c r="W607" s="338"/>
      <c r="X607" s="419"/>
      <c r="Y607" s="297"/>
    </row>
    <row r="608" spans="22:31" ht="40" customHeight="1" x14ac:dyDescent="0.4">
      <c r="W608" s="338"/>
      <c r="X608" s="419"/>
      <c r="Y608" s="297"/>
    </row>
    <row r="609" spans="22:36" ht="40" customHeight="1" x14ac:dyDescent="0.4">
      <c r="W609" s="338"/>
      <c r="X609" s="419"/>
      <c r="Y609" s="297"/>
    </row>
    <row r="610" spans="22:36" ht="40" customHeight="1" x14ac:dyDescent="0.4">
      <c r="W610" s="338"/>
      <c r="X610" s="419"/>
      <c r="Y610" s="297"/>
    </row>
    <row r="611" spans="22:36" ht="40" customHeight="1" x14ac:dyDescent="0.4"/>
    <row r="612" spans="22:36" ht="63.65" customHeight="1" x14ac:dyDescent="0.4">
      <c r="V612" s="902"/>
      <c r="W612" s="902"/>
      <c r="X612" s="902"/>
      <c r="Y612" s="902"/>
      <c r="Z612" s="902"/>
      <c r="AA612" s="902"/>
      <c r="AB612" s="902"/>
      <c r="AC612" s="902"/>
      <c r="AD612" s="902"/>
    </row>
    <row r="613" spans="22:36" ht="40" customHeight="1" x14ac:dyDescent="0.4">
      <c r="V613" s="241"/>
      <c r="W613" s="241"/>
      <c r="X613" s="241"/>
      <c r="Y613" s="241"/>
      <c r="Z613" s="241"/>
      <c r="AA613" s="241"/>
      <c r="AB613" s="241"/>
      <c r="AC613" s="241"/>
      <c r="AD613" s="241"/>
    </row>
    <row r="614" spans="22:36" ht="40" customHeight="1" x14ac:dyDescent="0.4">
      <c r="V614" s="224"/>
      <c r="W614" s="225"/>
      <c r="X614" s="419"/>
      <c r="Y614" s="419"/>
      <c r="Z614" s="419"/>
      <c r="AA614" s="419"/>
      <c r="AB614" s="419"/>
      <c r="AC614" s="419"/>
      <c r="AE614" s="435"/>
      <c r="AF614" s="435"/>
      <c r="AG614" s="435"/>
      <c r="AH614" s="435"/>
      <c r="AI614" s="435"/>
    </row>
    <row r="615" spans="22:36" ht="40" customHeight="1" x14ac:dyDescent="0.4">
      <c r="V615" s="848"/>
      <c r="W615" s="848"/>
      <c r="X615" s="419"/>
      <c r="Y615" s="419"/>
      <c r="Z615" s="419"/>
      <c r="AA615" s="297"/>
      <c r="AB615" s="297"/>
      <c r="AC615" s="297"/>
    </row>
    <row r="616" spans="22:36" ht="40" customHeight="1" x14ac:dyDescent="0.4">
      <c r="V616" s="408"/>
      <c r="W616" s="408"/>
      <c r="X616" s="205"/>
      <c r="Y616" s="205"/>
      <c r="Z616" s="205"/>
      <c r="AA616" s="226"/>
      <c r="AB616" s="226"/>
      <c r="AC616" s="226"/>
    </row>
    <row r="617" spans="22:36" ht="40" customHeight="1" x14ac:dyDescent="0.4">
      <c r="V617" s="242"/>
      <c r="W617" s="242"/>
      <c r="X617" s="900"/>
      <c r="Y617" s="900"/>
      <c r="Z617" s="900"/>
      <c r="AA617" s="900"/>
      <c r="AB617" s="900"/>
      <c r="AC617" s="900"/>
    </row>
    <row r="618" spans="22:36" ht="40" customHeight="1" x14ac:dyDescent="0.4">
      <c r="V618" s="243"/>
      <c r="W618" s="244"/>
      <c r="X618" s="341"/>
      <c r="Y618" s="901"/>
      <c r="Z618" s="901"/>
      <c r="AA618" s="901"/>
      <c r="AB618" s="901"/>
      <c r="AC618" s="901"/>
    </row>
    <row r="619" spans="22:36" ht="18.5" x14ac:dyDescent="0.4">
      <c r="X619" s="341"/>
      <c r="Y619" s="901"/>
      <c r="Z619" s="901"/>
      <c r="AA619" s="901"/>
      <c r="AB619" s="901"/>
      <c r="AC619" s="901"/>
    </row>
    <row r="620" spans="22:36" ht="40" customHeight="1" x14ac:dyDescent="0.4"/>
    <row r="621" spans="22:36" ht="80.150000000000006" customHeight="1" x14ac:dyDescent="0.4">
      <c r="V621" s="902"/>
      <c r="W621" s="902"/>
      <c r="X621" s="902"/>
      <c r="Y621" s="902"/>
      <c r="Z621" s="902"/>
      <c r="AA621" s="902"/>
      <c r="AB621" s="902"/>
      <c r="AC621" s="902"/>
      <c r="AD621" s="902"/>
      <c r="AF621" s="435"/>
      <c r="AG621" s="435"/>
      <c r="AH621" s="435"/>
      <c r="AI621" s="435"/>
      <c r="AJ621" s="435"/>
    </row>
    <row r="622" spans="22:36" ht="40" customHeight="1" x14ac:dyDescent="0.4">
      <c r="V622" s="241"/>
      <c r="W622" s="241"/>
      <c r="X622" s="241"/>
      <c r="Y622" s="241"/>
      <c r="Z622" s="241"/>
      <c r="AA622" s="241"/>
      <c r="AB622" s="241"/>
      <c r="AC622" s="241"/>
      <c r="AD622" s="241"/>
    </row>
    <row r="623" spans="22:36" ht="40" customHeight="1" x14ac:dyDescent="0.4">
      <c r="X623" s="298"/>
      <c r="Y623" s="298"/>
      <c r="Z623" s="298"/>
    </row>
    <row r="624" spans="22:36" ht="40" customHeight="1" x14ac:dyDescent="0.4">
      <c r="W624" s="338"/>
      <c r="X624" s="419"/>
      <c r="Y624" s="419"/>
      <c r="Z624" s="419"/>
    </row>
    <row r="625" spans="23:26" ht="40" customHeight="1" x14ac:dyDescent="0.4">
      <c r="W625" s="338"/>
      <c r="X625" s="419"/>
      <c r="Y625" s="419"/>
      <c r="Z625" s="419"/>
    </row>
    <row r="626" spans="23:26" ht="40" customHeight="1" x14ac:dyDescent="0.4">
      <c r="W626" s="338"/>
      <c r="X626" s="419"/>
      <c r="Y626" s="419"/>
      <c r="Z626" s="419"/>
    </row>
    <row r="627" spans="23:26" ht="40" customHeight="1" x14ac:dyDescent="0.4">
      <c r="W627" s="338"/>
      <c r="X627" s="419"/>
      <c r="Y627" s="419"/>
      <c r="Z627" s="419"/>
    </row>
    <row r="628" spans="23:26" ht="40" customHeight="1" x14ac:dyDescent="0.4">
      <c r="W628" s="338"/>
      <c r="X628" s="764"/>
      <c r="Y628" s="764"/>
      <c r="Z628" s="764"/>
    </row>
    <row r="629" spans="23:26" ht="40" customHeight="1" x14ac:dyDescent="0.4">
      <c r="W629" s="338"/>
      <c r="X629" s="419"/>
      <c r="Y629" s="419"/>
      <c r="Z629" s="419"/>
    </row>
    <row r="630" spans="23:26" ht="40" customHeight="1" x14ac:dyDescent="0.4">
      <c r="W630" s="338"/>
      <c r="X630" s="419"/>
      <c r="Y630" s="419"/>
      <c r="Z630" s="419"/>
    </row>
    <row r="631" spans="23:26" ht="40" customHeight="1" x14ac:dyDescent="0.4">
      <c r="W631" s="338"/>
      <c r="X631" s="419"/>
      <c r="Y631" s="419"/>
      <c r="Z631" s="419"/>
    </row>
    <row r="632" spans="23:26" ht="40" customHeight="1" x14ac:dyDescent="0.4">
      <c r="W632" s="338"/>
      <c r="X632" s="419"/>
      <c r="Y632" s="419"/>
      <c r="Z632" s="419"/>
    </row>
    <row r="633" spans="23:26" ht="40" customHeight="1" x14ac:dyDescent="0.4">
      <c r="W633" s="338"/>
      <c r="X633" s="419"/>
      <c r="Y633" s="419"/>
      <c r="Z633" s="419"/>
    </row>
    <row r="634" spans="23:26" ht="40" customHeight="1" x14ac:dyDescent="0.4">
      <c r="W634" s="338"/>
      <c r="X634" s="419"/>
      <c r="Y634" s="419"/>
      <c r="Z634" s="419"/>
    </row>
    <row r="635" spans="23:26" ht="40" customHeight="1" x14ac:dyDescent="0.4">
      <c r="W635" s="338"/>
      <c r="X635" s="764"/>
      <c r="Y635" s="764"/>
      <c r="Z635" s="764"/>
    </row>
    <row r="636" spans="23:26" ht="40" customHeight="1" x14ac:dyDescent="0.4"/>
    <row r="637" spans="23:26" ht="40" customHeight="1" x14ac:dyDescent="0.4"/>
    <row r="638" spans="23:26" ht="40" customHeight="1" x14ac:dyDescent="0.4"/>
    <row r="639" spans="23:26" ht="40" customHeight="1" x14ac:dyDescent="0.4"/>
    <row r="640" spans="23:26" ht="40" customHeight="1" x14ac:dyDescent="0.4"/>
    <row r="641" ht="40" customHeight="1" x14ac:dyDescent="0.4"/>
    <row r="642" ht="40" customHeight="1" x14ac:dyDescent="0.4"/>
    <row r="643" ht="40" customHeight="1" x14ac:dyDescent="0.4"/>
    <row r="644" ht="40" customHeight="1" x14ac:dyDescent="0.4"/>
    <row r="645" ht="40" customHeight="1" x14ac:dyDescent="0.4"/>
    <row r="646" ht="40" customHeight="1" x14ac:dyDescent="0.4"/>
    <row r="647" ht="40" customHeight="1" x14ac:dyDescent="0.4"/>
    <row r="648" ht="40" customHeight="1" x14ac:dyDescent="0.4"/>
    <row r="649" ht="40" customHeight="1" x14ac:dyDescent="0.4"/>
    <row r="650" ht="40" customHeight="1" x14ac:dyDescent="0.4"/>
    <row r="651" ht="40" customHeight="1" x14ac:dyDescent="0.4"/>
    <row r="652" ht="40" customHeight="1" x14ac:dyDescent="0.4"/>
  </sheetData>
  <mergeCells count="694">
    <mergeCell ref="BK12:BL12"/>
    <mergeCell ref="BK13:BK15"/>
    <mergeCell ref="BK16:BK17"/>
    <mergeCell ref="BK18:BK23"/>
    <mergeCell ref="BK24:BK26"/>
    <mergeCell ref="AC198:AC206"/>
    <mergeCell ref="AC207:AC210"/>
    <mergeCell ref="AC211:AC214"/>
    <mergeCell ref="AT12:AU12"/>
    <mergeCell ref="AT13:AT15"/>
    <mergeCell ref="AT16:AT17"/>
    <mergeCell ref="AT18:AT23"/>
    <mergeCell ref="AT24:AT26"/>
    <mergeCell ref="BB12:BC12"/>
    <mergeCell ref="BB13:BB15"/>
    <mergeCell ref="BB16:BB17"/>
    <mergeCell ref="BB18:BB23"/>
    <mergeCell ref="BB24:BB26"/>
    <mergeCell ref="U71:AE71"/>
    <mergeCell ref="W73:X73"/>
    <mergeCell ref="V74:V77"/>
    <mergeCell ref="V83:V84"/>
    <mergeCell ref="V85:V88"/>
    <mergeCell ref="W82:X82"/>
    <mergeCell ref="U198:U206"/>
    <mergeCell ref="U207:U210"/>
    <mergeCell ref="U211:U214"/>
    <mergeCell ref="M150:N150"/>
    <mergeCell ref="M151:M154"/>
    <mergeCell ref="M155:M159"/>
    <mergeCell ref="M160:M161"/>
    <mergeCell ref="M162:M165"/>
    <mergeCell ref="M166:M170"/>
    <mergeCell ref="M171:M177"/>
    <mergeCell ref="M178:M183"/>
    <mergeCell ref="M184:M197"/>
    <mergeCell ref="U150:V150"/>
    <mergeCell ref="U151:U154"/>
    <mergeCell ref="U155:U159"/>
    <mergeCell ref="U160:U161"/>
    <mergeCell ref="U162:U165"/>
    <mergeCell ref="U166:U170"/>
    <mergeCell ref="U171:U177"/>
    <mergeCell ref="U178:U183"/>
    <mergeCell ref="U184:U197"/>
    <mergeCell ref="AV2:AY4"/>
    <mergeCell ref="Y8:AA8"/>
    <mergeCell ref="BA8:BC8"/>
    <mergeCell ref="U10:AH10"/>
    <mergeCell ref="C10:S10"/>
    <mergeCell ref="C24:C26"/>
    <mergeCell ref="C12:D12"/>
    <mergeCell ref="M12:N12"/>
    <mergeCell ref="AC13:AC15"/>
    <mergeCell ref="AC16:AC17"/>
    <mergeCell ref="AC18:AC23"/>
    <mergeCell ref="AC24:AC26"/>
    <mergeCell ref="G4:H4"/>
    <mergeCell ref="G5:H5"/>
    <mergeCell ref="G6:H6"/>
    <mergeCell ref="G7:H7"/>
    <mergeCell ref="G8:H8"/>
    <mergeCell ref="L4:N4"/>
    <mergeCell ref="L5:N5"/>
    <mergeCell ref="L6:N6"/>
    <mergeCell ref="Q4:S4"/>
    <mergeCell ref="L7:O7"/>
    <mergeCell ref="N79:O79"/>
    <mergeCell ref="N80:O80"/>
    <mergeCell ref="BE9:BF9"/>
    <mergeCell ref="V68:AE68"/>
    <mergeCell ref="V52:AE52"/>
    <mergeCell ref="AK12:AL12"/>
    <mergeCell ref="AK13:AK15"/>
    <mergeCell ref="AK16:AK17"/>
    <mergeCell ref="AK18:AK23"/>
    <mergeCell ref="AK24:AK26"/>
    <mergeCell ref="M47:N47"/>
    <mergeCell ref="M48:N48"/>
    <mergeCell ref="M49:N49"/>
    <mergeCell ref="M50:N50"/>
    <mergeCell ref="M61:N61"/>
    <mergeCell ref="M62:N62"/>
    <mergeCell ref="M63:N63"/>
    <mergeCell ref="M64:N64"/>
    <mergeCell ref="M66:N66"/>
    <mergeCell ref="M55:N55"/>
    <mergeCell ref="M56:N56"/>
    <mergeCell ref="M57:N57"/>
    <mergeCell ref="M58:N58"/>
    <mergeCell ref="M59:N59"/>
    <mergeCell ref="D259:D262"/>
    <mergeCell ref="F263:H263"/>
    <mergeCell ref="E247:E248"/>
    <mergeCell ref="M134:M137"/>
    <mergeCell ref="H235:L235"/>
    <mergeCell ref="H234:L234"/>
    <mergeCell ref="D239:F239"/>
    <mergeCell ref="C235:F235"/>
    <mergeCell ref="C234:F234"/>
    <mergeCell ref="L247:L248"/>
    <mergeCell ref="C217:H217"/>
    <mergeCell ref="K217:S217"/>
    <mergeCell ref="N140:S140"/>
    <mergeCell ref="N141:S141"/>
    <mergeCell ref="N142:S142"/>
    <mergeCell ref="M139:S139"/>
    <mergeCell ref="D148:H148"/>
    <mergeCell ref="D143:H143"/>
    <mergeCell ref="D144:H144"/>
    <mergeCell ref="D145:H145"/>
    <mergeCell ref="D146:H146"/>
    <mergeCell ref="D147:H147"/>
    <mergeCell ref="M198:M206"/>
    <mergeCell ref="M207:M210"/>
    <mergeCell ref="D242:F242"/>
    <mergeCell ref="T247:T248"/>
    <mergeCell ref="M130:M133"/>
    <mergeCell ref="C121:C129"/>
    <mergeCell ref="C107:C120"/>
    <mergeCell ref="C89:C93"/>
    <mergeCell ref="C94:C100"/>
    <mergeCell ref="C101:C106"/>
    <mergeCell ref="D247:D248"/>
    <mergeCell ref="M101:M106"/>
    <mergeCell ref="M107:M120"/>
    <mergeCell ref="M121:M129"/>
    <mergeCell ref="N89:O89"/>
    <mergeCell ref="N90:O90"/>
    <mergeCell ref="N91:O91"/>
    <mergeCell ref="N92:O92"/>
    <mergeCell ref="N115:O115"/>
    <mergeCell ref="M211:M214"/>
    <mergeCell ref="N129:O129"/>
    <mergeCell ref="N130:O130"/>
    <mergeCell ref="N131:O131"/>
    <mergeCell ref="N132:O132"/>
    <mergeCell ref="N133:O133"/>
    <mergeCell ref="N122:O122"/>
    <mergeCell ref="C336:L336"/>
    <mergeCell ref="V336:AE336"/>
    <mergeCell ref="C284:L284"/>
    <mergeCell ref="I288:J288"/>
    <mergeCell ref="I289:J289"/>
    <mergeCell ref="I290:J290"/>
    <mergeCell ref="I291:J291"/>
    <mergeCell ref="T262:W262"/>
    <mergeCell ref="T263:W263"/>
    <mergeCell ref="F276:H276"/>
    <mergeCell ref="F277:H277"/>
    <mergeCell ref="F278:H278"/>
    <mergeCell ref="D268:D281"/>
    <mergeCell ref="F273:H273"/>
    <mergeCell ref="F274:H274"/>
    <mergeCell ref="F275:H275"/>
    <mergeCell ref="F271:H271"/>
    <mergeCell ref="F272:H272"/>
    <mergeCell ref="F262:H262"/>
    <mergeCell ref="C321:L321"/>
    <mergeCell ref="F269:H269"/>
    <mergeCell ref="F270:H270"/>
    <mergeCell ref="I292:J292"/>
    <mergeCell ref="F264:H264"/>
    <mergeCell ref="AI353:AK353"/>
    <mergeCell ref="V356:AE356"/>
    <mergeCell ref="AA358:AD358"/>
    <mergeCell ref="AC359:AD359"/>
    <mergeCell ref="AA360:AD360"/>
    <mergeCell ref="C346:L346"/>
    <mergeCell ref="V346:AE346"/>
    <mergeCell ref="E353:G353"/>
    <mergeCell ref="Z353:AB353"/>
    <mergeCell ref="E354:G354"/>
    <mergeCell ref="C356:L356"/>
    <mergeCell ref="D549:L549"/>
    <mergeCell ref="X530:Z530"/>
    <mergeCell ref="C508:K508"/>
    <mergeCell ref="C365:L365"/>
    <mergeCell ref="V365:AE365"/>
    <mergeCell ref="A376:B376"/>
    <mergeCell ref="C376:L376"/>
    <mergeCell ref="V376:AE376"/>
    <mergeCell ref="A377:B377"/>
    <mergeCell ref="X532:Z532"/>
    <mergeCell ref="D387:D390"/>
    <mergeCell ref="E386:F386"/>
    <mergeCell ref="G386:H386"/>
    <mergeCell ref="D391:D394"/>
    <mergeCell ref="D395:D398"/>
    <mergeCell ref="E367:F367"/>
    <mergeCell ref="G367:H367"/>
    <mergeCell ref="E486:M486"/>
    <mergeCell ref="E487:M487"/>
    <mergeCell ref="E379:F379"/>
    <mergeCell ref="G379:H379"/>
    <mergeCell ref="E400:G400"/>
    <mergeCell ref="C511:D511"/>
    <mergeCell ref="E513:J513"/>
    <mergeCell ref="AM541:AQ541"/>
    <mergeCell ref="D542:L542"/>
    <mergeCell ref="D543:L543"/>
    <mergeCell ref="D538:L538"/>
    <mergeCell ref="W538:AE538"/>
    <mergeCell ref="AI538:AK538"/>
    <mergeCell ref="D539:L539"/>
    <mergeCell ref="W539:AE539"/>
    <mergeCell ref="AI539:AK539"/>
    <mergeCell ref="X635:Z635"/>
    <mergeCell ref="C16:C17"/>
    <mergeCell ref="C13:C15"/>
    <mergeCell ref="C18:C23"/>
    <mergeCell ref="V615:W615"/>
    <mergeCell ref="X617:AC617"/>
    <mergeCell ref="Y618:AC618"/>
    <mergeCell ref="Y619:AC619"/>
    <mergeCell ref="V621:AD621"/>
    <mergeCell ref="X628:Z628"/>
    <mergeCell ref="W589:AE589"/>
    <mergeCell ref="W590:AE590"/>
    <mergeCell ref="W591:AE591"/>
    <mergeCell ref="V593:AE593"/>
    <mergeCell ref="V604:AE604"/>
    <mergeCell ref="V612:AD612"/>
    <mergeCell ref="D540:L540"/>
    <mergeCell ref="V540:AE540"/>
    <mergeCell ref="D541:L541"/>
    <mergeCell ref="C534:L534"/>
    <mergeCell ref="C546:L546"/>
    <mergeCell ref="D536:L536"/>
    <mergeCell ref="D548:L548"/>
    <mergeCell ref="D537:L537"/>
    <mergeCell ref="C29:H29"/>
    <mergeCell ref="D30:H30"/>
    <mergeCell ref="D31:H31"/>
    <mergeCell ref="U12:V12"/>
    <mergeCell ref="U13:U15"/>
    <mergeCell ref="U16:U17"/>
    <mergeCell ref="U18:U23"/>
    <mergeCell ref="U24:U26"/>
    <mergeCell ref="AC12:AD12"/>
    <mergeCell ref="M13:M15"/>
    <mergeCell ref="M16:M17"/>
    <mergeCell ref="M18:M23"/>
    <mergeCell ref="M24:M26"/>
    <mergeCell ref="C33:I33"/>
    <mergeCell ref="K33:S33"/>
    <mergeCell ref="M41:N41"/>
    <mergeCell ref="M42:N42"/>
    <mergeCell ref="M43:N43"/>
    <mergeCell ref="M44:N44"/>
    <mergeCell ref="M45:N45"/>
    <mergeCell ref="M46:N46"/>
    <mergeCell ref="M36:N36"/>
    <mergeCell ref="M37:N37"/>
    <mergeCell ref="M38:N38"/>
    <mergeCell ref="M39:N39"/>
    <mergeCell ref="M40:N40"/>
    <mergeCell ref="M60:N60"/>
    <mergeCell ref="M74:M77"/>
    <mergeCell ref="M78:M82"/>
    <mergeCell ref="M83:M84"/>
    <mergeCell ref="C130:C133"/>
    <mergeCell ref="C134:C137"/>
    <mergeCell ref="C83:C84"/>
    <mergeCell ref="C85:C88"/>
    <mergeCell ref="N99:O99"/>
    <mergeCell ref="N100:O100"/>
    <mergeCell ref="N101:O101"/>
    <mergeCell ref="N102:O102"/>
    <mergeCell ref="N83:O83"/>
    <mergeCell ref="N84:O84"/>
    <mergeCell ref="N85:O85"/>
    <mergeCell ref="N86:O86"/>
    <mergeCell ref="N87:O87"/>
    <mergeCell ref="N88:O88"/>
    <mergeCell ref="C74:C77"/>
    <mergeCell ref="C78:C82"/>
    <mergeCell ref="N74:O74"/>
    <mergeCell ref="N75:O75"/>
    <mergeCell ref="N76:O76"/>
    <mergeCell ref="N77:O77"/>
    <mergeCell ref="N78:O78"/>
    <mergeCell ref="N81:O81"/>
    <mergeCell ref="N82:O82"/>
    <mergeCell ref="M85:M88"/>
    <mergeCell ref="M89:M93"/>
    <mergeCell ref="M94:M100"/>
    <mergeCell ref="K52:S52"/>
    <mergeCell ref="C52:I52"/>
    <mergeCell ref="N128:O128"/>
    <mergeCell ref="N116:O116"/>
    <mergeCell ref="N117:O117"/>
    <mergeCell ref="N118:O118"/>
    <mergeCell ref="N119:O119"/>
    <mergeCell ref="N120:O120"/>
    <mergeCell ref="N121:O121"/>
    <mergeCell ref="N109:O109"/>
    <mergeCell ref="N110:O110"/>
    <mergeCell ref="N111:O111"/>
    <mergeCell ref="N112:O112"/>
    <mergeCell ref="M67:N67"/>
    <mergeCell ref="M68:N68"/>
    <mergeCell ref="M65:N65"/>
    <mergeCell ref="C73:D73"/>
    <mergeCell ref="N73:O73"/>
    <mergeCell ref="N123:O123"/>
    <mergeCell ref="N124:O124"/>
    <mergeCell ref="N125:O125"/>
    <mergeCell ref="N126:O126"/>
    <mergeCell ref="N127:O127"/>
    <mergeCell ref="W83:X83"/>
    <mergeCell ref="W84:X84"/>
    <mergeCell ref="N134:O134"/>
    <mergeCell ref="C71:S71"/>
    <mergeCell ref="N113:O113"/>
    <mergeCell ref="N114:O114"/>
    <mergeCell ref="N103:O103"/>
    <mergeCell ref="N104:O104"/>
    <mergeCell ref="N105:O105"/>
    <mergeCell ref="N106:O106"/>
    <mergeCell ref="N107:O107"/>
    <mergeCell ref="N108:O108"/>
    <mergeCell ref="N93:O93"/>
    <mergeCell ref="N94:O94"/>
    <mergeCell ref="N95:O95"/>
    <mergeCell ref="N96:O96"/>
    <mergeCell ref="N97:O97"/>
    <mergeCell ref="N98:O98"/>
    <mergeCell ref="W85:X85"/>
    <mergeCell ref="W86:X86"/>
    <mergeCell ref="W87:X87"/>
    <mergeCell ref="W88:X88"/>
    <mergeCell ref="W89:X89"/>
    <mergeCell ref="W90:X90"/>
    <mergeCell ref="V89:V93"/>
    <mergeCell ref="V94:V100"/>
    <mergeCell ref="V101:V106"/>
    <mergeCell ref="V107:V120"/>
    <mergeCell ref="W110:X110"/>
    <mergeCell ref="W111:X111"/>
    <mergeCell ref="W112:X112"/>
    <mergeCell ref="W113:X113"/>
    <mergeCell ref="W114:X114"/>
    <mergeCell ref="W103:X103"/>
    <mergeCell ref="W104:X104"/>
    <mergeCell ref="W105:X105"/>
    <mergeCell ref="W106:X106"/>
    <mergeCell ref="W107:X107"/>
    <mergeCell ref="W108:X108"/>
    <mergeCell ref="W118:X118"/>
    <mergeCell ref="W119:X119"/>
    <mergeCell ref="W120:X120"/>
    <mergeCell ref="V121:V129"/>
    <mergeCell ref="V130:V133"/>
    <mergeCell ref="W97:X97"/>
    <mergeCell ref="W98:X98"/>
    <mergeCell ref="W99:X99"/>
    <mergeCell ref="W100:X100"/>
    <mergeCell ref="W101:X101"/>
    <mergeCell ref="W102:X102"/>
    <mergeCell ref="W91:X91"/>
    <mergeCell ref="W92:X92"/>
    <mergeCell ref="W122:X122"/>
    <mergeCell ref="W123:X123"/>
    <mergeCell ref="W124:X124"/>
    <mergeCell ref="W125:X125"/>
    <mergeCell ref="W126:X126"/>
    <mergeCell ref="W115:X115"/>
    <mergeCell ref="W116:X116"/>
    <mergeCell ref="W117:X117"/>
    <mergeCell ref="W121:X121"/>
    <mergeCell ref="W93:X93"/>
    <mergeCell ref="W94:X94"/>
    <mergeCell ref="W95:X95"/>
    <mergeCell ref="W96:X96"/>
    <mergeCell ref="W109:X109"/>
    <mergeCell ref="V78:V82"/>
    <mergeCell ref="W74:X74"/>
    <mergeCell ref="W75:X75"/>
    <mergeCell ref="W76:X76"/>
    <mergeCell ref="W77:X77"/>
    <mergeCell ref="W78:X78"/>
    <mergeCell ref="W79:X79"/>
    <mergeCell ref="W80:X80"/>
    <mergeCell ref="W81:X81"/>
    <mergeCell ref="W133:X133"/>
    <mergeCell ref="W134:X134"/>
    <mergeCell ref="W135:X135"/>
    <mergeCell ref="W136:X136"/>
    <mergeCell ref="W137:X137"/>
    <mergeCell ref="W127:X127"/>
    <mergeCell ref="W128:X128"/>
    <mergeCell ref="W129:X129"/>
    <mergeCell ref="W130:X130"/>
    <mergeCell ref="W131:X131"/>
    <mergeCell ref="W132:X132"/>
    <mergeCell ref="AE80:AF80"/>
    <mergeCell ref="AE81:AF81"/>
    <mergeCell ref="AE82:AF82"/>
    <mergeCell ref="AD83:AD84"/>
    <mergeCell ref="AE83:AF83"/>
    <mergeCell ref="AE84:AF84"/>
    <mergeCell ref="AE73:AF73"/>
    <mergeCell ref="AD74:AD77"/>
    <mergeCell ref="AE74:AF74"/>
    <mergeCell ref="AE75:AF75"/>
    <mergeCell ref="AE76:AF76"/>
    <mergeCell ref="AE77:AF77"/>
    <mergeCell ref="AD78:AD82"/>
    <mergeCell ref="AE78:AF78"/>
    <mergeCell ref="AE79:AF79"/>
    <mergeCell ref="AD85:AD88"/>
    <mergeCell ref="AE85:AF85"/>
    <mergeCell ref="AE86:AF86"/>
    <mergeCell ref="AE87:AF87"/>
    <mergeCell ref="AE88:AF88"/>
    <mergeCell ref="AD89:AD93"/>
    <mergeCell ref="AE89:AF89"/>
    <mergeCell ref="AE90:AF90"/>
    <mergeCell ref="AE91:AF91"/>
    <mergeCell ref="AE92:AF92"/>
    <mergeCell ref="AE93:AF93"/>
    <mergeCell ref="AD101:AD106"/>
    <mergeCell ref="AE101:AF101"/>
    <mergeCell ref="AE102:AF102"/>
    <mergeCell ref="AE103:AF103"/>
    <mergeCell ref="AE104:AF104"/>
    <mergeCell ref="AE105:AF105"/>
    <mergeCell ref="AE106:AF106"/>
    <mergeCell ref="AE129:AF129"/>
    <mergeCell ref="AD94:AD100"/>
    <mergeCell ref="AE94:AF94"/>
    <mergeCell ref="AE95:AF95"/>
    <mergeCell ref="AE96:AF96"/>
    <mergeCell ref="AE97:AF97"/>
    <mergeCell ref="AE98:AF98"/>
    <mergeCell ref="AE99:AF99"/>
    <mergeCell ref="AE100:AF100"/>
    <mergeCell ref="AE114:AF114"/>
    <mergeCell ref="AE116:AF116"/>
    <mergeCell ref="AE117:AF117"/>
    <mergeCell ref="AE118:AF118"/>
    <mergeCell ref="AE119:AF119"/>
    <mergeCell ref="AE120:AF120"/>
    <mergeCell ref="AD121:AD129"/>
    <mergeCell ref="AE121:AF121"/>
    <mergeCell ref="AE122:AF122"/>
    <mergeCell ref="AE123:AF123"/>
    <mergeCell ref="AE124:AF124"/>
    <mergeCell ref="AD107:AD120"/>
    <mergeCell ref="AE107:AF107"/>
    <mergeCell ref="AE108:AF108"/>
    <mergeCell ref="AE109:AF109"/>
    <mergeCell ref="AE110:AF110"/>
    <mergeCell ref="AE111:AF111"/>
    <mergeCell ref="AE112:AF112"/>
    <mergeCell ref="AE113:AF113"/>
    <mergeCell ref="AE115:AF115"/>
    <mergeCell ref="R247:S248"/>
    <mergeCell ref="AD134:AD137"/>
    <mergeCell ref="AD139:AJ139"/>
    <mergeCell ref="V139:AB139"/>
    <mergeCell ref="W140:AB140"/>
    <mergeCell ref="N135:O135"/>
    <mergeCell ref="N136:O136"/>
    <mergeCell ref="N137:O137"/>
    <mergeCell ref="C233:D233"/>
    <mergeCell ref="Y238:AC238"/>
    <mergeCell ref="AE134:AF134"/>
    <mergeCell ref="AE135:AF135"/>
    <mergeCell ref="AE136:AF136"/>
    <mergeCell ref="AE137:AF137"/>
    <mergeCell ref="C184:C197"/>
    <mergeCell ref="C198:C206"/>
    <mergeCell ref="C207:C210"/>
    <mergeCell ref="C211:C214"/>
    <mergeCell ref="V134:V137"/>
    <mergeCell ref="C139:H139"/>
    <mergeCell ref="D140:H140"/>
    <mergeCell ref="Y240:AC240"/>
    <mergeCell ref="Y241:AC241"/>
    <mergeCell ref="Y242:AC242"/>
    <mergeCell ref="D141:H141"/>
    <mergeCell ref="D142:H142"/>
    <mergeCell ref="I236:L236"/>
    <mergeCell ref="F268:H268"/>
    <mergeCell ref="J250:K250"/>
    <mergeCell ref="J251:K251"/>
    <mergeCell ref="J252:K252"/>
    <mergeCell ref="J253:K253"/>
    <mergeCell ref="J254:K254"/>
    <mergeCell ref="J255:K255"/>
    <mergeCell ref="F260:H260"/>
    <mergeCell ref="F261:H261"/>
    <mergeCell ref="F265:H265"/>
    <mergeCell ref="F266:H266"/>
    <mergeCell ref="L260:O260"/>
    <mergeCell ref="M247:M248"/>
    <mergeCell ref="N247:O247"/>
    <mergeCell ref="J247:K248"/>
    <mergeCell ref="J249:K249"/>
    <mergeCell ref="G247:H247"/>
    <mergeCell ref="F247:F248"/>
    <mergeCell ref="F259:H259"/>
    <mergeCell ref="D240:F240"/>
    <mergeCell ref="D241:F241"/>
    <mergeCell ref="R249:S249"/>
    <mergeCell ref="R250:S250"/>
    <mergeCell ref="L261:O261"/>
    <mergeCell ref="L262:O262"/>
    <mergeCell ref="L263:O263"/>
    <mergeCell ref="J259:K259"/>
    <mergeCell ref="I286:J286"/>
    <mergeCell ref="I287:J287"/>
    <mergeCell ref="J260:J263"/>
    <mergeCell ref="J256:K256"/>
    <mergeCell ref="J257:K257"/>
    <mergeCell ref="J258:K258"/>
    <mergeCell ref="R255:S255"/>
    <mergeCell ref="R256:S256"/>
    <mergeCell ref="R257:S257"/>
    <mergeCell ref="R258:S258"/>
    <mergeCell ref="R259:S259"/>
    <mergeCell ref="R260:R261"/>
    <mergeCell ref="R251:S251"/>
    <mergeCell ref="R252:S252"/>
    <mergeCell ref="R253:S253"/>
    <mergeCell ref="R254:S254"/>
    <mergeCell ref="T259:U259"/>
    <mergeCell ref="AD254:AE254"/>
    <mergeCell ref="AD255:AE255"/>
    <mergeCell ref="AD256:AE256"/>
    <mergeCell ref="AD257:AE257"/>
    <mergeCell ref="X260:X261"/>
    <mergeCell ref="Z260:AA260"/>
    <mergeCell ref="Z261:AA261"/>
    <mergeCell ref="W257:Y257"/>
    <mergeCell ref="W258:Y258"/>
    <mergeCell ref="T260:U260"/>
    <mergeCell ref="T261:U261"/>
    <mergeCell ref="AD258:AE258"/>
    <mergeCell ref="W254:Y254"/>
    <mergeCell ref="W255:Y255"/>
    <mergeCell ref="W256:Y256"/>
    <mergeCell ref="AD252:AE252"/>
    <mergeCell ref="W259:Y259"/>
    <mergeCell ref="Z259:AA259"/>
    <mergeCell ref="W247:Y248"/>
    <mergeCell ref="W249:Y249"/>
    <mergeCell ref="W250:Y250"/>
    <mergeCell ref="W251:Y251"/>
    <mergeCell ref="W252:Y252"/>
    <mergeCell ref="W253:Y253"/>
    <mergeCell ref="Z247:Z248"/>
    <mergeCell ref="AA247:AA248"/>
    <mergeCell ref="AD253:AE253"/>
    <mergeCell ref="AE140:AJ140"/>
    <mergeCell ref="AE141:AJ141"/>
    <mergeCell ref="AG247:AG248"/>
    <mergeCell ref="AH247:AH248"/>
    <mergeCell ref="AI247:AI248"/>
    <mergeCell ref="AF247:AF248"/>
    <mergeCell ref="AD249:AE249"/>
    <mergeCell ref="AD250:AE250"/>
    <mergeCell ref="AD251:AE251"/>
    <mergeCell ref="D237:F237"/>
    <mergeCell ref="D238:F238"/>
    <mergeCell ref="AE125:AF125"/>
    <mergeCell ref="AE126:AF126"/>
    <mergeCell ref="AE127:AF127"/>
    <mergeCell ref="AE128:AF128"/>
    <mergeCell ref="AD247:AE248"/>
    <mergeCell ref="AD130:AD133"/>
    <mergeCell ref="AE130:AF130"/>
    <mergeCell ref="AE131:AF131"/>
    <mergeCell ref="AE132:AF132"/>
    <mergeCell ref="AE133:AF133"/>
    <mergeCell ref="AC150:AD150"/>
    <mergeCell ref="AC151:AC154"/>
    <mergeCell ref="AC155:AC159"/>
    <mergeCell ref="AC160:AC161"/>
    <mergeCell ref="AC162:AC165"/>
    <mergeCell ref="AC166:AC170"/>
    <mergeCell ref="AC171:AC177"/>
    <mergeCell ref="AC178:AC183"/>
    <mergeCell ref="AC184:AC197"/>
    <mergeCell ref="Y239:AC239"/>
    <mergeCell ref="R244:AB244"/>
    <mergeCell ref="U247:U248"/>
    <mergeCell ref="R452:S452"/>
    <mergeCell ref="R453:S453"/>
    <mergeCell ref="E338:F338"/>
    <mergeCell ref="G338:H338"/>
    <mergeCell ref="H297:J297"/>
    <mergeCell ref="C150:D150"/>
    <mergeCell ref="C151:C154"/>
    <mergeCell ref="C155:C159"/>
    <mergeCell ref="C160:C161"/>
    <mergeCell ref="C162:C165"/>
    <mergeCell ref="C166:C170"/>
    <mergeCell ref="C171:C177"/>
    <mergeCell ref="C178:C183"/>
    <mergeCell ref="E297:G297"/>
    <mergeCell ref="C313:M313"/>
    <mergeCell ref="I293:J293"/>
    <mergeCell ref="I294:J294"/>
    <mergeCell ref="I295:J295"/>
    <mergeCell ref="C244:O244"/>
    <mergeCell ref="F279:H279"/>
    <mergeCell ref="F280:H280"/>
    <mergeCell ref="F281:H281"/>
    <mergeCell ref="D236:F236"/>
    <mergeCell ref="C227:H227"/>
    <mergeCell ref="R460:S460"/>
    <mergeCell ref="R473:S473"/>
    <mergeCell ref="F514:J514"/>
    <mergeCell ref="F515:J515"/>
    <mergeCell ref="C517:K517"/>
    <mergeCell ref="X523:Z523"/>
    <mergeCell ref="D379:D380"/>
    <mergeCell ref="C435:L435"/>
    <mergeCell ref="X503:Z503"/>
    <mergeCell ref="X493:Z493"/>
    <mergeCell ref="X498:Z498"/>
    <mergeCell ref="C489:L489"/>
    <mergeCell ref="C500:L500"/>
    <mergeCell ref="R446:S446"/>
    <mergeCell ref="R447:S447"/>
    <mergeCell ref="R448:S448"/>
    <mergeCell ref="H400:J400"/>
    <mergeCell ref="E423:G423"/>
    <mergeCell ref="H423:J423"/>
    <mergeCell ref="D400:D401"/>
    <mergeCell ref="D423:D424"/>
    <mergeCell ref="R449:S449"/>
    <mergeCell ref="R450:S450"/>
    <mergeCell ref="R451:S451"/>
    <mergeCell ref="R471:S471"/>
    <mergeCell ref="R472:S472"/>
    <mergeCell ref="R454:S454"/>
    <mergeCell ref="X525:Z525"/>
    <mergeCell ref="P435:Y435"/>
    <mergeCell ref="R438:S438"/>
    <mergeCell ref="R439:S439"/>
    <mergeCell ref="R440:S440"/>
    <mergeCell ref="R441:S441"/>
    <mergeCell ref="R442:S442"/>
    <mergeCell ref="R443:S443"/>
    <mergeCell ref="R444:S444"/>
    <mergeCell ref="R445:S445"/>
    <mergeCell ref="R461:S461"/>
    <mergeCell ref="R462:S462"/>
    <mergeCell ref="R463:S463"/>
    <mergeCell ref="R464:S464"/>
    <mergeCell ref="R465:S465"/>
    <mergeCell ref="R466:S466"/>
    <mergeCell ref="R455:S455"/>
    <mergeCell ref="R456:S456"/>
    <mergeCell ref="R457:S457"/>
    <mergeCell ref="R458:S458"/>
    <mergeCell ref="R459:S459"/>
    <mergeCell ref="AP247:AP248"/>
    <mergeCell ref="AQ247:AQ248"/>
    <mergeCell ref="AL249:AM249"/>
    <mergeCell ref="AL250:AM250"/>
    <mergeCell ref="AL251:AM251"/>
    <mergeCell ref="AL252:AM252"/>
    <mergeCell ref="T488:Z488"/>
    <mergeCell ref="T489:Z489"/>
    <mergeCell ref="R478:S478"/>
    <mergeCell ref="R481:R486"/>
    <mergeCell ref="T481:Z481"/>
    <mergeCell ref="T482:Z482"/>
    <mergeCell ref="T483:Z483"/>
    <mergeCell ref="T484:Z484"/>
    <mergeCell ref="T485:Z485"/>
    <mergeCell ref="T486:Z486"/>
    <mergeCell ref="R474:S474"/>
    <mergeCell ref="R475:S475"/>
    <mergeCell ref="R476:S476"/>
    <mergeCell ref="R477:S477"/>
    <mergeCell ref="R467:S467"/>
    <mergeCell ref="R468:S468"/>
    <mergeCell ref="R469:S469"/>
    <mergeCell ref="R470:S470"/>
    <mergeCell ref="AL253:AM253"/>
    <mergeCell ref="AL254:AM254"/>
    <mergeCell ref="AL255:AM255"/>
    <mergeCell ref="AL256:AM256"/>
    <mergeCell ref="AL257:AM257"/>
    <mergeCell ref="AL258:AM258"/>
    <mergeCell ref="AL247:AM248"/>
    <mergeCell ref="AN247:AN248"/>
    <mergeCell ref="AO247:AO248"/>
  </mergeCells>
  <phoneticPr fontId="18" type="noConversion"/>
  <conditionalFormatting sqref="C30:C31 D30:D32 E268:F281">
    <cfRule type="cellIs" dxfId="1338" priority="1346" operator="equal">
      <formula>"No, it did not apply"</formula>
    </cfRule>
    <cfRule type="cellIs" dxfId="1337" priority="1348" operator="equal">
      <formula>"Not important"</formula>
    </cfRule>
    <cfRule type="cellIs" dxfId="1336" priority="1349" operator="equal">
      <formula>"Slightly important"</formula>
    </cfRule>
    <cfRule type="cellIs" dxfId="1335" priority="1350" operator="equal">
      <formula>"Somewhat important"</formula>
    </cfRule>
    <cfRule type="cellIs" dxfId="1334" priority="1352" operator="equal">
      <formula>"Extremely important"</formula>
    </cfRule>
    <cfRule type="cellIs" dxfId="1333" priority="1353" operator="equal">
      <formula>"Don't know"</formula>
    </cfRule>
    <cfRule type="cellIs" dxfId="1332" priority="1351" operator="equal">
      <formula>"Very important"</formula>
    </cfRule>
    <cfRule type="cellIs" dxfId="1331" priority="1354" operator="equal">
      <formula>"No it did not apply"</formula>
    </cfRule>
    <cfRule type="cellIs" dxfId="1330" priority="1344" operator="equal">
      <formula>"No"</formula>
    </cfRule>
  </conditionalFormatting>
  <conditionalFormatting sqref="C30:C31 D30:D32 AV69:BD69 E268:F281">
    <cfRule type="cellIs" dxfId="1329" priority="1347" operator="equal">
      <formula>"Yes"</formula>
    </cfRule>
  </conditionalFormatting>
  <conditionalFormatting sqref="E55:E64 E66:E68">
    <cfRule type="dataBar" priority="2383">
      <dataBar>
        <cfvo type="min"/>
        <cfvo type="max"/>
        <color rgb="FF008AEF"/>
      </dataBar>
      <extLst>
        <ext xmlns:x14="http://schemas.microsoft.com/office/spreadsheetml/2009/9/main" uri="{B025F937-C7B1-47D3-B67F-A62EFF666E3E}">
          <x14:id>{57DF1301-2773-45EA-949E-D19B3A3A35EC}</x14:id>
        </ext>
      </extLst>
    </cfRule>
  </conditionalFormatting>
  <conditionalFormatting sqref="E220:E224">
    <cfRule type="dataBar" priority="340">
      <dataBar>
        <cfvo type="min"/>
        <cfvo type="max"/>
        <color rgb="FF008AEF"/>
      </dataBar>
      <extLst>
        <ext xmlns:x14="http://schemas.microsoft.com/office/spreadsheetml/2009/9/main" uri="{B025F937-C7B1-47D3-B67F-A62EFF666E3E}">
          <x14:id>{89BB50C2-5D3F-4768-9482-2853BABE033E}</x14:id>
        </ext>
      </extLst>
    </cfRule>
  </conditionalFormatting>
  <conditionalFormatting sqref="E353:E354">
    <cfRule type="cellIs" dxfId="1328" priority="198" operator="equal">
      <formula>"Slightly important"</formula>
    </cfRule>
    <cfRule type="cellIs" dxfId="1327" priority="197" operator="equal">
      <formula>"Not important"</formula>
    </cfRule>
    <cfRule type="cellIs" dxfId="1326" priority="203" operator="equal">
      <formula>"No it did not apply"</formula>
    </cfRule>
    <cfRule type="cellIs" dxfId="1325" priority="193" operator="equal">
      <formula>"No"</formula>
    </cfRule>
    <cfRule type="cellIs" dxfId="1324" priority="194" operator="equal">
      <formula>"Yes"</formula>
    </cfRule>
    <cfRule type="cellIs" dxfId="1323" priority="195" operator="equal">
      <formula>"No, it did not apply"</formula>
    </cfRule>
    <cfRule type="cellIs" dxfId="1322" priority="196" operator="equal">
      <formula>"Yes"</formula>
    </cfRule>
    <cfRule type="cellIs" dxfId="1321" priority="199" operator="equal">
      <formula>"Somewhat important"</formula>
    </cfRule>
    <cfRule type="cellIs" dxfId="1320" priority="200" operator="equal">
      <formula>"Very important"</formula>
    </cfRule>
    <cfRule type="cellIs" dxfId="1319" priority="201" operator="equal">
      <formula>"Extremely important"</formula>
    </cfRule>
    <cfRule type="cellIs" dxfId="1318" priority="202" operator="equal">
      <formula>"Don't know"</formula>
    </cfRule>
  </conditionalFormatting>
  <conditionalFormatting sqref="E491:E498">
    <cfRule type="dataBar" priority="92">
      <dataBar>
        <cfvo type="min"/>
        <cfvo type="max"/>
        <color rgb="FFD6007B"/>
      </dataBar>
      <extLst>
        <ext xmlns:x14="http://schemas.microsoft.com/office/spreadsheetml/2009/9/main" uri="{B025F937-C7B1-47D3-B67F-A62EFF666E3E}">
          <x14:id>{E4995991-A06F-45B0-89E2-1BF2B6D2B322}</x14:id>
        </ext>
      </extLst>
    </cfRule>
  </conditionalFormatting>
  <conditionalFormatting sqref="E502:E506">
    <cfRule type="dataBar" priority="91">
      <dataBar>
        <cfvo type="min"/>
        <cfvo type="max"/>
        <color rgb="FFD6007B"/>
      </dataBar>
      <extLst>
        <ext xmlns:x14="http://schemas.microsoft.com/office/spreadsheetml/2009/9/main" uri="{B025F937-C7B1-47D3-B67F-A62EFF666E3E}">
          <x14:id>{0252689E-F9F9-4362-8321-79734FBB7F2B}</x14:id>
        </ext>
      </extLst>
    </cfRule>
  </conditionalFormatting>
  <conditionalFormatting sqref="E13:F14 E16:F24 E26:F27">
    <cfRule type="dataBar" priority="540">
      <dataBar>
        <cfvo type="min"/>
        <cfvo type="max"/>
        <color rgb="FF008AEF"/>
      </dataBar>
      <extLst>
        <ext xmlns:x14="http://schemas.microsoft.com/office/spreadsheetml/2009/9/main" uri="{B025F937-C7B1-47D3-B67F-A62EFF666E3E}">
          <x14:id>{C021F474-6E1A-4493-87B9-EC58D17F9276}</x14:id>
        </ext>
      </extLst>
    </cfRule>
  </conditionalFormatting>
  <conditionalFormatting sqref="E15:F15">
    <cfRule type="dataBar" priority="535">
      <dataBar>
        <cfvo type="min"/>
        <cfvo type="max"/>
        <color rgb="FF008AEF"/>
      </dataBar>
      <extLst>
        <ext xmlns:x14="http://schemas.microsoft.com/office/spreadsheetml/2009/9/main" uri="{B025F937-C7B1-47D3-B67F-A62EFF666E3E}">
          <x14:id>{9B6D2381-6582-4424-93AD-D2AAAE0980BE}</x14:id>
        </ext>
      </extLst>
    </cfRule>
  </conditionalFormatting>
  <conditionalFormatting sqref="E25:F25">
    <cfRule type="dataBar" priority="534">
      <dataBar>
        <cfvo type="min"/>
        <cfvo type="max"/>
        <color rgb="FF008AEF"/>
      </dataBar>
      <extLst>
        <ext xmlns:x14="http://schemas.microsoft.com/office/spreadsheetml/2009/9/main" uri="{B025F937-C7B1-47D3-B67F-A62EFF666E3E}">
          <x14:id>{7817721D-DD65-447F-B2FB-3CB867913D27}</x14:id>
        </ext>
      </extLst>
    </cfRule>
  </conditionalFormatting>
  <conditionalFormatting sqref="E36:F50">
    <cfRule type="dataBar" priority="438">
      <dataBar>
        <cfvo type="min"/>
        <cfvo type="max"/>
        <color rgb="FF008AEF"/>
      </dataBar>
      <extLst>
        <ext xmlns:x14="http://schemas.microsoft.com/office/spreadsheetml/2009/9/main" uri="{B025F937-C7B1-47D3-B67F-A62EFF666E3E}">
          <x14:id>{01DE4D91-6994-41B0-BAA3-5D6214600A05}</x14:id>
        </ext>
      </extLst>
    </cfRule>
  </conditionalFormatting>
  <conditionalFormatting sqref="E45:F49 E36:F43">
    <cfRule type="dataBar" priority="2372">
      <dataBar>
        <cfvo type="min"/>
        <cfvo type="max"/>
        <color rgb="FF008AEF"/>
      </dataBar>
      <extLst>
        <ext xmlns:x14="http://schemas.microsoft.com/office/spreadsheetml/2009/9/main" uri="{B025F937-C7B1-47D3-B67F-A62EFF666E3E}">
          <x14:id>{0BFB388E-5EFE-4DB6-A37D-14C49630F0FA}</x14:id>
        </ext>
      </extLst>
    </cfRule>
  </conditionalFormatting>
  <conditionalFormatting sqref="E45:F50">
    <cfRule type="dataBar" priority="439">
      <dataBar>
        <cfvo type="min"/>
        <cfvo type="max"/>
        <color rgb="FF008AEF"/>
      </dataBar>
      <extLst>
        <ext xmlns:x14="http://schemas.microsoft.com/office/spreadsheetml/2009/9/main" uri="{B025F937-C7B1-47D3-B67F-A62EFF666E3E}">
          <x14:id>{6EAAE2D2-C9E9-4304-A160-CD44D5EADD7F}</x14:id>
        </ext>
      </extLst>
    </cfRule>
  </conditionalFormatting>
  <conditionalFormatting sqref="E249:F258">
    <cfRule type="dataBar" priority="300">
      <dataBar>
        <cfvo type="min"/>
        <cfvo type="max"/>
        <color rgb="FF008AEF"/>
      </dataBar>
      <extLst>
        <ext xmlns:x14="http://schemas.microsoft.com/office/spreadsheetml/2009/9/main" uri="{B025F937-C7B1-47D3-B67F-A62EFF666E3E}">
          <x14:id>{6DF4E425-CA33-4CA2-AF58-92616D88B8C0}</x14:id>
        </ext>
      </extLst>
    </cfRule>
  </conditionalFormatting>
  <conditionalFormatting sqref="E259:F266">
    <cfRule type="cellIs" dxfId="1317" priority="305" operator="equal">
      <formula>"Yes"</formula>
    </cfRule>
    <cfRule type="cellIs" dxfId="1316" priority="304" operator="equal">
      <formula>"No, it did not apply"</formula>
    </cfRule>
    <cfRule type="cellIs" dxfId="1315" priority="303" operator="equal">
      <formula>"Yes"</formula>
    </cfRule>
    <cfRule type="cellIs" dxfId="1314" priority="306" operator="equal">
      <formula>"Not important"</formula>
    </cfRule>
    <cfRule type="cellIs" dxfId="1313" priority="307" operator="equal">
      <formula>"Slightly important"</formula>
    </cfRule>
    <cfRule type="cellIs" dxfId="1312" priority="308" operator="equal">
      <formula>"Somewhat important"</formula>
    </cfRule>
    <cfRule type="cellIs" dxfId="1311" priority="309" operator="equal">
      <formula>"Very important"</formula>
    </cfRule>
    <cfRule type="cellIs" dxfId="1310" priority="310" operator="equal">
      <formula>"Extremely important"</formula>
    </cfRule>
    <cfRule type="cellIs" dxfId="1309" priority="311" operator="equal">
      <formula>"Don't know"</formula>
    </cfRule>
    <cfRule type="cellIs" dxfId="1308" priority="312" operator="equal">
      <formula>"No it did not apply"</formula>
    </cfRule>
    <cfRule type="cellIs" dxfId="1307" priority="302" operator="equal">
      <formula>"No"</formula>
    </cfRule>
  </conditionalFormatting>
  <conditionalFormatting sqref="E340:F344">
    <cfRule type="dataBar" priority="206">
      <dataBar>
        <cfvo type="min"/>
        <cfvo type="max"/>
        <color rgb="FF008AEF"/>
      </dataBar>
      <extLst>
        <ext xmlns:x14="http://schemas.microsoft.com/office/spreadsheetml/2009/9/main" uri="{B025F937-C7B1-47D3-B67F-A62EFF666E3E}">
          <x14:id>{FAB61CE6-2CC5-4522-BE3B-A7FBCA94CDA3}</x14:id>
        </ext>
      </extLst>
    </cfRule>
  </conditionalFormatting>
  <conditionalFormatting sqref="E349:F350">
    <cfRule type="dataBar" priority="191">
      <dataBar>
        <cfvo type="min"/>
        <cfvo type="max"/>
        <color rgb="FF63C384"/>
      </dataBar>
      <extLst>
        <ext xmlns:x14="http://schemas.microsoft.com/office/spreadsheetml/2009/9/main" uri="{B025F937-C7B1-47D3-B67F-A62EFF666E3E}">
          <x14:id>{E168794E-276B-4144-9F9A-23E6F53293C0}</x14:id>
        </ext>
      </extLst>
    </cfRule>
  </conditionalFormatting>
  <conditionalFormatting sqref="E359:F363">
    <cfRule type="dataBar" priority="98">
      <dataBar>
        <cfvo type="min"/>
        <cfvo type="max"/>
        <color rgb="FF63C384"/>
      </dataBar>
      <extLst>
        <ext xmlns:x14="http://schemas.microsoft.com/office/spreadsheetml/2009/9/main" uri="{B025F937-C7B1-47D3-B67F-A62EFF666E3E}">
          <x14:id>{59F11F3F-E005-4D60-854F-6B066B8A3672}</x14:id>
        </ext>
      </extLst>
    </cfRule>
  </conditionalFormatting>
  <conditionalFormatting sqref="E520:F529">
    <cfRule type="dataBar" priority="90">
      <dataBar>
        <cfvo type="min"/>
        <cfvo type="max"/>
        <color rgb="FFD6007B"/>
      </dataBar>
      <extLst>
        <ext xmlns:x14="http://schemas.microsoft.com/office/spreadsheetml/2009/9/main" uri="{B025F937-C7B1-47D3-B67F-A62EFF666E3E}">
          <x14:id>{1CAD0F12-1842-4173-9A4B-5A09BD444E5F}</x14:id>
        </ext>
      </extLst>
    </cfRule>
  </conditionalFormatting>
  <conditionalFormatting sqref="E287:G295">
    <cfRule type="dataBar" priority="301">
      <dataBar>
        <cfvo type="min"/>
        <cfvo type="max"/>
        <color rgb="FF008AEF"/>
      </dataBar>
      <extLst>
        <ext xmlns:x14="http://schemas.microsoft.com/office/spreadsheetml/2009/9/main" uri="{B025F937-C7B1-47D3-B67F-A62EFF666E3E}">
          <x14:id>{774924A8-A02F-4E99-8A8F-588D8D2D7561}</x14:id>
        </ext>
      </extLst>
    </cfRule>
  </conditionalFormatting>
  <conditionalFormatting sqref="E316:G316 E317:E319">
    <cfRule type="dataBar" priority="255">
      <dataBar>
        <cfvo type="min"/>
        <cfvo type="max"/>
        <color rgb="FF63C384"/>
      </dataBar>
      <extLst>
        <ext xmlns:x14="http://schemas.microsoft.com/office/spreadsheetml/2009/9/main" uri="{B025F937-C7B1-47D3-B67F-A62EFF666E3E}">
          <x14:id>{192F98A5-5F3B-404A-B4EC-29168A0511FB}</x14:id>
        </ext>
      </extLst>
    </cfRule>
  </conditionalFormatting>
  <conditionalFormatting sqref="E316:G319">
    <cfRule type="dataBar" priority="219">
      <dataBar>
        <cfvo type="min"/>
        <cfvo type="max"/>
        <color rgb="FF63C384"/>
      </dataBar>
      <extLst>
        <ext xmlns:x14="http://schemas.microsoft.com/office/spreadsheetml/2009/9/main" uri="{B025F937-C7B1-47D3-B67F-A62EFF666E3E}">
          <x14:id>{ABD1D578-4911-4C17-9BDB-BB4C95843979}</x14:id>
        </ext>
      </extLst>
    </cfRule>
  </conditionalFormatting>
  <conditionalFormatting sqref="E402:G417 E418:I421">
    <cfRule type="dataBar" priority="170">
      <dataBar>
        <cfvo type="min"/>
        <cfvo type="max"/>
        <color rgb="FF008AEF"/>
      </dataBar>
      <extLst>
        <ext xmlns:x14="http://schemas.microsoft.com/office/spreadsheetml/2009/9/main" uri="{B025F937-C7B1-47D3-B67F-A62EFF666E3E}">
          <x14:id>{DC441668-ADA0-4C41-94DD-F86466E6BEC4}</x14:id>
        </ext>
      </extLst>
    </cfRule>
  </conditionalFormatting>
  <conditionalFormatting sqref="E425:G432">
    <cfRule type="dataBar" priority="169">
      <dataBar>
        <cfvo type="min"/>
        <cfvo type="max"/>
        <color rgb="FF008AEF"/>
      </dataBar>
      <extLst>
        <ext xmlns:x14="http://schemas.microsoft.com/office/spreadsheetml/2009/9/main" uri="{B025F937-C7B1-47D3-B67F-A62EFF666E3E}">
          <x14:id>{436AF19D-AEE3-45A1-AD2F-C02A54F53380}</x14:id>
        </ext>
      </extLst>
    </cfRule>
  </conditionalFormatting>
  <conditionalFormatting sqref="E13:H14">
    <cfRule type="dataBar" priority="536">
      <dataBar>
        <cfvo type="min"/>
        <cfvo type="max"/>
        <color rgb="FF008AEF"/>
      </dataBar>
      <extLst>
        <ext xmlns:x14="http://schemas.microsoft.com/office/spreadsheetml/2009/9/main" uri="{B025F937-C7B1-47D3-B67F-A62EFF666E3E}">
          <x14:id>{7BEBF30F-EAEB-441F-9690-6BA6BA1E5812}</x14:id>
        </ext>
      </extLst>
    </cfRule>
  </conditionalFormatting>
  <conditionalFormatting sqref="E13:H27">
    <cfRule type="dataBar" priority="455">
      <dataBar>
        <cfvo type="min"/>
        <cfvo type="max"/>
        <color rgb="FF008AEF"/>
      </dataBar>
      <extLst>
        <ext xmlns:x14="http://schemas.microsoft.com/office/spreadsheetml/2009/9/main" uri="{B025F937-C7B1-47D3-B67F-A62EFF666E3E}">
          <x14:id>{0899F41C-0C7A-4F99-8054-BD1D3A82E39C}</x14:id>
        </ext>
      </extLst>
    </cfRule>
  </conditionalFormatting>
  <conditionalFormatting sqref="E73:H73">
    <cfRule type="cellIs" dxfId="1306" priority="409" operator="equal">
      <formula>"Slightly important"</formula>
    </cfRule>
    <cfRule type="cellIs" dxfId="1305" priority="415" operator="equal">
      <formula>"Yes"</formula>
    </cfRule>
    <cfRule type="cellIs" dxfId="1304" priority="410" operator="equal">
      <formula>"Somewhat important"</formula>
    </cfRule>
    <cfRule type="cellIs" dxfId="1303" priority="411" operator="equal">
      <formula>"Very important"</formula>
    </cfRule>
    <cfRule type="cellIs" dxfId="1302" priority="413" operator="equal">
      <formula>"Don't know"</formula>
    </cfRule>
    <cfRule type="cellIs" dxfId="1301" priority="408" operator="equal">
      <formula>"Not important"</formula>
    </cfRule>
    <cfRule type="cellIs" dxfId="1300" priority="416" operator="equal">
      <formula>"Yes"</formula>
    </cfRule>
    <cfRule type="cellIs" dxfId="1299" priority="406" operator="equal">
      <formula>"No, it did not apply"</formula>
    </cfRule>
    <cfRule type="cellIs" dxfId="1298" priority="404" operator="equal">
      <formula>"No"</formula>
    </cfRule>
    <cfRule type="cellIs" dxfId="1297" priority="414" operator="equal">
      <formula>"No it did not apply"</formula>
    </cfRule>
    <cfRule type="cellIs" dxfId="1296" priority="412" operator="equal">
      <formula>"Extremely important"</formula>
    </cfRule>
  </conditionalFormatting>
  <conditionalFormatting sqref="E74:H137">
    <cfRule type="dataBar" priority="2422">
      <dataBar>
        <cfvo type="min"/>
        <cfvo type="max"/>
        <color rgb="FF008AEF"/>
      </dataBar>
      <extLst>
        <ext xmlns:x14="http://schemas.microsoft.com/office/spreadsheetml/2009/9/main" uri="{B025F937-C7B1-47D3-B67F-A62EFF666E3E}">
          <x14:id>{419CF594-9498-480C-99CB-A102C837ACEC}</x14:id>
        </ext>
      </extLst>
    </cfRule>
  </conditionalFormatting>
  <conditionalFormatting sqref="E151:H214">
    <cfRule type="dataBar" priority="88">
      <dataBar>
        <cfvo type="min"/>
        <cfvo type="max"/>
        <color rgb="FF63C384"/>
      </dataBar>
      <extLst>
        <ext xmlns:x14="http://schemas.microsoft.com/office/spreadsheetml/2009/9/main" uri="{B025F937-C7B1-47D3-B67F-A62EFF666E3E}">
          <x14:id>{61CF5D29-5BD9-486B-8A15-6D1A8D78ABB9}</x14:id>
        </ext>
      </extLst>
    </cfRule>
  </conditionalFormatting>
  <conditionalFormatting sqref="E324:H332">
    <cfRule type="dataBar" priority="207">
      <dataBar>
        <cfvo type="min"/>
        <cfvo type="max"/>
        <color rgb="FF63C384"/>
      </dataBar>
      <extLst>
        <ext xmlns:x14="http://schemas.microsoft.com/office/spreadsheetml/2009/9/main" uri="{B025F937-C7B1-47D3-B67F-A62EFF666E3E}">
          <x14:id>{C8A4A689-11FE-42DE-BEF7-B3B58B667280}</x14:id>
        </ext>
      </extLst>
    </cfRule>
  </conditionalFormatting>
  <conditionalFormatting sqref="E340:H344">
    <cfRule type="dataBar" priority="204">
      <dataBar>
        <cfvo type="min"/>
        <cfvo type="max"/>
        <color rgb="FF63C384"/>
      </dataBar>
      <extLst>
        <ext xmlns:x14="http://schemas.microsoft.com/office/spreadsheetml/2009/9/main" uri="{B025F937-C7B1-47D3-B67F-A62EFF666E3E}">
          <x14:id>{D77558F1-08AA-40D7-8DB3-A663698C79C5}</x14:id>
        </ext>
      </extLst>
    </cfRule>
  </conditionalFormatting>
  <conditionalFormatting sqref="E369:H374">
    <cfRule type="dataBar" priority="188">
      <dataBar>
        <cfvo type="min"/>
        <cfvo type="max"/>
        <color rgb="FF63C384"/>
      </dataBar>
      <extLst>
        <ext xmlns:x14="http://schemas.microsoft.com/office/spreadsheetml/2009/9/main" uri="{B025F937-C7B1-47D3-B67F-A62EFF666E3E}">
          <x14:id>{C03A7BD7-4E41-4C7A-86B2-0710268FF4B3}</x14:id>
        </ext>
      </extLst>
    </cfRule>
  </conditionalFormatting>
  <conditionalFormatting sqref="E381:H383">
    <cfRule type="dataBar" priority="97">
      <dataBar>
        <cfvo type="min"/>
        <cfvo type="max"/>
        <color rgb="FF63C384"/>
      </dataBar>
      <extLst>
        <ext xmlns:x14="http://schemas.microsoft.com/office/spreadsheetml/2009/9/main" uri="{B025F937-C7B1-47D3-B67F-A62EFF666E3E}">
          <x14:id>{B5E67D49-6A7B-4D14-9102-460B4DD3C217}</x14:id>
        </ext>
      </extLst>
    </cfRule>
  </conditionalFormatting>
  <conditionalFormatting sqref="E387:H398">
    <cfRule type="dataBar" priority="96">
      <dataBar>
        <cfvo type="min"/>
        <cfvo type="max"/>
        <color rgb="FF63C384"/>
      </dataBar>
      <extLst>
        <ext xmlns:x14="http://schemas.microsoft.com/office/spreadsheetml/2009/9/main" uri="{B025F937-C7B1-47D3-B67F-A62EFF666E3E}">
          <x14:id>{76A40689-1885-41CE-BFE0-51B9E4240CD2}</x14:id>
        </ext>
      </extLst>
    </cfRule>
  </conditionalFormatting>
  <conditionalFormatting sqref="E438:H438">
    <cfRule type="cellIs" dxfId="1295" priority="156" operator="equal">
      <formula>"Extremely important"</formula>
    </cfRule>
    <cfRule type="cellIs" dxfId="1294" priority="155" operator="equal">
      <formula>"Very important"</formula>
    </cfRule>
    <cfRule type="cellIs" dxfId="1293" priority="154" operator="equal">
      <formula>"Somewhat important"</formula>
    </cfRule>
    <cfRule type="cellIs" dxfId="1292" priority="148" operator="equal">
      <formula>"No"</formula>
    </cfRule>
    <cfRule type="cellIs" dxfId="1291" priority="153" operator="equal">
      <formula>"Slightly important"</formula>
    </cfRule>
    <cfRule type="cellIs" dxfId="1290" priority="160" operator="equal">
      <formula>"Yes"</formula>
    </cfRule>
    <cfRule type="cellIs" dxfId="1289" priority="152" operator="equal">
      <formula>"Not important"</formula>
    </cfRule>
    <cfRule type="cellIs" dxfId="1288" priority="150" operator="equal">
      <formula>"No, it did not apply"</formula>
    </cfRule>
    <cfRule type="cellIs" dxfId="1287" priority="158" operator="equal">
      <formula>"No it did not apply"</formula>
    </cfRule>
    <cfRule type="cellIs" dxfId="1286" priority="157" operator="equal">
      <formula>"Don't know"</formula>
    </cfRule>
    <cfRule type="cellIs" dxfId="1285" priority="159" operator="equal">
      <formula>"Yes"</formula>
    </cfRule>
  </conditionalFormatting>
  <conditionalFormatting sqref="E439:H482">
    <cfRule type="dataBar" priority="93">
      <dataBar>
        <cfvo type="min"/>
        <cfvo type="max"/>
        <color rgb="FFD6007B"/>
      </dataBar>
      <extLst>
        <ext xmlns:x14="http://schemas.microsoft.com/office/spreadsheetml/2009/9/main" uri="{B025F937-C7B1-47D3-B67F-A62EFF666E3E}">
          <x14:id>{9F9EBB00-CCFA-4E49-BA96-1A84513EACF6}</x14:id>
        </ext>
      </extLst>
    </cfRule>
  </conditionalFormatting>
  <conditionalFormatting sqref="E299:J308">
    <cfRule type="dataBar" priority="218">
      <dataBar>
        <cfvo type="min"/>
        <cfvo type="max"/>
        <color rgb="FF63C384"/>
      </dataBar>
      <extLst>
        <ext xmlns:x14="http://schemas.microsoft.com/office/spreadsheetml/2009/9/main" uri="{B025F937-C7B1-47D3-B67F-A62EFF666E3E}">
          <x14:id>{424C0C2D-E825-4E66-8CCB-4A4BF5F84A74}</x14:id>
        </ext>
      </extLst>
    </cfRule>
  </conditionalFormatting>
  <conditionalFormatting sqref="E402:J421">
    <cfRule type="dataBar" priority="86">
      <dataBar>
        <cfvo type="min"/>
        <cfvo type="max"/>
        <color rgb="FF63C384"/>
      </dataBar>
      <extLst>
        <ext xmlns:x14="http://schemas.microsoft.com/office/spreadsheetml/2009/9/main" uri="{B025F937-C7B1-47D3-B67F-A62EFF666E3E}">
          <x14:id>{852DDEB0-8383-4B25-BC60-D3F5F400F3B4}</x14:id>
        </ext>
      </extLst>
    </cfRule>
  </conditionalFormatting>
  <conditionalFormatting sqref="E425:J432">
    <cfRule type="dataBar" priority="94">
      <dataBar>
        <cfvo type="min"/>
        <cfvo type="max"/>
        <color rgb="FF63C384"/>
      </dataBar>
      <extLst>
        <ext xmlns:x14="http://schemas.microsoft.com/office/spreadsheetml/2009/9/main" uri="{B025F937-C7B1-47D3-B67F-A62EFF666E3E}">
          <x14:id>{86715AD3-CBB6-4425-AA5C-2400377ADD55}</x14:id>
        </ext>
      </extLst>
    </cfRule>
  </conditionalFormatting>
  <conditionalFormatting sqref="E12:K12">
    <cfRule type="cellIs" dxfId="1284" priority="842" operator="equal">
      <formula>"Very important"</formula>
    </cfRule>
    <cfRule type="cellIs" dxfId="1283" priority="839" operator="equal">
      <formula>"Not important"</formula>
    </cfRule>
    <cfRule type="cellIs" dxfId="1282" priority="844" operator="equal">
      <formula>"Don't know"</formula>
    </cfRule>
    <cfRule type="cellIs" dxfId="1281" priority="837" operator="equal">
      <formula>"No, it did not apply"</formula>
    </cfRule>
    <cfRule type="cellIs" dxfId="1280" priority="847" operator="equal">
      <formula>"Yes"</formula>
    </cfRule>
    <cfRule type="cellIs" dxfId="1279" priority="849" operator="equal">
      <formula>"Yes"</formula>
    </cfRule>
    <cfRule type="cellIs" dxfId="1278" priority="835" operator="equal">
      <formula>"No"</formula>
    </cfRule>
    <cfRule type="cellIs" dxfId="1277" priority="845" operator="equal">
      <formula>"No it did not apply"</formula>
    </cfRule>
    <cfRule type="cellIs" dxfId="1276" priority="841" operator="equal">
      <formula>"Somewhat important"</formula>
    </cfRule>
    <cfRule type="cellIs" dxfId="1275" priority="840" operator="equal">
      <formula>"Slightly important"</formula>
    </cfRule>
    <cfRule type="cellIs" dxfId="1274" priority="843" operator="equal">
      <formula>"Extremely important"</formula>
    </cfRule>
  </conditionalFormatting>
  <conditionalFormatting sqref="F14">
    <cfRule type="dataBar" priority="537">
      <dataBar>
        <cfvo type="min"/>
        <cfvo type="max"/>
        <color rgb="FF008AEF"/>
      </dataBar>
      <extLst>
        <ext xmlns:x14="http://schemas.microsoft.com/office/spreadsheetml/2009/9/main" uri="{B025F937-C7B1-47D3-B67F-A62EFF666E3E}">
          <x14:id>{257A0102-7144-4F64-8A41-7C113AD4257F}</x14:id>
        </ext>
      </extLst>
    </cfRule>
  </conditionalFormatting>
  <conditionalFormatting sqref="F36:F43">
    <cfRule type="dataBar" priority="431">
      <dataBar>
        <cfvo type="min"/>
        <cfvo type="max"/>
        <color rgb="FFD6007B"/>
      </dataBar>
      <extLst>
        <ext xmlns:x14="http://schemas.microsoft.com/office/spreadsheetml/2009/9/main" uri="{B025F937-C7B1-47D3-B67F-A62EFF666E3E}">
          <x14:id>{52A3E04A-A271-4732-9417-BE8D07206E52}</x14:id>
        </ext>
      </extLst>
    </cfRule>
  </conditionalFormatting>
  <conditionalFormatting sqref="F36:F50">
    <cfRule type="dataBar" priority="429">
      <dataBar>
        <cfvo type="min"/>
        <cfvo type="max"/>
        <color rgb="FFD6007B"/>
      </dataBar>
      <extLst>
        <ext xmlns:x14="http://schemas.microsoft.com/office/spreadsheetml/2009/9/main" uri="{B025F937-C7B1-47D3-B67F-A62EFF666E3E}">
          <x14:id>{D4817EF1-3867-458B-8196-3DE0AA42E2F3}</x14:id>
        </ext>
      </extLst>
    </cfRule>
  </conditionalFormatting>
  <conditionalFormatting sqref="F45:F50">
    <cfRule type="dataBar" priority="430">
      <dataBar>
        <cfvo type="min"/>
        <cfvo type="max"/>
        <color rgb="FFD6007B"/>
      </dataBar>
      <extLst>
        <ext xmlns:x14="http://schemas.microsoft.com/office/spreadsheetml/2009/9/main" uri="{B025F937-C7B1-47D3-B67F-A62EFF666E3E}">
          <x14:id>{ABB2C095-7F18-4A6B-87A1-308E8AEC7F65}</x14:id>
        </ext>
      </extLst>
    </cfRule>
  </conditionalFormatting>
  <conditionalFormatting sqref="F50">
    <cfRule type="dataBar" priority="440">
      <dataBar>
        <cfvo type="min"/>
        <cfvo type="max"/>
        <color rgb="FF008AEF"/>
      </dataBar>
      <extLst>
        <ext xmlns:x14="http://schemas.microsoft.com/office/spreadsheetml/2009/9/main" uri="{B025F937-C7B1-47D3-B67F-A62EFF666E3E}">
          <x14:id>{4003AFB9-9A0B-46B9-8AE8-8927A061FACD}</x14:id>
        </ext>
      </extLst>
    </cfRule>
    <cfRule type="dataBar" priority="442">
      <dataBar>
        <cfvo type="min"/>
        <cfvo type="max"/>
        <color rgb="FF008AEF"/>
      </dataBar>
      <extLst>
        <ext xmlns:x14="http://schemas.microsoft.com/office/spreadsheetml/2009/9/main" uri="{B025F937-C7B1-47D3-B67F-A62EFF666E3E}">
          <x14:id>{94A43203-12C8-4281-8A05-6C0794666110}</x14:id>
        </ext>
      </extLst>
    </cfRule>
  </conditionalFormatting>
  <conditionalFormatting sqref="F55:F59 F68 F61:F62 F64 G70 G72">
    <cfRule type="dataBar" priority="2418">
      <dataBar>
        <cfvo type="min"/>
        <cfvo type="max"/>
        <color rgb="FF008AEF"/>
      </dataBar>
      <extLst>
        <ext xmlns:x14="http://schemas.microsoft.com/office/spreadsheetml/2009/9/main" uri="{B025F937-C7B1-47D3-B67F-A62EFF666E3E}">
          <x14:id>{7B39E6CA-C943-40BC-9D5B-DE8054EB983B}</x14:id>
        </ext>
      </extLst>
    </cfRule>
  </conditionalFormatting>
  <conditionalFormatting sqref="F55:F59">
    <cfRule type="dataBar" priority="426">
      <dataBar>
        <cfvo type="min"/>
        <cfvo type="max"/>
        <color rgb="FFD6007B"/>
      </dataBar>
      <extLst>
        <ext xmlns:x14="http://schemas.microsoft.com/office/spreadsheetml/2009/9/main" uri="{B025F937-C7B1-47D3-B67F-A62EFF666E3E}">
          <x14:id>{94282B60-ACC1-486D-A0F6-A9F0913943FC}</x14:id>
        </ext>
      </extLst>
    </cfRule>
  </conditionalFormatting>
  <conditionalFormatting sqref="F55:F64 F66:F68">
    <cfRule type="dataBar" priority="2380">
      <dataBar>
        <cfvo type="min"/>
        <cfvo type="max"/>
        <color rgb="FFD6007B"/>
      </dataBar>
      <extLst>
        <ext xmlns:x14="http://schemas.microsoft.com/office/spreadsheetml/2009/9/main" uri="{B025F937-C7B1-47D3-B67F-A62EFF666E3E}">
          <x14:id>{D34D78C4-4ED4-421C-8B25-9322B56326CC}</x14:id>
        </ext>
      </extLst>
    </cfRule>
  </conditionalFormatting>
  <conditionalFormatting sqref="F220:F224 F226">
    <cfRule type="dataBar" priority="2421">
      <dataBar>
        <cfvo type="min"/>
        <cfvo type="max"/>
        <color rgb="FF008AEF"/>
      </dataBar>
      <extLst>
        <ext xmlns:x14="http://schemas.microsoft.com/office/spreadsheetml/2009/9/main" uri="{B025F937-C7B1-47D3-B67F-A62EFF666E3E}">
          <x14:id>{61BD7040-72F0-472D-AB08-4A586A1EC2E9}</x14:id>
        </ext>
      </extLst>
    </cfRule>
  </conditionalFormatting>
  <conditionalFormatting sqref="F220:F224">
    <cfRule type="dataBar" priority="339">
      <dataBar>
        <cfvo type="min"/>
        <cfvo type="max"/>
        <color rgb="FFD6007B"/>
      </dataBar>
      <extLst>
        <ext xmlns:x14="http://schemas.microsoft.com/office/spreadsheetml/2009/9/main" uri="{B025F937-C7B1-47D3-B67F-A62EFF666E3E}">
          <x14:id>{A06E07C5-37C6-4AF5-8FB5-1B6B66522770}</x14:id>
        </ext>
      </extLst>
    </cfRule>
  </conditionalFormatting>
  <conditionalFormatting sqref="F324:F332">
    <cfRule type="dataBar" priority="1298">
      <dataBar>
        <cfvo type="min"/>
        <cfvo type="max"/>
        <color rgb="FF008AEF"/>
      </dataBar>
      <extLst>
        <ext xmlns:x14="http://schemas.microsoft.com/office/spreadsheetml/2009/9/main" uri="{B025F937-C7B1-47D3-B67F-A62EFF666E3E}">
          <x14:id>{EEBA5241-EDA0-43F2-B67F-F1BC01CC3787}</x14:id>
        </ext>
      </extLst>
    </cfRule>
  </conditionalFormatting>
  <conditionalFormatting sqref="F359:F363">
    <cfRule type="dataBar" priority="2694">
      <dataBar>
        <cfvo type="min"/>
        <cfvo type="max"/>
        <color rgb="FF008AEF"/>
      </dataBar>
      <extLst>
        <ext xmlns:x14="http://schemas.microsoft.com/office/spreadsheetml/2009/9/main" uri="{B025F937-C7B1-47D3-B67F-A62EFF666E3E}">
          <x14:id>{339C7FF9-81C0-44C3-8781-0A82D6D3CFFE}</x14:id>
        </ext>
      </extLst>
    </cfRule>
  </conditionalFormatting>
  <conditionalFormatting sqref="F387:F398">
    <cfRule type="dataBar" priority="171">
      <dataBar>
        <cfvo type="min"/>
        <cfvo type="max"/>
        <color rgb="FF008AEF"/>
      </dataBar>
      <extLst>
        <ext xmlns:x14="http://schemas.microsoft.com/office/spreadsheetml/2009/9/main" uri="{B025F937-C7B1-47D3-B67F-A62EFF666E3E}">
          <x14:id>{7680000A-6399-4A55-BEC2-5787E9D4F5AB}</x14:id>
        </ext>
      </extLst>
    </cfRule>
  </conditionalFormatting>
  <conditionalFormatting sqref="F491:F498">
    <cfRule type="dataBar" priority="145">
      <dataBar>
        <cfvo type="min"/>
        <cfvo type="max"/>
        <color rgb="FFD6007B"/>
      </dataBar>
      <extLst>
        <ext xmlns:x14="http://schemas.microsoft.com/office/spreadsheetml/2009/9/main" uri="{B025F937-C7B1-47D3-B67F-A62EFF666E3E}">
          <x14:id>{BB37C301-383C-4885-B0DB-82CF21264D26}</x14:id>
        </ext>
      </extLst>
    </cfRule>
    <cfRule type="dataBar" priority="146">
      <dataBar>
        <cfvo type="min"/>
        <cfvo type="max"/>
        <color rgb="FFD6007B"/>
      </dataBar>
      <extLst>
        <ext xmlns:x14="http://schemas.microsoft.com/office/spreadsheetml/2009/9/main" uri="{B025F937-C7B1-47D3-B67F-A62EFF666E3E}">
          <x14:id>{01CFC385-19E8-4E65-9D7C-059398F0F147}</x14:id>
        </ext>
      </extLst>
    </cfRule>
  </conditionalFormatting>
  <conditionalFormatting sqref="F502:F506">
    <cfRule type="dataBar" priority="143">
      <dataBar>
        <cfvo type="min"/>
        <cfvo type="max"/>
        <color rgb="FFD6007B"/>
      </dataBar>
      <extLst>
        <ext xmlns:x14="http://schemas.microsoft.com/office/spreadsheetml/2009/9/main" uri="{B025F937-C7B1-47D3-B67F-A62EFF666E3E}">
          <x14:id>{84FB63AC-C7F7-47DF-8396-686385B6E6FA}</x14:id>
        </ext>
      </extLst>
    </cfRule>
  </conditionalFormatting>
  <conditionalFormatting sqref="G36:G49 E45:E49 E36:E43">
    <cfRule type="dataBar" priority="2367">
      <dataBar>
        <cfvo type="min"/>
        <cfvo type="max"/>
        <color rgb="FF008AEF"/>
      </dataBar>
      <extLst>
        <ext xmlns:x14="http://schemas.microsoft.com/office/spreadsheetml/2009/9/main" uri="{B025F937-C7B1-47D3-B67F-A62EFF666E3E}">
          <x14:id>{A9F574BC-F7D3-4D8B-97C2-92FC0EF19195}</x14:id>
        </ext>
      </extLst>
    </cfRule>
  </conditionalFormatting>
  <conditionalFormatting sqref="G315">
    <cfRule type="cellIs" dxfId="1273" priority="1321" operator="equal">
      <formula>"No it did not apply"</formula>
    </cfRule>
    <cfRule type="cellIs" dxfId="1272" priority="1316" operator="equal">
      <formula>"Slightly important"</formula>
    </cfRule>
    <cfRule type="cellIs" dxfId="1271" priority="1314" operator="equal">
      <formula>"Yes"</formula>
    </cfRule>
    <cfRule type="cellIs" dxfId="1270" priority="1313" operator="equal">
      <formula>"No, it did not apply"</formula>
    </cfRule>
    <cfRule type="cellIs" dxfId="1269" priority="1312" operator="equal">
      <formula>"Yes"</formula>
    </cfRule>
    <cfRule type="cellIs" dxfId="1268" priority="1315" operator="equal">
      <formula>"Not important"</formula>
    </cfRule>
    <cfRule type="cellIs" dxfId="1267" priority="1311" operator="equal">
      <formula>"No"</formula>
    </cfRule>
    <cfRule type="cellIs" dxfId="1266" priority="1317" operator="equal">
      <formula>"Somewhat important"</formula>
    </cfRule>
    <cfRule type="cellIs" dxfId="1265" priority="1318" operator="equal">
      <formula>"Very important"</formula>
    </cfRule>
    <cfRule type="cellIs" dxfId="1264" priority="1319" operator="equal">
      <formula>"Extremely important"</formula>
    </cfRule>
    <cfRule type="cellIs" dxfId="1263" priority="1320" operator="equal">
      <formula>"Don't know"</formula>
    </cfRule>
  </conditionalFormatting>
  <conditionalFormatting sqref="G350">
    <cfRule type="cellIs" dxfId="1262" priority="1279" operator="equal">
      <formula>"Yes"</formula>
    </cfRule>
    <cfRule type="cellIs" dxfId="1261" priority="1280" operator="equal">
      <formula>"Not important"</formula>
    </cfRule>
    <cfRule type="cellIs" dxfId="1260" priority="1281" operator="equal">
      <formula>"Slightly important"</formula>
    </cfRule>
    <cfRule type="cellIs" dxfId="1259" priority="1282" operator="equal">
      <formula>"Somewhat important"</formula>
    </cfRule>
    <cfRule type="cellIs" dxfId="1258" priority="1283" operator="equal">
      <formula>"Very important"</formula>
    </cfRule>
    <cfRule type="cellIs" dxfId="1257" priority="1284" operator="equal">
      <formula>"Extremely important"</formula>
    </cfRule>
    <cfRule type="cellIs" dxfId="1256" priority="1286" operator="equal">
      <formula>"No it did not apply"</formula>
    </cfRule>
    <cfRule type="cellIs" dxfId="1255" priority="1285" operator="equal">
      <formula>"Don't know"</formula>
    </cfRule>
    <cfRule type="cellIs" dxfId="1254" priority="1276" operator="equal">
      <formula>"No"</formula>
    </cfRule>
    <cfRule type="cellIs" dxfId="1253" priority="1277" operator="equal">
      <formula>"Yes"</formula>
    </cfRule>
    <cfRule type="cellIs" dxfId="1252" priority="1278" operator="equal">
      <formula>"No, it did not apply"</formula>
    </cfRule>
  </conditionalFormatting>
  <conditionalFormatting sqref="G13:J27 K50">
    <cfRule type="dataBar" priority="2365">
      <dataBar>
        <cfvo type="min"/>
        <cfvo type="max"/>
        <color rgb="FF008AEF"/>
      </dataBar>
      <extLst>
        <ext xmlns:x14="http://schemas.microsoft.com/office/spreadsheetml/2009/9/main" uri="{B025F937-C7B1-47D3-B67F-A62EFF666E3E}">
          <x14:id>{1020C861-5201-4A07-B5EC-DD2EE8583DA4}</x14:id>
        </ext>
      </extLst>
    </cfRule>
  </conditionalFormatting>
  <conditionalFormatting sqref="H12">
    <cfRule type="cellIs" dxfId="1251" priority="838" operator="equal">
      <formula>"Yes"</formula>
    </cfRule>
    <cfRule type="cellIs" dxfId="1250" priority="836" operator="equal">
      <formula>"Yes"</formula>
    </cfRule>
  </conditionalFormatting>
  <conditionalFormatting sqref="H73">
    <cfRule type="cellIs" dxfId="1249" priority="405" operator="equal">
      <formula>"Yes"</formula>
    </cfRule>
    <cfRule type="cellIs" dxfId="1248" priority="407" operator="equal">
      <formula>"Yes"</formula>
    </cfRule>
  </conditionalFormatting>
  <conditionalFormatting sqref="H151:H157">
    <cfRule type="dataBar" priority="211">
      <dataBar>
        <cfvo type="min"/>
        <cfvo type="max"/>
        <color rgb="FFFF555A"/>
      </dataBar>
      <extLst>
        <ext xmlns:x14="http://schemas.microsoft.com/office/spreadsheetml/2009/9/main" uri="{B025F937-C7B1-47D3-B67F-A62EFF666E3E}">
          <x14:id>{EDE7ED8C-639B-4FC1-8B99-60D9EA25A9E8}</x14:id>
        </ext>
      </extLst>
    </cfRule>
  </conditionalFormatting>
  <conditionalFormatting sqref="H151:H214">
    <cfRule type="dataBar" priority="210">
      <dataBar>
        <cfvo type="min"/>
        <cfvo type="max"/>
        <color rgb="FFFF555A"/>
      </dataBar>
      <extLst>
        <ext xmlns:x14="http://schemas.microsoft.com/office/spreadsheetml/2009/9/main" uri="{B025F937-C7B1-47D3-B67F-A62EFF666E3E}">
          <x14:id>{61F3EB0D-769C-4B55-A19D-5981004E5AB2}</x14:id>
        </ext>
      </extLst>
    </cfRule>
    <cfRule type="dataBar" priority="212">
      <dataBar>
        <cfvo type="min"/>
        <cfvo type="max"/>
        <color rgb="FFFFB628"/>
      </dataBar>
      <extLst>
        <ext xmlns:x14="http://schemas.microsoft.com/office/spreadsheetml/2009/9/main" uri="{B025F937-C7B1-47D3-B67F-A62EFF666E3E}">
          <x14:id>{70FCED39-8AF6-493D-B520-2017BEA8AF35}</x14:id>
        </ext>
      </extLst>
    </cfRule>
  </conditionalFormatting>
  <conditionalFormatting sqref="H387:H398">
    <cfRule type="dataBar" priority="164">
      <dataBar>
        <cfvo type="min"/>
        <cfvo type="max"/>
        <color rgb="FF008AEF"/>
      </dataBar>
      <extLst>
        <ext xmlns:x14="http://schemas.microsoft.com/office/spreadsheetml/2009/9/main" uri="{B025F937-C7B1-47D3-B67F-A62EFF666E3E}">
          <x14:id>{DC90F6AC-1B63-40C8-A6AD-75968357FD4C}</x14:id>
        </ext>
      </extLst>
    </cfRule>
  </conditionalFormatting>
  <conditionalFormatting sqref="H403">
    <cfRule type="dataBar" priority="168">
      <dataBar>
        <cfvo type="min"/>
        <cfvo type="max"/>
        <color rgb="FF008AEF"/>
      </dataBar>
      <extLst>
        <ext xmlns:x14="http://schemas.microsoft.com/office/spreadsheetml/2009/9/main" uri="{B025F937-C7B1-47D3-B67F-A62EFF666E3E}">
          <x14:id>{13AC7310-F84B-4A47-84B1-B1031047B8C4}</x14:id>
        </ext>
      </extLst>
    </cfRule>
  </conditionalFormatting>
  <conditionalFormatting sqref="H405">
    <cfRule type="dataBar" priority="167">
      <dataBar>
        <cfvo type="min"/>
        <cfvo type="max"/>
        <color rgb="FF008AEF"/>
      </dataBar>
      <extLst>
        <ext xmlns:x14="http://schemas.microsoft.com/office/spreadsheetml/2009/9/main" uri="{B025F937-C7B1-47D3-B67F-A62EFF666E3E}">
          <x14:id>{F07F02FE-3858-4CCE-945D-91AA0A8AEB37}</x14:id>
        </ext>
      </extLst>
    </cfRule>
  </conditionalFormatting>
  <conditionalFormatting sqref="H409:H417">
    <cfRule type="dataBar" priority="166">
      <dataBar>
        <cfvo type="min"/>
        <cfvo type="max"/>
        <color rgb="FF008AEF"/>
      </dataBar>
      <extLst>
        <ext xmlns:x14="http://schemas.microsoft.com/office/spreadsheetml/2009/9/main" uri="{B025F937-C7B1-47D3-B67F-A62EFF666E3E}">
          <x14:id>{BF5A61FC-0038-46D8-A760-27E07818A5E9}</x14:id>
        </ext>
      </extLst>
    </cfRule>
  </conditionalFormatting>
  <conditionalFormatting sqref="H438">
    <cfRule type="cellIs" dxfId="1247" priority="149" operator="equal">
      <formula>"Yes"</formula>
    </cfRule>
    <cfRule type="cellIs" dxfId="1246" priority="151" operator="equal">
      <formula>"Yes"</formula>
    </cfRule>
  </conditionalFormatting>
  <conditionalFormatting sqref="H369:J374">
    <cfRule type="dataBar" priority="1224">
      <dataBar>
        <cfvo type="min"/>
        <cfvo type="max"/>
        <color rgb="FF008AEF"/>
      </dataBar>
      <extLst>
        <ext xmlns:x14="http://schemas.microsoft.com/office/spreadsheetml/2009/9/main" uri="{B025F937-C7B1-47D3-B67F-A62EFF666E3E}">
          <x14:id>{4BA1076F-E92B-4261-AE09-3B9903172E77}</x14:id>
        </ext>
      </extLst>
    </cfRule>
  </conditionalFormatting>
  <conditionalFormatting sqref="H402:J421">
    <cfRule type="dataBar" priority="162">
      <dataBar>
        <cfvo type="min"/>
        <cfvo type="max"/>
        <color rgb="FF008AEF"/>
      </dataBar>
      <extLst>
        <ext xmlns:x14="http://schemas.microsoft.com/office/spreadsheetml/2009/9/main" uri="{B025F937-C7B1-47D3-B67F-A62EFF666E3E}">
          <x14:id>{D28EA989-DC81-448E-8943-D9CA61F1CA11}</x14:id>
        </ext>
      </extLst>
    </cfRule>
  </conditionalFormatting>
  <conditionalFormatting sqref="H425:J432">
    <cfRule type="dataBar" priority="161">
      <dataBar>
        <cfvo type="min"/>
        <cfvo type="max"/>
        <color rgb="FF008AEF"/>
      </dataBar>
      <extLst>
        <ext xmlns:x14="http://schemas.microsoft.com/office/spreadsheetml/2009/9/main" uri="{B025F937-C7B1-47D3-B67F-A62EFF666E3E}">
          <x14:id>{5C7BF4A0-0994-4048-AF51-A52206B64670}</x14:id>
        </ext>
      </extLst>
    </cfRule>
  </conditionalFormatting>
  <conditionalFormatting sqref="I249:I252">
    <cfRule type="dataBar" priority="336">
      <dataBar>
        <cfvo type="min"/>
        <cfvo type="max"/>
        <color rgb="FF63C384"/>
      </dataBar>
      <extLst>
        <ext xmlns:x14="http://schemas.microsoft.com/office/spreadsheetml/2009/9/main" uri="{B025F937-C7B1-47D3-B67F-A62EFF666E3E}">
          <x14:id>{210AF7FA-C510-4225-946A-6E1E7B55AEBF}</x14:id>
        </ext>
      </extLst>
    </cfRule>
  </conditionalFormatting>
  <conditionalFormatting sqref="I253:I258">
    <cfRule type="dataBar" priority="335">
      <dataBar>
        <cfvo type="min"/>
        <cfvo type="max"/>
        <color rgb="FF63C384"/>
      </dataBar>
      <extLst>
        <ext xmlns:x14="http://schemas.microsoft.com/office/spreadsheetml/2009/9/main" uri="{B025F937-C7B1-47D3-B67F-A62EFF666E3E}">
          <x14:id>{68ED45D6-EFF0-4BE2-8ACE-4B38A0979DBF}</x14:id>
        </ext>
      </extLst>
    </cfRule>
  </conditionalFormatting>
  <conditionalFormatting sqref="I316:I319">
    <cfRule type="dataBar" priority="1223">
      <dataBar>
        <cfvo type="min"/>
        <cfvo type="max"/>
        <color rgb="FF008AEF"/>
      </dataBar>
      <extLst>
        <ext xmlns:x14="http://schemas.microsoft.com/office/spreadsheetml/2009/9/main" uri="{B025F937-C7B1-47D3-B67F-A62EFF666E3E}">
          <x14:id>{F7B1C21E-68B1-4CA0-9CDB-6E56BCEA4968}</x14:id>
        </ext>
      </extLst>
    </cfRule>
  </conditionalFormatting>
  <conditionalFormatting sqref="I379:J379">
    <cfRule type="dataBar" priority="2720">
      <dataBar>
        <cfvo type="min"/>
        <cfvo type="max"/>
        <color rgb="FF008AEF"/>
      </dataBar>
      <extLst>
        <ext xmlns:x14="http://schemas.microsoft.com/office/spreadsheetml/2009/9/main" uri="{B025F937-C7B1-47D3-B67F-A62EFF666E3E}">
          <x14:id>{C8147DB1-8E05-49B4-94A0-1B55805DEAF5}</x14:id>
        </ext>
      </extLst>
    </cfRule>
  </conditionalFormatting>
  <conditionalFormatting sqref="I82:L82">
    <cfRule type="cellIs" dxfId="1245" priority="817" operator="equal">
      <formula>"Not important"</formula>
    </cfRule>
    <cfRule type="cellIs" dxfId="1244" priority="818" operator="equal">
      <formula>"Slightly important"</formula>
    </cfRule>
    <cfRule type="cellIs" dxfId="1243" priority="819" operator="equal">
      <formula>"Somewhat important"</formula>
    </cfRule>
    <cfRule type="cellIs" dxfId="1242" priority="820" operator="equal">
      <formula>"Very important"</formula>
    </cfRule>
    <cfRule type="cellIs" dxfId="1241" priority="821" operator="equal">
      <formula>"Extremely important"</formula>
    </cfRule>
    <cfRule type="cellIs" dxfId="1240" priority="822" operator="equal">
      <formula>"Don't know"</formula>
    </cfRule>
    <cfRule type="cellIs" dxfId="1239" priority="816" operator="equal">
      <formula>"Yes"</formula>
    </cfRule>
    <cfRule type="cellIs" dxfId="1238" priority="815" operator="equal">
      <formula>"No, it did not apply"</formula>
    </cfRule>
    <cfRule type="cellIs" dxfId="1237" priority="814" operator="equal">
      <formula>"Yes"</formula>
    </cfRule>
    <cfRule type="cellIs" dxfId="1236" priority="823" operator="equal">
      <formula>"No it did not apply"</formula>
    </cfRule>
    <cfRule type="cellIs" dxfId="1235" priority="813" operator="equal">
      <formula>"No"</formula>
    </cfRule>
  </conditionalFormatting>
  <conditionalFormatting sqref="I316:L319">
    <cfRule type="dataBar" priority="1299">
      <dataBar>
        <cfvo type="min"/>
        <cfvo type="max"/>
        <color rgb="FF008AEF"/>
      </dataBar>
      <extLst>
        <ext xmlns:x14="http://schemas.microsoft.com/office/spreadsheetml/2009/9/main" uri="{B025F937-C7B1-47D3-B67F-A62EFF666E3E}">
          <x14:id>{B7B1322E-35AB-450D-9D0E-BECB43EB9B3C}</x14:id>
        </ext>
      </extLst>
    </cfRule>
  </conditionalFormatting>
  <conditionalFormatting sqref="I345:L345 H340:J344">
    <cfRule type="dataBar" priority="1372">
      <dataBar>
        <cfvo type="min"/>
        <cfvo type="max"/>
        <color rgb="FF008AEF"/>
      </dataBar>
      <extLst>
        <ext xmlns:x14="http://schemas.microsoft.com/office/spreadsheetml/2009/9/main" uri="{B025F937-C7B1-47D3-B67F-A62EFF666E3E}">
          <x14:id>{18E1FAA5-F3ED-4F2C-8661-10D670918453}</x14:id>
        </ext>
      </extLst>
    </cfRule>
  </conditionalFormatting>
  <conditionalFormatting sqref="I351:L351">
    <cfRule type="dataBar" priority="1249">
      <dataBar>
        <cfvo type="min"/>
        <cfvo type="max"/>
        <color rgb="FF008AEF"/>
      </dataBar>
      <extLst>
        <ext xmlns:x14="http://schemas.microsoft.com/office/spreadsheetml/2009/9/main" uri="{B025F937-C7B1-47D3-B67F-A62EFF666E3E}">
          <x14:id>{E6980174-ADCE-4DBF-855F-3E295DDE8AE9}</x14:id>
        </ext>
      </extLst>
    </cfRule>
  </conditionalFormatting>
  <conditionalFormatting sqref="I355:L355">
    <cfRule type="dataBar" priority="1275">
      <dataBar>
        <cfvo type="min"/>
        <cfvo type="max"/>
        <color rgb="FF008AEF"/>
      </dataBar>
      <extLst>
        <ext xmlns:x14="http://schemas.microsoft.com/office/spreadsheetml/2009/9/main" uri="{B025F937-C7B1-47D3-B67F-A62EFF666E3E}">
          <x14:id>{124892F1-DC00-4A6E-8D39-951B6ED971E2}</x14:id>
        </ext>
      </extLst>
    </cfRule>
  </conditionalFormatting>
  <conditionalFormatting sqref="J402:J417">
    <cfRule type="dataBar" priority="163">
      <dataBar>
        <cfvo type="min"/>
        <cfvo type="max"/>
        <color rgb="FF008AEF"/>
      </dataBar>
      <extLst>
        <ext xmlns:x14="http://schemas.microsoft.com/office/spreadsheetml/2009/9/main" uri="{B025F937-C7B1-47D3-B67F-A62EFF666E3E}">
          <x14:id>{F518048E-4D0F-408A-A4FE-D89A85E7E6CE}</x14:id>
        </ext>
      </extLst>
    </cfRule>
  </conditionalFormatting>
  <conditionalFormatting sqref="K315">
    <cfRule type="cellIs" dxfId="1234" priority="1302" operator="equal">
      <formula>"No, it did not apply"</formula>
    </cfRule>
    <cfRule type="cellIs" dxfId="1233" priority="1301" operator="equal">
      <formula>"Yes"</formula>
    </cfRule>
    <cfRule type="cellIs" dxfId="1232" priority="1300" operator="equal">
      <formula>"No"</formula>
    </cfRule>
    <cfRule type="cellIs" dxfId="1231" priority="1309" operator="equal">
      <formula>"Don't know"</formula>
    </cfRule>
    <cfRule type="cellIs" dxfId="1230" priority="1310" operator="equal">
      <formula>"No it did not apply"</formula>
    </cfRule>
    <cfRule type="cellIs" dxfId="1229" priority="1308" operator="equal">
      <formula>"Extremely important"</formula>
    </cfRule>
    <cfRule type="cellIs" dxfId="1228" priority="1307" operator="equal">
      <formula>"Very important"</formula>
    </cfRule>
    <cfRule type="cellIs" dxfId="1227" priority="1306" operator="equal">
      <formula>"Somewhat important"</formula>
    </cfRule>
    <cfRule type="cellIs" dxfId="1226" priority="1305" operator="equal">
      <formula>"Slightly important"</formula>
    </cfRule>
    <cfRule type="cellIs" dxfId="1225" priority="1304" operator="equal">
      <formula>"Not important"</formula>
    </cfRule>
    <cfRule type="cellIs" dxfId="1224" priority="1303" operator="equal">
      <formula>"Yes"</formula>
    </cfRule>
  </conditionalFormatting>
  <conditionalFormatting sqref="K350">
    <cfRule type="cellIs" dxfId="1223" priority="1240" operator="equal">
      <formula>"No, it did not apply"</formula>
    </cfRule>
    <cfRule type="cellIs" dxfId="1222" priority="1241" operator="equal">
      <formula>"Yes"</formula>
    </cfRule>
    <cfRule type="cellIs" dxfId="1221" priority="1238" operator="equal">
      <formula>"No"</formula>
    </cfRule>
    <cfRule type="cellIs" dxfId="1220" priority="1246" operator="equal">
      <formula>"Extremely important"</formula>
    </cfRule>
    <cfRule type="cellIs" dxfId="1219" priority="1247" operator="equal">
      <formula>"Don't know"</formula>
    </cfRule>
    <cfRule type="cellIs" dxfId="1218" priority="1245" operator="equal">
      <formula>"Very important"</formula>
    </cfRule>
    <cfRule type="cellIs" dxfId="1217" priority="1244" operator="equal">
      <formula>"Somewhat important"</formula>
    </cfRule>
    <cfRule type="cellIs" dxfId="1216" priority="1242" operator="equal">
      <formula>"Not important"</formula>
    </cfRule>
    <cfRule type="cellIs" dxfId="1215" priority="1243" operator="equal">
      <formula>"Slightly important"</formula>
    </cfRule>
    <cfRule type="cellIs" dxfId="1214" priority="1239" operator="equal">
      <formula>"Yes"</formula>
    </cfRule>
    <cfRule type="cellIs" dxfId="1213" priority="1248" operator="equal">
      <formula>"No it did not apply"</formula>
    </cfRule>
  </conditionalFormatting>
  <conditionalFormatting sqref="K260:L263">
    <cfRule type="cellIs" dxfId="1212" priority="295" operator="equal">
      <formula>"Somewhat important"</formula>
    </cfRule>
    <cfRule type="cellIs" dxfId="1211" priority="290" operator="equal">
      <formula>"Yes"</formula>
    </cfRule>
    <cfRule type="cellIs" dxfId="1210" priority="292" operator="equal">
      <formula>"Yes"</formula>
    </cfRule>
    <cfRule type="cellIs" dxfId="1209" priority="291" operator="equal">
      <formula>"No, it did not apply"</formula>
    </cfRule>
    <cfRule type="cellIs" dxfId="1208" priority="293" operator="equal">
      <formula>"Not important"</formula>
    </cfRule>
    <cfRule type="cellIs" dxfId="1207" priority="289" operator="equal">
      <formula>"No"</formula>
    </cfRule>
    <cfRule type="cellIs" dxfId="1206" priority="296" operator="equal">
      <formula>"Very important"</formula>
    </cfRule>
    <cfRule type="cellIs" dxfId="1205" priority="294" operator="equal">
      <formula>"Slightly important"</formula>
    </cfRule>
    <cfRule type="cellIs" dxfId="1204" priority="299" operator="equal">
      <formula>"No it did not apply"</formula>
    </cfRule>
    <cfRule type="cellIs" dxfId="1203" priority="298" operator="equal">
      <formula>"Don't know"</formula>
    </cfRule>
    <cfRule type="cellIs" dxfId="1202" priority="297" operator="equal">
      <formula>"Extremely important"</formula>
    </cfRule>
  </conditionalFormatting>
  <conditionalFormatting sqref="K287:M295 K309:M311 K296">
    <cfRule type="dataBar" priority="2669">
      <dataBar>
        <cfvo type="min"/>
        <cfvo type="max"/>
        <color rgb="FFD6007B"/>
      </dataBar>
      <extLst>
        <ext xmlns:x14="http://schemas.microsoft.com/office/spreadsheetml/2009/9/main" uri="{B025F937-C7B1-47D3-B67F-A62EFF666E3E}">
          <x14:id>{CAFA1691-2F9B-4369-99CB-7C7ABEFBFCA1}</x14:id>
        </ext>
      </extLst>
    </cfRule>
  </conditionalFormatting>
  <conditionalFormatting sqref="L249:M259">
    <cfRule type="dataBar" priority="286">
      <dataBar>
        <cfvo type="min"/>
        <cfvo type="max"/>
        <color rgb="FFD6007B"/>
      </dataBar>
      <extLst>
        <ext xmlns:x14="http://schemas.microsoft.com/office/spreadsheetml/2009/9/main" uri="{B025F937-C7B1-47D3-B67F-A62EFF666E3E}">
          <x14:id>{D359DB40-9BFE-4E90-99D7-F68E76ECFCA5}</x14:id>
        </ext>
      </extLst>
    </cfRule>
  </conditionalFormatting>
  <conditionalFormatting sqref="O36:O43">
    <cfRule type="dataBar" priority="428">
      <dataBar>
        <cfvo type="min"/>
        <cfvo type="max"/>
        <color rgb="FFFFB628"/>
      </dataBar>
      <extLst>
        <ext xmlns:x14="http://schemas.microsoft.com/office/spreadsheetml/2009/9/main" uri="{B025F937-C7B1-47D3-B67F-A62EFF666E3E}">
          <x14:id>{C2552779-98B1-4450-9B28-33F9182D4DF1}</x14:id>
        </ext>
      </extLst>
    </cfRule>
  </conditionalFormatting>
  <conditionalFormatting sqref="O45:O49 O36:O43">
    <cfRule type="dataBar" priority="436">
      <dataBar>
        <cfvo type="min"/>
        <cfvo type="max"/>
        <color rgb="FF008AEF"/>
      </dataBar>
      <extLst>
        <ext xmlns:x14="http://schemas.microsoft.com/office/spreadsheetml/2009/9/main" uri="{B025F937-C7B1-47D3-B67F-A62EFF666E3E}">
          <x14:id>{70589625-44DE-4FA1-8CBC-AA1DF8B003AB}</x14:id>
        </ext>
      </extLst>
    </cfRule>
  </conditionalFormatting>
  <conditionalFormatting sqref="O55:O59">
    <cfRule type="dataBar" priority="419">
      <dataBar>
        <cfvo type="min"/>
        <cfvo type="max"/>
        <color rgb="FFFFB628"/>
      </dataBar>
      <extLst>
        <ext xmlns:x14="http://schemas.microsoft.com/office/spreadsheetml/2009/9/main" uri="{B025F937-C7B1-47D3-B67F-A62EFF666E3E}">
          <x14:id>{731E08E9-211F-4591-837C-E6D47CA74248}</x14:id>
        </ext>
      </extLst>
    </cfRule>
  </conditionalFormatting>
  <conditionalFormatting sqref="O55:O63 O66:O68">
    <cfRule type="dataBar" priority="2392">
      <dataBar>
        <cfvo type="min"/>
        <cfvo type="max"/>
        <color rgb="FF008AEF"/>
      </dataBar>
      <extLst>
        <ext xmlns:x14="http://schemas.microsoft.com/office/spreadsheetml/2009/9/main" uri="{B025F937-C7B1-47D3-B67F-A62EFF666E3E}">
          <x14:id>{89A5B6A4-1D08-4E55-A48C-B1401D752A6D}</x14:id>
        </ext>
      </extLst>
    </cfRule>
  </conditionalFormatting>
  <conditionalFormatting sqref="O55:O68">
    <cfRule type="dataBar" priority="418">
      <dataBar>
        <cfvo type="min"/>
        <cfvo type="max"/>
        <color rgb="FFFFB628"/>
      </dataBar>
      <extLst>
        <ext xmlns:x14="http://schemas.microsoft.com/office/spreadsheetml/2009/9/main" uri="{B025F937-C7B1-47D3-B67F-A62EFF666E3E}">
          <x14:id>{14DB7C79-92CD-4FD6-BA86-919F6764235E}</x14:id>
        </ext>
      </extLst>
    </cfRule>
  </conditionalFormatting>
  <conditionalFormatting sqref="O220:O224">
    <cfRule type="dataBar" priority="337">
      <dataBar>
        <cfvo type="min"/>
        <cfvo type="max"/>
        <color rgb="FFFFB628"/>
      </dataBar>
      <extLst>
        <ext xmlns:x14="http://schemas.microsoft.com/office/spreadsheetml/2009/9/main" uri="{B025F937-C7B1-47D3-B67F-A62EFF666E3E}">
          <x14:id>{3D1DD229-BBFA-4BE5-8292-4DC1AF73642E}</x14:id>
        </ext>
      </extLst>
    </cfRule>
  </conditionalFormatting>
  <conditionalFormatting sqref="O13:P13">
    <cfRule type="dataBar" priority="511">
      <dataBar>
        <cfvo type="min"/>
        <cfvo type="max"/>
        <color rgb="FFD6007B"/>
      </dataBar>
      <extLst>
        <ext xmlns:x14="http://schemas.microsoft.com/office/spreadsheetml/2009/9/main" uri="{B025F937-C7B1-47D3-B67F-A62EFF666E3E}">
          <x14:id>{5A2B3862-0AF3-47E0-AA0E-6727F2AC7949}</x14:id>
        </ext>
      </extLst>
    </cfRule>
    <cfRule type="dataBar" priority="510">
      <dataBar>
        <cfvo type="min"/>
        <cfvo type="max"/>
        <color rgb="FFD6007B"/>
      </dataBar>
      <extLst>
        <ext xmlns:x14="http://schemas.microsoft.com/office/spreadsheetml/2009/9/main" uri="{B025F937-C7B1-47D3-B67F-A62EFF666E3E}">
          <x14:id>{70B26E16-BFC3-425A-A540-17B65E832295}</x14:id>
        </ext>
      </extLst>
    </cfRule>
  </conditionalFormatting>
  <conditionalFormatting sqref="O14:P14 O16:P24 O26:P27">
    <cfRule type="dataBar" priority="517">
      <dataBar>
        <cfvo type="min"/>
        <cfvo type="max"/>
        <color rgb="FF008AEF"/>
      </dataBar>
      <extLst>
        <ext xmlns:x14="http://schemas.microsoft.com/office/spreadsheetml/2009/9/main" uri="{B025F937-C7B1-47D3-B67F-A62EFF666E3E}">
          <x14:id>{21C5C358-28B7-4B27-BB46-69A8F318CA88}</x14:id>
        </ext>
      </extLst>
    </cfRule>
  </conditionalFormatting>
  <conditionalFormatting sqref="O15:P15">
    <cfRule type="dataBar" priority="514">
      <dataBar>
        <cfvo type="min"/>
        <cfvo type="max"/>
        <color rgb="FF008AEF"/>
      </dataBar>
      <extLst>
        <ext xmlns:x14="http://schemas.microsoft.com/office/spreadsheetml/2009/9/main" uri="{B025F937-C7B1-47D3-B67F-A62EFF666E3E}">
          <x14:id>{3D454B61-1462-4C64-A98B-84500817098D}</x14:id>
        </ext>
      </extLst>
    </cfRule>
  </conditionalFormatting>
  <conditionalFormatting sqref="O25:P25">
    <cfRule type="dataBar" priority="513">
      <dataBar>
        <cfvo type="min"/>
        <cfvo type="max"/>
        <color rgb="FF008AEF"/>
      </dataBar>
      <extLst>
        <ext xmlns:x14="http://schemas.microsoft.com/office/spreadsheetml/2009/9/main" uri="{B025F937-C7B1-47D3-B67F-A62EFF666E3E}">
          <x14:id>{6196860F-3C83-43B7-845F-E4F6542FB5B5}</x14:id>
        </ext>
      </extLst>
    </cfRule>
  </conditionalFormatting>
  <conditionalFormatting sqref="O36:P50">
    <cfRule type="dataBar" priority="432">
      <dataBar>
        <cfvo type="min"/>
        <cfvo type="max"/>
        <color rgb="FF008AEF"/>
      </dataBar>
      <extLst>
        <ext xmlns:x14="http://schemas.microsoft.com/office/spreadsheetml/2009/9/main" uri="{B025F937-C7B1-47D3-B67F-A62EFF666E3E}">
          <x14:id>{61AE099D-9B82-41AF-B8A4-1E172989D35D}</x14:id>
        </ext>
      </extLst>
    </cfRule>
  </conditionalFormatting>
  <conditionalFormatting sqref="O45:P49 O36:P43">
    <cfRule type="dataBar" priority="437">
      <dataBar>
        <cfvo type="min"/>
        <cfvo type="max"/>
        <color rgb="FF008AEF"/>
      </dataBar>
      <extLst>
        <ext xmlns:x14="http://schemas.microsoft.com/office/spreadsheetml/2009/9/main" uri="{B025F937-C7B1-47D3-B67F-A62EFF666E3E}">
          <x14:id>{5E1E63EC-F6DD-4D80-A937-F6B6F131EAD2}</x14:id>
        </ext>
      </extLst>
    </cfRule>
  </conditionalFormatting>
  <conditionalFormatting sqref="O45:P50">
    <cfRule type="dataBar" priority="433">
      <dataBar>
        <cfvo type="min"/>
        <cfvo type="max"/>
        <color rgb="FF008AEF"/>
      </dataBar>
      <extLst>
        <ext xmlns:x14="http://schemas.microsoft.com/office/spreadsheetml/2009/9/main" uri="{B025F937-C7B1-47D3-B67F-A62EFF666E3E}">
          <x14:id>{21714049-293B-4DA2-B7EF-79CC4E9C4E82}</x14:id>
        </ext>
      </extLst>
    </cfRule>
  </conditionalFormatting>
  <conditionalFormatting sqref="O12:R12">
    <cfRule type="cellIs" dxfId="1201" priority="522" operator="equal">
      <formula>"Not important"</formula>
    </cfRule>
    <cfRule type="cellIs" dxfId="1200" priority="523" operator="equal">
      <formula>"Slightly important"</formula>
    </cfRule>
    <cfRule type="cellIs" dxfId="1199" priority="524" operator="equal">
      <formula>"Somewhat important"</formula>
    </cfRule>
    <cfRule type="cellIs" dxfId="1198" priority="525" operator="equal">
      <formula>"Very important"</formula>
    </cfRule>
    <cfRule type="cellIs" dxfId="1197" priority="530" operator="equal">
      <formula>"Yes"</formula>
    </cfRule>
    <cfRule type="cellIs" dxfId="1196" priority="529" operator="equal">
      <formula>"Yes"</formula>
    </cfRule>
    <cfRule type="cellIs" dxfId="1195" priority="528" operator="equal">
      <formula>"No it did not apply"</formula>
    </cfRule>
    <cfRule type="cellIs" dxfId="1194" priority="526" operator="equal">
      <formula>"Extremely important"</formula>
    </cfRule>
    <cfRule type="cellIs" dxfId="1193" priority="527" operator="equal">
      <formula>"Don't know"</formula>
    </cfRule>
    <cfRule type="cellIs" dxfId="1192" priority="520" operator="equal">
      <formula>"No, it did not apply"</formula>
    </cfRule>
    <cfRule type="cellIs" dxfId="1191" priority="518" operator="equal">
      <formula>"No"</formula>
    </cfRule>
  </conditionalFormatting>
  <conditionalFormatting sqref="O13:R17">
    <cfRule type="dataBar" priority="509">
      <dataBar>
        <cfvo type="min"/>
        <cfvo type="max"/>
        <color rgb="FFD6007B"/>
      </dataBar>
      <extLst>
        <ext xmlns:x14="http://schemas.microsoft.com/office/spreadsheetml/2009/9/main" uri="{B025F937-C7B1-47D3-B67F-A62EFF666E3E}">
          <x14:id>{654C19DE-566E-4979-B472-039A37B1890A}</x14:id>
        </ext>
      </extLst>
    </cfRule>
  </conditionalFormatting>
  <conditionalFormatting sqref="O13:R27">
    <cfRule type="dataBar" priority="454">
      <dataBar>
        <cfvo type="min"/>
        <cfvo type="max"/>
        <color rgb="FFD6007B"/>
      </dataBar>
      <extLst>
        <ext xmlns:x14="http://schemas.microsoft.com/office/spreadsheetml/2009/9/main" uri="{B025F937-C7B1-47D3-B67F-A62EFF666E3E}">
          <x14:id>{458AB998-21F4-4695-BBEF-7DF573EA2036}</x14:id>
        </ext>
      </extLst>
    </cfRule>
  </conditionalFormatting>
  <conditionalFormatting sqref="O14:R14 Q13:R13">
    <cfRule type="dataBar" priority="515">
      <dataBar>
        <cfvo type="min"/>
        <cfvo type="max"/>
        <color rgb="FF008AEF"/>
      </dataBar>
      <extLst>
        <ext xmlns:x14="http://schemas.microsoft.com/office/spreadsheetml/2009/9/main" uri="{B025F937-C7B1-47D3-B67F-A62EFF666E3E}">
          <x14:id>{6144133C-E5CE-406F-BFF1-B54B5532C44A}</x14:id>
        </ext>
      </extLst>
    </cfRule>
  </conditionalFormatting>
  <conditionalFormatting sqref="O14:R27 Q13:R13">
    <cfRule type="dataBar" priority="512">
      <dataBar>
        <cfvo type="min"/>
        <cfvo type="max"/>
        <color rgb="FF008AEF"/>
      </dataBar>
      <extLst>
        <ext xmlns:x14="http://schemas.microsoft.com/office/spreadsheetml/2009/9/main" uri="{B025F937-C7B1-47D3-B67F-A62EFF666E3E}">
          <x14:id>{6A4DD8AE-3879-4A6A-8E16-B9FC71CB6581}</x14:id>
        </ext>
      </extLst>
    </cfRule>
  </conditionalFormatting>
  <conditionalFormatting sqref="O151:R214">
    <cfRule type="dataBar" priority="82">
      <dataBar>
        <cfvo type="min"/>
        <cfvo type="max"/>
        <color rgb="FF63C384"/>
      </dataBar>
      <extLst>
        <ext xmlns:x14="http://schemas.microsoft.com/office/spreadsheetml/2009/9/main" uri="{B025F937-C7B1-47D3-B67F-A62EFF666E3E}">
          <x14:id>{72872BF4-0E2B-496C-ACD3-DC8F503431C5}</x14:id>
        </ext>
      </extLst>
    </cfRule>
  </conditionalFormatting>
  <conditionalFormatting sqref="P14">
    <cfRule type="dataBar" priority="516">
      <dataBar>
        <cfvo type="min"/>
        <cfvo type="max"/>
        <color rgb="FF008AEF"/>
      </dataBar>
      <extLst>
        <ext xmlns:x14="http://schemas.microsoft.com/office/spreadsheetml/2009/9/main" uri="{B025F937-C7B1-47D3-B67F-A62EFF666E3E}">
          <x14:id>{002391CD-496D-4397-92A9-7CB4F7992458}</x14:id>
        </ext>
      </extLst>
    </cfRule>
  </conditionalFormatting>
  <conditionalFormatting sqref="P36:P43">
    <cfRule type="dataBar" priority="427">
      <dataBar>
        <cfvo type="min"/>
        <cfvo type="max"/>
        <color rgb="FFFF555A"/>
      </dataBar>
      <extLst>
        <ext xmlns:x14="http://schemas.microsoft.com/office/spreadsheetml/2009/9/main" uri="{B025F937-C7B1-47D3-B67F-A62EFF666E3E}">
          <x14:id>{522963BA-F84A-4EAC-B861-000FABA016D2}</x14:id>
        </ext>
      </extLst>
    </cfRule>
  </conditionalFormatting>
  <conditionalFormatting sqref="P50">
    <cfRule type="dataBar" priority="434">
      <dataBar>
        <cfvo type="min"/>
        <cfvo type="max"/>
        <color rgb="FF008AEF"/>
      </dataBar>
      <extLst>
        <ext xmlns:x14="http://schemas.microsoft.com/office/spreadsheetml/2009/9/main" uri="{B025F937-C7B1-47D3-B67F-A62EFF666E3E}">
          <x14:id>{70247529-BF22-4438-A785-E8D8A625E0E6}</x14:id>
        </ext>
      </extLst>
    </cfRule>
    <cfRule type="dataBar" priority="435">
      <dataBar>
        <cfvo type="min"/>
        <cfvo type="max"/>
        <color rgb="FF008AEF"/>
      </dataBar>
      <extLst>
        <ext xmlns:x14="http://schemas.microsoft.com/office/spreadsheetml/2009/9/main" uri="{B025F937-C7B1-47D3-B67F-A62EFF666E3E}">
          <x14:id>{F4808166-DA13-42CF-BBDE-32780D2C030A}</x14:id>
        </ext>
      </extLst>
    </cfRule>
  </conditionalFormatting>
  <conditionalFormatting sqref="P55:P59 P68 P61:P62">
    <cfRule type="dataBar" priority="2393">
      <dataBar>
        <cfvo type="min"/>
        <cfvo type="max"/>
        <color rgb="FF008AEF"/>
      </dataBar>
      <extLst>
        <ext xmlns:x14="http://schemas.microsoft.com/office/spreadsheetml/2009/9/main" uri="{B025F937-C7B1-47D3-B67F-A62EFF666E3E}">
          <x14:id>{53830CEE-A097-4B1E-B5F2-C740649AC549}</x14:id>
        </ext>
      </extLst>
    </cfRule>
  </conditionalFormatting>
  <conditionalFormatting sqref="P55:P59">
    <cfRule type="dataBar" priority="417">
      <dataBar>
        <cfvo type="min"/>
        <cfvo type="max"/>
        <color rgb="FFFF555A"/>
      </dataBar>
      <extLst>
        <ext xmlns:x14="http://schemas.microsoft.com/office/spreadsheetml/2009/9/main" uri="{B025F937-C7B1-47D3-B67F-A62EFF666E3E}">
          <x14:id>{5FC5B324-588F-422D-ADAE-4DDAE6677F8E}</x14:id>
        </ext>
      </extLst>
    </cfRule>
  </conditionalFormatting>
  <conditionalFormatting sqref="P55:P63 P66:P68">
    <cfRule type="dataBar" priority="2389">
      <dataBar>
        <cfvo type="min"/>
        <cfvo type="max"/>
        <color rgb="FFD6007B"/>
      </dataBar>
      <extLst>
        <ext xmlns:x14="http://schemas.microsoft.com/office/spreadsheetml/2009/9/main" uri="{B025F937-C7B1-47D3-B67F-A62EFF666E3E}">
          <x14:id>{033AF753-7FAB-4A0E-A70E-814D2FD653DB}</x14:id>
        </ext>
      </extLst>
    </cfRule>
  </conditionalFormatting>
  <conditionalFormatting sqref="P220:P224">
    <cfRule type="dataBar" priority="338">
      <dataBar>
        <cfvo type="min"/>
        <cfvo type="max"/>
        <color rgb="FFFF555A"/>
      </dataBar>
      <extLst>
        <ext xmlns:x14="http://schemas.microsoft.com/office/spreadsheetml/2009/9/main" uri="{B025F937-C7B1-47D3-B67F-A62EFF666E3E}">
          <x14:id>{A8FD91E8-B695-40EC-9963-C4A6D3EAE041}</x14:id>
        </ext>
      </extLst>
    </cfRule>
  </conditionalFormatting>
  <conditionalFormatting sqref="P350">
    <cfRule type="cellIs" dxfId="1190" priority="1255" operator="equal">
      <formula>"Slightly important"</formula>
    </cfRule>
    <cfRule type="cellIs" dxfId="1189" priority="1257" operator="equal">
      <formula>"Very important"</formula>
    </cfRule>
    <cfRule type="cellIs" dxfId="1188" priority="1252" operator="equal">
      <formula>"No, it did not apply"</formula>
    </cfRule>
    <cfRule type="cellIs" dxfId="1187" priority="1253" operator="equal">
      <formula>"Yes"</formula>
    </cfRule>
    <cfRule type="cellIs" dxfId="1186" priority="1250" operator="equal">
      <formula>"No"</formula>
    </cfRule>
    <cfRule type="cellIs" dxfId="1185" priority="1254" operator="equal">
      <formula>"Not important"</formula>
    </cfRule>
    <cfRule type="cellIs" dxfId="1184" priority="1251" operator="equal">
      <formula>"Yes"</formula>
    </cfRule>
    <cfRule type="cellIs" dxfId="1183" priority="1256" operator="equal">
      <formula>"Somewhat important"</formula>
    </cfRule>
    <cfRule type="cellIs" dxfId="1182" priority="1260" operator="equal">
      <formula>"No it did not apply"</formula>
    </cfRule>
    <cfRule type="cellIs" dxfId="1181" priority="1258" operator="equal">
      <formula>"Extremely important"</formula>
    </cfRule>
    <cfRule type="cellIs" dxfId="1180" priority="1259" operator="equal">
      <formula>"Don't know"</formula>
    </cfRule>
  </conditionalFormatting>
  <conditionalFormatting sqref="P358:P363">
    <cfRule type="dataBar" priority="1225">
      <dataBar>
        <cfvo type="min"/>
        <cfvo type="max"/>
        <color rgb="FF008AEF"/>
      </dataBar>
      <extLst>
        <ext xmlns:x14="http://schemas.microsoft.com/office/spreadsheetml/2009/9/main" uri="{B025F937-C7B1-47D3-B67F-A62EFF666E3E}">
          <x14:id>{664ED988-2488-4B54-B4B8-233795F50898}</x14:id>
        </ext>
      </extLst>
    </cfRule>
  </conditionalFormatting>
  <conditionalFormatting sqref="P359:P363">
    <cfRule type="dataBar" priority="1226">
      <dataBar>
        <cfvo type="min"/>
        <cfvo type="max"/>
        <color rgb="FF008AEF"/>
      </dataBar>
      <extLst>
        <ext xmlns:x14="http://schemas.microsoft.com/office/spreadsheetml/2009/9/main" uri="{B025F937-C7B1-47D3-B67F-A62EFF666E3E}">
          <x14:id>{8F686851-4EE6-4883-8D31-5B9F2D8A3205}</x14:id>
        </ext>
      </extLst>
    </cfRule>
  </conditionalFormatting>
  <conditionalFormatting sqref="P73:S73">
    <cfRule type="cellIs" dxfId="1179" priority="400" operator="equal">
      <formula>"No it did not apply"</formula>
    </cfRule>
    <cfRule type="cellIs" dxfId="1178" priority="401" operator="equal">
      <formula>"Yes"</formula>
    </cfRule>
    <cfRule type="cellIs" dxfId="1177" priority="402" operator="equal">
      <formula>"Yes"</formula>
    </cfRule>
    <cfRule type="cellIs" dxfId="1176" priority="396" operator="equal">
      <formula>"Somewhat important"</formula>
    </cfRule>
    <cfRule type="cellIs" dxfId="1175" priority="397" operator="equal">
      <formula>"Very important"</formula>
    </cfRule>
    <cfRule type="cellIs" dxfId="1174" priority="392" operator="equal">
      <formula>"No, it did not apply"</formula>
    </cfRule>
    <cfRule type="cellIs" dxfId="1173" priority="398" operator="equal">
      <formula>"Extremely important"</formula>
    </cfRule>
    <cfRule type="cellIs" dxfId="1172" priority="390" operator="equal">
      <formula>"No"</formula>
    </cfRule>
    <cfRule type="cellIs" dxfId="1171" priority="394" operator="equal">
      <formula>"Not important"</formula>
    </cfRule>
    <cfRule type="cellIs" dxfId="1170" priority="395" operator="equal">
      <formula>"Slightly important"</formula>
    </cfRule>
    <cfRule type="cellIs" dxfId="1169" priority="399" operator="equal">
      <formula>"Don't know"</formula>
    </cfRule>
  </conditionalFormatting>
  <conditionalFormatting sqref="P74:S137">
    <cfRule type="dataBar" priority="389">
      <dataBar>
        <cfvo type="min"/>
        <cfvo type="max"/>
        <color rgb="FFD6007B"/>
      </dataBar>
      <extLst>
        <ext xmlns:x14="http://schemas.microsoft.com/office/spreadsheetml/2009/9/main" uri="{B025F937-C7B1-47D3-B67F-A62EFF666E3E}">
          <x14:id>{54C016B8-4145-43DC-978B-B5F293641B54}</x14:id>
        </ext>
      </extLst>
    </cfRule>
  </conditionalFormatting>
  <conditionalFormatting sqref="Q13:R27">
    <cfRule type="dataBar" priority="531">
      <dataBar>
        <cfvo type="min"/>
        <cfvo type="max"/>
        <color rgb="FF008AEF"/>
      </dataBar>
      <extLst>
        <ext xmlns:x14="http://schemas.microsoft.com/office/spreadsheetml/2009/9/main" uri="{B025F937-C7B1-47D3-B67F-A62EFF666E3E}">
          <x14:id>{575927FC-F81B-40CC-B0FC-5BE2056D707A}</x14:id>
        </ext>
      </extLst>
    </cfRule>
  </conditionalFormatting>
  <conditionalFormatting sqref="Q379:S379">
    <cfRule type="dataBar" priority="1378">
      <dataBar>
        <cfvo type="min"/>
        <cfvo type="max"/>
        <color rgb="FF008AEF"/>
      </dataBar>
      <extLst>
        <ext xmlns:x14="http://schemas.microsoft.com/office/spreadsheetml/2009/9/main" uri="{B025F937-C7B1-47D3-B67F-A62EFF666E3E}">
          <x14:id>{958EE168-F7A7-4589-A488-9CFE5D543829}</x14:id>
        </ext>
      </extLst>
    </cfRule>
  </conditionalFormatting>
  <conditionalFormatting sqref="R12">
    <cfRule type="cellIs" dxfId="1168" priority="521" operator="equal">
      <formula>"Yes"</formula>
    </cfRule>
    <cfRule type="cellIs" dxfId="1167" priority="519" operator="equal">
      <formula>"Yes"</formula>
    </cfRule>
  </conditionalFormatting>
  <conditionalFormatting sqref="R151:R157">
    <cfRule type="dataBar" priority="84">
      <dataBar>
        <cfvo type="min"/>
        <cfvo type="max"/>
        <color rgb="FFFF555A"/>
      </dataBar>
      <extLst>
        <ext xmlns:x14="http://schemas.microsoft.com/office/spreadsheetml/2009/9/main" uri="{B025F937-C7B1-47D3-B67F-A62EFF666E3E}">
          <x14:id>{118DB50C-71F1-463C-850B-1E89D0C45DF8}</x14:id>
        </ext>
      </extLst>
    </cfRule>
  </conditionalFormatting>
  <conditionalFormatting sqref="R151:R214">
    <cfRule type="dataBar" priority="83">
      <dataBar>
        <cfvo type="min"/>
        <cfvo type="max"/>
        <color rgb="FFFF555A"/>
      </dataBar>
      <extLst>
        <ext xmlns:x14="http://schemas.microsoft.com/office/spreadsheetml/2009/9/main" uri="{B025F937-C7B1-47D3-B67F-A62EFF666E3E}">
          <x14:id>{5DBFFF14-509C-4A9E-B585-55641434BAD4}</x14:id>
        </ext>
      </extLst>
    </cfRule>
    <cfRule type="dataBar" priority="85">
      <dataBar>
        <cfvo type="min"/>
        <cfvo type="max"/>
        <color rgb="FFFFB628"/>
      </dataBar>
      <extLst>
        <ext xmlns:x14="http://schemas.microsoft.com/office/spreadsheetml/2009/9/main" uri="{B025F937-C7B1-47D3-B67F-A62EFF666E3E}">
          <x14:id>{14A86F0C-37FD-4569-8E57-9282DBDB81E6}</x14:id>
        </ext>
      </extLst>
    </cfRule>
  </conditionalFormatting>
  <conditionalFormatting sqref="R340:T344">
    <cfRule type="dataBar" priority="1273">
      <dataBar>
        <cfvo type="min"/>
        <cfvo type="max"/>
        <color rgb="FF008AEF"/>
      </dataBar>
      <extLst>
        <ext xmlns:x14="http://schemas.microsoft.com/office/spreadsheetml/2009/9/main" uri="{B025F937-C7B1-47D3-B67F-A62EFF666E3E}">
          <x14:id>{33A4A71E-286D-41AC-A400-E9D44F063E8B}</x14:id>
        </ext>
      </extLst>
    </cfRule>
  </conditionalFormatting>
  <conditionalFormatting sqref="R369:T374">
    <cfRule type="dataBar" priority="1373">
      <dataBar>
        <cfvo type="min"/>
        <cfvo type="max"/>
        <color rgb="FF008AEF"/>
      </dataBar>
      <extLst>
        <ext xmlns:x14="http://schemas.microsoft.com/office/spreadsheetml/2009/9/main" uri="{B025F937-C7B1-47D3-B67F-A62EFF666E3E}">
          <x14:id>{0B71B12E-1685-49C3-979D-CB0318C04DE2}</x14:id>
        </ext>
      </extLst>
    </cfRule>
  </conditionalFormatting>
  <conditionalFormatting sqref="R351:U351">
    <cfRule type="dataBar" priority="2366">
      <dataBar>
        <cfvo type="min"/>
        <cfvo type="max"/>
        <color rgb="FF008AEF"/>
      </dataBar>
      <extLst>
        <ext xmlns:x14="http://schemas.microsoft.com/office/spreadsheetml/2009/9/main" uri="{B025F937-C7B1-47D3-B67F-A62EFF666E3E}">
          <x14:id>{8D29CF21-9962-4F35-A6C9-76883B1C8BCA}</x14:id>
        </ext>
      </extLst>
    </cfRule>
  </conditionalFormatting>
  <conditionalFormatting sqref="R437:X437">
    <cfRule type="cellIs" dxfId="1166" priority="110" operator="equal">
      <formula>"No it did not apply"</formula>
    </cfRule>
    <cfRule type="cellIs" dxfId="1165" priority="106" operator="equal">
      <formula>"Somewhat important"</formula>
    </cfRule>
    <cfRule type="cellIs" dxfId="1164" priority="109" operator="equal">
      <formula>"Don't know"</formula>
    </cfRule>
    <cfRule type="cellIs" dxfId="1163" priority="100" operator="equal">
      <formula>"No"</formula>
    </cfRule>
    <cfRule type="cellIs" dxfId="1162" priority="107" operator="equal">
      <formula>"Very important"</formula>
    </cfRule>
    <cfRule type="cellIs" dxfId="1161" priority="105" operator="equal">
      <formula>"Slightly important"</formula>
    </cfRule>
    <cfRule type="cellIs" dxfId="1160" priority="104" operator="equal">
      <formula>"Not important"</formula>
    </cfRule>
    <cfRule type="cellIs" dxfId="1159" priority="102" operator="equal">
      <formula>"No, it did not apply"</formula>
    </cfRule>
    <cfRule type="cellIs" dxfId="1158" priority="112" operator="equal">
      <formula>"Yes"</formula>
    </cfRule>
    <cfRule type="cellIs" dxfId="1157" priority="108" operator="equal">
      <formula>"Extremely important"</formula>
    </cfRule>
    <cfRule type="cellIs" dxfId="1156" priority="111" operator="equal">
      <formula>"Yes"</formula>
    </cfRule>
  </conditionalFormatting>
  <conditionalFormatting sqref="S73">
    <cfRule type="cellIs" dxfId="1155" priority="393" operator="equal">
      <formula>"Yes"</formula>
    </cfRule>
    <cfRule type="cellIs" dxfId="1154" priority="391" operator="equal">
      <formula>"Yes"</formula>
    </cfRule>
  </conditionalFormatting>
  <conditionalFormatting sqref="S260:T263">
    <cfRule type="cellIs" dxfId="1153" priority="280" operator="equal">
      <formula>"Somewhat important"</formula>
    </cfRule>
    <cfRule type="cellIs" dxfId="1152" priority="275" operator="equal">
      <formula>"Yes"</formula>
    </cfRule>
    <cfRule type="cellIs" dxfId="1151" priority="274" operator="equal">
      <formula>"No"</formula>
    </cfRule>
    <cfRule type="cellIs" dxfId="1150" priority="282" operator="equal">
      <formula>"Extremely important"</formula>
    </cfRule>
    <cfRule type="cellIs" dxfId="1149" priority="281" operator="equal">
      <formula>"Very important"</formula>
    </cfRule>
    <cfRule type="cellIs" dxfId="1148" priority="284" operator="equal">
      <formula>"No it did not apply"</formula>
    </cfRule>
    <cfRule type="cellIs" dxfId="1147" priority="283" operator="equal">
      <formula>"Don't know"</formula>
    </cfRule>
    <cfRule type="cellIs" dxfId="1146" priority="279" operator="equal">
      <formula>"Slightly important"</formula>
    </cfRule>
    <cfRule type="cellIs" dxfId="1145" priority="278" operator="equal">
      <formula>"Not important"</formula>
    </cfRule>
    <cfRule type="cellIs" dxfId="1144" priority="277" operator="equal">
      <formula>"Yes"</formula>
    </cfRule>
    <cfRule type="cellIs" dxfId="1143" priority="276" operator="equal">
      <formula>"No, it did not apply"</formula>
    </cfRule>
  </conditionalFormatting>
  <conditionalFormatting sqref="T350">
    <cfRule type="cellIs" dxfId="1142" priority="1227" operator="equal">
      <formula>"No"</formula>
    </cfRule>
    <cfRule type="cellIs" dxfId="1141" priority="1232" operator="equal">
      <formula>"Slightly important"</formula>
    </cfRule>
    <cfRule type="cellIs" dxfId="1140" priority="1233" operator="equal">
      <formula>"Somewhat important"</formula>
    </cfRule>
    <cfRule type="cellIs" dxfId="1139" priority="1234" operator="equal">
      <formula>"Very important"</formula>
    </cfRule>
    <cfRule type="cellIs" dxfId="1138" priority="1231" operator="equal">
      <formula>"Not important"</formula>
    </cfRule>
    <cfRule type="cellIs" dxfId="1137" priority="1235" operator="equal">
      <formula>"Extremely important"</formula>
    </cfRule>
    <cfRule type="cellIs" dxfId="1136" priority="1230" operator="equal">
      <formula>"Yes"</formula>
    </cfRule>
    <cfRule type="cellIs" dxfId="1135" priority="1236" operator="equal">
      <formula>"Don't know"</formula>
    </cfRule>
    <cfRule type="cellIs" dxfId="1134" priority="1229" operator="equal">
      <formula>"No, it did not apply"</formula>
    </cfRule>
    <cfRule type="cellIs" dxfId="1133" priority="1237" operator="equal">
      <formula>"No it did not apply"</formula>
    </cfRule>
    <cfRule type="cellIs" dxfId="1132" priority="1228" operator="equal">
      <formula>"Yes"</formula>
    </cfRule>
  </conditionalFormatting>
  <conditionalFormatting sqref="T249:U258 T259">
    <cfRule type="dataBar" priority="273">
      <dataBar>
        <cfvo type="min"/>
        <cfvo type="max"/>
        <color rgb="FFFFB628"/>
      </dataBar>
      <extLst>
        <ext xmlns:x14="http://schemas.microsoft.com/office/spreadsheetml/2009/9/main" uri="{B025F937-C7B1-47D3-B67F-A62EFF666E3E}">
          <x14:id>{D988014F-66B0-4FDF-9935-2BCF22C8EB6B}</x14:id>
        </ext>
      </extLst>
    </cfRule>
  </conditionalFormatting>
  <conditionalFormatting sqref="T438:X478">
    <cfRule type="dataBar" priority="89">
      <dataBar>
        <cfvo type="min"/>
        <cfvo type="max"/>
        <color rgb="FFFFB628"/>
      </dataBar>
      <extLst>
        <ext xmlns:x14="http://schemas.microsoft.com/office/spreadsheetml/2009/9/main" uri="{B025F937-C7B1-47D3-B67F-A62EFF666E3E}">
          <x14:id>{8444AA80-7376-4D56-A79B-D148D00E6D25}</x14:id>
        </ext>
      </extLst>
    </cfRule>
    <cfRule type="dataBar" priority="127">
      <dataBar>
        <cfvo type="min"/>
        <cfvo type="max"/>
        <color rgb="FF63C384"/>
      </dataBar>
      <extLst>
        <ext xmlns:x14="http://schemas.microsoft.com/office/spreadsheetml/2009/9/main" uri="{B025F937-C7B1-47D3-B67F-A62EFF666E3E}">
          <x14:id>{8594B0AC-7303-4DC3-920E-16F831A75E03}</x14:id>
        </ext>
      </extLst>
    </cfRule>
  </conditionalFormatting>
  <conditionalFormatting sqref="W220:W224">
    <cfRule type="dataBar" priority="227">
      <dataBar>
        <cfvo type="min"/>
        <cfvo type="max"/>
        <color rgb="FF008AEF"/>
      </dataBar>
      <extLst>
        <ext xmlns:x14="http://schemas.microsoft.com/office/spreadsheetml/2009/9/main" uri="{B025F937-C7B1-47D3-B67F-A62EFF666E3E}">
          <x14:id>{541873D9-AE92-4488-A732-C34F55C62D0D}</x14:id>
        </ext>
      </extLst>
    </cfRule>
  </conditionalFormatting>
  <conditionalFormatting sqref="W437">
    <cfRule type="cellIs" dxfId="1131" priority="101" operator="equal">
      <formula>"Yes"</formula>
    </cfRule>
    <cfRule type="cellIs" dxfId="1130" priority="103" operator="equal">
      <formula>"Yes"</formula>
    </cfRule>
  </conditionalFormatting>
  <conditionalFormatting sqref="W13:X13">
    <cfRule type="dataBar" priority="486">
      <dataBar>
        <cfvo type="min"/>
        <cfvo type="max"/>
        <color rgb="FFD6007B"/>
      </dataBar>
      <extLst>
        <ext xmlns:x14="http://schemas.microsoft.com/office/spreadsheetml/2009/9/main" uri="{B025F937-C7B1-47D3-B67F-A62EFF666E3E}">
          <x14:id>{F0ECD3D3-FE89-4C5F-8DE4-1CB312B69E1B}</x14:id>
        </ext>
      </extLst>
    </cfRule>
    <cfRule type="dataBar" priority="487">
      <dataBar>
        <cfvo type="min"/>
        <cfvo type="max"/>
        <color rgb="FFD6007B"/>
      </dataBar>
      <extLst>
        <ext xmlns:x14="http://schemas.microsoft.com/office/spreadsheetml/2009/9/main" uri="{B025F937-C7B1-47D3-B67F-A62EFF666E3E}">
          <x14:id>{9A2D2D19-6BAC-4DA8-A3FF-56D119FAD03C}</x14:id>
        </ext>
      </extLst>
    </cfRule>
  </conditionalFormatting>
  <conditionalFormatting sqref="W14:X14 W16:X24 W26:X27">
    <cfRule type="dataBar" priority="493">
      <dataBar>
        <cfvo type="min"/>
        <cfvo type="max"/>
        <color rgb="FF008AEF"/>
      </dataBar>
      <extLst>
        <ext xmlns:x14="http://schemas.microsoft.com/office/spreadsheetml/2009/9/main" uri="{B025F937-C7B1-47D3-B67F-A62EFF666E3E}">
          <x14:id>{42C46F63-8037-45F7-B1E0-BB5F9DD8EA82}</x14:id>
        </ext>
      </extLst>
    </cfRule>
  </conditionalFormatting>
  <conditionalFormatting sqref="W15:X15">
    <cfRule type="dataBar" priority="490">
      <dataBar>
        <cfvo type="min"/>
        <cfvo type="max"/>
        <color rgb="FF008AEF"/>
      </dataBar>
      <extLst>
        <ext xmlns:x14="http://schemas.microsoft.com/office/spreadsheetml/2009/9/main" uri="{B025F937-C7B1-47D3-B67F-A62EFF666E3E}">
          <x14:id>{5C3713A3-E9DD-4509-B445-10FA5551E692}</x14:id>
        </ext>
      </extLst>
    </cfRule>
  </conditionalFormatting>
  <conditionalFormatting sqref="W25:X25">
    <cfRule type="dataBar" priority="489">
      <dataBar>
        <cfvo type="min"/>
        <cfvo type="max"/>
        <color rgb="FF008AEF"/>
      </dataBar>
      <extLst>
        <ext xmlns:x14="http://schemas.microsoft.com/office/spreadsheetml/2009/9/main" uri="{B025F937-C7B1-47D3-B67F-A62EFF666E3E}">
          <x14:id>{94D85FE6-3FED-4CD5-A016-616574559A7A}</x14:id>
        </ext>
      </extLst>
    </cfRule>
  </conditionalFormatting>
  <conditionalFormatting sqref="W13:Z17">
    <cfRule type="dataBar" priority="459">
      <dataBar>
        <cfvo type="min"/>
        <cfvo type="max"/>
        <color rgb="FF63C384"/>
      </dataBar>
      <extLst>
        <ext xmlns:x14="http://schemas.microsoft.com/office/spreadsheetml/2009/9/main" uri="{B025F937-C7B1-47D3-B67F-A62EFF666E3E}">
          <x14:id>{05DAF346-86E4-4858-B4E6-D28442ADF3B2}</x14:id>
        </ext>
      </extLst>
    </cfRule>
  </conditionalFormatting>
  <conditionalFormatting sqref="W13:Z27">
    <cfRule type="dataBar" priority="452">
      <dataBar>
        <cfvo type="min"/>
        <cfvo type="max"/>
        <color rgb="FFFFB628"/>
      </dataBar>
      <extLst>
        <ext xmlns:x14="http://schemas.microsoft.com/office/spreadsheetml/2009/9/main" uri="{B025F937-C7B1-47D3-B67F-A62EFF666E3E}">
          <x14:id>{023C2B0F-70CD-4502-9850-234462B78BF2}</x14:id>
        </ext>
      </extLst>
    </cfRule>
  </conditionalFormatting>
  <conditionalFormatting sqref="W14:Z14 Y13:Z13">
    <cfRule type="dataBar" priority="491">
      <dataBar>
        <cfvo type="min"/>
        <cfvo type="max"/>
        <color rgb="FF008AEF"/>
      </dataBar>
      <extLst>
        <ext xmlns:x14="http://schemas.microsoft.com/office/spreadsheetml/2009/9/main" uri="{B025F937-C7B1-47D3-B67F-A62EFF666E3E}">
          <x14:id>{36D9C479-77AC-405B-AF4C-65A3251CEA34}</x14:id>
        </ext>
      </extLst>
    </cfRule>
  </conditionalFormatting>
  <conditionalFormatting sqref="W14:Z27 Y13:Z13">
    <cfRule type="dataBar" priority="488">
      <dataBar>
        <cfvo type="min"/>
        <cfvo type="max"/>
        <color rgb="FF008AEF"/>
      </dataBar>
      <extLst>
        <ext xmlns:x14="http://schemas.microsoft.com/office/spreadsheetml/2009/9/main" uri="{B025F937-C7B1-47D3-B67F-A62EFF666E3E}">
          <x14:id>{34EDD265-2021-4548-A78E-5D89EC536689}</x14:id>
        </ext>
      </extLst>
    </cfRule>
  </conditionalFormatting>
  <conditionalFormatting sqref="W18:Z23">
    <cfRule type="dataBar" priority="458">
      <dataBar>
        <cfvo type="min"/>
        <cfvo type="max"/>
        <color rgb="FF63C384"/>
      </dataBar>
      <extLst>
        <ext xmlns:x14="http://schemas.microsoft.com/office/spreadsheetml/2009/9/main" uri="{B025F937-C7B1-47D3-B67F-A62EFF666E3E}">
          <x14:id>{12859791-605B-4263-B222-1DFDF365FD53}</x14:id>
        </ext>
      </extLst>
    </cfRule>
  </conditionalFormatting>
  <conditionalFormatting sqref="W24:Z27">
    <cfRule type="dataBar" priority="457">
      <dataBar>
        <cfvo type="min"/>
        <cfvo type="max"/>
        <color rgb="FF63C384"/>
      </dataBar>
      <extLst>
        <ext xmlns:x14="http://schemas.microsoft.com/office/spreadsheetml/2009/9/main" uri="{B025F937-C7B1-47D3-B67F-A62EFF666E3E}">
          <x14:id>{AD65D632-6C8A-4E3A-8554-6398DBDFDA11}</x14:id>
        </ext>
      </extLst>
    </cfRule>
  </conditionalFormatting>
  <conditionalFormatting sqref="W36:Z43">
    <cfRule type="dataBar" priority="214">
      <dataBar>
        <cfvo type="min"/>
        <cfvo type="max"/>
        <color rgb="FF63C384"/>
      </dataBar>
      <extLst>
        <ext xmlns:x14="http://schemas.microsoft.com/office/spreadsheetml/2009/9/main" uri="{B025F937-C7B1-47D3-B67F-A62EFF666E3E}">
          <x14:id>{AC70A18C-9C66-44CA-8B2B-AEE69B6B01EF}</x14:id>
        </ext>
      </extLst>
    </cfRule>
  </conditionalFormatting>
  <conditionalFormatting sqref="W55:Z59">
    <cfRule type="dataBar" priority="215">
      <dataBar>
        <cfvo type="min"/>
        <cfvo type="max"/>
        <color rgb="FF63C384"/>
      </dataBar>
      <extLst>
        <ext xmlns:x14="http://schemas.microsoft.com/office/spreadsheetml/2009/9/main" uri="{B025F937-C7B1-47D3-B67F-A62EFF666E3E}">
          <x14:id>{6399B529-A3DF-4103-B955-3F59E9CB76D7}</x14:id>
        </ext>
      </extLst>
    </cfRule>
  </conditionalFormatting>
  <conditionalFormatting sqref="W151:Z214">
    <cfRule type="dataBar" priority="78">
      <dataBar>
        <cfvo type="min"/>
        <cfvo type="max"/>
        <color rgb="FF63C384"/>
      </dataBar>
      <extLst>
        <ext xmlns:x14="http://schemas.microsoft.com/office/spreadsheetml/2009/9/main" uri="{B025F937-C7B1-47D3-B67F-A62EFF666E3E}">
          <x14:id>{B473953A-F82C-48CA-ADD1-4324210902A6}</x14:id>
        </ext>
      </extLst>
    </cfRule>
  </conditionalFormatting>
  <conditionalFormatting sqref="W220:Z224">
    <cfRule type="dataBar" priority="216">
      <dataBar>
        <cfvo type="min"/>
        <cfvo type="max"/>
        <color rgb="FF63C384"/>
      </dataBar>
      <extLst>
        <ext xmlns:x14="http://schemas.microsoft.com/office/spreadsheetml/2009/9/main" uri="{B025F937-C7B1-47D3-B67F-A62EFF666E3E}">
          <x14:id>{CE2BA86D-E0E3-477B-BE93-B7AE4D5019CB}</x14:id>
        </ext>
      </extLst>
    </cfRule>
  </conditionalFormatting>
  <conditionalFormatting sqref="W12:AB12">
    <cfRule type="cellIs" dxfId="1129" priority="500" operator="equal">
      <formula>"Somewhat important"</formula>
    </cfRule>
    <cfRule type="cellIs" dxfId="1128" priority="501" operator="equal">
      <formula>"Very important"</formula>
    </cfRule>
    <cfRule type="cellIs" dxfId="1127" priority="502" operator="equal">
      <formula>"Extremely important"</formula>
    </cfRule>
    <cfRule type="cellIs" dxfId="1126" priority="503" operator="equal">
      <formula>"Don't know"</formula>
    </cfRule>
    <cfRule type="cellIs" dxfId="1125" priority="504" operator="equal">
      <formula>"No it did not apply"</formula>
    </cfRule>
    <cfRule type="cellIs" dxfId="1124" priority="505" operator="equal">
      <formula>"Yes"</formula>
    </cfRule>
    <cfRule type="cellIs" dxfId="1123" priority="506" operator="equal">
      <formula>"Yes"</formula>
    </cfRule>
    <cfRule type="cellIs" dxfId="1122" priority="494" operator="equal">
      <formula>"No"</formula>
    </cfRule>
    <cfRule type="cellIs" dxfId="1121" priority="496" operator="equal">
      <formula>"No, it did not apply"</formula>
    </cfRule>
    <cfRule type="cellIs" dxfId="1120" priority="498" operator="equal">
      <formula>"Not important"</formula>
    </cfRule>
    <cfRule type="cellIs" dxfId="1119" priority="499" operator="equal">
      <formula>"Slightly important"</formula>
    </cfRule>
  </conditionalFormatting>
  <conditionalFormatting sqref="X14">
    <cfRule type="dataBar" priority="492">
      <dataBar>
        <cfvo type="min"/>
        <cfvo type="max"/>
        <color rgb="FF008AEF"/>
      </dataBar>
      <extLst>
        <ext xmlns:x14="http://schemas.microsoft.com/office/spreadsheetml/2009/9/main" uri="{B025F937-C7B1-47D3-B67F-A62EFF666E3E}">
          <x14:id>{8449311D-A1AC-4162-9C94-CCE010F35280}</x14:id>
        </ext>
      </extLst>
    </cfRule>
  </conditionalFormatting>
  <conditionalFormatting sqref="X220:X224">
    <cfRule type="dataBar" priority="226">
      <dataBar>
        <cfvo type="min"/>
        <cfvo type="max"/>
        <color rgb="FFD6007B"/>
      </dataBar>
      <extLst>
        <ext xmlns:x14="http://schemas.microsoft.com/office/spreadsheetml/2009/9/main" uri="{B025F937-C7B1-47D3-B67F-A62EFF666E3E}">
          <x14:id>{C54577CE-DA83-4175-9914-29D1E1070AC0}</x14:id>
        </ext>
      </extLst>
    </cfRule>
    <cfRule type="dataBar" priority="228">
      <dataBar>
        <cfvo type="min"/>
        <cfvo type="max"/>
        <color rgb="FF008AEF"/>
      </dataBar>
      <extLst>
        <ext xmlns:x14="http://schemas.microsoft.com/office/spreadsheetml/2009/9/main" uri="{B025F937-C7B1-47D3-B67F-A62EFF666E3E}">
          <x14:id>{FF5718D6-F1BA-47C9-8920-D9ED145BD773}</x14:id>
        </ext>
      </extLst>
    </cfRule>
  </conditionalFormatting>
  <conditionalFormatting sqref="X295:Y328">
    <cfRule type="cellIs" dxfId="1118" priority="1367" operator="equal">
      <formula>"Don't know"</formula>
    </cfRule>
    <cfRule type="cellIs" dxfId="1117" priority="1360" operator="equal">
      <formula>"No, it did not apply"</formula>
    </cfRule>
    <cfRule type="cellIs" dxfId="1116" priority="1366" operator="equal">
      <formula>"Extremely important"</formula>
    </cfRule>
    <cfRule type="cellIs" dxfId="1115" priority="1364" operator="equal">
      <formula>"Somewhat important"</formula>
    </cfRule>
    <cfRule type="cellIs" dxfId="1114" priority="1363" operator="equal">
      <formula>"Slightly important"</formula>
    </cfRule>
    <cfRule type="cellIs" dxfId="1113" priority="1368" operator="equal">
      <formula>"No it did not apply"</formula>
    </cfRule>
    <cfRule type="cellIs" dxfId="1112" priority="1365" operator="equal">
      <formula>"Very important"</formula>
    </cfRule>
    <cfRule type="cellIs" dxfId="1111" priority="1359" operator="equal">
      <formula>"Yes"</formula>
    </cfRule>
    <cfRule type="cellIs" dxfId="1110" priority="1358" operator="equal">
      <formula>"No"</formula>
    </cfRule>
    <cfRule type="cellIs" dxfId="1109" priority="1362" operator="equal">
      <formula>"Not important"</formula>
    </cfRule>
    <cfRule type="cellIs" dxfId="1108" priority="1361" operator="equal">
      <formula>"Yes"</formula>
    </cfRule>
  </conditionalFormatting>
  <conditionalFormatting sqref="X380:AC434 F485:K485 X436:AC436 Z435:AC435 Y437:AC445">
    <cfRule type="dataBar" priority="174">
      <dataBar>
        <cfvo type="min"/>
        <cfvo type="max"/>
        <color rgb="FFD6007B"/>
      </dataBar>
      <extLst>
        <ext xmlns:x14="http://schemas.microsoft.com/office/spreadsheetml/2009/9/main" uri="{B025F937-C7B1-47D3-B67F-A62EFF666E3E}">
          <x14:id>{5895CACF-3132-44E3-8937-2565D1481A31}</x14:id>
        </ext>
      </extLst>
    </cfRule>
  </conditionalFormatting>
  <conditionalFormatting sqref="X526:AC529 X508:AC522">
    <cfRule type="dataBar" priority="129">
      <dataBar>
        <cfvo type="min"/>
        <cfvo type="max"/>
        <color rgb="FFD6007B"/>
      </dataBar>
      <extLst>
        <ext xmlns:x14="http://schemas.microsoft.com/office/spreadsheetml/2009/9/main" uri="{B025F937-C7B1-47D3-B67F-A62EFF666E3E}">
          <x14:id>{299523EF-3156-4058-9E26-34CCEEE01EAC}</x14:id>
        </ext>
      </extLst>
    </cfRule>
  </conditionalFormatting>
  <conditionalFormatting sqref="X543:AC588">
    <cfRule type="dataBar" priority="1017">
      <dataBar>
        <cfvo type="min"/>
        <cfvo type="max"/>
        <color rgb="FFD6007B"/>
      </dataBar>
      <extLst>
        <ext xmlns:x14="http://schemas.microsoft.com/office/spreadsheetml/2009/9/main" uri="{B025F937-C7B1-47D3-B67F-A62EFF666E3E}">
          <x14:id>{CF0CA203-37D3-4C3E-9334-E8923602DCC8}</x14:id>
        </ext>
      </extLst>
    </cfRule>
  </conditionalFormatting>
  <conditionalFormatting sqref="X34:AD50">
    <cfRule type="dataBar" priority="963">
      <dataBar>
        <cfvo type="min"/>
        <cfvo type="max"/>
        <color rgb="FFD6007B"/>
      </dataBar>
      <extLst>
        <ext xmlns:x14="http://schemas.microsoft.com/office/spreadsheetml/2009/9/main" uri="{B025F937-C7B1-47D3-B67F-A62EFF666E3E}">
          <x14:id>{75B1803D-7A5A-41AF-B2CB-6C19CF1BFFAC}</x14:id>
        </ext>
      </extLst>
    </cfRule>
  </conditionalFormatting>
  <conditionalFormatting sqref="X380:AD434 F485:L485 X436:AD436 Z435:AD435 Y437:AD445">
    <cfRule type="dataBar" priority="186">
      <dataBar>
        <cfvo type="min"/>
        <cfvo type="max"/>
        <color rgb="FFD6007B"/>
      </dataBar>
      <extLst>
        <ext xmlns:x14="http://schemas.microsoft.com/office/spreadsheetml/2009/9/main" uri="{B025F937-C7B1-47D3-B67F-A62EFF666E3E}">
          <x14:id>{9BC9124C-B2DE-4E69-B216-0A6005BE4AAC}</x14:id>
        </ext>
      </extLst>
    </cfRule>
  </conditionalFormatting>
  <conditionalFormatting sqref="X526:AD529 X508:AD522">
    <cfRule type="dataBar" priority="141">
      <dataBar>
        <cfvo type="min"/>
        <cfvo type="max"/>
        <color rgb="FFD6007B"/>
      </dataBar>
      <extLst>
        <ext xmlns:x14="http://schemas.microsoft.com/office/spreadsheetml/2009/9/main" uri="{B025F937-C7B1-47D3-B67F-A62EFF666E3E}">
          <x14:id>{1E3BA6F9-2E51-471B-9683-CC251922366D}</x14:id>
        </ext>
      </extLst>
    </cfRule>
  </conditionalFormatting>
  <conditionalFormatting sqref="X542:AD542">
    <cfRule type="cellIs" dxfId="1107" priority="1038" operator="equal">
      <formula>"Don't know"</formula>
    </cfRule>
    <cfRule type="cellIs" dxfId="1106" priority="1039" operator="equal">
      <formula>"No it did not apply"</formula>
    </cfRule>
    <cfRule type="cellIs" dxfId="1105" priority="1036" operator="equal">
      <formula>"Very important"</formula>
    </cfRule>
    <cfRule type="cellIs" dxfId="1104" priority="1029" operator="equal">
      <formula>"No"</formula>
    </cfRule>
    <cfRule type="cellIs" dxfId="1103" priority="1030" operator="equal">
      <formula>"Yes"</formula>
    </cfRule>
    <cfRule type="cellIs" dxfId="1102" priority="1032" operator="equal">
      <formula>"Yes"</formula>
    </cfRule>
    <cfRule type="cellIs" dxfId="1101" priority="1031" operator="equal">
      <formula>"No, it did not apply"</formula>
    </cfRule>
    <cfRule type="cellIs" dxfId="1100" priority="1033" operator="equal">
      <formula>"Not important"</formula>
    </cfRule>
    <cfRule type="cellIs" dxfId="1099" priority="1034" operator="equal">
      <formula>"Slightly important"</formula>
    </cfRule>
    <cfRule type="cellIs" dxfId="1098" priority="1035" operator="equal">
      <formula>"Somewhat important"</formula>
    </cfRule>
    <cfRule type="cellIs" dxfId="1097" priority="1037" operator="equal">
      <formula>"Extremely important"</formula>
    </cfRule>
  </conditionalFormatting>
  <conditionalFormatting sqref="X543:AD588">
    <cfRule type="dataBar" priority="1382">
      <dataBar>
        <cfvo type="min"/>
        <cfvo type="max"/>
        <color rgb="FFD6007B"/>
      </dataBar>
      <extLst>
        <ext xmlns:x14="http://schemas.microsoft.com/office/spreadsheetml/2009/9/main" uri="{B025F937-C7B1-47D3-B67F-A62EFF666E3E}">
          <x14:id>{E741FE75-6C82-43D6-9683-2CFEAB14BF58}</x14:id>
        </ext>
      </extLst>
    </cfRule>
  </conditionalFormatting>
  <conditionalFormatting sqref="X33:AE33">
    <cfRule type="cellIs" dxfId="1096" priority="764" operator="equal">
      <formula>"Very important"</formula>
    </cfRule>
    <cfRule type="cellIs" dxfId="1095" priority="765" operator="equal">
      <formula>"Extremely important"</formula>
    </cfRule>
    <cfRule type="cellIs" dxfId="1094" priority="767" operator="equal">
      <formula>"No it did not apply"</formula>
    </cfRule>
    <cfRule type="cellIs" dxfId="1093" priority="757" operator="equal">
      <formula>"No"</formula>
    </cfRule>
    <cfRule type="cellIs" dxfId="1092" priority="766" operator="equal">
      <formula>"Don't know"</formula>
    </cfRule>
    <cfRule type="cellIs" dxfId="1091" priority="762" operator="equal">
      <formula>"Slightly important"</formula>
    </cfRule>
    <cfRule type="cellIs" dxfId="1090" priority="761" operator="equal">
      <formula>"Not important"</formula>
    </cfRule>
    <cfRule type="cellIs" dxfId="1089" priority="760" operator="equal">
      <formula>"Yes"</formula>
    </cfRule>
    <cfRule type="cellIs" dxfId="1088" priority="759" operator="equal">
      <formula>"No, it did not apply"</formula>
    </cfRule>
    <cfRule type="cellIs" dxfId="1087" priority="758" operator="equal">
      <formula>"Yes"</formula>
    </cfRule>
    <cfRule type="cellIs" dxfId="1086" priority="763" operator="equal">
      <formula>"Somewhat important"</formula>
    </cfRule>
  </conditionalFormatting>
  <conditionalFormatting sqref="X34:AE50">
    <cfRule type="dataBar" priority="1388">
      <dataBar>
        <cfvo type="min"/>
        <cfvo type="max"/>
        <color rgb="FFD6007B"/>
      </dataBar>
      <extLst>
        <ext xmlns:x14="http://schemas.microsoft.com/office/spreadsheetml/2009/9/main" uri="{B025F937-C7B1-47D3-B67F-A62EFF666E3E}">
          <x14:id>{475616BC-63AF-482A-BB6A-B44D8669AE24}</x14:id>
        </ext>
      </extLst>
    </cfRule>
  </conditionalFormatting>
  <conditionalFormatting sqref="Y55:Y63">
    <cfRule type="dataBar" priority="1091">
      <dataBar>
        <cfvo type="min"/>
        <cfvo type="max"/>
        <color rgb="FFD6007B"/>
      </dataBar>
      <extLst>
        <ext xmlns:x14="http://schemas.microsoft.com/office/spreadsheetml/2009/9/main" uri="{B025F937-C7B1-47D3-B67F-A62EFF666E3E}">
          <x14:id>{A8C6A3D2-96AA-4E8A-8791-86960A1E8933}</x14:id>
        </ext>
      </extLst>
    </cfRule>
  </conditionalFormatting>
  <conditionalFormatting sqref="Y55:Y66">
    <cfRule type="dataBar" priority="1212">
      <dataBar>
        <cfvo type="min"/>
        <cfvo type="max"/>
        <color rgb="FF008AEF"/>
      </dataBar>
      <extLst>
        <ext xmlns:x14="http://schemas.microsoft.com/office/spreadsheetml/2009/9/main" uri="{B025F937-C7B1-47D3-B67F-A62EFF666E3E}">
          <x14:id>{E20F5680-A210-4B76-B6D8-DD6CC082EBF2}</x14:id>
        </ext>
      </extLst>
    </cfRule>
  </conditionalFormatting>
  <conditionalFormatting sqref="Y70 Y72 Y74:Y78">
    <cfRule type="dataBar" priority="962">
      <dataBar>
        <cfvo type="min"/>
        <cfvo type="max"/>
        <color rgb="FFD6007B"/>
      </dataBar>
      <extLst>
        <ext xmlns:x14="http://schemas.microsoft.com/office/spreadsheetml/2009/9/main" uri="{B025F937-C7B1-47D3-B67F-A62EFF666E3E}">
          <x14:id>{B0E09E4C-E784-4F17-89F0-2F1648743741}</x14:id>
        </ext>
      </extLst>
    </cfRule>
  </conditionalFormatting>
  <conditionalFormatting sqref="Y358:Y363">
    <cfRule type="dataBar" priority="1059">
      <dataBar>
        <cfvo type="min"/>
        <cfvo type="max"/>
        <color rgb="FFD6007B"/>
      </dataBar>
      <extLst>
        <ext xmlns:x14="http://schemas.microsoft.com/office/spreadsheetml/2009/9/main" uri="{B025F937-C7B1-47D3-B67F-A62EFF666E3E}">
          <x14:id>{0D0C9E30-5E2D-4AC9-9A13-13B6FF694CE6}</x14:id>
        </ext>
      </extLst>
    </cfRule>
  </conditionalFormatting>
  <conditionalFormatting sqref="Y453:Y460">
    <cfRule type="dataBar" priority="187">
      <dataBar>
        <cfvo type="min"/>
        <cfvo type="max"/>
        <color rgb="FFD6007B"/>
      </dataBar>
      <extLst>
        <ext xmlns:x14="http://schemas.microsoft.com/office/spreadsheetml/2009/9/main" uri="{B025F937-C7B1-47D3-B67F-A62EFF666E3E}">
          <x14:id>{0BDFD905-7147-4B01-98D0-60FCB88DCF15}</x14:id>
        </ext>
      </extLst>
    </cfRule>
    <cfRule type="dataBar" priority="173">
      <dataBar>
        <cfvo type="min"/>
        <cfvo type="max"/>
        <color rgb="FFD6007B"/>
      </dataBar>
      <extLst>
        <ext xmlns:x14="http://schemas.microsoft.com/office/spreadsheetml/2009/9/main" uri="{B025F937-C7B1-47D3-B67F-A62EFF666E3E}">
          <x14:id>{37371425-409D-4C5F-8EFA-1F573541B06F}</x14:id>
        </ext>
      </extLst>
    </cfRule>
  </conditionalFormatting>
  <conditionalFormatting sqref="Y464:Y468">
    <cfRule type="dataBar" priority="172">
      <dataBar>
        <cfvo type="min"/>
        <cfvo type="max"/>
        <color rgb="FFD6007B"/>
      </dataBar>
      <extLst>
        <ext xmlns:x14="http://schemas.microsoft.com/office/spreadsheetml/2009/9/main" uri="{B025F937-C7B1-47D3-B67F-A62EFF666E3E}">
          <x14:id>{7372E24B-B6AC-4A35-BF58-2BF5B11560FE}</x14:id>
        </ext>
      </extLst>
    </cfRule>
  </conditionalFormatting>
  <conditionalFormatting sqref="Y595:Y602">
    <cfRule type="dataBar" priority="1383">
      <dataBar>
        <cfvo type="min"/>
        <cfvo type="max"/>
        <color rgb="FFD6007B"/>
      </dataBar>
      <extLst>
        <ext xmlns:x14="http://schemas.microsoft.com/office/spreadsheetml/2009/9/main" uri="{B025F937-C7B1-47D3-B67F-A62EFF666E3E}">
          <x14:id>{3436CEF2-FACB-40E1-BCA8-55B03E67BAD8}</x14:id>
        </ext>
      </extLst>
    </cfRule>
    <cfRule type="dataBar" priority="1016">
      <dataBar>
        <cfvo type="min"/>
        <cfvo type="max"/>
        <color rgb="FFD6007B"/>
      </dataBar>
      <extLst>
        <ext xmlns:x14="http://schemas.microsoft.com/office/spreadsheetml/2009/9/main" uri="{B025F937-C7B1-47D3-B67F-A62EFF666E3E}">
          <x14:id>{F19DCF4C-801B-4A45-969C-D811CB79ECEC}</x14:id>
        </ext>
      </extLst>
    </cfRule>
  </conditionalFormatting>
  <conditionalFormatting sqref="Y606:Y610">
    <cfRule type="dataBar" priority="1015">
      <dataBar>
        <cfvo type="min"/>
        <cfvo type="max"/>
        <color rgb="FFD6007B"/>
      </dataBar>
      <extLst>
        <ext xmlns:x14="http://schemas.microsoft.com/office/spreadsheetml/2009/9/main" uri="{B025F937-C7B1-47D3-B67F-A62EFF666E3E}">
          <x14:id>{839CAF01-4BC2-4907-A6CE-926ACA1045D2}</x14:id>
        </ext>
      </extLst>
    </cfRule>
  </conditionalFormatting>
  <conditionalFormatting sqref="Y13:Z27">
    <cfRule type="dataBar" priority="507">
      <dataBar>
        <cfvo type="min"/>
        <cfvo type="max"/>
        <color rgb="FF008AEF"/>
      </dataBar>
      <extLst>
        <ext xmlns:x14="http://schemas.microsoft.com/office/spreadsheetml/2009/9/main" uri="{B025F937-C7B1-47D3-B67F-A62EFF666E3E}">
          <x14:id>{2788951A-A480-4DF0-9DA6-B294EAC728A6}</x14:id>
        </ext>
      </extLst>
    </cfRule>
  </conditionalFormatting>
  <conditionalFormatting sqref="Y74:Z80">
    <cfRule type="dataBar" priority="375">
      <dataBar>
        <cfvo type="min"/>
        <cfvo type="max"/>
        <color rgb="FFFFB628"/>
      </dataBar>
      <extLst>
        <ext xmlns:x14="http://schemas.microsoft.com/office/spreadsheetml/2009/9/main" uri="{B025F937-C7B1-47D3-B67F-A62EFF666E3E}">
          <x14:id>{69CE1774-3AE1-45FB-85A3-0524D4D53191}</x14:id>
        </ext>
      </extLst>
    </cfRule>
  </conditionalFormatting>
  <conditionalFormatting sqref="Y82:Z82 AC82">
    <cfRule type="cellIs" dxfId="1085" priority="744" operator="equal">
      <formula>"Don't know"</formula>
    </cfRule>
    <cfRule type="cellIs" dxfId="1084" priority="745" operator="equal">
      <formula>"No it did not apply"</formula>
    </cfRule>
    <cfRule type="cellIs" dxfId="1083" priority="743" operator="equal">
      <formula>"Extremely important"</formula>
    </cfRule>
    <cfRule type="cellIs" dxfId="1082" priority="742" operator="equal">
      <formula>"Very important"</formula>
    </cfRule>
    <cfRule type="cellIs" dxfId="1081" priority="741" operator="equal">
      <formula>"Somewhat important"</formula>
    </cfRule>
    <cfRule type="cellIs" dxfId="1080" priority="740" operator="equal">
      <formula>"Slightly important"</formula>
    </cfRule>
    <cfRule type="cellIs" dxfId="1079" priority="739" operator="equal">
      <formula>"Not important"</formula>
    </cfRule>
    <cfRule type="cellIs" dxfId="1078" priority="738" operator="equal">
      <formula>"Yes"</formula>
    </cfRule>
    <cfRule type="cellIs" dxfId="1077" priority="737" operator="equal">
      <formula>"No, it did not apply"</formula>
    </cfRule>
    <cfRule type="cellIs" dxfId="1076" priority="736" operator="equal">
      <formula>"Yes"</formula>
    </cfRule>
    <cfRule type="cellIs" dxfId="1075" priority="735" operator="equal">
      <formula>"No"</formula>
    </cfRule>
  </conditionalFormatting>
  <conditionalFormatting sqref="Y82:Z137">
    <cfRule type="dataBar" priority="374">
      <dataBar>
        <cfvo type="min"/>
        <cfvo type="max"/>
        <color rgb="FFFFB628"/>
      </dataBar>
      <extLst>
        <ext xmlns:x14="http://schemas.microsoft.com/office/spreadsheetml/2009/9/main" uri="{B025F937-C7B1-47D3-B67F-A62EFF666E3E}">
          <x14:id>{9DC62654-760B-46D6-8523-323F6C8B8D3C}</x14:id>
        </ext>
      </extLst>
    </cfRule>
  </conditionalFormatting>
  <conditionalFormatting sqref="Y260:Z261">
    <cfRule type="cellIs" dxfId="1074" priority="271" operator="equal">
      <formula>"Don't know"</formula>
    </cfRule>
    <cfRule type="cellIs" dxfId="1073" priority="270" operator="equal">
      <formula>"Extremely important"</formula>
    </cfRule>
    <cfRule type="cellIs" dxfId="1072" priority="269" operator="equal">
      <formula>"Very important"</formula>
    </cfRule>
    <cfRule type="cellIs" dxfId="1071" priority="272" operator="equal">
      <formula>"No it did not apply"</formula>
    </cfRule>
    <cfRule type="cellIs" dxfId="1070" priority="268" operator="equal">
      <formula>"Somewhat important"</formula>
    </cfRule>
    <cfRule type="cellIs" dxfId="1069" priority="267" operator="equal">
      <formula>"Slightly important"</formula>
    </cfRule>
    <cfRule type="cellIs" dxfId="1068" priority="266" operator="equal">
      <formula>"Not important"</formula>
    </cfRule>
    <cfRule type="cellIs" dxfId="1067" priority="265" operator="equal">
      <formula>"Yes"</formula>
    </cfRule>
    <cfRule type="cellIs" dxfId="1066" priority="264" operator="equal">
      <formula>"No, it did not apply"</formula>
    </cfRule>
    <cfRule type="cellIs" dxfId="1065" priority="263" operator="equal">
      <formula>"Yes"</formula>
    </cfRule>
    <cfRule type="cellIs" dxfId="1064" priority="262" operator="equal">
      <formula>"No"</formula>
    </cfRule>
  </conditionalFormatting>
  <conditionalFormatting sqref="Y73:AB73">
    <cfRule type="cellIs" dxfId="1063" priority="388" operator="equal">
      <formula>"Yes"</formula>
    </cfRule>
    <cfRule type="cellIs" dxfId="1062" priority="386" operator="equal">
      <formula>"No it did not apply"</formula>
    </cfRule>
    <cfRule type="cellIs" dxfId="1061" priority="387" operator="equal">
      <formula>"Yes"</formula>
    </cfRule>
    <cfRule type="cellIs" dxfId="1060" priority="385" operator="equal">
      <formula>"Don't know"</formula>
    </cfRule>
    <cfRule type="cellIs" dxfId="1059" priority="376" operator="equal">
      <formula>"No"</formula>
    </cfRule>
    <cfRule type="cellIs" dxfId="1058" priority="380" operator="equal">
      <formula>"Not important"</formula>
    </cfRule>
    <cfRule type="cellIs" dxfId="1057" priority="381" operator="equal">
      <formula>"Slightly important"</formula>
    </cfRule>
    <cfRule type="cellIs" dxfId="1056" priority="384" operator="equal">
      <formula>"Extremely important"</formula>
    </cfRule>
    <cfRule type="cellIs" dxfId="1055" priority="382" operator="equal">
      <formula>"Somewhat important"</formula>
    </cfRule>
    <cfRule type="cellIs" dxfId="1054" priority="378" operator="equal">
      <formula>"No, it did not apply"</formula>
    </cfRule>
    <cfRule type="cellIs" dxfId="1053" priority="383" operator="equal">
      <formula>"Very important"</formula>
    </cfRule>
  </conditionalFormatting>
  <conditionalFormatting sqref="Z12">
    <cfRule type="cellIs" dxfId="1052" priority="495" operator="equal">
      <formula>"Yes"</formula>
    </cfRule>
    <cfRule type="cellIs" dxfId="1051" priority="497" operator="equal">
      <formula>"Yes"</formula>
    </cfRule>
  </conditionalFormatting>
  <conditionalFormatting sqref="Z151:Z157">
    <cfRule type="dataBar" priority="80">
      <dataBar>
        <cfvo type="min"/>
        <cfvo type="max"/>
        <color rgb="FFFF555A"/>
      </dataBar>
      <extLst>
        <ext xmlns:x14="http://schemas.microsoft.com/office/spreadsheetml/2009/9/main" uri="{B025F937-C7B1-47D3-B67F-A62EFF666E3E}">
          <x14:id>{D7832B72-AC8E-4900-944C-4102B473AFC6}</x14:id>
        </ext>
      </extLst>
    </cfRule>
  </conditionalFormatting>
  <conditionalFormatting sqref="Z151:Z214">
    <cfRule type="dataBar" priority="81">
      <dataBar>
        <cfvo type="min"/>
        <cfvo type="max"/>
        <color rgb="FFFFB628"/>
      </dataBar>
      <extLst>
        <ext xmlns:x14="http://schemas.microsoft.com/office/spreadsheetml/2009/9/main" uri="{B025F937-C7B1-47D3-B67F-A62EFF666E3E}">
          <x14:id>{6ED703BF-6DB5-442C-9521-5148DCFE3E20}</x14:id>
        </ext>
      </extLst>
    </cfRule>
    <cfRule type="dataBar" priority="79">
      <dataBar>
        <cfvo type="min"/>
        <cfvo type="max"/>
        <color rgb="FFFF555A"/>
      </dataBar>
      <extLst>
        <ext xmlns:x14="http://schemas.microsoft.com/office/spreadsheetml/2009/9/main" uri="{B025F937-C7B1-47D3-B67F-A62EFF666E3E}">
          <x14:id>{CB30BAC7-70D9-41FB-B60B-633DBBE9A611}</x14:id>
        </ext>
      </extLst>
    </cfRule>
  </conditionalFormatting>
  <conditionalFormatting sqref="Z350">
    <cfRule type="cellIs" dxfId="1050" priority="1134" operator="equal">
      <formula>"Slightly important"</formula>
    </cfRule>
    <cfRule type="cellIs" dxfId="1049" priority="1135" operator="equal">
      <formula>"Somewhat important"</formula>
    </cfRule>
    <cfRule type="cellIs" dxfId="1048" priority="1131" operator="equal">
      <formula>"No, it did not apply"</formula>
    </cfRule>
    <cfRule type="cellIs" dxfId="1047" priority="1136" operator="equal">
      <formula>"Very important"</formula>
    </cfRule>
    <cfRule type="cellIs" dxfId="1046" priority="1137" operator="equal">
      <formula>"Extremely important"</formula>
    </cfRule>
    <cfRule type="cellIs" dxfId="1045" priority="1138" operator="equal">
      <formula>"Don't know"</formula>
    </cfRule>
    <cfRule type="cellIs" dxfId="1044" priority="1139" operator="equal">
      <formula>"No it did not apply"</formula>
    </cfRule>
    <cfRule type="cellIs" dxfId="1043" priority="1133" operator="equal">
      <formula>"Not important"</formula>
    </cfRule>
    <cfRule type="cellIs" dxfId="1042" priority="1129" operator="equal">
      <formula>"No"</formula>
    </cfRule>
    <cfRule type="cellIs" dxfId="1041" priority="1130" operator="equal">
      <formula>"Yes"</formula>
    </cfRule>
    <cfRule type="cellIs" dxfId="1040" priority="1132" operator="equal">
      <formula>"Yes"</formula>
    </cfRule>
  </conditionalFormatting>
  <conditionalFormatting sqref="Z353:Z354">
    <cfRule type="cellIs" dxfId="1039" priority="1150" operator="equal">
      <formula>"No it did not apply"</formula>
    </cfRule>
    <cfRule type="cellIs" dxfId="1038" priority="1149" operator="equal">
      <formula>"Don't know"</formula>
    </cfRule>
    <cfRule type="cellIs" dxfId="1037" priority="1148" operator="equal">
      <formula>"Extremely important"</formula>
    </cfRule>
    <cfRule type="cellIs" dxfId="1036" priority="1147" operator="equal">
      <formula>"Very important"</formula>
    </cfRule>
    <cfRule type="cellIs" dxfId="1035" priority="1146" operator="equal">
      <formula>"Somewhat important"</formula>
    </cfRule>
    <cfRule type="cellIs" dxfId="1034" priority="1145" operator="equal">
      <formula>"Slightly important"</formula>
    </cfRule>
    <cfRule type="cellIs" dxfId="1033" priority="1141" operator="equal">
      <formula>"Yes"</formula>
    </cfRule>
    <cfRule type="cellIs" dxfId="1032" priority="1140" operator="equal">
      <formula>"No"</formula>
    </cfRule>
    <cfRule type="cellIs" dxfId="1031" priority="1143" operator="equal">
      <formula>"Yes"</formula>
    </cfRule>
    <cfRule type="cellIs" dxfId="1030" priority="1142" operator="equal">
      <formula>"No, it did not apply"</formula>
    </cfRule>
    <cfRule type="cellIs" dxfId="1029" priority="1144" operator="equal">
      <formula>"Not important"</formula>
    </cfRule>
  </conditionalFormatting>
  <conditionalFormatting sqref="Z249:AA252">
    <cfRule type="dataBar" priority="260">
      <dataBar>
        <cfvo type="min"/>
        <cfvo type="max"/>
        <color rgb="FFFF555A"/>
      </dataBar>
      <extLst>
        <ext xmlns:x14="http://schemas.microsoft.com/office/spreadsheetml/2009/9/main" uri="{B025F937-C7B1-47D3-B67F-A62EFF666E3E}">
          <x14:id>{E03F745B-D6A5-4B04-8274-3CE8A5B9E3C4}</x14:id>
        </ext>
      </extLst>
    </cfRule>
  </conditionalFormatting>
  <conditionalFormatting sqref="Z253:AA258">
    <cfRule type="dataBar" priority="261">
      <dataBar>
        <cfvo type="min"/>
        <cfvo type="max"/>
        <color rgb="FFFFB628"/>
      </dataBar>
      <extLst>
        <ext xmlns:x14="http://schemas.microsoft.com/office/spreadsheetml/2009/9/main" uri="{B025F937-C7B1-47D3-B67F-A62EFF666E3E}">
          <x14:id>{91EBAB01-A1C2-47E8-B02B-F46B8F9C12CD}</x14:id>
        </ext>
      </extLst>
    </cfRule>
    <cfRule type="dataBar" priority="259">
      <dataBar>
        <cfvo type="min"/>
        <cfvo type="max"/>
        <color rgb="FFFF555A"/>
      </dataBar>
      <extLst>
        <ext xmlns:x14="http://schemas.microsoft.com/office/spreadsheetml/2009/9/main" uri="{B025F937-C7B1-47D3-B67F-A62EFF666E3E}">
          <x14:id>{98DB7C15-2450-41B4-A6EE-24B32987F749}</x14:id>
        </ext>
      </extLst>
    </cfRule>
  </conditionalFormatting>
  <conditionalFormatting sqref="AA13:AA16 AA19:AA27">
    <cfRule type="dataBar" priority="797">
      <dataBar>
        <cfvo type="min"/>
        <cfvo type="max"/>
        <color rgb="FF008AEF"/>
      </dataBar>
      <extLst>
        <ext xmlns:x14="http://schemas.microsoft.com/office/spreadsheetml/2009/9/main" uri="{B025F937-C7B1-47D3-B67F-A62EFF666E3E}">
          <x14:id>{D1FBA6EB-FC44-41F3-B3CF-BA454A3C74C0}</x14:id>
        </ext>
      </extLst>
    </cfRule>
  </conditionalFormatting>
  <conditionalFormatting sqref="AA17:AA18">
    <cfRule type="dataBar" priority="794">
      <dataBar>
        <cfvo type="min"/>
        <cfvo type="max"/>
        <color rgb="FFD6007B"/>
      </dataBar>
      <extLst>
        <ext xmlns:x14="http://schemas.microsoft.com/office/spreadsheetml/2009/9/main" uri="{B025F937-C7B1-47D3-B67F-A62EFF666E3E}">
          <x14:id>{7AFFC2E3-5AB0-43BE-977F-2AF5D01E3909}</x14:id>
        </ext>
      </extLst>
    </cfRule>
    <cfRule type="dataBar" priority="795">
      <dataBar>
        <cfvo type="min"/>
        <cfvo type="max"/>
        <color rgb="FF008AEF"/>
      </dataBar>
      <extLst>
        <ext xmlns:x14="http://schemas.microsoft.com/office/spreadsheetml/2009/9/main" uri="{B025F937-C7B1-47D3-B67F-A62EFF666E3E}">
          <x14:id>{BCCBFB3B-0960-4690-84DE-434E3DB69F75}</x14:id>
        </ext>
      </extLst>
    </cfRule>
  </conditionalFormatting>
  <conditionalFormatting sqref="AA19:AA27 AA13:AA16">
    <cfRule type="dataBar" priority="796">
      <dataBar>
        <cfvo type="min"/>
        <cfvo type="max"/>
        <color rgb="FFD6007B"/>
      </dataBar>
      <extLst>
        <ext xmlns:x14="http://schemas.microsoft.com/office/spreadsheetml/2009/9/main" uri="{B025F937-C7B1-47D3-B67F-A62EFF666E3E}">
          <x14:id>{1E025F26-4886-4DE2-80A1-A0B619E70B28}</x14:id>
        </ext>
      </extLst>
    </cfRule>
  </conditionalFormatting>
  <conditionalFormatting sqref="AA31">
    <cfRule type="cellIs" dxfId="1028" priority="771" operator="equal">
      <formula>"Yes"</formula>
    </cfRule>
    <cfRule type="cellIs" dxfId="1027" priority="770" operator="equal">
      <formula>"No, it did not apply"</formula>
    </cfRule>
    <cfRule type="cellIs" dxfId="1026" priority="769" operator="equal">
      <formula>"Yes"</formula>
    </cfRule>
    <cfRule type="cellIs" dxfId="1025" priority="768" operator="equal">
      <formula>"No"</formula>
    </cfRule>
    <cfRule type="cellIs" dxfId="1024" priority="775" operator="equal">
      <formula>"Very important"</formula>
    </cfRule>
    <cfRule type="cellIs" dxfId="1023" priority="773" operator="equal">
      <formula>"Slightly important"</formula>
    </cfRule>
    <cfRule type="cellIs" dxfId="1022" priority="774" operator="equal">
      <formula>"Somewhat important"</formula>
    </cfRule>
    <cfRule type="cellIs" dxfId="1021" priority="776" operator="equal">
      <formula>"Extremely important"</formula>
    </cfRule>
    <cfRule type="cellIs" dxfId="1020" priority="777" operator="equal">
      <formula>"Don't know"</formula>
    </cfRule>
    <cfRule type="cellIs" dxfId="1019" priority="778" operator="equal">
      <formula>"No it did not apply"</formula>
    </cfRule>
    <cfRule type="cellIs" dxfId="1018" priority="772" operator="equal">
      <formula>"Not important"</formula>
    </cfRule>
  </conditionalFormatting>
  <conditionalFormatting sqref="AA74:AB137">
    <cfRule type="dataBar" priority="373">
      <dataBar>
        <cfvo type="min"/>
        <cfvo type="max"/>
        <color rgb="FFFFB628"/>
      </dataBar>
      <extLst>
        <ext xmlns:x14="http://schemas.microsoft.com/office/spreadsheetml/2009/9/main" uri="{B025F937-C7B1-47D3-B67F-A62EFF666E3E}">
          <x14:id>{5E12A402-94AF-4B46-9790-36966BE5D3AE}</x14:id>
        </ext>
      </extLst>
    </cfRule>
  </conditionalFormatting>
  <conditionalFormatting sqref="AA340:AC344">
    <cfRule type="dataBar" priority="1075">
      <dataBar>
        <cfvo type="min"/>
        <cfvo type="max"/>
        <color rgb="FFD6007B"/>
      </dataBar>
      <extLst>
        <ext xmlns:x14="http://schemas.microsoft.com/office/spreadsheetml/2009/9/main" uri="{B025F937-C7B1-47D3-B67F-A62EFF666E3E}">
          <x14:id>{CE962458-DA6B-4641-AA6B-0E365B834E41}</x14:id>
        </ext>
      </extLst>
    </cfRule>
  </conditionalFormatting>
  <conditionalFormatting sqref="AA369:AC374">
    <cfRule type="dataBar" priority="1057">
      <dataBar>
        <cfvo type="min"/>
        <cfvo type="max"/>
        <color rgb="FFD6007B"/>
      </dataBar>
      <extLst>
        <ext xmlns:x14="http://schemas.microsoft.com/office/spreadsheetml/2009/9/main" uri="{B025F937-C7B1-47D3-B67F-A62EFF666E3E}">
          <x14:id>{5232C14C-4D9B-4C1C-9818-E52008A5F982}</x14:id>
        </ext>
      </extLst>
    </cfRule>
  </conditionalFormatting>
  <conditionalFormatting sqref="AA379:AC379">
    <cfRule type="dataBar" priority="2721">
      <dataBar>
        <cfvo type="min"/>
        <cfvo type="max"/>
        <color rgb="FF008AEF"/>
      </dataBar>
      <extLst>
        <ext xmlns:x14="http://schemas.microsoft.com/office/spreadsheetml/2009/9/main" uri="{B025F937-C7B1-47D3-B67F-A62EFF666E3E}">
          <x14:id>{AC6AFFD4-8417-4BD9-8D48-1A04FEB61C4C}</x14:id>
        </ext>
      </extLst>
    </cfRule>
    <cfRule type="dataBar" priority="1055">
      <dataBar>
        <cfvo type="min"/>
        <cfvo type="max"/>
        <color rgb="FFD6007B"/>
      </dataBar>
      <extLst>
        <ext xmlns:x14="http://schemas.microsoft.com/office/spreadsheetml/2009/9/main" uri="{B025F937-C7B1-47D3-B67F-A62EFF666E3E}">
          <x14:id>{DFC0BF3E-03AD-4D9E-B364-63B4884AFEB9}</x14:id>
        </ext>
      </extLst>
    </cfRule>
  </conditionalFormatting>
  <conditionalFormatting sqref="AB17:AB18">
    <cfRule type="dataBar" priority="1213">
      <dataBar>
        <cfvo type="min"/>
        <cfvo type="max"/>
        <color rgb="FFD6007B"/>
      </dataBar>
      <extLst>
        <ext xmlns:x14="http://schemas.microsoft.com/office/spreadsheetml/2009/9/main" uri="{B025F937-C7B1-47D3-B67F-A62EFF666E3E}">
          <x14:id>{E8F13F7F-1117-4AAA-BC7B-C472955B2977}</x14:id>
        </ext>
      </extLst>
    </cfRule>
    <cfRule type="dataBar" priority="1214">
      <dataBar>
        <cfvo type="min"/>
        <cfvo type="max"/>
        <color rgb="FF008AEF"/>
      </dataBar>
      <extLst>
        <ext xmlns:x14="http://schemas.microsoft.com/office/spreadsheetml/2009/9/main" uri="{B025F937-C7B1-47D3-B67F-A62EFF666E3E}">
          <x14:id>{D7527E7F-DA3B-4710-9032-10C3BDFA796A}</x14:id>
        </ext>
      </extLst>
    </cfRule>
  </conditionalFormatting>
  <conditionalFormatting sqref="AB19:AB27 AB13:AB16">
    <cfRule type="dataBar" priority="1216">
      <dataBar>
        <cfvo type="min"/>
        <cfvo type="max"/>
        <color rgb="FF008AEF"/>
      </dataBar>
      <extLst>
        <ext xmlns:x14="http://schemas.microsoft.com/office/spreadsheetml/2009/9/main" uri="{B025F937-C7B1-47D3-B67F-A62EFF666E3E}">
          <x14:id>{27084337-6175-4326-BD03-D30E5A9B4603}</x14:id>
        </ext>
      </extLst>
    </cfRule>
    <cfRule type="dataBar" priority="1215">
      <dataBar>
        <cfvo type="min"/>
        <cfvo type="max"/>
        <color rgb="FFD6007B"/>
      </dataBar>
      <extLst>
        <ext xmlns:x14="http://schemas.microsoft.com/office/spreadsheetml/2009/9/main" uri="{B025F937-C7B1-47D3-B67F-A62EFF666E3E}">
          <x14:id>{24334D7E-E909-404B-A316-EA5FCE947921}</x14:id>
        </ext>
      </extLst>
    </cfRule>
  </conditionalFormatting>
  <conditionalFormatting sqref="AB73">
    <cfRule type="cellIs" dxfId="1017" priority="379" operator="equal">
      <formula>"Yes"</formula>
    </cfRule>
    <cfRule type="cellIs" dxfId="1016" priority="377" operator="equal">
      <formula>"Yes"</formula>
    </cfRule>
  </conditionalFormatting>
  <conditionalFormatting sqref="AB345:AE345 AA340:AC344">
    <cfRule type="dataBar" priority="1151">
      <dataBar>
        <cfvo type="min"/>
        <cfvo type="max"/>
        <color rgb="FF008AEF"/>
      </dataBar>
      <extLst>
        <ext xmlns:x14="http://schemas.microsoft.com/office/spreadsheetml/2009/9/main" uri="{B025F937-C7B1-47D3-B67F-A62EFF666E3E}">
          <x14:id>{BBBC1816-2EB2-4F41-ACC5-5A7CC11C799F}</x14:id>
        </ext>
      </extLst>
    </cfRule>
  </conditionalFormatting>
  <conditionalFormatting sqref="AB351:AE351">
    <cfRule type="dataBar" priority="960">
      <dataBar>
        <cfvo type="min"/>
        <cfvo type="max"/>
        <color rgb="FFD6007B"/>
      </dataBar>
      <extLst>
        <ext xmlns:x14="http://schemas.microsoft.com/office/spreadsheetml/2009/9/main" uri="{B025F937-C7B1-47D3-B67F-A62EFF666E3E}">
          <x14:id>{21C1B61B-4CCC-42FF-9F8D-B4D3F5CAD6CE}</x14:id>
        </ext>
      </extLst>
    </cfRule>
  </conditionalFormatting>
  <conditionalFormatting sqref="AB355:AE355">
    <cfRule type="dataBar" priority="1128">
      <dataBar>
        <cfvo type="min"/>
        <cfvo type="max"/>
        <color rgb="FF008AEF"/>
      </dataBar>
      <extLst>
        <ext xmlns:x14="http://schemas.microsoft.com/office/spreadsheetml/2009/9/main" uri="{B025F937-C7B1-47D3-B67F-A62EFF666E3E}">
          <x14:id>{AE2E6DC0-DDCF-485F-A9CB-10430EBBEA13}</x14:id>
        </ext>
      </extLst>
    </cfRule>
  </conditionalFormatting>
  <conditionalFormatting sqref="AD350">
    <cfRule type="cellIs" dxfId="1015" priority="1108" operator="equal">
      <formula>"Yes"</formula>
    </cfRule>
    <cfRule type="cellIs" dxfId="1014" priority="1109" operator="equal">
      <formula>"Not important"</formula>
    </cfRule>
    <cfRule type="cellIs" dxfId="1013" priority="1110" operator="equal">
      <formula>"Slightly important"</formula>
    </cfRule>
    <cfRule type="cellIs" dxfId="1012" priority="1111" operator="equal">
      <formula>"Somewhat important"</formula>
    </cfRule>
    <cfRule type="cellIs" dxfId="1011" priority="1115" operator="equal">
      <formula>"No it did not apply"</formula>
    </cfRule>
    <cfRule type="cellIs" dxfId="1010" priority="1114" operator="equal">
      <formula>"Don't know"</formula>
    </cfRule>
    <cfRule type="cellIs" dxfId="1009" priority="1113" operator="equal">
      <formula>"Extremely important"</formula>
    </cfRule>
    <cfRule type="cellIs" dxfId="1008" priority="1112" operator="equal">
      <formula>"Very important"</formula>
    </cfRule>
    <cfRule type="cellIs" dxfId="1007" priority="1105" operator="equal">
      <formula>"No"</formula>
    </cfRule>
    <cfRule type="cellIs" dxfId="1006" priority="1106" operator="equal">
      <formula>"Yes"</formula>
    </cfRule>
    <cfRule type="cellIs" dxfId="1005" priority="1107" operator="equal">
      <formula>"No, it did not apply"</formula>
    </cfRule>
  </conditionalFormatting>
  <conditionalFormatting sqref="AE33:AE50">
    <cfRule type="dataBar" priority="964">
      <dataBar>
        <cfvo type="min"/>
        <cfvo type="max"/>
        <color rgb="FFD6007B"/>
      </dataBar>
      <extLst>
        <ext xmlns:x14="http://schemas.microsoft.com/office/spreadsheetml/2009/9/main" uri="{B025F937-C7B1-47D3-B67F-A62EFF666E3E}">
          <x14:id>{A18EA03A-9457-43BF-BD3E-6E84221DDA8F}</x14:id>
        </ext>
      </extLst>
    </cfRule>
  </conditionalFormatting>
  <conditionalFormatting sqref="AE13:AF13">
    <cfRule type="dataBar" priority="462">
      <dataBar>
        <cfvo type="min"/>
        <cfvo type="max"/>
        <color rgb="FFD6007B"/>
      </dataBar>
      <extLst>
        <ext xmlns:x14="http://schemas.microsoft.com/office/spreadsheetml/2009/9/main" uri="{B025F937-C7B1-47D3-B67F-A62EFF666E3E}">
          <x14:id>{A3B6B347-5D91-457D-AB3E-C28FE047444A}</x14:id>
        </ext>
      </extLst>
    </cfRule>
    <cfRule type="dataBar" priority="463">
      <dataBar>
        <cfvo type="min"/>
        <cfvo type="max"/>
        <color rgb="FFD6007B"/>
      </dataBar>
      <extLst>
        <ext xmlns:x14="http://schemas.microsoft.com/office/spreadsheetml/2009/9/main" uri="{B025F937-C7B1-47D3-B67F-A62EFF666E3E}">
          <x14:id>{96D4BD08-B033-4E2F-AFA7-559EBF4E9DB2}</x14:id>
        </ext>
      </extLst>
    </cfRule>
  </conditionalFormatting>
  <conditionalFormatting sqref="AE14:AF14 AE16:AF20 AE26:AF27 AE23:AF23">
    <cfRule type="dataBar" priority="469">
      <dataBar>
        <cfvo type="min"/>
        <cfvo type="max"/>
        <color rgb="FF008AEF"/>
      </dataBar>
      <extLst>
        <ext xmlns:x14="http://schemas.microsoft.com/office/spreadsheetml/2009/9/main" uri="{B025F937-C7B1-47D3-B67F-A62EFF666E3E}">
          <x14:id>{A38E376E-5017-4493-9E58-7EFB220E3ED7}</x14:id>
        </ext>
      </extLst>
    </cfRule>
  </conditionalFormatting>
  <conditionalFormatting sqref="AE15:AF15">
    <cfRule type="dataBar" priority="466">
      <dataBar>
        <cfvo type="min"/>
        <cfvo type="max"/>
        <color rgb="FF008AEF"/>
      </dataBar>
      <extLst>
        <ext xmlns:x14="http://schemas.microsoft.com/office/spreadsheetml/2009/9/main" uri="{B025F937-C7B1-47D3-B67F-A62EFF666E3E}">
          <x14:id>{C8D014C9-EDCD-4CFE-AB7F-A2574344F2C6}</x14:id>
        </ext>
      </extLst>
    </cfRule>
  </conditionalFormatting>
  <conditionalFormatting sqref="AE21:AF21">
    <cfRule type="dataBar" priority="449">
      <dataBar>
        <cfvo type="min"/>
        <cfvo type="max"/>
        <color rgb="FFFF555A"/>
      </dataBar>
      <extLst>
        <ext xmlns:x14="http://schemas.microsoft.com/office/spreadsheetml/2009/9/main" uri="{B025F937-C7B1-47D3-B67F-A62EFF666E3E}">
          <x14:id>{67ACDAE8-C2E8-4771-A0E0-BD44D7333569}</x14:id>
        </ext>
      </extLst>
    </cfRule>
    <cfRule type="dataBar" priority="450">
      <dataBar>
        <cfvo type="min"/>
        <cfvo type="max"/>
        <color rgb="FF63C384"/>
      </dataBar>
      <extLst>
        <ext xmlns:x14="http://schemas.microsoft.com/office/spreadsheetml/2009/9/main" uri="{B025F937-C7B1-47D3-B67F-A62EFF666E3E}">
          <x14:id>{CE560B96-1F53-46AD-B40F-ED0612D2BAA9}</x14:id>
        </ext>
      </extLst>
    </cfRule>
  </conditionalFormatting>
  <conditionalFormatting sqref="AE22:AF22">
    <cfRule type="dataBar" priority="448">
      <dataBar>
        <cfvo type="min"/>
        <cfvo type="max"/>
        <color rgb="FF63C384"/>
      </dataBar>
      <extLst>
        <ext xmlns:x14="http://schemas.microsoft.com/office/spreadsheetml/2009/9/main" uri="{B025F937-C7B1-47D3-B67F-A62EFF666E3E}">
          <x14:id>{DA5589CA-2BFE-4014-B553-0B783D7A80A7}</x14:id>
        </ext>
      </extLst>
    </cfRule>
    <cfRule type="dataBar" priority="447">
      <dataBar>
        <cfvo type="min"/>
        <cfvo type="max"/>
        <color rgb="FFFF555A"/>
      </dataBar>
      <extLst>
        <ext xmlns:x14="http://schemas.microsoft.com/office/spreadsheetml/2009/9/main" uri="{B025F937-C7B1-47D3-B67F-A62EFF666E3E}">
          <x14:id>{9895EA2D-2E28-4263-BA3F-48C87A166305}</x14:id>
        </ext>
      </extLst>
    </cfRule>
  </conditionalFormatting>
  <conditionalFormatting sqref="AE24:AF24">
    <cfRule type="dataBar" priority="444">
      <dataBar>
        <cfvo type="min"/>
        <cfvo type="max"/>
        <color rgb="FFFF555A"/>
      </dataBar>
      <extLst>
        <ext xmlns:x14="http://schemas.microsoft.com/office/spreadsheetml/2009/9/main" uri="{B025F937-C7B1-47D3-B67F-A62EFF666E3E}">
          <x14:id>{C2BFD83C-328D-404A-B2C5-C24818536D9E}</x14:id>
        </ext>
      </extLst>
    </cfRule>
    <cfRule type="dataBar" priority="445">
      <dataBar>
        <cfvo type="min"/>
        <cfvo type="max"/>
        <color rgb="FF63C384"/>
      </dataBar>
      <extLst>
        <ext xmlns:x14="http://schemas.microsoft.com/office/spreadsheetml/2009/9/main" uri="{B025F937-C7B1-47D3-B67F-A62EFF666E3E}">
          <x14:id>{844D7560-CFCE-4164-AB19-17996DC86ED5}</x14:id>
        </ext>
      </extLst>
    </cfRule>
  </conditionalFormatting>
  <conditionalFormatting sqref="AE25:AF25">
    <cfRule type="dataBar" priority="465">
      <dataBar>
        <cfvo type="min"/>
        <cfvo type="max"/>
        <color rgb="FF008AEF"/>
      </dataBar>
      <extLst>
        <ext xmlns:x14="http://schemas.microsoft.com/office/spreadsheetml/2009/9/main" uri="{B025F937-C7B1-47D3-B67F-A62EFF666E3E}">
          <x14:id>{2C5178B1-E7B2-4921-9C72-C37C88C1FD9B}</x14:id>
        </ext>
      </extLst>
    </cfRule>
  </conditionalFormatting>
  <conditionalFormatting sqref="AE13:AH15">
    <cfRule type="dataBar" priority="453">
      <dataBar>
        <cfvo type="min"/>
        <cfvo type="max"/>
        <color rgb="FFFF555A"/>
      </dataBar>
      <extLst>
        <ext xmlns:x14="http://schemas.microsoft.com/office/spreadsheetml/2009/9/main" uri="{B025F937-C7B1-47D3-B67F-A62EFF666E3E}">
          <x14:id>{816DA86D-9262-49AA-952A-14240F6F3019}</x14:id>
        </ext>
      </extLst>
    </cfRule>
  </conditionalFormatting>
  <conditionalFormatting sqref="AE13:AH17">
    <cfRule type="dataBar" priority="461">
      <dataBar>
        <cfvo type="min"/>
        <cfvo type="max"/>
        <color rgb="FFD6007B"/>
      </dataBar>
      <extLst>
        <ext xmlns:x14="http://schemas.microsoft.com/office/spreadsheetml/2009/9/main" uri="{B025F937-C7B1-47D3-B67F-A62EFF666E3E}">
          <x14:id>{ECE4F6FB-A74E-4573-B468-DA1E8F7F905F}</x14:id>
        </ext>
      </extLst>
    </cfRule>
  </conditionalFormatting>
  <conditionalFormatting sqref="AE13:AH20 AE23:AH23 AG21:AH22 AE25:AH27 AG24:AH24">
    <cfRule type="dataBar" priority="460">
      <dataBar>
        <cfvo type="min"/>
        <cfvo type="max"/>
        <color rgb="FFD6007B"/>
      </dataBar>
      <extLst>
        <ext xmlns:x14="http://schemas.microsoft.com/office/spreadsheetml/2009/9/main" uri="{B025F937-C7B1-47D3-B67F-A62EFF666E3E}">
          <x14:id>{3A08628B-6694-411E-914A-B8E41C4BC0FC}</x14:id>
        </ext>
      </extLst>
    </cfRule>
  </conditionalFormatting>
  <conditionalFormatting sqref="AE14:AH14 AG13:AH13">
    <cfRule type="dataBar" priority="467">
      <dataBar>
        <cfvo type="min"/>
        <cfvo type="max"/>
        <color rgb="FF008AEF"/>
      </dataBar>
      <extLst>
        <ext xmlns:x14="http://schemas.microsoft.com/office/spreadsheetml/2009/9/main" uri="{B025F937-C7B1-47D3-B67F-A62EFF666E3E}">
          <x14:id>{21C40753-1C92-4A70-8F21-99985378BCF2}</x14:id>
        </ext>
      </extLst>
    </cfRule>
  </conditionalFormatting>
  <conditionalFormatting sqref="AE14:AH20 AG13:AH13 AE23:AH23 AG21:AH22 AE25:AH27 AG24:AH24">
    <cfRule type="dataBar" priority="464">
      <dataBar>
        <cfvo type="min"/>
        <cfvo type="max"/>
        <color rgb="FF008AEF"/>
      </dataBar>
      <extLst>
        <ext xmlns:x14="http://schemas.microsoft.com/office/spreadsheetml/2009/9/main" uri="{B025F937-C7B1-47D3-B67F-A62EFF666E3E}">
          <x14:id>{A96CBEFA-3F5F-45DE-A5C4-E170EB5766C6}</x14:id>
        </ext>
      </extLst>
    </cfRule>
  </conditionalFormatting>
  <conditionalFormatting sqref="AE16:AH17">
    <cfRule type="dataBar" priority="451">
      <dataBar>
        <cfvo type="min"/>
        <cfvo type="max"/>
        <color rgb="FFFF555A"/>
      </dataBar>
      <extLst>
        <ext xmlns:x14="http://schemas.microsoft.com/office/spreadsheetml/2009/9/main" uri="{B025F937-C7B1-47D3-B67F-A62EFF666E3E}">
          <x14:id>{0D69896F-F9C8-4EC7-9624-315739D66CF1}</x14:id>
        </ext>
      </extLst>
    </cfRule>
  </conditionalFormatting>
  <conditionalFormatting sqref="AE18:AH23">
    <cfRule type="dataBar" priority="446">
      <dataBar>
        <cfvo type="min"/>
        <cfvo type="max"/>
        <color rgb="FFFF555A"/>
      </dataBar>
      <extLst>
        <ext xmlns:x14="http://schemas.microsoft.com/office/spreadsheetml/2009/9/main" uri="{B025F937-C7B1-47D3-B67F-A62EFF666E3E}">
          <x14:id>{9D2C298F-CB40-4B07-9E65-7E8485E440C3}</x14:id>
        </ext>
      </extLst>
    </cfRule>
  </conditionalFormatting>
  <conditionalFormatting sqref="AE24:AH27">
    <cfRule type="dataBar" priority="443">
      <dataBar>
        <cfvo type="min"/>
        <cfvo type="max"/>
        <color rgb="FFFF555A"/>
      </dataBar>
      <extLst>
        <ext xmlns:x14="http://schemas.microsoft.com/office/spreadsheetml/2009/9/main" uri="{B025F937-C7B1-47D3-B67F-A62EFF666E3E}">
          <x14:id>{95EE7640-D856-4628-98EF-B7CE43CBB100}</x14:id>
        </ext>
      </extLst>
    </cfRule>
  </conditionalFormatting>
  <conditionalFormatting sqref="AE151:AH214">
    <cfRule type="dataBar" priority="74">
      <dataBar>
        <cfvo type="min"/>
        <cfvo type="max"/>
        <color rgb="FF63C384"/>
      </dataBar>
      <extLst>
        <ext xmlns:x14="http://schemas.microsoft.com/office/spreadsheetml/2009/9/main" uri="{B025F937-C7B1-47D3-B67F-A62EFF666E3E}">
          <x14:id>{5AEE7475-D6C1-402E-B8CB-87B821882C6C}</x14:id>
        </ext>
      </extLst>
    </cfRule>
  </conditionalFormatting>
  <conditionalFormatting sqref="AE12:AI12">
    <cfRule type="cellIs" dxfId="1004" priority="482" operator="equal">
      <formula>"Yes"</formula>
    </cfRule>
    <cfRule type="cellIs" dxfId="1003" priority="470" operator="equal">
      <formula>"No"</formula>
    </cfRule>
    <cfRule type="cellIs" dxfId="1002" priority="472" operator="equal">
      <formula>"No, it did not apply"</formula>
    </cfRule>
    <cfRule type="cellIs" dxfId="1001" priority="474" operator="equal">
      <formula>"Not important"</formula>
    </cfRule>
    <cfRule type="cellIs" dxfId="1000" priority="475" operator="equal">
      <formula>"Slightly important"</formula>
    </cfRule>
    <cfRule type="cellIs" dxfId="999" priority="476" operator="equal">
      <formula>"Somewhat important"</formula>
    </cfRule>
    <cfRule type="cellIs" dxfId="998" priority="477" operator="equal">
      <formula>"Very important"</formula>
    </cfRule>
    <cfRule type="cellIs" dxfId="997" priority="478" operator="equal">
      <formula>"Extremely important"</formula>
    </cfRule>
    <cfRule type="cellIs" dxfId="996" priority="479" operator="equal">
      <formula>"Don't know"</formula>
    </cfRule>
    <cfRule type="cellIs" dxfId="995" priority="480" operator="equal">
      <formula>"No it did not apply"</formula>
    </cfRule>
    <cfRule type="cellIs" dxfId="994" priority="481" operator="equal">
      <formula>"Yes"</formula>
    </cfRule>
  </conditionalFormatting>
  <conditionalFormatting sqref="AF14">
    <cfRule type="dataBar" priority="468">
      <dataBar>
        <cfvo type="min"/>
        <cfvo type="max"/>
        <color rgb="FF008AEF"/>
      </dataBar>
      <extLst>
        <ext xmlns:x14="http://schemas.microsoft.com/office/spreadsheetml/2009/9/main" uri="{B025F937-C7B1-47D3-B67F-A62EFF666E3E}">
          <x14:id>{35C9FE2B-89A3-4C7A-8C9A-17225F48EF40}</x14:id>
        </ext>
      </extLst>
    </cfRule>
  </conditionalFormatting>
  <conditionalFormatting sqref="AF249:AF258">
    <cfRule type="dataBar" priority="258">
      <dataBar>
        <cfvo type="min"/>
        <cfvo type="max"/>
        <color rgb="FF008AEF"/>
      </dataBar>
      <extLst>
        <ext xmlns:x14="http://schemas.microsoft.com/office/spreadsheetml/2009/9/main" uri="{B025F937-C7B1-47D3-B67F-A62EFF666E3E}">
          <x14:id>{3920F78E-F949-4F19-B2FD-2EBAD02340C7}</x14:id>
        </ext>
      </extLst>
    </cfRule>
  </conditionalFormatting>
  <conditionalFormatting sqref="AF249:AI258">
    <cfRule type="dataBar" priority="217">
      <dataBar>
        <cfvo type="min"/>
        <cfvo type="max"/>
        <color rgb="FF63C384"/>
      </dataBar>
      <extLst>
        <ext xmlns:x14="http://schemas.microsoft.com/office/spreadsheetml/2009/9/main" uri="{B025F937-C7B1-47D3-B67F-A62EFF666E3E}">
          <x14:id>{76D6150F-1650-428C-A964-DED784D99226}</x14:id>
        </ext>
      </extLst>
    </cfRule>
  </conditionalFormatting>
  <conditionalFormatting sqref="AG74:AG78">
    <cfRule type="dataBar" priority="372">
      <dataBar>
        <cfvo type="min"/>
        <cfvo type="max"/>
        <color rgb="FFD6007B"/>
      </dataBar>
      <extLst>
        <ext xmlns:x14="http://schemas.microsoft.com/office/spreadsheetml/2009/9/main" uri="{B025F937-C7B1-47D3-B67F-A62EFF666E3E}">
          <x14:id>{21B22737-085E-4D03-A242-CCAF9DBB6130}</x14:id>
        </ext>
      </extLst>
    </cfRule>
  </conditionalFormatting>
  <conditionalFormatting sqref="AG411">
    <cfRule type="cellIs" dxfId="993" priority="178" operator="equal">
      <formula>"Yes"</formula>
    </cfRule>
    <cfRule type="cellIs" dxfId="992" priority="177" operator="equal">
      <formula>"No, it did not apply"</formula>
    </cfRule>
    <cfRule type="cellIs" dxfId="991" priority="180" operator="equal">
      <formula>"Slightly important"</formula>
    </cfRule>
    <cfRule type="cellIs" dxfId="990" priority="176" operator="equal">
      <formula>"Yes"</formula>
    </cfRule>
    <cfRule type="cellIs" dxfId="989" priority="175" operator="equal">
      <formula>"No"</formula>
    </cfRule>
    <cfRule type="cellIs" dxfId="988" priority="185" operator="equal">
      <formula>"No it did not apply"</formula>
    </cfRule>
    <cfRule type="cellIs" dxfId="987" priority="184" operator="equal">
      <formula>"Don't know"</formula>
    </cfRule>
    <cfRule type="cellIs" dxfId="986" priority="183" operator="equal">
      <formula>"Extremely important"</formula>
    </cfRule>
    <cfRule type="cellIs" dxfId="985" priority="182" operator="equal">
      <formula>"Very important"</formula>
    </cfRule>
    <cfRule type="cellIs" dxfId="984" priority="181" operator="equal">
      <formula>"Somewhat important"</formula>
    </cfRule>
    <cfRule type="cellIs" dxfId="983" priority="179" operator="equal">
      <formula>"Not important"</formula>
    </cfRule>
  </conditionalFormatting>
  <conditionalFormatting sqref="AG510">
    <cfRule type="cellIs" dxfId="982" priority="137" operator="equal">
      <formula>"Very important"</formula>
    </cfRule>
    <cfRule type="cellIs" dxfId="981" priority="136" operator="equal">
      <formula>"Somewhat important"</formula>
    </cfRule>
    <cfRule type="cellIs" dxfId="980" priority="135" operator="equal">
      <formula>"Slightly important"</formula>
    </cfRule>
    <cfRule type="cellIs" dxfId="979" priority="134" operator="equal">
      <formula>"Not important"</formula>
    </cfRule>
    <cfRule type="cellIs" dxfId="978" priority="133" operator="equal">
      <formula>"Yes"</formula>
    </cfRule>
    <cfRule type="cellIs" dxfId="977" priority="132" operator="equal">
      <formula>"No, it did not apply"</formula>
    </cfRule>
    <cfRule type="cellIs" dxfId="976" priority="131" operator="equal">
      <formula>"Yes"</formula>
    </cfRule>
    <cfRule type="cellIs" dxfId="975" priority="130" operator="equal">
      <formula>"No"</formula>
    </cfRule>
    <cfRule type="cellIs" dxfId="974" priority="140" operator="equal">
      <formula>"No it did not apply"</formula>
    </cfRule>
    <cfRule type="cellIs" dxfId="973" priority="139" operator="equal">
      <formula>"Don't know"</formula>
    </cfRule>
    <cfRule type="cellIs" dxfId="972" priority="138" operator="equal">
      <formula>"Extremely important"</formula>
    </cfRule>
  </conditionalFormatting>
  <conditionalFormatting sqref="AG560">
    <cfRule type="cellIs" dxfId="971" priority="1026" operator="equal">
      <formula>"Extremely important"</formula>
    </cfRule>
    <cfRule type="cellIs" dxfId="970" priority="1023" operator="equal">
      <formula>"Slightly important"</formula>
    </cfRule>
    <cfRule type="cellIs" dxfId="969" priority="1022" operator="equal">
      <formula>"Not important"</formula>
    </cfRule>
    <cfRule type="cellIs" dxfId="968" priority="1024" operator="equal">
      <formula>"Somewhat important"</formula>
    </cfRule>
    <cfRule type="cellIs" dxfId="967" priority="1025" operator="equal">
      <formula>"Very important"</formula>
    </cfRule>
    <cfRule type="cellIs" dxfId="966" priority="1018" operator="equal">
      <formula>"No"</formula>
    </cfRule>
    <cfRule type="cellIs" dxfId="965" priority="1019" operator="equal">
      <formula>"Yes"</formula>
    </cfRule>
    <cfRule type="cellIs" dxfId="964" priority="1028" operator="equal">
      <formula>"No it did not apply"</formula>
    </cfRule>
    <cfRule type="cellIs" dxfId="963" priority="1020" operator="equal">
      <formula>"No, it did not apply"</formula>
    </cfRule>
    <cfRule type="cellIs" dxfId="962" priority="1027" operator="equal">
      <formula>"Don't know"</formula>
    </cfRule>
    <cfRule type="cellIs" dxfId="961" priority="1021" operator="equal">
      <formula>"Yes"</formula>
    </cfRule>
  </conditionalFormatting>
  <conditionalFormatting sqref="AG13:AH27">
    <cfRule type="dataBar" priority="483">
      <dataBar>
        <cfvo type="min"/>
        <cfvo type="max"/>
        <color rgb="FF008AEF"/>
      </dataBar>
      <extLst>
        <ext xmlns:x14="http://schemas.microsoft.com/office/spreadsheetml/2009/9/main" uri="{B025F937-C7B1-47D3-B67F-A62EFF666E3E}">
          <x14:id>{625A10F5-E914-4B73-9BC8-DA44EB8E5014}</x14:id>
        </ext>
      </extLst>
    </cfRule>
  </conditionalFormatting>
  <conditionalFormatting sqref="AG74:AH80">
    <cfRule type="dataBar" priority="347">
      <dataBar>
        <cfvo type="min"/>
        <cfvo type="max"/>
        <color rgb="FFFFB628"/>
      </dataBar>
      <extLst>
        <ext xmlns:x14="http://schemas.microsoft.com/office/spreadsheetml/2009/9/main" uri="{B025F937-C7B1-47D3-B67F-A62EFF666E3E}">
          <x14:id>{EA9AC2B6-0D27-4D86-BFA4-102F0187A71D}</x14:id>
        </ext>
      </extLst>
    </cfRule>
  </conditionalFormatting>
  <conditionalFormatting sqref="AG82:AH82">
    <cfRule type="cellIs" dxfId="960" priority="365" operator="equal">
      <formula>"Not important"</formula>
    </cfRule>
    <cfRule type="cellIs" dxfId="959" priority="366" operator="equal">
      <formula>"Slightly important"</formula>
    </cfRule>
    <cfRule type="cellIs" dxfId="958" priority="367" operator="equal">
      <formula>"Somewhat important"</formula>
    </cfRule>
    <cfRule type="cellIs" dxfId="957" priority="368" operator="equal">
      <formula>"Very important"</formula>
    </cfRule>
    <cfRule type="cellIs" dxfId="956" priority="369" operator="equal">
      <formula>"Extremely important"</formula>
    </cfRule>
    <cfRule type="cellIs" dxfId="955" priority="371" operator="equal">
      <formula>"No it did not apply"</formula>
    </cfRule>
    <cfRule type="cellIs" dxfId="954" priority="370" operator="equal">
      <formula>"Don't know"</formula>
    </cfRule>
    <cfRule type="cellIs" dxfId="953" priority="364" operator="equal">
      <formula>"Yes"</formula>
    </cfRule>
    <cfRule type="cellIs" dxfId="952" priority="363" operator="equal">
      <formula>"No, it did not apply"</formula>
    </cfRule>
    <cfRule type="cellIs" dxfId="951" priority="362" operator="equal">
      <formula>"Yes"</formula>
    </cfRule>
    <cfRule type="cellIs" dxfId="950" priority="361" operator="equal">
      <formula>"No"</formula>
    </cfRule>
  </conditionalFormatting>
  <conditionalFormatting sqref="AG82:AH137">
    <cfRule type="dataBar" priority="343">
      <dataBar>
        <cfvo type="min"/>
        <cfvo type="max"/>
        <color rgb="FFFF555A"/>
      </dataBar>
      <extLst>
        <ext xmlns:x14="http://schemas.microsoft.com/office/spreadsheetml/2009/9/main" uri="{B025F937-C7B1-47D3-B67F-A62EFF666E3E}">
          <x14:id>{B3AF20B3-C945-478F-8ACE-2786100A0F87}</x14:id>
        </ext>
      </extLst>
    </cfRule>
  </conditionalFormatting>
  <conditionalFormatting sqref="AG249:AI258">
    <cfRule type="dataBar" priority="257">
      <dataBar>
        <cfvo type="min"/>
        <cfvo type="max"/>
        <color rgb="FF008AEF"/>
      </dataBar>
      <extLst>
        <ext xmlns:x14="http://schemas.microsoft.com/office/spreadsheetml/2009/9/main" uri="{B025F937-C7B1-47D3-B67F-A62EFF666E3E}">
          <x14:id>{F65B31C1-4B4D-4FC2-B4DD-7B5ABE761758}</x14:id>
        </ext>
      </extLst>
    </cfRule>
  </conditionalFormatting>
  <conditionalFormatting sqref="AG73:AJ73">
    <cfRule type="cellIs" dxfId="949" priority="357" operator="equal">
      <formula>"Don't know"</formula>
    </cfRule>
    <cfRule type="cellIs" dxfId="948" priority="350" operator="equal">
      <formula>"No, it did not apply"</formula>
    </cfRule>
    <cfRule type="cellIs" dxfId="947" priority="353" operator="equal">
      <formula>"Slightly important"</formula>
    </cfRule>
    <cfRule type="cellIs" dxfId="946" priority="355" operator="equal">
      <formula>"Very important"</formula>
    </cfRule>
    <cfRule type="cellIs" dxfId="945" priority="358" operator="equal">
      <formula>"No it did not apply"</formula>
    </cfRule>
    <cfRule type="cellIs" dxfId="944" priority="356" operator="equal">
      <formula>"Extremely important"</formula>
    </cfRule>
    <cfRule type="cellIs" dxfId="943" priority="348" operator="equal">
      <formula>"No"</formula>
    </cfRule>
    <cfRule type="cellIs" dxfId="942" priority="352" operator="equal">
      <formula>"Not important"</formula>
    </cfRule>
    <cfRule type="cellIs" dxfId="941" priority="360" operator="equal">
      <formula>"Yes"</formula>
    </cfRule>
    <cfRule type="cellIs" dxfId="940" priority="359" operator="equal">
      <formula>"Yes"</formula>
    </cfRule>
    <cfRule type="cellIs" dxfId="939" priority="354" operator="equal">
      <formula>"Somewhat important"</formula>
    </cfRule>
  </conditionalFormatting>
  <conditionalFormatting sqref="AG74:AJ80">
    <cfRule type="dataBar" priority="344">
      <dataBar>
        <cfvo type="min"/>
        <cfvo type="max"/>
        <color rgb="FFFF555A"/>
      </dataBar>
      <extLst>
        <ext xmlns:x14="http://schemas.microsoft.com/office/spreadsheetml/2009/9/main" uri="{B025F937-C7B1-47D3-B67F-A62EFF666E3E}">
          <x14:id>{CA762DE4-98B2-45C8-90B6-219ECC480D02}</x14:id>
        </ext>
      </extLst>
    </cfRule>
  </conditionalFormatting>
  <conditionalFormatting sqref="AG74:AJ137">
    <cfRule type="dataBar" priority="342">
      <dataBar>
        <cfvo type="min"/>
        <cfvo type="max"/>
        <color rgb="FFFF555A"/>
      </dataBar>
      <extLst>
        <ext xmlns:x14="http://schemas.microsoft.com/office/spreadsheetml/2009/9/main" uri="{B025F937-C7B1-47D3-B67F-A62EFF666E3E}">
          <x14:id>{59A098CA-BC52-4736-9E2B-912B77F2020C}</x14:id>
        </ext>
      </extLst>
    </cfRule>
  </conditionalFormatting>
  <conditionalFormatting sqref="AH12">
    <cfRule type="cellIs" dxfId="938" priority="471" operator="equal">
      <formula>"Yes"</formula>
    </cfRule>
    <cfRule type="cellIs" dxfId="937" priority="473" operator="equal">
      <formula>"Yes"</formula>
    </cfRule>
  </conditionalFormatting>
  <conditionalFormatting sqref="AH151:AH157">
    <cfRule type="dataBar" priority="76">
      <dataBar>
        <cfvo type="min"/>
        <cfvo type="max"/>
        <color rgb="FFFF555A"/>
      </dataBar>
      <extLst>
        <ext xmlns:x14="http://schemas.microsoft.com/office/spreadsheetml/2009/9/main" uri="{B025F937-C7B1-47D3-B67F-A62EFF666E3E}">
          <x14:id>{A462C0FD-7329-421B-9D36-80CDBAC00C4F}</x14:id>
        </ext>
      </extLst>
    </cfRule>
  </conditionalFormatting>
  <conditionalFormatting sqref="AH151:AH214">
    <cfRule type="dataBar" priority="75">
      <dataBar>
        <cfvo type="min"/>
        <cfvo type="max"/>
        <color rgb="FFFF555A"/>
      </dataBar>
      <extLst>
        <ext xmlns:x14="http://schemas.microsoft.com/office/spreadsheetml/2009/9/main" uri="{B025F937-C7B1-47D3-B67F-A62EFF666E3E}">
          <x14:id>{C5E75284-B429-4CAD-8052-8927536A1115}</x14:id>
        </ext>
      </extLst>
    </cfRule>
    <cfRule type="dataBar" priority="77">
      <dataBar>
        <cfvo type="min"/>
        <cfvo type="max"/>
        <color rgb="FFFFB628"/>
      </dataBar>
      <extLst>
        <ext xmlns:x14="http://schemas.microsoft.com/office/spreadsheetml/2009/9/main" uri="{B025F937-C7B1-47D3-B67F-A62EFF666E3E}">
          <x14:id>{7BD421BE-46E4-43B6-BA37-2AEFB980849E}</x14:id>
        </ext>
      </extLst>
    </cfRule>
  </conditionalFormatting>
  <conditionalFormatting sqref="AI13:AI16 AI19:AI27">
    <cfRule type="dataBar" priority="812">
      <dataBar>
        <cfvo type="min"/>
        <cfvo type="max"/>
        <color rgb="FF008AEF"/>
      </dataBar>
      <extLst>
        <ext xmlns:x14="http://schemas.microsoft.com/office/spreadsheetml/2009/9/main" uri="{B025F937-C7B1-47D3-B67F-A62EFF666E3E}">
          <x14:id>{D9176A70-B4BC-4275-A696-136706C86CF8}</x14:id>
        </ext>
      </extLst>
    </cfRule>
  </conditionalFormatting>
  <conditionalFormatting sqref="AI17:AI18">
    <cfRule type="dataBar" priority="799">
      <dataBar>
        <cfvo type="min"/>
        <cfvo type="max"/>
        <color rgb="FF008AEF"/>
      </dataBar>
      <extLst>
        <ext xmlns:x14="http://schemas.microsoft.com/office/spreadsheetml/2009/9/main" uri="{B025F937-C7B1-47D3-B67F-A62EFF666E3E}">
          <x14:id>{AB0C0AB6-D30C-4461-BF08-EB8BFD82D744}</x14:id>
        </ext>
      </extLst>
    </cfRule>
    <cfRule type="dataBar" priority="798">
      <dataBar>
        <cfvo type="min"/>
        <cfvo type="max"/>
        <color rgb="FFD6007B"/>
      </dataBar>
      <extLst>
        <ext xmlns:x14="http://schemas.microsoft.com/office/spreadsheetml/2009/9/main" uri="{B025F937-C7B1-47D3-B67F-A62EFF666E3E}">
          <x14:id>{95F3C669-9DEB-4B80-B6E0-5EFD5F01CDB6}</x14:id>
        </ext>
      </extLst>
    </cfRule>
  </conditionalFormatting>
  <conditionalFormatting sqref="AI19:AI27 AI13:AI16">
    <cfRule type="dataBar" priority="800">
      <dataBar>
        <cfvo type="min"/>
        <cfvo type="max"/>
        <color rgb="FFD6007B"/>
      </dataBar>
      <extLst>
        <ext xmlns:x14="http://schemas.microsoft.com/office/spreadsheetml/2009/9/main" uri="{B025F937-C7B1-47D3-B67F-A62EFF666E3E}">
          <x14:id>{254B7345-FF8C-46C7-8061-0B870F4ABFD6}</x14:id>
        </ext>
      </extLst>
    </cfRule>
  </conditionalFormatting>
  <conditionalFormatting sqref="AI350">
    <cfRule type="cellIs" dxfId="936" priority="1121" operator="equal">
      <formula>"Slightly important"</formula>
    </cfRule>
    <cfRule type="cellIs" dxfId="935" priority="1120" operator="equal">
      <formula>"Not important"</formula>
    </cfRule>
    <cfRule type="cellIs" dxfId="934" priority="1119" operator="equal">
      <formula>"Yes"</formula>
    </cfRule>
    <cfRule type="cellIs" dxfId="933" priority="1118" operator="equal">
      <formula>"No, it did not apply"</formula>
    </cfRule>
    <cfRule type="cellIs" dxfId="932" priority="1116" operator="equal">
      <formula>"No"</formula>
    </cfRule>
    <cfRule type="cellIs" dxfId="931" priority="1123" operator="equal">
      <formula>"Very important"</formula>
    </cfRule>
    <cfRule type="cellIs" dxfId="930" priority="1126" operator="equal">
      <formula>"No it did not apply"</formula>
    </cfRule>
    <cfRule type="cellIs" dxfId="929" priority="1125" operator="equal">
      <formula>"Don't know"</formula>
    </cfRule>
    <cfRule type="cellIs" dxfId="928" priority="1124" operator="equal">
      <formula>"Extremely important"</formula>
    </cfRule>
    <cfRule type="cellIs" dxfId="927" priority="1117" operator="equal">
      <formula>"Yes"</formula>
    </cfRule>
    <cfRule type="cellIs" dxfId="926" priority="1122" operator="equal">
      <formula>"Somewhat important"</formula>
    </cfRule>
  </conditionalFormatting>
  <conditionalFormatting sqref="AI353:AI354">
    <cfRule type="cellIs" dxfId="925" priority="1060" operator="equal">
      <formula>"No"</formula>
    </cfRule>
    <cfRule type="cellIs" dxfId="924" priority="1061" operator="equal">
      <formula>"Yes"</formula>
    </cfRule>
    <cfRule type="cellIs" dxfId="923" priority="1063" operator="equal">
      <formula>"Yes"</formula>
    </cfRule>
    <cfRule type="cellIs" dxfId="922" priority="1064" operator="equal">
      <formula>"Not important"</formula>
    </cfRule>
    <cfRule type="cellIs" dxfId="921" priority="1065" operator="equal">
      <formula>"Slightly important"</formula>
    </cfRule>
    <cfRule type="cellIs" dxfId="920" priority="1070" operator="equal">
      <formula>"No it did not apply"</formula>
    </cfRule>
    <cfRule type="cellIs" dxfId="919" priority="1069" operator="equal">
      <formula>"Don't know"</formula>
    </cfRule>
    <cfRule type="cellIs" dxfId="918" priority="1068" operator="equal">
      <formula>"Extremely important"</formula>
    </cfRule>
    <cfRule type="cellIs" dxfId="917" priority="1067" operator="equal">
      <formula>"Very important"</formula>
    </cfRule>
    <cfRule type="cellIs" dxfId="916" priority="1066" operator="equal">
      <formula>"Somewhat important"</formula>
    </cfRule>
    <cfRule type="cellIs" dxfId="915" priority="1062" operator="equal">
      <formula>"No, it did not apply"</formula>
    </cfRule>
  </conditionalFormatting>
  <conditionalFormatting sqref="AI358:AI363">
    <cfRule type="dataBar" priority="1058">
      <dataBar>
        <cfvo type="min"/>
        <cfvo type="max"/>
        <color rgb="FFD6007B"/>
      </dataBar>
      <extLst>
        <ext xmlns:x14="http://schemas.microsoft.com/office/spreadsheetml/2009/9/main" uri="{B025F937-C7B1-47D3-B67F-A62EFF666E3E}">
          <x14:id>{F231D07D-6D89-402B-B5F1-3C814A011C07}</x14:id>
        </ext>
      </extLst>
    </cfRule>
  </conditionalFormatting>
  <conditionalFormatting sqref="AI74:AJ137">
    <cfRule type="dataBar" priority="345">
      <dataBar>
        <cfvo type="min"/>
        <cfvo type="max"/>
        <color rgb="FFFFB628"/>
      </dataBar>
      <extLst>
        <ext xmlns:x14="http://schemas.microsoft.com/office/spreadsheetml/2009/9/main" uri="{B025F937-C7B1-47D3-B67F-A62EFF666E3E}">
          <x14:id>{8AB9D7CF-D1C6-4EF9-BFE4-53FC695A13CB}</x14:id>
        </ext>
      </extLst>
    </cfRule>
  </conditionalFormatting>
  <conditionalFormatting sqref="AJ73">
    <cfRule type="cellIs" dxfId="914" priority="351" operator="equal">
      <formula>"Yes"</formula>
    </cfRule>
    <cfRule type="cellIs" dxfId="913" priority="349" operator="equal">
      <formula>"Yes"</formula>
    </cfRule>
  </conditionalFormatting>
  <conditionalFormatting sqref="AJ379:AL379">
    <cfRule type="dataBar" priority="1054">
      <dataBar>
        <cfvo type="min"/>
        <cfvo type="max"/>
        <color rgb="FFD6007B"/>
      </dataBar>
      <extLst>
        <ext xmlns:x14="http://schemas.microsoft.com/office/spreadsheetml/2009/9/main" uri="{B025F937-C7B1-47D3-B67F-A62EFF666E3E}">
          <x14:id>{210FBFA9-A8CF-4114-923C-1CD9E0B59BFE}</x14:id>
        </ext>
      </extLst>
    </cfRule>
  </conditionalFormatting>
  <conditionalFormatting sqref="AK369:AM374">
    <cfRule type="dataBar" priority="1056">
      <dataBar>
        <cfvo type="min"/>
        <cfvo type="max"/>
        <color rgb="FFD6007B"/>
      </dataBar>
      <extLst>
        <ext xmlns:x14="http://schemas.microsoft.com/office/spreadsheetml/2009/9/main" uri="{B025F937-C7B1-47D3-B67F-A62EFF666E3E}">
          <x14:id>{02FFBB1D-7C76-4F64-A738-9DF640AD1934}</x14:id>
        </ext>
      </extLst>
    </cfRule>
  </conditionalFormatting>
  <conditionalFormatting sqref="AK351:AN351 AQ351">
    <cfRule type="dataBar" priority="1071">
      <dataBar>
        <cfvo type="min"/>
        <cfvo type="max"/>
        <color rgb="FFD6007B"/>
      </dataBar>
      <extLst>
        <ext xmlns:x14="http://schemas.microsoft.com/office/spreadsheetml/2009/9/main" uri="{B025F937-C7B1-47D3-B67F-A62EFF666E3E}">
          <x14:id>{72602C58-BF2A-410E-A111-9A6C2C5845FA}</x14:id>
        </ext>
      </extLst>
    </cfRule>
  </conditionalFormatting>
  <conditionalFormatting sqref="AL340:AM344 AR340:AR344 AO340:AO344">
    <cfRule type="dataBar" priority="1381">
      <dataBar>
        <cfvo type="min"/>
        <cfvo type="max"/>
        <color rgb="FFD6007B"/>
      </dataBar>
      <extLst>
        <ext xmlns:x14="http://schemas.microsoft.com/office/spreadsheetml/2009/9/main" uri="{B025F937-C7B1-47D3-B67F-A62EFF666E3E}">
          <x14:id>{BAF82A6E-6F3F-41FE-BFCA-95B95ECDE043}</x14:id>
        </ext>
      </extLst>
    </cfRule>
    <cfRule type="dataBar" priority="1380">
      <dataBar>
        <cfvo type="min"/>
        <cfvo type="max"/>
        <color rgb="FF008AEF"/>
      </dataBar>
      <extLst>
        <ext xmlns:x14="http://schemas.microsoft.com/office/spreadsheetml/2009/9/main" uri="{B025F937-C7B1-47D3-B67F-A62EFF666E3E}">
          <x14:id>{4DBD3A05-AAA8-4E52-9080-BA7A0F4F010D}</x14:id>
        </ext>
      </extLst>
    </cfRule>
  </conditionalFormatting>
  <conditionalFormatting sqref="AM350">
    <cfRule type="cellIs" dxfId="912" priority="1094" operator="equal">
      <formula>"No"</formula>
    </cfRule>
    <cfRule type="cellIs" dxfId="911" priority="1104" operator="equal">
      <formula>"No it did not apply"</formula>
    </cfRule>
    <cfRule type="cellIs" dxfId="910" priority="1103" operator="equal">
      <formula>"Don't know"</formula>
    </cfRule>
    <cfRule type="cellIs" dxfId="909" priority="1102" operator="equal">
      <formula>"Extremely important"</formula>
    </cfRule>
    <cfRule type="cellIs" dxfId="908" priority="1101" operator="equal">
      <formula>"Very important"</formula>
    </cfRule>
    <cfRule type="cellIs" dxfId="907" priority="1100" operator="equal">
      <formula>"Somewhat important"</formula>
    </cfRule>
    <cfRule type="cellIs" dxfId="906" priority="1099" operator="equal">
      <formula>"Slightly important"</formula>
    </cfRule>
    <cfRule type="cellIs" dxfId="905" priority="1098" operator="equal">
      <formula>"Not important"</formula>
    </cfRule>
    <cfRule type="cellIs" dxfId="904" priority="1097" operator="equal">
      <formula>"Yes"</formula>
    </cfRule>
    <cfRule type="cellIs" dxfId="903" priority="1096" operator="equal">
      <formula>"No, it did not apply"</formula>
    </cfRule>
    <cfRule type="cellIs" dxfId="902" priority="1095" operator="equal">
      <formula>"Yes"</formula>
    </cfRule>
  </conditionalFormatting>
  <conditionalFormatting sqref="AM13:AN14 AM16:AN24 AM26:AN27">
    <cfRule type="dataBar" priority="237">
      <dataBar>
        <cfvo type="min"/>
        <cfvo type="max"/>
        <color rgb="FF008AEF"/>
      </dataBar>
      <extLst>
        <ext xmlns:x14="http://schemas.microsoft.com/office/spreadsheetml/2009/9/main" uri="{B025F937-C7B1-47D3-B67F-A62EFF666E3E}">
          <x14:id>{63C8C2B9-E85A-4780-9036-3EA8DBB0211A}</x14:id>
        </ext>
      </extLst>
    </cfRule>
  </conditionalFormatting>
  <conditionalFormatting sqref="AM15:AN15">
    <cfRule type="dataBar" priority="234">
      <dataBar>
        <cfvo type="min"/>
        <cfvo type="max"/>
        <color rgb="FF008AEF"/>
      </dataBar>
      <extLst>
        <ext xmlns:x14="http://schemas.microsoft.com/office/spreadsheetml/2009/9/main" uri="{B025F937-C7B1-47D3-B67F-A62EFF666E3E}">
          <x14:id>{FEE37EC2-9E25-44BE-8E2B-245A5A1511F5}</x14:id>
        </ext>
      </extLst>
    </cfRule>
  </conditionalFormatting>
  <conditionalFormatting sqref="AM25:AN25">
    <cfRule type="dataBar" priority="233">
      <dataBar>
        <cfvo type="min"/>
        <cfvo type="max"/>
        <color rgb="FF008AEF"/>
      </dataBar>
      <extLst>
        <ext xmlns:x14="http://schemas.microsoft.com/office/spreadsheetml/2009/9/main" uri="{B025F937-C7B1-47D3-B67F-A62EFF666E3E}">
          <x14:id>{E02E8FDC-EF2F-48DA-8172-4EE28C9CB780}</x14:id>
        </ext>
      </extLst>
    </cfRule>
  </conditionalFormatting>
  <conditionalFormatting sqref="AM12:AP12">
    <cfRule type="cellIs" dxfId="901" priority="246" operator="equal">
      <formula>"Extremely important"</formula>
    </cfRule>
    <cfRule type="cellIs" dxfId="900" priority="250" operator="equal">
      <formula>"Yes"</formula>
    </cfRule>
    <cfRule type="cellIs" dxfId="899" priority="249" operator="equal">
      <formula>"Yes"</formula>
    </cfRule>
    <cfRule type="cellIs" dxfId="898" priority="248" operator="equal">
      <formula>"No it did not apply"</formula>
    </cfRule>
    <cfRule type="cellIs" dxfId="897" priority="247" operator="equal">
      <formula>"Don't know"</formula>
    </cfRule>
    <cfRule type="cellIs" dxfId="896" priority="240" operator="equal">
      <formula>"No, it did not apply"</formula>
    </cfRule>
    <cfRule type="cellIs" dxfId="895" priority="244" operator="equal">
      <formula>"Somewhat important"</formula>
    </cfRule>
    <cfRule type="cellIs" dxfId="894" priority="238" operator="equal">
      <formula>"No"</formula>
    </cfRule>
    <cfRule type="cellIs" dxfId="893" priority="245" operator="equal">
      <formula>"Very important"</formula>
    </cfRule>
    <cfRule type="cellIs" dxfId="892" priority="243" operator="equal">
      <formula>"Slightly important"</formula>
    </cfRule>
    <cfRule type="cellIs" dxfId="891" priority="242" operator="equal">
      <formula>"Not important"</formula>
    </cfRule>
  </conditionalFormatting>
  <conditionalFormatting sqref="AM13:AP14">
    <cfRule type="dataBar" priority="235">
      <dataBar>
        <cfvo type="min"/>
        <cfvo type="max"/>
        <color rgb="FF008AEF"/>
      </dataBar>
      <extLst>
        <ext xmlns:x14="http://schemas.microsoft.com/office/spreadsheetml/2009/9/main" uri="{B025F937-C7B1-47D3-B67F-A62EFF666E3E}">
          <x14:id>{49343EA7-6A67-451F-8F21-4BC5AC9151CC}</x14:id>
        </ext>
      </extLst>
    </cfRule>
  </conditionalFormatting>
  <conditionalFormatting sqref="AM13:AP27">
    <cfRule type="dataBar" priority="213">
      <dataBar>
        <cfvo type="min"/>
        <cfvo type="max"/>
        <color rgb="FF63C384"/>
      </dataBar>
      <extLst>
        <ext xmlns:x14="http://schemas.microsoft.com/office/spreadsheetml/2009/9/main" uri="{B025F937-C7B1-47D3-B67F-A62EFF666E3E}">
          <x14:id>{48EB5F29-E8EF-409A-854C-DDCE27B7A65C}</x14:id>
        </ext>
      </extLst>
    </cfRule>
  </conditionalFormatting>
  <conditionalFormatting sqref="AN14">
    <cfRule type="dataBar" priority="236">
      <dataBar>
        <cfvo type="min"/>
        <cfvo type="max"/>
        <color rgb="FF008AEF"/>
      </dataBar>
      <extLst>
        <ext xmlns:x14="http://schemas.microsoft.com/office/spreadsheetml/2009/9/main" uri="{B025F937-C7B1-47D3-B67F-A62EFF666E3E}">
          <x14:id>{B9737C15-FF4C-4206-AADA-E3B6007149F1}</x14:id>
        </ext>
      </extLst>
    </cfRule>
  </conditionalFormatting>
  <conditionalFormatting sqref="AN249:AN258">
    <cfRule type="dataBar" priority="3">
      <dataBar>
        <cfvo type="min"/>
        <cfvo type="max"/>
        <color rgb="FF008AEF"/>
      </dataBar>
      <extLst>
        <ext xmlns:x14="http://schemas.microsoft.com/office/spreadsheetml/2009/9/main" uri="{B025F937-C7B1-47D3-B67F-A62EFF666E3E}">
          <x14:id>{B7B6628B-FDFD-4767-892A-365D8C266912}</x14:id>
        </ext>
      </extLst>
    </cfRule>
  </conditionalFormatting>
  <conditionalFormatting sqref="AN340:AN344">
    <cfRule type="dataBar" priority="253">
      <dataBar>
        <cfvo type="min"/>
        <cfvo type="max"/>
        <color rgb="FFD6007B"/>
      </dataBar>
      <extLst>
        <ext xmlns:x14="http://schemas.microsoft.com/office/spreadsheetml/2009/9/main" uri="{B025F937-C7B1-47D3-B67F-A62EFF666E3E}">
          <x14:id>{C0BE4186-2E40-44F0-B761-C77CE3BC5083}</x14:id>
        </ext>
      </extLst>
    </cfRule>
    <cfRule type="dataBar" priority="252">
      <dataBar>
        <cfvo type="min"/>
        <cfvo type="max"/>
        <color rgb="FF008AEF"/>
      </dataBar>
      <extLst>
        <ext xmlns:x14="http://schemas.microsoft.com/office/spreadsheetml/2009/9/main" uri="{B025F937-C7B1-47D3-B67F-A62EFF666E3E}">
          <x14:id>{415C1698-E050-41B9-B78F-B7730A5E1306}</x14:id>
        </ext>
      </extLst>
    </cfRule>
  </conditionalFormatting>
  <conditionalFormatting sqref="AN249:AQ258">
    <cfRule type="dataBar" priority="1">
      <dataBar>
        <cfvo type="min"/>
        <cfvo type="max"/>
        <color rgb="FF63C384"/>
      </dataBar>
      <extLst>
        <ext xmlns:x14="http://schemas.microsoft.com/office/spreadsheetml/2009/9/main" uri="{B025F937-C7B1-47D3-B67F-A62EFF666E3E}">
          <x14:id>{D827B735-168E-42F7-980B-7576C04251E5}</x14:id>
        </ext>
      </extLst>
    </cfRule>
  </conditionalFormatting>
  <conditionalFormatting sqref="AO13:AP27">
    <cfRule type="dataBar" priority="251">
      <dataBar>
        <cfvo type="min"/>
        <cfvo type="max"/>
        <color rgb="FF008AEF"/>
      </dataBar>
      <extLst>
        <ext xmlns:x14="http://schemas.microsoft.com/office/spreadsheetml/2009/9/main" uri="{B025F937-C7B1-47D3-B67F-A62EFF666E3E}">
          <x14:id>{EF21078C-1F22-44A1-93BF-1990AF590CB1}</x14:id>
        </ext>
      </extLst>
    </cfRule>
  </conditionalFormatting>
  <conditionalFormatting sqref="AO249:AQ258">
    <cfRule type="dataBar" priority="2">
      <dataBar>
        <cfvo type="min"/>
        <cfvo type="max"/>
        <color rgb="FF008AEF"/>
      </dataBar>
      <extLst>
        <ext xmlns:x14="http://schemas.microsoft.com/office/spreadsheetml/2009/9/main" uri="{B025F937-C7B1-47D3-B67F-A62EFF666E3E}">
          <x14:id>{8ABE2FC6-2529-41F5-A2F2-064F8C99C91A}</x14:id>
        </ext>
      </extLst>
    </cfRule>
  </conditionalFormatting>
  <conditionalFormatting sqref="AP12">
    <cfRule type="cellIs" dxfId="890" priority="239" operator="equal">
      <formula>"Yes"</formula>
    </cfRule>
    <cfRule type="cellIs" dxfId="889" priority="241" operator="equal">
      <formula>"Yes"</formula>
    </cfRule>
  </conditionalFormatting>
  <conditionalFormatting sqref="AQ340:AQ344">
    <cfRule type="dataBar" priority="1074">
      <dataBar>
        <cfvo type="min"/>
        <cfvo type="max"/>
        <color rgb="FFD6007B"/>
      </dataBar>
      <extLst>
        <ext xmlns:x14="http://schemas.microsoft.com/office/spreadsheetml/2009/9/main" uri="{B025F937-C7B1-47D3-B67F-A62EFF666E3E}">
          <x14:id>{C5671631-2FEF-4D15-B394-ED4CB24912FB}</x14:id>
        </ext>
      </extLst>
    </cfRule>
    <cfRule type="dataBar" priority="1073">
      <dataBar>
        <cfvo type="min"/>
        <cfvo type="max"/>
        <color rgb="FF008AEF"/>
      </dataBar>
      <extLst>
        <ext xmlns:x14="http://schemas.microsoft.com/office/spreadsheetml/2009/9/main" uri="{B025F937-C7B1-47D3-B67F-A62EFF666E3E}">
          <x14:id>{CE784A7E-5ED0-48E0-A5BB-F2787BADC0D5}</x14:id>
        </ext>
      </extLst>
    </cfRule>
  </conditionalFormatting>
  <conditionalFormatting sqref="AQ340:AR344 AL340:AO344">
    <cfRule type="dataBar" priority="1072">
      <dataBar>
        <cfvo type="min"/>
        <cfvo type="max"/>
        <color rgb="FFD6007B"/>
      </dataBar>
      <extLst>
        <ext xmlns:x14="http://schemas.microsoft.com/office/spreadsheetml/2009/9/main" uri="{B025F937-C7B1-47D3-B67F-A62EFF666E3E}">
          <x14:id>{A8235551-C8BD-4719-BB8B-B219F74E8FD2}</x14:id>
        </ext>
      </extLst>
    </cfRule>
  </conditionalFormatting>
  <conditionalFormatting sqref="AQ351:AR351 AK351:AO351">
    <cfRule type="dataBar" priority="1127">
      <dataBar>
        <cfvo type="min"/>
        <cfvo type="max"/>
        <color rgb="FF008AEF"/>
      </dataBar>
      <extLst>
        <ext xmlns:x14="http://schemas.microsoft.com/office/spreadsheetml/2009/9/main" uri="{B025F937-C7B1-47D3-B67F-A62EFF666E3E}">
          <x14:id>{0EA022AA-178C-4F68-BE83-8D3A415EC65F}</x14:id>
        </ext>
      </extLst>
    </cfRule>
  </conditionalFormatting>
  <conditionalFormatting sqref="AU133:AU135">
    <cfRule type="cellIs" dxfId="888" priority="1000" operator="equal">
      <formula>"Don't know"</formula>
    </cfRule>
    <cfRule type="cellIs" dxfId="887" priority="999" operator="equal">
      <formula>"Extremely important"</formula>
    </cfRule>
    <cfRule type="cellIs" dxfId="886" priority="998" operator="equal">
      <formula>"Very important"</formula>
    </cfRule>
    <cfRule type="cellIs" dxfId="885" priority="997" operator="equal">
      <formula>"Somewhat important"</formula>
    </cfRule>
    <cfRule type="cellIs" dxfId="884" priority="991" operator="equal">
      <formula>"No"</formula>
    </cfRule>
    <cfRule type="cellIs" dxfId="883" priority="996" operator="equal">
      <formula>"Slightly important"</formula>
    </cfRule>
    <cfRule type="cellIs" dxfId="882" priority="995" operator="equal">
      <formula>"Not important"</formula>
    </cfRule>
    <cfRule type="cellIs" dxfId="881" priority="994" operator="equal">
      <formula>"Yes"</formula>
    </cfRule>
    <cfRule type="cellIs" dxfId="880" priority="993" operator="equal">
      <formula>"No, it did not apply"</formula>
    </cfRule>
    <cfRule type="cellIs" dxfId="879" priority="992" operator="equal">
      <formula>"Yes"</formula>
    </cfRule>
    <cfRule type="cellIs" dxfId="878" priority="1001" operator="equal">
      <formula>"No it did not apply"</formula>
    </cfRule>
  </conditionalFormatting>
  <conditionalFormatting sqref="AV133:AV134">
    <cfRule type="cellIs" dxfId="877" priority="1011" operator="equal">
      <formula>"Extremely important"</formula>
    </cfRule>
    <cfRule type="cellIs" dxfId="876" priority="1012" operator="equal">
      <formula>"Don't know"</formula>
    </cfRule>
    <cfRule type="cellIs" dxfId="875" priority="1013" operator="equal">
      <formula>"No it did not apply"</formula>
    </cfRule>
    <cfRule type="cellIs" dxfId="874" priority="1009" operator="equal">
      <formula>"Somewhat important"</formula>
    </cfRule>
    <cfRule type="cellIs" dxfId="873" priority="1008" operator="equal">
      <formula>"Slightly important"</formula>
    </cfRule>
    <cfRule type="cellIs" dxfId="872" priority="1010" operator="equal">
      <formula>"Very important"</formula>
    </cfRule>
    <cfRule type="cellIs" dxfId="871" priority="1007" operator="equal">
      <formula>"Not important"</formula>
    </cfRule>
    <cfRule type="cellIs" dxfId="870" priority="1006" operator="equal">
      <formula>"Yes"</formula>
    </cfRule>
    <cfRule type="cellIs" dxfId="869" priority="1004" operator="equal">
      <formula>"Yes"</formula>
    </cfRule>
    <cfRule type="cellIs" dxfId="868" priority="1005" operator="equal">
      <formula>"No, it did not apply"</formula>
    </cfRule>
    <cfRule type="cellIs" dxfId="867" priority="1003" operator="equal">
      <formula>"No"</formula>
    </cfRule>
  </conditionalFormatting>
  <conditionalFormatting sqref="AV13:AW14 AV16:AW24 AV26:AW27">
    <cfRule type="dataBar" priority="59">
      <dataBar>
        <cfvo type="min"/>
        <cfvo type="max"/>
        <color rgb="FF008AEF"/>
      </dataBar>
      <extLst>
        <ext xmlns:x14="http://schemas.microsoft.com/office/spreadsheetml/2009/9/main" uri="{B025F937-C7B1-47D3-B67F-A62EFF666E3E}">
          <x14:id>{C7514B9A-FC40-4BD5-9879-AF6854A26448}</x14:id>
        </ext>
      </extLst>
    </cfRule>
  </conditionalFormatting>
  <conditionalFormatting sqref="AV15:AW15">
    <cfRule type="dataBar" priority="56">
      <dataBar>
        <cfvo type="min"/>
        <cfvo type="max"/>
        <color rgb="FF008AEF"/>
      </dataBar>
      <extLst>
        <ext xmlns:x14="http://schemas.microsoft.com/office/spreadsheetml/2009/9/main" uri="{B025F937-C7B1-47D3-B67F-A62EFF666E3E}">
          <x14:id>{FD0085B0-9EBD-46DF-B1A6-0CC96FE68696}</x14:id>
        </ext>
      </extLst>
    </cfRule>
  </conditionalFormatting>
  <conditionalFormatting sqref="AV25:AW25">
    <cfRule type="dataBar" priority="55">
      <dataBar>
        <cfvo type="min"/>
        <cfvo type="max"/>
        <color rgb="FF008AEF"/>
      </dataBar>
      <extLst>
        <ext xmlns:x14="http://schemas.microsoft.com/office/spreadsheetml/2009/9/main" uri="{B025F937-C7B1-47D3-B67F-A62EFF666E3E}">
          <x14:id>{1EE288A8-D036-4E89-9F09-0CC6D4092802}</x14:id>
        </ext>
      </extLst>
    </cfRule>
  </conditionalFormatting>
  <conditionalFormatting sqref="AV226:AW267 AZ226:BB267">
    <cfRule type="dataBar" priority="2557">
      <dataBar>
        <cfvo type="min"/>
        <cfvo type="max"/>
        <color rgb="FF63C384"/>
      </dataBar>
      <extLst>
        <ext xmlns:x14="http://schemas.microsoft.com/office/spreadsheetml/2009/9/main" uri="{B025F937-C7B1-47D3-B67F-A62EFF666E3E}">
          <x14:id>{05E8FE7E-D4CB-4FC8-80CA-193F9F72E0CC}</x14:id>
        </ext>
      </extLst>
    </cfRule>
    <cfRule type="dataBar" priority="2555">
      <dataBar>
        <cfvo type="min"/>
        <cfvo type="max"/>
        <color rgb="FF63C384"/>
      </dataBar>
      <extLst>
        <ext xmlns:x14="http://schemas.microsoft.com/office/spreadsheetml/2009/9/main" uri="{B025F937-C7B1-47D3-B67F-A62EFF666E3E}">
          <x14:id>{CA4406B4-B2E1-4386-8BDD-3EA41B033C7E}</x14:id>
        </ext>
      </extLst>
    </cfRule>
    <cfRule type="dataBar" priority="2556">
      <dataBar>
        <cfvo type="min"/>
        <cfvo type="max"/>
        <color rgb="FF008AEF"/>
      </dataBar>
      <extLst>
        <ext xmlns:x14="http://schemas.microsoft.com/office/spreadsheetml/2009/9/main" uri="{B025F937-C7B1-47D3-B67F-A62EFF666E3E}">
          <x14:id>{6DF82257-4F5D-4C48-9B95-EC1DF86BD20E}</x14:id>
        </ext>
      </extLst>
    </cfRule>
  </conditionalFormatting>
  <conditionalFormatting sqref="AV12:AY12">
    <cfRule type="cellIs" dxfId="866" priority="71" operator="equal">
      <formula>"Yes"</formula>
    </cfRule>
    <cfRule type="cellIs" dxfId="865" priority="67" operator="equal">
      <formula>"Very important"</formula>
    </cfRule>
    <cfRule type="cellIs" dxfId="864" priority="64" operator="equal">
      <formula>"Not important"</formula>
    </cfRule>
    <cfRule type="cellIs" dxfId="863" priority="66" operator="equal">
      <formula>"Somewhat important"</formula>
    </cfRule>
    <cfRule type="cellIs" dxfId="862" priority="72" operator="equal">
      <formula>"Yes"</formula>
    </cfRule>
    <cfRule type="cellIs" dxfId="861" priority="70" operator="equal">
      <formula>"No it did not apply"</formula>
    </cfRule>
    <cfRule type="cellIs" dxfId="860" priority="65" operator="equal">
      <formula>"Slightly important"</formula>
    </cfRule>
    <cfRule type="cellIs" dxfId="859" priority="69" operator="equal">
      <formula>"Don't know"</formula>
    </cfRule>
    <cfRule type="cellIs" dxfId="858" priority="60" operator="equal">
      <formula>"No"</formula>
    </cfRule>
    <cfRule type="cellIs" dxfId="857" priority="62" operator="equal">
      <formula>"No, it did not apply"</formula>
    </cfRule>
    <cfRule type="cellIs" dxfId="856" priority="68" operator="equal">
      <formula>"Extremely important"</formula>
    </cfRule>
  </conditionalFormatting>
  <conditionalFormatting sqref="AV13:AY14">
    <cfRule type="dataBar" priority="57">
      <dataBar>
        <cfvo type="min"/>
        <cfvo type="max"/>
        <color rgb="FF008AEF"/>
      </dataBar>
      <extLst>
        <ext xmlns:x14="http://schemas.microsoft.com/office/spreadsheetml/2009/9/main" uri="{B025F937-C7B1-47D3-B67F-A62EFF666E3E}">
          <x14:id>{79258601-1BCE-4070-8904-4E8CC471060E}</x14:id>
        </ext>
      </extLst>
    </cfRule>
  </conditionalFormatting>
  <conditionalFormatting sqref="AV13:AY27">
    <cfRule type="dataBar" priority="54">
      <dataBar>
        <cfvo type="min"/>
        <cfvo type="max"/>
        <color rgb="FF63C384"/>
      </dataBar>
      <extLst>
        <ext xmlns:x14="http://schemas.microsoft.com/office/spreadsheetml/2009/9/main" uri="{B025F937-C7B1-47D3-B67F-A62EFF666E3E}">
          <x14:id>{88684A10-ABC3-4216-940A-2FC266F33B10}</x14:id>
        </ext>
      </extLst>
    </cfRule>
  </conditionalFormatting>
  <conditionalFormatting sqref="AV55:BB55 AV28:AW54 AZ28:BB54 AZ12:BA27">
    <cfRule type="dataBar" priority="1385">
      <dataBar>
        <cfvo type="min"/>
        <cfvo type="max"/>
        <color rgb="FF63C384"/>
      </dataBar>
      <extLst>
        <ext xmlns:x14="http://schemas.microsoft.com/office/spreadsheetml/2009/9/main" uri="{B025F937-C7B1-47D3-B67F-A62EFF666E3E}">
          <x14:id>{10D6D566-7E57-4D1D-98E0-99F7D5CA8611}</x14:id>
        </ext>
      </extLst>
    </cfRule>
    <cfRule type="dataBar" priority="1384">
      <dataBar>
        <cfvo type="min"/>
        <cfvo type="max"/>
        <color rgb="FF008AEF"/>
      </dataBar>
      <extLst>
        <ext xmlns:x14="http://schemas.microsoft.com/office/spreadsheetml/2009/9/main" uri="{B025F937-C7B1-47D3-B67F-A62EFF666E3E}">
          <x14:id>{5A9D3786-D64B-4C54-A009-192AF9553693}</x14:id>
        </ext>
      </extLst>
    </cfRule>
    <cfRule type="dataBar" priority="1014">
      <dataBar>
        <cfvo type="min"/>
        <cfvo type="max"/>
        <color rgb="FF63C384"/>
      </dataBar>
      <extLst>
        <ext xmlns:x14="http://schemas.microsoft.com/office/spreadsheetml/2009/9/main" uri="{B025F937-C7B1-47D3-B67F-A62EFF666E3E}">
          <x14:id>{7E5284B1-A2C8-4294-A679-B4EF326153DA}</x14:id>
        </ext>
      </extLst>
    </cfRule>
  </conditionalFormatting>
  <conditionalFormatting sqref="AV116:BB130">
    <cfRule type="dataBar" priority="946">
      <dataBar>
        <cfvo type="min"/>
        <cfvo type="max"/>
        <color rgb="FF63C384"/>
      </dataBar>
      <extLst>
        <ext xmlns:x14="http://schemas.microsoft.com/office/spreadsheetml/2009/9/main" uri="{B025F937-C7B1-47D3-B67F-A62EFF666E3E}">
          <x14:id>{5EBCB756-AD54-4488-9383-CAD589C33493}</x14:id>
        </ext>
      </extLst>
    </cfRule>
  </conditionalFormatting>
  <conditionalFormatting sqref="AV11:BC11">
    <cfRule type="cellIs" dxfId="855" priority="707" operator="equal">
      <formula>"No it did not apply"</formula>
    </cfRule>
    <cfRule type="cellIs" dxfId="854" priority="704" operator="equal">
      <formula>"Very important"</formula>
    </cfRule>
    <cfRule type="cellIs" dxfId="853" priority="700" operator="equal">
      <formula>"Yes"</formula>
    </cfRule>
    <cfRule type="cellIs" dxfId="852" priority="706" operator="equal">
      <formula>"Don't know"</formula>
    </cfRule>
    <cfRule type="cellIs" dxfId="851" priority="705" operator="equal">
      <formula>"Extremely important"</formula>
    </cfRule>
    <cfRule type="cellIs" dxfId="850" priority="703" operator="equal">
      <formula>"Somewhat important"</formula>
    </cfRule>
    <cfRule type="cellIs" dxfId="849" priority="702" operator="equal">
      <formula>"Slightly important"</formula>
    </cfRule>
    <cfRule type="cellIs" dxfId="848" priority="701" operator="equal">
      <formula>"Not important"</formula>
    </cfRule>
    <cfRule type="cellIs" dxfId="847" priority="698" operator="equal">
      <formula>"Yes"</formula>
    </cfRule>
    <cfRule type="cellIs" dxfId="846" priority="697" operator="equal">
      <formula>"No"</formula>
    </cfRule>
    <cfRule type="cellIs" dxfId="845" priority="699" operator="equal">
      <formula>"No, it did not apply"</formula>
    </cfRule>
  </conditionalFormatting>
  <conditionalFormatting sqref="AV70:BC111">
    <cfRule type="dataBar" priority="959">
      <dataBar>
        <cfvo type="min"/>
        <cfvo type="max"/>
        <color rgb="FF63C384"/>
      </dataBar>
      <extLst>
        <ext xmlns:x14="http://schemas.microsoft.com/office/spreadsheetml/2009/9/main" uri="{B025F937-C7B1-47D3-B67F-A62EFF666E3E}">
          <x14:id>{835E5F88-00F0-4DCC-A7F2-74E96A7C2E4B}</x14:id>
        </ext>
      </extLst>
    </cfRule>
    <cfRule type="dataBar" priority="1389">
      <dataBar>
        <cfvo type="min"/>
        <cfvo type="max"/>
        <color rgb="FF63C384"/>
      </dataBar>
      <extLst>
        <ext xmlns:x14="http://schemas.microsoft.com/office/spreadsheetml/2009/9/main" uri="{B025F937-C7B1-47D3-B67F-A62EFF666E3E}">
          <x14:id>{E259D843-7456-42B8-AFE6-C4A9ED2F9DF3}</x14:id>
        </ext>
      </extLst>
    </cfRule>
  </conditionalFormatting>
  <conditionalFormatting sqref="AV115:BC115">
    <cfRule type="cellIs" dxfId="844" priority="649" operator="equal">
      <formula>"Not important"</formula>
    </cfRule>
    <cfRule type="cellIs" dxfId="843" priority="655" operator="equal">
      <formula>"No it did not apply"</formula>
    </cfRule>
    <cfRule type="cellIs" dxfId="842" priority="654" operator="equal">
      <formula>"Don't know"</formula>
    </cfRule>
    <cfRule type="cellIs" dxfId="841" priority="648" operator="equal">
      <formula>"Yes"</formula>
    </cfRule>
    <cfRule type="cellIs" dxfId="840" priority="653" operator="equal">
      <formula>"Extremely important"</formula>
    </cfRule>
    <cfRule type="cellIs" dxfId="839" priority="652" operator="equal">
      <formula>"Very important"</formula>
    </cfRule>
    <cfRule type="cellIs" dxfId="838" priority="647" operator="equal">
      <formula>"No, it did not apply"</formula>
    </cfRule>
    <cfRule type="cellIs" dxfId="837" priority="646" operator="equal">
      <formula>"Yes"</formula>
    </cfRule>
    <cfRule type="cellIs" dxfId="836" priority="651" operator="equal">
      <formula>"Somewhat important"</formula>
    </cfRule>
    <cfRule type="cellIs" dxfId="835" priority="645" operator="equal">
      <formula>"No"</formula>
    </cfRule>
    <cfRule type="cellIs" dxfId="834" priority="650" operator="equal">
      <formula>"Slightly important"</formula>
    </cfRule>
  </conditionalFormatting>
  <conditionalFormatting sqref="AV137:BC218">
    <cfRule type="dataBar" priority="2690">
      <dataBar>
        <cfvo type="min"/>
        <cfvo type="max"/>
        <color rgb="FF63C384"/>
      </dataBar>
      <extLst>
        <ext xmlns:x14="http://schemas.microsoft.com/office/spreadsheetml/2009/9/main" uri="{B025F937-C7B1-47D3-B67F-A62EFF666E3E}">
          <x14:id>{D864EE02-54C9-4EEF-A920-5715D45CE99C}</x14:id>
        </ext>
      </extLst>
    </cfRule>
  </conditionalFormatting>
  <conditionalFormatting sqref="AV275:BC333">
    <cfRule type="dataBar" priority="2671">
      <dataBar>
        <cfvo type="min"/>
        <cfvo type="max"/>
        <color rgb="FF63C384"/>
      </dataBar>
      <extLst>
        <ext xmlns:x14="http://schemas.microsoft.com/office/spreadsheetml/2009/9/main" uri="{B025F937-C7B1-47D3-B67F-A62EFF666E3E}">
          <x14:id>{8006D7BC-1719-4F97-9E18-DA49443962F1}</x14:id>
        </ext>
      </extLst>
    </cfRule>
  </conditionalFormatting>
  <conditionalFormatting sqref="AV69:BD69 C30:C31 D30:D32 E268:F281">
    <cfRule type="cellIs" dxfId="833" priority="1345" operator="equal">
      <formula>"Yes"</formula>
    </cfRule>
  </conditionalFormatting>
  <conditionalFormatting sqref="AV69:BD69">
    <cfRule type="cellIs" dxfId="832" priority="695" operator="equal">
      <formula>"No it did not apply"</formula>
    </cfRule>
    <cfRule type="cellIs" dxfId="831" priority="694" operator="equal">
      <formula>"Don't know"</formula>
    </cfRule>
    <cfRule type="cellIs" dxfId="830" priority="693" operator="equal">
      <formula>"Extremely important"</formula>
    </cfRule>
    <cfRule type="cellIs" dxfId="829" priority="692" operator="equal">
      <formula>"Very important"</formula>
    </cfRule>
    <cfRule type="cellIs" dxfId="828" priority="691" operator="equal">
      <formula>"Somewhat important"</formula>
    </cfRule>
    <cfRule type="cellIs" dxfId="827" priority="690" operator="equal">
      <formula>"Slightly important"</formula>
    </cfRule>
    <cfRule type="cellIs" dxfId="826" priority="689" operator="equal">
      <formula>"Not important"</formula>
    </cfRule>
    <cfRule type="cellIs" dxfId="825" priority="687" operator="equal">
      <formula>"No, it did not apply"</formula>
    </cfRule>
    <cfRule type="cellIs" dxfId="824" priority="685" operator="equal">
      <formula>"No"</formula>
    </cfRule>
  </conditionalFormatting>
  <conditionalFormatting sqref="AV136:BD136">
    <cfRule type="cellIs" dxfId="823" priority="950" operator="equal">
      <formula>"No, it did not apply"</formula>
    </cfRule>
    <cfRule type="cellIs" dxfId="822" priority="951" operator="equal">
      <formula>"Yes"</formula>
    </cfRule>
    <cfRule type="cellIs" dxfId="821" priority="952" operator="equal">
      <formula>"Not important"</formula>
    </cfRule>
    <cfRule type="cellIs" dxfId="820" priority="954" operator="equal">
      <formula>"Somewhat important"</formula>
    </cfRule>
    <cfRule type="cellIs" dxfId="819" priority="955" operator="equal">
      <formula>"Very important"</formula>
    </cfRule>
    <cfRule type="cellIs" dxfId="818" priority="956" operator="equal">
      <formula>"Extremely important"</formula>
    </cfRule>
    <cfRule type="cellIs" dxfId="817" priority="953" operator="equal">
      <formula>"Slightly important"</formula>
    </cfRule>
    <cfRule type="cellIs" dxfId="816" priority="957" operator="equal">
      <formula>"Don't know"</formula>
    </cfRule>
    <cfRule type="cellIs" dxfId="815" priority="958" operator="equal">
      <formula>"No it did not apply"</formula>
    </cfRule>
    <cfRule type="cellIs" dxfId="814" priority="948" operator="equal">
      <formula>"No"</formula>
    </cfRule>
    <cfRule type="cellIs" dxfId="813" priority="949" operator="equal">
      <formula>"Yes"</formula>
    </cfRule>
  </conditionalFormatting>
  <conditionalFormatting sqref="AV274:BD274">
    <cfRule type="cellIs" dxfId="812" priority="611" operator="equal">
      <formula>"Extremely important"</formula>
    </cfRule>
    <cfRule type="cellIs" dxfId="811" priority="612" operator="equal">
      <formula>"Don't know"</formula>
    </cfRule>
    <cfRule type="cellIs" dxfId="810" priority="613" operator="equal">
      <formula>"No it did not apply"</formula>
    </cfRule>
    <cfRule type="cellIs" dxfId="809" priority="609" operator="equal">
      <formula>"Somewhat important"</formula>
    </cfRule>
    <cfRule type="cellIs" dxfId="808" priority="603" operator="equal">
      <formula>"No"</formula>
    </cfRule>
    <cfRule type="cellIs" dxfId="807" priority="604" operator="equal">
      <formula>"Yes"</formula>
    </cfRule>
    <cfRule type="cellIs" dxfId="806" priority="605" operator="equal">
      <formula>"No, it did not apply"</formula>
    </cfRule>
    <cfRule type="cellIs" dxfId="805" priority="606" operator="equal">
      <formula>"Yes"</formula>
    </cfRule>
    <cfRule type="cellIs" dxfId="804" priority="607" operator="equal">
      <formula>"Not important"</formula>
    </cfRule>
    <cfRule type="cellIs" dxfId="803" priority="608" operator="equal">
      <formula>"Slightly important"</formula>
    </cfRule>
    <cfRule type="cellIs" dxfId="802" priority="610" operator="equal">
      <formula>"Very important"</formula>
    </cfRule>
  </conditionalFormatting>
  <conditionalFormatting sqref="AW14">
    <cfRule type="dataBar" priority="58">
      <dataBar>
        <cfvo type="min"/>
        <cfvo type="max"/>
        <color rgb="FF008AEF"/>
      </dataBar>
      <extLst>
        <ext xmlns:x14="http://schemas.microsoft.com/office/spreadsheetml/2009/9/main" uri="{B025F937-C7B1-47D3-B67F-A62EFF666E3E}">
          <x14:id>{AC982F08-2A67-40DF-9441-54360CE23E84}</x14:id>
        </ext>
      </extLst>
    </cfRule>
  </conditionalFormatting>
  <conditionalFormatting sqref="AW223:AW225">
    <cfRule type="dataBar" priority="2438">
      <dataBar>
        <cfvo type="min"/>
        <cfvo type="max"/>
        <color rgb="FF63C384"/>
      </dataBar>
      <extLst>
        <ext xmlns:x14="http://schemas.microsoft.com/office/spreadsheetml/2009/9/main" uri="{B025F937-C7B1-47D3-B67F-A62EFF666E3E}">
          <x14:id>{A2FAC6A4-5FD2-457D-A9CD-4C78CD408216}</x14:id>
        </ext>
      </extLst>
    </cfRule>
  </conditionalFormatting>
  <conditionalFormatting sqref="AW223:AX225">
    <cfRule type="dataBar" priority="2439">
      <dataBar>
        <cfvo type="min"/>
        <cfvo type="max"/>
        <color rgb="FF008AEF"/>
      </dataBar>
      <extLst>
        <ext xmlns:x14="http://schemas.microsoft.com/office/spreadsheetml/2009/9/main" uri="{B025F937-C7B1-47D3-B67F-A62EFF666E3E}">
          <x14:id>{71809D83-3C7F-41AA-8823-793A97B1749E}</x14:id>
        </ext>
      </extLst>
    </cfRule>
  </conditionalFormatting>
  <conditionalFormatting sqref="AX28:AX54">
    <cfRule type="dataBar" priority="711">
      <dataBar>
        <cfvo type="min"/>
        <cfvo type="max"/>
        <color rgb="FF008AEF"/>
      </dataBar>
      <extLst>
        <ext xmlns:x14="http://schemas.microsoft.com/office/spreadsheetml/2009/9/main" uri="{B025F937-C7B1-47D3-B67F-A62EFF666E3E}">
          <x14:id>{7442045F-A755-40D2-962F-37EF6B9E329B}</x14:id>
        </ext>
      </extLst>
    </cfRule>
    <cfRule type="dataBar" priority="710">
      <dataBar>
        <cfvo type="min"/>
        <cfvo type="max"/>
        <color rgb="FF63C384"/>
      </dataBar>
      <extLst>
        <ext xmlns:x14="http://schemas.microsoft.com/office/spreadsheetml/2009/9/main" uri="{B025F937-C7B1-47D3-B67F-A62EFF666E3E}">
          <x14:id>{737FB985-8597-4641-B59B-A6864B5FD359}</x14:id>
        </ext>
      </extLst>
    </cfRule>
    <cfRule type="dataBar" priority="712">
      <dataBar>
        <cfvo type="min"/>
        <cfvo type="max"/>
        <color rgb="FF63C384"/>
      </dataBar>
      <extLst>
        <ext xmlns:x14="http://schemas.microsoft.com/office/spreadsheetml/2009/9/main" uri="{B025F937-C7B1-47D3-B67F-A62EFF666E3E}">
          <x14:id>{C5C78327-CDF2-4B09-B162-5B7B4457B8BB}</x14:id>
        </ext>
      </extLst>
    </cfRule>
  </conditionalFormatting>
  <conditionalFormatting sqref="AX226:AX267">
    <cfRule type="dataBar" priority="2567">
      <dataBar>
        <cfvo type="min"/>
        <cfvo type="max"/>
        <color rgb="FF63C384"/>
      </dataBar>
      <extLst>
        <ext xmlns:x14="http://schemas.microsoft.com/office/spreadsheetml/2009/9/main" uri="{B025F937-C7B1-47D3-B67F-A62EFF666E3E}">
          <x14:id>{7A441266-632E-4062-BACC-30BF754CC9D4}</x14:id>
        </ext>
      </extLst>
    </cfRule>
    <cfRule type="dataBar" priority="2568">
      <dataBar>
        <cfvo type="min"/>
        <cfvo type="max"/>
        <color rgb="FF008AEF"/>
      </dataBar>
      <extLst>
        <ext xmlns:x14="http://schemas.microsoft.com/office/spreadsheetml/2009/9/main" uri="{B025F937-C7B1-47D3-B67F-A62EFF666E3E}">
          <x14:id>{117F9E54-F488-42A8-AF37-6FF2B1DE0F53}</x14:id>
        </ext>
      </extLst>
    </cfRule>
    <cfRule type="dataBar" priority="2569">
      <dataBar>
        <cfvo type="min"/>
        <cfvo type="max"/>
        <color rgb="FF63C384"/>
      </dataBar>
      <extLst>
        <ext xmlns:x14="http://schemas.microsoft.com/office/spreadsheetml/2009/9/main" uri="{B025F937-C7B1-47D3-B67F-A62EFF666E3E}">
          <x14:id>{76EFE593-5073-490C-B9DC-301581341FF7}</x14:id>
        </ext>
      </extLst>
    </cfRule>
  </conditionalFormatting>
  <conditionalFormatting sqref="AX13:AY27">
    <cfRule type="dataBar" priority="73">
      <dataBar>
        <cfvo type="min"/>
        <cfvo type="max"/>
        <color rgb="FF008AEF"/>
      </dataBar>
      <extLst>
        <ext xmlns:x14="http://schemas.microsoft.com/office/spreadsheetml/2009/9/main" uri="{B025F937-C7B1-47D3-B67F-A62EFF666E3E}">
          <x14:id>{FBD11634-C3A2-4DC5-BD63-D003B68F1F5A}</x14:id>
        </ext>
      </extLst>
    </cfRule>
  </conditionalFormatting>
  <conditionalFormatting sqref="AY12">
    <cfRule type="cellIs" dxfId="801" priority="63" operator="equal">
      <formula>"Yes"</formula>
    </cfRule>
    <cfRule type="cellIs" dxfId="800" priority="61" operator="equal">
      <formula>"Yes"</formula>
    </cfRule>
  </conditionalFormatting>
  <conditionalFormatting sqref="AY28:AY54">
    <cfRule type="dataBar" priority="696">
      <dataBar>
        <cfvo type="min"/>
        <cfvo type="max"/>
        <color rgb="FF63C384"/>
      </dataBar>
      <extLst>
        <ext xmlns:x14="http://schemas.microsoft.com/office/spreadsheetml/2009/9/main" uri="{B025F937-C7B1-47D3-B67F-A62EFF666E3E}">
          <x14:id>{67EA09EF-9232-4AA3-BAFE-097EC76EB8CA}</x14:id>
        </ext>
      </extLst>
    </cfRule>
    <cfRule type="dataBar" priority="708">
      <dataBar>
        <cfvo type="min"/>
        <cfvo type="max"/>
        <color rgb="FF008AEF"/>
      </dataBar>
      <extLst>
        <ext xmlns:x14="http://schemas.microsoft.com/office/spreadsheetml/2009/9/main" uri="{B025F937-C7B1-47D3-B67F-A62EFF666E3E}">
          <x14:id>{65F62CFC-4FE0-40ED-8D8B-5770EC6822B6}</x14:id>
        </ext>
      </extLst>
    </cfRule>
    <cfRule type="dataBar" priority="709">
      <dataBar>
        <cfvo type="min"/>
        <cfvo type="max"/>
        <color rgb="FF63C384"/>
      </dataBar>
      <extLst>
        <ext xmlns:x14="http://schemas.microsoft.com/office/spreadsheetml/2009/9/main" uri="{B025F937-C7B1-47D3-B67F-A62EFF666E3E}">
          <x14:id>{E5C6030D-4534-4F29-8993-0C14DAC7063A}</x14:id>
        </ext>
      </extLst>
    </cfRule>
  </conditionalFormatting>
  <conditionalFormatting sqref="AY69">
    <cfRule type="cellIs" dxfId="799" priority="686" operator="equal">
      <formula>"Yes"</formula>
    </cfRule>
    <cfRule type="cellIs" dxfId="798" priority="688" operator="equal">
      <formula>"Yes"</formula>
    </cfRule>
  </conditionalFormatting>
  <conditionalFormatting sqref="AY226:AY267">
    <cfRule type="dataBar" priority="2573">
      <dataBar>
        <cfvo type="min"/>
        <cfvo type="max"/>
        <color rgb="FF63C384"/>
      </dataBar>
      <extLst>
        <ext xmlns:x14="http://schemas.microsoft.com/office/spreadsheetml/2009/9/main" uri="{B025F937-C7B1-47D3-B67F-A62EFF666E3E}">
          <x14:id>{3359EB18-7ADD-413C-A8C3-4491B3B47870}</x14:id>
        </ext>
      </extLst>
    </cfRule>
    <cfRule type="dataBar" priority="2574">
      <dataBar>
        <cfvo type="min"/>
        <cfvo type="max"/>
        <color rgb="FF008AEF"/>
      </dataBar>
      <extLst>
        <ext xmlns:x14="http://schemas.microsoft.com/office/spreadsheetml/2009/9/main" uri="{B025F937-C7B1-47D3-B67F-A62EFF666E3E}">
          <x14:id>{D7A0A5E1-B02A-4A63-99AC-4B675397AC41}</x14:id>
        </ext>
      </extLst>
    </cfRule>
    <cfRule type="dataBar" priority="2575">
      <dataBar>
        <cfvo type="min"/>
        <cfvo type="max"/>
        <color rgb="FF63C384"/>
      </dataBar>
      <extLst>
        <ext xmlns:x14="http://schemas.microsoft.com/office/spreadsheetml/2009/9/main" uri="{B025F937-C7B1-47D3-B67F-A62EFF666E3E}">
          <x14:id>{4448BD0D-917A-4BE3-99A3-99EBC1112EF1}</x14:id>
        </ext>
      </extLst>
    </cfRule>
  </conditionalFormatting>
  <conditionalFormatting sqref="BD13:BE14 BD16:BE24 BD26:BE27">
    <cfRule type="dataBar" priority="39">
      <dataBar>
        <cfvo type="min"/>
        <cfvo type="max"/>
        <color rgb="FF008AEF"/>
      </dataBar>
      <extLst>
        <ext xmlns:x14="http://schemas.microsoft.com/office/spreadsheetml/2009/9/main" uri="{B025F937-C7B1-47D3-B67F-A62EFF666E3E}">
          <x14:id>{2CE2B45D-38B8-47F4-8563-8CC0D89258D8}</x14:id>
        </ext>
      </extLst>
    </cfRule>
  </conditionalFormatting>
  <conditionalFormatting sqref="BD15:BE15">
    <cfRule type="dataBar" priority="36">
      <dataBar>
        <cfvo type="min"/>
        <cfvo type="max"/>
        <color rgb="FF008AEF"/>
      </dataBar>
      <extLst>
        <ext xmlns:x14="http://schemas.microsoft.com/office/spreadsheetml/2009/9/main" uri="{B025F937-C7B1-47D3-B67F-A62EFF666E3E}">
          <x14:id>{E557D667-7D1E-4D70-8CBC-24A95045B4CA}</x14:id>
        </ext>
      </extLst>
    </cfRule>
  </conditionalFormatting>
  <conditionalFormatting sqref="BD25:BE25">
    <cfRule type="dataBar" priority="35">
      <dataBar>
        <cfvo type="min"/>
        <cfvo type="max"/>
        <color rgb="FF008AEF"/>
      </dataBar>
      <extLst>
        <ext xmlns:x14="http://schemas.microsoft.com/office/spreadsheetml/2009/9/main" uri="{B025F937-C7B1-47D3-B67F-A62EFF666E3E}">
          <x14:id>{7B019992-8FFF-4DCB-8B7E-9806CE48B90E}</x14:id>
        </ext>
      </extLst>
    </cfRule>
  </conditionalFormatting>
  <conditionalFormatting sqref="BD12:BG12">
    <cfRule type="cellIs" dxfId="797" priority="52" operator="equal">
      <formula>"Yes"</formula>
    </cfRule>
    <cfRule type="cellIs" dxfId="796" priority="40" operator="equal">
      <formula>"No"</formula>
    </cfRule>
    <cfRule type="cellIs" dxfId="795" priority="44" operator="equal">
      <formula>"Not important"</formula>
    </cfRule>
    <cfRule type="cellIs" dxfId="794" priority="48" operator="equal">
      <formula>"Extremely important"</formula>
    </cfRule>
    <cfRule type="cellIs" dxfId="793" priority="49" operator="equal">
      <formula>"Don't know"</formula>
    </cfRule>
    <cfRule type="cellIs" dxfId="792" priority="50" operator="equal">
      <formula>"No it did not apply"</formula>
    </cfRule>
    <cfRule type="cellIs" dxfId="791" priority="51" operator="equal">
      <formula>"Yes"</formula>
    </cfRule>
    <cfRule type="cellIs" dxfId="790" priority="42" operator="equal">
      <formula>"No, it did not apply"</formula>
    </cfRule>
    <cfRule type="cellIs" dxfId="789" priority="47" operator="equal">
      <formula>"Very important"</formula>
    </cfRule>
    <cfRule type="cellIs" dxfId="788" priority="46" operator="equal">
      <formula>"Somewhat important"</formula>
    </cfRule>
    <cfRule type="cellIs" dxfId="787" priority="45" operator="equal">
      <formula>"Slightly important"</formula>
    </cfRule>
  </conditionalFormatting>
  <conditionalFormatting sqref="BD13:BG14">
    <cfRule type="dataBar" priority="37">
      <dataBar>
        <cfvo type="min"/>
        <cfvo type="max"/>
        <color rgb="FF008AEF"/>
      </dataBar>
      <extLst>
        <ext xmlns:x14="http://schemas.microsoft.com/office/spreadsheetml/2009/9/main" uri="{B025F937-C7B1-47D3-B67F-A62EFF666E3E}">
          <x14:id>{DA3B8DB5-B06E-4061-AE24-AF3AD7D42937}</x14:id>
        </ext>
      </extLst>
    </cfRule>
  </conditionalFormatting>
  <conditionalFormatting sqref="BD13:BG27">
    <cfRule type="dataBar" priority="34">
      <dataBar>
        <cfvo type="min"/>
        <cfvo type="max"/>
        <color rgb="FF63C384"/>
      </dataBar>
      <extLst>
        <ext xmlns:x14="http://schemas.microsoft.com/office/spreadsheetml/2009/9/main" uri="{B025F937-C7B1-47D3-B67F-A62EFF666E3E}">
          <x14:id>{FC5E9A93-7A76-4993-A740-ABB6AA4B4BB4}</x14:id>
        </ext>
      </extLst>
    </cfRule>
  </conditionalFormatting>
  <conditionalFormatting sqref="BE14">
    <cfRule type="dataBar" priority="38">
      <dataBar>
        <cfvo type="min"/>
        <cfvo type="max"/>
        <color rgb="FF008AEF"/>
      </dataBar>
      <extLst>
        <ext xmlns:x14="http://schemas.microsoft.com/office/spreadsheetml/2009/9/main" uri="{B025F937-C7B1-47D3-B67F-A62EFF666E3E}">
          <x14:id>{DB9258C0-EB36-4F58-95D8-CCF862F0F050}</x14:id>
        </ext>
      </extLst>
    </cfRule>
  </conditionalFormatting>
  <conditionalFormatting sqref="BE115:BF115">
    <cfRule type="cellIs" dxfId="786" priority="677" operator="equal">
      <formula>"Yes"</formula>
    </cfRule>
    <cfRule type="cellIs" dxfId="785" priority="676" operator="equal">
      <formula>"No, it did not apply"</formula>
    </cfRule>
    <cfRule type="cellIs" dxfId="784" priority="679" operator="equal">
      <formula>"Slightly important"</formula>
    </cfRule>
    <cfRule type="cellIs" dxfId="783" priority="674" operator="equal">
      <formula>"No"</formula>
    </cfRule>
    <cfRule type="cellIs" dxfId="782" priority="680" operator="equal">
      <formula>"Somewhat important"</formula>
    </cfRule>
    <cfRule type="cellIs" dxfId="781" priority="681" operator="equal">
      <formula>"Very important"</formula>
    </cfRule>
    <cfRule type="cellIs" dxfId="780" priority="682" operator="equal">
      <formula>"Extremely important"</formula>
    </cfRule>
    <cfRule type="cellIs" dxfId="779" priority="683" operator="equal">
      <formula>"Don't know"</formula>
    </cfRule>
    <cfRule type="cellIs" dxfId="778" priority="675" operator="equal">
      <formula>"Yes"</formula>
    </cfRule>
    <cfRule type="cellIs" dxfId="777" priority="678" operator="equal">
      <formula>"Not important"</formula>
    </cfRule>
    <cfRule type="cellIs" dxfId="776" priority="684" operator="equal">
      <formula>"No it did not apply"</formula>
    </cfRule>
  </conditionalFormatting>
  <conditionalFormatting sqref="BE116:BF130">
    <cfRule type="dataBar" priority="673">
      <dataBar>
        <cfvo type="min"/>
        <cfvo type="max"/>
        <color rgb="FF63C384"/>
      </dataBar>
      <extLst>
        <ext xmlns:x14="http://schemas.microsoft.com/office/spreadsheetml/2009/9/main" uri="{B025F937-C7B1-47D3-B67F-A62EFF666E3E}">
          <x14:id>{B435F0CD-DE34-468A-BC75-A0368764C92B}</x14:id>
        </ext>
      </extLst>
    </cfRule>
  </conditionalFormatting>
  <conditionalFormatting sqref="BF28:BF55">
    <cfRule type="dataBar" priority="670">
      <dataBar>
        <cfvo type="min"/>
        <cfvo type="max"/>
        <color rgb="FF63C384"/>
      </dataBar>
      <extLst>
        <ext xmlns:x14="http://schemas.microsoft.com/office/spreadsheetml/2009/9/main" uri="{B025F937-C7B1-47D3-B67F-A62EFF666E3E}">
          <x14:id>{E183B0BC-7F46-45EC-9258-3F0E5131C8B5}</x14:id>
        </ext>
      </extLst>
    </cfRule>
    <cfRule type="dataBar" priority="671">
      <dataBar>
        <cfvo type="min"/>
        <cfvo type="max"/>
        <color rgb="FF008AEF"/>
      </dataBar>
      <extLst>
        <ext xmlns:x14="http://schemas.microsoft.com/office/spreadsheetml/2009/9/main" uri="{B025F937-C7B1-47D3-B67F-A62EFF666E3E}">
          <x14:id>{480E83C5-BCC3-4445-AD97-00753D226175}</x14:id>
        </ext>
      </extLst>
    </cfRule>
    <cfRule type="dataBar" priority="672">
      <dataBar>
        <cfvo type="min"/>
        <cfvo type="max"/>
        <color rgb="FF63C384"/>
      </dataBar>
      <extLst>
        <ext xmlns:x14="http://schemas.microsoft.com/office/spreadsheetml/2009/9/main" uri="{B025F937-C7B1-47D3-B67F-A62EFF666E3E}">
          <x14:id>{9A5598BA-590B-4513-AF4A-54E8BB201C67}</x14:id>
        </ext>
      </extLst>
    </cfRule>
  </conditionalFormatting>
  <conditionalFormatting sqref="BF13:BG27">
    <cfRule type="dataBar" priority="53">
      <dataBar>
        <cfvo type="min"/>
        <cfvo type="max"/>
        <color rgb="FF008AEF"/>
      </dataBar>
      <extLst>
        <ext xmlns:x14="http://schemas.microsoft.com/office/spreadsheetml/2009/9/main" uri="{B025F937-C7B1-47D3-B67F-A62EFF666E3E}">
          <x14:id>{BE457112-25D0-46B4-8FB5-2865DF2B1C60}</x14:id>
        </ext>
      </extLst>
    </cfRule>
  </conditionalFormatting>
  <conditionalFormatting sqref="BF226:BG267">
    <cfRule type="dataBar" priority="2580">
      <dataBar>
        <cfvo type="min"/>
        <cfvo type="max"/>
        <color rgb="FF008AEF"/>
      </dataBar>
      <extLst>
        <ext xmlns:x14="http://schemas.microsoft.com/office/spreadsheetml/2009/9/main" uri="{B025F937-C7B1-47D3-B67F-A62EFF666E3E}">
          <x14:id>{D48B6CFD-1FC3-4DBD-93B4-504E867FDD6D}</x14:id>
        </ext>
      </extLst>
    </cfRule>
    <cfRule type="dataBar" priority="2581">
      <dataBar>
        <cfvo type="min"/>
        <cfvo type="max"/>
        <color rgb="FF63C384"/>
      </dataBar>
      <extLst>
        <ext xmlns:x14="http://schemas.microsoft.com/office/spreadsheetml/2009/9/main" uri="{B025F937-C7B1-47D3-B67F-A62EFF666E3E}">
          <x14:id>{15C07D3E-F0E2-487E-A9D3-D0A3F233C9D4}</x14:id>
        </ext>
      </extLst>
    </cfRule>
    <cfRule type="dataBar" priority="2579">
      <dataBar>
        <cfvo type="min"/>
        <cfvo type="max"/>
        <color rgb="FF63C384"/>
      </dataBar>
      <extLst>
        <ext xmlns:x14="http://schemas.microsoft.com/office/spreadsheetml/2009/9/main" uri="{B025F937-C7B1-47D3-B67F-A62EFF666E3E}">
          <x14:id>{13C9252C-7A6C-409D-B74D-EAFCE4EA0EA0}</x14:id>
        </ext>
      </extLst>
    </cfRule>
  </conditionalFormatting>
  <conditionalFormatting sqref="BG12">
    <cfRule type="cellIs" dxfId="775" priority="41" operator="equal">
      <formula>"Yes"</formula>
    </cfRule>
    <cfRule type="cellIs" dxfId="774" priority="43" operator="equal">
      <formula>"Yes"</formula>
    </cfRule>
  </conditionalFormatting>
  <conditionalFormatting sqref="BG28:BG55">
    <cfRule type="dataBar" priority="656">
      <dataBar>
        <cfvo type="min"/>
        <cfvo type="max"/>
        <color rgb="FF63C384"/>
      </dataBar>
      <extLst>
        <ext xmlns:x14="http://schemas.microsoft.com/office/spreadsheetml/2009/9/main" uri="{B025F937-C7B1-47D3-B67F-A62EFF666E3E}">
          <x14:id>{DB3583FA-C5F1-4419-9B15-C297DD8C1D10}</x14:id>
        </ext>
      </extLst>
    </cfRule>
    <cfRule type="dataBar" priority="669">
      <dataBar>
        <cfvo type="min"/>
        <cfvo type="max"/>
        <color rgb="FF63C384"/>
      </dataBar>
      <extLst>
        <ext xmlns:x14="http://schemas.microsoft.com/office/spreadsheetml/2009/9/main" uri="{B025F937-C7B1-47D3-B67F-A62EFF666E3E}">
          <x14:id>{0CA80735-63BE-4572-83C0-3C75BD68AFD2}</x14:id>
        </ext>
      </extLst>
    </cfRule>
    <cfRule type="dataBar" priority="668">
      <dataBar>
        <cfvo type="min"/>
        <cfvo type="max"/>
        <color rgb="FF008AEF"/>
      </dataBar>
      <extLst>
        <ext xmlns:x14="http://schemas.microsoft.com/office/spreadsheetml/2009/9/main" uri="{B025F937-C7B1-47D3-B67F-A62EFF666E3E}">
          <x14:id>{D6FD3F15-F1C1-4D79-9C58-085CE940BFDE}</x14:id>
        </ext>
      </extLst>
    </cfRule>
  </conditionalFormatting>
  <conditionalFormatting sqref="BL133:BL135">
    <cfRule type="cellIs" dxfId="773" priority="920" operator="equal">
      <formula>"Extremely important"</formula>
    </cfRule>
    <cfRule type="cellIs" dxfId="772" priority="921" operator="equal">
      <formula>"Don't know"</formula>
    </cfRule>
    <cfRule type="cellIs" dxfId="771" priority="922" operator="equal">
      <formula>"No it did not apply"</formula>
    </cfRule>
    <cfRule type="cellIs" dxfId="770" priority="912" operator="equal">
      <formula>"No"</formula>
    </cfRule>
    <cfRule type="cellIs" dxfId="769" priority="913" operator="equal">
      <formula>"Yes"</formula>
    </cfRule>
    <cfRule type="cellIs" dxfId="768" priority="914" operator="equal">
      <formula>"No, it did not apply"</formula>
    </cfRule>
    <cfRule type="cellIs" dxfId="767" priority="915" operator="equal">
      <formula>"Yes"</formula>
    </cfRule>
    <cfRule type="cellIs" dxfId="766" priority="916" operator="equal">
      <formula>"Not important"</formula>
    </cfRule>
    <cfRule type="cellIs" dxfId="765" priority="917" operator="equal">
      <formula>"Slightly important"</formula>
    </cfRule>
    <cfRule type="cellIs" dxfId="764" priority="918" operator="equal">
      <formula>"Somewhat important"</formula>
    </cfRule>
    <cfRule type="cellIs" dxfId="763" priority="919" operator="equal">
      <formula>"Very important"</formula>
    </cfRule>
  </conditionalFormatting>
  <conditionalFormatting sqref="BM13:BM14 BM16:BM24 BM26:BM27">
    <cfRule type="dataBar" priority="19">
      <dataBar>
        <cfvo type="min"/>
        <cfvo type="max"/>
        <color rgb="FF008AEF"/>
      </dataBar>
      <extLst>
        <ext xmlns:x14="http://schemas.microsoft.com/office/spreadsheetml/2009/9/main" uri="{B025F937-C7B1-47D3-B67F-A62EFF666E3E}">
          <x14:id>{E2730C57-22A1-4560-AFAB-427B94877D29}</x14:id>
        </ext>
      </extLst>
    </cfRule>
  </conditionalFormatting>
  <conditionalFormatting sqref="BM13:BM14 BO13:BP14">
    <cfRule type="dataBar" priority="17">
      <dataBar>
        <cfvo type="min"/>
        <cfvo type="max"/>
        <color rgb="FF008AEF"/>
      </dataBar>
      <extLst>
        <ext xmlns:x14="http://schemas.microsoft.com/office/spreadsheetml/2009/9/main" uri="{B025F937-C7B1-47D3-B67F-A62EFF666E3E}">
          <x14:id>{CC62BB21-2976-46C6-878B-45144BB123E5}</x14:id>
        </ext>
      </extLst>
    </cfRule>
  </conditionalFormatting>
  <conditionalFormatting sqref="BM13:BM27 BO13:BP27">
    <cfRule type="dataBar" priority="14">
      <dataBar>
        <cfvo type="min"/>
        <cfvo type="max"/>
        <color rgb="FF63C384"/>
      </dataBar>
      <extLst>
        <ext xmlns:x14="http://schemas.microsoft.com/office/spreadsheetml/2009/9/main" uri="{B025F937-C7B1-47D3-B67F-A62EFF666E3E}">
          <x14:id>{659767B3-3572-45F4-AA86-0C234529F5C2}</x14:id>
        </ext>
      </extLst>
    </cfRule>
  </conditionalFormatting>
  <conditionalFormatting sqref="BM15">
    <cfRule type="dataBar" priority="16">
      <dataBar>
        <cfvo type="min"/>
        <cfvo type="max"/>
        <color rgb="FF008AEF"/>
      </dataBar>
      <extLst>
        <ext xmlns:x14="http://schemas.microsoft.com/office/spreadsheetml/2009/9/main" uri="{B025F937-C7B1-47D3-B67F-A62EFF666E3E}">
          <x14:id>{CBE474FA-39E5-4CB9-B616-4B1056B48A7C}</x14:id>
        </ext>
      </extLst>
    </cfRule>
  </conditionalFormatting>
  <conditionalFormatting sqref="BM25">
    <cfRule type="dataBar" priority="15">
      <dataBar>
        <cfvo type="min"/>
        <cfvo type="max"/>
        <color rgb="FF008AEF"/>
      </dataBar>
      <extLst>
        <ext xmlns:x14="http://schemas.microsoft.com/office/spreadsheetml/2009/9/main" uri="{B025F937-C7B1-47D3-B67F-A62EFF666E3E}">
          <x14:id>{0098E0FE-4005-409C-84D2-05AD152954F9}</x14:id>
        </ext>
      </extLst>
    </cfRule>
  </conditionalFormatting>
  <conditionalFormatting sqref="BM133:BM134">
    <cfRule type="cellIs" dxfId="762" priority="928" operator="equal">
      <formula>"Not important"</formula>
    </cfRule>
    <cfRule type="cellIs" dxfId="761" priority="934" operator="equal">
      <formula>"No it did not apply"</formula>
    </cfRule>
    <cfRule type="cellIs" dxfId="760" priority="933" operator="equal">
      <formula>"Don't know"</formula>
    </cfRule>
    <cfRule type="cellIs" dxfId="759" priority="932" operator="equal">
      <formula>"Extremely important"</formula>
    </cfRule>
    <cfRule type="cellIs" dxfId="758" priority="931" operator="equal">
      <formula>"Very important"</formula>
    </cfRule>
    <cfRule type="cellIs" dxfId="757" priority="930" operator="equal">
      <formula>"Somewhat important"</formula>
    </cfRule>
    <cfRule type="cellIs" dxfId="756" priority="929" operator="equal">
      <formula>"Slightly important"</formula>
    </cfRule>
    <cfRule type="cellIs" dxfId="755" priority="927" operator="equal">
      <formula>"Yes"</formula>
    </cfRule>
    <cfRule type="cellIs" dxfId="754" priority="926" operator="equal">
      <formula>"No, it did not apply"</formula>
    </cfRule>
    <cfRule type="cellIs" dxfId="753" priority="925" operator="equal">
      <formula>"Yes"</formula>
    </cfRule>
    <cfRule type="cellIs" dxfId="752" priority="924" operator="equal">
      <formula>"No"</formula>
    </cfRule>
  </conditionalFormatting>
  <conditionalFormatting sqref="BM116:BN130 BQ116:BS130">
    <cfRule type="dataBar" priority="886">
      <dataBar>
        <cfvo type="min"/>
        <cfvo type="max"/>
        <color rgb="FF63C384"/>
      </dataBar>
      <extLst>
        <ext xmlns:x14="http://schemas.microsoft.com/office/spreadsheetml/2009/9/main" uri="{B025F937-C7B1-47D3-B67F-A62EFF666E3E}">
          <x14:id>{335FCA35-CC49-4681-A565-BA2274F44653}</x14:id>
        </ext>
      </extLst>
    </cfRule>
  </conditionalFormatting>
  <conditionalFormatting sqref="BM116:BN130 BQ116:BT130">
    <cfRule type="dataBar" priority="881">
      <dataBar>
        <cfvo type="min"/>
        <cfvo type="max"/>
        <color rgb="FFFF555A"/>
      </dataBar>
      <extLst>
        <ext xmlns:x14="http://schemas.microsoft.com/office/spreadsheetml/2009/9/main" uri="{B025F937-C7B1-47D3-B67F-A62EFF666E3E}">
          <x14:id>{F2DED7B4-88F7-4C62-9626-7E906E9C6DBF}</x14:id>
        </ext>
      </extLst>
    </cfRule>
  </conditionalFormatting>
  <conditionalFormatting sqref="BM226:BN267 BQ226:BS267">
    <cfRule type="dataBar" priority="2586">
      <dataBar>
        <cfvo type="min"/>
        <cfvo type="max"/>
        <color rgb="FF63C384"/>
      </dataBar>
      <extLst>
        <ext xmlns:x14="http://schemas.microsoft.com/office/spreadsheetml/2009/9/main" uri="{B025F937-C7B1-47D3-B67F-A62EFF666E3E}">
          <x14:id>{29A7AEBD-DDCE-4D0D-A551-DB87A5C70375}</x14:id>
        </ext>
      </extLst>
    </cfRule>
    <cfRule type="dataBar" priority="2585">
      <dataBar>
        <cfvo type="min"/>
        <cfvo type="max"/>
        <color rgb="FFFF555A"/>
      </dataBar>
      <extLst>
        <ext xmlns:x14="http://schemas.microsoft.com/office/spreadsheetml/2009/9/main" uri="{B025F937-C7B1-47D3-B67F-A62EFF666E3E}">
          <x14:id>{075FFBE4-8860-4CA3-A6F8-8CCE0C04DC9F}</x14:id>
        </ext>
      </extLst>
    </cfRule>
    <cfRule type="dataBar" priority="2588">
      <dataBar>
        <cfvo type="min"/>
        <cfvo type="max"/>
        <color rgb="FF63C384"/>
      </dataBar>
      <extLst>
        <ext xmlns:x14="http://schemas.microsoft.com/office/spreadsheetml/2009/9/main" uri="{B025F937-C7B1-47D3-B67F-A62EFF666E3E}">
          <x14:id>{52EB3757-B079-4CA1-B9C7-03467EEA2DEA}</x14:id>
        </ext>
      </extLst>
    </cfRule>
    <cfRule type="dataBar" priority="2587">
      <dataBar>
        <cfvo type="min"/>
        <cfvo type="max"/>
        <color rgb="FF008AEF"/>
      </dataBar>
      <extLst>
        <ext xmlns:x14="http://schemas.microsoft.com/office/spreadsheetml/2009/9/main" uri="{B025F937-C7B1-47D3-B67F-A62EFF666E3E}">
          <x14:id>{93CDDF83-AB51-4F3D-AA90-516BD64C5999}</x14:id>
        </ext>
      </extLst>
    </cfRule>
  </conditionalFormatting>
  <conditionalFormatting sqref="BM12:BP12">
    <cfRule type="cellIs" dxfId="751" priority="30" operator="equal">
      <formula>"No it did not apply"</formula>
    </cfRule>
    <cfRule type="cellIs" dxfId="750" priority="24" operator="equal">
      <formula>"Not important"</formula>
    </cfRule>
    <cfRule type="cellIs" dxfId="749" priority="31" operator="equal">
      <formula>"Yes"</formula>
    </cfRule>
    <cfRule type="cellIs" dxfId="748" priority="29" operator="equal">
      <formula>"Don't know"</formula>
    </cfRule>
    <cfRule type="cellIs" dxfId="747" priority="22" operator="equal">
      <formula>"No, it did not apply"</formula>
    </cfRule>
    <cfRule type="cellIs" dxfId="746" priority="20" operator="equal">
      <formula>"No"</formula>
    </cfRule>
    <cfRule type="cellIs" dxfId="745" priority="28" operator="equal">
      <formula>"Extremely important"</formula>
    </cfRule>
    <cfRule type="cellIs" dxfId="744" priority="25" operator="equal">
      <formula>"Slightly important"</formula>
    </cfRule>
    <cfRule type="cellIs" dxfId="743" priority="26" operator="equal">
      <formula>"Somewhat important"</formula>
    </cfRule>
    <cfRule type="cellIs" dxfId="742" priority="27" operator="equal">
      <formula>"Very important"</formula>
    </cfRule>
    <cfRule type="cellIs" dxfId="741" priority="32" operator="equal">
      <formula>"Yes"</formula>
    </cfRule>
  </conditionalFormatting>
  <conditionalFormatting sqref="BM13:BP27">
    <cfRule type="dataBar" priority="4">
      <dataBar>
        <cfvo type="min"/>
        <cfvo type="max"/>
        <color rgb="FF63C384"/>
      </dataBar>
      <extLst>
        <ext xmlns:x14="http://schemas.microsoft.com/office/spreadsheetml/2009/9/main" uri="{B025F937-C7B1-47D3-B67F-A62EFF666E3E}">
          <x14:id>{D48EB8A3-7486-4038-A7FE-54D9BBFE5A2A}</x14:id>
        </ext>
      </extLst>
    </cfRule>
  </conditionalFormatting>
  <conditionalFormatting sqref="BM115:BT115">
    <cfRule type="cellIs" dxfId="740" priority="587" operator="equal">
      <formula>"No it did not apply"</formula>
    </cfRule>
    <cfRule type="cellIs" dxfId="739" priority="586" operator="equal">
      <formula>"Don't know"</formula>
    </cfRule>
    <cfRule type="cellIs" dxfId="738" priority="585" operator="equal">
      <formula>"Extremely important"</formula>
    </cfRule>
    <cfRule type="cellIs" dxfId="737" priority="584" operator="equal">
      <formula>"Very important"</formula>
    </cfRule>
    <cfRule type="cellIs" dxfId="736" priority="579" operator="equal">
      <formula>"No, it did not apply"</formula>
    </cfRule>
    <cfRule type="cellIs" dxfId="735" priority="580" operator="equal">
      <formula>"Yes"</formula>
    </cfRule>
    <cfRule type="cellIs" dxfId="734" priority="582" operator="equal">
      <formula>"Slightly important"</formula>
    </cfRule>
    <cfRule type="cellIs" dxfId="733" priority="583" operator="equal">
      <formula>"Somewhat important"</formula>
    </cfRule>
    <cfRule type="cellIs" dxfId="732" priority="581" operator="equal">
      <formula>"Not important"</formula>
    </cfRule>
    <cfRule type="cellIs" dxfId="731" priority="578" operator="equal">
      <formula>"Yes"</formula>
    </cfRule>
    <cfRule type="cellIs" dxfId="730" priority="577" operator="equal">
      <formula>"No"</formula>
    </cfRule>
  </conditionalFormatting>
  <conditionalFormatting sqref="BM137:BT218">
    <cfRule type="dataBar" priority="2693">
      <dataBar>
        <cfvo type="min"/>
        <cfvo type="max"/>
        <color rgb="FF63C384"/>
      </dataBar>
      <extLst>
        <ext xmlns:x14="http://schemas.microsoft.com/office/spreadsheetml/2009/9/main" uri="{B025F937-C7B1-47D3-B67F-A62EFF666E3E}">
          <x14:id>{5DDFC8D5-6431-42BB-9AA2-77D7D2AA9312}</x14:id>
        </ext>
      </extLst>
    </cfRule>
    <cfRule type="dataBar" priority="2692">
      <dataBar>
        <cfvo type="min"/>
        <cfvo type="max"/>
        <color rgb="FFFF555A"/>
      </dataBar>
      <extLst>
        <ext xmlns:x14="http://schemas.microsoft.com/office/spreadsheetml/2009/9/main" uri="{B025F937-C7B1-47D3-B67F-A62EFF666E3E}">
          <x14:id>{423955C1-0E9D-42F9-90D9-AE51FC9D0814}</x14:id>
        </ext>
      </extLst>
    </cfRule>
  </conditionalFormatting>
  <conditionalFormatting sqref="BM275:BT333">
    <cfRule type="dataBar" priority="2673">
      <dataBar>
        <cfvo type="min"/>
        <cfvo type="max"/>
        <color rgb="FF63C384"/>
      </dataBar>
      <extLst>
        <ext xmlns:x14="http://schemas.microsoft.com/office/spreadsheetml/2009/9/main" uri="{B025F937-C7B1-47D3-B67F-A62EFF666E3E}">
          <x14:id>{11C540EF-AD0B-46F2-8C4F-7FB52F0B4D1B}</x14:id>
        </ext>
      </extLst>
    </cfRule>
  </conditionalFormatting>
  <conditionalFormatting sqref="BM136:BU136 BM274:BU274">
    <cfRule type="cellIs" dxfId="729" priority="1338" operator="equal">
      <formula>"Slightly important"</formula>
    </cfRule>
    <cfRule type="cellIs" dxfId="728" priority="1339" operator="equal">
      <formula>"Somewhat important"</formula>
    </cfRule>
    <cfRule type="cellIs" dxfId="727" priority="1340" operator="equal">
      <formula>"Very important"</formula>
    </cfRule>
    <cfRule type="cellIs" dxfId="726" priority="1341" operator="equal">
      <formula>"Extremely important"</formula>
    </cfRule>
    <cfRule type="cellIs" dxfId="725" priority="1342" operator="equal">
      <formula>"Don't know"</formula>
    </cfRule>
    <cfRule type="cellIs" dxfId="724" priority="1334" operator="equal">
      <formula>"Yes"</formula>
    </cfRule>
    <cfRule type="cellIs" dxfId="723" priority="1333" operator="equal">
      <formula>"No"</formula>
    </cfRule>
    <cfRule type="cellIs" dxfId="722" priority="1336" operator="equal">
      <formula>"Yes"</formula>
    </cfRule>
    <cfRule type="cellIs" dxfId="721" priority="1343" operator="equal">
      <formula>"No it did not apply"</formula>
    </cfRule>
    <cfRule type="cellIs" dxfId="720" priority="1337" operator="equal">
      <formula>"Not important"</formula>
    </cfRule>
    <cfRule type="cellIs" dxfId="719" priority="1335" operator="equal">
      <formula>"No, it did not apply"</formula>
    </cfRule>
  </conditionalFormatting>
  <conditionalFormatting sqref="BM275:BU333">
    <cfRule type="dataBar" priority="2675">
      <dataBar>
        <cfvo type="min"/>
        <cfvo type="max"/>
        <color rgb="FFFF555A"/>
      </dataBar>
      <extLst>
        <ext xmlns:x14="http://schemas.microsoft.com/office/spreadsheetml/2009/9/main" uri="{B025F937-C7B1-47D3-B67F-A62EFF666E3E}">
          <x14:id>{5FADE200-5D5F-4655-82E7-15ED23554A79}</x14:id>
        </ext>
      </extLst>
    </cfRule>
  </conditionalFormatting>
  <conditionalFormatting sqref="BN13">
    <cfRule type="dataBar" priority="7">
      <dataBar>
        <cfvo type="min"/>
        <cfvo type="max"/>
        <color rgb="FFD6007B"/>
      </dataBar>
      <extLst>
        <ext xmlns:x14="http://schemas.microsoft.com/office/spreadsheetml/2009/9/main" uri="{B025F937-C7B1-47D3-B67F-A62EFF666E3E}">
          <x14:id>{E07FF194-3330-4F03-8434-8CA3F68005D3}</x14:id>
        </ext>
      </extLst>
    </cfRule>
    <cfRule type="dataBar" priority="8">
      <dataBar>
        <cfvo type="min"/>
        <cfvo type="max"/>
        <color rgb="FFD6007B"/>
      </dataBar>
      <extLst>
        <ext xmlns:x14="http://schemas.microsoft.com/office/spreadsheetml/2009/9/main" uri="{B025F937-C7B1-47D3-B67F-A62EFF666E3E}">
          <x14:id>{78DDB0AD-3E2D-4106-B089-BD12251BFA21}</x14:id>
        </ext>
      </extLst>
    </cfRule>
  </conditionalFormatting>
  <conditionalFormatting sqref="BN13:BN17">
    <cfRule type="dataBar" priority="6">
      <dataBar>
        <cfvo type="min"/>
        <cfvo type="max"/>
        <color rgb="FFD6007B"/>
      </dataBar>
      <extLst>
        <ext xmlns:x14="http://schemas.microsoft.com/office/spreadsheetml/2009/9/main" uri="{B025F937-C7B1-47D3-B67F-A62EFF666E3E}">
          <x14:id>{387B50A8-C13C-41CD-9DA1-445944C40E9D}</x14:id>
        </ext>
      </extLst>
    </cfRule>
  </conditionalFormatting>
  <conditionalFormatting sqref="BN13:BN27">
    <cfRule type="dataBar" priority="5">
      <dataBar>
        <cfvo type="min"/>
        <cfvo type="max"/>
        <color rgb="FFD6007B"/>
      </dataBar>
      <extLst>
        <ext xmlns:x14="http://schemas.microsoft.com/office/spreadsheetml/2009/9/main" uri="{B025F937-C7B1-47D3-B67F-A62EFF666E3E}">
          <x14:id>{0027214A-3433-4DA9-BFE4-6352F9BA10C0}</x14:id>
        </ext>
      </extLst>
    </cfRule>
  </conditionalFormatting>
  <conditionalFormatting sqref="BN14">
    <cfRule type="dataBar" priority="12">
      <dataBar>
        <cfvo type="min"/>
        <cfvo type="max"/>
        <color rgb="FF008AEF"/>
      </dataBar>
      <extLst>
        <ext xmlns:x14="http://schemas.microsoft.com/office/spreadsheetml/2009/9/main" uri="{B025F937-C7B1-47D3-B67F-A62EFF666E3E}">
          <x14:id>{BFA6250D-E4E8-4299-B3EC-65C959D71009}</x14:id>
        </ext>
      </extLst>
    </cfRule>
  </conditionalFormatting>
  <conditionalFormatting sqref="BN14:BN27">
    <cfRule type="dataBar" priority="9">
      <dataBar>
        <cfvo type="min"/>
        <cfvo type="max"/>
        <color rgb="FF008AEF"/>
      </dataBar>
      <extLst>
        <ext xmlns:x14="http://schemas.microsoft.com/office/spreadsheetml/2009/9/main" uri="{B025F937-C7B1-47D3-B67F-A62EFF666E3E}">
          <x14:id>{FD451138-C595-4652-AF40-189BDEE063B7}</x14:id>
        </ext>
      </extLst>
    </cfRule>
  </conditionalFormatting>
  <conditionalFormatting sqref="BN15">
    <cfRule type="dataBar" priority="11">
      <dataBar>
        <cfvo type="min"/>
        <cfvo type="max"/>
        <color rgb="FF008AEF"/>
      </dataBar>
      <extLst>
        <ext xmlns:x14="http://schemas.microsoft.com/office/spreadsheetml/2009/9/main" uri="{B025F937-C7B1-47D3-B67F-A62EFF666E3E}">
          <x14:id>{F35E8E31-8AD0-443B-BD1B-5F47890181CE}</x14:id>
        </ext>
      </extLst>
    </cfRule>
  </conditionalFormatting>
  <conditionalFormatting sqref="BN16:BN24 BN14 BN26:BN27">
    <cfRule type="dataBar" priority="13">
      <dataBar>
        <cfvo type="min"/>
        <cfvo type="max"/>
        <color rgb="FF008AEF"/>
      </dataBar>
      <extLst>
        <ext xmlns:x14="http://schemas.microsoft.com/office/spreadsheetml/2009/9/main" uri="{B025F937-C7B1-47D3-B67F-A62EFF666E3E}">
          <x14:id>{9412EFBB-4A0F-43E5-A072-D2C1DB970BBE}</x14:id>
        </ext>
      </extLst>
    </cfRule>
  </conditionalFormatting>
  <conditionalFormatting sqref="BN25">
    <cfRule type="dataBar" priority="10">
      <dataBar>
        <cfvo type="min"/>
        <cfvo type="max"/>
        <color rgb="FF008AEF"/>
      </dataBar>
      <extLst>
        <ext xmlns:x14="http://schemas.microsoft.com/office/spreadsheetml/2009/9/main" uri="{B025F937-C7B1-47D3-B67F-A62EFF666E3E}">
          <x14:id>{83268354-A09D-4EE6-A77F-DBFD74935438}</x14:id>
        </ext>
      </extLst>
    </cfRule>
  </conditionalFormatting>
  <conditionalFormatting sqref="BN223:BN225">
    <cfRule type="dataBar" priority="2457">
      <dataBar>
        <cfvo type="min"/>
        <cfvo type="max"/>
        <color rgb="FFFF555A"/>
      </dataBar>
      <extLst>
        <ext xmlns:x14="http://schemas.microsoft.com/office/spreadsheetml/2009/9/main" uri="{B025F937-C7B1-47D3-B67F-A62EFF666E3E}">
          <x14:id>{4364D149-2B28-4D35-B7F8-A19B3691BE8C}</x14:id>
        </ext>
      </extLst>
    </cfRule>
  </conditionalFormatting>
  <conditionalFormatting sqref="BN223:BO225">
    <cfRule type="dataBar" priority="2458">
      <dataBar>
        <cfvo type="min"/>
        <cfvo type="max"/>
        <color rgb="FF008AEF"/>
      </dataBar>
      <extLst>
        <ext xmlns:x14="http://schemas.microsoft.com/office/spreadsheetml/2009/9/main" uri="{B025F937-C7B1-47D3-B67F-A62EFF666E3E}">
          <x14:id>{C64090D0-C1C4-45F2-9A06-9CE925195361}</x14:id>
        </ext>
      </extLst>
    </cfRule>
  </conditionalFormatting>
  <conditionalFormatting sqref="BO116:BO130">
    <cfRule type="dataBar" priority="575">
      <dataBar>
        <cfvo type="min"/>
        <cfvo type="max"/>
        <color rgb="FFFF555A"/>
      </dataBar>
      <extLst>
        <ext xmlns:x14="http://schemas.microsoft.com/office/spreadsheetml/2009/9/main" uri="{B025F937-C7B1-47D3-B67F-A62EFF666E3E}">
          <x14:id>{712A5B84-91A8-4CBB-AC66-D5A0C10B7A76}</x14:id>
        </ext>
      </extLst>
    </cfRule>
    <cfRule type="dataBar" priority="576">
      <dataBar>
        <cfvo type="min"/>
        <cfvo type="max"/>
        <color rgb="FF63C384"/>
      </dataBar>
      <extLst>
        <ext xmlns:x14="http://schemas.microsoft.com/office/spreadsheetml/2009/9/main" uri="{B025F937-C7B1-47D3-B67F-A62EFF666E3E}">
          <x14:id>{2A3B345D-ECE3-4556-8470-468134F701EF}</x14:id>
        </ext>
      </extLst>
    </cfRule>
  </conditionalFormatting>
  <conditionalFormatting sqref="BO226:BO267">
    <cfRule type="dataBar" priority="2603">
      <dataBar>
        <cfvo type="min"/>
        <cfvo type="max"/>
        <color rgb="FF008AEF"/>
      </dataBar>
      <extLst>
        <ext xmlns:x14="http://schemas.microsoft.com/office/spreadsheetml/2009/9/main" uri="{B025F937-C7B1-47D3-B67F-A62EFF666E3E}">
          <x14:id>{65CC118B-D93C-4C76-979D-9515809B899A}</x14:id>
        </ext>
      </extLst>
    </cfRule>
    <cfRule type="dataBar" priority="2604">
      <dataBar>
        <cfvo type="min"/>
        <cfvo type="max"/>
        <color rgb="FF63C384"/>
      </dataBar>
      <extLst>
        <ext xmlns:x14="http://schemas.microsoft.com/office/spreadsheetml/2009/9/main" uri="{B025F937-C7B1-47D3-B67F-A62EFF666E3E}">
          <x14:id>{6B788300-FF7E-42F5-80E9-A62AC1AE3CD4}</x14:id>
        </ext>
      </extLst>
    </cfRule>
    <cfRule type="dataBar" priority="2601">
      <dataBar>
        <cfvo type="min"/>
        <cfvo type="max"/>
        <color rgb="FFFF555A"/>
      </dataBar>
      <extLst>
        <ext xmlns:x14="http://schemas.microsoft.com/office/spreadsheetml/2009/9/main" uri="{B025F937-C7B1-47D3-B67F-A62EFF666E3E}">
          <x14:id>{D927BF44-50F7-4B10-BA1F-384202FB849F}</x14:id>
        </ext>
      </extLst>
    </cfRule>
    <cfRule type="dataBar" priority="2602">
      <dataBar>
        <cfvo type="min"/>
        <cfvo type="max"/>
        <color rgb="FF63C384"/>
      </dataBar>
      <extLst>
        <ext xmlns:x14="http://schemas.microsoft.com/office/spreadsheetml/2009/9/main" uri="{B025F937-C7B1-47D3-B67F-A62EFF666E3E}">
          <x14:id>{2A105E1A-9575-4607-8952-7BF90587CAFF}</x14:id>
        </ext>
      </extLst>
    </cfRule>
  </conditionalFormatting>
  <conditionalFormatting sqref="BO13:BP27">
    <cfRule type="dataBar" priority="33">
      <dataBar>
        <cfvo type="min"/>
        <cfvo type="max"/>
        <color rgb="FF008AEF"/>
      </dataBar>
      <extLst>
        <ext xmlns:x14="http://schemas.microsoft.com/office/spreadsheetml/2009/9/main" uri="{B025F937-C7B1-47D3-B67F-A62EFF666E3E}">
          <x14:id>{8DC585D3-1976-4761-A4B2-43BF8F06093A}</x14:id>
        </ext>
      </extLst>
    </cfRule>
  </conditionalFormatting>
  <conditionalFormatting sqref="BP12">
    <cfRule type="cellIs" dxfId="718" priority="21" operator="equal">
      <formula>"Yes"</formula>
    </cfRule>
    <cfRule type="cellIs" dxfId="717" priority="23" operator="equal">
      <formula>"Yes"</formula>
    </cfRule>
  </conditionalFormatting>
  <conditionalFormatting sqref="BP116:BP130">
    <cfRule type="dataBar" priority="589">
      <dataBar>
        <cfvo type="min"/>
        <cfvo type="max"/>
        <color rgb="FF63C384"/>
      </dataBar>
      <extLst>
        <ext xmlns:x14="http://schemas.microsoft.com/office/spreadsheetml/2009/9/main" uri="{B025F937-C7B1-47D3-B67F-A62EFF666E3E}">
          <x14:id>{73C99377-F940-4D69-AD35-F0336E45D6CD}</x14:id>
        </ext>
      </extLst>
    </cfRule>
    <cfRule type="dataBar" priority="588">
      <dataBar>
        <cfvo type="min"/>
        <cfvo type="max"/>
        <color rgb="FFFF555A"/>
      </dataBar>
      <extLst>
        <ext xmlns:x14="http://schemas.microsoft.com/office/spreadsheetml/2009/9/main" uri="{B025F937-C7B1-47D3-B67F-A62EFF666E3E}">
          <x14:id>{D7A00E39-7A8C-455E-9218-48FF71DB4024}</x14:id>
        </ext>
      </extLst>
    </cfRule>
  </conditionalFormatting>
  <conditionalFormatting sqref="BP226:BP267">
    <cfRule type="dataBar" priority="2609">
      <dataBar>
        <cfvo type="min"/>
        <cfvo type="max"/>
        <color rgb="FFFF555A"/>
      </dataBar>
      <extLst>
        <ext xmlns:x14="http://schemas.microsoft.com/office/spreadsheetml/2009/9/main" uri="{B025F937-C7B1-47D3-B67F-A62EFF666E3E}">
          <x14:id>{3BB864CA-7078-4D24-95C8-B9048EF9A4C8}</x14:id>
        </ext>
      </extLst>
    </cfRule>
    <cfRule type="dataBar" priority="2610">
      <dataBar>
        <cfvo type="min"/>
        <cfvo type="max"/>
        <color rgb="FF63C384"/>
      </dataBar>
      <extLst>
        <ext xmlns:x14="http://schemas.microsoft.com/office/spreadsheetml/2009/9/main" uri="{B025F937-C7B1-47D3-B67F-A62EFF666E3E}">
          <x14:id>{C185075F-EFB3-4441-A624-B81FA4B2358F}</x14:id>
        </ext>
      </extLst>
    </cfRule>
    <cfRule type="dataBar" priority="2611">
      <dataBar>
        <cfvo type="min"/>
        <cfvo type="max"/>
        <color rgb="FF008AEF"/>
      </dataBar>
      <extLst>
        <ext xmlns:x14="http://schemas.microsoft.com/office/spreadsheetml/2009/9/main" uri="{B025F937-C7B1-47D3-B67F-A62EFF666E3E}">
          <x14:id>{30AACC76-02DD-4271-868B-A639D2F31FAE}</x14:id>
        </ext>
      </extLst>
    </cfRule>
    <cfRule type="dataBar" priority="2612">
      <dataBar>
        <cfvo type="min"/>
        <cfvo type="max"/>
        <color rgb="FF63C384"/>
      </dataBar>
      <extLst>
        <ext xmlns:x14="http://schemas.microsoft.com/office/spreadsheetml/2009/9/main" uri="{B025F937-C7B1-47D3-B67F-A62EFF666E3E}">
          <x14:id>{097EDC65-4F31-4ED5-9CBE-E13173AE4B66}</x14:id>
        </ext>
      </extLst>
    </cfRule>
  </conditionalFormatting>
  <conditionalFormatting sqref="BW115:BX115">
    <cfRule type="cellIs" dxfId="716" priority="597" operator="equal">
      <formula>"Slightly important"</formula>
    </cfRule>
    <cfRule type="cellIs" dxfId="715" priority="598" operator="equal">
      <formula>"Somewhat important"</formula>
    </cfRule>
    <cfRule type="cellIs" dxfId="714" priority="599" operator="equal">
      <formula>"Very important"</formula>
    </cfRule>
    <cfRule type="cellIs" dxfId="713" priority="602" operator="equal">
      <formula>"No it did not apply"</formula>
    </cfRule>
    <cfRule type="cellIs" dxfId="712" priority="596" operator="equal">
      <formula>"Not important"</formula>
    </cfRule>
    <cfRule type="cellIs" dxfId="711" priority="595" operator="equal">
      <formula>"Yes"</formula>
    </cfRule>
    <cfRule type="cellIs" dxfId="710" priority="594" operator="equal">
      <formula>"No, it did not apply"</formula>
    </cfRule>
    <cfRule type="cellIs" dxfId="709" priority="593" operator="equal">
      <formula>"Yes"</formula>
    </cfRule>
    <cfRule type="cellIs" dxfId="708" priority="600" operator="equal">
      <formula>"Extremely important"</formula>
    </cfRule>
    <cfRule type="cellIs" dxfId="707" priority="592" operator="equal">
      <formula>"No"</formula>
    </cfRule>
    <cfRule type="cellIs" dxfId="706" priority="601" operator="equal">
      <formula>"Don't know"</formula>
    </cfRule>
  </conditionalFormatting>
  <conditionalFormatting sqref="BW116:BX130">
    <cfRule type="dataBar" priority="590">
      <dataBar>
        <cfvo type="min"/>
        <cfvo type="max"/>
        <color rgb="FFFF555A"/>
      </dataBar>
      <extLst>
        <ext xmlns:x14="http://schemas.microsoft.com/office/spreadsheetml/2009/9/main" uri="{B025F937-C7B1-47D3-B67F-A62EFF666E3E}">
          <x14:id>{DB9F4ED6-B8D7-4BDE-93AA-945FC7BCD185}</x14:id>
        </ext>
      </extLst>
    </cfRule>
    <cfRule type="dataBar" priority="591">
      <dataBar>
        <cfvo type="min"/>
        <cfvo type="max"/>
        <color rgb="FF63C384"/>
      </dataBar>
      <extLst>
        <ext xmlns:x14="http://schemas.microsoft.com/office/spreadsheetml/2009/9/main" uri="{B025F937-C7B1-47D3-B67F-A62EFF666E3E}">
          <x14:id>{35004C90-388B-4E5B-BFE3-F2C6DF59C86E}</x14:id>
        </ext>
      </extLst>
    </cfRule>
  </conditionalFormatting>
  <conditionalFormatting sqref="BX226:BY267">
    <cfRule type="dataBar" priority="2617">
      <dataBar>
        <cfvo type="min"/>
        <cfvo type="max"/>
        <color rgb="FFFF555A"/>
      </dataBar>
      <extLst>
        <ext xmlns:x14="http://schemas.microsoft.com/office/spreadsheetml/2009/9/main" uri="{B025F937-C7B1-47D3-B67F-A62EFF666E3E}">
          <x14:id>{AF0ED9C9-ECD9-482E-822B-BD13E196A74B}</x14:id>
        </ext>
      </extLst>
    </cfRule>
    <cfRule type="dataBar" priority="2619">
      <dataBar>
        <cfvo type="min"/>
        <cfvo type="max"/>
        <color rgb="FF008AEF"/>
      </dataBar>
      <extLst>
        <ext xmlns:x14="http://schemas.microsoft.com/office/spreadsheetml/2009/9/main" uri="{B025F937-C7B1-47D3-B67F-A62EFF666E3E}">
          <x14:id>{565FEC58-05B5-4301-B07D-E3CEB25BD65F}</x14:id>
        </ext>
      </extLst>
    </cfRule>
    <cfRule type="dataBar" priority="2620">
      <dataBar>
        <cfvo type="min"/>
        <cfvo type="max"/>
        <color rgb="FF63C384"/>
      </dataBar>
      <extLst>
        <ext xmlns:x14="http://schemas.microsoft.com/office/spreadsheetml/2009/9/main" uri="{B025F937-C7B1-47D3-B67F-A62EFF666E3E}">
          <x14:id>{0C3B7354-22B2-4806-BA5D-CDD138CA0890}</x14:id>
        </ext>
      </extLst>
    </cfRule>
    <cfRule type="dataBar" priority="2618">
      <dataBar>
        <cfvo type="min"/>
        <cfvo type="max"/>
        <color rgb="FF63C384"/>
      </dataBar>
      <extLst>
        <ext xmlns:x14="http://schemas.microsoft.com/office/spreadsheetml/2009/9/main" uri="{B025F937-C7B1-47D3-B67F-A62EFF666E3E}">
          <x14:id>{DAE0A3D2-82CB-4761-813F-0477004440D5}</x14:id>
        </ext>
      </extLst>
    </cfRule>
  </conditionalFormatting>
  <pageMargins left="0.70866141732283472" right="0.70866141732283472" top="0.74803149606299213" bottom="0.74803149606299213" header="0.31496062992125984" footer="0.31496062992125984"/>
  <pageSetup scale="21" fitToHeight="0" orientation="portrait" r:id="rId1"/>
  <extLst>
    <ext xmlns:x14="http://schemas.microsoft.com/office/spreadsheetml/2009/9/main" uri="{78C0D931-6437-407d-A8EE-F0AAD7539E65}">
      <x14:conditionalFormattings>
        <x14:conditionalFormatting xmlns:xm="http://schemas.microsoft.com/office/excel/2006/main">
          <x14:cfRule type="dataBar" id="{57DF1301-2773-45EA-949E-D19B3A3A35EC}">
            <x14:dataBar minLength="0" maxLength="100" border="1" negativeBarBorderColorSameAsPositive="0">
              <x14:cfvo type="autoMin"/>
              <x14:cfvo type="autoMax"/>
              <x14:borderColor rgb="FF008AEF"/>
              <x14:negativeFillColor rgb="FFFF0000"/>
              <x14:negativeBorderColor rgb="FFFF0000"/>
              <x14:axisColor rgb="FF000000"/>
            </x14:dataBar>
          </x14:cfRule>
          <xm:sqref>E55:E64 E66:E68</xm:sqref>
        </x14:conditionalFormatting>
        <x14:conditionalFormatting xmlns:xm="http://schemas.microsoft.com/office/excel/2006/main">
          <x14:cfRule type="dataBar" id="{89BB50C2-5D3F-4768-9482-2853BABE033E}">
            <x14:dataBar minLength="0" maxLength="100" border="1" negativeBarBorderColorSameAsPositive="0">
              <x14:cfvo type="autoMin"/>
              <x14:cfvo type="autoMax"/>
              <x14:borderColor rgb="FF008AEF"/>
              <x14:negativeFillColor rgb="FFFF0000"/>
              <x14:negativeBorderColor rgb="FFFF0000"/>
              <x14:axisColor rgb="FF000000"/>
            </x14:dataBar>
          </x14:cfRule>
          <xm:sqref>E220:E224</xm:sqref>
        </x14:conditionalFormatting>
        <x14:conditionalFormatting xmlns:xm="http://schemas.microsoft.com/office/excel/2006/main">
          <x14:cfRule type="dataBar" id="{E4995991-A06F-45B0-89E2-1BF2B6D2B322}">
            <x14:dataBar minLength="0" maxLength="100" border="1" negativeBarBorderColorSameAsPositive="0">
              <x14:cfvo type="autoMin"/>
              <x14:cfvo type="autoMax"/>
              <x14:borderColor rgb="FFD6007B"/>
              <x14:negativeFillColor rgb="FFFF0000"/>
              <x14:negativeBorderColor rgb="FFFF0000"/>
              <x14:axisColor rgb="FF000000"/>
            </x14:dataBar>
          </x14:cfRule>
          <xm:sqref>E491:E498</xm:sqref>
        </x14:conditionalFormatting>
        <x14:conditionalFormatting xmlns:xm="http://schemas.microsoft.com/office/excel/2006/main">
          <x14:cfRule type="dataBar" id="{0252689E-F9F9-4362-8321-79734FBB7F2B}">
            <x14:dataBar minLength="0" maxLength="100" border="1" negativeBarBorderColorSameAsPositive="0">
              <x14:cfvo type="autoMin"/>
              <x14:cfvo type="autoMax"/>
              <x14:borderColor rgb="FFD6007B"/>
              <x14:negativeFillColor rgb="FFFF0000"/>
              <x14:negativeBorderColor rgb="FFFF0000"/>
              <x14:axisColor rgb="FF000000"/>
            </x14:dataBar>
          </x14:cfRule>
          <xm:sqref>E502:E506</xm:sqref>
        </x14:conditionalFormatting>
        <x14:conditionalFormatting xmlns:xm="http://schemas.microsoft.com/office/excel/2006/main">
          <x14:cfRule type="dataBar" id="{C021F474-6E1A-4493-87B9-EC58D17F9276}">
            <x14:dataBar minLength="0" maxLength="100" border="1" negativeBarBorderColorSameAsPositive="0">
              <x14:cfvo type="autoMin"/>
              <x14:cfvo type="autoMax"/>
              <x14:borderColor rgb="FF008AEF"/>
              <x14:negativeFillColor rgb="FFFF0000"/>
              <x14:negativeBorderColor rgb="FFFF0000"/>
              <x14:axisColor rgb="FF000000"/>
            </x14:dataBar>
          </x14:cfRule>
          <xm:sqref>E13:F14 E16:F24 E26:F27</xm:sqref>
        </x14:conditionalFormatting>
        <x14:conditionalFormatting xmlns:xm="http://schemas.microsoft.com/office/excel/2006/main">
          <x14:cfRule type="dataBar" id="{9B6D2381-6582-4424-93AD-D2AAAE0980BE}">
            <x14:dataBar minLength="0" maxLength="100" border="1" negativeBarBorderColorSameAsPositive="0">
              <x14:cfvo type="autoMin"/>
              <x14:cfvo type="autoMax"/>
              <x14:borderColor rgb="FF008AEF"/>
              <x14:negativeFillColor rgb="FFFF0000"/>
              <x14:negativeBorderColor rgb="FFFF0000"/>
              <x14:axisColor rgb="FF000000"/>
            </x14:dataBar>
          </x14:cfRule>
          <xm:sqref>E15:F15</xm:sqref>
        </x14:conditionalFormatting>
        <x14:conditionalFormatting xmlns:xm="http://schemas.microsoft.com/office/excel/2006/main">
          <x14:cfRule type="dataBar" id="{7817721D-DD65-447F-B2FB-3CB867913D27}">
            <x14:dataBar minLength="0" maxLength="100" border="1" negativeBarBorderColorSameAsPositive="0">
              <x14:cfvo type="autoMin"/>
              <x14:cfvo type="autoMax"/>
              <x14:borderColor rgb="FF008AEF"/>
              <x14:negativeFillColor rgb="FFFF0000"/>
              <x14:negativeBorderColor rgb="FFFF0000"/>
              <x14:axisColor rgb="FF000000"/>
            </x14:dataBar>
          </x14:cfRule>
          <xm:sqref>E25:F25</xm:sqref>
        </x14:conditionalFormatting>
        <x14:conditionalFormatting xmlns:xm="http://schemas.microsoft.com/office/excel/2006/main">
          <x14:cfRule type="dataBar" id="{01DE4D91-6994-41B0-BAA3-5D6214600A05}">
            <x14:dataBar minLength="0" maxLength="100" border="1" negativeBarBorderColorSameAsPositive="0">
              <x14:cfvo type="autoMin"/>
              <x14:cfvo type="autoMax"/>
              <x14:borderColor rgb="FF008AEF"/>
              <x14:negativeFillColor rgb="FFFF0000"/>
              <x14:negativeBorderColor rgb="FFFF0000"/>
              <x14:axisColor rgb="FF000000"/>
            </x14:dataBar>
          </x14:cfRule>
          <xm:sqref>E36:F50</xm:sqref>
        </x14:conditionalFormatting>
        <x14:conditionalFormatting xmlns:xm="http://schemas.microsoft.com/office/excel/2006/main">
          <x14:cfRule type="dataBar" id="{0BFB388E-5EFE-4DB6-A37D-14C49630F0FA}">
            <x14:dataBar minLength="0" maxLength="100" border="1" negativeBarBorderColorSameAsPositive="0">
              <x14:cfvo type="autoMin"/>
              <x14:cfvo type="autoMax"/>
              <x14:borderColor rgb="FF008AEF"/>
              <x14:negativeFillColor rgb="FFFF0000"/>
              <x14:negativeBorderColor rgb="FFFF0000"/>
              <x14:axisColor rgb="FF000000"/>
            </x14:dataBar>
          </x14:cfRule>
          <xm:sqref>E45:F49 E36:F43</xm:sqref>
        </x14:conditionalFormatting>
        <x14:conditionalFormatting xmlns:xm="http://schemas.microsoft.com/office/excel/2006/main">
          <x14:cfRule type="dataBar" id="{6EAAE2D2-C9E9-4304-A160-CD44D5EADD7F}">
            <x14:dataBar minLength="0" maxLength="100" border="1" negativeBarBorderColorSameAsPositive="0">
              <x14:cfvo type="autoMin"/>
              <x14:cfvo type="autoMax"/>
              <x14:borderColor rgb="FF008AEF"/>
              <x14:negativeFillColor rgb="FFFF0000"/>
              <x14:negativeBorderColor rgb="FFFF0000"/>
              <x14:axisColor rgb="FF000000"/>
            </x14:dataBar>
          </x14:cfRule>
          <xm:sqref>E45:F50</xm:sqref>
        </x14:conditionalFormatting>
        <x14:conditionalFormatting xmlns:xm="http://schemas.microsoft.com/office/excel/2006/main">
          <x14:cfRule type="dataBar" id="{6DF4E425-CA33-4CA2-AF58-92616D88B8C0}">
            <x14:dataBar minLength="0" maxLength="100" border="1" negativeBarBorderColorSameAsPositive="0">
              <x14:cfvo type="autoMin"/>
              <x14:cfvo type="autoMax"/>
              <x14:borderColor rgb="FF008AEF"/>
              <x14:negativeFillColor rgb="FFFF0000"/>
              <x14:negativeBorderColor rgb="FFFF0000"/>
              <x14:axisColor rgb="FF000000"/>
            </x14:dataBar>
          </x14:cfRule>
          <xm:sqref>E249:F258</xm:sqref>
        </x14:conditionalFormatting>
        <x14:conditionalFormatting xmlns:xm="http://schemas.microsoft.com/office/excel/2006/main">
          <x14:cfRule type="dataBar" id="{FAB61CE6-2CC5-4522-BE3B-A7FBCA94CDA3}">
            <x14:dataBar minLength="0" maxLength="100" border="1" negativeBarBorderColorSameAsPositive="0">
              <x14:cfvo type="autoMin"/>
              <x14:cfvo type="autoMax"/>
              <x14:borderColor rgb="FF008AEF"/>
              <x14:negativeFillColor rgb="FFFF0000"/>
              <x14:negativeBorderColor rgb="FFFF0000"/>
              <x14:axisColor rgb="FF000000"/>
            </x14:dataBar>
          </x14:cfRule>
          <xm:sqref>E340:F344</xm:sqref>
        </x14:conditionalFormatting>
        <x14:conditionalFormatting xmlns:xm="http://schemas.microsoft.com/office/excel/2006/main">
          <x14:cfRule type="dataBar" id="{E168794E-276B-4144-9F9A-23E6F53293C0}">
            <x14:dataBar minLength="0" maxLength="100" border="1" negativeBarBorderColorSameAsPositive="0">
              <x14:cfvo type="autoMin"/>
              <x14:cfvo type="autoMax"/>
              <x14:borderColor rgb="FF63C384"/>
              <x14:negativeFillColor rgb="FFFF0000"/>
              <x14:negativeBorderColor rgb="FFFF0000"/>
              <x14:axisColor rgb="FF000000"/>
            </x14:dataBar>
          </x14:cfRule>
          <xm:sqref>E349:F350</xm:sqref>
        </x14:conditionalFormatting>
        <x14:conditionalFormatting xmlns:xm="http://schemas.microsoft.com/office/excel/2006/main">
          <x14:cfRule type="dataBar" id="{59F11F3F-E005-4D60-854F-6B066B8A3672}">
            <x14:dataBar minLength="0" maxLength="100" border="1" negativeBarBorderColorSameAsPositive="0">
              <x14:cfvo type="autoMin"/>
              <x14:cfvo type="autoMax"/>
              <x14:borderColor rgb="FF63C384"/>
              <x14:negativeFillColor rgb="FFFF0000"/>
              <x14:negativeBorderColor rgb="FFFF0000"/>
              <x14:axisColor rgb="FF000000"/>
            </x14:dataBar>
          </x14:cfRule>
          <xm:sqref>E359:F363</xm:sqref>
        </x14:conditionalFormatting>
        <x14:conditionalFormatting xmlns:xm="http://schemas.microsoft.com/office/excel/2006/main">
          <x14:cfRule type="dataBar" id="{1CAD0F12-1842-4173-9A4B-5A09BD444E5F}">
            <x14:dataBar minLength="0" maxLength="100" border="1" negativeBarBorderColorSameAsPositive="0">
              <x14:cfvo type="autoMin"/>
              <x14:cfvo type="autoMax"/>
              <x14:borderColor rgb="FFD6007B"/>
              <x14:negativeFillColor rgb="FFFF0000"/>
              <x14:negativeBorderColor rgb="FFFF0000"/>
              <x14:axisColor rgb="FF000000"/>
            </x14:dataBar>
          </x14:cfRule>
          <xm:sqref>E520:F529</xm:sqref>
        </x14:conditionalFormatting>
        <x14:conditionalFormatting xmlns:xm="http://schemas.microsoft.com/office/excel/2006/main">
          <x14:cfRule type="dataBar" id="{774924A8-A02F-4E99-8A8F-588D8D2D7561}">
            <x14:dataBar minLength="0" maxLength="100" border="1" negativeBarBorderColorSameAsPositive="0">
              <x14:cfvo type="autoMin"/>
              <x14:cfvo type="autoMax"/>
              <x14:borderColor rgb="FF008AEF"/>
              <x14:negativeFillColor rgb="FFFF0000"/>
              <x14:negativeBorderColor rgb="FFFF0000"/>
              <x14:axisColor rgb="FF000000"/>
            </x14:dataBar>
          </x14:cfRule>
          <xm:sqref>E287:G295</xm:sqref>
        </x14:conditionalFormatting>
        <x14:conditionalFormatting xmlns:xm="http://schemas.microsoft.com/office/excel/2006/main">
          <x14:cfRule type="dataBar" id="{192F98A5-5F3B-404A-B4EC-29168A0511FB}">
            <x14:dataBar minLength="0" maxLength="100" border="1" negativeBarBorderColorSameAsPositive="0">
              <x14:cfvo type="autoMin"/>
              <x14:cfvo type="autoMax"/>
              <x14:borderColor rgb="FF63C384"/>
              <x14:negativeFillColor rgb="FFFF0000"/>
              <x14:negativeBorderColor rgb="FFFF0000"/>
              <x14:axisColor rgb="FF000000"/>
            </x14:dataBar>
          </x14:cfRule>
          <xm:sqref>E316:G316 E317:E319</xm:sqref>
        </x14:conditionalFormatting>
        <x14:conditionalFormatting xmlns:xm="http://schemas.microsoft.com/office/excel/2006/main">
          <x14:cfRule type="dataBar" id="{ABD1D578-4911-4C17-9BDB-BB4C95843979}">
            <x14:dataBar minLength="0" maxLength="100" border="1" negativeBarBorderColorSameAsPositive="0">
              <x14:cfvo type="autoMin"/>
              <x14:cfvo type="autoMax"/>
              <x14:borderColor rgb="FF63C384"/>
              <x14:negativeFillColor rgb="FFFF0000"/>
              <x14:negativeBorderColor rgb="FFFF0000"/>
              <x14:axisColor rgb="FF000000"/>
            </x14:dataBar>
          </x14:cfRule>
          <xm:sqref>E316:G319</xm:sqref>
        </x14:conditionalFormatting>
        <x14:conditionalFormatting xmlns:xm="http://schemas.microsoft.com/office/excel/2006/main">
          <x14:cfRule type="dataBar" id="{DC441668-ADA0-4C41-94DD-F86466E6BEC4}">
            <x14:dataBar minLength="0" maxLength="100" border="1" negativeBarBorderColorSameAsPositive="0">
              <x14:cfvo type="autoMin"/>
              <x14:cfvo type="autoMax"/>
              <x14:borderColor rgb="FF008AEF"/>
              <x14:negativeFillColor rgb="FFFF0000"/>
              <x14:negativeBorderColor rgb="FFFF0000"/>
              <x14:axisColor rgb="FF000000"/>
            </x14:dataBar>
          </x14:cfRule>
          <xm:sqref>E402:G417 E418:I421</xm:sqref>
        </x14:conditionalFormatting>
        <x14:conditionalFormatting xmlns:xm="http://schemas.microsoft.com/office/excel/2006/main">
          <x14:cfRule type="dataBar" id="{436AF19D-AEE3-45A1-AD2F-C02A54F53380}">
            <x14:dataBar minLength="0" maxLength="100" border="1" negativeBarBorderColorSameAsPositive="0">
              <x14:cfvo type="autoMin"/>
              <x14:cfvo type="autoMax"/>
              <x14:borderColor rgb="FF008AEF"/>
              <x14:negativeFillColor rgb="FFFF0000"/>
              <x14:negativeBorderColor rgb="FFFF0000"/>
              <x14:axisColor rgb="FF000000"/>
            </x14:dataBar>
          </x14:cfRule>
          <xm:sqref>E425:G432</xm:sqref>
        </x14:conditionalFormatting>
        <x14:conditionalFormatting xmlns:xm="http://schemas.microsoft.com/office/excel/2006/main">
          <x14:cfRule type="dataBar" id="{7BEBF30F-EAEB-441F-9690-6BA6BA1E5812}">
            <x14:dataBar minLength="0" maxLength="100" border="1" negativeBarBorderColorSameAsPositive="0">
              <x14:cfvo type="autoMin"/>
              <x14:cfvo type="autoMax"/>
              <x14:borderColor rgb="FF008AEF"/>
              <x14:negativeFillColor rgb="FFFF0000"/>
              <x14:negativeBorderColor rgb="FFFF0000"/>
              <x14:axisColor rgb="FF000000"/>
            </x14:dataBar>
          </x14:cfRule>
          <xm:sqref>E13:H14</xm:sqref>
        </x14:conditionalFormatting>
        <x14:conditionalFormatting xmlns:xm="http://schemas.microsoft.com/office/excel/2006/main">
          <x14:cfRule type="dataBar" id="{0899F41C-0C7A-4F99-8054-BD1D3A82E39C}">
            <x14:dataBar minLength="0" maxLength="100" border="1" negativeBarBorderColorSameAsPositive="0">
              <x14:cfvo type="autoMin"/>
              <x14:cfvo type="autoMax"/>
              <x14:borderColor rgb="FF008AEF"/>
              <x14:negativeFillColor rgb="FFFF0000"/>
              <x14:negativeBorderColor rgb="FFFF0000"/>
              <x14:axisColor rgb="FF000000"/>
            </x14:dataBar>
          </x14:cfRule>
          <xm:sqref>E13:H27</xm:sqref>
        </x14:conditionalFormatting>
        <x14:conditionalFormatting xmlns:xm="http://schemas.microsoft.com/office/excel/2006/main">
          <x14:cfRule type="dataBar" id="{419CF594-9498-480C-99CB-A102C837ACEC}">
            <x14:dataBar minLength="0" maxLength="100" border="1" negativeBarBorderColorSameAsPositive="0">
              <x14:cfvo type="autoMin"/>
              <x14:cfvo type="autoMax"/>
              <x14:borderColor rgb="FF008AEF"/>
              <x14:negativeFillColor rgb="FFFF0000"/>
              <x14:negativeBorderColor rgb="FFFF0000"/>
              <x14:axisColor rgb="FF000000"/>
            </x14:dataBar>
          </x14:cfRule>
          <xm:sqref>E74:H137</xm:sqref>
        </x14:conditionalFormatting>
        <x14:conditionalFormatting xmlns:xm="http://schemas.microsoft.com/office/excel/2006/main">
          <x14:cfRule type="dataBar" id="{61CF5D29-5BD9-486B-8A15-6D1A8D78ABB9}">
            <x14:dataBar minLength="0" maxLength="100" border="1" negativeBarBorderColorSameAsPositive="0">
              <x14:cfvo type="autoMin"/>
              <x14:cfvo type="autoMax"/>
              <x14:borderColor rgb="FF63C384"/>
              <x14:negativeFillColor rgb="FFFF0000"/>
              <x14:negativeBorderColor rgb="FFFF0000"/>
              <x14:axisColor rgb="FF000000"/>
            </x14:dataBar>
          </x14:cfRule>
          <xm:sqref>E151:H214</xm:sqref>
        </x14:conditionalFormatting>
        <x14:conditionalFormatting xmlns:xm="http://schemas.microsoft.com/office/excel/2006/main">
          <x14:cfRule type="dataBar" id="{C8A4A689-11FE-42DE-BEF7-B3B58B667280}">
            <x14:dataBar minLength="0" maxLength="100" border="1" negativeBarBorderColorSameAsPositive="0">
              <x14:cfvo type="autoMin"/>
              <x14:cfvo type="autoMax"/>
              <x14:borderColor rgb="FF63C384"/>
              <x14:negativeFillColor rgb="FFFF0000"/>
              <x14:negativeBorderColor rgb="FFFF0000"/>
              <x14:axisColor rgb="FF000000"/>
            </x14:dataBar>
          </x14:cfRule>
          <xm:sqref>E324:H332</xm:sqref>
        </x14:conditionalFormatting>
        <x14:conditionalFormatting xmlns:xm="http://schemas.microsoft.com/office/excel/2006/main">
          <x14:cfRule type="dataBar" id="{D77558F1-08AA-40D7-8DB3-A663698C79C5}">
            <x14:dataBar minLength="0" maxLength="100" border="1" negativeBarBorderColorSameAsPositive="0">
              <x14:cfvo type="autoMin"/>
              <x14:cfvo type="autoMax"/>
              <x14:borderColor rgb="FF63C384"/>
              <x14:negativeFillColor rgb="FFFF0000"/>
              <x14:negativeBorderColor rgb="FFFF0000"/>
              <x14:axisColor rgb="FF000000"/>
            </x14:dataBar>
          </x14:cfRule>
          <xm:sqref>E340:H344</xm:sqref>
        </x14:conditionalFormatting>
        <x14:conditionalFormatting xmlns:xm="http://schemas.microsoft.com/office/excel/2006/main">
          <x14:cfRule type="dataBar" id="{C03A7BD7-4E41-4C7A-86B2-0710268FF4B3}">
            <x14:dataBar minLength="0" maxLength="100" border="1" negativeBarBorderColorSameAsPositive="0">
              <x14:cfvo type="autoMin"/>
              <x14:cfvo type="autoMax"/>
              <x14:borderColor rgb="FF63C384"/>
              <x14:negativeFillColor rgb="FFFF0000"/>
              <x14:negativeBorderColor rgb="FFFF0000"/>
              <x14:axisColor rgb="FF000000"/>
            </x14:dataBar>
          </x14:cfRule>
          <xm:sqref>E369:H374</xm:sqref>
        </x14:conditionalFormatting>
        <x14:conditionalFormatting xmlns:xm="http://schemas.microsoft.com/office/excel/2006/main">
          <x14:cfRule type="dataBar" id="{B5E67D49-6A7B-4D14-9102-460B4DD3C217}">
            <x14:dataBar minLength="0" maxLength="100" border="1" negativeBarBorderColorSameAsPositive="0">
              <x14:cfvo type="autoMin"/>
              <x14:cfvo type="autoMax"/>
              <x14:borderColor rgb="FF63C384"/>
              <x14:negativeFillColor rgb="FFFF0000"/>
              <x14:negativeBorderColor rgb="FFFF0000"/>
              <x14:axisColor rgb="FF000000"/>
            </x14:dataBar>
          </x14:cfRule>
          <xm:sqref>E381:H383</xm:sqref>
        </x14:conditionalFormatting>
        <x14:conditionalFormatting xmlns:xm="http://schemas.microsoft.com/office/excel/2006/main">
          <x14:cfRule type="dataBar" id="{76A40689-1885-41CE-BFE0-51B9E4240CD2}">
            <x14:dataBar minLength="0" maxLength="100" border="1" negativeBarBorderColorSameAsPositive="0">
              <x14:cfvo type="autoMin"/>
              <x14:cfvo type="autoMax"/>
              <x14:borderColor rgb="FF63C384"/>
              <x14:negativeFillColor rgb="FFFF0000"/>
              <x14:negativeBorderColor rgb="FFFF0000"/>
              <x14:axisColor rgb="FF000000"/>
            </x14:dataBar>
          </x14:cfRule>
          <xm:sqref>E387:H398</xm:sqref>
        </x14:conditionalFormatting>
        <x14:conditionalFormatting xmlns:xm="http://schemas.microsoft.com/office/excel/2006/main">
          <x14:cfRule type="dataBar" id="{9F9EBB00-CCFA-4E49-BA96-1A84513EACF6}">
            <x14:dataBar minLength="0" maxLength="100" border="1" negativeBarBorderColorSameAsPositive="0">
              <x14:cfvo type="autoMin"/>
              <x14:cfvo type="autoMax"/>
              <x14:borderColor rgb="FFD6007B"/>
              <x14:negativeFillColor rgb="FFFF0000"/>
              <x14:negativeBorderColor rgb="FFFF0000"/>
              <x14:axisColor rgb="FF000000"/>
            </x14:dataBar>
          </x14:cfRule>
          <xm:sqref>E439:H482</xm:sqref>
        </x14:conditionalFormatting>
        <x14:conditionalFormatting xmlns:xm="http://schemas.microsoft.com/office/excel/2006/main">
          <x14:cfRule type="dataBar" id="{424C0C2D-E825-4E66-8CCB-4A4BF5F84A74}">
            <x14:dataBar minLength="0" maxLength="100" border="1" negativeBarBorderColorSameAsPositive="0">
              <x14:cfvo type="autoMin"/>
              <x14:cfvo type="autoMax"/>
              <x14:borderColor rgb="FF63C384"/>
              <x14:negativeFillColor rgb="FFFF0000"/>
              <x14:negativeBorderColor rgb="FFFF0000"/>
              <x14:axisColor rgb="FF000000"/>
            </x14:dataBar>
          </x14:cfRule>
          <xm:sqref>E299:J308</xm:sqref>
        </x14:conditionalFormatting>
        <x14:conditionalFormatting xmlns:xm="http://schemas.microsoft.com/office/excel/2006/main">
          <x14:cfRule type="dataBar" id="{852DDEB0-8383-4B25-BC60-D3F5F400F3B4}">
            <x14:dataBar minLength="0" maxLength="100" border="1" negativeBarBorderColorSameAsPositive="0">
              <x14:cfvo type="autoMin"/>
              <x14:cfvo type="autoMax"/>
              <x14:borderColor rgb="FF63C384"/>
              <x14:negativeFillColor rgb="FFFF0000"/>
              <x14:negativeBorderColor rgb="FFFF0000"/>
              <x14:axisColor rgb="FF000000"/>
            </x14:dataBar>
          </x14:cfRule>
          <xm:sqref>E402:J421</xm:sqref>
        </x14:conditionalFormatting>
        <x14:conditionalFormatting xmlns:xm="http://schemas.microsoft.com/office/excel/2006/main">
          <x14:cfRule type="dataBar" id="{86715AD3-CBB6-4425-AA5C-2400377ADD55}">
            <x14:dataBar minLength="0" maxLength="100" border="1" negativeBarBorderColorSameAsPositive="0">
              <x14:cfvo type="autoMin"/>
              <x14:cfvo type="autoMax"/>
              <x14:borderColor rgb="FF63C384"/>
              <x14:negativeFillColor rgb="FFFF0000"/>
              <x14:negativeBorderColor rgb="FFFF0000"/>
              <x14:axisColor rgb="FF000000"/>
            </x14:dataBar>
          </x14:cfRule>
          <xm:sqref>E425:J432</xm:sqref>
        </x14:conditionalFormatting>
        <x14:conditionalFormatting xmlns:xm="http://schemas.microsoft.com/office/excel/2006/main">
          <x14:cfRule type="dataBar" id="{257A0102-7144-4F64-8A41-7C113AD4257F}">
            <x14:dataBar minLength="0" maxLength="100" border="1" negativeBarBorderColorSameAsPositive="0">
              <x14:cfvo type="autoMin"/>
              <x14:cfvo type="autoMax"/>
              <x14:borderColor rgb="FF008AEF"/>
              <x14:negativeFillColor rgb="FFFF0000"/>
              <x14:negativeBorderColor rgb="FFFF0000"/>
              <x14:axisColor rgb="FF000000"/>
            </x14:dataBar>
          </x14:cfRule>
          <xm:sqref>F14</xm:sqref>
        </x14:conditionalFormatting>
        <x14:conditionalFormatting xmlns:xm="http://schemas.microsoft.com/office/excel/2006/main">
          <x14:cfRule type="dataBar" id="{52A3E04A-A271-4732-9417-BE8D07206E52}">
            <x14:dataBar minLength="0" maxLength="100" border="1" negativeBarBorderColorSameAsPositive="0">
              <x14:cfvo type="autoMin"/>
              <x14:cfvo type="autoMax"/>
              <x14:borderColor rgb="FFD6007B"/>
              <x14:negativeFillColor rgb="FFFF0000"/>
              <x14:negativeBorderColor rgb="FFFF0000"/>
              <x14:axisColor rgb="FF000000"/>
            </x14:dataBar>
          </x14:cfRule>
          <xm:sqref>F36:F43</xm:sqref>
        </x14:conditionalFormatting>
        <x14:conditionalFormatting xmlns:xm="http://schemas.microsoft.com/office/excel/2006/main">
          <x14:cfRule type="dataBar" id="{D4817EF1-3867-458B-8196-3DE0AA42E2F3}">
            <x14:dataBar minLength="0" maxLength="100" border="1" negativeBarBorderColorSameAsPositive="0">
              <x14:cfvo type="autoMin"/>
              <x14:cfvo type="autoMax"/>
              <x14:borderColor rgb="FFD6007B"/>
              <x14:negativeFillColor rgb="FFFF0000"/>
              <x14:negativeBorderColor rgb="FFFF0000"/>
              <x14:axisColor rgb="FF000000"/>
            </x14:dataBar>
          </x14:cfRule>
          <xm:sqref>F36:F50</xm:sqref>
        </x14:conditionalFormatting>
        <x14:conditionalFormatting xmlns:xm="http://schemas.microsoft.com/office/excel/2006/main">
          <x14:cfRule type="dataBar" id="{ABB2C095-7F18-4A6B-87A1-308E8AEC7F65}">
            <x14:dataBar minLength="0" maxLength="100" border="1" negativeBarBorderColorSameAsPositive="0">
              <x14:cfvo type="autoMin"/>
              <x14:cfvo type="autoMax"/>
              <x14:borderColor rgb="FFD6007B"/>
              <x14:negativeFillColor rgb="FFFF0000"/>
              <x14:negativeBorderColor rgb="FFFF0000"/>
              <x14:axisColor rgb="FF000000"/>
            </x14:dataBar>
          </x14:cfRule>
          <xm:sqref>F45:F50</xm:sqref>
        </x14:conditionalFormatting>
        <x14:conditionalFormatting xmlns:xm="http://schemas.microsoft.com/office/excel/2006/main">
          <x14:cfRule type="dataBar" id="{4003AFB9-9A0B-46B9-8AE8-8927A061FACD}">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94A43203-12C8-4281-8A05-6C0794666110}">
            <x14:dataBar minLength="0" maxLength="100" border="1" negativeBarBorderColorSameAsPositive="0">
              <x14:cfvo type="autoMin"/>
              <x14:cfvo type="autoMax"/>
              <x14:borderColor rgb="FF008AEF"/>
              <x14:negativeFillColor rgb="FFFF0000"/>
              <x14:negativeBorderColor rgb="FFFF0000"/>
              <x14:axisColor rgb="FF000000"/>
            </x14:dataBar>
          </x14:cfRule>
          <xm:sqref>F50</xm:sqref>
        </x14:conditionalFormatting>
        <x14:conditionalFormatting xmlns:xm="http://schemas.microsoft.com/office/excel/2006/main">
          <x14:cfRule type="dataBar" id="{7B39E6CA-C943-40BC-9D5B-DE8054EB983B}">
            <x14:dataBar minLength="0" maxLength="100" border="1" negativeBarBorderColorSameAsPositive="0">
              <x14:cfvo type="autoMin"/>
              <x14:cfvo type="autoMax"/>
              <x14:borderColor rgb="FF008AEF"/>
              <x14:negativeFillColor rgb="FFFF0000"/>
              <x14:negativeBorderColor rgb="FFFF0000"/>
              <x14:axisColor rgb="FF000000"/>
            </x14:dataBar>
          </x14:cfRule>
          <xm:sqref>F55:F59 F68 F61:F62 F64 G70 G72</xm:sqref>
        </x14:conditionalFormatting>
        <x14:conditionalFormatting xmlns:xm="http://schemas.microsoft.com/office/excel/2006/main">
          <x14:cfRule type="dataBar" id="{94282B60-ACC1-486D-A0F6-A9F0913943FC}">
            <x14:dataBar minLength="0" maxLength="100" border="1" negativeBarBorderColorSameAsPositive="0">
              <x14:cfvo type="autoMin"/>
              <x14:cfvo type="autoMax"/>
              <x14:borderColor rgb="FFD6007B"/>
              <x14:negativeFillColor rgb="FFFF0000"/>
              <x14:negativeBorderColor rgb="FFFF0000"/>
              <x14:axisColor rgb="FF000000"/>
            </x14:dataBar>
          </x14:cfRule>
          <xm:sqref>F55:F59</xm:sqref>
        </x14:conditionalFormatting>
        <x14:conditionalFormatting xmlns:xm="http://schemas.microsoft.com/office/excel/2006/main">
          <x14:cfRule type="dataBar" id="{D34D78C4-4ED4-421C-8B25-9322B56326CC}">
            <x14:dataBar minLength="0" maxLength="100" border="1" negativeBarBorderColorSameAsPositive="0">
              <x14:cfvo type="autoMin"/>
              <x14:cfvo type="autoMax"/>
              <x14:borderColor rgb="FFD6007B"/>
              <x14:negativeFillColor rgb="FFFF0000"/>
              <x14:negativeBorderColor rgb="FFFF0000"/>
              <x14:axisColor rgb="FF000000"/>
            </x14:dataBar>
          </x14:cfRule>
          <xm:sqref>F55:F64 F66:F68</xm:sqref>
        </x14:conditionalFormatting>
        <x14:conditionalFormatting xmlns:xm="http://schemas.microsoft.com/office/excel/2006/main">
          <x14:cfRule type="dataBar" id="{61BD7040-72F0-472D-AB08-4A586A1EC2E9}">
            <x14:dataBar minLength="0" maxLength="100" border="1" negativeBarBorderColorSameAsPositive="0">
              <x14:cfvo type="autoMin"/>
              <x14:cfvo type="autoMax"/>
              <x14:borderColor rgb="FF008AEF"/>
              <x14:negativeFillColor rgb="FFFF0000"/>
              <x14:negativeBorderColor rgb="FFFF0000"/>
              <x14:axisColor rgb="FF000000"/>
            </x14:dataBar>
          </x14:cfRule>
          <xm:sqref>F220:F224 F226</xm:sqref>
        </x14:conditionalFormatting>
        <x14:conditionalFormatting xmlns:xm="http://schemas.microsoft.com/office/excel/2006/main">
          <x14:cfRule type="dataBar" id="{A06E07C5-37C6-4AF5-8FB5-1B6B66522770}">
            <x14:dataBar minLength="0" maxLength="100" border="1" negativeBarBorderColorSameAsPositive="0">
              <x14:cfvo type="autoMin"/>
              <x14:cfvo type="autoMax"/>
              <x14:borderColor rgb="FFD6007B"/>
              <x14:negativeFillColor rgb="FFFF0000"/>
              <x14:negativeBorderColor rgb="FFFF0000"/>
              <x14:axisColor rgb="FF000000"/>
            </x14:dataBar>
          </x14:cfRule>
          <xm:sqref>F220:F224</xm:sqref>
        </x14:conditionalFormatting>
        <x14:conditionalFormatting xmlns:xm="http://schemas.microsoft.com/office/excel/2006/main">
          <x14:cfRule type="dataBar" id="{EEBA5241-EDA0-43F2-B67F-F1BC01CC3787}">
            <x14:dataBar minLength="0" maxLength="100" border="1" negativeBarBorderColorSameAsPositive="0">
              <x14:cfvo type="autoMin"/>
              <x14:cfvo type="autoMax"/>
              <x14:borderColor rgb="FF008AEF"/>
              <x14:negativeFillColor rgb="FFFF0000"/>
              <x14:negativeBorderColor rgb="FFFF0000"/>
              <x14:axisColor rgb="FF000000"/>
            </x14:dataBar>
          </x14:cfRule>
          <xm:sqref>F324:F332</xm:sqref>
        </x14:conditionalFormatting>
        <x14:conditionalFormatting xmlns:xm="http://schemas.microsoft.com/office/excel/2006/main">
          <x14:cfRule type="dataBar" id="{339C7FF9-81C0-44C3-8781-0A82D6D3CFFE}">
            <x14:dataBar minLength="0" maxLength="100" border="1" negativeBarBorderColorSameAsPositive="0">
              <x14:cfvo type="autoMin"/>
              <x14:cfvo type="autoMax"/>
              <x14:borderColor rgb="FF008AEF"/>
              <x14:negativeFillColor rgb="FFFF0000"/>
              <x14:negativeBorderColor rgb="FFFF0000"/>
              <x14:axisColor rgb="FF000000"/>
            </x14:dataBar>
          </x14:cfRule>
          <xm:sqref>F359:F363</xm:sqref>
        </x14:conditionalFormatting>
        <x14:conditionalFormatting xmlns:xm="http://schemas.microsoft.com/office/excel/2006/main">
          <x14:cfRule type="dataBar" id="{7680000A-6399-4A55-BEC2-5787E9D4F5AB}">
            <x14:dataBar minLength="0" maxLength="100" border="1" negativeBarBorderColorSameAsPositive="0">
              <x14:cfvo type="autoMin"/>
              <x14:cfvo type="autoMax"/>
              <x14:borderColor rgb="FF008AEF"/>
              <x14:negativeFillColor rgb="FFFF0000"/>
              <x14:negativeBorderColor rgb="FFFF0000"/>
              <x14:axisColor rgb="FF000000"/>
            </x14:dataBar>
          </x14:cfRule>
          <xm:sqref>F387:F398</xm:sqref>
        </x14:conditionalFormatting>
        <x14:conditionalFormatting xmlns:xm="http://schemas.microsoft.com/office/excel/2006/main">
          <x14:cfRule type="dataBar" id="{BB37C301-383C-4885-B0DB-82CF21264D26}">
            <x14:dataBar minLength="0" maxLength="100" border="1" negativeBarBorderColorSameAsPositive="0">
              <x14:cfvo type="autoMin"/>
              <x14:cfvo type="autoMax"/>
              <x14:borderColor rgb="FFD6007B"/>
              <x14:negativeFillColor rgb="FFFF0000"/>
              <x14:negativeBorderColor rgb="FFFF0000"/>
              <x14:axisColor rgb="FF000000"/>
            </x14:dataBar>
          </x14:cfRule>
          <x14:cfRule type="dataBar" id="{01CFC385-19E8-4E65-9D7C-059398F0F147}">
            <x14:dataBar minLength="0" maxLength="100" border="1" negativeBarBorderColorSameAsPositive="0">
              <x14:cfvo type="autoMin"/>
              <x14:cfvo type="autoMax"/>
              <x14:borderColor rgb="FFD6007B"/>
              <x14:negativeFillColor rgb="FFFF0000"/>
              <x14:negativeBorderColor rgb="FFFF0000"/>
              <x14:axisColor rgb="FF000000"/>
            </x14:dataBar>
          </x14:cfRule>
          <xm:sqref>F491:F498</xm:sqref>
        </x14:conditionalFormatting>
        <x14:conditionalFormatting xmlns:xm="http://schemas.microsoft.com/office/excel/2006/main">
          <x14:cfRule type="dataBar" id="{84FB63AC-C7F7-47DF-8396-686385B6E6FA}">
            <x14:dataBar minLength="0" maxLength="100" border="1" negativeBarBorderColorSameAsPositive="0">
              <x14:cfvo type="autoMin"/>
              <x14:cfvo type="autoMax"/>
              <x14:borderColor rgb="FFD6007B"/>
              <x14:negativeFillColor rgb="FFFF0000"/>
              <x14:negativeBorderColor rgb="FFFF0000"/>
              <x14:axisColor rgb="FF000000"/>
            </x14:dataBar>
          </x14:cfRule>
          <xm:sqref>F502:F506</xm:sqref>
        </x14:conditionalFormatting>
        <x14:conditionalFormatting xmlns:xm="http://schemas.microsoft.com/office/excel/2006/main">
          <x14:cfRule type="dataBar" id="{A9F574BC-F7D3-4D8B-97C2-92FC0EF19195}">
            <x14:dataBar minLength="0" maxLength="100" border="1" negativeBarBorderColorSameAsPositive="0">
              <x14:cfvo type="autoMin"/>
              <x14:cfvo type="autoMax"/>
              <x14:borderColor rgb="FF008AEF"/>
              <x14:negativeFillColor rgb="FFFF0000"/>
              <x14:negativeBorderColor rgb="FFFF0000"/>
              <x14:axisColor rgb="FF000000"/>
            </x14:dataBar>
          </x14:cfRule>
          <xm:sqref>G36:G49 E45:E49 E36:E43</xm:sqref>
        </x14:conditionalFormatting>
        <x14:conditionalFormatting xmlns:xm="http://schemas.microsoft.com/office/excel/2006/main">
          <x14:cfRule type="dataBar" id="{1020C861-5201-4A07-B5EC-DD2EE8583DA4}">
            <x14:dataBar minLength="0" maxLength="100" border="1" negativeBarBorderColorSameAsPositive="0">
              <x14:cfvo type="autoMin"/>
              <x14:cfvo type="autoMax"/>
              <x14:borderColor rgb="FF008AEF"/>
              <x14:negativeFillColor rgb="FFFF0000"/>
              <x14:negativeBorderColor rgb="FFFF0000"/>
              <x14:axisColor rgb="FF000000"/>
            </x14:dataBar>
          </x14:cfRule>
          <xm:sqref>G13:J27 K50</xm:sqref>
        </x14:conditionalFormatting>
        <x14:conditionalFormatting xmlns:xm="http://schemas.microsoft.com/office/excel/2006/main">
          <x14:cfRule type="dataBar" id="{EDE7ED8C-639B-4FC1-8B99-60D9EA25A9E8}">
            <x14:dataBar minLength="0" maxLength="100" border="1" negativeBarBorderColorSameAsPositive="0">
              <x14:cfvo type="autoMin"/>
              <x14:cfvo type="autoMax"/>
              <x14:borderColor rgb="FFFF555A"/>
              <x14:negativeFillColor rgb="FFFF0000"/>
              <x14:negativeBorderColor rgb="FFFF0000"/>
              <x14:axisColor rgb="FF000000"/>
            </x14:dataBar>
          </x14:cfRule>
          <xm:sqref>H151:H157</xm:sqref>
        </x14:conditionalFormatting>
        <x14:conditionalFormatting xmlns:xm="http://schemas.microsoft.com/office/excel/2006/main">
          <x14:cfRule type="dataBar" id="{61F3EB0D-769C-4B55-A19D-5981004E5AB2}">
            <x14:dataBar minLength="0" maxLength="100" border="1" negativeBarBorderColorSameAsPositive="0">
              <x14:cfvo type="autoMin"/>
              <x14:cfvo type="autoMax"/>
              <x14:borderColor rgb="FFFF555A"/>
              <x14:negativeFillColor rgb="FFFF0000"/>
              <x14:negativeBorderColor rgb="FFFF0000"/>
              <x14:axisColor rgb="FF000000"/>
            </x14:dataBar>
          </x14:cfRule>
          <x14:cfRule type="dataBar" id="{70FCED39-8AF6-493D-B520-2017BEA8AF35}">
            <x14:dataBar minLength="0" maxLength="100" border="1" negativeBarBorderColorSameAsPositive="0">
              <x14:cfvo type="autoMin"/>
              <x14:cfvo type="autoMax"/>
              <x14:borderColor rgb="FFFFB628"/>
              <x14:negativeFillColor rgb="FFFF0000"/>
              <x14:negativeBorderColor rgb="FFFF0000"/>
              <x14:axisColor rgb="FF000000"/>
            </x14:dataBar>
          </x14:cfRule>
          <xm:sqref>H151:H214</xm:sqref>
        </x14:conditionalFormatting>
        <x14:conditionalFormatting xmlns:xm="http://schemas.microsoft.com/office/excel/2006/main">
          <x14:cfRule type="dataBar" id="{DC90F6AC-1B63-40C8-A6AD-75968357FD4C}">
            <x14:dataBar minLength="0" maxLength="100" border="1" negativeBarBorderColorSameAsPositive="0">
              <x14:cfvo type="autoMin"/>
              <x14:cfvo type="autoMax"/>
              <x14:borderColor rgb="FF008AEF"/>
              <x14:negativeFillColor rgb="FFFF0000"/>
              <x14:negativeBorderColor rgb="FFFF0000"/>
              <x14:axisColor rgb="FF000000"/>
            </x14:dataBar>
          </x14:cfRule>
          <xm:sqref>H387:H398</xm:sqref>
        </x14:conditionalFormatting>
        <x14:conditionalFormatting xmlns:xm="http://schemas.microsoft.com/office/excel/2006/main">
          <x14:cfRule type="dataBar" id="{13AC7310-F84B-4A47-84B1-B1031047B8C4}">
            <x14:dataBar minLength="0" maxLength="100" border="1" negativeBarBorderColorSameAsPositive="0">
              <x14:cfvo type="autoMin"/>
              <x14:cfvo type="autoMax"/>
              <x14:borderColor rgb="FF008AEF"/>
              <x14:negativeFillColor rgb="FFFF0000"/>
              <x14:negativeBorderColor rgb="FFFF0000"/>
              <x14:axisColor rgb="FF000000"/>
            </x14:dataBar>
          </x14:cfRule>
          <xm:sqref>H403</xm:sqref>
        </x14:conditionalFormatting>
        <x14:conditionalFormatting xmlns:xm="http://schemas.microsoft.com/office/excel/2006/main">
          <x14:cfRule type="dataBar" id="{F07F02FE-3858-4CCE-945D-91AA0A8AEB37}">
            <x14:dataBar minLength="0" maxLength="100" border="1" negativeBarBorderColorSameAsPositive="0">
              <x14:cfvo type="autoMin"/>
              <x14:cfvo type="autoMax"/>
              <x14:borderColor rgb="FF008AEF"/>
              <x14:negativeFillColor rgb="FFFF0000"/>
              <x14:negativeBorderColor rgb="FFFF0000"/>
              <x14:axisColor rgb="FF000000"/>
            </x14:dataBar>
          </x14:cfRule>
          <xm:sqref>H405</xm:sqref>
        </x14:conditionalFormatting>
        <x14:conditionalFormatting xmlns:xm="http://schemas.microsoft.com/office/excel/2006/main">
          <x14:cfRule type="dataBar" id="{BF5A61FC-0038-46D8-A760-27E07818A5E9}">
            <x14:dataBar minLength="0" maxLength="100" border="1" negativeBarBorderColorSameAsPositive="0">
              <x14:cfvo type="autoMin"/>
              <x14:cfvo type="autoMax"/>
              <x14:borderColor rgb="FF008AEF"/>
              <x14:negativeFillColor rgb="FFFF0000"/>
              <x14:negativeBorderColor rgb="FFFF0000"/>
              <x14:axisColor rgb="FF000000"/>
            </x14:dataBar>
          </x14:cfRule>
          <xm:sqref>H409:H417</xm:sqref>
        </x14:conditionalFormatting>
        <x14:conditionalFormatting xmlns:xm="http://schemas.microsoft.com/office/excel/2006/main">
          <x14:cfRule type="dataBar" id="{4BA1076F-E92B-4261-AE09-3B9903172E77}">
            <x14:dataBar minLength="0" maxLength="100" border="1" negativeBarBorderColorSameAsPositive="0">
              <x14:cfvo type="autoMin"/>
              <x14:cfvo type="autoMax"/>
              <x14:borderColor rgb="FF008AEF"/>
              <x14:negativeFillColor rgb="FFFF0000"/>
              <x14:negativeBorderColor rgb="FFFF0000"/>
              <x14:axisColor rgb="FF000000"/>
            </x14:dataBar>
          </x14:cfRule>
          <xm:sqref>H369:J374</xm:sqref>
        </x14:conditionalFormatting>
        <x14:conditionalFormatting xmlns:xm="http://schemas.microsoft.com/office/excel/2006/main">
          <x14:cfRule type="dataBar" id="{D28EA989-DC81-448E-8943-D9CA61F1CA11}">
            <x14:dataBar minLength="0" maxLength="100" border="1" negativeBarBorderColorSameAsPositive="0">
              <x14:cfvo type="autoMin"/>
              <x14:cfvo type="autoMax"/>
              <x14:borderColor rgb="FF008AEF"/>
              <x14:negativeFillColor rgb="FFFF0000"/>
              <x14:negativeBorderColor rgb="FFFF0000"/>
              <x14:axisColor rgb="FF000000"/>
            </x14:dataBar>
          </x14:cfRule>
          <xm:sqref>H402:J421</xm:sqref>
        </x14:conditionalFormatting>
        <x14:conditionalFormatting xmlns:xm="http://schemas.microsoft.com/office/excel/2006/main">
          <x14:cfRule type="dataBar" id="{5C7BF4A0-0994-4048-AF51-A52206B64670}">
            <x14:dataBar minLength="0" maxLength="100" border="1" negativeBarBorderColorSameAsPositive="0">
              <x14:cfvo type="autoMin"/>
              <x14:cfvo type="autoMax"/>
              <x14:borderColor rgb="FF008AEF"/>
              <x14:negativeFillColor rgb="FFFF0000"/>
              <x14:negativeBorderColor rgb="FFFF0000"/>
              <x14:axisColor rgb="FF000000"/>
            </x14:dataBar>
          </x14:cfRule>
          <xm:sqref>H425:J432</xm:sqref>
        </x14:conditionalFormatting>
        <x14:conditionalFormatting xmlns:xm="http://schemas.microsoft.com/office/excel/2006/main">
          <x14:cfRule type="dataBar" id="{210AF7FA-C510-4225-946A-6E1E7B55AEBF}">
            <x14:dataBar minLength="0" maxLength="100" border="1" negativeBarBorderColorSameAsPositive="0">
              <x14:cfvo type="autoMin"/>
              <x14:cfvo type="autoMax"/>
              <x14:borderColor rgb="FF63C384"/>
              <x14:negativeFillColor rgb="FFFF0000"/>
              <x14:negativeBorderColor rgb="FFFF0000"/>
              <x14:axisColor rgb="FF000000"/>
            </x14:dataBar>
          </x14:cfRule>
          <xm:sqref>I249:I252</xm:sqref>
        </x14:conditionalFormatting>
        <x14:conditionalFormatting xmlns:xm="http://schemas.microsoft.com/office/excel/2006/main">
          <x14:cfRule type="dataBar" id="{68ED45D6-EFF0-4BE2-8ACE-4B38A0979DBF}">
            <x14:dataBar minLength="0" maxLength="100" border="1" negativeBarBorderColorSameAsPositive="0">
              <x14:cfvo type="autoMin"/>
              <x14:cfvo type="autoMax"/>
              <x14:borderColor rgb="FF63C384"/>
              <x14:negativeFillColor rgb="FFFF0000"/>
              <x14:negativeBorderColor rgb="FFFF0000"/>
              <x14:axisColor rgb="FF000000"/>
            </x14:dataBar>
          </x14:cfRule>
          <xm:sqref>I253:I258</xm:sqref>
        </x14:conditionalFormatting>
        <x14:conditionalFormatting xmlns:xm="http://schemas.microsoft.com/office/excel/2006/main">
          <x14:cfRule type="dataBar" id="{F7B1C21E-68B1-4CA0-9CDB-6E56BCEA4968}">
            <x14:dataBar minLength="0" maxLength="100" border="1" negativeBarBorderColorSameAsPositive="0">
              <x14:cfvo type="autoMin"/>
              <x14:cfvo type="autoMax"/>
              <x14:borderColor rgb="FF008AEF"/>
              <x14:negativeFillColor rgb="FFFF0000"/>
              <x14:negativeBorderColor rgb="FFFF0000"/>
              <x14:axisColor rgb="FF000000"/>
            </x14:dataBar>
          </x14:cfRule>
          <xm:sqref>I316:I319</xm:sqref>
        </x14:conditionalFormatting>
        <x14:conditionalFormatting xmlns:xm="http://schemas.microsoft.com/office/excel/2006/main">
          <x14:cfRule type="dataBar" id="{C8147DB1-8E05-49B4-94A0-1B55805DEAF5}">
            <x14:dataBar minLength="0" maxLength="100" border="1" negativeBarBorderColorSameAsPositive="0">
              <x14:cfvo type="autoMin"/>
              <x14:cfvo type="autoMax"/>
              <x14:borderColor rgb="FF008AEF"/>
              <x14:negativeFillColor rgb="FFFF0000"/>
              <x14:negativeBorderColor rgb="FFFF0000"/>
              <x14:axisColor rgb="FF000000"/>
            </x14:dataBar>
          </x14:cfRule>
          <xm:sqref>I379:J379</xm:sqref>
        </x14:conditionalFormatting>
        <x14:conditionalFormatting xmlns:xm="http://schemas.microsoft.com/office/excel/2006/main">
          <x14:cfRule type="dataBar" id="{B7B1322E-35AB-450D-9D0E-BECB43EB9B3C}">
            <x14:dataBar minLength="0" maxLength="100" border="1" negativeBarBorderColorSameAsPositive="0">
              <x14:cfvo type="autoMin"/>
              <x14:cfvo type="autoMax"/>
              <x14:borderColor rgb="FF008AEF"/>
              <x14:negativeFillColor rgb="FFFF0000"/>
              <x14:negativeBorderColor rgb="FFFF0000"/>
              <x14:axisColor rgb="FF000000"/>
            </x14:dataBar>
          </x14:cfRule>
          <xm:sqref>I316:L319</xm:sqref>
        </x14:conditionalFormatting>
        <x14:conditionalFormatting xmlns:xm="http://schemas.microsoft.com/office/excel/2006/main">
          <x14:cfRule type="dataBar" id="{18E1FAA5-F3ED-4F2C-8661-10D670918453}">
            <x14:dataBar minLength="0" maxLength="100" border="1" negativeBarBorderColorSameAsPositive="0">
              <x14:cfvo type="autoMin"/>
              <x14:cfvo type="autoMax"/>
              <x14:borderColor rgb="FF008AEF"/>
              <x14:negativeFillColor rgb="FFFF0000"/>
              <x14:negativeBorderColor rgb="FFFF0000"/>
              <x14:axisColor rgb="FF000000"/>
            </x14:dataBar>
          </x14:cfRule>
          <xm:sqref>I345:L345 H340:J344</xm:sqref>
        </x14:conditionalFormatting>
        <x14:conditionalFormatting xmlns:xm="http://schemas.microsoft.com/office/excel/2006/main">
          <x14:cfRule type="dataBar" id="{E6980174-ADCE-4DBF-855F-3E295DDE8AE9}">
            <x14:dataBar minLength="0" maxLength="100" border="1" negativeBarBorderColorSameAsPositive="0">
              <x14:cfvo type="autoMin"/>
              <x14:cfvo type="autoMax"/>
              <x14:borderColor rgb="FF008AEF"/>
              <x14:negativeFillColor rgb="FFFF0000"/>
              <x14:negativeBorderColor rgb="FFFF0000"/>
              <x14:axisColor rgb="FF000000"/>
            </x14:dataBar>
          </x14:cfRule>
          <xm:sqref>I351:L351</xm:sqref>
        </x14:conditionalFormatting>
        <x14:conditionalFormatting xmlns:xm="http://schemas.microsoft.com/office/excel/2006/main">
          <x14:cfRule type="dataBar" id="{124892F1-DC00-4A6E-8D39-951B6ED971E2}">
            <x14:dataBar minLength="0" maxLength="100" border="1" negativeBarBorderColorSameAsPositive="0">
              <x14:cfvo type="autoMin"/>
              <x14:cfvo type="autoMax"/>
              <x14:borderColor rgb="FF008AEF"/>
              <x14:negativeFillColor rgb="FFFF0000"/>
              <x14:negativeBorderColor rgb="FFFF0000"/>
              <x14:axisColor rgb="FF000000"/>
            </x14:dataBar>
          </x14:cfRule>
          <xm:sqref>I355:L355</xm:sqref>
        </x14:conditionalFormatting>
        <x14:conditionalFormatting xmlns:xm="http://schemas.microsoft.com/office/excel/2006/main">
          <x14:cfRule type="dataBar" id="{F518048E-4D0F-408A-A4FE-D89A85E7E6CE}">
            <x14:dataBar minLength="0" maxLength="100" border="1" negativeBarBorderColorSameAsPositive="0">
              <x14:cfvo type="autoMin"/>
              <x14:cfvo type="autoMax"/>
              <x14:borderColor rgb="FF008AEF"/>
              <x14:negativeFillColor rgb="FFFF0000"/>
              <x14:negativeBorderColor rgb="FFFF0000"/>
              <x14:axisColor rgb="FF000000"/>
            </x14:dataBar>
          </x14:cfRule>
          <xm:sqref>J402:J417</xm:sqref>
        </x14:conditionalFormatting>
        <x14:conditionalFormatting xmlns:xm="http://schemas.microsoft.com/office/excel/2006/main">
          <x14:cfRule type="dataBar" id="{CAFA1691-2F9B-4369-99CB-7C7ABEFBFCA1}">
            <x14:dataBar minLength="0" maxLength="100" border="1" negativeBarBorderColorSameAsPositive="0">
              <x14:cfvo type="autoMin"/>
              <x14:cfvo type="autoMax"/>
              <x14:borderColor rgb="FFD6007B"/>
              <x14:negativeFillColor rgb="FFFF0000"/>
              <x14:negativeBorderColor rgb="FFFF0000"/>
              <x14:axisColor rgb="FF000000"/>
            </x14:dataBar>
          </x14:cfRule>
          <xm:sqref>K287:M295 K309:M311 K296</xm:sqref>
        </x14:conditionalFormatting>
        <x14:conditionalFormatting xmlns:xm="http://schemas.microsoft.com/office/excel/2006/main">
          <x14:cfRule type="dataBar" id="{D359DB40-9BFE-4E90-99D7-F68E76ECFCA5}">
            <x14:dataBar minLength="0" maxLength="100" border="1" negativeBarBorderColorSameAsPositive="0">
              <x14:cfvo type="autoMin"/>
              <x14:cfvo type="autoMax"/>
              <x14:borderColor rgb="FFD6007B"/>
              <x14:negativeFillColor rgb="FFFF0000"/>
              <x14:negativeBorderColor rgb="FFFF0000"/>
              <x14:axisColor rgb="FF000000"/>
            </x14:dataBar>
          </x14:cfRule>
          <xm:sqref>L249:M259</xm:sqref>
        </x14:conditionalFormatting>
        <x14:conditionalFormatting xmlns:xm="http://schemas.microsoft.com/office/excel/2006/main">
          <x14:cfRule type="dataBar" id="{C2552779-98B1-4450-9B28-33F9182D4DF1}">
            <x14:dataBar minLength="0" maxLength="100" border="1" negativeBarBorderColorSameAsPositive="0">
              <x14:cfvo type="autoMin"/>
              <x14:cfvo type="autoMax"/>
              <x14:borderColor rgb="FFFFB628"/>
              <x14:negativeFillColor rgb="FFFF0000"/>
              <x14:negativeBorderColor rgb="FFFF0000"/>
              <x14:axisColor rgb="FF000000"/>
            </x14:dataBar>
          </x14:cfRule>
          <xm:sqref>O36:O43</xm:sqref>
        </x14:conditionalFormatting>
        <x14:conditionalFormatting xmlns:xm="http://schemas.microsoft.com/office/excel/2006/main">
          <x14:cfRule type="dataBar" id="{70589625-44DE-4FA1-8CBC-AA1DF8B003AB}">
            <x14:dataBar minLength="0" maxLength="100" border="1" negativeBarBorderColorSameAsPositive="0">
              <x14:cfvo type="autoMin"/>
              <x14:cfvo type="autoMax"/>
              <x14:borderColor rgb="FF008AEF"/>
              <x14:negativeFillColor rgb="FFFF0000"/>
              <x14:negativeBorderColor rgb="FFFF0000"/>
              <x14:axisColor rgb="FF000000"/>
            </x14:dataBar>
          </x14:cfRule>
          <xm:sqref>O45:O49 O36:O43</xm:sqref>
        </x14:conditionalFormatting>
        <x14:conditionalFormatting xmlns:xm="http://schemas.microsoft.com/office/excel/2006/main">
          <x14:cfRule type="dataBar" id="{731E08E9-211F-4591-837C-E6D47CA74248}">
            <x14:dataBar minLength="0" maxLength="100" border="1" negativeBarBorderColorSameAsPositive="0">
              <x14:cfvo type="autoMin"/>
              <x14:cfvo type="autoMax"/>
              <x14:borderColor rgb="FFFFB628"/>
              <x14:negativeFillColor rgb="FFFF0000"/>
              <x14:negativeBorderColor rgb="FFFF0000"/>
              <x14:axisColor rgb="FF000000"/>
            </x14:dataBar>
          </x14:cfRule>
          <xm:sqref>O55:O59</xm:sqref>
        </x14:conditionalFormatting>
        <x14:conditionalFormatting xmlns:xm="http://schemas.microsoft.com/office/excel/2006/main">
          <x14:cfRule type="dataBar" id="{89A5B6A4-1D08-4E55-A48C-B1401D752A6D}">
            <x14:dataBar minLength="0" maxLength="100" border="1" negativeBarBorderColorSameAsPositive="0">
              <x14:cfvo type="autoMin"/>
              <x14:cfvo type="autoMax"/>
              <x14:borderColor rgb="FF008AEF"/>
              <x14:negativeFillColor rgb="FFFF0000"/>
              <x14:negativeBorderColor rgb="FFFF0000"/>
              <x14:axisColor rgb="FF000000"/>
            </x14:dataBar>
          </x14:cfRule>
          <xm:sqref>O55:O63 O66:O68</xm:sqref>
        </x14:conditionalFormatting>
        <x14:conditionalFormatting xmlns:xm="http://schemas.microsoft.com/office/excel/2006/main">
          <x14:cfRule type="dataBar" id="{14DB7C79-92CD-4FD6-BA86-919F6764235E}">
            <x14:dataBar minLength="0" maxLength="100" border="1" negativeBarBorderColorSameAsPositive="0">
              <x14:cfvo type="autoMin"/>
              <x14:cfvo type="autoMax"/>
              <x14:borderColor rgb="FFFFB628"/>
              <x14:negativeFillColor rgb="FFFF0000"/>
              <x14:negativeBorderColor rgb="FFFF0000"/>
              <x14:axisColor rgb="FF000000"/>
            </x14:dataBar>
          </x14:cfRule>
          <xm:sqref>O55:O68</xm:sqref>
        </x14:conditionalFormatting>
        <x14:conditionalFormatting xmlns:xm="http://schemas.microsoft.com/office/excel/2006/main">
          <x14:cfRule type="dataBar" id="{3D1DD229-BBFA-4BE5-8292-4DC1AF73642E}">
            <x14:dataBar minLength="0" maxLength="100" border="1" negativeBarBorderColorSameAsPositive="0">
              <x14:cfvo type="autoMin"/>
              <x14:cfvo type="autoMax"/>
              <x14:borderColor rgb="FFFFB628"/>
              <x14:negativeFillColor rgb="FFFF0000"/>
              <x14:negativeBorderColor rgb="FFFF0000"/>
              <x14:axisColor rgb="FF000000"/>
            </x14:dataBar>
          </x14:cfRule>
          <xm:sqref>O220:O224</xm:sqref>
        </x14:conditionalFormatting>
        <x14:conditionalFormatting xmlns:xm="http://schemas.microsoft.com/office/excel/2006/main">
          <x14:cfRule type="dataBar" id="{5A2B3862-0AF3-47E0-AA0E-6727F2AC7949}">
            <x14:dataBar minLength="0" maxLength="100" border="1" negativeBarBorderColorSameAsPositive="0">
              <x14:cfvo type="autoMin"/>
              <x14:cfvo type="autoMax"/>
              <x14:borderColor rgb="FFD6007B"/>
              <x14:negativeFillColor rgb="FFFF0000"/>
              <x14:negativeBorderColor rgb="FFFF0000"/>
              <x14:axisColor rgb="FF000000"/>
            </x14:dataBar>
          </x14:cfRule>
          <x14:cfRule type="dataBar" id="{70B26E16-BFC3-425A-A540-17B65E832295}">
            <x14:dataBar minLength="0" maxLength="100" border="1" negativeBarBorderColorSameAsPositive="0">
              <x14:cfvo type="autoMin"/>
              <x14:cfvo type="autoMax"/>
              <x14:borderColor rgb="FFD6007B"/>
              <x14:negativeFillColor rgb="FFFF0000"/>
              <x14:negativeBorderColor rgb="FFFF0000"/>
              <x14:axisColor rgb="FF000000"/>
            </x14:dataBar>
          </x14:cfRule>
          <xm:sqref>O13:P13</xm:sqref>
        </x14:conditionalFormatting>
        <x14:conditionalFormatting xmlns:xm="http://schemas.microsoft.com/office/excel/2006/main">
          <x14:cfRule type="dataBar" id="{21C5C358-28B7-4B27-BB46-69A8F318CA88}">
            <x14:dataBar minLength="0" maxLength="100" border="1" negativeBarBorderColorSameAsPositive="0">
              <x14:cfvo type="autoMin"/>
              <x14:cfvo type="autoMax"/>
              <x14:borderColor rgb="FF008AEF"/>
              <x14:negativeFillColor rgb="FFFF0000"/>
              <x14:negativeBorderColor rgb="FFFF0000"/>
              <x14:axisColor rgb="FF000000"/>
            </x14:dataBar>
          </x14:cfRule>
          <xm:sqref>O14:P14 O16:P24 O26:P27</xm:sqref>
        </x14:conditionalFormatting>
        <x14:conditionalFormatting xmlns:xm="http://schemas.microsoft.com/office/excel/2006/main">
          <x14:cfRule type="dataBar" id="{3D454B61-1462-4C64-A98B-84500817098D}">
            <x14:dataBar minLength="0" maxLength="100" border="1" negativeBarBorderColorSameAsPositive="0">
              <x14:cfvo type="autoMin"/>
              <x14:cfvo type="autoMax"/>
              <x14:borderColor rgb="FF008AEF"/>
              <x14:negativeFillColor rgb="FFFF0000"/>
              <x14:negativeBorderColor rgb="FFFF0000"/>
              <x14:axisColor rgb="FF000000"/>
            </x14:dataBar>
          </x14:cfRule>
          <xm:sqref>O15:P15</xm:sqref>
        </x14:conditionalFormatting>
        <x14:conditionalFormatting xmlns:xm="http://schemas.microsoft.com/office/excel/2006/main">
          <x14:cfRule type="dataBar" id="{6196860F-3C83-43B7-845F-E4F6542FB5B5}">
            <x14:dataBar minLength="0" maxLength="100" border="1" negativeBarBorderColorSameAsPositive="0">
              <x14:cfvo type="autoMin"/>
              <x14:cfvo type="autoMax"/>
              <x14:borderColor rgb="FF008AEF"/>
              <x14:negativeFillColor rgb="FFFF0000"/>
              <x14:negativeBorderColor rgb="FFFF0000"/>
              <x14:axisColor rgb="FF000000"/>
            </x14:dataBar>
          </x14:cfRule>
          <xm:sqref>O25:P25</xm:sqref>
        </x14:conditionalFormatting>
        <x14:conditionalFormatting xmlns:xm="http://schemas.microsoft.com/office/excel/2006/main">
          <x14:cfRule type="dataBar" id="{61AE099D-9B82-41AF-B8A4-1E172989D35D}">
            <x14:dataBar minLength="0" maxLength="100" border="1" negativeBarBorderColorSameAsPositive="0">
              <x14:cfvo type="autoMin"/>
              <x14:cfvo type="autoMax"/>
              <x14:borderColor rgb="FF008AEF"/>
              <x14:negativeFillColor rgb="FFFF0000"/>
              <x14:negativeBorderColor rgb="FFFF0000"/>
              <x14:axisColor rgb="FF000000"/>
            </x14:dataBar>
          </x14:cfRule>
          <xm:sqref>O36:P50</xm:sqref>
        </x14:conditionalFormatting>
        <x14:conditionalFormatting xmlns:xm="http://schemas.microsoft.com/office/excel/2006/main">
          <x14:cfRule type="dataBar" id="{5E1E63EC-F6DD-4D80-A937-F6B6F131EAD2}">
            <x14:dataBar minLength="0" maxLength="100" border="1" negativeBarBorderColorSameAsPositive="0">
              <x14:cfvo type="autoMin"/>
              <x14:cfvo type="autoMax"/>
              <x14:borderColor rgb="FF008AEF"/>
              <x14:negativeFillColor rgb="FFFF0000"/>
              <x14:negativeBorderColor rgb="FFFF0000"/>
              <x14:axisColor rgb="FF000000"/>
            </x14:dataBar>
          </x14:cfRule>
          <xm:sqref>O45:P49 O36:P43</xm:sqref>
        </x14:conditionalFormatting>
        <x14:conditionalFormatting xmlns:xm="http://schemas.microsoft.com/office/excel/2006/main">
          <x14:cfRule type="dataBar" id="{21714049-293B-4DA2-B7EF-79CC4E9C4E82}">
            <x14:dataBar minLength="0" maxLength="100" border="1" negativeBarBorderColorSameAsPositive="0">
              <x14:cfvo type="autoMin"/>
              <x14:cfvo type="autoMax"/>
              <x14:borderColor rgb="FF008AEF"/>
              <x14:negativeFillColor rgb="FFFF0000"/>
              <x14:negativeBorderColor rgb="FFFF0000"/>
              <x14:axisColor rgb="FF000000"/>
            </x14:dataBar>
          </x14:cfRule>
          <xm:sqref>O45:P50</xm:sqref>
        </x14:conditionalFormatting>
        <x14:conditionalFormatting xmlns:xm="http://schemas.microsoft.com/office/excel/2006/main">
          <x14:cfRule type="dataBar" id="{654C19DE-566E-4979-B472-039A37B1890A}">
            <x14:dataBar minLength="0" maxLength="100" border="1" negativeBarBorderColorSameAsPositive="0">
              <x14:cfvo type="autoMin"/>
              <x14:cfvo type="autoMax"/>
              <x14:borderColor rgb="FFD6007B"/>
              <x14:negativeFillColor rgb="FFFF0000"/>
              <x14:negativeBorderColor rgb="FFFF0000"/>
              <x14:axisColor rgb="FF000000"/>
            </x14:dataBar>
          </x14:cfRule>
          <xm:sqref>O13:R17</xm:sqref>
        </x14:conditionalFormatting>
        <x14:conditionalFormatting xmlns:xm="http://schemas.microsoft.com/office/excel/2006/main">
          <x14:cfRule type="dataBar" id="{458AB998-21F4-4695-BBEF-7DF573EA2036}">
            <x14:dataBar minLength="0" maxLength="100" border="1" negativeBarBorderColorSameAsPositive="0">
              <x14:cfvo type="autoMin"/>
              <x14:cfvo type="autoMax"/>
              <x14:borderColor rgb="FFD6007B"/>
              <x14:negativeFillColor rgb="FFFF0000"/>
              <x14:negativeBorderColor rgb="FFFF0000"/>
              <x14:axisColor rgb="FF000000"/>
            </x14:dataBar>
          </x14:cfRule>
          <xm:sqref>O13:R27</xm:sqref>
        </x14:conditionalFormatting>
        <x14:conditionalFormatting xmlns:xm="http://schemas.microsoft.com/office/excel/2006/main">
          <x14:cfRule type="dataBar" id="{6144133C-E5CE-406F-BFF1-B54B5532C44A}">
            <x14:dataBar minLength="0" maxLength="100" border="1" negativeBarBorderColorSameAsPositive="0">
              <x14:cfvo type="autoMin"/>
              <x14:cfvo type="autoMax"/>
              <x14:borderColor rgb="FF008AEF"/>
              <x14:negativeFillColor rgb="FFFF0000"/>
              <x14:negativeBorderColor rgb="FFFF0000"/>
              <x14:axisColor rgb="FF000000"/>
            </x14:dataBar>
          </x14:cfRule>
          <xm:sqref>O14:R14 Q13:R13</xm:sqref>
        </x14:conditionalFormatting>
        <x14:conditionalFormatting xmlns:xm="http://schemas.microsoft.com/office/excel/2006/main">
          <x14:cfRule type="dataBar" id="{6A4DD8AE-3879-4A6A-8E16-B9FC71CB6581}">
            <x14:dataBar minLength="0" maxLength="100" border="1" negativeBarBorderColorSameAsPositive="0">
              <x14:cfvo type="autoMin"/>
              <x14:cfvo type="autoMax"/>
              <x14:borderColor rgb="FF008AEF"/>
              <x14:negativeFillColor rgb="FFFF0000"/>
              <x14:negativeBorderColor rgb="FFFF0000"/>
              <x14:axisColor rgb="FF000000"/>
            </x14:dataBar>
          </x14:cfRule>
          <xm:sqref>O14:R27 Q13:R13</xm:sqref>
        </x14:conditionalFormatting>
        <x14:conditionalFormatting xmlns:xm="http://schemas.microsoft.com/office/excel/2006/main">
          <x14:cfRule type="dataBar" id="{72872BF4-0E2B-496C-ACD3-DC8F503431C5}">
            <x14:dataBar minLength="0" maxLength="100" border="1" negativeBarBorderColorSameAsPositive="0">
              <x14:cfvo type="autoMin"/>
              <x14:cfvo type="autoMax"/>
              <x14:borderColor rgb="FF63C384"/>
              <x14:negativeFillColor rgb="FFFF0000"/>
              <x14:negativeBorderColor rgb="FFFF0000"/>
              <x14:axisColor rgb="FF000000"/>
            </x14:dataBar>
          </x14:cfRule>
          <xm:sqref>O151:R214</xm:sqref>
        </x14:conditionalFormatting>
        <x14:conditionalFormatting xmlns:xm="http://schemas.microsoft.com/office/excel/2006/main">
          <x14:cfRule type="dataBar" id="{002391CD-496D-4397-92A9-7CB4F7992458}">
            <x14:dataBar minLength="0" maxLength="100" border="1" negativeBarBorderColorSameAsPositive="0">
              <x14:cfvo type="autoMin"/>
              <x14:cfvo type="autoMax"/>
              <x14:borderColor rgb="FF008AEF"/>
              <x14:negativeFillColor rgb="FFFF0000"/>
              <x14:negativeBorderColor rgb="FFFF0000"/>
              <x14:axisColor rgb="FF000000"/>
            </x14:dataBar>
          </x14:cfRule>
          <xm:sqref>P14</xm:sqref>
        </x14:conditionalFormatting>
        <x14:conditionalFormatting xmlns:xm="http://schemas.microsoft.com/office/excel/2006/main">
          <x14:cfRule type="dataBar" id="{522963BA-F84A-4EAC-B861-000FABA016D2}">
            <x14:dataBar minLength="0" maxLength="100" border="1" negativeBarBorderColorSameAsPositive="0">
              <x14:cfvo type="autoMin"/>
              <x14:cfvo type="autoMax"/>
              <x14:borderColor rgb="FFFF555A"/>
              <x14:negativeFillColor rgb="FFFF0000"/>
              <x14:negativeBorderColor rgb="FFFF0000"/>
              <x14:axisColor rgb="FF000000"/>
            </x14:dataBar>
          </x14:cfRule>
          <xm:sqref>P36:P43</xm:sqref>
        </x14:conditionalFormatting>
        <x14:conditionalFormatting xmlns:xm="http://schemas.microsoft.com/office/excel/2006/main">
          <x14:cfRule type="dataBar" id="{70247529-BF22-4438-A785-E8D8A625E0E6}">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F4808166-DA13-42CF-BBDE-32780D2C030A}">
            <x14:dataBar minLength="0" maxLength="100" border="1" negativeBarBorderColorSameAsPositive="0">
              <x14:cfvo type="autoMin"/>
              <x14:cfvo type="autoMax"/>
              <x14:borderColor rgb="FF008AEF"/>
              <x14:negativeFillColor rgb="FFFF0000"/>
              <x14:negativeBorderColor rgb="FFFF0000"/>
              <x14:axisColor rgb="FF000000"/>
            </x14:dataBar>
          </x14:cfRule>
          <xm:sqref>P50</xm:sqref>
        </x14:conditionalFormatting>
        <x14:conditionalFormatting xmlns:xm="http://schemas.microsoft.com/office/excel/2006/main">
          <x14:cfRule type="dataBar" id="{53830CEE-A097-4B1E-B5F2-C740649AC549}">
            <x14:dataBar minLength="0" maxLength="100" border="1" negativeBarBorderColorSameAsPositive="0">
              <x14:cfvo type="autoMin"/>
              <x14:cfvo type="autoMax"/>
              <x14:borderColor rgb="FF008AEF"/>
              <x14:negativeFillColor rgb="FFFF0000"/>
              <x14:negativeBorderColor rgb="FFFF0000"/>
              <x14:axisColor rgb="FF000000"/>
            </x14:dataBar>
          </x14:cfRule>
          <xm:sqref>P55:P59 P68 P61:P62</xm:sqref>
        </x14:conditionalFormatting>
        <x14:conditionalFormatting xmlns:xm="http://schemas.microsoft.com/office/excel/2006/main">
          <x14:cfRule type="dataBar" id="{5FC5B324-588F-422D-ADAE-4DDAE6677F8E}">
            <x14:dataBar minLength="0" maxLength="100" border="1" negativeBarBorderColorSameAsPositive="0">
              <x14:cfvo type="autoMin"/>
              <x14:cfvo type="autoMax"/>
              <x14:borderColor rgb="FFFF555A"/>
              <x14:negativeFillColor rgb="FFFF0000"/>
              <x14:negativeBorderColor rgb="FFFF0000"/>
              <x14:axisColor rgb="FF000000"/>
            </x14:dataBar>
          </x14:cfRule>
          <xm:sqref>P55:P59</xm:sqref>
        </x14:conditionalFormatting>
        <x14:conditionalFormatting xmlns:xm="http://schemas.microsoft.com/office/excel/2006/main">
          <x14:cfRule type="dataBar" id="{033AF753-7FAB-4A0E-A70E-814D2FD653DB}">
            <x14:dataBar minLength="0" maxLength="100" border="1" negativeBarBorderColorSameAsPositive="0">
              <x14:cfvo type="autoMin"/>
              <x14:cfvo type="autoMax"/>
              <x14:borderColor rgb="FFD6007B"/>
              <x14:negativeFillColor rgb="FFFF0000"/>
              <x14:negativeBorderColor rgb="FFFF0000"/>
              <x14:axisColor rgb="FF000000"/>
            </x14:dataBar>
          </x14:cfRule>
          <xm:sqref>P55:P63 P66:P68</xm:sqref>
        </x14:conditionalFormatting>
        <x14:conditionalFormatting xmlns:xm="http://schemas.microsoft.com/office/excel/2006/main">
          <x14:cfRule type="dataBar" id="{A8FD91E8-B695-40EC-9963-C4A6D3EAE041}">
            <x14:dataBar minLength="0" maxLength="100" border="1" negativeBarBorderColorSameAsPositive="0">
              <x14:cfvo type="autoMin"/>
              <x14:cfvo type="autoMax"/>
              <x14:borderColor rgb="FFFF555A"/>
              <x14:negativeFillColor rgb="FFFF0000"/>
              <x14:negativeBorderColor rgb="FFFF0000"/>
              <x14:axisColor rgb="FF000000"/>
            </x14:dataBar>
          </x14:cfRule>
          <xm:sqref>P220:P224</xm:sqref>
        </x14:conditionalFormatting>
        <x14:conditionalFormatting xmlns:xm="http://schemas.microsoft.com/office/excel/2006/main">
          <x14:cfRule type="dataBar" id="{664ED988-2488-4B54-B4B8-233795F50898}">
            <x14:dataBar minLength="0" maxLength="100" border="1" negativeBarBorderColorSameAsPositive="0">
              <x14:cfvo type="autoMin"/>
              <x14:cfvo type="autoMax"/>
              <x14:borderColor rgb="FF008AEF"/>
              <x14:negativeFillColor rgb="FFFF0000"/>
              <x14:negativeBorderColor rgb="FFFF0000"/>
              <x14:axisColor rgb="FF000000"/>
            </x14:dataBar>
          </x14:cfRule>
          <xm:sqref>P358:P363</xm:sqref>
        </x14:conditionalFormatting>
        <x14:conditionalFormatting xmlns:xm="http://schemas.microsoft.com/office/excel/2006/main">
          <x14:cfRule type="dataBar" id="{8F686851-4EE6-4883-8D31-5B9F2D8A3205}">
            <x14:dataBar minLength="0" maxLength="100" border="1" negativeBarBorderColorSameAsPositive="0">
              <x14:cfvo type="autoMin"/>
              <x14:cfvo type="autoMax"/>
              <x14:borderColor rgb="FF008AEF"/>
              <x14:negativeFillColor rgb="FFFF0000"/>
              <x14:negativeBorderColor rgb="FFFF0000"/>
              <x14:axisColor rgb="FF000000"/>
            </x14:dataBar>
          </x14:cfRule>
          <xm:sqref>P359:P363</xm:sqref>
        </x14:conditionalFormatting>
        <x14:conditionalFormatting xmlns:xm="http://schemas.microsoft.com/office/excel/2006/main">
          <x14:cfRule type="dataBar" id="{54C016B8-4145-43DC-978B-B5F293641B54}">
            <x14:dataBar minLength="0" maxLength="100" border="1" negativeBarBorderColorSameAsPositive="0">
              <x14:cfvo type="autoMin"/>
              <x14:cfvo type="autoMax"/>
              <x14:borderColor rgb="FFD6007B"/>
              <x14:negativeFillColor rgb="FFFF0000"/>
              <x14:negativeBorderColor rgb="FFFF0000"/>
              <x14:axisColor rgb="FF000000"/>
            </x14:dataBar>
          </x14:cfRule>
          <xm:sqref>P74:S137</xm:sqref>
        </x14:conditionalFormatting>
        <x14:conditionalFormatting xmlns:xm="http://schemas.microsoft.com/office/excel/2006/main">
          <x14:cfRule type="dataBar" id="{575927FC-F81B-40CC-B0FC-5BE2056D707A}">
            <x14:dataBar minLength="0" maxLength="100" border="1" negativeBarBorderColorSameAsPositive="0">
              <x14:cfvo type="autoMin"/>
              <x14:cfvo type="autoMax"/>
              <x14:borderColor rgb="FF008AEF"/>
              <x14:negativeFillColor rgb="FFFF0000"/>
              <x14:negativeBorderColor rgb="FFFF0000"/>
              <x14:axisColor rgb="FF000000"/>
            </x14:dataBar>
          </x14:cfRule>
          <xm:sqref>Q13:R27</xm:sqref>
        </x14:conditionalFormatting>
        <x14:conditionalFormatting xmlns:xm="http://schemas.microsoft.com/office/excel/2006/main">
          <x14:cfRule type="dataBar" id="{958EE168-F7A7-4589-A488-9CFE5D543829}">
            <x14:dataBar minLength="0" maxLength="100" border="1" negativeBarBorderColorSameAsPositive="0">
              <x14:cfvo type="autoMin"/>
              <x14:cfvo type="autoMax"/>
              <x14:borderColor rgb="FF008AEF"/>
              <x14:negativeFillColor rgb="FFFF0000"/>
              <x14:negativeBorderColor rgb="FFFF0000"/>
              <x14:axisColor rgb="FF000000"/>
            </x14:dataBar>
          </x14:cfRule>
          <xm:sqref>Q379:S379</xm:sqref>
        </x14:conditionalFormatting>
        <x14:conditionalFormatting xmlns:xm="http://schemas.microsoft.com/office/excel/2006/main">
          <x14:cfRule type="dataBar" id="{118DB50C-71F1-463C-850B-1E89D0C45DF8}">
            <x14:dataBar minLength="0" maxLength="100" border="1" negativeBarBorderColorSameAsPositive="0">
              <x14:cfvo type="autoMin"/>
              <x14:cfvo type="autoMax"/>
              <x14:borderColor rgb="FFFF555A"/>
              <x14:negativeFillColor rgb="FFFF0000"/>
              <x14:negativeBorderColor rgb="FFFF0000"/>
              <x14:axisColor rgb="FF000000"/>
            </x14:dataBar>
          </x14:cfRule>
          <xm:sqref>R151:R157</xm:sqref>
        </x14:conditionalFormatting>
        <x14:conditionalFormatting xmlns:xm="http://schemas.microsoft.com/office/excel/2006/main">
          <x14:cfRule type="dataBar" id="{5DBFFF14-509C-4A9E-B585-55641434BAD4}">
            <x14:dataBar minLength="0" maxLength="100" border="1" negativeBarBorderColorSameAsPositive="0">
              <x14:cfvo type="autoMin"/>
              <x14:cfvo type="autoMax"/>
              <x14:borderColor rgb="FFFF555A"/>
              <x14:negativeFillColor rgb="FFFF0000"/>
              <x14:negativeBorderColor rgb="FFFF0000"/>
              <x14:axisColor rgb="FF000000"/>
            </x14:dataBar>
          </x14:cfRule>
          <x14:cfRule type="dataBar" id="{14A86F0C-37FD-4569-8E57-9282DBDB81E6}">
            <x14:dataBar minLength="0" maxLength="100" border="1" negativeBarBorderColorSameAsPositive="0">
              <x14:cfvo type="autoMin"/>
              <x14:cfvo type="autoMax"/>
              <x14:borderColor rgb="FFFFB628"/>
              <x14:negativeFillColor rgb="FFFF0000"/>
              <x14:negativeBorderColor rgb="FFFF0000"/>
              <x14:axisColor rgb="FF000000"/>
            </x14:dataBar>
          </x14:cfRule>
          <xm:sqref>R151:R214</xm:sqref>
        </x14:conditionalFormatting>
        <x14:conditionalFormatting xmlns:xm="http://schemas.microsoft.com/office/excel/2006/main">
          <x14:cfRule type="dataBar" id="{33A4A71E-286D-41AC-A400-E9D44F063E8B}">
            <x14:dataBar minLength="0" maxLength="100" border="1" negativeBarBorderColorSameAsPositive="0">
              <x14:cfvo type="autoMin"/>
              <x14:cfvo type="autoMax"/>
              <x14:borderColor rgb="FF008AEF"/>
              <x14:negativeFillColor rgb="FFFF0000"/>
              <x14:negativeBorderColor rgb="FFFF0000"/>
              <x14:axisColor rgb="FF000000"/>
            </x14:dataBar>
          </x14:cfRule>
          <xm:sqref>R340:T344</xm:sqref>
        </x14:conditionalFormatting>
        <x14:conditionalFormatting xmlns:xm="http://schemas.microsoft.com/office/excel/2006/main">
          <x14:cfRule type="dataBar" id="{0B71B12E-1685-49C3-979D-CB0318C04DE2}">
            <x14:dataBar minLength="0" maxLength="100" border="1" negativeBarBorderColorSameAsPositive="0">
              <x14:cfvo type="autoMin"/>
              <x14:cfvo type="autoMax"/>
              <x14:borderColor rgb="FF008AEF"/>
              <x14:negativeFillColor rgb="FFFF0000"/>
              <x14:negativeBorderColor rgb="FFFF0000"/>
              <x14:axisColor rgb="FF000000"/>
            </x14:dataBar>
          </x14:cfRule>
          <xm:sqref>R369:T374</xm:sqref>
        </x14:conditionalFormatting>
        <x14:conditionalFormatting xmlns:xm="http://schemas.microsoft.com/office/excel/2006/main">
          <x14:cfRule type="dataBar" id="{8D29CF21-9962-4F35-A6C9-76883B1C8BCA}">
            <x14:dataBar minLength="0" maxLength="100" border="1" negativeBarBorderColorSameAsPositive="0">
              <x14:cfvo type="autoMin"/>
              <x14:cfvo type="autoMax"/>
              <x14:borderColor rgb="FF008AEF"/>
              <x14:negativeFillColor rgb="FFFF0000"/>
              <x14:negativeBorderColor rgb="FFFF0000"/>
              <x14:axisColor rgb="FF000000"/>
            </x14:dataBar>
          </x14:cfRule>
          <xm:sqref>R351:U351</xm:sqref>
        </x14:conditionalFormatting>
        <x14:conditionalFormatting xmlns:xm="http://schemas.microsoft.com/office/excel/2006/main">
          <x14:cfRule type="dataBar" id="{D988014F-66B0-4FDF-9935-2BCF22C8EB6B}">
            <x14:dataBar minLength="0" maxLength="100" border="1" negativeBarBorderColorSameAsPositive="0">
              <x14:cfvo type="autoMin"/>
              <x14:cfvo type="autoMax"/>
              <x14:borderColor rgb="FFFFB628"/>
              <x14:negativeFillColor rgb="FFFF0000"/>
              <x14:negativeBorderColor rgb="FFFF0000"/>
              <x14:axisColor rgb="FF000000"/>
            </x14:dataBar>
          </x14:cfRule>
          <xm:sqref>T249:U258 T259</xm:sqref>
        </x14:conditionalFormatting>
        <x14:conditionalFormatting xmlns:xm="http://schemas.microsoft.com/office/excel/2006/main">
          <x14:cfRule type="dataBar" id="{8444AA80-7376-4D56-A79B-D148D00E6D25}">
            <x14:dataBar minLength="0" maxLength="100" border="1" negativeBarBorderColorSameAsPositive="0">
              <x14:cfvo type="autoMin"/>
              <x14:cfvo type="autoMax"/>
              <x14:borderColor rgb="FFFFB628"/>
              <x14:negativeFillColor rgb="FFFF0000"/>
              <x14:negativeBorderColor rgb="FFFF0000"/>
              <x14:axisColor rgb="FF000000"/>
            </x14:dataBar>
          </x14:cfRule>
          <x14:cfRule type="dataBar" id="{8594B0AC-7303-4DC3-920E-16F831A75E03}">
            <x14:dataBar minLength="0" maxLength="100" border="1" negativeBarBorderColorSameAsPositive="0">
              <x14:cfvo type="autoMin"/>
              <x14:cfvo type="autoMax"/>
              <x14:borderColor rgb="FF63C384"/>
              <x14:negativeFillColor rgb="FFFF0000"/>
              <x14:negativeBorderColor rgb="FFFF0000"/>
              <x14:axisColor rgb="FF000000"/>
            </x14:dataBar>
          </x14:cfRule>
          <xm:sqref>T438:X478</xm:sqref>
        </x14:conditionalFormatting>
        <x14:conditionalFormatting xmlns:xm="http://schemas.microsoft.com/office/excel/2006/main">
          <x14:cfRule type="dataBar" id="{541873D9-AE92-4488-A732-C34F55C62D0D}">
            <x14:dataBar minLength="0" maxLength="100" border="1" negativeBarBorderColorSameAsPositive="0">
              <x14:cfvo type="autoMin"/>
              <x14:cfvo type="autoMax"/>
              <x14:borderColor rgb="FF008AEF"/>
              <x14:negativeFillColor rgb="FFFF0000"/>
              <x14:negativeBorderColor rgb="FFFF0000"/>
              <x14:axisColor rgb="FF000000"/>
            </x14:dataBar>
          </x14:cfRule>
          <xm:sqref>W220:W224</xm:sqref>
        </x14:conditionalFormatting>
        <x14:conditionalFormatting xmlns:xm="http://schemas.microsoft.com/office/excel/2006/main">
          <x14:cfRule type="dataBar" id="{F0ECD3D3-FE89-4C5F-8DE4-1CB312B69E1B}">
            <x14:dataBar minLength="0" maxLength="100" border="1" negativeBarBorderColorSameAsPositive="0">
              <x14:cfvo type="autoMin"/>
              <x14:cfvo type="autoMax"/>
              <x14:borderColor rgb="FFD6007B"/>
              <x14:negativeFillColor rgb="FFFF0000"/>
              <x14:negativeBorderColor rgb="FFFF0000"/>
              <x14:axisColor rgb="FF000000"/>
            </x14:dataBar>
          </x14:cfRule>
          <x14:cfRule type="dataBar" id="{9A2D2D19-6BAC-4DA8-A3FF-56D119FAD03C}">
            <x14:dataBar minLength="0" maxLength="100" border="1" negativeBarBorderColorSameAsPositive="0">
              <x14:cfvo type="autoMin"/>
              <x14:cfvo type="autoMax"/>
              <x14:borderColor rgb="FFD6007B"/>
              <x14:negativeFillColor rgb="FFFF0000"/>
              <x14:negativeBorderColor rgb="FFFF0000"/>
              <x14:axisColor rgb="FF000000"/>
            </x14:dataBar>
          </x14:cfRule>
          <xm:sqref>W13:X13</xm:sqref>
        </x14:conditionalFormatting>
        <x14:conditionalFormatting xmlns:xm="http://schemas.microsoft.com/office/excel/2006/main">
          <x14:cfRule type="dataBar" id="{42C46F63-8037-45F7-B1E0-BB5F9DD8EA82}">
            <x14:dataBar minLength="0" maxLength="100" border="1" negativeBarBorderColorSameAsPositive="0">
              <x14:cfvo type="autoMin"/>
              <x14:cfvo type="autoMax"/>
              <x14:borderColor rgb="FF008AEF"/>
              <x14:negativeFillColor rgb="FFFF0000"/>
              <x14:negativeBorderColor rgb="FFFF0000"/>
              <x14:axisColor rgb="FF000000"/>
            </x14:dataBar>
          </x14:cfRule>
          <xm:sqref>W14:X14 W16:X24 W26:X27</xm:sqref>
        </x14:conditionalFormatting>
        <x14:conditionalFormatting xmlns:xm="http://schemas.microsoft.com/office/excel/2006/main">
          <x14:cfRule type="dataBar" id="{5C3713A3-E9DD-4509-B445-10FA5551E692}">
            <x14:dataBar minLength="0" maxLength="100" border="1" negativeBarBorderColorSameAsPositive="0">
              <x14:cfvo type="autoMin"/>
              <x14:cfvo type="autoMax"/>
              <x14:borderColor rgb="FF008AEF"/>
              <x14:negativeFillColor rgb="FFFF0000"/>
              <x14:negativeBorderColor rgb="FFFF0000"/>
              <x14:axisColor rgb="FF000000"/>
            </x14:dataBar>
          </x14:cfRule>
          <xm:sqref>W15:X15</xm:sqref>
        </x14:conditionalFormatting>
        <x14:conditionalFormatting xmlns:xm="http://schemas.microsoft.com/office/excel/2006/main">
          <x14:cfRule type="dataBar" id="{94D85FE6-3FED-4CD5-A016-616574559A7A}">
            <x14:dataBar minLength="0" maxLength="100" border="1" negativeBarBorderColorSameAsPositive="0">
              <x14:cfvo type="autoMin"/>
              <x14:cfvo type="autoMax"/>
              <x14:borderColor rgb="FF008AEF"/>
              <x14:negativeFillColor rgb="FFFF0000"/>
              <x14:negativeBorderColor rgb="FFFF0000"/>
              <x14:axisColor rgb="FF000000"/>
            </x14:dataBar>
          </x14:cfRule>
          <xm:sqref>W25:X25</xm:sqref>
        </x14:conditionalFormatting>
        <x14:conditionalFormatting xmlns:xm="http://schemas.microsoft.com/office/excel/2006/main">
          <x14:cfRule type="dataBar" id="{05DAF346-86E4-4858-B4E6-D28442ADF3B2}">
            <x14:dataBar minLength="0" maxLength="100" border="1" negativeBarBorderColorSameAsPositive="0">
              <x14:cfvo type="autoMin"/>
              <x14:cfvo type="autoMax"/>
              <x14:borderColor rgb="FF63C384"/>
              <x14:negativeFillColor rgb="FFFF0000"/>
              <x14:negativeBorderColor rgb="FFFF0000"/>
              <x14:axisColor rgb="FF000000"/>
            </x14:dataBar>
          </x14:cfRule>
          <xm:sqref>W13:Z17</xm:sqref>
        </x14:conditionalFormatting>
        <x14:conditionalFormatting xmlns:xm="http://schemas.microsoft.com/office/excel/2006/main">
          <x14:cfRule type="dataBar" id="{023C2B0F-70CD-4502-9850-234462B78BF2}">
            <x14:dataBar minLength="0" maxLength="100" border="1" negativeBarBorderColorSameAsPositive="0">
              <x14:cfvo type="autoMin"/>
              <x14:cfvo type="autoMax"/>
              <x14:borderColor rgb="FFFFB628"/>
              <x14:negativeFillColor rgb="FFFF0000"/>
              <x14:negativeBorderColor rgb="FFFF0000"/>
              <x14:axisColor rgb="FF000000"/>
            </x14:dataBar>
          </x14:cfRule>
          <xm:sqref>W13:Z27</xm:sqref>
        </x14:conditionalFormatting>
        <x14:conditionalFormatting xmlns:xm="http://schemas.microsoft.com/office/excel/2006/main">
          <x14:cfRule type="dataBar" id="{36D9C479-77AC-405B-AF4C-65A3251CEA34}">
            <x14:dataBar minLength="0" maxLength="100" border="1" negativeBarBorderColorSameAsPositive="0">
              <x14:cfvo type="autoMin"/>
              <x14:cfvo type="autoMax"/>
              <x14:borderColor rgb="FF008AEF"/>
              <x14:negativeFillColor rgb="FFFF0000"/>
              <x14:negativeBorderColor rgb="FFFF0000"/>
              <x14:axisColor rgb="FF000000"/>
            </x14:dataBar>
          </x14:cfRule>
          <xm:sqref>W14:Z14 Y13:Z13</xm:sqref>
        </x14:conditionalFormatting>
        <x14:conditionalFormatting xmlns:xm="http://schemas.microsoft.com/office/excel/2006/main">
          <x14:cfRule type="dataBar" id="{34EDD265-2021-4548-A78E-5D89EC536689}">
            <x14:dataBar minLength="0" maxLength="100" border="1" negativeBarBorderColorSameAsPositive="0">
              <x14:cfvo type="autoMin"/>
              <x14:cfvo type="autoMax"/>
              <x14:borderColor rgb="FF008AEF"/>
              <x14:negativeFillColor rgb="FFFF0000"/>
              <x14:negativeBorderColor rgb="FFFF0000"/>
              <x14:axisColor rgb="FF000000"/>
            </x14:dataBar>
          </x14:cfRule>
          <xm:sqref>W14:Z27 Y13:Z13</xm:sqref>
        </x14:conditionalFormatting>
        <x14:conditionalFormatting xmlns:xm="http://schemas.microsoft.com/office/excel/2006/main">
          <x14:cfRule type="dataBar" id="{12859791-605B-4263-B222-1DFDF365FD53}">
            <x14:dataBar minLength="0" maxLength="100" border="1" negativeBarBorderColorSameAsPositive="0">
              <x14:cfvo type="autoMin"/>
              <x14:cfvo type="autoMax"/>
              <x14:borderColor rgb="FF63C384"/>
              <x14:negativeFillColor rgb="FFFF0000"/>
              <x14:negativeBorderColor rgb="FFFF0000"/>
              <x14:axisColor rgb="FF000000"/>
            </x14:dataBar>
          </x14:cfRule>
          <xm:sqref>W18:Z23</xm:sqref>
        </x14:conditionalFormatting>
        <x14:conditionalFormatting xmlns:xm="http://schemas.microsoft.com/office/excel/2006/main">
          <x14:cfRule type="dataBar" id="{AD65D632-6C8A-4E3A-8554-6398DBDFDA11}">
            <x14:dataBar minLength="0" maxLength="100" border="1" negativeBarBorderColorSameAsPositive="0">
              <x14:cfvo type="autoMin"/>
              <x14:cfvo type="autoMax"/>
              <x14:borderColor rgb="FF63C384"/>
              <x14:negativeFillColor rgb="FFFF0000"/>
              <x14:negativeBorderColor rgb="FFFF0000"/>
              <x14:axisColor rgb="FF000000"/>
            </x14:dataBar>
          </x14:cfRule>
          <xm:sqref>W24:Z27</xm:sqref>
        </x14:conditionalFormatting>
        <x14:conditionalFormatting xmlns:xm="http://schemas.microsoft.com/office/excel/2006/main">
          <x14:cfRule type="dataBar" id="{AC70A18C-9C66-44CA-8B2B-AEE69B6B01EF}">
            <x14:dataBar minLength="0" maxLength="100" border="1" negativeBarBorderColorSameAsPositive="0">
              <x14:cfvo type="autoMin"/>
              <x14:cfvo type="autoMax"/>
              <x14:borderColor rgb="FF63C384"/>
              <x14:negativeFillColor rgb="FFFF0000"/>
              <x14:negativeBorderColor rgb="FFFF0000"/>
              <x14:axisColor rgb="FF000000"/>
            </x14:dataBar>
          </x14:cfRule>
          <xm:sqref>W36:Z43</xm:sqref>
        </x14:conditionalFormatting>
        <x14:conditionalFormatting xmlns:xm="http://schemas.microsoft.com/office/excel/2006/main">
          <x14:cfRule type="dataBar" id="{6399B529-A3DF-4103-B955-3F59E9CB76D7}">
            <x14:dataBar minLength="0" maxLength="100" border="1" negativeBarBorderColorSameAsPositive="0">
              <x14:cfvo type="autoMin"/>
              <x14:cfvo type="autoMax"/>
              <x14:borderColor rgb="FF63C384"/>
              <x14:negativeFillColor rgb="FFFF0000"/>
              <x14:negativeBorderColor rgb="FFFF0000"/>
              <x14:axisColor rgb="FF000000"/>
            </x14:dataBar>
          </x14:cfRule>
          <xm:sqref>W55:Z59</xm:sqref>
        </x14:conditionalFormatting>
        <x14:conditionalFormatting xmlns:xm="http://schemas.microsoft.com/office/excel/2006/main">
          <x14:cfRule type="dataBar" id="{B473953A-F82C-48CA-ADD1-4324210902A6}">
            <x14:dataBar minLength="0" maxLength="100" border="1" negativeBarBorderColorSameAsPositive="0">
              <x14:cfvo type="autoMin"/>
              <x14:cfvo type="autoMax"/>
              <x14:borderColor rgb="FF63C384"/>
              <x14:negativeFillColor rgb="FFFF0000"/>
              <x14:negativeBorderColor rgb="FFFF0000"/>
              <x14:axisColor rgb="FF000000"/>
            </x14:dataBar>
          </x14:cfRule>
          <xm:sqref>W151:Z214</xm:sqref>
        </x14:conditionalFormatting>
        <x14:conditionalFormatting xmlns:xm="http://schemas.microsoft.com/office/excel/2006/main">
          <x14:cfRule type="dataBar" id="{CE2BA86D-E0E3-477B-BE93-B7AE4D5019CB}">
            <x14:dataBar minLength="0" maxLength="100" border="1" negativeBarBorderColorSameAsPositive="0">
              <x14:cfvo type="autoMin"/>
              <x14:cfvo type="autoMax"/>
              <x14:borderColor rgb="FF63C384"/>
              <x14:negativeFillColor rgb="FFFF0000"/>
              <x14:negativeBorderColor rgb="FFFF0000"/>
              <x14:axisColor rgb="FF000000"/>
            </x14:dataBar>
          </x14:cfRule>
          <xm:sqref>W220:Z224</xm:sqref>
        </x14:conditionalFormatting>
        <x14:conditionalFormatting xmlns:xm="http://schemas.microsoft.com/office/excel/2006/main">
          <x14:cfRule type="dataBar" id="{8449311D-A1AC-4162-9C94-CCE010F35280}">
            <x14:dataBar minLength="0" maxLength="100" border="1" negativeBarBorderColorSameAsPositive="0">
              <x14:cfvo type="autoMin"/>
              <x14:cfvo type="autoMax"/>
              <x14:borderColor rgb="FF008AEF"/>
              <x14:negativeFillColor rgb="FFFF0000"/>
              <x14:negativeBorderColor rgb="FFFF0000"/>
              <x14:axisColor rgb="FF000000"/>
            </x14:dataBar>
          </x14:cfRule>
          <xm:sqref>X14</xm:sqref>
        </x14:conditionalFormatting>
        <x14:conditionalFormatting xmlns:xm="http://schemas.microsoft.com/office/excel/2006/main">
          <x14:cfRule type="dataBar" id="{C54577CE-DA83-4175-9914-29D1E1070AC0}">
            <x14:dataBar minLength="0" maxLength="100" border="1" negativeBarBorderColorSameAsPositive="0">
              <x14:cfvo type="autoMin"/>
              <x14:cfvo type="autoMax"/>
              <x14:borderColor rgb="FFD6007B"/>
              <x14:negativeFillColor rgb="FFFF0000"/>
              <x14:negativeBorderColor rgb="FFFF0000"/>
              <x14:axisColor rgb="FF000000"/>
            </x14:dataBar>
          </x14:cfRule>
          <x14:cfRule type="dataBar" id="{FF5718D6-F1BA-47C9-8920-D9ED145BD773}">
            <x14:dataBar minLength="0" maxLength="100" border="1" negativeBarBorderColorSameAsPositive="0">
              <x14:cfvo type="autoMin"/>
              <x14:cfvo type="autoMax"/>
              <x14:borderColor rgb="FF008AEF"/>
              <x14:negativeFillColor rgb="FFFF0000"/>
              <x14:negativeBorderColor rgb="FFFF0000"/>
              <x14:axisColor rgb="FF000000"/>
            </x14:dataBar>
          </x14:cfRule>
          <xm:sqref>X220:X224</xm:sqref>
        </x14:conditionalFormatting>
        <x14:conditionalFormatting xmlns:xm="http://schemas.microsoft.com/office/excel/2006/main">
          <x14:cfRule type="dataBar" id="{5895CACF-3132-44E3-8937-2565D1481A31}">
            <x14:dataBar minLength="0" maxLength="100" border="1" negativeBarBorderColorSameAsPositive="0">
              <x14:cfvo type="autoMin"/>
              <x14:cfvo type="autoMax"/>
              <x14:borderColor rgb="FFD6007B"/>
              <x14:negativeFillColor rgb="FFFF0000"/>
              <x14:negativeBorderColor rgb="FFFF0000"/>
              <x14:axisColor rgb="FF000000"/>
            </x14:dataBar>
          </x14:cfRule>
          <xm:sqref>X380:AC434 F485:K485 X436:AC436 Z435:AC435 Y437:AC445</xm:sqref>
        </x14:conditionalFormatting>
        <x14:conditionalFormatting xmlns:xm="http://schemas.microsoft.com/office/excel/2006/main">
          <x14:cfRule type="dataBar" id="{299523EF-3156-4058-9E26-34CCEEE01EAC}">
            <x14:dataBar minLength="0" maxLength="100" border="1" negativeBarBorderColorSameAsPositive="0">
              <x14:cfvo type="autoMin"/>
              <x14:cfvo type="autoMax"/>
              <x14:borderColor rgb="FFD6007B"/>
              <x14:negativeFillColor rgb="FFFF0000"/>
              <x14:negativeBorderColor rgb="FFFF0000"/>
              <x14:axisColor rgb="FF000000"/>
            </x14:dataBar>
          </x14:cfRule>
          <xm:sqref>X526:AC529 X508:AC522</xm:sqref>
        </x14:conditionalFormatting>
        <x14:conditionalFormatting xmlns:xm="http://schemas.microsoft.com/office/excel/2006/main">
          <x14:cfRule type="dataBar" id="{CF0CA203-37D3-4C3E-9334-E8923602DCC8}">
            <x14:dataBar minLength="0" maxLength="100" border="1" negativeBarBorderColorSameAsPositive="0">
              <x14:cfvo type="autoMin"/>
              <x14:cfvo type="autoMax"/>
              <x14:borderColor rgb="FFD6007B"/>
              <x14:negativeFillColor rgb="FFFF0000"/>
              <x14:negativeBorderColor rgb="FFFF0000"/>
              <x14:axisColor rgb="FF000000"/>
            </x14:dataBar>
          </x14:cfRule>
          <xm:sqref>X543:AC588</xm:sqref>
        </x14:conditionalFormatting>
        <x14:conditionalFormatting xmlns:xm="http://schemas.microsoft.com/office/excel/2006/main">
          <x14:cfRule type="dataBar" id="{75B1803D-7A5A-41AF-B2CB-6C19CF1BFFAC}">
            <x14:dataBar minLength="0" maxLength="100" border="1" negativeBarBorderColorSameAsPositive="0">
              <x14:cfvo type="autoMin"/>
              <x14:cfvo type="autoMax"/>
              <x14:borderColor rgb="FFD6007B"/>
              <x14:negativeFillColor rgb="FFFF0000"/>
              <x14:negativeBorderColor rgb="FFFF0000"/>
              <x14:axisColor rgb="FF000000"/>
            </x14:dataBar>
          </x14:cfRule>
          <xm:sqref>X34:AD50</xm:sqref>
        </x14:conditionalFormatting>
        <x14:conditionalFormatting xmlns:xm="http://schemas.microsoft.com/office/excel/2006/main">
          <x14:cfRule type="dataBar" id="{9BC9124C-B2DE-4E69-B216-0A6005BE4AAC}">
            <x14:dataBar minLength="0" maxLength="100" border="1" negativeBarBorderColorSameAsPositive="0">
              <x14:cfvo type="autoMin"/>
              <x14:cfvo type="autoMax"/>
              <x14:borderColor rgb="FFD6007B"/>
              <x14:negativeFillColor rgb="FFFF0000"/>
              <x14:negativeBorderColor rgb="FFFF0000"/>
              <x14:axisColor rgb="FF000000"/>
            </x14:dataBar>
          </x14:cfRule>
          <xm:sqref>X380:AD434 F485:L485 X436:AD436 Z435:AD435 Y437:AD445</xm:sqref>
        </x14:conditionalFormatting>
        <x14:conditionalFormatting xmlns:xm="http://schemas.microsoft.com/office/excel/2006/main">
          <x14:cfRule type="dataBar" id="{1E3BA6F9-2E51-471B-9683-CC251922366D}">
            <x14:dataBar minLength="0" maxLength="100" border="1" negativeBarBorderColorSameAsPositive="0">
              <x14:cfvo type="autoMin"/>
              <x14:cfvo type="autoMax"/>
              <x14:borderColor rgb="FFD6007B"/>
              <x14:negativeFillColor rgb="FFFF0000"/>
              <x14:negativeBorderColor rgb="FFFF0000"/>
              <x14:axisColor rgb="FF000000"/>
            </x14:dataBar>
          </x14:cfRule>
          <xm:sqref>X526:AD529 X508:AD522</xm:sqref>
        </x14:conditionalFormatting>
        <x14:conditionalFormatting xmlns:xm="http://schemas.microsoft.com/office/excel/2006/main">
          <x14:cfRule type="dataBar" id="{E741FE75-6C82-43D6-9683-2CFEAB14BF58}">
            <x14:dataBar minLength="0" maxLength="100" border="1" negativeBarBorderColorSameAsPositive="0">
              <x14:cfvo type="autoMin"/>
              <x14:cfvo type="autoMax"/>
              <x14:borderColor rgb="FFD6007B"/>
              <x14:negativeFillColor rgb="FFFF0000"/>
              <x14:negativeBorderColor rgb="FFFF0000"/>
              <x14:axisColor rgb="FF000000"/>
            </x14:dataBar>
          </x14:cfRule>
          <xm:sqref>X543:AD588</xm:sqref>
        </x14:conditionalFormatting>
        <x14:conditionalFormatting xmlns:xm="http://schemas.microsoft.com/office/excel/2006/main">
          <x14:cfRule type="dataBar" id="{475616BC-63AF-482A-BB6A-B44D8669AE24}">
            <x14:dataBar minLength="0" maxLength="100" border="1" negativeBarBorderColorSameAsPositive="0">
              <x14:cfvo type="autoMin"/>
              <x14:cfvo type="autoMax"/>
              <x14:borderColor rgb="FFD6007B"/>
              <x14:negativeFillColor rgb="FFFF0000"/>
              <x14:negativeBorderColor rgb="FFFF0000"/>
              <x14:axisColor rgb="FF000000"/>
            </x14:dataBar>
          </x14:cfRule>
          <xm:sqref>X34:AE50</xm:sqref>
        </x14:conditionalFormatting>
        <x14:conditionalFormatting xmlns:xm="http://schemas.microsoft.com/office/excel/2006/main">
          <x14:cfRule type="dataBar" id="{A8C6A3D2-96AA-4E8A-8791-86960A1E8933}">
            <x14:dataBar minLength="0" maxLength="100" border="1" negativeBarBorderColorSameAsPositive="0">
              <x14:cfvo type="autoMin"/>
              <x14:cfvo type="autoMax"/>
              <x14:borderColor rgb="FFD6007B"/>
              <x14:negativeFillColor rgb="FFFF0000"/>
              <x14:negativeBorderColor rgb="FFFF0000"/>
              <x14:axisColor rgb="FF000000"/>
            </x14:dataBar>
          </x14:cfRule>
          <xm:sqref>Y55:Y63</xm:sqref>
        </x14:conditionalFormatting>
        <x14:conditionalFormatting xmlns:xm="http://schemas.microsoft.com/office/excel/2006/main">
          <x14:cfRule type="dataBar" id="{E20F5680-A210-4B76-B6D8-DD6CC082EBF2}">
            <x14:dataBar minLength="0" maxLength="100" border="1" negativeBarBorderColorSameAsPositive="0">
              <x14:cfvo type="autoMin"/>
              <x14:cfvo type="autoMax"/>
              <x14:borderColor rgb="FF008AEF"/>
              <x14:negativeFillColor rgb="FFFF0000"/>
              <x14:negativeBorderColor rgb="FFFF0000"/>
              <x14:axisColor rgb="FF000000"/>
            </x14:dataBar>
          </x14:cfRule>
          <xm:sqref>Y55:Y66</xm:sqref>
        </x14:conditionalFormatting>
        <x14:conditionalFormatting xmlns:xm="http://schemas.microsoft.com/office/excel/2006/main">
          <x14:cfRule type="dataBar" id="{B0E09E4C-E784-4F17-89F0-2F1648743741}">
            <x14:dataBar minLength="0" maxLength="100" border="1" negativeBarBorderColorSameAsPositive="0">
              <x14:cfvo type="autoMin"/>
              <x14:cfvo type="autoMax"/>
              <x14:borderColor rgb="FFD6007B"/>
              <x14:negativeFillColor rgb="FFFF0000"/>
              <x14:negativeBorderColor rgb="FFFF0000"/>
              <x14:axisColor rgb="FF000000"/>
            </x14:dataBar>
          </x14:cfRule>
          <xm:sqref>Y70 Y72 Y74:Y78</xm:sqref>
        </x14:conditionalFormatting>
        <x14:conditionalFormatting xmlns:xm="http://schemas.microsoft.com/office/excel/2006/main">
          <x14:cfRule type="dataBar" id="{0D0C9E30-5E2D-4AC9-9A13-13B6FF694CE6}">
            <x14:dataBar minLength="0" maxLength="100" border="1" negativeBarBorderColorSameAsPositive="0">
              <x14:cfvo type="autoMin"/>
              <x14:cfvo type="autoMax"/>
              <x14:borderColor rgb="FFD6007B"/>
              <x14:negativeFillColor rgb="FFFF0000"/>
              <x14:negativeBorderColor rgb="FFFF0000"/>
              <x14:axisColor rgb="FF000000"/>
            </x14:dataBar>
          </x14:cfRule>
          <xm:sqref>Y358:Y363</xm:sqref>
        </x14:conditionalFormatting>
        <x14:conditionalFormatting xmlns:xm="http://schemas.microsoft.com/office/excel/2006/main">
          <x14:cfRule type="dataBar" id="{0BDFD905-7147-4B01-98D0-60FCB88DCF15}">
            <x14:dataBar minLength="0" maxLength="100" border="1" negativeBarBorderColorSameAsPositive="0">
              <x14:cfvo type="autoMin"/>
              <x14:cfvo type="autoMax"/>
              <x14:borderColor rgb="FFD6007B"/>
              <x14:negativeFillColor rgb="FFFF0000"/>
              <x14:negativeBorderColor rgb="FFFF0000"/>
              <x14:axisColor rgb="FF000000"/>
            </x14:dataBar>
          </x14:cfRule>
          <x14:cfRule type="dataBar" id="{37371425-409D-4C5F-8EFA-1F573541B06F}">
            <x14:dataBar minLength="0" maxLength="100" border="1" negativeBarBorderColorSameAsPositive="0">
              <x14:cfvo type="autoMin"/>
              <x14:cfvo type="autoMax"/>
              <x14:borderColor rgb="FFD6007B"/>
              <x14:negativeFillColor rgb="FFFF0000"/>
              <x14:negativeBorderColor rgb="FFFF0000"/>
              <x14:axisColor rgb="FF000000"/>
            </x14:dataBar>
          </x14:cfRule>
          <xm:sqref>Y453:Y460</xm:sqref>
        </x14:conditionalFormatting>
        <x14:conditionalFormatting xmlns:xm="http://schemas.microsoft.com/office/excel/2006/main">
          <x14:cfRule type="dataBar" id="{7372E24B-B6AC-4A35-BF58-2BF5B11560FE}">
            <x14:dataBar minLength="0" maxLength="100" border="1" negativeBarBorderColorSameAsPositive="0">
              <x14:cfvo type="autoMin"/>
              <x14:cfvo type="autoMax"/>
              <x14:borderColor rgb="FFD6007B"/>
              <x14:negativeFillColor rgb="FFFF0000"/>
              <x14:negativeBorderColor rgb="FFFF0000"/>
              <x14:axisColor rgb="FF000000"/>
            </x14:dataBar>
          </x14:cfRule>
          <xm:sqref>Y464:Y468</xm:sqref>
        </x14:conditionalFormatting>
        <x14:conditionalFormatting xmlns:xm="http://schemas.microsoft.com/office/excel/2006/main">
          <x14:cfRule type="dataBar" id="{3436CEF2-FACB-40E1-BCA8-55B03E67BAD8}">
            <x14:dataBar minLength="0" maxLength="100" border="1" negativeBarBorderColorSameAsPositive="0">
              <x14:cfvo type="autoMin"/>
              <x14:cfvo type="autoMax"/>
              <x14:borderColor rgb="FFD6007B"/>
              <x14:negativeFillColor rgb="FFFF0000"/>
              <x14:negativeBorderColor rgb="FFFF0000"/>
              <x14:axisColor rgb="FF000000"/>
            </x14:dataBar>
          </x14:cfRule>
          <x14:cfRule type="dataBar" id="{F19DCF4C-801B-4A45-969C-D811CB79ECEC}">
            <x14:dataBar minLength="0" maxLength="100" border="1" negativeBarBorderColorSameAsPositive="0">
              <x14:cfvo type="autoMin"/>
              <x14:cfvo type="autoMax"/>
              <x14:borderColor rgb="FFD6007B"/>
              <x14:negativeFillColor rgb="FFFF0000"/>
              <x14:negativeBorderColor rgb="FFFF0000"/>
              <x14:axisColor rgb="FF000000"/>
            </x14:dataBar>
          </x14:cfRule>
          <xm:sqref>Y595:Y602</xm:sqref>
        </x14:conditionalFormatting>
        <x14:conditionalFormatting xmlns:xm="http://schemas.microsoft.com/office/excel/2006/main">
          <x14:cfRule type="dataBar" id="{839CAF01-4BC2-4907-A6CE-926ACA1045D2}">
            <x14:dataBar minLength="0" maxLength="100" border="1" negativeBarBorderColorSameAsPositive="0">
              <x14:cfvo type="autoMin"/>
              <x14:cfvo type="autoMax"/>
              <x14:borderColor rgb="FFD6007B"/>
              <x14:negativeFillColor rgb="FFFF0000"/>
              <x14:negativeBorderColor rgb="FFFF0000"/>
              <x14:axisColor rgb="FF000000"/>
            </x14:dataBar>
          </x14:cfRule>
          <xm:sqref>Y606:Y610</xm:sqref>
        </x14:conditionalFormatting>
        <x14:conditionalFormatting xmlns:xm="http://schemas.microsoft.com/office/excel/2006/main">
          <x14:cfRule type="dataBar" id="{2788951A-A480-4DF0-9DA6-B294EAC728A6}">
            <x14:dataBar minLength="0" maxLength="100" border="1" negativeBarBorderColorSameAsPositive="0">
              <x14:cfvo type="autoMin"/>
              <x14:cfvo type="autoMax"/>
              <x14:borderColor rgb="FF008AEF"/>
              <x14:negativeFillColor rgb="FFFF0000"/>
              <x14:negativeBorderColor rgb="FFFF0000"/>
              <x14:axisColor rgb="FF000000"/>
            </x14:dataBar>
          </x14:cfRule>
          <xm:sqref>Y13:Z27</xm:sqref>
        </x14:conditionalFormatting>
        <x14:conditionalFormatting xmlns:xm="http://schemas.microsoft.com/office/excel/2006/main">
          <x14:cfRule type="dataBar" id="{69CE1774-3AE1-45FB-85A3-0524D4D53191}">
            <x14:dataBar minLength="0" maxLength="100" border="1" negativeBarBorderColorSameAsPositive="0">
              <x14:cfvo type="autoMin"/>
              <x14:cfvo type="autoMax"/>
              <x14:borderColor rgb="FFFFB628"/>
              <x14:negativeFillColor rgb="FFFF0000"/>
              <x14:negativeBorderColor rgb="FFFF0000"/>
              <x14:axisColor rgb="FF000000"/>
            </x14:dataBar>
          </x14:cfRule>
          <xm:sqref>Y74:Z80</xm:sqref>
        </x14:conditionalFormatting>
        <x14:conditionalFormatting xmlns:xm="http://schemas.microsoft.com/office/excel/2006/main">
          <x14:cfRule type="dataBar" id="{9DC62654-760B-46D6-8523-323F6C8B8D3C}">
            <x14:dataBar minLength="0" maxLength="100" border="1" negativeBarBorderColorSameAsPositive="0">
              <x14:cfvo type="autoMin"/>
              <x14:cfvo type="autoMax"/>
              <x14:borderColor rgb="FFFFB628"/>
              <x14:negativeFillColor rgb="FFFF0000"/>
              <x14:negativeBorderColor rgb="FFFF0000"/>
              <x14:axisColor rgb="FF000000"/>
            </x14:dataBar>
          </x14:cfRule>
          <xm:sqref>Y82:Z137</xm:sqref>
        </x14:conditionalFormatting>
        <x14:conditionalFormatting xmlns:xm="http://schemas.microsoft.com/office/excel/2006/main">
          <x14:cfRule type="dataBar" id="{D7832B72-AC8E-4900-944C-4102B473AFC6}">
            <x14:dataBar minLength="0" maxLength="100" border="1" negativeBarBorderColorSameAsPositive="0">
              <x14:cfvo type="autoMin"/>
              <x14:cfvo type="autoMax"/>
              <x14:borderColor rgb="FFFF555A"/>
              <x14:negativeFillColor rgb="FFFF0000"/>
              <x14:negativeBorderColor rgb="FFFF0000"/>
              <x14:axisColor rgb="FF000000"/>
            </x14:dataBar>
          </x14:cfRule>
          <xm:sqref>Z151:Z157</xm:sqref>
        </x14:conditionalFormatting>
        <x14:conditionalFormatting xmlns:xm="http://schemas.microsoft.com/office/excel/2006/main">
          <x14:cfRule type="dataBar" id="{6ED703BF-6DB5-442C-9521-5148DCFE3E20}">
            <x14:dataBar minLength="0" maxLength="100" border="1" negativeBarBorderColorSameAsPositive="0">
              <x14:cfvo type="autoMin"/>
              <x14:cfvo type="autoMax"/>
              <x14:borderColor rgb="FFFFB628"/>
              <x14:negativeFillColor rgb="FFFF0000"/>
              <x14:negativeBorderColor rgb="FFFF0000"/>
              <x14:axisColor rgb="FF000000"/>
            </x14:dataBar>
          </x14:cfRule>
          <x14:cfRule type="dataBar" id="{CB30BAC7-70D9-41FB-B60B-633DBBE9A611}">
            <x14:dataBar minLength="0" maxLength="100" border="1" negativeBarBorderColorSameAsPositive="0">
              <x14:cfvo type="autoMin"/>
              <x14:cfvo type="autoMax"/>
              <x14:borderColor rgb="FFFF555A"/>
              <x14:negativeFillColor rgb="FFFF0000"/>
              <x14:negativeBorderColor rgb="FFFF0000"/>
              <x14:axisColor rgb="FF000000"/>
            </x14:dataBar>
          </x14:cfRule>
          <xm:sqref>Z151:Z214</xm:sqref>
        </x14:conditionalFormatting>
        <x14:conditionalFormatting xmlns:xm="http://schemas.microsoft.com/office/excel/2006/main">
          <x14:cfRule type="dataBar" id="{E03F745B-D6A5-4B04-8274-3CE8A5B9E3C4}">
            <x14:dataBar minLength="0" maxLength="100" border="1" negativeBarBorderColorSameAsPositive="0">
              <x14:cfvo type="autoMin"/>
              <x14:cfvo type="autoMax"/>
              <x14:borderColor rgb="FFFF555A"/>
              <x14:negativeFillColor rgb="FFFF0000"/>
              <x14:negativeBorderColor rgb="FFFF0000"/>
              <x14:axisColor rgb="FF000000"/>
            </x14:dataBar>
          </x14:cfRule>
          <xm:sqref>Z249:AA252</xm:sqref>
        </x14:conditionalFormatting>
        <x14:conditionalFormatting xmlns:xm="http://schemas.microsoft.com/office/excel/2006/main">
          <x14:cfRule type="dataBar" id="{91EBAB01-A1C2-47E8-B02B-F46B8F9C12CD}">
            <x14:dataBar minLength="0" maxLength="100" border="1" negativeBarBorderColorSameAsPositive="0">
              <x14:cfvo type="autoMin"/>
              <x14:cfvo type="autoMax"/>
              <x14:borderColor rgb="FFFFB628"/>
              <x14:negativeFillColor rgb="FFFF0000"/>
              <x14:negativeBorderColor rgb="FFFF0000"/>
              <x14:axisColor rgb="FF000000"/>
            </x14:dataBar>
          </x14:cfRule>
          <x14:cfRule type="dataBar" id="{98DB7C15-2450-41B4-A6EE-24B32987F749}">
            <x14:dataBar minLength="0" maxLength="100" border="1" negativeBarBorderColorSameAsPositive="0">
              <x14:cfvo type="autoMin"/>
              <x14:cfvo type="autoMax"/>
              <x14:borderColor rgb="FFFF555A"/>
              <x14:negativeFillColor rgb="FFFF0000"/>
              <x14:negativeBorderColor rgb="FFFF0000"/>
              <x14:axisColor rgb="FF000000"/>
            </x14:dataBar>
          </x14:cfRule>
          <xm:sqref>Z253:AA258</xm:sqref>
        </x14:conditionalFormatting>
        <x14:conditionalFormatting xmlns:xm="http://schemas.microsoft.com/office/excel/2006/main">
          <x14:cfRule type="dataBar" id="{D1FBA6EB-FC44-41F3-B3CF-BA454A3C74C0}">
            <x14:dataBar minLength="0" maxLength="100" border="1" negativeBarBorderColorSameAsPositive="0">
              <x14:cfvo type="autoMin"/>
              <x14:cfvo type="autoMax"/>
              <x14:borderColor rgb="FF008AEF"/>
              <x14:negativeFillColor rgb="FFFF0000"/>
              <x14:negativeBorderColor rgb="FFFF0000"/>
              <x14:axisColor rgb="FF000000"/>
            </x14:dataBar>
          </x14:cfRule>
          <xm:sqref>AA13:AA16 AA19:AA27</xm:sqref>
        </x14:conditionalFormatting>
        <x14:conditionalFormatting xmlns:xm="http://schemas.microsoft.com/office/excel/2006/main">
          <x14:cfRule type="dataBar" id="{7AFFC2E3-5AB0-43BE-977F-2AF5D01E3909}">
            <x14:dataBar minLength="0" maxLength="100" border="1" negativeBarBorderColorSameAsPositive="0">
              <x14:cfvo type="autoMin"/>
              <x14:cfvo type="autoMax"/>
              <x14:borderColor rgb="FFD6007B"/>
              <x14:negativeFillColor rgb="FFFF0000"/>
              <x14:negativeBorderColor rgb="FFFF0000"/>
              <x14:axisColor rgb="FF000000"/>
            </x14:dataBar>
          </x14:cfRule>
          <x14:cfRule type="dataBar" id="{BCCBFB3B-0960-4690-84DE-434E3DB69F75}">
            <x14:dataBar minLength="0" maxLength="100" border="1" negativeBarBorderColorSameAsPositive="0">
              <x14:cfvo type="autoMin"/>
              <x14:cfvo type="autoMax"/>
              <x14:borderColor rgb="FF008AEF"/>
              <x14:negativeFillColor rgb="FFFF0000"/>
              <x14:negativeBorderColor rgb="FFFF0000"/>
              <x14:axisColor rgb="FF000000"/>
            </x14:dataBar>
          </x14:cfRule>
          <xm:sqref>AA17:AA18</xm:sqref>
        </x14:conditionalFormatting>
        <x14:conditionalFormatting xmlns:xm="http://schemas.microsoft.com/office/excel/2006/main">
          <x14:cfRule type="dataBar" id="{1E025F26-4886-4DE2-80A1-A0B619E70B28}">
            <x14:dataBar minLength="0" maxLength="100" border="1" negativeBarBorderColorSameAsPositive="0">
              <x14:cfvo type="autoMin"/>
              <x14:cfvo type="autoMax"/>
              <x14:borderColor rgb="FFD6007B"/>
              <x14:negativeFillColor rgb="FFFF0000"/>
              <x14:negativeBorderColor rgb="FFFF0000"/>
              <x14:axisColor rgb="FF000000"/>
            </x14:dataBar>
          </x14:cfRule>
          <xm:sqref>AA19:AA27 AA13:AA16</xm:sqref>
        </x14:conditionalFormatting>
        <x14:conditionalFormatting xmlns:xm="http://schemas.microsoft.com/office/excel/2006/main">
          <x14:cfRule type="dataBar" id="{5E12A402-94AF-4B46-9790-36966BE5D3AE}">
            <x14:dataBar minLength="0" maxLength="100" border="1" negativeBarBorderColorSameAsPositive="0">
              <x14:cfvo type="autoMin"/>
              <x14:cfvo type="autoMax"/>
              <x14:borderColor rgb="FFFFB628"/>
              <x14:negativeFillColor rgb="FFFF0000"/>
              <x14:negativeBorderColor rgb="FFFF0000"/>
              <x14:axisColor rgb="FF000000"/>
            </x14:dataBar>
          </x14:cfRule>
          <xm:sqref>AA74:AB137</xm:sqref>
        </x14:conditionalFormatting>
        <x14:conditionalFormatting xmlns:xm="http://schemas.microsoft.com/office/excel/2006/main">
          <x14:cfRule type="dataBar" id="{CE962458-DA6B-4641-AA6B-0E365B834E41}">
            <x14:dataBar minLength="0" maxLength="100" border="1" negativeBarBorderColorSameAsPositive="0">
              <x14:cfvo type="autoMin"/>
              <x14:cfvo type="autoMax"/>
              <x14:borderColor rgb="FFD6007B"/>
              <x14:negativeFillColor rgb="FFFF0000"/>
              <x14:negativeBorderColor rgb="FFFF0000"/>
              <x14:axisColor rgb="FF000000"/>
            </x14:dataBar>
          </x14:cfRule>
          <xm:sqref>AA340:AC344</xm:sqref>
        </x14:conditionalFormatting>
        <x14:conditionalFormatting xmlns:xm="http://schemas.microsoft.com/office/excel/2006/main">
          <x14:cfRule type="dataBar" id="{5232C14C-4D9B-4C1C-9818-E52008A5F982}">
            <x14:dataBar minLength="0" maxLength="100" border="1" negativeBarBorderColorSameAsPositive="0">
              <x14:cfvo type="autoMin"/>
              <x14:cfvo type="autoMax"/>
              <x14:borderColor rgb="FFD6007B"/>
              <x14:negativeFillColor rgb="FFFF0000"/>
              <x14:negativeBorderColor rgb="FFFF0000"/>
              <x14:axisColor rgb="FF000000"/>
            </x14:dataBar>
          </x14:cfRule>
          <xm:sqref>AA369:AC374</xm:sqref>
        </x14:conditionalFormatting>
        <x14:conditionalFormatting xmlns:xm="http://schemas.microsoft.com/office/excel/2006/main">
          <x14:cfRule type="dataBar" id="{AC6AFFD4-8417-4BD9-8D48-1A04FEB61C4C}">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DFC0BF3E-03AD-4D9E-B364-63B4884AFEB9}">
            <x14:dataBar minLength="0" maxLength="100" border="1" negativeBarBorderColorSameAsPositive="0">
              <x14:cfvo type="autoMin"/>
              <x14:cfvo type="autoMax"/>
              <x14:borderColor rgb="FFD6007B"/>
              <x14:negativeFillColor rgb="FFFF0000"/>
              <x14:negativeBorderColor rgb="FFFF0000"/>
              <x14:axisColor rgb="FF000000"/>
            </x14:dataBar>
          </x14:cfRule>
          <xm:sqref>AA379:AC379</xm:sqref>
        </x14:conditionalFormatting>
        <x14:conditionalFormatting xmlns:xm="http://schemas.microsoft.com/office/excel/2006/main">
          <x14:cfRule type="dataBar" id="{E8F13F7F-1117-4AAA-BC7B-C472955B2977}">
            <x14:dataBar minLength="0" maxLength="100" border="1" negativeBarBorderColorSameAsPositive="0">
              <x14:cfvo type="autoMin"/>
              <x14:cfvo type="autoMax"/>
              <x14:borderColor rgb="FFD6007B"/>
              <x14:negativeFillColor rgb="FFFF0000"/>
              <x14:negativeBorderColor rgb="FFFF0000"/>
              <x14:axisColor rgb="FF000000"/>
            </x14:dataBar>
          </x14:cfRule>
          <x14:cfRule type="dataBar" id="{D7527E7F-DA3B-4710-9032-10C3BDFA796A}">
            <x14:dataBar minLength="0" maxLength="100" border="1" negativeBarBorderColorSameAsPositive="0">
              <x14:cfvo type="autoMin"/>
              <x14:cfvo type="autoMax"/>
              <x14:borderColor rgb="FF008AEF"/>
              <x14:negativeFillColor rgb="FFFF0000"/>
              <x14:negativeBorderColor rgb="FFFF0000"/>
              <x14:axisColor rgb="FF000000"/>
            </x14:dataBar>
          </x14:cfRule>
          <xm:sqref>AB17:AB18</xm:sqref>
        </x14:conditionalFormatting>
        <x14:conditionalFormatting xmlns:xm="http://schemas.microsoft.com/office/excel/2006/main">
          <x14:cfRule type="dataBar" id="{27084337-6175-4326-BD03-D30E5A9B4603}">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24334D7E-E909-404B-A316-EA5FCE947921}">
            <x14:dataBar minLength="0" maxLength="100" border="1" negativeBarBorderColorSameAsPositive="0">
              <x14:cfvo type="autoMin"/>
              <x14:cfvo type="autoMax"/>
              <x14:borderColor rgb="FFD6007B"/>
              <x14:negativeFillColor rgb="FFFF0000"/>
              <x14:negativeBorderColor rgb="FFFF0000"/>
              <x14:axisColor rgb="FF000000"/>
            </x14:dataBar>
          </x14:cfRule>
          <xm:sqref>AB19:AB27 AB13:AB16</xm:sqref>
        </x14:conditionalFormatting>
        <x14:conditionalFormatting xmlns:xm="http://schemas.microsoft.com/office/excel/2006/main">
          <x14:cfRule type="dataBar" id="{BBBC1816-2EB2-4F41-ACC5-5A7CC11C799F}">
            <x14:dataBar minLength="0" maxLength="100" border="1" negativeBarBorderColorSameAsPositive="0">
              <x14:cfvo type="autoMin"/>
              <x14:cfvo type="autoMax"/>
              <x14:borderColor rgb="FF008AEF"/>
              <x14:negativeFillColor rgb="FFFF0000"/>
              <x14:negativeBorderColor rgb="FFFF0000"/>
              <x14:axisColor rgb="FF000000"/>
            </x14:dataBar>
          </x14:cfRule>
          <xm:sqref>AB345:AE345 AA340:AC344</xm:sqref>
        </x14:conditionalFormatting>
        <x14:conditionalFormatting xmlns:xm="http://schemas.microsoft.com/office/excel/2006/main">
          <x14:cfRule type="dataBar" id="{21C1B61B-4CCC-42FF-9F8D-B4D3F5CAD6CE}">
            <x14:dataBar minLength="0" maxLength="100" border="1" negativeBarBorderColorSameAsPositive="0">
              <x14:cfvo type="autoMin"/>
              <x14:cfvo type="autoMax"/>
              <x14:borderColor rgb="FFD6007B"/>
              <x14:negativeFillColor rgb="FFFF0000"/>
              <x14:negativeBorderColor rgb="FFFF0000"/>
              <x14:axisColor rgb="FF000000"/>
            </x14:dataBar>
          </x14:cfRule>
          <xm:sqref>AB351:AE351</xm:sqref>
        </x14:conditionalFormatting>
        <x14:conditionalFormatting xmlns:xm="http://schemas.microsoft.com/office/excel/2006/main">
          <x14:cfRule type="dataBar" id="{AE2E6DC0-DDCF-485F-A9CB-10430EBBEA13}">
            <x14:dataBar minLength="0" maxLength="100" border="1" negativeBarBorderColorSameAsPositive="0">
              <x14:cfvo type="autoMin"/>
              <x14:cfvo type="autoMax"/>
              <x14:borderColor rgb="FF008AEF"/>
              <x14:negativeFillColor rgb="FFFF0000"/>
              <x14:negativeBorderColor rgb="FFFF0000"/>
              <x14:axisColor rgb="FF000000"/>
            </x14:dataBar>
          </x14:cfRule>
          <xm:sqref>AB355:AE355</xm:sqref>
        </x14:conditionalFormatting>
        <x14:conditionalFormatting xmlns:xm="http://schemas.microsoft.com/office/excel/2006/main">
          <x14:cfRule type="dataBar" id="{A18EA03A-9457-43BF-BD3E-6E84221DDA8F}">
            <x14:dataBar minLength="0" maxLength="100" border="1" negativeBarBorderColorSameAsPositive="0">
              <x14:cfvo type="autoMin"/>
              <x14:cfvo type="autoMax"/>
              <x14:borderColor rgb="FFD6007B"/>
              <x14:negativeFillColor rgb="FFFF0000"/>
              <x14:negativeBorderColor rgb="FFFF0000"/>
              <x14:axisColor rgb="FF000000"/>
            </x14:dataBar>
          </x14:cfRule>
          <xm:sqref>AE33:AE50</xm:sqref>
        </x14:conditionalFormatting>
        <x14:conditionalFormatting xmlns:xm="http://schemas.microsoft.com/office/excel/2006/main">
          <x14:cfRule type="dataBar" id="{A3B6B347-5D91-457D-AB3E-C28FE047444A}">
            <x14:dataBar minLength="0" maxLength="100" border="1" negativeBarBorderColorSameAsPositive="0">
              <x14:cfvo type="autoMin"/>
              <x14:cfvo type="autoMax"/>
              <x14:borderColor rgb="FFD6007B"/>
              <x14:negativeFillColor rgb="FFFF0000"/>
              <x14:negativeBorderColor rgb="FFFF0000"/>
              <x14:axisColor rgb="FF000000"/>
            </x14:dataBar>
          </x14:cfRule>
          <x14:cfRule type="dataBar" id="{96D4BD08-B033-4E2F-AFA7-559EBF4E9DB2}">
            <x14:dataBar minLength="0" maxLength="100" border="1" negativeBarBorderColorSameAsPositive="0">
              <x14:cfvo type="autoMin"/>
              <x14:cfvo type="autoMax"/>
              <x14:borderColor rgb="FFD6007B"/>
              <x14:negativeFillColor rgb="FFFF0000"/>
              <x14:negativeBorderColor rgb="FFFF0000"/>
              <x14:axisColor rgb="FF000000"/>
            </x14:dataBar>
          </x14:cfRule>
          <xm:sqref>AE13:AF13</xm:sqref>
        </x14:conditionalFormatting>
        <x14:conditionalFormatting xmlns:xm="http://schemas.microsoft.com/office/excel/2006/main">
          <x14:cfRule type="dataBar" id="{A38E376E-5017-4493-9E58-7EFB220E3ED7}">
            <x14:dataBar minLength="0" maxLength="100" border="1" negativeBarBorderColorSameAsPositive="0">
              <x14:cfvo type="autoMin"/>
              <x14:cfvo type="autoMax"/>
              <x14:borderColor rgb="FF008AEF"/>
              <x14:negativeFillColor rgb="FFFF0000"/>
              <x14:negativeBorderColor rgb="FFFF0000"/>
              <x14:axisColor rgb="FF000000"/>
            </x14:dataBar>
          </x14:cfRule>
          <xm:sqref>AE14:AF14 AE16:AF20 AE26:AF27 AE23:AF23</xm:sqref>
        </x14:conditionalFormatting>
        <x14:conditionalFormatting xmlns:xm="http://schemas.microsoft.com/office/excel/2006/main">
          <x14:cfRule type="dataBar" id="{C8D014C9-EDCD-4CFE-AB7F-A2574344F2C6}">
            <x14:dataBar minLength="0" maxLength="100" border="1" negativeBarBorderColorSameAsPositive="0">
              <x14:cfvo type="autoMin"/>
              <x14:cfvo type="autoMax"/>
              <x14:borderColor rgb="FF008AEF"/>
              <x14:negativeFillColor rgb="FFFF0000"/>
              <x14:negativeBorderColor rgb="FFFF0000"/>
              <x14:axisColor rgb="FF000000"/>
            </x14:dataBar>
          </x14:cfRule>
          <xm:sqref>AE15:AF15</xm:sqref>
        </x14:conditionalFormatting>
        <x14:conditionalFormatting xmlns:xm="http://schemas.microsoft.com/office/excel/2006/main">
          <x14:cfRule type="dataBar" id="{67ACDAE8-C2E8-4771-A0E0-BD44D7333569}">
            <x14:dataBar minLength="0" maxLength="100" border="1" negativeBarBorderColorSameAsPositive="0">
              <x14:cfvo type="autoMin"/>
              <x14:cfvo type="autoMax"/>
              <x14:borderColor rgb="FFFF555A"/>
              <x14:negativeFillColor rgb="FFFF0000"/>
              <x14:negativeBorderColor rgb="FFFF0000"/>
              <x14:axisColor rgb="FF000000"/>
            </x14:dataBar>
          </x14:cfRule>
          <x14:cfRule type="dataBar" id="{CE560B96-1F53-46AD-B40F-ED0612D2BAA9}">
            <x14:dataBar minLength="0" maxLength="100" border="1" negativeBarBorderColorSameAsPositive="0">
              <x14:cfvo type="autoMin"/>
              <x14:cfvo type="autoMax"/>
              <x14:borderColor rgb="FF63C384"/>
              <x14:negativeFillColor rgb="FFFF0000"/>
              <x14:negativeBorderColor rgb="FFFF0000"/>
              <x14:axisColor rgb="FF000000"/>
            </x14:dataBar>
          </x14:cfRule>
          <xm:sqref>AE21:AF21</xm:sqref>
        </x14:conditionalFormatting>
        <x14:conditionalFormatting xmlns:xm="http://schemas.microsoft.com/office/excel/2006/main">
          <x14:cfRule type="dataBar" id="{DA5589CA-2BFE-4014-B553-0B783D7A80A7}">
            <x14:dataBar minLength="0" maxLength="100" border="1" negativeBarBorderColorSameAsPositive="0">
              <x14:cfvo type="autoMin"/>
              <x14:cfvo type="autoMax"/>
              <x14:borderColor rgb="FF63C384"/>
              <x14:negativeFillColor rgb="FFFF0000"/>
              <x14:negativeBorderColor rgb="FFFF0000"/>
              <x14:axisColor rgb="FF000000"/>
            </x14:dataBar>
          </x14:cfRule>
          <x14:cfRule type="dataBar" id="{9895EA2D-2E28-4263-BA3F-48C87A166305}">
            <x14:dataBar minLength="0" maxLength="100" border="1" negativeBarBorderColorSameAsPositive="0">
              <x14:cfvo type="autoMin"/>
              <x14:cfvo type="autoMax"/>
              <x14:borderColor rgb="FFFF555A"/>
              <x14:negativeFillColor rgb="FFFF0000"/>
              <x14:negativeBorderColor rgb="FFFF0000"/>
              <x14:axisColor rgb="FF000000"/>
            </x14:dataBar>
          </x14:cfRule>
          <xm:sqref>AE22:AF22</xm:sqref>
        </x14:conditionalFormatting>
        <x14:conditionalFormatting xmlns:xm="http://schemas.microsoft.com/office/excel/2006/main">
          <x14:cfRule type="dataBar" id="{C2BFD83C-328D-404A-B2C5-C24818536D9E}">
            <x14:dataBar minLength="0" maxLength="100" border="1" negativeBarBorderColorSameAsPositive="0">
              <x14:cfvo type="autoMin"/>
              <x14:cfvo type="autoMax"/>
              <x14:borderColor rgb="FFFF555A"/>
              <x14:negativeFillColor rgb="FFFF0000"/>
              <x14:negativeBorderColor rgb="FFFF0000"/>
              <x14:axisColor rgb="FF000000"/>
            </x14:dataBar>
          </x14:cfRule>
          <x14:cfRule type="dataBar" id="{844D7560-CFCE-4164-AB19-17996DC86ED5}">
            <x14:dataBar minLength="0" maxLength="100" border="1" negativeBarBorderColorSameAsPositive="0">
              <x14:cfvo type="autoMin"/>
              <x14:cfvo type="autoMax"/>
              <x14:borderColor rgb="FF63C384"/>
              <x14:negativeFillColor rgb="FFFF0000"/>
              <x14:negativeBorderColor rgb="FFFF0000"/>
              <x14:axisColor rgb="FF000000"/>
            </x14:dataBar>
          </x14:cfRule>
          <xm:sqref>AE24:AF24</xm:sqref>
        </x14:conditionalFormatting>
        <x14:conditionalFormatting xmlns:xm="http://schemas.microsoft.com/office/excel/2006/main">
          <x14:cfRule type="dataBar" id="{2C5178B1-E7B2-4921-9C72-C37C88C1FD9B}">
            <x14:dataBar minLength="0" maxLength="100" border="1" negativeBarBorderColorSameAsPositive="0">
              <x14:cfvo type="autoMin"/>
              <x14:cfvo type="autoMax"/>
              <x14:borderColor rgb="FF008AEF"/>
              <x14:negativeFillColor rgb="FFFF0000"/>
              <x14:negativeBorderColor rgb="FFFF0000"/>
              <x14:axisColor rgb="FF000000"/>
            </x14:dataBar>
          </x14:cfRule>
          <xm:sqref>AE25:AF25</xm:sqref>
        </x14:conditionalFormatting>
        <x14:conditionalFormatting xmlns:xm="http://schemas.microsoft.com/office/excel/2006/main">
          <x14:cfRule type="dataBar" id="{816DA86D-9262-49AA-952A-14240F6F3019}">
            <x14:dataBar minLength="0" maxLength="100" border="1" negativeBarBorderColorSameAsPositive="0">
              <x14:cfvo type="autoMin"/>
              <x14:cfvo type="autoMax"/>
              <x14:borderColor rgb="FFFF555A"/>
              <x14:negativeFillColor rgb="FFFF0000"/>
              <x14:negativeBorderColor rgb="FFFF0000"/>
              <x14:axisColor rgb="FF000000"/>
            </x14:dataBar>
          </x14:cfRule>
          <xm:sqref>AE13:AH15</xm:sqref>
        </x14:conditionalFormatting>
        <x14:conditionalFormatting xmlns:xm="http://schemas.microsoft.com/office/excel/2006/main">
          <x14:cfRule type="dataBar" id="{ECE4F6FB-A74E-4573-B468-DA1E8F7F905F}">
            <x14:dataBar minLength="0" maxLength="100" border="1" negativeBarBorderColorSameAsPositive="0">
              <x14:cfvo type="autoMin"/>
              <x14:cfvo type="autoMax"/>
              <x14:borderColor rgb="FFD6007B"/>
              <x14:negativeFillColor rgb="FFFF0000"/>
              <x14:negativeBorderColor rgb="FFFF0000"/>
              <x14:axisColor rgb="FF000000"/>
            </x14:dataBar>
          </x14:cfRule>
          <xm:sqref>AE13:AH17</xm:sqref>
        </x14:conditionalFormatting>
        <x14:conditionalFormatting xmlns:xm="http://schemas.microsoft.com/office/excel/2006/main">
          <x14:cfRule type="dataBar" id="{3A08628B-6694-411E-914A-B8E41C4BC0FC}">
            <x14:dataBar minLength="0" maxLength="100" border="1" negativeBarBorderColorSameAsPositive="0">
              <x14:cfvo type="autoMin"/>
              <x14:cfvo type="autoMax"/>
              <x14:borderColor rgb="FFD6007B"/>
              <x14:negativeFillColor rgb="FFFF0000"/>
              <x14:negativeBorderColor rgb="FFFF0000"/>
              <x14:axisColor rgb="FF000000"/>
            </x14:dataBar>
          </x14:cfRule>
          <xm:sqref>AE13:AH20 AE23:AH23 AG21:AH22 AE25:AH27 AG24:AH24</xm:sqref>
        </x14:conditionalFormatting>
        <x14:conditionalFormatting xmlns:xm="http://schemas.microsoft.com/office/excel/2006/main">
          <x14:cfRule type="dataBar" id="{21C40753-1C92-4A70-8F21-99985378BCF2}">
            <x14:dataBar minLength="0" maxLength="100" border="1" negativeBarBorderColorSameAsPositive="0">
              <x14:cfvo type="autoMin"/>
              <x14:cfvo type="autoMax"/>
              <x14:borderColor rgb="FF008AEF"/>
              <x14:negativeFillColor rgb="FFFF0000"/>
              <x14:negativeBorderColor rgb="FFFF0000"/>
              <x14:axisColor rgb="FF000000"/>
            </x14:dataBar>
          </x14:cfRule>
          <xm:sqref>AE14:AH14 AG13:AH13</xm:sqref>
        </x14:conditionalFormatting>
        <x14:conditionalFormatting xmlns:xm="http://schemas.microsoft.com/office/excel/2006/main">
          <x14:cfRule type="dataBar" id="{A96CBEFA-3F5F-45DE-A5C4-E170EB5766C6}">
            <x14:dataBar minLength="0" maxLength="100" border="1" negativeBarBorderColorSameAsPositive="0">
              <x14:cfvo type="autoMin"/>
              <x14:cfvo type="autoMax"/>
              <x14:borderColor rgb="FF008AEF"/>
              <x14:negativeFillColor rgb="FFFF0000"/>
              <x14:negativeBorderColor rgb="FFFF0000"/>
              <x14:axisColor rgb="FF000000"/>
            </x14:dataBar>
          </x14:cfRule>
          <xm:sqref>AE14:AH20 AG13:AH13 AE23:AH23 AG21:AH22 AE25:AH27 AG24:AH24</xm:sqref>
        </x14:conditionalFormatting>
        <x14:conditionalFormatting xmlns:xm="http://schemas.microsoft.com/office/excel/2006/main">
          <x14:cfRule type="dataBar" id="{0D69896F-F9C8-4EC7-9624-315739D66CF1}">
            <x14:dataBar minLength="0" maxLength="100" border="1" negativeBarBorderColorSameAsPositive="0">
              <x14:cfvo type="autoMin"/>
              <x14:cfvo type="autoMax"/>
              <x14:borderColor rgb="FFFF555A"/>
              <x14:negativeFillColor rgb="FFFF0000"/>
              <x14:negativeBorderColor rgb="FFFF0000"/>
              <x14:axisColor rgb="FF000000"/>
            </x14:dataBar>
          </x14:cfRule>
          <xm:sqref>AE16:AH17</xm:sqref>
        </x14:conditionalFormatting>
        <x14:conditionalFormatting xmlns:xm="http://schemas.microsoft.com/office/excel/2006/main">
          <x14:cfRule type="dataBar" id="{9D2C298F-CB40-4B07-9E65-7E8485E440C3}">
            <x14:dataBar minLength="0" maxLength="100" border="1" negativeBarBorderColorSameAsPositive="0">
              <x14:cfvo type="autoMin"/>
              <x14:cfvo type="autoMax"/>
              <x14:borderColor rgb="FFFF555A"/>
              <x14:negativeFillColor rgb="FFFF0000"/>
              <x14:negativeBorderColor rgb="FFFF0000"/>
              <x14:axisColor rgb="FF000000"/>
            </x14:dataBar>
          </x14:cfRule>
          <xm:sqref>AE18:AH23</xm:sqref>
        </x14:conditionalFormatting>
        <x14:conditionalFormatting xmlns:xm="http://schemas.microsoft.com/office/excel/2006/main">
          <x14:cfRule type="dataBar" id="{95EE7640-D856-4628-98EF-B7CE43CBB100}">
            <x14:dataBar minLength="0" maxLength="100" border="1" negativeBarBorderColorSameAsPositive="0">
              <x14:cfvo type="autoMin"/>
              <x14:cfvo type="autoMax"/>
              <x14:borderColor rgb="FFFF555A"/>
              <x14:negativeFillColor rgb="FFFF0000"/>
              <x14:negativeBorderColor rgb="FFFF0000"/>
              <x14:axisColor rgb="FF000000"/>
            </x14:dataBar>
          </x14:cfRule>
          <xm:sqref>AE24:AH27</xm:sqref>
        </x14:conditionalFormatting>
        <x14:conditionalFormatting xmlns:xm="http://schemas.microsoft.com/office/excel/2006/main">
          <x14:cfRule type="dataBar" id="{5AEE7475-D6C1-402E-B8CB-87B821882C6C}">
            <x14:dataBar minLength="0" maxLength="100" border="1" negativeBarBorderColorSameAsPositive="0">
              <x14:cfvo type="autoMin"/>
              <x14:cfvo type="autoMax"/>
              <x14:borderColor rgb="FF63C384"/>
              <x14:negativeFillColor rgb="FFFF0000"/>
              <x14:negativeBorderColor rgb="FFFF0000"/>
              <x14:axisColor rgb="FF000000"/>
            </x14:dataBar>
          </x14:cfRule>
          <xm:sqref>AE151:AH214</xm:sqref>
        </x14:conditionalFormatting>
        <x14:conditionalFormatting xmlns:xm="http://schemas.microsoft.com/office/excel/2006/main">
          <x14:cfRule type="dataBar" id="{35C9FE2B-89A3-4C7A-8C9A-17225F48EF40}">
            <x14:dataBar minLength="0" maxLength="100" border="1" negativeBarBorderColorSameAsPositive="0">
              <x14:cfvo type="autoMin"/>
              <x14:cfvo type="autoMax"/>
              <x14:borderColor rgb="FF008AEF"/>
              <x14:negativeFillColor rgb="FFFF0000"/>
              <x14:negativeBorderColor rgb="FFFF0000"/>
              <x14:axisColor rgb="FF000000"/>
            </x14:dataBar>
          </x14:cfRule>
          <xm:sqref>AF14</xm:sqref>
        </x14:conditionalFormatting>
        <x14:conditionalFormatting xmlns:xm="http://schemas.microsoft.com/office/excel/2006/main">
          <x14:cfRule type="dataBar" id="{3920F78E-F949-4F19-B2FD-2EBAD02340C7}">
            <x14:dataBar minLength="0" maxLength="100" border="1" negativeBarBorderColorSameAsPositive="0">
              <x14:cfvo type="autoMin"/>
              <x14:cfvo type="autoMax"/>
              <x14:borderColor rgb="FF008AEF"/>
              <x14:negativeFillColor rgb="FFFF0000"/>
              <x14:negativeBorderColor rgb="FFFF0000"/>
              <x14:axisColor rgb="FF000000"/>
            </x14:dataBar>
          </x14:cfRule>
          <xm:sqref>AF249:AF258</xm:sqref>
        </x14:conditionalFormatting>
        <x14:conditionalFormatting xmlns:xm="http://schemas.microsoft.com/office/excel/2006/main">
          <x14:cfRule type="dataBar" id="{76D6150F-1650-428C-A964-DED784D99226}">
            <x14:dataBar minLength="0" maxLength="100" border="1" negativeBarBorderColorSameAsPositive="0">
              <x14:cfvo type="autoMin"/>
              <x14:cfvo type="autoMax"/>
              <x14:borderColor rgb="FF63C384"/>
              <x14:negativeFillColor rgb="FFFF0000"/>
              <x14:negativeBorderColor rgb="FFFF0000"/>
              <x14:axisColor rgb="FF000000"/>
            </x14:dataBar>
          </x14:cfRule>
          <xm:sqref>AF249:AI258</xm:sqref>
        </x14:conditionalFormatting>
        <x14:conditionalFormatting xmlns:xm="http://schemas.microsoft.com/office/excel/2006/main">
          <x14:cfRule type="dataBar" id="{21B22737-085E-4D03-A242-CCAF9DBB6130}">
            <x14:dataBar minLength="0" maxLength="100" border="1" negativeBarBorderColorSameAsPositive="0">
              <x14:cfvo type="autoMin"/>
              <x14:cfvo type="autoMax"/>
              <x14:borderColor rgb="FFD6007B"/>
              <x14:negativeFillColor rgb="FFFF0000"/>
              <x14:negativeBorderColor rgb="FFFF0000"/>
              <x14:axisColor rgb="FF000000"/>
            </x14:dataBar>
          </x14:cfRule>
          <xm:sqref>AG74:AG78</xm:sqref>
        </x14:conditionalFormatting>
        <x14:conditionalFormatting xmlns:xm="http://schemas.microsoft.com/office/excel/2006/main">
          <x14:cfRule type="dataBar" id="{625A10F5-E914-4B73-9BC8-DA44EB8E5014}">
            <x14:dataBar minLength="0" maxLength="100" border="1" negativeBarBorderColorSameAsPositive="0">
              <x14:cfvo type="autoMin"/>
              <x14:cfvo type="autoMax"/>
              <x14:borderColor rgb="FF008AEF"/>
              <x14:negativeFillColor rgb="FFFF0000"/>
              <x14:negativeBorderColor rgb="FFFF0000"/>
              <x14:axisColor rgb="FF000000"/>
            </x14:dataBar>
          </x14:cfRule>
          <xm:sqref>AG13:AH27</xm:sqref>
        </x14:conditionalFormatting>
        <x14:conditionalFormatting xmlns:xm="http://schemas.microsoft.com/office/excel/2006/main">
          <x14:cfRule type="dataBar" id="{EA9AC2B6-0D27-4D86-BFA4-102F0187A71D}">
            <x14:dataBar minLength="0" maxLength="100" border="1" negativeBarBorderColorSameAsPositive="0">
              <x14:cfvo type="autoMin"/>
              <x14:cfvo type="autoMax"/>
              <x14:borderColor rgb="FFFFB628"/>
              <x14:negativeFillColor rgb="FFFF0000"/>
              <x14:negativeBorderColor rgb="FFFF0000"/>
              <x14:axisColor rgb="FF000000"/>
            </x14:dataBar>
          </x14:cfRule>
          <xm:sqref>AG74:AH80</xm:sqref>
        </x14:conditionalFormatting>
        <x14:conditionalFormatting xmlns:xm="http://schemas.microsoft.com/office/excel/2006/main">
          <x14:cfRule type="dataBar" id="{B3AF20B3-C945-478F-8ACE-2786100A0F87}">
            <x14:dataBar minLength="0" maxLength="100" border="1" negativeBarBorderColorSameAsPositive="0">
              <x14:cfvo type="autoMin"/>
              <x14:cfvo type="autoMax"/>
              <x14:borderColor rgb="FFFF555A"/>
              <x14:negativeFillColor rgb="FFFF0000"/>
              <x14:negativeBorderColor rgb="FFFF0000"/>
              <x14:axisColor rgb="FF000000"/>
            </x14:dataBar>
          </x14:cfRule>
          <xm:sqref>AG82:AH137</xm:sqref>
        </x14:conditionalFormatting>
        <x14:conditionalFormatting xmlns:xm="http://schemas.microsoft.com/office/excel/2006/main">
          <x14:cfRule type="dataBar" id="{F65B31C1-4B4D-4FC2-B4DD-7B5ABE761758}">
            <x14:dataBar minLength="0" maxLength="100" border="1" negativeBarBorderColorSameAsPositive="0">
              <x14:cfvo type="autoMin"/>
              <x14:cfvo type="autoMax"/>
              <x14:borderColor rgb="FF008AEF"/>
              <x14:negativeFillColor rgb="FFFF0000"/>
              <x14:negativeBorderColor rgb="FFFF0000"/>
              <x14:axisColor rgb="FF000000"/>
            </x14:dataBar>
          </x14:cfRule>
          <xm:sqref>AG249:AI258</xm:sqref>
        </x14:conditionalFormatting>
        <x14:conditionalFormatting xmlns:xm="http://schemas.microsoft.com/office/excel/2006/main">
          <x14:cfRule type="dataBar" id="{CA762DE4-98B2-45C8-90B6-219ECC480D02}">
            <x14:dataBar minLength="0" maxLength="100" border="1" negativeBarBorderColorSameAsPositive="0">
              <x14:cfvo type="autoMin"/>
              <x14:cfvo type="autoMax"/>
              <x14:borderColor rgb="FFFF555A"/>
              <x14:negativeFillColor rgb="FFFF0000"/>
              <x14:negativeBorderColor rgb="FFFF0000"/>
              <x14:axisColor rgb="FF000000"/>
            </x14:dataBar>
          </x14:cfRule>
          <xm:sqref>AG74:AJ80</xm:sqref>
        </x14:conditionalFormatting>
        <x14:conditionalFormatting xmlns:xm="http://schemas.microsoft.com/office/excel/2006/main">
          <x14:cfRule type="dataBar" id="{59A098CA-BC52-4736-9E2B-912B77F2020C}">
            <x14:dataBar minLength="0" maxLength="100" border="1" negativeBarBorderColorSameAsPositive="0">
              <x14:cfvo type="autoMin"/>
              <x14:cfvo type="autoMax"/>
              <x14:borderColor rgb="FFFF555A"/>
              <x14:negativeFillColor rgb="FFFF0000"/>
              <x14:negativeBorderColor rgb="FFFF0000"/>
              <x14:axisColor rgb="FF000000"/>
            </x14:dataBar>
          </x14:cfRule>
          <xm:sqref>AG74:AJ137</xm:sqref>
        </x14:conditionalFormatting>
        <x14:conditionalFormatting xmlns:xm="http://schemas.microsoft.com/office/excel/2006/main">
          <x14:cfRule type="dataBar" id="{A462C0FD-7329-421B-9D36-80CDBAC00C4F}">
            <x14:dataBar minLength="0" maxLength="100" border="1" negativeBarBorderColorSameAsPositive="0">
              <x14:cfvo type="autoMin"/>
              <x14:cfvo type="autoMax"/>
              <x14:borderColor rgb="FFFF555A"/>
              <x14:negativeFillColor rgb="FFFF0000"/>
              <x14:negativeBorderColor rgb="FFFF0000"/>
              <x14:axisColor rgb="FF000000"/>
            </x14:dataBar>
          </x14:cfRule>
          <xm:sqref>AH151:AH157</xm:sqref>
        </x14:conditionalFormatting>
        <x14:conditionalFormatting xmlns:xm="http://schemas.microsoft.com/office/excel/2006/main">
          <x14:cfRule type="dataBar" id="{C5E75284-B429-4CAD-8052-8927536A1115}">
            <x14:dataBar minLength="0" maxLength="100" border="1" negativeBarBorderColorSameAsPositive="0">
              <x14:cfvo type="autoMin"/>
              <x14:cfvo type="autoMax"/>
              <x14:borderColor rgb="FFFF555A"/>
              <x14:negativeFillColor rgb="FFFF0000"/>
              <x14:negativeBorderColor rgb="FFFF0000"/>
              <x14:axisColor rgb="FF000000"/>
            </x14:dataBar>
          </x14:cfRule>
          <x14:cfRule type="dataBar" id="{7BD421BE-46E4-43B6-BA37-2AEFB980849E}">
            <x14:dataBar minLength="0" maxLength="100" border="1" negativeBarBorderColorSameAsPositive="0">
              <x14:cfvo type="autoMin"/>
              <x14:cfvo type="autoMax"/>
              <x14:borderColor rgb="FFFFB628"/>
              <x14:negativeFillColor rgb="FFFF0000"/>
              <x14:negativeBorderColor rgb="FFFF0000"/>
              <x14:axisColor rgb="FF000000"/>
            </x14:dataBar>
          </x14:cfRule>
          <xm:sqref>AH151:AH214</xm:sqref>
        </x14:conditionalFormatting>
        <x14:conditionalFormatting xmlns:xm="http://schemas.microsoft.com/office/excel/2006/main">
          <x14:cfRule type="dataBar" id="{D9176A70-B4BC-4275-A696-136706C86CF8}">
            <x14:dataBar minLength="0" maxLength="100" border="1" negativeBarBorderColorSameAsPositive="0">
              <x14:cfvo type="autoMin"/>
              <x14:cfvo type="autoMax"/>
              <x14:borderColor rgb="FF008AEF"/>
              <x14:negativeFillColor rgb="FFFF0000"/>
              <x14:negativeBorderColor rgb="FFFF0000"/>
              <x14:axisColor rgb="FF000000"/>
            </x14:dataBar>
          </x14:cfRule>
          <xm:sqref>AI13:AI16 AI19:AI27</xm:sqref>
        </x14:conditionalFormatting>
        <x14:conditionalFormatting xmlns:xm="http://schemas.microsoft.com/office/excel/2006/main">
          <x14:cfRule type="dataBar" id="{AB0C0AB6-D30C-4461-BF08-EB8BFD82D744}">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95F3C669-9DEB-4B80-B6E0-5EFD5F01CDB6}">
            <x14:dataBar minLength="0" maxLength="100" border="1" negativeBarBorderColorSameAsPositive="0">
              <x14:cfvo type="autoMin"/>
              <x14:cfvo type="autoMax"/>
              <x14:borderColor rgb="FFD6007B"/>
              <x14:negativeFillColor rgb="FFFF0000"/>
              <x14:negativeBorderColor rgb="FFFF0000"/>
              <x14:axisColor rgb="FF000000"/>
            </x14:dataBar>
          </x14:cfRule>
          <xm:sqref>AI17:AI18</xm:sqref>
        </x14:conditionalFormatting>
        <x14:conditionalFormatting xmlns:xm="http://schemas.microsoft.com/office/excel/2006/main">
          <x14:cfRule type="dataBar" id="{254B7345-FF8C-46C7-8061-0B870F4ABFD6}">
            <x14:dataBar minLength="0" maxLength="100" border="1" negativeBarBorderColorSameAsPositive="0">
              <x14:cfvo type="autoMin"/>
              <x14:cfvo type="autoMax"/>
              <x14:borderColor rgb="FFD6007B"/>
              <x14:negativeFillColor rgb="FFFF0000"/>
              <x14:negativeBorderColor rgb="FFFF0000"/>
              <x14:axisColor rgb="FF000000"/>
            </x14:dataBar>
          </x14:cfRule>
          <xm:sqref>AI19:AI27 AI13:AI16</xm:sqref>
        </x14:conditionalFormatting>
        <x14:conditionalFormatting xmlns:xm="http://schemas.microsoft.com/office/excel/2006/main">
          <x14:cfRule type="dataBar" id="{F231D07D-6D89-402B-B5F1-3C814A011C07}">
            <x14:dataBar minLength="0" maxLength="100" border="1" negativeBarBorderColorSameAsPositive="0">
              <x14:cfvo type="autoMin"/>
              <x14:cfvo type="autoMax"/>
              <x14:borderColor rgb="FFD6007B"/>
              <x14:negativeFillColor rgb="FFFF0000"/>
              <x14:negativeBorderColor rgb="FFFF0000"/>
              <x14:axisColor rgb="FF000000"/>
            </x14:dataBar>
          </x14:cfRule>
          <xm:sqref>AI358:AI363</xm:sqref>
        </x14:conditionalFormatting>
        <x14:conditionalFormatting xmlns:xm="http://schemas.microsoft.com/office/excel/2006/main">
          <x14:cfRule type="dataBar" id="{8AB9D7CF-D1C6-4EF9-BFE4-53FC695A13CB}">
            <x14:dataBar minLength="0" maxLength="100" border="1" negativeBarBorderColorSameAsPositive="0">
              <x14:cfvo type="autoMin"/>
              <x14:cfvo type="autoMax"/>
              <x14:borderColor rgb="FFFFB628"/>
              <x14:negativeFillColor rgb="FFFF0000"/>
              <x14:negativeBorderColor rgb="FFFF0000"/>
              <x14:axisColor rgb="FF000000"/>
            </x14:dataBar>
          </x14:cfRule>
          <xm:sqref>AI74:AJ137</xm:sqref>
        </x14:conditionalFormatting>
        <x14:conditionalFormatting xmlns:xm="http://schemas.microsoft.com/office/excel/2006/main">
          <x14:cfRule type="dataBar" id="{210FBFA9-A8CF-4114-923C-1CD9E0B59BFE}">
            <x14:dataBar minLength="0" maxLength="100" border="1" negativeBarBorderColorSameAsPositive="0">
              <x14:cfvo type="autoMin"/>
              <x14:cfvo type="autoMax"/>
              <x14:borderColor rgb="FFD6007B"/>
              <x14:negativeFillColor rgb="FFFF0000"/>
              <x14:negativeBorderColor rgb="FFFF0000"/>
              <x14:axisColor rgb="FF000000"/>
            </x14:dataBar>
          </x14:cfRule>
          <xm:sqref>AJ379:AL379</xm:sqref>
        </x14:conditionalFormatting>
        <x14:conditionalFormatting xmlns:xm="http://schemas.microsoft.com/office/excel/2006/main">
          <x14:cfRule type="dataBar" id="{02FFBB1D-7C76-4F64-A738-9DF640AD1934}">
            <x14:dataBar minLength="0" maxLength="100" border="1" negativeBarBorderColorSameAsPositive="0">
              <x14:cfvo type="autoMin"/>
              <x14:cfvo type="autoMax"/>
              <x14:borderColor rgb="FFD6007B"/>
              <x14:negativeFillColor rgb="FFFF0000"/>
              <x14:negativeBorderColor rgb="FFFF0000"/>
              <x14:axisColor rgb="FF000000"/>
            </x14:dataBar>
          </x14:cfRule>
          <xm:sqref>AK369:AM374</xm:sqref>
        </x14:conditionalFormatting>
        <x14:conditionalFormatting xmlns:xm="http://schemas.microsoft.com/office/excel/2006/main">
          <x14:cfRule type="dataBar" id="{72602C58-BF2A-410E-A111-9A6C2C5845FA}">
            <x14:dataBar minLength="0" maxLength="100" border="1" negativeBarBorderColorSameAsPositive="0">
              <x14:cfvo type="autoMin"/>
              <x14:cfvo type="autoMax"/>
              <x14:borderColor rgb="FFD6007B"/>
              <x14:negativeFillColor rgb="FFFF0000"/>
              <x14:negativeBorderColor rgb="FFFF0000"/>
              <x14:axisColor rgb="FF000000"/>
            </x14:dataBar>
          </x14:cfRule>
          <xm:sqref>AK351:AN351 AQ351</xm:sqref>
        </x14:conditionalFormatting>
        <x14:conditionalFormatting xmlns:xm="http://schemas.microsoft.com/office/excel/2006/main">
          <x14:cfRule type="dataBar" id="{BAF82A6E-6F3F-41FE-BFCA-95B95ECDE043}">
            <x14:dataBar minLength="0" maxLength="100" border="1" negativeBarBorderColorSameAsPositive="0">
              <x14:cfvo type="autoMin"/>
              <x14:cfvo type="autoMax"/>
              <x14:borderColor rgb="FFD6007B"/>
              <x14:negativeFillColor rgb="FFFF0000"/>
              <x14:negativeBorderColor rgb="FFFF0000"/>
              <x14:axisColor rgb="FF000000"/>
            </x14:dataBar>
          </x14:cfRule>
          <x14:cfRule type="dataBar" id="{4DBD3A05-AAA8-4E52-9080-BA7A0F4F010D}">
            <x14:dataBar minLength="0" maxLength="100" border="1" negativeBarBorderColorSameAsPositive="0">
              <x14:cfvo type="autoMin"/>
              <x14:cfvo type="autoMax"/>
              <x14:borderColor rgb="FF008AEF"/>
              <x14:negativeFillColor rgb="FFFF0000"/>
              <x14:negativeBorderColor rgb="FFFF0000"/>
              <x14:axisColor rgb="FF000000"/>
            </x14:dataBar>
          </x14:cfRule>
          <xm:sqref>AL340:AM344 AR340:AR344 AO340:AO344</xm:sqref>
        </x14:conditionalFormatting>
        <x14:conditionalFormatting xmlns:xm="http://schemas.microsoft.com/office/excel/2006/main">
          <x14:cfRule type="dataBar" id="{63C8C2B9-E85A-4780-9036-3EA8DBB0211A}">
            <x14:dataBar minLength="0" maxLength="100" border="1" negativeBarBorderColorSameAsPositive="0">
              <x14:cfvo type="autoMin"/>
              <x14:cfvo type="autoMax"/>
              <x14:borderColor rgb="FF008AEF"/>
              <x14:negativeFillColor rgb="FFFF0000"/>
              <x14:negativeBorderColor rgb="FFFF0000"/>
              <x14:axisColor rgb="FF000000"/>
            </x14:dataBar>
          </x14:cfRule>
          <xm:sqref>AM13:AN14 AM16:AN24 AM26:AN27</xm:sqref>
        </x14:conditionalFormatting>
        <x14:conditionalFormatting xmlns:xm="http://schemas.microsoft.com/office/excel/2006/main">
          <x14:cfRule type="dataBar" id="{FEE37EC2-9E25-44BE-8E2B-245A5A1511F5}">
            <x14:dataBar minLength="0" maxLength="100" border="1" negativeBarBorderColorSameAsPositive="0">
              <x14:cfvo type="autoMin"/>
              <x14:cfvo type="autoMax"/>
              <x14:borderColor rgb="FF008AEF"/>
              <x14:negativeFillColor rgb="FFFF0000"/>
              <x14:negativeBorderColor rgb="FFFF0000"/>
              <x14:axisColor rgb="FF000000"/>
            </x14:dataBar>
          </x14:cfRule>
          <xm:sqref>AM15:AN15</xm:sqref>
        </x14:conditionalFormatting>
        <x14:conditionalFormatting xmlns:xm="http://schemas.microsoft.com/office/excel/2006/main">
          <x14:cfRule type="dataBar" id="{E02E8FDC-EF2F-48DA-8172-4EE28C9CB780}">
            <x14:dataBar minLength="0" maxLength="100" border="1" negativeBarBorderColorSameAsPositive="0">
              <x14:cfvo type="autoMin"/>
              <x14:cfvo type="autoMax"/>
              <x14:borderColor rgb="FF008AEF"/>
              <x14:negativeFillColor rgb="FFFF0000"/>
              <x14:negativeBorderColor rgb="FFFF0000"/>
              <x14:axisColor rgb="FF000000"/>
            </x14:dataBar>
          </x14:cfRule>
          <xm:sqref>AM25:AN25</xm:sqref>
        </x14:conditionalFormatting>
        <x14:conditionalFormatting xmlns:xm="http://schemas.microsoft.com/office/excel/2006/main">
          <x14:cfRule type="dataBar" id="{49343EA7-6A67-451F-8F21-4BC5AC9151CC}">
            <x14:dataBar minLength="0" maxLength="100" border="1" negativeBarBorderColorSameAsPositive="0">
              <x14:cfvo type="autoMin"/>
              <x14:cfvo type="autoMax"/>
              <x14:borderColor rgb="FF008AEF"/>
              <x14:negativeFillColor rgb="FFFF0000"/>
              <x14:negativeBorderColor rgb="FFFF0000"/>
              <x14:axisColor rgb="FF000000"/>
            </x14:dataBar>
          </x14:cfRule>
          <xm:sqref>AM13:AP14</xm:sqref>
        </x14:conditionalFormatting>
        <x14:conditionalFormatting xmlns:xm="http://schemas.microsoft.com/office/excel/2006/main">
          <x14:cfRule type="dataBar" id="{48EB5F29-E8EF-409A-854C-DDCE27B7A65C}">
            <x14:dataBar minLength="0" maxLength="100" border="1" negativeBarBorderColorSameAsPositive="0">
              <x14:cfvo type="autoMin"/>
              <x14:cfvo type="autoMax"/>
              <x14:borderColor rgb="FF63C384"/>
              <x14:negativeFillColor rgb="FFFF0000"/>
              <x14:negativeBorderColor rgb="FFFF0000"/>
              <x14:axisColor rgb="FF000000"/>
            </x14:dataBar>
          </x14:cfRule>
          <xm:sqref>AM13:AP27</xm:sqref>
        </x14:conditionalFormatting>
        <x14:conditionalFormatting xmlns:xm="http://schemas.microsoft.com/office/excel/2006/main">
          <x14:cfRule type="dataBar" id="{B9737C15-FF4C-4206-AADA-E3B6007149F1}">
            <x14:dataBar minLength="0" maxLength="100" border="1" negativeBarBorderColorSameAsPositive="0">
              <x14:cfvo type="autoMin"/>
              <x14:cfvo type="autoMax"/>
              <x14:borderColor rgb="FF008AEF"/>
              <x14:negativeFillColor rgb="FFFF0000"/>
              <x14:negativeBorderColor rgb="FFFF0000"/>
              <x14:axisColor rgb="FF000000"/>
            </x14:dataBar>
          </x14:cfRule>
          <xm:sqref>AN14</xm:sqref>
        </x14:conditionalFormatting>
        <x14:conditionalFormatting xmlns:xm="http://schemas.microsoft.com/office/excel/2006/main">
          <x14:cfRule type="dataBar" id="{B7B6628B-FDFD-4767-892A-365D8C266912}">
            <x14:dataBar minLength="0" maxLength="100" border="1" negativeBarBorderColorSameAsPositive="0">
              <x14:cfvo type="autoMin"/>
              <x14:cfvo type="autoMax"/>
              <x14:borderColor rgb="FF008AEF"/>
              <x14:negativeFillColor rgb="FFFF0000"/>
              <x14:negativeBorderColor rgb="FFFF0000"/>
              <x14:axisColor rgb="FF000000"/>
            </x14:dataBar>
          </x14:cfRule>
          <xm:sqref>AN249:AN258</xm:sqref>
        </x14:conditionalFormatting>
        <x14:conditionalFormatting xmlns:xm="http://schemas.microsoft.com/office/excel/2006/main">
          <x14:cfRule type="dataBar" id="{C0BE4186-2E40-44F0-B761-C77CE3BC5083}">
            <x14:dataBar minLength="0" maxLength="100" border="1" negativeBarBorderColorSameAsPositive="0">
              <x14:cfvo type="autoMin"/>
              <x14:cfvo type="autoMax"/>
              <x14:borderColor rgb="FFD6007B"/>
              <x14:negativeFillColor rgb="FFFF0000"/>
              <x14:negativeBorderColor rgb="FFFF0000"/>
              <x14:axisColor rgb="FF000000"/>
            </x14:dataBar>
          </x14:cfRule>
          <x14:cfRule type="dataBar" id="{415C1698-E050-41B9-B78F-B7730A5E1306}">
            <x14:dataBar minLength="0" maxLength="100" border="1" negativeBarBorderColorSameAsPositive="0">
              <x14:cfvo type="autoMin"/>
              <x14:cfvo type="autoMax"/>
              <x14:borderColor rgb="FF008AEF"/>
              <x14:negativeFillColor rgb="FFFF0000"/>
              <x14:negativeBorderColor rgb="FFFF0000"/>
              <x14:axisColor rgb="FF000000"/>
            </x14:dataBar>
          </x14:cfRule>
          <xm:sqref>AN340:AN344</xm:sqref>
        </x14:conditionalFormatting>
        <x14:conditionalFormatting xmlns:xm="http://schemas.microsoft.com/office/excel/2006/main">
          <x14:cfRule type="dataBar" id="{D827B735-168E-42F7-980B-7576C04251E5}">
            <x14:dataBar minLength="0" maxLength="100" border="1" negativeBarBorderColorSameAsPositive="0">
              <x14:cfvo type="autoMin"/>
              <x14:cfvo type="autoMax"/>
              <x14:borderColor rgb="FF63C384"/>
              <x14:negativeFillColor rgb="FFFF0000"/>
              <x14:negativeBorderColor rgb="FFFF0000"/>
              <x14:axisColor rgb="FF000000"/>
            </x14:dataBar>
          </x14:cfRule>
          <xm:sqref>AN249:AQ258</xm:sqref>
        </x14:conditionalFormatting>
        <x14:conditionalFormatting xmlns:xm="http://schemas.microsoft.com/office/excel/2006/main">
          <x14:cfRule type="dataBar" id="{EF21078C-1F22-44A1-93BF-1990AF590CB1}">
            <x14:dataBar minLength="0" maxLength="100" border="1" negativeBarBorderColorSameAsPositive="0">
              <x14:cfvo type="autoMin"/>
              <x14:cfvo type="autoMax"/>
              <x14:borderColor rgb="FF008AEF"/>
              <x14:negativeFillColor rgb="FFFF0000"/>
              <x14:negativeBorderColor rgb="FFFF0000"/>
              <x14:axisColor rgb="FF000000"/>
            </x14:dataBar>
          </x14:cfRule>
          <xm:sqref>AO13:AP27</xm:sqref>
        </x14:conditionalFormatting>
        <x14:conditionalFormatting xmlns:xm="http://schemas.microsoft.com/office/excel/2006/main">
          <x14:cfRule type="dataBar" id="{8ABE2FC6-2529-41F5-A2F2-064F8C99C91A}">
            <x14:dataBar minLength="0" maxLength="100" border="1" negativeBarBorderColorSameAsPositive="0">
              <x14:cfvo type="autoMin"/>
              <x14:cfvo type="autoMax"/>
              <x14:borderColor rgb="FF008AEF"/>
              <x14:negativeFillColor rgb="FFFF0000"/>
              <x14:negativeBorderColor rgb="FFFF0000"/>
              <x14:axisColor rgb="FF000000"/>
            </x14:dataBar>
          </x14:cfRule>
          <xm:sqref>AO249:AQ258</xm:sqref>
        </x14:conditionalFormatting>
        <x14:conditionalFormatting xmlns:xm="http://schemas.microsoft.com/office/excel/2006/main">
          <x14:cfRule type="dataBar" id="{C5671631-2FEF-4D15-B394-ED4CB24912FB}">
            <x14:dataBar minLength="0" maxLength="100" border="1" negativeBarBorderColorSameAsPositive="0">
              <x14:cfvo type="autoMin"/>
              <x14:cfvo type="autoMax"/>
              <x14:borderColor rgb="FFD6007B"/>
              <x14:negativeFillColor rgb="FFFF0000"/>
              <x14:negativeBorderColor rgb="FFFF0000"/>
              <x14:axisColor rgb="FF000000"/>
            </x14:dataBar>
          </x14:cfRule>
          <x14:cfRule type="dataBar" id="{CE784A7E-5ED0-48E0-A5BB-F2787BADC0D5}">
            <x14:dataBar minLength="0" maxLength="100" border="1" negativeBarBorderColorSameAsPositive="0">
              <x14:cfvo type="autoMin"/>
              <x14:cfvo type="autoMax"/>
              <x14:borderColor rgb="FF008AEF"/>
              <x14:negativeFillColor rgb="FFFF0000"/>
              <x14:negativeBorderColor rgb="FFFF0000"/>
              <x14:axisColor rgb="FF000000"/>
            </x14:dataBar>
          </x14:cfRule>
          <xm:sqref>AQ340:AQ344</xm:sqref>
        </x14:conditionalFormatting>
        <x14:conditionalFormatting xmlns:xm="http://schemas.microsoft.com/office/excel/2006/main">
          <x14:cfRule type="dataBar" id="{A8235551-C8BD-4719-BB8B-B219F74E8FD2}">
            <x14:dataBar minLength="0" maxLength="100" border="1" negativeBarBorderColorSameAsPositive="0">
              <x14:cfvo type="autoMin"/>
              <x14:cfvo type="autoMax"/>
              <x14:borderColor rgb="FFD6007B"/>
              <x14:negativeFillColor rgb="FFFF0000"/>
              <x14:negativeBorderColor rgb="FFFF0000"/>
              <x14:axisColor rgb="FF000000"/>
            </x14:dataBar>
          </x14:cfRule>
          <xm:sqref>AQ340:AR344 AL340:AO344</xm:sqref>
        </x14:conditionalFormatting>
        <x14:conditionalFormatting xmlns:xm="http://schemas.microsoft.com/office/excel/2006/main">
          <x14:cfRule type="dataBar" id="{0EA022AA-178C-4F68-BE83-8D3A415EC65F}">
            <x14:dataBar minLength="0" maxLength="100" border="1" negativeBarBorderColorSameAsPositive="0">
              <x14:cfvo type="autoMin"/>
              <x14:cfvo type="autoMax"/>
              <x14:borderColor rgb="FF008AEF"/>
              <x14:negativeFillColor rgb="FFFF0000"/>
              <x14:negativeBorderColor rgb="FFFF0000"/>
              <x14:axisColor rgb="FF000000"/>
            </x14:dataBar>
          </x14:cfRule>
          <xm:sqref>AQ351:AR351 AK351:AO351</xm:sqref>
        </x14:conditionalFormatting>
        <x14:conditionalFormatting xmlns:xm="http://schemas.microsoft.com/office/excel/2006/main">
          <x14:cfRule type="dataBar" id="{C7514B9A-FC40-4BD5-9879-AF6854A26448}">
            <x14:dataBar minLength="0" maxLength="100" border="1" negativeBarBorderColorSameAsPositive="0">
              <x14:cfvo type="autoMin"/>
              <x14:cfvo type="autoMax"/>
              <x14:borderColor rgb="FF008AEF"/>
              <x14:negativeFillColor rgb="FFFF0000"/>
              <x14:negativeBorderColor rgb="FFFF0000"/>
              <x14:axisColor rgb="FF000000"/>
            </x14:dataBar>
          </x14:cfRule>
          <xm:sqref>AV13:AW14 AV16:AW24 AV26:AW27</xm:sqref>
        </x14:conditionalFormatting>
        <x14:conditionalFormatting xmlns:xm="http://schemas.microsoft.com/office/excel/2006/main">
          <x14:cfRule type="dataBar" id="{FD0085B0-9EBD-46DF-B1A6-0CC96FE68696}">
            <x14:dataBar minLength="0" maxLength="100" border="1" negativeBarBorderColorSameAsPositive="0">
              <x14:cfvo type="autoMin"/>
              <x14:cfvo type="autoMax"/>
              <x14:borderColor rgb="FF008AEF"/>
              <x14:negativeFillColor rgb="FFFF0000"/>
              <x14:negativeBorderColor rgb="FFFF0000"/>
              <x14:axisColor rgb="FF000000"/>
            </x14:dataBar>
          </x14:cfRule>
          <xm:sqref>AV15:AW15</xm:sqref>
        </x14:conditionalFormatting>
        <x14:conditionalFormatting xmlns:xm="http://schemas.microsoft.com/office/excel/2006/main">
          <x14:cfRule type="dataBar" id="{1EE288A8-D036-4E89-9F09-0CC6D4092802}">
            <x14:dataBar minLength="0" maxLength="100" border="1" negativeBarBorderColorSameAsPositive="0">
              <x14:cfvo type="autoMin"/>
              <x14:cfvo type="autoMax"/>
              <x14:borderColor rgb="FF008AEF"/>
              <x14:negativeFillColor rgb="FFFF0000"/>
              <x14:negativeBorderColor rgb="FFFF0000"/>
              <x14:axisColor rgb="FF000000"/>
            </x14:dataBar>
          </x14:cfRule>
          <xm:sqref>AV25:AW25</xm:sqref>
        </x14:conditionalFormatting>
        <x14:conditionalFormatting xmlns:xm="http://schemas.microsoft.com/office/excel/2006/main">
          <x14:cfRule type="dataBar" id="{05E8FE7E-D4CB-4FC8-80CA-193F9F72E0CC}">
            <x14:dataBar minLength="0" maxLength="100" border="1" negativeBarBorderColorSameAsPositive="0">
              <x14:cfvo type="autoMin"/>
              <x14:cfvo type="autoMax"/>
              <x14:borderColor rgb="FF63C384"/>
              <x14:negativeFillColor rgb="FFFF0000"/>
              <x14:negativeBorderColor rgb="FFFF0000"/>
              <x14:axisColor rgb="FF000000"/>
            </x14:dataBar>
          </x14:cfRule>
          <x14:cfRule type="dataBar" id="{CA4406B4-B2E1-4386-8BDD-3EA41B033C7E}">
            <x14:dataBar minLength="0" maxLength="100" border="1" negativeBarBorderColorSameAsPositive="0">
              <x14:cfvo type="autoMin"/>
              <x14:cfvo type="autoMax"/>
              <x14:borderColor rgb="FF63C384"/>
              <x14:negativeFillColor rgb="FFFF0000"/>
              <x14:negativeBorderColor rgb="FFFF0000"/>
              <x14:axisColor rgb="FF000000"/>
            </x14:dataBar>
          </x14:cfRule>
          <x14:cfRule type="dataBar" id="{6DF82257-4F5D-4C48-9B95-EC1DF86BD20E}">
            <x14:dataBar minLength="0" maxLength="100" border="1" negativeBarBorderColorSameAsPositive="0">
              <x14:cfvo type="autoMin"/>
              <x14:cfvo type="autoMax"/>
              <x14:borderColor rgb="FF008AEF"/>
              <x14:negativeFillColor rgb="FFFF0000"/>
              <x14:negativeBorderColor rgb="FFFF0000"/>
              <x14:axisColor rgb="FF000000"/>
            </x14:dataBar>
          </x14:cfRule>
          <xm:sqref>AV226:AW267 AZ226:BB267</xm:sqref>
        </x14:conditionalFormatting>
        <x14:conditionalFormatting xmlns:xm="http://schemas.microsoft.com/office/excel/2006/main">
          <x14:cfRule type="dataBar" id="{79258601-1BCE-4070-8904-4E8CC471060E}">
            <x14:dataBar minLength="0" maxLength="100" border="1" negativeBarBorderColorSameAsPositive="0">
              <x14:cfvo type="autoMin"/>
              <x14:cfvo type="autoMax"/>
              <x14:borderColor rgb="FF008AEF"/>
              <x14:negativeFillColor rgb="FFFF0000"/>
              <x14:negativeBorderColor rgb="FFFF0000"/>
              <x14:axisColor rgb="FF000000"/>
            </x14:dataBar>
          </x14:cfRule>
          <xm:sqref>AV13:AY14</xm:sqref>
        </x14:conditionalFormatting>
        <x14:conditionalFormatting xmlns:xm="http://schemas.microsoft.com/office/excel/2006/main">
          <x14:cfRule type="dataBar" id="{88684A10-ABC3-4216-940A-2FC266F33B10}">
            <x14:dataBar minLength="0" maxLength="100" border="1" negativeBarBorderColorSameAsPositive="0">
              <x14:cfvo type="autoMin"/>
              <x14:cfvo type="autoMax"/>
              <x14:borderColor rgb="FF63C384"/>
              <x14:negativeFillColor rgb="FFFF0000"/>
              <x14:negativeBorderColor rgb="FFFF0000"/>
              <x14:axisColor rgb="FF000000"/>
            </x14:dataBar>
          </x14:cfRule>
          <xm:sqref>AV13:AY27</xm:sqref>
        </x14:conditionalFormatting>
        <x14:conditionalFormatting xmlns:xm="http://schemas.microsoft.com/office/excel/2006/main">
          <x14:cfRule type="dataBar" id="{10D6D566-7E57-4D1D-98E0-99F7D5CA8611}">
            <x14:dataBar minLength="0" maxLength="100" border="1" negativeBarBorderColorSameAsPositive="0">
              <x14:cfvo type="autoMin"/>
              <x14:cfvo type="autoMax"/>
              <x14:borderColor rgb="FF63C384"/>
              <x14:negativeFillColor rgb="FFFF0000"/>
              <x14:negativeBorderColor rgb="FFFF0000"/>
              <x14:axisColor rgb="FF000000"/>
            </x14:dataBar>
          </x14:cfRule>
          <x14:cfRule type="dataBar" id="{5A9D3786-D64B-4C54-A009-192AF9553693}">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7E5284B1-A2C8-4294-A679-B4EF326153DA}">
            <x14:dataBar minLength="0" maxLength="100" border="1" negativeBarBorderColorSameAsPositive="0">
              <x14:cfvo type="autoMin"/>
              <x14:cfvo type="autoMax"/>
              <x14:borderColor rgb="FF63C384"/>
              <x14:negativeFillColor rgb="FFFF0000"/>
              <x14:negativeBorderColor rgb="FFFF0000"/>
              <x14:axisColor rgb="FF000000"/>
            </x14:dataBar>
          </x14:cfRule>
          <xm:sqref>AV55:BB55 AV28:AW54 AZ28:BB54 AZ12:BA27</xm:sqref>
        </x14:conditionalFormatting>
        <x14:conditionalFormatting xmlns:xm="http://schemas.microsoft.com/office/excel/2006/main">
          <x14:cfRule type="dataBar" id="{5EBCB756-AD54-4488-9383-CAD589C33493}">
            <x14:dataBar minLength="0" maxLength="100" border="1" negativeBarBorderColorSameAsPositive="0">
              <x14:cfvo type="autoMin"/>
              <x14:cfvo type="autoMax"/>
              <x14:borderColor rgb="FF63C384"/>
              <x14:negativeFillColor rgb="FFFF0000"/>
              <x14:negativeBorderColor rgb="FFFF0000"/>
              <x14:axisColor rgb="FF000000"/>
            </x14:dataBar>
          </x14:cfRule>
          <xm:sqref>AV116:BB130</xm:sqref>
        </x14:conditionalFormatting>
        <x14:conditionalFormatting xmlns:xm="http://schemas.microsoft.com/office/excel/2006/main">
          <x14:cfRule type="dataBar" id="{835E5F88-00F0-4DCC-A7F2-74E96A7C2E4B}">
            <x14:dataBar minLength="0" maxLength="100" border="1" negativeBarBorderColorSameAsPositive="0">
              <x14:cfvo type="autoMin"/>
              <x14:cfvo type="autoMax"/>
              <x14:borderColor rgb="FF63C384"/>
              <x14:negativeFillColor rgb="FFFF0000"/>
              <x14:negativeBorderColor rgb="FFFF0000"/>
              <x14:axisColor rgb="FF000000"/>
            </x14:dataBar>
          </x14:cfRule>
          <x14:cfRule type="dataBar" id="{E259D843-7456-42B8-AFE6-C4A9ED2F9DF3}">
            <x14:dataBar minLength="0" maxLength="100" border="1" negativeBarBorderColorSameAsPositive="0">
              <x14:cfvo type="autoMin"/>
              <x14:cfvo type="autoMax"/>
              <x14:borderColor rgb="FF63C384"/>
              <x14:negativeFillColor rgb="FFFF0000"/>
              <x14:negativeBorderColor rgb="FFFF0000"/>
              <x14:axisColor rgb="FF000000"/>
            </x14:dataBar>
          </x14:cfRule>
          <xm:sqref>AV70:BC111</xm:sqref>
        </x14:conditionalFormatting>
        <x14:conditionalFormatting xmlns:xm="http://schemas.microsoft.com/office/excel/2006/main">
          <x14:cfRule type="dataBar" id="{D864EE02-54C9-4EEF-A920-5715D45CE99C}">
            <x14:dataBar minLength="0" maxLength="100" border="1" negativeBarBorderColorSameAsPositive="0">
              <x14:cfvo type="autoMin"/>
              <x14:cfvo type="autoMax"/>
              <x14:borderColor rgb="FF63C384"/>
              <x14:negativeFillColor rgb="FFFF0000"/>
              <x14:negativeBorderColor rgb="FFFF0000"/>
              <x14:axisColor rgb="FF000000"/>
            </x14:dataBar>
          </x14:cfRule>
          <xm:sqref>AV137:BC218</xm:sqref>
        </x14:conditionalFormatting>
        <x14:conditionalFormatting xmlns:xm="http://schemas.microsoft.com/office/excel/2006/main">
          <x14:cfRule type="dataBar" id="{8006D7BC-1719-4F97-9E18-DA49443962F1}">
            <x14:dataBar minLength="0" maxLength="100" border="1" negativeBarBorderColorSameAsPositive="0">
              <x14:cfvo type="autoMin"/>
              <x14:cfvo type="autoMax"/>
              <x14:borderColor rgb="FF63C384"/>
              <x14:negativeFillColor rgb="FFFF0000"/>
              <x14:negativeBorderColor rgb="FFFF0000"/>
              <x14:axisColor rgb="FF000000"/>
            </x14:dataBar>
          </x14:cfRule>
          <xm:sqref>AV275:BC333</xm:sqref>
        </x14:conditionalFormatting>
        <x14:conditionalFormatting xmlns:xm="http://schemas.microsoft.com/office/excel/2006/main">
          <x14:cfRule type="dataBar" id="{AC982F08-2A67-40DF-9441-54360CE23E84}">
            <x14:dataBar minLength="0" maxLength="100" border="1" negativeBarBorderColorSameAsPositive="0">
              <x14:cfvo type="autoMin"/>
              <x14:cfvo type="autoMax"/>
              <x14:borderColor rgb="FF008AEF"/>
              <x14:negativeFillColor rgb="FFFF0000"/>
              <x14:negativeBorderColor rgb="FFFF0000"/>
              <x14:axisColor rgb="FF000000"/>
            </x14:dataBar>
          </x14:cfRule>
          <xm:sqref>AW14</xm:sqref>
        </x14:conditionalFormatting>
        <x14:conditionalFormatting xmlns:xm="http://schemas.microsoft.com/office/excel/2006/main">
          <x14:cfRule type="dataBar" id="{A2FAC6A4-5FD2-457D-A9CD-4C78CD408216}">
            <x14:dataBar minLength="0" maxLength="100" border="1" negativeBarBorderColorSameAsPositive="0">
              <x14:cfvo type="autoMin"/>
              <x14:cfvo type="autoMax"/>
              <x14:borderColor rgb="FF63C384"/>
              <x14:negativeFillColor rgb="FFFF0000"/>
              <x14:negativeBorderColor rgb="FFFF0000"/>
              <x14:axisColor rgb="FF000000"/>
            </x14:dataBar>
          </x14:cfRule>
          <xm:sqref>AW223:AW225</xm:sqref>
        </x14:conditionalFormatting>
        <x14:conditionalFormatting xmlns:xm="http://schemas.microsoft.com/office/excel/2006/main">
          <x14:cfRule type="dataBar" id="{71809D83-3C7F-41AA-8823-793A97B1749E}">
            <x14:dataBar minLength="0" maxLength="100" border="1" negativeBarBorderColorSameAsPositive="0">
              <x14:cfvo type="autoMin"/>
              <x14:cfvo type="autoMax"/>
              <x14:borderColor rgb="FF008AEF"/>
              <x14:negativeFillColor rgb="FFFF0000"/>
              <x14:negativeBorderColor rgb="FFFF0000"/>
              <x14:axisColor rgb="FF000000"/>
            </x14:dataBar>
          </x14:cfRule>
          <xm:sqref>AW223:AX225</xm:sqref>
        </x14:conditionalFormatting>
        <x14:conditionalFormatting xmlns:xm="http://schemas.microsoft.com/office/excel/2006/main">
          <x14:cfRule type="dataBar" id="{7442045F-A755-40D2-962F-37EF6B9E329B}">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737FB985-8597-4641-B59B-A6864B5FD359}">
            <x14:dataBar minLength="0" maxLength="100" border="1" negativeBarBorderColorSameAsPositive="0">
              <x14:cfvo type="autoMin"/>
              <x14:cfvo type="autoMax"/>
              <x14:borderColor rgb="FF63C384"/>
              <x14:negativeFillColor rgb="FFFF0000"/>
              <x14:negativeBorderColor rgb="FFFF0000"/>
              <x14:axisColor rgb="FF000000"/>
            </x14:dataBar>
          </x14:cfRule>
          <x14:cfRule type="dataBar" id="{C5C78327-CDF2-4B09-B162-5B7B4457B8BB}">
            <x14:dataBar minLength="0" maxLength="100" border="1" negativeBarBorderColorSameAsPositive="0">
              <x14:cfvo type="autoMin"/>
              <x14:cfvo type="autoMax"/>
              <x14:borderColor rgb="FF63C384"/>
              <x14:negativeFillColor rgb="FFFF0000"/>
              <x14:negativeBorderColor rgb="FFFF0000"/>
              <x14:axisColor rgb="FF000000"/>
            </x14:dataBar>
          </x14:cfRule>
          <xm:sqref>AX28:AX54</xm:sqref>
        </x14:conditionalFormatting>
        <x14:conditionalFormatting xmlns:xm="http://schemas.microsoft.com/office/excel/2006/main">
          <x14:cfRule type="dataBar" id="{7A441266-632E-4062-BACC-30BF754CC9D4}">
            <x14:dataBar minLength="0" maxLength="100" border="1" negativeBarBorderColorSameAsPositive="0">
              <x14:cfvo type="autoMin"/>
              <x14:cfvo type="autoMax"/>
              <x14:borderColor rgb="FF63C384"/>
              <x14:negativeFillColor rgb="FFFF0000"/>
              <x14:negativeBorderColor rgb="FFFF0000"/>
              <x14:axisColor rgb="FF000000"/>
            </x14:dataBar>
          </x14:cfRule>
          <x14:cfRule type="dataBar" id="{117F9E54-F488-42A8-AF37-6FF2B1DE0F53}">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76EFE593-5073-490C-B9DC-301581341FF7}">
            <x14:dataBar minLength="0" maxLength="100" border="1" negativeBarBorderColorSameAsPositive="0">
              <x14:cfvo type="autoMin"/>
              <x14:cfvo type="autoMax"/>
              <x14:borderColor rgb="FF63C384"/>
              <x14:negativeFillColor rgb="FFFF0000"/>
              <x14:negativeBorderColor rgb="FFFF0000"/>
              <x14:axisColor rgb="FF000000"/>
            </x14:dataBar>
          </x14:cfRule>
          <xm:sqref>AX226:AX267</xm:sqref>
        </x14:conditionalFormatting>
        <x14:conditionalFormatting xmlns:xm="http://schemas.microsoft.com/office/excel/2006/main">
          <x14:cfRule type="dataBar" id="{FBD11634-C3A2-4DC5-BD63-D003B68F1F5A}">
            <x14:dataBar minLength="0" maxLength="100" border="1" negativeBarBorderColorSameAsPositive="0">
              <x14:cfvo type="autoMin"/>
              <x14:cfvo type="autoMax"/>
              <x14:borderColor rgb="FF008AEF"/>
              <x14:negativeFillColor rgb="FFFF0000"/>
              <x14:negativeBorderColor rgb="FFFF0000"/>
              <x14:axisColor rgb="FF000000"/>
            </x14:dataBar>
          </x14:cfRule>
          <xm:sqref>AX13:AY27</xm:sqref>
        </x14:conditionalFormatting>
        <x14:conditionalFormatting xmlns:xm="http://schemas.microsoft.com/office/excel/2006/main">
          <x14:cfRule type="dataBar" id="{67EA09EF-9232-4AA3-BAFE-097EC76EB8CA}">
            <x14:dataBar minLength="0" maxLength="100" border="1" negativeBarBorderColorSameAsPositive="0">
              <x14:cfvo type="autoMin"/>
              <x14:cfvo type="autoMax"/>
              <x14:borderColor rgb="FF63C384"/>
              <x14:negativeFillColor rgb="FFFF0000"/>
              <x14:negativeBorderColor rgb="FFFF0000"/>
              <x14:axisColor rgb="FF000000"/>
            </x14:dataBar>
          </x14:cfRule>
          <x14:cfRule type="dataBar" id="{65F62CFC-4FE0-40ED-8D8B-5770EC6822B6}">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E5C6030D-4534-4F29-8993-0C14DAC7063A}">
            <x14:dataBar minLength="0" maxLength="100" border="1" negativeBarBorderColorSameAsPositive="0">
              <x14:cfvo type="autoMin"/>
              <x14:cfvo type="autoMax"/>
              <x14:borderColor rgb="FF63C384"/>
              <x14:negativeFillColor rgb="FFFF0000"/>
              <x14:negativeBorderColor rgb="FFFF0000"/>
              <x14:axisColor rgb="FF000000"/>
            </x14:dataBar>
          </x14:cfRule>
          <xm:sqref>AY28:AY54</xm:sqref>
        </x14:conditionalFormatting>
        <x14:conditionalFormatting xmlns:xm="http://schemas.microsoft.com/office/excel/2006/main">
          <x14:cfRule type="dataBar" id="{3359EB18-7ADD-413C-A8C3-4491B3B47870}">
            <x14:dataBar minLength="0" maxLength="100" border="1" negativeBarBorderColorSameAsPositive="0">
              <x14:cfvo type="autoMin"/>
              <x14:cfvo type="autoMax"/>
              <x14:borderColor rgb="FF63C384"/>
              <x14:negativeFillColor rgb="FFFF0000"/>
              <x14:negativeBorderColor rgb="FFFF0000"/>
              <x14:axisColor rgb="FF000000"/>
            </x14:dataBar>
          </x14:cfRule>
          <x14:cfRule type="dataBar" id="{D7A0A5E1-B02A-4A63-99AC-4B675397AC41}">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4448BD0D-917A-4BE3-99A3-99EBC1112EF1}">
            <x14:dataBar minLength="0" maxLength="100" border="1" negativeBarBorderColorSameAsPositive="0">
              <x14:cfvo type="autoMin"/>
              <x14:cfvo type="autoMax"/>
              <x14:borderColor rgb="FF63C384"/>
              <x14:negativeFillColor rgb="FFFF0000"/>
              <x14:negativeBorderColor rgb="FFFF0000"/>
              <x14:axisColor rgb="FF000000"/>
            </x14:dataBar>
          </x14:cfRule>
          <xm:sqref>AY226:AY267</xm:sqref>
        </x14:conditionalFormatting>
        <x14:conditionalFormatting xmlns:xm="http://schemas.microsoft.com/office/excel/2006/main">
          <x14:cfRule type="dataBar" id="{2CE2B45D-38B8-47F4-8563-8CC0D89258D8}">
            <x14:dataBar minLength="0" maxLength="100" border="1" negativeBarBorderColorSameAsPositive="0">
              <x14:cfvo type="autoMin"/>
              <x14:cfvo type="autoMax"/>
              <x14:borderColor rgb="FF008AEF"/>
              <x14:negativeFillColor rgb="FFFF0000"/>
              <x14:negativeBorderColor rgb="FFFF0000"/>
              <x14:axisColor rgb="FF000000"/>
            </x14:dataBar>
          </x14:cfRule>
          <xm:sqref>BD13:BE14 BD16:BE24 BD26:BE27</xm:sqref>
        </x14:conditionalFormatting>
        <x14:conditionalFormatting xmlns:xm="http://schemas.microsoft.com/office/excel/2006/main">
          <x14:cfRule type="dataBar" id="{E557D667-7D1E-4D70-8CBC-24A95045B4CA}">
            <x14:dataBar minLength="0" maxLength="100" border="1" negativeBarBorderColorSameAsPositive="0">
              <x14:cfvo type="autoMin"/>
              <x14:cfvo type="autoMax"/>
              <x14:borderColor rgb="FF008AEF"/>
              <x14:negativeFillColor rgb="FFFF0000"/>
              <x14:negativeBorderColor rgb="FFFF0000"/>
              <x14:axisColor rgb="FF000000"/>
            </x14:dataBar>
          </x14:cfRule>
          <xm:sqref>BD15:BE15</xm:sqref>
        </x14:conditionalFormatting>
        <x14:conditionalFormatting xmlns:xm="http://schemas.microsoft.com/office/excel/2006/main">
          <x14:cfRule type="dataBar" id="{7B019992-8FFF-4DCB-8B7E-9806CE48B90E}">
            <x14:dataBar minLength="0" maxLength="100" border="1" negativeBarBorderColorSameAsPositive="0">
              <x14:cfvo type="autoMin"/>
              <x14:cfvo type="autoMax"/>
              <x14:borderColor rgb="FF008AEF"/>
              <x14:negativeFillColor rgb="FFFF0000"/>
              <x14:negativeBorderColor rgb="FFFF0000"/>
              <x14:axisColor rgb="FF000000"/>
            </x14:dataBar>
          </x14:cfRule>
          <xm:sqref>BD25:BE25</xm:sqref>
        </x14:conditionalFormatting>
        <x14:conditionalFormatting xmlns:xm="http://schemas.microsoft.com/office/excel/2006/main">
          <x14:cfRule type="dataBar" id="{DA3B8DB5-B06E-4061-AE24-AF3AD7D42937}">
            <x14:dataBar minLength="0" maxLength="100" border="1" negativeBarBorderColorSameAsPositive="0">
              <x14:cfvo type="autoMin"/>
              <x14:cfvo type="autoMax"/>
              <x14:borderColor rgb="FF008AEF"/>
              <x14:negativeFillColor rgb="FFFF0000"/>
              <x14:negativeBorderColor rgb="FFFF0000"/>
              <x14:axisColor rgb="FF000000"/>
            </x14:dataBar>
          </x14:cfRule>
          <xm:sqref>BD13:BG14</xm:sqref>
        </x14:conditionalFormatting>
        <x14:conditionalFormatting xmlns:xm="http://schemas.microsoft.com/office/excel/2006/main">
          <x14:cfRule type="dataBar" id="{FC5E9A93-7A76-4993-A740-ABB6AA4B4BB4}">
            <x14:dataBar minLength="0" maxLength="100" border="1" negativeBarBorderColorSameAsPositive="0">
              <x14:cfvo type="autoMin"/>
              <x14:cfvo type="autoMax"/>
              <x14:borderColor rgb="FF63C384"/>
              <x14:negativeFillColor rgb="FFFF0000"/>
              <x14:negativeBorderColor rgb="FFFF0000"/>
              <x14:axisColor rgb="FF000000"/>
            </x14:dataBar>
          </x14:cfRule>
          <xm:sqref>BD13:BG27</xm:sqref>
        </x14:conditionalFormatting>
        <x14:conditionalFormatting xmlns:xm="http://schemas.microsoft.com/office/excel/2006/main">
          <x14:cfRule type="dataBar" id="{DB9258C0-EB36-4F58-95D8-CCF862F0F050}">
            <x14:dataBar minLength="0" maxLength="100" border="1" negativeBarBorderColorSameAsPositive="0">
              <x14:cfvo type="autoMin"/>
              <x14:cfvo type="autoMax"/>
              <x14:borderColor rgb="FF008AEF"/>
              <x14:negativeFillColor rgb="FFFF0000"/>
              <x14:negativeBorderColor rgb="FFFF0000"/>
              <x14:axisColor rgb="FF000000"/>
            </x14:dataBar>
          </x14:cfRule>
          <xm:sqref>BE14</xm:sqref>
        </x14:conditionalFormatting>
        <x14:conditionalFormatting xmlns:xm="http://schemas.microsoft.com/office/excel/2006/main">
          <x14:cfRule type="dataBar" id="{B435F0CD-DE34-468A-BC75-A0368764C92B}">
            <x14:dataBar minLength="0" maxLength="100" border="1" negativeBarBorderColorSameAsPositive="0">
              <x14:cfvo type="autoMin"/>
              <x14:cfvo type="autoMax"/>
              <x14:borderColor rgb="FF63C384"/>
              <x14:negativeFillColor rgb="FFFF0000"/>
              <x14:negativeBorderColor rgb="FFFF0000"/>
              <x14:axisColor rgb="FF000000"/>
            </x14:dataBar>
          </x14:cfRule>
          <xm:sqref>BE116:BF130</xm:sqref>
        </x14:conditionalFormatting>
        <x14:conditionalFormatting xmlns:xm="http://schemas.microsoft.com/office/excel/2006/main">
          <x14:cfRule type="dataBar" id="{E183B0BC-7F46-45EC-9258-3F0E5131C8B5}">
            <x14:dataBar minLength="0" maxLength="100" border="1" negativeBarBorderColorSameAsPositive="0">
              <x14:cfvo type="autoMin"/>
              <x14:cfvo type="autoMax"/>
              <x14:borderColor rgb="FF63C384"/>
              <x14:negativeFillColor rgb="FFFF0000"/>
              <x14:negativeBorderColor rgb="FFFF0000"/>
              <x14:axisColor rgb="FF000000"/>
            </x14:dataBar>
          </x14:cfRule>
          <x14:cfRule type="dataBar" id="{480E83C5-BCC3-4445-AD97-00753D226175}">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9A5598BA-590B-4513-AF4A-54E8BB201C67}">
            <x14:dataBar minLength="0" maxLength="100" border="1" negativeBarBorderColorSameAsPositive="0">
              <x14:cfvo type="autoMin"/>
              <x14:cfvo type="autoMax"/>
              <x14:borderColor rgb="FF63C384"/>
              <x14:negativeFillColor rgb="FFFF0000"/>
              <x14:negativeBorderColor rgb="FFFF0000"/>
              <x14:axisColor rgb="FF000000"/>
            </x14:dataBar>
          </x14:cfRule>
          <xm:sqref>BF28:BF55</xm:sqref>
        </x14:conditionalFormatting>
        <x14:conditionalFormatting xmlns:xm="http://schemas.microsoft.com/office/excel/2006/main">
          <x14:cfRule type="dataBar" id="{BE457112-25D0-46B4-8FB5-2865DF2B1C60}">
            <x14:dataBar minLength="0" maxLength="100" border="1" negativeBarBorderColorSameAsPositive="0">
              <x14:cfvo type="autoMin"/>
              <x14:cfvo type="autoMax"/>
              <x14:borderColor rgb="FF008AEF"/>
              <x14:negativeFillColor rgb="FFFF0000"/>
              <x14:negativeBorderColor rgb="FFFF0000"/>
              <x14:axisColor rgb="FF000000"/>
            </x14:dataBar>
          </x14:cfRule>
          <xm:sqref>BF13:BG27</xm:sqref>
        </x14:conditionalFormatting>
        <x14:conditionalFormatting xmlns:xm="http://schemas.microsoft.com/office/excel/2006/main">
          <x14:cfRule type="dataBar" id="{D48B6CFD-1FC3-4DBD-93B4-504E867FDD6D}">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15C07D3E-F0E2-487E-A9D3-D0A3F233C9D4}">
            <x14:dataBar minLength="0" maxLength="100" border="1" negativeBarBorderColorSameAsPositive="0">
              <x14:cfvo type="autoMin"/>
              <x14:cfvo type="autoMax"/>
              <x14:borderColor rgb="FF63C384"/>
              <x14:negativeFillColor rgb="FFFF0000"/>
              <x14:negativeBorderColor rgb="FFFF0000"/>
              <x14:axisColor rgb="FF000000"/>
            </x14:dataBar>
          </x14:cfRule>
          <x14:cfRule type="dataBar" id="{13C9252C-7A6C-409D-B74D-EAFCE4EA0EA0}">
            <x14:dataBar minLength="0" maxLength="100" border="1" negativeBarBorderColorSameAsPositive="0">
              <x14:cfvo type="autoMin"/>
              <x14:cfvo type="autoMax"/>
              <x14:borderColor rgb="FF63C384"/>
              <x14:negativeFillColor rgb="FFFF0000"/>
              <x14:negativeBorderColor rgb="FFFF0000"/>
              <x14:axisColor rgb="FF000000"/>
            </x14:dataBar>
          </x14:cfRule>
          <xm:sqref>BF226:BG267</xm:sqref>
        </x14:conditionalFormatting>
        <x14:conditionalFormatting xmlns:xm="http://schemas.microsoft.com/office/excel/2006/main">
          <x14:cfRule type="dataBar" id="{DB3583FA-C5F1-4419-9B15-C297DD8C1D10}">
            <x14:dataBar minLength="0" maxLength="100" border="1" negativeBarBorderColorSameAsPositive="0">
              <x14:cfvo type="autoMin"/>
              <x14:cfvo type="autoMax"/>
              <x14:borderColor rgb="FF63C384"/>
              <x14:negativeFillColor rgb="FFFF0000"/>
              <x14:negativeBorderColor rgb="FFFF0000"/>
              <x14:axisColor rgb="FF000000"/>
            </x14:dataBar>
          </x14:cfRule>
          <x14:cfRule type="dataBar" id="{0CA80735-63BE-4572-83C0-3C75BD68AFD2}">
            <x14:dataBar minLength="0" maxLength="100" border="1" negativeBarBorderColorSameAsPositive="0">
              <x14:cfvo type="autoMin"/>
              <x14:cfvo type="autoMax"/>
              <x14:borderColor rgb="FF63C384"/>
              <x14:negativeFillColor rgb="FFFF0000"/>
              <x14:negativeBorderColor rgb="FFFF0000"/>
              <x14:axisColor rgb="FF000000"/>
            </x14:dataBar>
          </x14:cfRule>
          <x14:cfRule type="dataBar" id="{D6FD3F15-F1C1-4D79-9C58-085CE940BFDE}">
            <x14:dataBar minLength="0" maxLength="100" border="1" negativeBarBorderColorSameAsPositive="0">
              <x14:cfvo type="autoMin"/>
              <x14:cfvo type="autoMax"/>
              <x14:borderColor rgb="FF008AEF"/>
              <x14:negativeFillColor rgb="FFFF0000"/>
              <x14:negativeBorderColor rgb="FFFF0000"/>
              <x14:axisColor rgb="FF000000"/>
            </x14:dataBar>
          </x14:cfRule>
          <xm:sqref>BG28:BG55</xm:sqref>
        </x14:conditionalFormatting>
        <x14:conditionalFormatting xmlns:xm="http://schemas.microsoft.com/office/excel/2006/main">
          <x14:cfRule type="dataBar" id="{E2730C57-22A1-4560-AFAB-427B94877D29}">
            <x14:dataBar minLength="0" maxLength="100" border="1" negativeBarBorderColorSameAsPositive="0">
              <x14:cfvo type="autoMin"/>
              <x14:cfvo type="autoMax"/>
              <x14:borderColor rgb="FF008AEF"/>
              <x14:negativeFillColor rgb="FFFF0000"/>
              <x14:negativeBorderColor rgb="FFFF0000"/>
              <x14:axisColor rgb="FF000000"/>
            </x14:dataBar>
          </x14:cfRule>
          <xm:sqref>BM13:BM14 BM16:BM24 BM26:BM27</xm:sqref>
        </x14:conditionalFormatting>
        <x14:conditionalFormatting xmlns:xm="http://schemas.microsoft.com/office/excel/2006/main">
          <x14:cfRule type="dataBar" id="{CC62BB21-2976-46C6-878B-45144BB123E5}">
            <x14:dataBar minLength="0" maxLength="100" border="1" negativeBarBorderColorSameAsPositive="0">
              <x14:cfvo type="autoMin"/>
              <x14:cfvo type="autoMax"/>
              <x14:borderColor rgb="FF008AEF"/>
              <x14:negativeFillColor rgb="FFFF0000"/>
              <x14:negativeBorderColor rgb="FFFF0000"/>
              <x14:axisColor rgb="FF000000"/>
            </x14:dataBar>
          </x14:cfRule>
          <xm:sqref>BM13:BM14 BO13:BP14</xm:sqref>
        </x14:conditionalFormatting>
        <x14:conditionalFormatting xmlns:xm="http://schemas.microsoft.com/office/excel/2006/main">
          <x14:cfRule type="dataBar" id="{659767B3-3572-45F4-AA86-0C234529F5C2}">
            <x14:dataBar minLength="0" maxLength="100" border="1" negativeBarBorderColorSameAsPositive="0">
              <x14:cfvo type="autoMin"/>
              <x14:cfvo type="autoMax"/>
              <x14:borderColor rgb="FF63C384"/>
              <x14:negativeFillColor rgb="FFFF0000"/>
              <x14:negativeBorderColor rgb="FFFF0000"/>
              <x14:axisColor rgb="FF000000"/>
            </x14:dataBar>
          </x14:cfRule>
          <xm:sqref>BM13:BM27 BO13:BP27</xm:sqref>
        </x14:conditionalFormatting>
        <x14:conditionalFormatting xmlns:xm="http://schemas.microsoft.com/office/excel/2006/main">
          <x14:cfRule type="dataBar" id="{CBE474FA-39E5-4CB9-B616-4B1056B48A7C}">
            <x14:dataBar minLength="0" maxLength="100" border="1" negativeBarBorderColorSameAsPositive="0">
              <x14:cfvo type="autoMin"/>
              <x14:cfvo type="autoMax"/>
              <x14:borderColor rgb="FF008AEF"/>
              <x14:negativeFillColor rgb="FFFF0000"/>
              <x14:negativeBorderColor rgb="FFFF0000"/>
              <x14:axisColor rgb="FF000000"/>
            </x14:dataBar>
          </x14:cfRule>
          <xm:sqref>BM15</xm:sqref>
        </x14:conditionalFormatting>
        <x14:conditionalFormatting xmlns:xm="http://schemas.microsoft.com/office/excel/2006/main">
          <x14:cfRule type="dataBar" id="{0098E0FE-4005-409C-84D2-05AD152954F9}">
            <x14:dataBar minLength="0" maxLength="100" border="1" negativeBarBorderColorSameAsPositive="0">
              <x14:cfvo type="autoMin"/>
              <x14:cfvo type="autoMax"/>
              <x14:borderColor rgb="FF008AEF"/>
              <x14:negativeFillColor rgb="FFFF0000"/>
              <x14:negativeBorderColor rgb="FFFF0000"/>
              <x14:axisColor rgb="FF000000"/>
            </x14:dataBar>
          </x14:cfRule>
          <xm:sqref>BM25</xm:sqref>
        </x14:conditionalFormatting>
        <x14:conditionalFormatting xmlns:xm="http://schemas.microsoft.com/office/excel/2006/main">
          <x14:cfRule type="dataBar" id="{335FCA35-CC49-4681-A565-BA2274F44653}">
            <x14:dataBar minLength="0" maxLength="100" border="1" negativeBarBorderColorSameAsPositive="0">
              <x14:cfvo type="autoMin"/>
              <x14:cfvo type="autoMax"/>
              <x14:borderColor rgb="FF63C384"/>
              <x14:negativeFillColor rgb="FFFF0000"/>
              <x14:negativeBorderColor rgb="FFFF0000"/>
              <x14:axisColor rgb="FF000000"/>
            </x14:dataBar>
          </x14:cfRule>
          <xm:sqref>BM116:BN130 BQ116:BS130</xm:sqref>
        </x14:conditionalFormatting>
        <x14:conditionalFormatting xmlns:xm="http://schemas.microsoft.com/office/excel/2006/main">
          <x14:cfRule type="dataBar" id="{F2DED7B4-88F7-4C62-9626-7E906E9C6DBF}">
            <x14:dataBar minLength="0" maxLength="100" border="1" negativeBarBorderColorSameAsPositive="0">
              <x14:cfvo type="autoMin"/>
              <x14:cfvo type="autoMax"/>
              <x14:borderColor rgb="FFFF555A"/>
              <x14:negativeFillColor rgb="FFFF0000"/>
              <x14:negativeBorderColor rgb="FFFF0000"/>
              <x14:axisColor rgb="FF000000"/>
            </x14:dataBar>
          </x14:cfRule>
          <xm:sqref>BM116:BN130 BQ116:BT130</xm:sqref>
        </x14:conditionalFormatting>
        <x14:conditionalFormatting xmlns:xm="http://schemas.microsoft.com/office/excel/2006/main">
          <x14:cfRule type="dataBar" id="{29A7AEBD-DDCE-4D0D-A551-DB87A5C70375}">
            <x14:dataBar minLength="0" maxLength="100" border="1" negativeBarBorderColorSameAsPositive="0">
              <x14:cfvo type="autoMin"/>
              <x14:cfvo type="autoMax"/>
              <x14:borderColor rgb="FF63C384"/>
              <x14:negativeFillColor rgb="FFFF0000"/>
              <x14:negativeBorderColor rgb="FFFF0000"/>
              <x14:axisColor rgb="FF000000"/>
            </x14:dataBar>
          </x14:cfRule>
          <x14:cfRule type="dataBar" id="{075FFBE4-8860-4CA3-A6F8-8CCE0C04DC9F}">
            <x14:dataBar minLength="0" maxLength="100" border="1" negativeBarBorderColorSameAsPositive="0">
              <x14:cfvo type="autoMin"/>
              <x14:cfvo type="autoMax"/>
              <x14:borderColor rgb="FFFF555A"/>
              <x14:negativeFillColor rgb="FFFF0000"/>
              <x14:negativeBorderColor rgb="FFFF0000"/>
              <x14:axisColor rgb="FF000000"/>
            </x14:dataBar>
          </x14:cfRule>
          <x14:cfRule type="dataBar" id="{52EB3757-B079-4CA1-B9C7-03467EEA2DEA}">
            <x14:dataBar minLength="0" maxLength="100" border="1" negativeBarBorderColorSameAsPositive="0">
              <x14:cfvo type="autoMin"/>
              <x14:cfvo type="autoMax"/>
              <x14:borderColor rgb="FF63C384"/>
              <x14:negativeFillColor rgb="FFFF0000"/>
              <x14:negativeBorderColor rgb="FFFF0000"/>
              <x14:axisColor rgb="FF000000"/>
            </x14:dataBar>
          </x14:cfRule>
          <x14:cfRule type="dataBar" id="{93CDDF83-AB51-4F3D-AA90-516BD64C5999}">
            <x14:dataBar minLength="0" maxLength="100" border="1" negativeBarBorderColorSameAsPositive="0">
              <x14:cfvo type="autoMin"/>
              <x14:cfvo type="autoMax"/>
              <x14:borderColor rgb="FF008AEF"/>
              <x14:negativeFillColor rgb="FFFF0000"/>
              <x14:negativeBorderColor rgb="FFFF0000"/>
              <x14:axisColor rgb="FF000000"/>
            </x14:dataBar>
          </x14:cfRule>
          <xm:sqref>BM226:BN267 BQ226:BS267</xm:sqref>
        </x14:conditionalFormatting>
        <x14:conditionalFormatting xmlns:xm="http://schemas.microsoft.com/office/excel/2006/main">
          <x14:cfRule type="dataBar" id="{D48EB8A3-7486-4038-A7FE-54D9BBFE5A2A}">
            <x14:dataBar minLength="0" maxLength="100" border="1" negativeBarBorderColorSameAsPositive="0">
              <x14:cfvo type="autoMin"/>
              <x14:cfvo type="autoMax"/>
              <x14:borderColor rgb="FF63C384"/>
              <x14:negativeFillColor rgb="FFFF0000"/>
              <x14:negativeBorderColor rgb="FFFF0000"/>
              <x14:axisColor rgb="FF000000"/>
            </x14:dataBar>
          </x14:cfRule>
          <xm:sqref>BM13:BP27</xm:sqref>
        </x14:conditionalFormatting>
        <x14:conditionalFormatting xmlns:xm="http://schemas.microsoft.com/office/excel/2006/main">
          <x14:cfRule type="dataBar" id="{5DDFC8D5-6431-42BB-9AA2-77D7D2AA9312}">
            <x14:dataBar minLength="0" maxLength="100" border="1" negativeBarBorderColorSameAsPositive="0">
              <x14:cfvo type="autoMin"/>
              <x14:cfvo type="autoMax"/>
              <x14:borderColor rgb="FF63C384"/>
              <x14:negativeFillColor rgb="FFFF0000"/>
              <x14:negativeBorderColor rgb="FFFF0000"/>
              <x14:axisColor rgb="FF000000"/>
            </x14:dataBar>
          </x14:cfRule>
          <x14:cfRule type="dataBar" id="{423955C1-0E9D-42F9-90D9-AE51FC9D0814}">
            <x14:dataBar minLength="0" maxLength="100" border="1" negativeBarBorderColorSameAsPositive="0">
              <x14:cfvo type="autoMin"/>
              <x14:cfvo type="autoMax"/>
              <x14:borderColor rgb="FFFF555A"/>
              <x14:negativeFillColor rgb="FFFF0000"/>
              <x14:negativeBorderColor rgb="FFFF0000"/>
              <x14:axisColor rgb="FF000000"/>
            </x14:dataBar>
          </x14:cfRule>
          <xm:sqref>BM137:BT218</xm:sqref>
        </x14:conditionalFormatting>
        <x14:conditionalFormatting xmlns:xm="http://schemas.microsoft.com/office/excel/2006/main">
          <x14:cfRule type="dataBar" id="{11C540EF-AD0B-46F2-8C4F-7FB52F0B4D1B}">
            <x14:dataBar minLength="0" maxLength="100" border="1" negativeBarBorderColorSameAsPositive="0">
              <x14:cfvo type="autoMin"/>
              <x14:cfvo type="autoMax"/>
              <x14:borderColor rgb="FF63C384"/>
              <x14:negativeFillColor rgb="FFFF0000"/>
              <x14:negativeBorderColor rgb="FFFF0000"/>
              <x14:axisColor rgb="FF000000"/>
            </x14:dataBar>
          </x14:cfRule>
          <xm:sqref>BM275:BT333</xm:sqref>
        </x14:conditionalFormatting>
        <x14:conditionalFormatting xmlns:xm="http://schemas.microsoft.com/office/excel/2006/main">
          <x14:cfRule type="dataBar" id="{5FADE200-5D5F-4655-82E7-15ED23554A79}">
            <x14:dataBar minLength="0" maxLength="100" border="1" negativeBarBorderColorSameAsPositive="0">
              <x14:cfvo type="autoMin"/>
              <x14:cfvo type="autoMax"/>
              <x14:borderColor rgb="FFFF555A"/>
              <x14:negativeFillColor rgb="FFFF0000"/>
              <x14:negativeBorderColor rgb="FFFF0000"/>
              <x14:axisColor rgb="FF000000"/>
            </x14:dataBar>
          </x14:cfRule>
          <xm:sqref>BM275:BU333</xm:sqref>
        </x14:conditionalFormatting>
        <x14:conditionalFormatting xmlns:xm="http://schemas.microsoft.com/office/excel/2006/main">
          <x14:cfRule type="dataBar" id="{E07FF194-3330-4F03-8434-8CA3F68005D3}">
            <x14:dataBar minLength="0" maxLength="100" border="1" negativeBarBorderColorSameAsPositive="0">
              <x14:cfvo type="autoMin"/>
              <x14:cfvo type="autoMax"/>
              <x14:borderColor rgb="FFD6007B"/>
              <x14:negativeFillColor rgb="FFFF0000"/>
              <x14:negativeBorderColor rgb="FFFF0000"/>
              <x14:axisColor rgb="FF000000"/>
            </x14:dataBar>
          </x14:cfRule>
          <x14:cfRule type="dataBar" id="{78DDB0AD-3E2D-4106-B089-BD12251BFA21}">
            <x14:dataBar minLength="0" maxLength="100" border="1" negativeBarBorderColorSameAsPositive="0">
              <x14:cfvo type="autoMin"/>
              <x14:cfvo type="autoMax"/>
              <x14:borderColor rgb="FFD6007B"/>
              <x14:negativeFillColor rgb="FFFF0000"/>
              <x14:negativeBorderColor rgb="FFFF0000"/>
              <x14:axisColor rgb="FF000000"/>
            </x14:dataBar>
          </x14:cfRule>
          <xm:sqref>BN13</xm:sqref>
        </x14:conditionalFormatting>
        <x14:conditionalFormatting xmlns:xm="http://schemas.microsoft.com/office/excel/2006/main">
          <x14:cfRule type="dataBar" id="{387B50A8-C13C-41CD-9DA1-445944C40E9D}">
            <x14:dataBar minLength="0" maxLength="100" border="1" negativeBarBorderColorSameAsPositive="0">
              <x14:cfvo type="autoMin"/>
              <x14:cfvo type="autoMax"/>
              <x14:borderColor rgb="FFD6007B"/>
              <x14:negativeFillColor rgb="FFFF0000"/>
              <x14:negativeBorderColor rgb="FFFF0000"/>
              <x14:axisColor rgb="FF000000"/>
            </x14:dataBar>
          </x14:cfRule>
          <xm:sqref>BN13:BN17</xm:sqref>
        </x14:conditionalFormatting>
        <x14:conditionalFormatting xmlns:xm="http://schemas.microsoft.com/office/excel/2006/main">
          <x14:cfRule type="dataBar" id="{0027214A-3433-4DA9-BFE4-6352F9BA10C0}">
            <x14:dataBar minLength="0" maxLength="100" border="1" negativeBarBorderColorSameAsPositive="0">
              <x14:cfvo type="autoMin"/>
              <x14:cfvo type="autoMax"/>
              <x14:borderColor rgb="FFD6007B"/>
              <x14:negativeFillColor rgb="FFFF0000"/>
              <x14:negativeBorderColor rgb="FFFF0000"/>
              <x14:axisColor rgb="FF000000"/>
            </x14:dataBar>
          </x14:cfRule>
          <xm:sqref>BN13:BN27</xm:sqref>
        </x14:conditionalFormatting>
        <x14:conditionalFormatting xmlns:xm="http://schemas.microsoft.com/office/excel/2006/main">
          <x14:cfRule type="dataBar" id="{BFA6250D-E4E8-4299-B3EC-65C959D71009}">
            <x14:dataBar minLength="0" maxLength="100" border="1" negativeBarBorderColorSameAsPositive="0">
              <x14:cfvo type="autoMin"/>
              <x14:cfvo type="autoMax"/>
              <x14:borderColor rgb="FF008AEF"/>
              <x14:negativeFillColor rgb="FFFF0000"/>
              <x14:negativeBorderColor rgb="FFFF0000"/>
              <x14:axisColor rgb="FF000000"/>
            </x14:dataBar>
          </x14:cfRule>
          <xm:sqref>BN14</xm:sqref>
        </x14:conditionalFormatting>
        <x14:conditionalFormatting xmlns:xm="http://schemas.microsoft.com/office/excel/2006/main">
          <x14:cfRule type="dataBar" id="{FD451138-C595-4652-AF40-189BDEE063B7}">
            <x14:dataBar minLength="0" maxLength="100" border="1" negativeBarBorderColorSameAsPositive="0">
              <x14:cfvo type="autoMin"/>
              <x14:cfvo type="autoMax"/>
              <x14:borderColor rgb="FF008AEF"/>
              <x14:negativeFillColor rgb="FFFF0000"/>
              <x14:negativeBorderColor rgb="FFFF0000"/>
              <x14:axisColor rgb="FF000000"/>
            </x14:dataBar>
          </x14:cfRule>
          <xm:sqref>BN14:BN27</xm:sqref>
        </x14:conditionalFormatting>
        <x14:conditionalFormatting xmlns:xm="http://schemas.microsoft.com/office/excel/2006/main">
          <x14:cfRule type="dataBar" id="{F35E8E31-8AD0-443B-BD1B-5F47890181CE}">
            <x14:dataBar minLength="0" maxLength="100" border="1" negativeBarBorderColorSameAsPositive="0">
              <x14:cfvo type="autoMin"/>
              <x14:cfvo type="autoMax"/>
              <x14:borderColor rgb="FF008AEF"/>
              <x14:negativeFillColor rgb="FFFF0000"/>
              <x14:negativeBorderColor rgb="FFFF0000"/>
              <x14:axisColor rgb="FF000000"/>
            </x14:dataBar>
          </x14:cfRule>
          <xm:sqref>BN15</xm:sqref>
        </x14:conditionalFormatting>
        <x14:conditionalFormatting xmlns:xm="http://schemas.microsoft.com/office/excel/2006/main">
          <x14:cfRule type="dataBar" id="{9412EFBB-4A0F-43E5-A072-D2C1DB970BBE}">
            <x14:dataBar minLength="0" maxLength="100" border="1" negativeBarBorderColorSameAsPositive="0">
              <x14:cfvo type="autoMin"/>
              <x14:cfvo type="autoMax"/>
              <x14:borderColor rgb="FF008AEF"/>
              <x14:negativeFillColor rgb="FFFF0000"/>
              <x14:negativeBorderColor rgb="FFFF0000"/>
              <x14:axisColor rgb="FF000000"/>
            </x14:dataBar>
          </x14:cfRule>
          <xm:sqref>BN16:BN24 BN14 BN26:BN27</xm:sqref>
        </x14:conditionalFormatting>
        <x14:conditionalFormatting xmlns:xm="http://schemas.microsoft.com/office/excel/2006/main">
          <x14:cfRule type="dataBar" id="{83268354-A09D-4EE6-A77F-DBFD74935438}">
            <x14:dataBar minLength="0" maxLength="100" border="1" negativeBarBorderColorSameAsPositive="0">
              <x14:cfvo type="autoMin"/>
              <x14:cfvo type="autoMax"/>
              <x14:borderColor rgb="FF008AEF"/>
              <x14:negativeFillColor rgb="FFFF0000"/>
              <x14:negativeBorderColor rgb="FFFF0000"/>
              <x14:axisColor rgb="FF000000"/>
            </x14:dataBar>
          </x14:cfRule>
          <xm:sqref>BN25</xm:sqref>
        </x14:conditionalFormatting>
        <x14:conditionalFormatting xmlns:xm="http://schemas.microsoft.com/office/excel/2006/main">
          <x14:cfRule type="dataBar" id="{4364D149-2B28-4D35-B7F8-A19B3691BE8C}">
            <x14:dataBar minLength="0" maxLength="100" border="1" negativeBarBorderColorSameAsPositive="0">
              <x14:cfvo type="autoMin"/>
              <x14:cfvo type="autoMax"/>
              <x14:borderColor rgb="FFFF555A"/>
              <x14:negativeFillColor rgb="FFFF0000"/>
              <x14:negativeBorderColor rgb="FFFF0000"/>
              <x14:axisColor rgb="FF000000"/>
            </x14:dataBar>
          </x14:cfRule>
          <xm:sqref>BN223:BN225</xm:sqref>
        </x14:conditionalFormatting>
        <x14:conditionalFormatting xmlns:xm="http://schemas.microsoft.com/office/excel/2006/main">
          <x14:cfRule type="dataBar" id="{C64090D0-C1C4-45F2-9A06-9CE925195361}">
            <x14:dataBar minLength="0" maxLength="100" border="1" negativeBarBorderColorSameAsPositive="0">
              <x14:cfvo type="autoMin"/>
              <x14:cfvo type="autoMax"/>
              <x14:borderColor rgb="FF008AEF"/>
              <x14:negativeFillColor rgb="FFFF0000"/>
              <x14:negativeBorderColor rgb="FFFF0000"/>
              <x14:axisColor rgb="FF000000"/>
            </x14:dataBar>
          </x14:cfRule>
          <xm:sqref>BN223:BO225</xm:sqref>
        </x14:conditionalFormatting>
        <x14:conditionalFormatting xmlns:xm="http://schemas.microsoft.com/office/excel/2006/main">
          <x14:cfRule type="dataBar" id="{712A5B84-91A8-4CBB-AC66-D5A0C10B7A76}">
            <x14:dataBar minLength="0" maxLength="100" border="1" negativeBarBorderColorSameAsPositive="0">
              <x14:cfvo type="autoMin"/>
              <x14:cfvo type="autoMax"/>
              <x14:borderColor rgb="FFFF555A"/>
              <x14:negativeFillColor rgb="FFFF0000"/>
              <x14:negativeBorderColor rgb="FFFF0000"/>
              <x14:axisColor rgb="FF000000"/>
            </x14:dataBar>
          </x14:cfRule>
          <x14:cfRule type="dataBar" id="{2A3B345D-ECE3-4556-8470-468134F701EF}">
            <x14:dataBar minLength="0" maxLength="100" border="1" negativeBarBorderColorSameAsPositive="0">
              <x14:cfvo type="autoMin"/>
              <x14:cfvo type="autoMax"/>
              <x14:borderColor rgb="FF63C384"/>
              <x14:negativeFillColor rgb="FFFF0000"/>
              <x14:negativeBorderColor rgb="FFFF0000"/>
              <x14:axisColor rgb="FF000000"/>
            </x14:dataBar>
          </x14:cfRule>
          <xm:sqref>BO116:BO130</xm:sqref>
        </x14:conditionalFormatting>
        <x14:conditionalFormatting xmlns:xm="http://schemas.microsoft.com/office/excel/2006/main">
          <x14:cfRule type="dataBar" id="{65CC118B-D93C-4C76-979D-9515809B899A}">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6B788300-FF7E-42F5-80E9-A62AC1AE3CD4}">
            <x14:dataBar minLength="0" maxLength="100" border="1" negativeBarBorderColorSameAsPositive="0">
              <x14:cfvo type="autoMin"/>
              <x14:cfvo type="autoMax"/>
              <x14:borderColor rgb="FF63C384"/>
              <x14:negativeFillColor rgb="FFFF0000"/>
              <x14:negativeBorderColor rgb="FFFF0000"/>
              <x14:axisColor rgb="FF000000"/>
            </x14:dataBar>
          </x14:cfRule>
          <x14:cfRule type="dataBar" id="{D927BF44-50F7-4B10-BA1F-384202FB849F}">
            <x14:dataBar minLength="0" maxLength="100" border="1" negativeBarBorderColorSameAsPositive="0">
              <x14:cfvo type="autoMin"/>
              <x14:cfvo type="autoMax"/>
              <x14:borderColor rgb="FFFF555A"/>
              <x14:negativeFillColor rgb="FFFF0000"/>
              <x14:negativeBorderColor rgb="FFFF0000"/>
              <x14:axisColor rgb="FF000000"/>
            </x14:dataBar>
          </x14:cfRule>
          <x14:cfRule type="dataBar" id="{2A105E1A-9575-4607-8952-7BF90587CAFF}">
            <x14:dataBar minLength="0" maxLength="100" border="1" negativeBarBorderColorSameAsPositive="0">
              <x14:cfvo type="autoMin"/>
              <x14:cfvo type="autoMax"/>
              <x14:borderColor rgb="FF63C384"/>
              <x14:negativeFillColor rgb="FFFF0000"/>
              <x14:negativeBorderColor rgb="FFFF0000"/>
              <x14:axisColor rgb="FF000000"/>
            </x14:dataBar>
          </x14:cfRule>
          <xm:sqref>BO226:BO267</xm:sqref>
        </x14:conditionalFormatting>
        <x14:conditionalFormatting xmlns:xm="http://schemas.microsoft.com/office/excel/2006/main">
          <x14:cfRule type="dataBar" id="{8DC585D3-1976-4761-A4B2-43BF8F06093A}">
            <x14:dataBar minLength="0" maxLength="100" border="1" negativeBarBorderColorSameAsPositive="0">
              <x14:cfvo type="autoMin"/>
              <x14:cfvo type="autoMax"/>
              <x14:borderColor rgb="FF008AEF"/>
              <x14:negativeFillColor rgb="FFFF0000"/>
              <x14:negativeBorderColor rgb="FFFF0000"/>
              <x14:axisColor rgb="FF000000"/>
            </x14:dataBar>
          </x14:cfRule>
          <xm:sqref>BO13:BP27</xm:sqref>
        </x14:conditionalFormatting>
        <x14:conditionalFormatting xmlns:xm="http://schemas.microsoft.com/office/excel/2006/main">
          <x14:cfRule type="dataBar" id="{73C99377-F940-4D69-AD35-F0336E45D6CD}">
            <x14:dataBar minLength="0" maxLength="100" border="1" negativeBarBorderColorSameAsPositive="0">
              <x14:cfvo type="autoMin"/>
              <x14:cfvo type="autoMax"/>
              <x14:borderColor rgb="FF63C384"/>
              <x14:negativeFillColor rgb="FFFF0000"/>
              <x14:negativeBorderColor rgb="FFFF0000"/>
              <x14:axisColor rgb="FF000000"/>
            </x14:dataBar>
          </x14:cfRule>
          <x14:cfRule type="dataBar" id="{D7A00E39-7A8C-455E-9218-48FF71DB4024}">
            <x14:dataBar minLength="0" maxLength="100" border="1" negativeBarBorderColorSameAsPositive="0">
              <x14:cfvo type="autoMin"/>
              <x14:cfvo type="autoMax"/>
              <x14:borderColor rgb="FFFF555A"/>
              <x14:negativeFillColor rgb="FFFF0000"/>
              <x14:negativeBorderColor rgb="FFFF0000"/>
              <x14:axisColor rgb="FF000000"/>
            </x14:dataBar>
          </x14:cfRule>
          <xm:sqref>BP116:BP130</xm:sqref>
        </x14:conditionalFormatting>
        <x14:conditionalFormatting xmlns:xm="http://schemas.microsoft.com/office/excel/2006/main">
          <x14:cfRule type="dataBar" id="{3BB864CA-7078-4D24-95C8-B9048EF9A4C8}">
            <x14:dataBar minLength="0" maxLength="100" border="1" negativeBarBorderColorSameAsPositive="0">
              <x14:cfvo type="autoMin"/>
              <x14:cfvo type="autoMax"/>
              <x14:borderColor rgb="FFFF555A"/>
              <x14:negativeFillColor rgb="FFFF0000"/>
              <x14:negativeBorderColor rgb="FFFF0000"/>
              <x14:axisColor rgb="FF000000"/>
            </x14:dataBar>
          </x14:cfRule>
          <x14:cfRule type="dataBar" id="{C185075F-EFB3-4441-A624-B81FA4B2358F}">
            <x14:dataBar minLength="0" maxLength="100" border="1" negativeBarBorderColorSameAsPositive="0">
              <x14:cfvo type="autoMin"/>
              <x14:cfvo type="autoMax"/>
              <x14:borderColor rgb="FF63C384"/>
              <x14:negativeFillColor rgb="FFFF0000"/>
              <x14:negativeBorderColor rgb="FFFF0000"/>
              <x14:axisColor rgb="FF000000"/>
            </x14:dataBar>
          </x14:cfRule>
          <x14:cfRule type="dataBar" id="{30AACC76-02DD-4271-868B-A639D2F31FAE}">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097EDC65-4F31-4ED5-9CBE-E13173AE4B66}">
            <x14:dataBar minLength="0" maxLength="100" border="1" negativeBarBorderColorSameAsPositive="0">
              <x14:cfvo type="autoMin"/>
              <x14:cfvo type="autoMax"/>
              <x14:borderColor rgb="FF63C384"/>
              <x14:negativeFillColor rgb="FFFF0000"/>
              <x14:negativeBorderColor rgb="FFFF0000"/>
              <x14:axisColor rgb="FF000000"/>
            </x14:dataBar>
          </x14:cfRule>
          <xm:sqref>BP226:BP267</xm:sqref>
        </x14:conditionalFormatting>
        <x14:conditionalFormatting xmlns:xm="http://schemas.microsoft.com/office/excel/2006/main">
          <x14:cfRule type="dataBar" id="{DB9F4ED6-B8D7-4BDE-93AA-945FC7BCD185}">
            <x14:dataBar minLength="0" maxLength="100" border="1" negativeBarBorderColorSameAsPositive="0">
              <x14:cfvo type="autoMin"/>
              <x14:cfvo type="autoMax"/>
              <x14:borderColor rgb="FFFF555A"/>
              <x14:negativeFillColor rgb="FFFF0000"/>
              <x14:negativeBorderColor rgb="FFFF0000"/>
              <x14:axisColor rgb="FF000000"/>
            </x14:dataBar>
          </x14:cfRule>
          <x14:cfRule type="dataBar" id="{35004C90-388B-4E5B-BFE3-F2C6DF59C86E}">
            <x14:dataBar minLength="0" maxLength="100" border="1" negativeBarBorderColorSameAsPositive="0">
              <x14:cfvo type="autoMin"/>
              <x14:cfvo type="autoMax"/>
              <x14:borderColor rgb="FF63C384"/>
              <x14:negativeFillColor rgb="FFFF0000"/>
              <x14:negativeBorderColor rgb="FFFF0000"/>
              <x14:axisColor rgb="FF000000"/>
            </x14:dataBar>
          </x14:cfRule>
          <xm:sqref>BW116:BX130</xm:sqref>
        </x14:conditionalFormatting>
        <x14:conditionalFormatting xmlns:xm="http://schemas.microsoft.com/office/excel/2006/main">
          <x14:cfRule type="dataBar" id="{AF0ED9C9-ECD9-482E-822B-BD13E196A74B}">
            <x14:dataBar minLength="0" maxLength="100" border="1" negativeBarBorderColorSameAsPositive="0">
              <x14:cfvo type="autoMin"/>
              <x14:cfvo type="autoMax"/>
              <x14:borderColor rgb="FFFF555A"/>
              <x14:negativeFillColor rgb="FFFF0000"/>
              <x14:negativeBorderColor rgb="FFFF0000"/>
              <x14:axisColor rgb="FF000000"/>
            </x14:dataBar>
          </x14:cfRule>
          <x14:cfRule type="dataBar" id="{565FEC58-05B5-4301-B07D-E3CEB25BD65F}">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0C3B7354-22B2-4806-BA5D-CDD138CA0890}">
            <x14:dataBar minLength="0" maxLength="100" border="1" negativeBarBorderColorSameAsPositive="0">
              <x14:cfvo type="autoMin"/>
              <x14:cfvo type="autoMax"/>
              <x14:borderColor rgb="FF63C384"/>
              <x14:negativeFillColor rgb="FFFF0000"/>
              <x14:negativeBorderColor rgb="FFFF0000"/>
              <x14:axisColor rgb="FF000000"/>
            </x14:dataBar>
          </x14:cfRule>
          <x14:cfRule type="dataBar" id="{DAE0A3D2-82CB-4761-813F-0477004440D5}">
            <x14:dataBar minLength="0" maxLength="100" border="1" negativeBarBorderColorSameAsPositive="0">
              <x14:cfvo type="autoMin"/>
              <x14:cfvo type="autoMax"/>
              <x14:borderColor rgb="FF63C384"/>
              <x14:negativeFillColor rgb="FFFF0000"/>
              <x14:negativeBorderColor rgb="FFFF0000"/>
              <x14:axisColor rgb="FF000000"/>
            </x14:dataBar>
          </x14:cfRule>
          <xm:sqref>BX226:BY267</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6B926-FFC0-404E-8506-38D2576A9D9D}">
  <sheetPr>
    <pageSetUpPr autoPageBreaks="0" fitToPage="1"/>
  </sheetPr>
  <dimension ref="A1:CK681"/>
  <sheetViews>
    <sheetView zoomScale="60" zoomScaleNormal="60" workbookViewId="0">
      <selection activeCell="N48" sqref="N48"/>
    </sheetView>
  </sheetViews>
  <sheetFormatPr defaultRowHeight="16" outlineLevelRow="1" x14ac:dyDescent="0.4"/>
  <cols>
    <col min="2" max="2" width="15.1796875" customWidth="1"/>
    <col min="3" max="3" width="36.36328125" style="208" customWidth="1"/>
    <col min="4" max="4" width="45.54296875" customWidth="1"/>
    <col min="5" max="5" width="17.81640625" customWidth="1"/>
    <col min="6" max="11" width="13.26953125" customWidth="1"/>
    <col min="12" max="12" width="13" customWidth="1"/>
    <col min="13" max="13" width="19.54296875" customWidth="1"/>
    <col min="14" max="14" width="30.7265625" style="201" customWidth="1"/>
    <col min="15" max="18" width="16.54296875" style="201" customWidth="1"/>
    <col min="19" max="19" width="28.54296875" customWidth="1"/>
    <col min="20" max="22" width="13.54296875" customWidth="1"/>
    <col min="23" max="23" width="20.1796875" customWidth="1"/>
    <col min="24" max="24" width="20" customWidth="1"/>
    <col min="25" max="25" width="23.81640625" customWidth="1"/>
    <col min="26" max="26" width="39.7265625" customWidth="1"/>
    <col min="27" max="27" width="16" customWidth="1"/>
    <col min="28" max="34" width="13.54296875" customWidth="1"/>
    <col min="36" max="36" width="39.81640625" customWidth="1"/>
    <col min="37" max="37" width="26.453125" customWidth="1"/>
    <col min="38" max="38" width="26.7265625" customWidth="1"/>
    <col min="39" max="44" width="13.54296875" customWidth="1"/>
    <col min="45" max="45" width="26.453125" customWidth="1"/>
    <col min="46" max="46" width="24.26953125" customWidth="1"/>
    <col min="47" max="47" width="35.1796875" customWidth="1"/>
    <col min="48" max="62" width="13.54296875" customWidth="1"/>
    <col min="63" max="63" width="18.90625" customWidth="1"/>
    <col min="64" max="64" width="30.453125" customWidth="1"/>
    <col min="65" max="72" width="13.54296875" customWidth="1"/>
    <col min="73" max="73" width="11.7265625" customWidth="1"/>
    <col min="80" max="89" width="13.54296875" customWidth="1"/>
  </cols>
  <sheetData>
    <row r="1" spans="13:59" ht="40" customHeight="1" x14ac:dyDescent="0.4">
      <c r="AS1" s="374"/>
    </row>
    <row r="2" spans="13:59" ht="31" x14ac:dyDescent="0.4">
      <c r="N2" s="1008" t="s">
        <v>108</v>
      </c>
      <c r="O2" s="1009"/>
      <c r="P2" s="1009"/>
      <c r="Q2" s="1009"/>
      <c r="R2" s="1009"/>
      <c r="S2" s="1009"/>
      <c r="T2" s="1009"/>
      <c r="U2" s="1009"/>
      <c r="V2" s="1009"/>
      <c r="W2" s="1009"/>
      <c r="X2" s="1009"/>
      <c r="Y2" s="1009"/>
      <c r="Z2" s="1009"/>
      <c r="AA2" s="1009"/>
      <c r="AB2" s="1009"/>
      <c r="AC2" s="1010"/>
      <c r="AV2" s="1004" t="s">
        <v>109</v>
      </c>
      <c r="AW2" s="1004"/>
      <c r="AX2" s="1004"/>
      <c r="AY2" s="1004"/>
    </row>
    <row r="3" spans="13:59" ht="40" customHeight="1" x14ac:dyDescent="0.4">
      <c r="AV3" s="1004"/>
      <c r="AW3" s="1004"/>
      <c r="AX3" s="1004"/>
      <c r="AY3" s="1004"/>
    </row>
    <row r="4" spans="13:59" ht="40" customHeight="1" x14ac:dyDescent="0.4">
      <c r="AV4" s="1004"/>
      <c r="AW4" s="1004"/>
      <c r="AX4" s="1004"/>
      <c r="AY4" s="1004"/>
    </row>
    <row r="5" spans="13:59" ht="31" x14ac:dyDescent="0.7">
      <c r="N5" s="249"/>
      <c r="O5" s="251" t="s">
        <v>110</v>
      </c>
      <c r="P5" s="248"/>
      <c r="Q5" s="248"/>
      <c r="AC5" s="250" t="s">
        <v>111</v>
      </c>
    </row>
    <row r="6" spans="13:59" ht="40" customHeight="1" x14ac:dyDescent="0.55000000000000004">
      <c r="O6" s="294">
        <f>COUNTIF('All groups'!$AC:$AC,"Yes")</f>
        <v>43</v>
      </c>
      <c r="P6" s="248"/>
      <c r="Q6" s="248"/>
      <c r="AC6" s="294">
        <f>COUNTIF('All groups'!$AC:$AC,"No")</f>
        <v>26</v>
      </c>
      <c r="AU6" s="317" t="s">
        <v>110</v>
      </c>
      <c r="AZ6" s="318" t="s">
        <v>111</v>
      </c>
    </row>
    <row r="7" spans="13:59" ht="40" customHeight="1" x14ac:dyDescent="0.4">
      <c r="AU7" s="294">
        <f>COUNTIF('All groups'!$AD:$AD,"Yes")</f>
        <v>10</v>
      </c>
      <c r="AV7" s="364"/>
      <c r="AW7" s="364"/>
      <c r="AX7" s="364"/>
      <c r="AY7" s="364"/>
      <c r="AZ7" s="294">
        <f>COUNTIF('All groups'!$AD:$AD,"No")</f>
        <v>16</v>
      </c>
    </row>
    <row r="8" spans="13:59" ht="92.5" customHeight="1" x14ac:dyDescent="0.4">
      <c r="N8" s="925" t="s">
        <v>112</v>
      </c>
      <c r="O8" s="925"/>
      <c r="P8" s="925"/>
      <c r="AB8" s="1005" t="s">
        <v>109</v>
      </c>
      <c r="AC8" s="1006"/>
      <c r="AD8" s="1007"/>
      <c r="BA8" s="1012" t="s">
        <v>113</v>
      </c>
      <c r="BB8" s="1012"/>
      <c r="BC8" s="1012"/>
    </row>
    <row r="9" spans="13:59" ht="40" customHeight="1" x14ac:dyDescent="0.4">
      <c r="AX9" s="1013" t="s">
        <v>114</v>
      </c>
      <c r="AY9" s="1013"/>
      <c r="BE9" s="986" t="s">
        <v>115</v>
      </c>
      <c r="BF9" s="986"/>
    </row>
    <row r="10" spans="13:59" ht="40" customHeight="1" x14ac:dyDescent="0.55000000000000004">
      <c r="M10" s="317" t="s">
        <v>110</v>
      </c>
      <c r="O10" s="248"/>
      <c r="Q10" s="318" t="s">
        <v>111</v>
      </c>
      <c r="AA10" s="317" t="s">
        <v>110</v>
      </c>
      <c r="AC10" s="248"/>
      <c r="AE10" s="318" t="s">
        <v>111</v>
      </c>
      <c r="AX10" s="1013"/>
      <c r="AY10" s="1013"/>
      <c r="BE10" s="986"/>
      <c r="BF10" s="986"/>
    </row>
    <row r="11" spans="13:59" ht="40" customHeight="1" x14ac:dyDescent="0.4">
      <c r="M11" s="294">
        <f>COUNTIF('All groups'!$TR:$TR,"Yes")</f>
        <v>42</v>
      </c>
      <c r="N11" s="205"/>
      <c r="O11" s="294"/>
      <c r="P11" s="205"/>
      <c r="Q11" s="294">
        <f>COUNTIF('All groups'!$TR:$TR,"No")</f>
        <v>1</v>
      </c>
      <c r="AA11" s="294">
        <f>COUNTIF('All groups'!$AD:$AD,"Yes")</f>
        <v>10</v>
      </c>
      <c r="AB11" s="364"/>
      <c r="AC11" s="294"/>
      <c r="AD11" s="364"/>
      <c r="AE11" s="294">
        <f>COUNTIF('All groups'!$AD:$AD,"No")</f>
        <v>16</v>
      </c>
    </row>
    <row r="12" spans="13:59" ht="40" customHeight="1" x14ac:dyDescent="0.4">
      <c r="AA12" s="364"/>
      <c r="AB12" s="364"/>
      <c r="AC12" s="364"/>
      <c r="AD12" s="364"/>
      <c r="AE12" s="364"/>
      <c r="AY12" s="317" t="s">
        <v>110</v>
      </c>
      <c r="BE12" s="318" t="s">
        <v>111</v>
      </c>
    </row>
    <row r="13" spans="13:59" ht="40" customHeight="1" x14ac:dyDescent="0.4">
      <c r="Q13" s="1016" t="s">
        <v>116</v>
      </c>
      <c r="R13" s="1016"/>
      <c r="AY13" s="294">
        <f>COUNTIF('All groups'!$AG:$AG,"Yes")</f>
        <v>9</v>
      </c>
      <c r="AZ13" s="364"/>
      <c r="BA13" s="364"/>
      <c r="BB13" s="364"/>
      <c r="BC13" s="364"/>
      <c r="BD13" s="364"/>
      <c r="BE13" s="294">
        <f>COUNTIF('All groups'!$AG:$AG,"No")</f>
        <v>7</v>
      </c>
    </row>
    <row r="14" spans="13:59" ht="87" customHeight="1" x14ac:dyDescent="0.4">
      <c r="Q14" s="1016"/>
      <c r="R14" s="1016"/>
      <c r="AA14" s="969" t="s">
        <v>117</v>
      </c>
      <c r="AB14" s="969"/>
      <c r="AC14" s="366"/>
    </row>
    <row r="15" spans="13:59" ht="40" customHeight="1" x14ac:dyDescent="0.4">
      <c r="N15" s="1011" t="s">
        <v>118</v>
      </c>
      <c r="P15" s="319"/>
      <c r="Q15" s="445"/>
      <c r="AW15" s="1014" t="s">
        <v>119</v>
      </c>
      <c r="AX15" s="1014"/>
      <c r="AY15" s="1014"/>
      <c r="AZ15" s="1014"/>
      <c r="BB15" s="1015" t="s">
        <v>1854</v>
      </c>
      <c r="BC15" s="1015"/>
      <c r="BD15" s="1015"/>
      <c r="BE15" s="1015"/>
      <c r="BF15" s="1015"/>
      <c r="BG15" s="1015"/>
    </row>
    <row r="16" spans="13:59" ht="40" customHeight="1" x14ac:dyDescent="0.4">
      <c r="N16" s="1011"/>
      <c r="Z16" s="317" t="s">
        <v>110</v>
      </c>
      <c r="AC16" s="318" t="s">
        <v>111</v>
      </c>
      <c r="AW16" s="1014"/>
      <c r="AX16" s="1014"/>
      <c r="AY16" s="1014"/>
      <c r="AZ16" s="1014"/>
    </row>
    <row r="17" spans="3:89" ht="40" customHeight="1" x14ac:dyDescent="0.4">
      <c r="N17" s="1011"/>
      <c r="Z17" s="294">
        <f>COUNTIF('All groups'!$AE:$AE,"Yes")</f>
        <v>9</v>
      </c>
      <c r="AA17" s="364"/>
      <c r="AB17" s="364"/>
      <c r="AC17" s="294">
        <f>COUNTIF('All groups'!$AE:$AE,"No")</f>
        <v>1</v>
      </c>
      <c r="AD17" s="377" t="s">
        <v>120</v>
      </c>
    </row>
    <row r="18" spans="3:89" ht="40" customHeight="1" x14ac:dyDescent="0.4">
      <c r="N18" s="1011"/>
      <c r="AW18" s="317" t="s">
        <v>110</v>
      </c>
      <c r="AZ18" s="318" t="s">
        <v>111</v>
      </c>
      <c r="CB18" s="1018" t="s">
        <v>1847</v>
      </c>
      <c r="CC18" s="1018"/>
      <c r="CD18" s="1018"/>
      <c r="CE18" s="1018"/>
      <c r="CF18" s="1018"/>
      <c r="CG18" s="1018"/>
      <c r="CH18" s="1018"/>
      <c r="CI18" s="1018"/>
      <c r="CJ18" s="1018"/>
      <c r="CK18" s="1018"/>
    </row>
    <row r="19" spans="3:89" ht="40" customHeight="1" x14ac:dyDescent="0.4">
      <c r="Z19" s="966" t="s">
        <v>118</v>
      </c>
      <c r="AA19" s="243"/>
      <c r="AW19" s="294">
        <f>COUNTIF('All groups'!$AH:$AH,"Yes")</f>
        <v>4</v>
      </c>
      <c r="AX19" s="364"/>
      <c r="AY19" s="364"/>
      <c r="AZ19" s="294">
        <f>COUNTIF('All groups'!$AH:$AH,"No")</f>
        <v>4</v>
      </c>
      <c r="CB19" s="1018"/>
      <c r="CC19" s="1018"/>
      <c r="CD19" s="1018"/>
      <c r="CE19" s="1018"/>
      <c r="CF19" s="1018"/>
      <c r="CG19" s="1018"/>
      <c r="CH19" s="1018"/>
      <c r="CI19" s="1018"/>
      <c r="CJ19" s="1018"/>
      <c r="CK19" s="1018"/>
    </row>
    <row r="20" spans="3:89" ht="40" customHeight="1" x14ac:dyDescent="0.55000000000000004">
      <c r="M20" s="317" t="s">
        <v>110</v>
      </c>
      <c r="N20" s="248"/>
      <c r="O20" s="318" t="s">
        <v>111</v>
      </c>
      <c r="Z20" s="967"/>
      <c r="AA20" s="243"/>
    </row>
    <row r="21" spans="3:89" ht="40" customHeight="1" x14ac:dyDescent="0.65">
      <c r="M21" s="294">
        <f>COUNTIF('All groups'!$TT:$TT,"Yes")</f>
        <v>40</v>
      </c>
      <c r="N21" s="294"/>
      <c r="O21" s="294">
        <f>COUNTIF('All groups'!$TT:$TT,"No")</f>
        <v>2</v>
      </c>
      <c r="Z21" s="968"/>
      <c r="AB21" s="243"/>
      <c r="AC21" s="243"/>
      <c r="AD21" s="243"/>
      <c r="AU21" s="989" t="s">
        <v>121</v>
      </c>
      <c r="AV21" s="990"/>
      <c r="BK21" s="385"/>
    </row>
    <row r="22" spans="3:89" ht="40" customHeight="1" x14ac:dyDescent="0.55000000000000004">
      <c r="O22" s="326" t="s">
        <v>122</v>
      </c>
      <c r="AC22" s="248"/>
      <c r="AU22" s="991"/>
      <c r="AV22" s="992"/>
    </row>
    <row r="23" spans="3:89" ht="40" customHeight="1" x14ac:dyDescent="0.4">
      <c r="Y23" s="317" t="s">
        <v>110</v>
      </c>
      <c r="AA23" s="318" t="s">
        <v>111</v>
      </c>
      <c r="AC23" s="987" t="s">
        <v>123</v>
      </c>
    </row>
    <row r="24" spans="3:89" ht="40" customHeight="1" x14ac:dyDescent="0.4">
      <c r="Y24" s="294">
        <f>COUNTIF('All groups'!$AF:$AF,"Yes")</f>
        <v>7</v>
      </c>
      <c r="Z24" s="364"/>
      <c r="AA24" s="294">
        <f>COUNTIF('All groups'!$AF:$AF,"No")</f>
        <v>3</v>
      </c>
      <c r="AC24" s="988"/>
      <c r="AT24" s="317" t="s">
        <v>110</v>
      </c>
      <c r="AW24" s="318" t="s">
        <v>111</v>
      </c>
    </row>
    <row r="25" spans="3:89" ht="40" customHeight="1" x14ac:dyDescent="0.55000000000000004">
      <c r="Y25" s="248"/>
      <c r="AA25" s="248"/>
      <c r="AC25" s="366"/>
      <c r="AT25" s="294">
        <f>COUNTIF('All groups'!$AI:$AI,"Yes")</f>
        <v>4</v>
      </c>
      <c r="AU25" s="364"/>
      <c r="AV25" s="364"/>
      <c r="AW25" s="294">
        <f>COUNTIF('All groups'!$AI:$AI,"No")</f>
        <v>4</v>
      </c>
      <c r="CB25" s="232"/>
      <c r="CC25" s="232"/>
      <c r="CD25" s="232"/>
      <c r="CE25" s="232"/>
      <c r="CF25" s="232"/>
      <c r="CG25" s="232"/>
      <c r="CH25" s="232"/>
      <c r="CI25" s="232"/>
      <c r="CJ25" s="232"/>
      <c r="CK25" s="232"/>
    </row>
    <row r="26" spans="3:89" ht="40" customHeight="1" x14ac:dyDescent="0.4">
      <c r="M26" s="201"/>
      <c r="O26" s="203"/>
      <c r="Q26" s="203"/>
      <c r="R26" s="202"/>
      <c r="S26" s="202"/>
      <c r="T26" s="202"/>
      <c r="U26" s="202"/>
      <c r="V26" s="202"/>
      <c r="W26" s="202"/>
      <c r="X26" s="202"/>
      <c r="Y26" s="202"/>
      <c r="Z26" s="202"/>
      <c r="AT26" s="1023" t="s">
        <v>114</v>
      </c>
      <c r="AU26" s="1023"/>
      <c r="AV26" s="1023"/>
      <c r="AW26" s="1023"/>
      <c r="AX26" s="1023"/>
      <c r="AY26" s="1023"/>
      <c r="AZ26" s="1023"/>
      <c r="BA26" s="1023"/>
      <c r="BB26" s="1023"/>
      <c r="BC26" s="1023"/>
      <c r="BD26" s="1023"/>
      <c r="BK26" s="1019" t="s">
        <v>115</v>
      </c>
      <c r="BL26" s="1019"/>
      <c r="BM26" s="1019"/>
      <c r="BN26" s="1019"/>
      <c r="BO26" s="1019"/>
      <c r="BP26" s="1019"/>
      <c r="BQ26" s="1019"/>
      <c r="BR26" s="1019"/>
      <c r="BS26" s="1019"/>
      <c r="BT26" s="1019"/>
    </row>
    <row r="27" spans="3:89" ht="31.15" customHeight="1" x14ac:dyDescent="0.35">
      <c r="C27" s="772" t="s">
        <v>125</v>
      </c>
      <c r="D27" s="772"/>
      <c r="E27" s="772"/>
      <c r="F27" s="772"/>
      <c r="G27" s="772"/>
      <c r="H27" s="772"/>
      <c r="I27" s="772"/>
      <c r="J27" s="772"/>
      <c r="K27" s="772"/>
      <c r="L27" s="772"/>
      <c r="M27" s="232"/>
      <c r="R27"/>
      <c r="Y27" s="772" t="s">
        <v>125</v>
      </c>
      <c r="Z27" s="772"/>
      <c r="AA27" s="772"/>
      <c r="AB27" s="772"/>
      <c r="AC27" s="772"/>
      <c r="AD27" s="772"/>
      <c r="AE27" s="772"/>
      <c r="AF27" s="772"/>
      <c r="AG27" s="772"/>
      <c r="AH27" s="772"/>
      <c r="AT27" s="1024" t="s">
        <v>126</v>
      </c>
      <c r="AU27" s="1024"/>
      <c r="AV27" s="1024"/>
      <c r="AW27" s="1024"/>
      <c r="AX27" s="1024"/>
      <c r="AY27" s="1024"/>
      <c r="AZ27" s="1024"/>
      <c r="BA27" s="1024"/>
      <c r="BB27" s="1024"/>
      <c r="BC27" s="1024"/>
      <c r="BD27" s="1024"/>
      <c r="BK27" s="1019"/>
      <c r="BL27" s="1019"/>
      <c r="BM27" s="1019"/>
      <c r="BN27" s="1019"/>
      <c r="BO27" s="1019"/>
      <c r="BP27" s="1019"/>
      <c r="BQ27" s="1019"/>
      <c r="BR27" s="1019"/>
      <c r="BS27" s="1019"/>
      <c r="BT27" s="1019"/>
    </row>
    <row r="28" spans="3:89" ht="40" customHeight="1" x14ac:dyDescent="0.4">
      <c r="R28"/>
      <c r="BJ28" s="232"/>
    </row>
    <row r="29" spans="3:89" s="202" customFormat="1" ht="58" customHeight="1" x14ac:dyDescent="0.4">
      <c r="C29" s="211"/>
      <c r="E29" s="206" t="s">
        <v>127</v>
      </c>
      <c r="F29" s="206" t="s">
        <v>128</v>
      </c>
      <c r="G29" s="206" t="s">
        <v>130</v>
      </c>
      <c r="H29" s="206" t="s">
        <v>129</v>
      </c>
      <c r="I29" s="206" t="s">
        <v>131</v>
      </c>
      <c r="J29" s="206" t="s">
        <v>132</v>
      </c>
      <c r="K29" s="207" t="s">
        <v>133</v>
      </c>
      <c r="M29" s="446"/>
      <c r="N29" s="206"/>
      <c r="O29" s="206" t="s">
        <v>127</v>
      </c>
      <c r="P29" s="206" t="s">
        <v>128</v>
      </c>
      <c r="Q29" s="420" t="s">
        <v>1855</v>
      </c>
      <c r="R29" s="420" t="s">
        <v>1935</v>
      </c>
      <c r="S29" s="207" t="s">
        <v>133</v>
      </c>
      <c r="AA29" s="206" t="s">
        <v>127</v>
      </c>
      <c r="AB29" s="206" t="s">
        <v>128</v>
      </c>
      <c r="AC29" s="206" t="s">
        <v>130</v>
      </c>
      <c r="AD29" s="206" t="s">
        <v>129</v>
      </c>
      <c r="AE29" s="206" t="s">
        <v>131</v>
      </c>
      <c r="AF29" s="206" t="s">
        <v>132</v>
      </c>
      <c r="AG29" s="207" t="s">
        <v>133</v>
      </c>
      <c r="AJ29" s="206"/>
      <c r="AK29" s="206" t="s">
        <v>127</v>
      </c>
      <c r="AL29" s="206" t="s">
        <v>128</v>
      </c>
      <c r="AM29" s="420" t="s">
        <v>1855</v>
      </c>
      <c r="AN29" s="420" t="s">
        <v>1935</v>
      </c>
      <c r="AO29" s="207" t="s">
        <v>133</v>
      </c>
      <c r="AV29" s="206" t="s">
        <v>127</v>
      </c>
      <c r="AW29" s="206" t="s">
        <v>128</v>
      </c>
      <c r="AX29" s="206" t="s">
        <v>130</v>
      </c>
      <c r="AY29" s="206" t="s">
        <v>129</v>
      </c>
      <c r="AZ29" s="206" t="s">
        <v>131</v>
      </c>
      <c r="BA29" s="206" t="s">
        <v>132</v>
      </c>
      <c r="BB29" s="206" t="s">
        <v>134</v>
      </c>
      <c r="BC29" s="207" t="s">
        <v>133</v>
      </c>
      <c r="BD29" s="344" t="s">
        <v>135</v>
      </c>
      <c r="BE29" s="224"/>
      <c r="BF29" s="446" t="s">
        <v>1855</v>
      </c>
      <c r="BG29" s="446" t="s">
        <v>1956</v>
      </c>
      <c r="BJ29" s="232"/>
    </row>
    <row r="30" spans="3:89" ht="60" customHeight="1" x14ac:dyDescent="0.4">
      <c r="D30" s="252" t="s">
        <v>136</v>
      </c>
      <c r="E30" s="422">
        <f>COUNTIF('All groups'!$TU:$TU,E$29)</f>
        <v>9</v>
      </c>
      <c r="F30" s="422">
        <f>COUNTIF('All groups'!$TU:$TU,F$29)</f>
        <v>7</v>
      </c>
      <c r="G30" s="422">
        <f>COUNTIF('All groups'!$TU:$TU,G$29)</f>
        <v>6</v>
      </c>
      <c r="H30" s="422">
        <f>COUNTIF('All groups'!$TU:$TU,H$29)</f>
        <v>6</v>
      </c>
      <c r="I30" s="422">
        <f>COUNTIF('All groups'!$TU:$TU,I$29)</f>
        <v>7</v>
      </c>
      <c r="J30" s="422">
        <f>COUNTIF('All groups'!$TU:$TU,J$29)</f>
        <v>4</v>
      </c>
      <c r="K30" s="422">
        <f t="shared" ref="K30:K44" si="0">$M$21-SUM(E30:J30)</f>
        <v>1</v>
      </c>
      <c r="L30" s="449"/>
      <c r="M30" s="419"/>
      <c r="N30" s="273" t="str">
        <f t="shared" ref="N30:N44" si="1">D30</f>
        <v>To support teaching particular parts of the curriculum</v>
      </c>
      <c r="O30" s="422">
        <f t="shared" ref="O30:O44" si="2">E30</f>
        <v>9</v>
      </c>
      <c r="P30" s="422">
        <f t="shared" ref="P30:P44" si="3">F30</f>
        <v>7</v>
      </c>
      <c r="Q30" s="422">
        <f>SUM(G30)+H30</f>
        <v>12</v>
      </c>
      <c r="R30" s="422">
        <f>SUM(I30)+J30</f>
        <v>11</v>
      </c>
      <c r="S30" s="422">
        <f t="shared" ref="S30:S44" si="4">K30</f>
        <v>1</v>
      </c>
      <c r="Z30" s="327" t="s">
        <v>136</v>
      </c>
      <c r="AA30" s="422">
        <f>COUNTIF('All groups'!$GT:$GT,AA$29)</f>
        <v>1</v>
      </c>
      <c r="AB30" s="422">
        <f>COUNTIF('All groups'!$GT:$GT,AB$29)</f>
        <v>0</v>
      </c>
      <c r="AC30" s="422">
        <f>COUNTIF('All groups'!$GT:$GT,AC$29)</f>
        <v>1</v>
      </c>
      <c r="AD30" s="422">
        <f>COUNTIF('All groups'!$GT:$GT,AD$29)</f>
        <v>4</v>
      </c>
      <c r="AE30" s="422">
        <f>COUNTIF('All groups'!$GT:$GT,AE$29)</f>
        <v>0</v>
      </c>
      <c r="AF30" s="422">
        <f>COUNTIF('All groups'!$GT:$GT,AF$29)</f>
        <v>1</v>
      </c>
      <c r="AG30" s="283">
        <f>$Y$24-SUM(AA30:AF30)</f>
        <v>0</v>
      </c>
      <c r="AJ30" s="273" t="str">
        <f t="shared" ref="AJ30:AJ44" si="5">Z30</f>
        <v>To support teaching particular parts of the curriculum</v>
      </c>
      <c r="AK30" s="422">
        <f t="shared" ref="AK30:AK44" si="6">AA30</f>
        <v>1</v>
      </c>
      <c r="AL30" s="422">
        <f t="shared" ref="AL30:AL44" si="7">AB30</f>
        <v>0</v>
      </c>
      <c r="AM30" s="422">
        <f>SUM(AC30)+AD30</f>
        <v>5</v>
      </c>
      <c r="AN30" s="422">
        <f>SUM(AE30)+AF30</f>
        <v>1</v>
      </c>
      <c r="AO30" s="422">
        <f t="shared" ref="AO30:AO44" si="8">AG30</f>
        <v>0</v>
      </c>
      <c r="AS30" s="232"/>
      <c r="AT30" s="381"/>
      <c r="AU30" s="427" t="s">
        <v>137</v>
      </c>
      <c r="AV30" s="422">
        <f>COUNTIFS('All groups'!$AJ:$AJ,AV$29,'All groups'!$AI:$AI,"Yes")</f>
        <v>1</v>
      </c>
      <c r="AW30" s="422">
        <f>COUNTIFS('All groups'!$AJ:$AJ,AW$29,'All groups'!$AI:$AI,"Yes")</f>
        <v>0</v>
      </c>
      <c r="AX30" s="422">
        <f>COUNTIFS('All groups'!$AJ:$AJ,AX$29,'All groups'!$AI:$AI,"Yes")</f>
        <v>1</v>
      </c>
      <c r="AY30" s="422">
        <f>COUNTIFS('All groups'!$AJ:$AJ,AY$29,'All groups'!$AI:$AI,"Yes")</f>
        <v>0</v>
      </c>
      <c r="AZ30" s="422">
        <f>COUNTIFS('All groups'!$AJ:$AJ,AZ$29,'All groups'!$AI:$AI,"Yes")</f>
        <v>0</v>
      </c>
      <c r="BA30" s="422">
        <f>COUNTIFS('All groups'!$AJ:$AJ,BA$29,'All groups'!$AI:$AI,"Yes")</f>
        <v>1</v>
      </c>
      <c r="BB30" s="422">
        <f>COUNTIFS('All groups'!$AJ:$AJ,BB$29,'All groups'!$AI:$AI,"Yes")</f>
        <v>1</v>
      </c>
      <c r="BC30" s="283">
        <f>BD30-SUM(AV30:BB30)</f>
        <v>0</v>
      </c>
      <c r="BD30" s="283">
        <f>COUNTIF('All groups'!$AI:$AI,"Yes")</f>
        <v>4</v>
      </c>
      <c r="BE30" s="224"/>
      <c r="BF30" s="419">
        <f>SUM(AX30:AY30)</f>
        <v>1</v>
      </c>
      <c r="BG30" s="419">
        <f>SUM(AZ30:BA30)</f>
        <v>1</v>
      </c>
      <c r="BH30" s="224"/>
      <c r="BJ30" s="232"/>
    </row>
    <row r="31" spans="3:89" ht="60" customHeight="1" x14ac:dyDescent="0.4">
      <c r="D31" s="252" t="s">
        <v>138</v>
      </c>
      <c r="E31" s="422">
        <f>COUNTIF('All groups'!$TV:$TV,E$29)</f>
        <v>4</v>
      </c>
      <c r="F31" s="422">
        <f>COUNTIF('All groups'!$TV:$TV,F$29)</f>
        <v>0</v>
      </c>
      <c r="G31" s="422">
        <f>COUNTIF('All groups'!$TV:$TV,G$29)</f>
        <v>3</v>
      </c>
      <c r="H31" s="422">
        <f>COUNTIF('All groups'!$TV:$TV,H$29)</f>
        <v>12</v>
      </c>
      <c r="I31" s="422">
        <f>COUNTIF('All groups'!$TV:$TV,I$29)</f>
        <v>10</v>
      </c>
      <c r="J31" s="422">
        <f>COUNTIF('All groups'!$TV:$TV,J$29)</f>
        <v>10</v>
      </c>
      <c r="K31" s="422">
        <f t="shared" si="0"/>
        <v>1</v>
      </c>
      <c r="L31" s="449"/>
      <c r="M31" s="419"/>
      <c r="N31" s="273" t="str">
        <f t="shared" si="1"/>
        <v xml:space="preserve"> To support teaching of PSHCE (Personal Social Health and Citizenship Education)</v>
      </c>
      <c r="O31" s="422">
        <f t="shared" si="2"/>
        <v>4</v>
      </c>
      <c r="P31" s="422">
        <f t="shared" si="3"/>
        <v>0</v>
      </c>
      <c r="Q31" s="422">
        <f t="shared" ref="Q31:Q44" si="9">SUM(G31)+H31</f>
        <v>15</v>
      </c>
      <c r="R31" s="422">
        <f t="shared" ref="R31:R44" si="10">SUM(I31)+J31</f>
        <v>20</v>
      </c>
      <c r="S31" s="422">
        <f t="shared" si="4"/>
        <v>1</v>
      </c>
      <c r="Z31" s="327" t="s">
        <v>138</v>
      </c>
      <c r="AA31" s="422">
        <f>COUNTIF('All groups'!$GU:$GU,AA$29)</f>
        <v>1</v>
      </c>
      <c r="AB31" s="422">
        <f>COUNTIF('All groups'!$GU:$GU,AB$29)</f>
        <v>0</v>
      </c>
      <c r="AC31" s="422">
        <f>COUNTIF('All groups'!$GU:$GU,AC$29)</f>
        <v>1</v>
      </c>
      <c r="AD31" s="422">
        <f>COUNTIF('All groups'!$GU:$GU,AD$29)</f>
        <v>3</v>
      </c>
      <c r="AE31" s="422">
        <f>COUNTIF('All groups'!$GU:$GU,AE$29)</f>
        <v>2</v>
      </c>
      <c r="AF31" s="422">
        <f>COUNTIF('All groups'!$GU:$GU,AF$29)</f>
        <v>0</v>
      </c>
      <c r="AG31" s="283">
        <f t="shared" ref="AG31:AG44" si="11">$Y$24-SUM(AA31:AF31)</f>
        <v>0</v>
      </c>
      <c r="AJ31" s="273" t="str">
        <f t="shared" si="5"/>
        <v xml:space="preserve"> To support teaching of PSHCE (Personal Social Health and Citizenship Education)</v>
      </c>
      <c r="AK31" s="422">
        <f t="shared" si="6"/>
        <v>1</v>
      </c>
      <c r="AL31" s="422">
        <f t="shared" si="7"/>
        <v>0</v>
      </c>
      <c r="AM31" s="422">
        <f t="shared" ref="AM31:AM44" si="12">SUM(AC31)+AD31</f>
        <v>4</v>
      </c>
      <c r="AN31" s="422">
        <f t="shared" ref="AN31:AN44" si="13">SUM(AE31)+AF31</f>
        <v>2</v>
      </c>
      <c r="AO31" s="422">
        <f t="shared" si="8"/>
        <v>0</v>
      </c>
      <c r="AS31" s="232"/>
      <c r="AT31" s="232"/>
      <c r="AU31" s="427" t="s">
        <v>139</v>
      </c>
      <c r="AV31" s="422">
        <f>COUNTIFS('All groups'!$AK:$AK,AV$29,'All groups'!$AI:$AI,"Yes")</f>
        <v>1</v>
      </c>
      <c r="AW31" s="422">
        <f>COUNTIFS('All groups'!$AK:$AK,AW$29,'All groups'!$AI:$AI,"Yes")</f>
        <v>1</v>
      </c>
      <c r="AX31" s="422">
        <f>COUNTIFS('All groups'!$AK:$AK,AX$29,'All groups'!$AI:$AI,"Yes")</f>
        <v>0</v>
      </c>
      <c r="AY31" s="422">
        <f>COUNTIFS('All groups'!$AK:$AK,AY$29,'All groups'!$AI:$AI,"Yes")</f>
        <v>1</v>
      </c>
      <c r="AZ31" s="422">
        <f>COUNTIFS('All groups'!$AK:$AK,AZ$29,'All groups'!$AI:$AI,"Yes")</f>
        <v>0</v>
      </c>
      <c r="BA31" s="422">
        <f>COUNTIFS('All groups'!$AK:$AK,BA$29,'All groups'!$AI:$AI,"Yes")</f>
        <v>0</v>
      </c>
      <c r="BB31" s="422">
        <f>COUNTIFS('All groups'!$AK:$AK,BB$29,'All groups'!$AI:$AI,"Yes")</f>
        <v>1</v>
      </c>
      <c r="BC31" s="283">
        <f>BD31-SUM(AV31:BB31)</f>
        <v>0</v>
      </c>
      <c r="BD31" s="283">
        <f>COUNTIF('All groups'!$AI:$AI,"Yes")</f>
        <v>4</v>
      </c>
      <c r="BE31" s="224"/>
      <c r="BF31" s="419">
        <f t="shared" ref="BF31:BF70" si="14">SUM(AX31:AY31)</f>
        <v>1</v>
      </c>
      <c r="BG31" s="419">
        <f t="shared" ref="BG31:BG70" si="15">SUM(AZ31:BA31)</f>
        <v>0</v>
      </c>
      <c r="BH31" s="224"/>
      <c r="BJ31" s="232"/>
    </row>
    <row r="32" spans="3:89" ht="60" customHeight="1" x14ac:dyDescent="0.4">
      <c r="D32" s="252" t="s">
        <v>140</v>
      </c>
      <c r="E32" s="422">
        <f>COUNTIF('All groups'!$TW:$TW,E$29)</f>
        <v>8</v>
      </c>
      <c r="F32" s="422">
        <f>COUNTIF('All groups'!$TW:$TW,F$29)</f>
        <v>5</v>
      </c>
      <c r="G32" s="422">
        <f>COUNTIF('All groups'!$TW:$TW,G$29)</f>
        <v>4</v>
      </c>
      <c r="H32" s="422">
        <f>COUNTIF('All groups'!$TW:$TW,H$29)</f>
        <v>7</v>
      </c>
      <c r="I32" s="422">
        <f>COUNTIF('All groups'!$TW:$TW,I$29)</f>
        <v>11</v>
      </c>
      <c r="J32" s="422">
        <f>COUNTIF('All groups'!$TW:$TW,J$29)</f>
        <v>5</v>
      </c>
      <c r="K32" s="422">
        <f t="shared" si="0"/>
        <v>0</v>
      </c>
      <c r="L32" s="449"/>
      <c r="M32" s="419"/>
      <c r="N32" s="273" t="str">
        <f t="shared" si="1"/>
        <v>For assisted reading</v>
      </c>
      <c r="O32" s="422">
        <f t="shared" si="2"/>
        <v>8</v>
      </c>
      <c r="P32" s="422">
        <f t="shared" si="3"/>
        <v>5</v>
      </c>
      <c r="Q32" s="422">
        <f t="shared" si="9"/>
        <v>11</v>
      </c>
      <c r="R32" s="422">
        <f t="shared" si="10"/>
        <v>16</v>
      </c>
      <c r="S32" s="422">
        <f t="shared" si="4"/>
        <v>0</v>
      </c>
      <c r="Z32" s="327" t="s">
        <v>140</v>
      </c>
      <c r="AA32" s="422">
        <f>COUNTIF('All groups'!$GV:$GV,AA$29)</f>
        <v>3</v>
      </c>
      <c r="AB32" s="422">
        <f>COUNTIF('All groups'!$GV:$GV,AB$29)</f>
        <v>2</v>
      </c>
      <c r="AC32" s="422">
        <f>COUNTIF('All groups'!$GV:$GV,AC$29)</f>
        <v>1</v>
      </c>
      <c r="AD32" s="422">
        <f>COUNTIF('All groups'!$GV:$GV,AD$29)</f>
        <v>1</v>
      </c>
      <c r="AE32" s="422">
        <f>COUNTIF('All groups'!$GV:$GV,AE$29)</f>
        <v>0</v>
      </c>
      <c r="AF32" s="422">
        <f>COUNTIF('All groups'!$GV:$GV,AF$29)</f>
        <v>0</v>
      </c>
      <c r="AG32" s="283">
        <f t="shared" si="11"/>
        <v>0</v>
      </c>
      <c r="AJ32" s="273" t="str">
        <f t="shared" si="5"/>
        <v>For assisted reading</v>
      </c>
      <c r="AK32" s="422">
        <f t="shared" si="6"/>
        <v>3</v>
      </c>
      <c r="AL32" s="422">
        <f t="shared" si="7"/>
        <v>2</v>
      </c>
      <c r="AM32" s="422">
        <f t="shared" si="12"/>
        <v>2</v>
      </c>
      <c r="AN32" s="422">
        <f t="shared" si="13"/>
        <v>0</v>
      </c>
      <c r="AO32" s="422">
        <f t="shared" si="8"/>
        <v>0</v>
      </c>
      <c r="AS32" s="232"/>
      <c r="AT32" s="232"/>
      <c r="AU32" s="427" t="s">
        <v>141</v>
      </c>
      <c r="AV32" s="422">
        <f>COUNTIFS('All groups'!$AL:$AL,AV$29,'All groups'!$AI:$AI,"Yes")</f>
        <v>1</v>
      </c>
      <c r="AW32" s="422">
        <f>COUNTIFS('All groups'!$AL:$AL,AW$29,'All groups'!$AI:$AI,"Yes")</f>
        <v>1</v>
      </c>
      <c r="AX32" s="422">
        <f>COUNTIFS('All groups'!$AL:$AL,AX$29,'All groups'!$AI:$AI,"Yes")</f>
        <v>0</v>
      </c>
      <c r="AY32" s="422">
        <f>COUNTIFS('All groups'!$AL:$AL,AY$29,'All groups'!$AI:$AI,"Yes")</f>
        <v>0</v>
      </c>
      <c r="AZ32" s="422">
        <f>COUNTIFS('All groups'!$AL:$AL,AZ$29,'All groups'!$AI:$AI,"Yes")</f>
        <v>0</v>
      </c>
      <c r="BA32" s="422">
        <f>COUNTIFS('All groups'!$AL:$AL,BA$29,'All groups'!$AI:$AI,"Yes")</f>
        <v>1</v>
      </c>
      <c r="BB32" s="422">
        <f>COUNTIFS('All groups'!$AL:$AL,BB$29,'All groups'!$AI:$AI,"Yes")</f>
        <v>1</v>
      </c>
      <c r="BC32" s="283">
        <f>BD32-SUM(AV32:BB32)</f>
        <v>0</v>
      </c>
      <c r="BD32" s="283">
        <f>COUNTIF('All groups'!$AI:$AI,"Yes")</f>
        <v>4</v>
      </c>
      <c r="BF32" s="419">
        <f t="shared" si="14"/>
        <v>0</v>
      </c>
      <c r="BG32" s="419">
        <f t="shared" si="15"/>
        <v>1</v>
      </c>
    </row>
    <row r="33" spans="4:59" ht="60" customHeight="1" x14ac:dyDescent="0.4">
      <c r="D33" s="252" t="s">
        <v>142</v>
      </c>
      <c r="E33" s="422">
        <f>COUNTIF('All groups'!$TX:$TX,E$29)</f>
        <v>5</v>
      </c>
      <c r="F33" s="422">
        <f>COUNTIF('All groups'!$TX:$TX,F$29)</f>
        <v>3</v>
      </c>
      <c r="G33" s="422">
        <f>COUNTIF('All groups'!$TX:$TX,G$29)</f>
        <v>3</v>
      </c>
      <c r="H33" s="422">
        <f>COUNTIF('All groups'!$TX:$TX,H$29)</f>
        <v>11</v>
      </c>
      <c r="I33" s="422">
        <f>COUNTIF('All groups'!$TX:$TX,I$29)</f>
        <v>13</v>
      </c>
      <c r="J33" s="422">
        <f>COUNTIF('All groups'!$TX:$TX,J$29)</f>
        <v>5</v>
      </c>
      <c r="K33" s="422">
        <f t="shared" si="0"/>
        <v>0</v>
      </c>
      <c r="L33" s="449"/>
      <c r="M33" s="419"/>
      <c r="N33" s="273" t="str">
        <f t="shared" si="1"/>
        <v>To support teaching about animal welfare</v>
      </c>
      <c r="O33" s="422">
        <f t="shared" si="2"/>
        <v>5</v>
      </c>
      <c r="P33" s="422">
        <f t="shared" si="3"/>
        <v>3</v>
      </c>
      <c r="Q33" s="422">
        <f t="shared" si="9"/>
        <v>14</v>
      </c>
      <c r="R33" s="422">
        <f t="shared" si="10"/>
        <v>18</v>
      </c>
      <c r="S33" s="422">
        <f t="shared" si="4"/>
        <v>0</v>
      </c>
      <c r="Z33" s="327" t="s">
        <v>142</v>
      </c>
      <c r="AA33" s="422">
        <f>COUNTIF('All groups'!$GW:$GW,AA$29)</f>
        <v>0</v>
      </c>
      <c r="AB33" s="422">
        <f>COUNTIF('All groups'!$GW:$GW,AB$29)</f>
        <v>0</v>
      </c>
      <c r="AC33" s="422">
        <f>COUNTIF('All groups'!$GW:$GW,AC$29)</f>
        <v>1</v>
      </c>
      <c r="AD33" s="422">
        <f>COUNTIF('All groups'!$GW:$GW,AD$29)</f>
        <v>1</v>
      </c>
      <c r="AE33" s="422">
        <f>COUNTIF('All groups'!$GW:$GW,AE$29)</f>
        <v>3</v>
      </c>
      <c r="AF33" s="422">
        <f>COUNTIF('All groups'!$GW:$GW,AF$29)</f>
        <v>2</v>
      </c>
      <c r="AG33" s="283">
        <f t="shared" si="11"/>
        <v>0</v>
      </c>
      <c r="AJ33" s="273" t="str">
        <f t="shared" si="5"/>
        <v>To support teaching about animal welfare</v>
      </c>
      <c r="AK33" s="422">
        <f t="shared" si="6"/>
        <v>0</v>
      </c>
      <c r="AL33" s="422">
        <f t="shared" si="7"/>
        <v>0</v>
      </c>
      <c r="AM33" s="422">
        <f t="shared" si="12"/>
        <v>2</v>
      </c>
      <c r="AN33" s="422">
        <f t="shared" si="13"/>
        <v>5</v>
      </c>
      <c r="AO33" s="422">
        <f t="shared" si="8"/>
        <v>0</v>
      </c>
      <c r="AS33" s="232"/>
      <c r="AT33" s="232"/>
      <c r="AU33" s="427" t="s">
        <v>143</v>
      </c>
      <c r="AV33" s="422">
        <f>COUNTIFS('All groups'!$AM:$AM,AV$29,'All groups'!$AI:$AI,"Yes")</f>
        <v>1</v>
      </c>
      <c r="AW33" s="283">
        <f>COUNTIFS('All groups'!$AM:$AM,AW$29,'All groups'!$AI:$AI,"Yes")</f>
        <v>0</v>
      </c>
      <c r="AX33" s="422">
        <f>COUNTIFS('All groups'!$AM:$AM,AX$29,'All groups'!$AI:$AI,"Yes")</f>
        <v>1</v>
      </c>
      <c r="AY33" s="422">
        <f>COUNTIFS('All groups'!$AM:$AM,AY$29,'All groups'!$AI:$AI,"Yes")</f>
        <v>0</v>
      </c>
      <c r="AZ33" s="422">
        <f>COUNTIFS('All groups'!$AM:$AM,AZ$29,'All groups'!$AI:$AI,"Yes")</f>
        <v>1</v>
      </c>
      <c r="BA33" s="422">
        <f>COUNTIFS('All groups'!$AM:$AM,BA$29,'All groups'!$AI:$AI,"Yes")</f>
        <v>1</v>
      </c>
      <c r="BB33" s="422">
        <f>COUNTIFS('All groups'!$AM:$AM,BB$29,'All groups'!$AI:$AI,"Yes")</f>
        <v>0</v>
      </c>
      <c r="BC33" s="283">
        <f>BD33-SUM(AV33:BB33)</f>
        <v>0</v>
      </c>
      <c r="BD33" s="283">
        <f>COUNTIF('All groups'!$AI:$AI,"Yes")</f>
        <v>4</v>
      </c>
      <c r="BF33" s="419">
        <f t="shared" si="14"/>
        <v>1</v>
      </c>
      <c r="BG33" s="419">
        <f t="shared" si="15"/>
        <v>2</v>
      </c>
    </row>
    <row r="34" spans="4:59" ht="60" customHeight="1" x14ac:dyDescent="0.4">
      <c r="D34" s="252" t="s">
        <v>144</v>
      </c>
      <c r="E34" s="422">
        <f>COUNTIF('All groups'!$TY:$TY,E$29)</f>
        <v>0</v>
      </c>
      <c r="F34" s="422">
        <f>COUNTIF('All groups'!$TY:$TY,F$29)</f>
        <v>0</v>
      </c>
      <c r="G34" s="422">
        <f>COUNTIF('All groups'!$TY:$TY,G$29)</f>
        <v>0</v>
      </c>
      <c r="H34" s="422">
        <f>COUNTIF('All groups'!$TY:$TY,H$29)</f>
        <v>4</v>
      </c>
      <c r="I34" s="422">
        <f>COUNTIF('All groups'!$TY:$TY,I$29)</f>
        <v>16</v>
      </c>
      <c r="J34" s="422">
        <f>COUNTIF('All groups'!$TY:$TY,J$29)</f>
        <v>20</v>
      </c>
      <c r="K34" s="422">
        <f t="shared" si="0"/>
        <v>0</v>
      </c>
      <c r="L34" s="449"/>
      <c r="M34" s="419"/>
      <c r="N34" s="273" t="str">
        <f t="shared" si="1"/>
        <v>To support development of social skills, including communication and empathy</v>
      </c>
      <c r="O34" s="422">
        <f t="shared" si="2"/>
        <v>0</v>
      </c>
      <c r="P34" s="422">
        <f t="shared" si="3"/>
        <v>0</v>
      </c>
      <c r="Q34" s="422">
        <f t="shared" si="9"/>
        <v>4</v>
      </c>
      <c r="R34" s="422">
        <f t="shared" si="10"/>
        <v>36</v>
      </c>
      <c r="S34" s="422">
        <f t="shared" si="4"/>
        <v>0</v>
      </c>
      <c r="Z34" s="327" t="s">
        <v>144</v>
      </c>
      <c r="AA34" s="422">
        <f>COUNTIF('All groups'!$GX:$GX,AA$29)</f>
        <v>0</v>
      </c>
      <c r="AB34" s="422">
        <f>COUNTIF('All groups'!$GX:$GX,AB$29)</f>
        <v>0</v>
      </c>
      <c r="AC34" s="422">
        <f>COUNTIF('All groups'!$GX:$GX,AC$29)</f>
        <v>0</v>
      </c>
      <c r="AD34" s="422">
        <f>COUNTIF('All groups'!$GX:$GX,AD$29)</f>
        <v>0</v>
      </c>
      <c r="AE34" s="422">
        <f>COUNTIF('All groups'!$GX:$GX,AE$29)</f>
        <v>3</v>
      </c>
      <c r="AF34" s="422">
        <f>COUNTIF('All groups'!$GX:$GX,AF$29)</f>
        <v>4</v>
      </c>
      <c r="AG34" s="283">
        <f t="shared" si="11"/>
        <v>0</v>
      </c>
      <c r="AJ34" s="273" t="str">
        <f t="shared" si="5"/>
        <v>To support development of social skills, including communication and empathy</v>
      </c>
      <c r="AK34" s="422">
        <f t="shared" si="6"/>
        <v>0</v>
      </c>
      <c r="AL34" s="422">
        <f t="shared" si="7"/>
        <v>0</v>
      </c>
      <c r="AM34" s="422">
        <f t="shared" si="12"/>
        <v>0</v>
      </c>
      <c r="AN34" s="422">
        <f t="shared" si="13"/>
        <v>7</v>
      </c>
      <c r="AO34" s="422">
        <f t="shared" si="8"/>
        <v>0</v>
      </c>
      <c r="AS34" s="232"/>
      <c r="AT34" s="232"/>
      <c r="AU34" s="427" t="s">
        <v>145</v>
      </c>
      <c r="AV34" s="422">
        <f>COUNTIFS('All groups'!$AN:$AN,AV$29,'All groups'!$AI:$AI,"Yes")</f>
        <v>0</v>
      </c>
      <c r="AW34" s="422">
        <f>COUNTIFS('All groups'!$AN:$AN,AW$29,'All groups'!$AI:$AI,"Yes")</f>
        <v>0</v>
      </c>
      <c r="AX34" s="422">
        <f>COUNTIFS('All groups'!$AN:$AN,AX$29,'All groups'!$AI:$AI,"Yes")</f>
        <v>1</v>
      </c>
      <c r="AY34" s="422">
        <f>COUNTIFS('All groups'!$AN:$AN,AY$29,'All groups'!$AI:$AI,"Yes")</f>
        <v>1</v>
      </c>
      <c r="AZ34" s="422">
        <f>COUNTIFS('All groups'!$AN:$AN,AZ$29,'All groups'!$AI:$AI,"Yes")</f>
        <v>0</v>
      </c>
      <c r="BA34" s="422">
        <f>COUNTIFS('All groups'!$AN:$AN,BA$29,'All groups'!$AI:$AI,"Yes")</f>
        <v>2</v>
      </c>
      <c r="BB34" s="422">
        <f>COUNTIFS('All groups'!$AN:$AN,BB$29,'All groups'!$AI:$AI,"Yes")</f>
        <v>0</v>
      </c>
      <c r="BC34" s="283">
        <f t="shared" ref="BC34:BC44" si="16">BD34-SUM(AV34:BB34)</f>
        <v>0</v>
      </c>
      <c r="BD34" s="283">
        <f>COUNTIF('All groups'!$AI:$AI,"Yes")</f>
        <v>4</v>
      </c>
      <c r="BF34" s="419">
        <f t="shared" si="14"/>
        <v>2</v>
      </c>
      <c r="BG34" s="419">
        <f t="shared" si="15"/>
        <v>2</v>
      </c>
    </row>
    <row r="35" spans="4:59" ht="60" customHeight="1" x14ac:dyDescent="0.4">
      <c r="D35" s="252" t="s">
        <v>146</v>
      </c>
      <c r="E35" s="422">
        <f>COUNTIF('All groups'!$TZ:$TZ,E$29)</f>
        <v>2</v>
      </c>
      <c r="F35" s="422">
        <f>COUNTIF('All groups'!$TZ:$TZ,F$29)</f>
        <v>0</v>
      </c>
      <c r="G35" s="422">
        <f>COUNTIF('All groups'!$TZ:$TZ,G$29)</f>
        <v>4</v>
      </c>
      <c r="H35" s="422">
        <f>COUNTIF('All groups'!$TZ:$TZ,H$29)</f>
        <v>8</v>
      </c>
      <c r="I35" s="422">
        <f>COUNTIF('All groups'!$TZ:$TZ,I$29)</f>
        <v>17</v>
      </c>
      <c r="J35" s="422">
        <f>COUNTIF('All groups'!$TZ:$TZ,J$29)</f>
        <v>9</v>
      </c>
      <c r="K35" s="422">
        <f t="shared" si="0"/>
        <v>0</v>
      </c>
      <c r="L35" s="449"/>
      <c r="M35" s="419"/>
      <c r="N35" s="273" t="str">
        <f t="shared" si="1"/>
        <v xml:space="preserve"> To provide an experience of meeting an animal e.g., petting, observing</v>
      </c>
      <c r="O35" s="422">
        <f t="shared" si="2"/>
        <v>2</v>
      </c>
      <c r="P35" s="422">
        <f t="shared" si="3"/>
        <v>0</v>
      </c>
      <c r="Q35" s="422">
        <f t="shared" si="9"/>
        <v>12</v>
      </c>
      <c r="R35" s="422">
        <f t="shared" si="10"/>
        <v>26</v>
      </c>
      <c r="S35" s="422">
        <f t="shared" si="4"/>
        <v>0</v>
      </c>
      <c r="Z35" s="327" t="s">
        <v>146</v>
      </c>
      <c r="AA35" s="422">
        <f>COUNTIF('All groups'!$GY:$GY,AA$29)</f>
        <v>0</v>
      </c>
      <c r="AB35" s="422">
        <f>COUNTIF('All groups'!$GY:$GY,AB$29)</f>
        <v>0</v>
      </c>
      <c r="AC35" s="422">
        <f>COUNTIF('All groups'!$GY:$GY,AC$29)</f>
        <v>0</v>
      </c>
      <c r="AD35" s="422">
        <f>COUNTIF('All groups'!$GY:$GY,AD$29)</f>
        <v>1</v>
      </c>
      <c r="AE35" s="422">
        <f>COUNTIF('All groups'!$GY:$GY,AE$29)</f>
        <v>4</v>
      </c>
      <c r="AF35" s="422">
        <f>COUNTIF('All groups'!$GY:$GY,AF$29)</f>
        <v>2</v>
      </c>
      <c r="AG35" s="283">
        <f t="shared" si="11"/>
        <v>0</v>
      </c>
      <c r="AJ35" s="273" t="str">
        <f t="shared" si="5"/>
        <v xml:space="preserve"> To provide an experience of meeting an animal e.g., petting, observing</v>
      </c>
      <c r="AK35" s="422">
        <f t="shared" si="6"/>
        <v>0</v>
      </c>
      <c r="AL35" s="422">
        <f t="shared" si="7"/>
        <v>0</v>
      </c>
      <c r="AM35" s="422">
        <f t="shared" si="12"/>
        <v>1</v>
      </c>
      <c r="AN35" s="422">
        <f t="shared" si="13"/>
        <v>6</v>
      </c>
      <c r="AO35" s="422">
        <f t="shared" si="8"/>
        <v>0</v>
      </c>
      <c r="AS35" s="232"/>
      <c r="AT35" s="232"/>
      <c r="AU35" s="427" t="s">
        <v>147</v>
      </c>
      <c r="AV35" s="422">
        <f>COUNTIFS('All groups'!$AO:$AO,AV$29,'All groups'!$AI:$AI,"Yes")</f>
        <v>0</v>
      </c>
      <c r="AW35" s="422">
        <f>COUNTIFS('All groups'!$AO:$AO,AW$29,'All groups'!$AI:$AI,"Yes")</f>
        <v>1</v>
      </c>
      <c r="AX35" s="422">
        <f>COUNTIFS('All groups'!$AO:$AO,AX$29,'All groups'!$AI:$AI,"Yes")</f>
        <v>0</v>
      </c>
      <c r="AY35" s="422">
        <f>COUNTIFS('All groups'!$AO:$AO,AY$29,'All groups'!$AI:$AI,"Yes")</f>
        <v>0</v>
      </c>
      <c r="AZ35" s="422">
        <f>COUNTIFS('All groups'!$AO:$AO,AZ$29,'All groups'!$AI:$AI,"Yes")</f>
        <v>1</v>
      </c>
      <c r="BA35" s="422">
        <f>COUNTIFS('All groups'!$AO:$AO,BA$29,'All groups'!$AI:$AI,"Yes")</f>
        <v>2</v>
      </c>
      <c r="BB35" s="422">
        <f>COUNTIFS('All groups'!$AO:$AO,BB$29,'All groups'!$AI:$AI,"Yes")</f>
        <v>0</v>
      </c>
      <c r="BC35" s="283">
        <f t="shared" si="16"/>
        <v>0</v>
      </c>
      <c r="BD35" s="283">
        <f>COUNTIF('All groups'!$AI:$AI,"Yes")</f>
        <v>4</v>
      </c>
      <c r="BF35" s="419">
        <f t="shared" si="14"/>
        <v>0</v>
      </c>
      <c r="BG35" s="419">
        <f t="shared" si="15"/>
        <v>3</v>
      </c>
    </row>
    <row r="36" spans="4:59" ht="60" customHeight="1" x14ac:dyDescent="0.4">
      <c r="D36" s="252" t="s">
        <v>148</v>
      </c>
      <c r="E36" s="422">
        <f>COUNTIF('All groups'!$UA:$UA,E$29)</f>
        <v>22</v>
      </c>
      <c r="F36" s="422">
        <f>COUNTIF('All groups'!$UA:$UA,F$29)</f>
        <v>4</v>
      </c>
      <c r="G36" s="422">
        <f>COUNTIF('All groups'!$UA:$UA,G$29)</f>
        <v>6</v>
      </c>
      <c r="H36" s="422">
        <f>COUNTIF('All groups'!$UA:$UA,H$29)</f>
        <v>4</v>
      </c>
      <c r="I36" s="422">
        <f>COUNTIF('All groups'!$UA:$UA,I$29)</f>
        <v>1</v>
      </c>
      <c r="J36" s="422">
        <f>COUNTIF('All groups'!$UA:$UA,J$29)</f>
        <v>3</v>
      </c>
      <c r="K36" s="422">
        <f t="shared" si="0"/>
        <v>0</v>
      </c>
      <c r="L36" s="449"/>
      <c r="M36" s="419"/>
      <c r="N36" s="273" t="str">
        <f t="shared" si="1"/>
        <v>Class pets for children to look after</v>
      </c>
      <c r="O36" s="422">
        <f t="shared" si="2"/>
        <v>22</v>
      </c>
      <c r="P36" s="422">
        <f t="shared" si="3"/>
        <v>4</v>
      </c>
      <c r="Q36" s="422">
        <f t="shared" si="9"/>
        <v>10</v>
      </c>
      <c r="R36" s="422">
        <f t="shared" si="10"/>
        <v>4</v>
      </c>
      <c r="S36" s="422">
        <f t="shared" si="4"/>
        <v>0</v>
      </c>
      <c r="Z36" s="327" t="s">
        <v>148</v>
      </c>
      <c r="AA36" s="422">
        <f>COUNTIF('All groups'!$GZ:$GZ,AA$29)</f>
        <v>1</v>
      </c>
      <c r="AB36" s="422">
        <f>COUNTIF('All groups'!$GZ:$GZ,AB$29)</f>
        <v>2</v>
      </c>
      <c r="AC36" s="422">
        <f>COUNTIF('All groups'!$GZ:$GZ,AC$29)</f>
        <v>0</v>
      </c>
      <c r="AD36" s="422">
        <f>COUNTIF('All groups'!$GZ:$GZ,AD$29)</f>
        <v>3</v>
      </c>
      <c r="AE36" s="422">
        <f>COUNTIF('All groups'!$GZ:$GZ,AE$29)</f>
        <v>1</v>
      </c>
      <c r="AF36" s="422">
        <f>COUNTIF('All groups'!$GZ:$GZ,AF$29)</f>
        <v>0</v>
      </c>
      <c r="AG36" s="283">
        <f t="shared" si="11"/>
        <v>0</v>
      </c>
      <c r="AJ36" s="273" t="str">
        <f t="shared" si="5"/>
        <v>Class pets for children to look after</v>
      </c>
      <c r="AK36" s="422">
        <f t="shared" si="6"/>
        <v>1</v>
      </c>
      <c r="AL36" s="422">
        <f t="shared" si="7"/>
        <v>2</v>
      </c>
      <c r="AM36" s="422">
        <f t="shared" si="12"/>
        <v>3</v>
      </c>
      <c r="AN36" s="422">
        <f t="shared" si="13"/>
        <v>1</v>
      </c>
      <c r="AO36" s="422">
        <f t="shared" si="8"/>
        <v>0</v>
      </c>
      <c r="AS36" s="232"/>
      <c r="AT36" s="232"/>
      <c r="AU36" s="427" t="s">
        <v>149</v>
      </c>
      <c r="AV36" s="422">
        <f>COUNTIFS('All groups'!$AP:$AP,AV$29,'All groups'!$AI:$AI,"Yes")</f>
        <v>1</v>
      </c>
      <c r="AW36" s="422">
        <f>COUNTIFS('All groups'!$AP:$AP,AW$29,'All groups'!$AI:$AI,"Yes")</f>
        <v>1</v>
      </c>
      <c r="AX36" s="422">
        <f>COUNTIFS('All groups'!$AP:$AP,AX$29,'All groups'!$AI:$AI,"Yes")</f>
        <v>0</v>
      </c>
      <c r="AY36" s="422">
        <f>COUNTIFS('All groups'!$AP:$AP,AY$29,'All groups'!$AI:$AI,"Yes")</f>
        <v>0</v>
      </c>
      <c r="AZ36" s="422">
        <f>COUNTIFS('All groups'!$AP:$AP,AZ$29,'All groups'!$AI:$AI,"Yes")</f>
        <v>0</v>
      </c>
      <c r="BA36" s="422">
        <f>COUNTIFS('All groups'!$AP:$AP,BA$29,'All groups'!$AI:$AI,"Yes")</f>
        <v>2</v>
      </c>
      <c r="BB36" s="422">
        <f>COUNTIFS('All groups'!$AP:$AP,BB$29,'All groups'!$AI:$AI,"Yes")</f>
        <v>0</v>
      </c>
      <c r="BC36" s="283">
        <f t="shared" si="16"/>
        <v>0</v>
      </c>
      <c r="BD36" s="283">
        <f>COUNTIF('All groups'!$AI:$AI,"Yes")</f>
        <v>4</v>
      </c>
      <c r="BF36" s="419">
        <f t="shared" si="14"/>
        <v>0</v>
      </c>
      <c r="BG36" s="419">
        <f t="shared" si="15"/>
        <v>2</v>
      </c>
    </row>
    <row r="37" spans="4:59" ht="60" customHeight="1" x14ac:dyDescent="0.4">
      <c r="D37" s="252" t="s">
        <v>150</v>
      </c>
      <c r="E37" s="422">
        <f>COUNTIF('All groups'!$UB:$UB,E$29)</f>
        <v>10</v>
      </c>
      <c r="F37" s="422">
        <f>COUNTIF('All groups'!$UB:$UB,F$29)</f>
        <v>1</v>
      </c>
      <c r="G37" s="422">
        <f>COUNTIF('All groups'!$UB:$UB,G$29)</f>
        <v>9</v>
      </c>
      <c r="H37" s="422">
        <f>COUNTIF('All groups'!$UB:$UB,H$29)</f>
        <v>5</v>
      </c>
      <c r="I37" s="422">
        <f>COUNTIF('All groups'!$UB:$UB,I$29)</f>
        <v>9</v>
      </c>
      <c r="J37" s="422">
        <f>COUNTIF('All groups'!$UB:$UB,J$29)</f>
        <v>6</v>
      </c>
      <c r="K37" s="422">
        <f t="shared" si="0"/>
        <v>0</v>
      </c>
      <c r="L37" s="449"/>
      <c r="M37" s="419"/>
      <c r="N37" s="273" t="str">
        <f t="shared" si="1"/>
        <v xml:space="preserve"> To give a sense of purpose and responsibility through looking after an animal</v>
      </c>
      <c r="O37" s="422">
        <f t="shared" si="2"/>
        <v>10</v>
      </c>
      <c r="P37" s="422">
        <f t="shared" si="3"/>
        <v>1</v>
      </c>
      <c r="Q37" s="422">
        <f t="shared" si="9"/>
        <v>14</v>
      </c>
      <c r="R37" s="422">
        <f t="shared" si="10"/>
        <v>15</v>
      </c>
      <c r="S37" s="422">
        <f t="shared" si="4"/>
        <v>0</v>
      </c>
      <c r="Z37" s="327" t="s">
        <v>150</v>
      </c>
      <c r="AA37" s="422">
        <f>COUNTIF('All groups'!$HA:$HA,AA$29)</f>
        <v>0</v>
      </c>
      <c r="AB37" s="422">
        <f>COUNTIF('All groups'!$HA:$HA,AB$29)</f>
        <v>1</v>
      </c>
      <c r="AC37" s="422">
        <f>COUNTIF('All groups'!$HA:$HA,AC$29)</f>
        <v>0</v>
      </c>
      <c r="AD37" s="422">
        <f>COUNTIF('All groups'!$HA:$HA,AD$29)</f>
        <v>0</v>
      </c>
      <c r="AE37" s="422">
        <f>COUNTIF('All groups'!$HA:$HA,AE$29)</f>
        <v>5</v>
      </c>
      <c r="AF37" s="422">
        <f>COUNTIF('All groups'!$HA:$HA,AF$29)</f>
        <v>1</v>
      </c>
      <c r="AG37" s="283">
        <f t="shared" si="11"/>
        <v>0</v>
      </c>
      <c r="AJ37" s="273" t="str">
        <f t="shared" si="5"/>
        <v xml:space="preserve"> To give a sense of purpose and responsibility through looking after an animal</v>
      </c>
      <c r="AK37" s="422">
        <f t="shared" si="6"/>
        <v>0</v>
      </c>
      <c r="AL37" s="422">
        <f t="shared" si="7"/>
        <v>1</v>
      </c>
      <c r="AM37" s="422">
        <f t="shared" si="12"/>
        <v>0</v>
      </c>
      <c r="AN37" s="422">
        <f t="shared" si="13"/>
        <v>6</v>
      </c>
      <c r="AO37" s="422">
        <f t="shared" si="8"/>
        <v>0</v>
      </c>
      <c r="AS37" s="232"/>
      <c r="AT37" s="232"/>
      <c r="AU37" s="427" t="s">
        <v>151</v>
      </c>
      <c r="AV37" s="422">
        <f>COUNTIFS('All groups'!$AQ:$AQ,AV$29,'All groups'!$AI:$AI,"Yes")</f>
        <v>0</v>
      </c>
      <c r="AW37" s="422">
        <f>COUNTIFS('All groups'!$AQ:$AQ,AW$29,'All groups'!$AI:$AI,"Yes")</f>
        <v>1</v>
      </c>
      <c r="AX37" s="422">
        <f>COUNTIFS('All groups'!$AQ:$AQ,AX$29,'All groups'!$AI:$AI,"Yes")</f>
        <v>0</v>
      </c>
      <c r="AY37" s="422">
        <f>COUNTIFS('All groups'!$AQ:$AQ,AY$29,'All groups'!$AI:$AI,"Yes")</f>
        <v>0</v>
      </c>
      <c r="AZ37" s="422">
        <f>COUNTIFS('All groups'!$AQ:$AQ,AZ$29,'All groups'!$AI:$AI,"Yes")</f>
        <v>0</v>
      </c>
      <c r="BA37" s="422">
        <f>COUNTIFS('All groups'!$AQ:$AQ,BA$29,'All groups'!$AI:$AI,"Yes")</f>
        <v>3</v>
      </c>
      <c r="BB37" s="422">
        <f>COUNTIFS('All groups'!$AQ:$AQ,BB$29,'All groups'!$AI:$AI,"Yes")</f>
        <v>0</v>
      </c>
      <c r="BC37" s="283">
        <f t="shared" si="16"/>
        <v>0</v>
      </c>
      <c r="BD37" s="283">
        <f>COUNTIF('All groups'!$AI:$AI,"Yes")</f>
        <v>4</v>
      </c>
      <c r="BF37" s="419">
        <f t="shared" si="14"/>
        <v>0</v>
      </c>
      <c r="BG37" s="419">
        <f t="shared" si="15"/>
        <v>3</v>
      </c>
    </row>
    <row r="38" spans="4:59" ht="60" customHeight="1" x14ac:dyDescent="0.4">
      <c r="D38" s="252" t="s">
        <v>152</v>
      </c>
      <c r="E38" s="422">
        <f>COUNTIF('All groups'!$UC:$UC,E$29)</f>
        <v>21</v>
      </c>
      <c r="F38" s="422">
        <f>COUNTIF('All groups'!$UC:$UC,F$29)</f>
        <v>2</v>
      </c>
      <c r="G38" s="422">
        <f>COUNTIF('All groups'!$UC:$UC,G$29)</f>
        <v>5</v>
      </c>
      <c r="H38" s="422">
        <f>COUNTIF('All groups'!$UC:$UC,H$29)</f>
        <v>3</v>
      </c>
      <c r="I38" s="422">
        <f>COUNTIF('All groups'!$UC:$UC,I$29)</f>
        <v>7</v>
      </c>
      <c r="J38" s="422">
        <f>COUNTIF('All groups'!$UC:$UC,J$29)</f>
        <v>2</v>
      </c>
      <c r="K38" s="422">
        <f t="shared" si="0"/>
        <v>0</v>
      </c>
      <c r="L38" s="449"/>
      <c r="M38" s="419"/>
      <c r="N38" s="273" t="str">
        <f t="shared" si="1"/>
        <v>Animal rearing experiences e.g., chick hatching</v>
      </c>
      <c r="O38" s="422">
        <f t="shared" si="2"/>
        <v>21</v>
      </c>
      <c r="P38" s="422">
        <f t="shared" si="3"/>
        <v>2</v>
      </c>
      <c r="Q38" s="422">
        <f t="shared" si="9"/>
        <v>8</v>
      </c>
      <c r="R38" s="422">
        <f t="shared" si="10"/>
        <v>9</v>
      </c>
      <c r="S38" s="422">
        <f t="shared" si="4"/>
        <v>0</v>
      </c>
      <c r="Z38" s="327" t="s">
        <v>152</v>
      </c>
      <c r="AA38" s="422">
        <f>COUNTIF('All groups'!$HB:$HB,AA$29)</f>
        <v>1</v>
      </c>
      <c r="AB38" s="422">
        <f>COUNTIF('All groups'!$HB:$HB,AB$29)</f>
        <v>0</v>
      </c>
      <c r="AC38" s="422">
        <f>COUNTIF('All groups'!$HB:$HB,AC$29)</f>
        <v>1</v>
      </c>
      <c r="AD38" s="422">
        <f>COUNTIF('All groups'!$HB:$HB,AD$29)</f>
        <v>0</v>
      </c>
      <c r="AE38" s="422">
        <f>COUNTIF('All groups'!$HB:$HB,AE$29)</f>
        <v>3</v>
      </c>
      <c r="AF38" s="422">
        <f>COUNTIF('All groups'!$HB:$HB,AF$29)</f>
        <v>2</v>
      </c>
      <c r="AG38" s="283">
        <f t="shared" si="11"/>
        <v>0</v>
      </c>
      <c r="AJ38" s="273" t="str">
        <f t="shared" si="5"/>
        <v>Animal rearing experiences e.g., chick hatching</v>
      </c>
      <c r="AK38" s="422">
        <f t="shared" si="6"/>
        <v>1</v>
      </c>
      <c r="AL38" s="422">
        <f t="shared" si="7"/>
        <v>0</v>
      </c>
      <c r="AM38" s="422">
        <f t="shared" si="12"/>
        <v>1</v>
      </c>
      <c r="AN38" s="422">
        <f t="shared" si="13"/>
        <v>5</v>
      </c>
      <c r="AO38" s="422">
        <f t="shared" si="8"/>
        <v>0</v>
      </c>
      <c r="AS38" s="232"/>
      <c r="AT38" s="232"/>
      <c r="AU38" s="427" t="s">
        <v>153</v>
      </c>
      <c r="AV38" s="422">
        <f>COUNTIFS('All groups'!$AR:$AR,AV$29,'All groups'!$AI:$AI,"Yes")</f>
        <v>1</v>
      </c>
      <c r="AW38" s="422">
        <f>COUNTIFS('All groups'!$AR:$AR,AW$29,'All groups'!$AI:$AI,"Yes")</f>
        <v>0</v>
      </c>
      <c r="AX38" s="422">
        <f>COUNTIFS('All groups'!$AR:$AR,AX$29,'All groups'!$AI:$AI,"Yes")</f>
        <v>1</v>
      </c>
      <c r="AY38" s="422">
        <f>COUNTIFS('All groups'!$AR:$AR,AY$29,'All groups'!$AI:$AI,"Yes")</f>
        <v>0</v>
      </c>
      <c r="AZ38" s="422">
        <f>COUNTIFS('All groups'!$AR:$AR,AZ$29,'All groups'!$AI:$AI,"Yes")</f>
        <v>0</v>
      </c>
      <c r="BA38" s="422">
        <f>COUNTIFS('All groups'!$AR:$AR,BA$29,'All groups'!$AI:$AI,"Yes")</f>
        <v>2</v>
      </c>
      <c r="BB38" s="422">
        <f>COUNTIFS('All groups'!$AR:$AR,BB$29,'All groups'!$AI:$AI,"Yes")</f>
        <v>0</v>
      </c>
      <c r="BC38" s="283">
        <f t="shared" si="16"/>
        <v>0</v>
      </c>
      <c r="BD38" s="283">
        <f>COUNTIF('All groups'!$AI:$AI,"Yes")</f>
        <v>4</v>
      </c>
      <c r="BF38" s="419">
        <f t="shared" si="14"/>
        <v>1</v>
      </c>
      <c r="BG38" s="419">
        <f t="shared" si="15"/>
        <v>2</v>
      </c>
    </row>
    <row r="39" spans="4:59" ht="60" customHeight="1" x14ac:dyDescent="0.4">
      <c r="D39" s="252" t="s">
        <v>154</v>
      </c>
      <c r="E39" s="422">
        <f>COUNTIF('All groups'!$UD:$UD,E$29)</f>
        <v>9</v>
      </c>
      <c r="F39" s="422">
        <f>COUNTIF('All groups'!$UD:$UD,F$29)</f>
        <v>10</v>
      </c>
      <c r="G39" s="422">
        <f>COUNTIF('All groups'!$UD:$UD,G$29)</f>
        <v>10</v>
      </c>
      <c r="H39" s="422">
        <f>COUNTIF('All groups'!$UD:$UD,H$29)</f>
        <v>2</v>
      </c>
      <c r="I39" s="422">
        <f>COUNTIF('All groups'!$UD:$UD,I$29)</f>
        <v>5</v>
      </c>
      <c r="J39" s="422">
        <f>COUNTIF('All groups'!$UD:$UD,J$29)</f>
        <v>4</v>
      </c>
      <c r="K39" s="422">
        <f t="shared" si="0"/>
        <v>0</v>
      </c>
      <c r="L39" s="449"/>
      <c r="M39" s="419"/>
      <c r="N39" s="273" t="str">
        <f t="shared" si="1"/>
        <v xml:space="preserve"> To provide physical activity through animal-related activities e.g., walking the animal, cleaning out pens.</v>
      </c>
      <c r="O39" s="422">
        <f t="shared" si="2"/>
        <v>9</v>
      </c>
      <c r="P39" s="422">
        <f t="shared" si="3"/>
        <v>10</v>
      </c>
      <c r="Q39" s="422">
        <f t="shared" si="9"/>
        <v>12</v>
      </c>
      <c r="R39" s="422">
        <f t="shared" si="10"/>
        <v>9</v>
      </c>
      <c r="S39" s="422">
        <f t="shared" si="4"/>
        <v>0</v>
      </c>
      <c r="Z39" s="327" t="s">
        <v>154</v>
      </c>
      <c r="AA39" s="422">
        <f>COUNTIF('All groups'!$HC:$HC,AA$29)</f>
        <v>1</v>
      </c>
      <c r="AB39" s="422">
        <f>COUNTIF('All groups'!$HC:$HC,AB$29)</f>
        <v>1</v>
      </c>
      <c r="AC39" s="422">
        <f>COUNTIF('All groups'!$HC:$HC,AC$29)</f>
        <v>1</v>
      </c>
      <c r="AD39" s="422">
        <f>COUNTIF('All groups'!$HC:$HC,AD$29)</f>
        <v>2</v>
      </c>
      <c r="AE39" s="422">
        <f>COUNTIF('All groups'!$HC:$HC,AE$29)</f>
        <v>1</v>
      </c>
      <c r="AF39" s="422">
        <f>COUNTIF('All groups'!$HC:$HC,AF$29)</f>
        <v>1</v>
      </c>
      <c r="AG39" s="283">
        <f t="shared" si="11"/>
        <v>0</v>
      </c>
      <c r="AJ39" s="273" t="str">
        <f t="shared" si="5"/>
        <v xml:space="preserve"> To provide physical activity through animal-related activities e.g., walking the animal, cleaning out pens.</v>
      </c>
      <c r="AK39" s="422">
        <f t="shared" si="6"/>
        <v>1</v>
      </c>
      <c r="AL39" s="422">
        <f t="shared" si="7"/>
        <v>1</v>
      </c>
      <c r="AM39" s="422">
        <f t="shared" si="12"/>
        <v>3</v>
      </c>
      <c r="AN39" s="422">
        <f t="shared" si="13"/>
        <v>2</v>
      </c>
      <c r="AO39" s="422">
        <f t="shared" si="8"/>
        <v>0</v>
      </c>
      <c r="AS39" s="232"/>
      <c r="AT39" s="232"/>
      <c r="AU39" s="427" t="s">
        <v>155</v>
      </c>
      <c r="AV39" s="422">
        <f>COUNTIFS('All groups'!$AS:$AS,AV$29,'All groups'!$AI:$AI,"Yes")</f>
        <v>0</v>
      </c>
      <c r="AW39" s="422">
        <f>COUNTIFS('All groups'!$AS:$AS,AW$29,'All groups'!$AI:$AI,"Yes")</f>
        <v>0</v>
      </c>
      <c r="AX39" s="422">
        <f>COUNTIFS('All groups'!$AS:$AS,AX$29,'All groups'!$AI:$AI,"Yes")</f>
        <v>1</v>
      </c>
      <c r="AY39" s="422">
        <f>COUNTIFS('All groups'!$AS:$AS,AY$29,'All groups'!$AI:$AI,"Yes")</f>
        <v>0</v>
      </c>
      <c r="AZ39" s="422">
        <f>COUNTIFS('All groups'!$AS:$AS,AZ$29,'All groups'!$AI:$AI,"Yes")</f>
        <v>0</v>
      </c>
      <c r="BA39" s="422">
        <f>COUNTIFS('All groups'!$AS:$AS,BA$29,'All groups'!$AI:$AI,"Yes")</f>
        <v>3</v>
      </c>
      <c r="BB39" s="422">
        <f>COUNTIFS('All groups'!$AS:$AS,BB$29,'All groups'!$AI:$AI,"Yes")</f>
        <v>0</v>
      </c>
      <c r="BC39" s="283">
        <f t="shared" si="16"/>
        <v>0</v>
      </c>
      <c r="BD39" s="283">
        <f>COUNTIF('All groups'!$AI:$AI,"Yes")</f>
        <v>4</v>
      </c>
      <c r="BF39" s="419">
        <f t="shared" si="14"/>
        <v>1</v>
      </c>
      <c r="BG39" s="419">
        <f t="shared" si="15"/>
        <v>3</v>
      </c>
    </row>
    <row r="40" spans="4:59" ht="60" customHeight="1" x14ac:dyDescent="0.4">
      <c r="D40" s="252" t="s">
        <v>156</v>
      </c>
      <c r="E40" s="422">
        <f>COUNTIF('All groups'!$UE:$UE,E$29)</f>
        <v>3</v>
      </c>
      <c r="F40" s="422">
        <f>COUNTIF('All groups'!$UE:$UE,F$29)</f>
        <v>1</v>
      </c>
      <c r="G40" s="422">
        <f>COUNTIF('All groups'!$UE:$UE,G$29)</f>
        <v>1</v>
      </c>
      <c r="H40" s="422">
        <f>COUNTIF('All groups'!$UE:$UE,H$29)</f>
        <v>2</v>
      </c>
      <c r="I40" s="422">
        <f>COUNTIF('All groups'!$UE:$UE,I$29)</f>
        <v>8</v>
      </c>
      <c r="J40" s="422">
        <f>COUNTIF('All groups'!$UE:$UE,J$29)</f>
        <v>25</v>
      </c>
      <c r="K40" s="422">
        <f t="shared" si="0"/>
        <v>0</v>
      </c>
      <c r="L40" s="449"/>
      <c r="M40" s="419"/>
      <c r="N40" s="273" t="str">
        <f t="shared" si="1"/>
        <v>As therapy animals to support well-being</v>
      </c>
      <c r="O40" s="422">
        <f t="shared" si="2"/>
        <v>3</v>
      </c>
      <c r="P40" s="422">
        <f t="shared" si="3"/>
        <v>1</v>
      </c>
      <c r="Q40" s="422">
        <f t="shared" si="9"/>
        <v>3</v>
      </c>
      <c r="R40" s="422">
        <f t="shared" si="10"/>
        <v>33</v>
      </c>
      <c r="S40" s="422">
        <f t="shared" si="4"/>
        <v>0</v>
      </c>
      <c r="Z40" s="327" t="s">
        <v>156</v>
      </c>
      <c r="AA40" s="422">
        <f>COUNTIF('All groups'!$HD:$HD,AA$29)</f>
        <v>1</v>
      </c>
      <c r="AB40" s="422">
        <f>COUNTIF('All groups'!$HD:$HD,AB$29)</f>
        <v>0</v>
      </c>
      <c r="AC40" s="422">
        <f>COUNTIF('All groups'!$HD:$HD,AC$29)</f>
        <v>1</v>
      </c>
      <c r="AD40" s="422">
        <f>COUNTIF('All groups'!$HD:$HD,AD$29)</f>
        <v>0</v>
      </c>
      <c r="AE40" s="422">
        <f>COUNTIF('All groups'!$HD:$HD,AE$29)</f>
        <v>3</v>
      </c>
      <c r="AF40" s="422">
        <f>COUNTIF('All groups'!$HD:$HD,AF$29)</f>
        <v>2</v>
      </c>
      <c r="AG40" s="283">
        <f t="shared" si="11"/>
        <v>0</v>
      </c>
      <c r="AJ40" s="273" t="str">
        <f t="shared" si="5"/>
        <v>As therapy animals to support well-being</v>
      </c>
      <c r="AK40" s="422">
        <f t="shared" si="6"/>
        <v>1</v>
      </c>
      <c r="AL40" s="422">
        <f t="shared" si="7"/>
        <v>0</v>
      </c>
      <c r="AM40" s="422">
        <f t="shared" si="12"/>
        <v>1</v>
      </c>
      <c r="AN40" s="422">
        <f t="shared" si="13"/>
        <v>5</v>
      </c>
      <c r="AO40" s="422">
        <f t="shared" si="8"/>
        <v>0</v>
      </c>
      <c r="AS40" s="232"/>
      <c r="AT40" s="232"/>
      <c r="AU40" s="427" t="s">
        <v>157</v>
      </c>
      <c r="AV40" s="422">
        <f>COUNTIFS('All groups'!$AT:$AT,AV$29,'All groups'!$AI:$AI,"Yes")</f>
        <v>0</v>
      </c>
      <c r="AW40" s="422">
        <f>COUNTIFS('All groups'!$AT:$AT,AW$29,'All groups'!$AI:$AI,"Yes")</f>
        <v>0</v>
      </c>
      <c r="AX40" s="422">
        <f>COUNTIFS('All groups'!$AT:$AT,AX$29,'All groups'!$AI:$AI,"Yes")</f>
        <v>0</v>
      </c>
      <c r="AY40" s="422">
        <f>COUNTIFS('All groups'!$AT:$AT,AY$29,'All groups'!$AI:$AI,"Yes")</f>
        <v>0</v>
      </c>
      <c r="AZ40" s="422">
        <f>COUNTIFS('All groups'!$AT:$AT,AZ$29,'All groups'!$AI:$AI,"Yes")</f>
        <v>1</v>
      </c>
      <c r="BA40" s="422">
        <f>COUNTIFS('All groups'!$AT:$AT,BA$29,'All groups'!$AI:$AI,"Yes")</f>
        <v>3</v>
      </c>
      <c r="BB40" s="422">
        <f>COUNTIFS('All groups'!$AT:$AT,BB$29,'All groups'!$AI:$AI,"Yes")</f>
        <v>0</v>
      </c>
      <c r="BC40" s="283">
        <f t="shared" si="16"/>
        <v>0</v>
      </c>
      <c r="BD40" s="283">
        <f>COUNTIF('All groups'!$AI:$AI,"Yes")</f>
        <v>4</v>
      </c>
      <c r="BF40" s="419">
        <f t="shared" si="14"/>
        <v>0</v>
      </c>
      <c r="BG40" s="419">
        <f t="shared" si="15"/>
        <v>4</v>
      </c>
    </row>
    <row r="41" spans="4:59" ht="60" customHeight="1" x14ac:dyDescent="0.4">
      <c r="D41" s="252" t="s">
        <v>158</v>
      </c>
      <c r="E41" s="422">
        <f>COUNTIF('All groups'!$UF:$UF,E$29)</f>
        <v>3</v>
      </c>
      <c r="F41" s="422">
        <f>COUNTIF('All groups'!$UF:$UF,F$29)</f>
        <v>1</v>
      </c>
      <c r="G41" s="422">
        <f>COUNTIF('All groups'!$UF:$UF,G$29)</f>
        <v>2</v>
      </c>
      <c r="H41" s="422">
        <f>COUNTIF('All groups'!$UF:$UF,H$29)</f>
        <v>4</v>
      </c>
      <c r="I41" s="422">
        <f>COUNTIF('All groups'!$UF:$UF,I$29)</f>
        <v>8</v>
      </c>
      <c r="J41" s="422">
        <f>COUNTIF('All groups'!$UF:$UF,J$29)</f>
        <v>22</v>
      </c>
      <c r="K41" s="422">
        <f t="shared" si="0"/>
        <v>0</v>
      </c>
      <c r="L41" s="449"/>
      <c r="M41" s="419"/>
      <c r="N41" s="273" t="str">
        <f t="shared" si="1"/>
        <v>To support developing a therapeutic relationship with an animal</v>
      </c>
      <c r="O41" s="422">
        <f t="shared" si="2"/>
        <v>3</v>
      </c>
      <c r="P41" s="422">
        <f t="shared" si="3"/>
        <v>1</v>
      </c>
      <c r="Q41" s="422">
        <f t="shared" si="9"/>
        <v>6</v>
      </c>
      <c r="R41" s="422">
        <f t="shared" si="10"/>
        <v>30</v>
      </c>
      <c r="S41" s="422">
        <f t="shared" si="4"/>
        <v>0</v>
      </c>
      <c r="Z41" s="327" t="s">
        <v>158</v>
      </c>
      <c r="AA41" s="422">
        <f>COUNTIF('All groups'!$HE:$HE,AA$29)</f>
        <v>1</v>
      </c>
      <c r="AB41" s="422">
        <f>COUNTIF('All groups'!$HE:$HE,AB$29)</f>
        <v>1</v>
      </c>
      <c r="AC41" s="422">
        <f>COUNTIF('All groups'!$HE:$HE,AC$29)</f>
        <v>0</v>
      </c>
      <c r="AD41" s="422">
        <f>COUNTIF('All groups'!$HE:$HE,AD$29)</f>
        <v>0</v>
      </c>
      <c r="AE41" s="422">
        <f>COUNTIF('All groups'!$HE:$HE,AE$29)</f>
        <v>3</v>
      </c>
      <c r="AF41" s="422">
        <f>COUNTIF('All groups'!$HE:$HE,AF$29)</f>
        <v>2</v>
      </c>
      <c r="AG41" s="283">
        <f t="shared" si="11"/>
        <v>0</v>
      </c>
      <c r="AJ41" s="273" t="str">
        <f t="shared" si="5"/>
        <v>To support developing a therapeutic relationship with an animal</v>
      </c>
      <c r="AK41" s="422">
        <f t="shared" si="6"/>
        <v>1</v>
      </c>
      <c r="AL41" s="422">
        <f t="shared" si="7"/>
        <v>1</v>
      </c>
      <c r="AM41" s="422">
        <f t="shared" si="12"/>
        <v>0</v>
      </c>
      <c r="AN41" s="422">
        <f t="shared" si="13"/>
        <v>5</v>
      </c>
      <c r="AO41" s="422">
        <f t="shared" si="8"/>
        <v>0</v>
      </c>
      <c r="AS41" s="232"/>
      <c r="AT41" s="232"/>
      <c r="AU41" s="427" t="s">
        <v>159</v>
      </c>
      <c r="AV41" s="422">
        <f>COUNTIFS('All groups'!$AU:$AU,AV$29,'All groups'!$AI:$AI,"Yes")</f>
        <v>0</v>
      </c>
      <c r="AW41" s="422">
        <f>COUNTIFS('All groups'!$AU:$AU,AW$29,'All groups'!$AI:$AI,"Yes")</f>
        <v>0</v>
      </c>
      <c r="AX41" s="422">
        <f>COUNTIFS('All groups'!$AU:$AU,AX$29,'All groups'!$AI:$AI,"Yes")</f>
        <v>0</v>
      </c>
      <c r="AY41" s="422">
        <f>COUNTIFS('All groups'!$AU:$AU,AY$29,'All groups'!$AI:$AI,"Yes")</f>
        <v>0</v>
      </c>
      <c r="AZ41" s="422">
        <f>COUNTIFS('All groups'!$AU:$AU,AZ$29,'All groups'!$AI:$AI,"Yes")</f>
        <v>0</v>
      </c>
      <c r="BA41" s="422">
        <f>COUNTIFS('All groups'!$AU:$AU,BA$29,'All groups'!$AI:$AI,"Yes")</f>
        <v>3</v>
      </c>
      <c r="BB41" s="422">
        <f>COUNTIFS('All groups'!$AU:$AU,BB$29,'All groups'!$AI:$AI,"Yes")</f>
        <v>1</v>
      </c>
      <c r="BC41" s="283">
        <f t="shared" si="16"/>
        <v>0</v>
      </c>
      <c r="BD41" s="283">
        <f>COUNTIF('All groups'!$AI:$AI,"Yes")</f>
        <v>4</v>
      </c>
      <c r="BF41" s="419">
        <f t="shared" si="14"/>
        <v>0</v>
      </c>
      <c r="BG41" s="419">
        <f t="shared" si="15"/>
        <v>3</v>
      </c>
    </row>
    <row r="42" spans="4:59" ht="60" customHeight="1" x14ac:dyDescent="0.4">
      <c r="D42" s="252" t="s">
        <v>160</v>
      </c>
      <c r="E42" s="422">
        <f>COUNTIF('All groups'!$UG:$UG,E$29)</f>
        <v>2</v>
      </c>
      <c r="F42" s="422">
        <f>COUNTIF('All groups'!$UG:$UG,F$29)</f>
        <v>1</v>
      </c>
      <c r="G42" s="422">
        <f>COUNTIF('All groups'!$UG:$UG,G$29)</f>
        <v>1</v>
      </c>
      <c r="H42" s="422">
        <f>COUNTIF('All groups'!$UG:$UG,H$29)</f>
        <v>1</v>
      </c>
      <c r="I42" s="422">
        <f>COUNTIF('All groups'!$UG:$UG,I$29)</f>
        <v>11</v>
      </c>
      <c r="J42" s="422">
        <f>COUNTIF('All groups'!$UG:$UG,J$29)</f>
        <v>24</v>
      </c>
      <c r="K42" s="422">
        <f t="shared" si="0"/>
        <v>0</v>
      </c>
      <c r="L42" s="449"/>
      <c r="M42" s="419"/>
      <c r="N42" s="273" t="str">
        <f t="shared" si="1"/>
        <v>To have a calming effect and support self-regulation</v>
      </c>
      <c r="O42" s="422">
        <f t="shared" si="2"/>
        <v>2</v>
      </c>
      <c r="P42" s="422">
        <f t="shared" si="3"/>
        <v>1</v>
      </c>
      <c r="Q42" s="422">
        <f t="shared" si="9"/>
        <v>2</v>
      </c>
      <c r="R42" s="422">
        <f t="shared" si="10"/>
        <v>35</v>
      </c>
      <c r="S42" s="422">
        <f t="shared" si="4"/>
        <v>0</v>
      </c>
      <c r="Z42" s="327" t="s">
        <v>160</v>
      </c>
      <c r="AA42" s="422">
        <f>COUNTIF('All groups'!$HF:$HF,AA$29)</f>
        <v>1</v>
      </c>
      <c r="AB42" s="422">
        <f>COUNTIF('All groups'!$HF:$HF,AB$29)</f>
        <v>0</v>
      </c>
      <c r="AC42" s="422">
        <f>COUNTIF('All groups'!$HF:$HF,AC$29)</f>
        <v>0</v>
      </c>
      <c r="AD42" s="422">
        <f>COUNTIF('All groups'!$HF:$HF,AD$29)</f>
        <v>2</v>
      </c>
      <c r="AE42" s="422">
        <f>COUNTIF('All groups'!$HF:$HF,AE$29)</f>
        <v>2</v>
      </c>
      <c r="AF42" s="422">
        <f>COUNTIF('All groups'!$HF:$HF,AF$29)</f>
        <v>2</v>
      </c>
      <c r="AG42" s="283">
        <f t="shared" si="11"/>
        <v>0</v>
      </c>
      <c r="AJ42" s="273" t="str">
        <f t="shared" si="5"/>
        <v>To have a calming effect and support self-regulation</v>
      </c>
      <c r="AK42" s="422">
        <f t="shared" si="6"/>
        <v>1</v>
      </c>
      <c r="AL42" s="422">
        <f t="shared" si="7"/>
        <v>0</v>
      </c>
      <c r="AM42" s="422">
        <f t="shared" si="12"/>
        <v>2</v>
      </c>
      <c r="AN42" s="422">
        <f t="shared" si="13"/>
        <v>4</v>
      </c>
      <c r="AO42" s="422">
        <f t="shared" si="8"/>
        <v>0</v>
      </c>
      <c r="AS42" s="232"/>
      <c r="AT42" s="232"/>
      <c r="AU42" s="427" t="s">
        <v>161</v>
      </c>
      <c r="AV42" s="422">
        <f>COUNTIFS('All groups'!$AV:$AV,AV$29,'All groups'!$AI:$AI,"Yes")</f>
        <v>1</v>
      </c>
      <c r="AW42" s="422">
        <f>COUNTIFS('All groups'!$AV:$AV,AW$29,'All groups'!$AI:$AI,"Yes")</f>
        <v>0</v>
      </c>
      <c r="AX42" s="422">
        <f>COUNTIFS('All groups'!$AV:$AV,AX$29,'All groups'!$AI:$AI,"Yes")</f>
        <v>0</v>
      </c>
      <c r="AY42" s="422">
        <f>COUNTIFS('All groups'!$AV:$AV,AY$29,'All groups'!$AI:$AI,"Yes")</f>
        <v>2</v>
      </c>
      <c r="AZ42" s="422">
        <f>COUNTIFS('All groups'!$AV:$AV,AZ$29,'All groups'!$AI:$AI,"Yes")</f>
        <v>0</v>
      </c>
      <c r="BA42" s="422">
        <f>COUNTIFS('All groups'!$AV:$AV,BA$29,'All groups'!$AI:$AI,"Yes")</f>
        <v>1</v>
      </c>
      <c r="BB42" s="422">
        <f>COUNTIFS('All groups'!$AV:$AV,BB$29,'All groups'!$AI:$AI,"Yes")</f>
        <v>0</v>
      </c>
      <c r="BC42" s="283">
        <f t="shared" si="16"/>
        <v>0</v>
      </c>
      <c r="BD42" s="283">
        <f>COUNTIF('All groups'!$AI:$AI,"Yes")</f>
        <v>4</v>
      </c>
      <c r="BF42" s="419">
        <f t="shared" si="14"/>
        <v>2</v>
      </c>
      <c r="BG42" s="419">
        <f t="shared" si="15"/>
        <v>1</v>
      </c>
    </row>
    <row r="43" spans="4:59" ht="60" customHeight="1" x14ac:dyDescent="0.4">
      <c r="D43" s="252" t="s">
        <v>162</v>
      </c>
      <c r="E43" s="422">
        <f>COUNTIF('All groups'!$UH:$UH,E$29)</f>
        <v>3</v>
      </c>
      <c r="F43" s="422">
        <f>COUNTIF('All groups'!$UH:$UH,F$29)</f>
        <v>6</v>
      </c>
      <c r="G43" s="422">
        <f>COUNTIF('All groups'!$UH:$UH,G$29)</f>
        <v>3</v>
      </c>
      <c r="H43" s="422">
        <f>COUNTIF('All groups'!$UH:$UH,H$29)</f>
        <v>7</v>
      </c>
      <c r="I43" s="422">
        <f>COUNTIF('All groups'!$UH:$UH,I$29)</f>
        <v>9</v>
      </c>
      <c r="J43" s="422">
        <f>COUNTIF('All groups'!$UH:$UH,J$29)</f>
        <v>11</v>
      </c>
      <c r="K43" s="422">
        <f t="shared" si="0"/>
        <v>1</v>
      </c>
      <c r="L43" s="449"/>
      <c r="M43" s="419"/>
      <c r="N43" s="273" t="str">
        <f t="shared" si="1"/>
        <v xml:space="preserve"> To have a stimulating effect e.g., novelty of animals, increasing motivation</v>
      </c>
      <c r="O43" s="422">
        <f t="shared" si="2"/>
        <v>3</v>
      </c>
      <c r="P43" s="422">
        <f t="shared" si="3"/>
        <v>6</v>
      </c>
      <c r="Q43" s="422">
        <f t="shared" si="9"/>
        <v>10</v>
      </c>
      <c r="R43" s="422">
        <f t="shared" si="10"/>
        <v>20</v>
      </c>
      <c r="S43" s="422">
        <f t="shared" si="4"/>
        <v>1</v>
      </c>
      <c r="Z43" s="327" t="s">
        <v>162</v>
      </c>
      <c r="AA43" s="422">
        <f>COUNTIF('All groups'!$HG:$HG,AA$29)</f>
        <v>1</v>
      </c>
      <c r="AB43" s="422">
        <f>COUNTIF('All groups'!$HG:$HG,AB$29)</f>
        <v>0</v>
      </c>
      <c r="AC43" s="422">
        <f>COUNTIF('All groups'!$HG:$HG,AC$29)</f>
        <v>2</v>
      </c>
      <c r="AD43" s="422">
        <f>COUNTIF('All groups'!$HG:$HG,AD$29)</f>
        <v>2</v>
      </c>
      <c r="AE43" s="422">
        <f>COUNTIF('All groups'!$HG:$HG,AE$29)</f>
        <v>2</v>
      </c>
      <c r="AF43" s="422">
        <f>COUNTIF('All groups'!$HG:$HG,AF$29)</f>
        <v>0</v>
      </c>
      <c r="AG43" s="283">
        <f t="shared" si="11"/>
        <v>0</v>
      </c>
      <c r="AJ43" s="273" t="str">
        <f t="shared" si="5"/>
        <v xml:space="preserve"> To have a stimulating effect e.g., novelty of animals, increasing motivation</v>
      </c>
      <c r="AK43" s="422">
        <f t="shared" si="6"/>
        <v>1</v>
      </c>
      <c r="AL43" s="422">
        <f t="shared" si="7"/>
        <v>0</v>
      </c>
      <c r="AM43" s="422">
        <f t="shared" si="12"/>
        <v>4</v>
      </c>
      <c r="AN43" s="422">
        <f t="shared" si="13"/>
        <v>2</v>
      </c>
      <c r="AO43" s="422">
        <f t="shared" si="8"/>
        <v>0</v>
      </c>
      <c r="AS43" s="232"/>
      <c r="AT43" s="232"/>
      <c r="AU43" s="427" t="s">
        <v>163</v>
      </c>
      <c r="AV43" s="422">
        <f>COUNTIFS('All groups'!$AW:$AW,AV$29,'All groups'!$AI:$AI,"Yes")</f>
        <v>1</v>
      </c>
      <c r="AW43" s="422">
        <f>COUNTIFS('All groups'!$AW:$AW,AW$29,'All groups'!$AI:$AI,"Yes")</f>
        <v>1</v>
      </c>
      <c r="AX43" s="422">
        <f>COUNTIFS('All groups'!$AW:$AW,AX$29,'All groups'!$AI:$AI,"Yes")</f>
        <v>0</v>
      </c>
      <c r="AY43" s="422">
        <f>COUNTIFS('All groups'!$AW:$AW,AY$29,'All groups'!$AI:$AI,"Yes")</f>
        <v>0</v>
      </c>
      <c r="AZ43" s="422">
        <f>COUNTIFS('All groups'!$AW:$AW,AZ$29,'All groups'!$AI:$AI,"Yes")</f>
        <v>1</v>
      </c>
      <c r="BA43" s="422">
        <f>COUNTIFS('All groups'!$AW:$AW,BA$29,'All groups'!$AI:$AI,"Yes")</f>
        <v>1</v>
      </c>
      <c r="BB43" s="422">
        <f>COUNTIFS('All groups'!$AW:$AW,BB$29,'All groups'!$AI:$AI,"Yes")</f>
        <v>0</v>
      </c>
      <c r="BC43" s="283">
        <f t="shared" si="16"/>
        <v>0</v>
      </c>
      <c r="BD43" s="283">
        <f>COUNTIF('All groups'!$AI:$AI,"Yes")</f>
        <v>4</v>
      </c>
      <c r="BF43" s="419">
        <f t="shared" si="14"/>
        <v>0</v>
      </c>
      <c r="BG43" s="419">
        <f t="shared" si="15"/>
        <v>2</v>
      </c>
    </row>
    <row r="44" spans="4:59" ht="60" customHeight="1" x14ac:dyDescent="0.4">
      <c r="D44" s="252" t="s">
        <v>164</v>
      </c>
      <c r="E44" s="422">
        <f>COUNTIF('All groups'!$UI:$UI,E$29)</f>
        <v>8</v>
      </c>
      <c r="F44" s="422">
        <f>COUNTIF('All groups'!$UI:$UI,F$29)</f>
        <v>4</v>
      </c>
      <c r="G44" s="422">
        <f>COUNTIF('All groups'!$UI:$UI,G$29)</f>
        <v>6</v>
      </c>
      <c r="H44" s="422">
        <f>COUNTIF('All groups'!$UI:$UI,H$29)</f>
        <v>5</v>
      </c>
      <c r="I44" s="422">
        <f>COUNTIF('All groups'!$UI:$UI,I$29)</f>
        <v>8</v>
      </c>
      <c r="J44" s="422">
        <f>COUNTIF('All groups'!$UI:$UI,J$29)</f>
        <v>9</v>
      </c>
      <c r="K44" s="422">
        <f t="shared" si="0"/>
        <v>0</v>
      </c>
      <c r="L44" s="449"/>
      <c r="M44" s="419"/>
      <c r="N44" s="273" t="str">
        <f t="shared" si="1"/>
        <v xml:space="preserve"> To offer equity accessing animals for those who do not have access outside of school</v>
      </c>
      <c r="O44" s="422">
        <f t="shared" si="2"/>
        <v>8</v>
      </c>
      <c r="P44" s="422">
        <f t="shared" si="3"/>
        <v>4</v>
      </c>
      <c r="Q44" s="422">
        <f t="shared" si="9"/>
        <v>11</v>
      </c>
      <c r="R44" s="422">
        <f t="shared" si="10"/>
        <v>17</v>
      </c>
      <c r="S44" s="422">
        <f t="shared" si="4"/>
        <v>0</v>
      </c>
      <c r="Z44" s="327" t="s">
        <v>164</v>
      </c>
      <c r="AA44" s="422">
        <f>COUNTIF('All groups'!$HH:$HH,AA$29)</f>
        <v>1</v>
      </c>
      <c r="AB44" s="422">
        <f>COUNTIF('All groups'!$HH:$HH,AB$29)</f>
        <v>0</v>
      </c>
      <c r="AC44" s="422">
        <f>COUNTIF('All groups'!$HH:$HH,AC$29)</f>
        <v>1</v>
      </c>
      <c r="AD44" s="422">
        <f>COUNTIF('All groups'!$HH:$HH,AD$29)</f>
        <v>1</v>
      </c>
      <c r="AE44" s="422">
        <f>COUNTIF('All groups'!$HH:$HH,AE$29)</f>
        <v>2</v>
      </c>
      <c r="AF44" s="422">
        <f>COUNTIF('All groups'!$HH:$HH,AF$29)</f>
        <v>2</v>
      </c>
      <c r="AG44" s="283">
        <f t="shared" si="11"/>
        <v>0</v>
      </c>
      <c r="AJ44" s="273" t="str">
        <f t="shared" si="5"/>
        <v xml:space="preserve"> To offer equity accessing animals for those who do not have access outside of school</v>
      </c>
      <c r="AK44" s="422">
        <f t="shared" si="6"/>
        <v>1</v>
      </c>
      <c r="AL44" s="422">
        <f t="shared" si="7"/>
        <v>0</v>
      </c>
      <c r="AM44" s="422">
        <f t="shared" si="12"/>
        <v>2</v>
      </c>
      <c r="AN44" s="422">
        <f t="shared" si="13"/>
        <v>4</v>
      </c>
      <c r="AO44" s="422">
        <f t="shared" si="8"/>
        <v>0</v>
      </c>
      <c r="AS44" s="232"/>
      <c r="AT44" s="232"/>
      <c r="AU44" s="427" t="s">
        <v>1844</v>
      </c>
      <c r="AV44" s="422">
        <f>COUNTIFS('All groups'!$AX:$AX,AV$29,'All groups'!$AI:$AI,"Yes")</f>
        <v>0</v>
      </c>
      <c r="AW44" s="422">
        <f>COUNTIFS('All groups'!$AX:$AX,AW$29,'All groups'!$AI:$AI,"Yes")</f>
        <v>0</v>
      </c>
      <c r="AX44" s="422">
        <f>COUNTIFS('All groups'!$AX:$AX,AX$29,'All groups'!$AI:$AI,"Yes")</f>
        <v>0</v>
      </c>
      <c r="AY44" s="422">
        <f>COUNTIFS('All groups'!$AX:$AX,AY$29,'All groups'!$AI:$AI,"Yes")</f>
        <v>3</v>
      </c>
      <c r="AZ44" s="422">
        <f>COUNTIFS('All groups'!$AX:$AX,AZ$29,'All groups'!$AI:$AI,"Yes")</f>
        <v>0</v>
      </c>
      <c r="BA44" s="422">
        <f>COUNTIFS('All groups'!$AX:$AX,BA$29,'All groups'!$AI:$AI,"Yes")</f>
        <v>1</v>
      </c>
      <c r="BB44" s="422">
        <f>COUNTIFS('All groups'!$AX:$AX,BB$29,'All groups'!$AI:$AI,"Yes")</f>
        <v>0</v>
      </c>
      <c r="BC44" s="283">
        <f t="shared" si="16"/>
        <v>0</v>
      </c>
      <c r="BD44" s="283">
        <f>COUNTIF('All groups'!$AI:$AI,"Yes")</f>
        <v>4</v>
      </c>
      <c r="BF44" s="419">
        <f t="shared" si="14"/>
        <v>3</v>
      </c>
      <c r="BG44" s="419">
        <f t="shared" si="15"/>
        <v>1</v>
      </c>
    </row>
    <row r="45" spans="4:59" ht="60" customHeight="1" x14ac:dyDescent="0.4">
      <c r="E45" s="205"/>
      <c r="F45" s="205"/>
      <c r="G45" s="205"/>
      <c r="H45" s="205"/>
      <c r="I45" s="205"/>
      <c r="J45" s="205"/>
      <c r="K45" s="205"/>
      <c r="L45" s="205"/>
      <c r="AS45" s="232"/>
      <c r="AT45" s="232"/>
      <c r="AU45" s="427" t="s">
        <v>167</v>
      </c>
      <c r="AV45" s="422">
        <f>COUNTIFS('All groups'!$AZ:$AZ,AV$29,'All groups'!$AI:$AI,"Yes")</f>
        <v>1</v>
      </c>
      <c r="AW45" s="422">
        <f>COUNTIFS('All groups'!$AZ:$AZ,AW$29,'All groups'!$AI:$AI,"Yes")</f>
        <v>1</v>
      </c>
      <c r="AX45" s="422">
        <f>COUNTIFS('All groups'!$AZ:$AZ,AX$29,'All groups'!$AI:$AI,"Yes")</f>
        <v>0</v>
      </c>
      <c r="AY45" s="422">
        <f>COUNTIFS('All groups'!$AZ:$AZ,AY$29,'All groups'!$AI:$AI,"Yes")</f>
        <v>0</v>
      </c>
      <c r="AZ45" s="422">
        <f>COUNTIFS('All groups'!$AZ:$AZ,AZ$29,'All groups'!$AI:$AI,"Yes")</f>
        <v>2</v>
      </c>
      <c r="BA45" s="422">
        <f>COUNTIFS('All groups'!$AZ:$AZ,BA$29,'All groups'!$AI:$AI,"Yes")</f>
        <v>0</v>
      </c>
      <c r="BB45" s="422">
        <f>COUNTIFS('All groups'!$AZ:$AZ,BB$29,'All groups'!$AI:$AI,"Yes")</f>
        <v>0</v>
      </c>
      <c r="BC45" s="283">
        <f t="shared" ref="BC45:BC70" si="17">BD45-SUM(AV45:BB45)</f>
        <v>0</v>
      </c>
      <c r="BD45" s="283">
        <f>COUNTIF('All groups'!$AI:$AI,"Yes")</f>
        <v>4</v>
      </c>
      <c r="BF45" s="419">
        <f t="shared" si="14"/>
        <v>0</v>
      </c>
      <c r="BG45" s="419">
        <f t="shared" si="15"/>
        <v>2</v>
      </c>
    </row>
    <row r="46" spans="4:59" ht="60" customHeight="1" x14ac:dyDescent="0.4">
      <c r="D46" s="979" t="s">
        <v>166</v>
      </c>
      <c r="E46" s="980"/>
      <c r="F46" s="980"/>
      <c r="G46" s="980"/>
      <c r="H46" s="980"/>
      <c r="I46" s="980"/>
      <c r="J46" s="980"/>
      <c r="K46" s="980"/>
      <c r="L46" s="981"/>
      <c r="AS46" s="232"/>
      <c r="AT46" s="232"/>
      <c r="AU46" s="427" t="s">
        <v>170</v>
      </c>
      <c r="AV46" s="283">
        <f>COUNTIFS('All groups'!$BA:$BA,AV$29,'All groups'!$AI:$AI,"Yes")</f>
        <v>0</v>
      </c>
      <c r="AW46" s="422">
        <f>COUNTIFS('All groups'!$BA:$BA,AW$29,'All groups'!$AI:$AI,"Yes")</f>
        <v>1</v>
      </c>
      <c r="AX46" s="422">
        <f>COUNTIFS('All groups'!$BA:$BA,AX$29,'All groups'!$AI:$AI,"Yes")</f>
        <v>0</v>
      </c>
      <c r="AY46" s="422">
        <f>COUNTIFS('All groups'!$BA:$BA,AY$29,'All groups'!$AI:$AI,"Yes")</f>
        <v>0</v>
      </c>
      <c r="AZ46" s="422">
        <f>COUNTIFS('All groups'!$BA:$BA,AZ$29,'All groups'!$AI:$AI,"Yes")</f>
        <v>1</v>
      </c>
      <c r="BA46" s="422">
        <f>COUNTIFS('All groups'!$BA:$BA,BA$29,'All groups'!$AI:$AI,"Yes")</f>
        <v>2</v>
      </c>
      <c r="BB46" s="422">
        <f>COUNTIFS('All groups'!$BA:$BA,BB$29,'All groups'!$AI:$AI,"Yes")</f>
        <v>0</v>
      </c>
      <c r="BC46" s="283">
        <f t="shared" si="17"/>
        <v>0</v>
      </c>
      <c r="BD46" s="283">
        <f>COUNTIF('All groups'!$AI:$AI,"Yes")</f>
        <v>4</v>
      </c>
      <c r="BF46" s="419">
        <f t="shared" si="14"/>
        <v>0</v>
      </c>
      <c r="BG46" s="419">
        <f t="shared" si="15"/>
        <v>3</v>
      </c>
    </row>
    <row r="47" spans="4:59" ht="60" customHeight="1" x14ac:dyDescent="0.4">
      <c r="D47" s="305" t="s">
        <v>168</v>
      </c>
      <c r="E47" s="889" t="s">
        <v>169</v>
      </c>
      <c r="F47" s="890"/>
      <c r="G47" s="890"/>
      <c r="H47" s="890"/>
      <c r="I47" s="890"/>
      <c r="J47" s="890"/>
      <c r="K47" s="890"/>
      <c r="L47" s="891"/>
      <c r="AS47" s="232"/>
      <c r="AT47" s="232"/>
      <c r="AU47" s="427" t="s">
        <v>173</v>
      </c>
      <c r="AV47" s="422">
        <f>COUNTIFS('All groups'!$BB:$BB,AV$29,'All groups'!$AI:$AI,"Yes")</f>
        <v>1</v>
      </c>
      <c r="AW47" s="422">
        <f>COUNTIFS('All groups'!$BB:$BB,AW$29,'All groups'!$AI:$AI,"Yes")</f>
        <v>1</v>
      </c>
      <c r="AX47" s="422">
        <f>COUNTIFS('All groups'!$BB:$BB,AX$29,'All groups'!$AI:$AI,"Yes")</f>
        <v>0</v>
      </c>
      <c r="AY47" s="422">
        <f>COUNTIFS('All groups'!$BB:$BB,AY$29,'All groups'!$AI:$AI,"Yes")</f>
        <v>0</v>
      </c>
      <c r="AZ47" s="422">
        <f>COUNTIFS('All groups'!$BB:$BB,AZ$29,'All groups'!$AI:$AI,"Yes")</f>
        <v>1</v>
      </c>
      <c r="BA47" s="422">
        <f>COUNTIFS('All groups'!$BB:$BB,BA$29,'All groups'!$AI:$AI,"Yes")</f>
        <v>1</v>
      </c>
      <c r="BB47" s="422">
        <f>COUNTIFS('All groups'!$BB:$BB,BB$29,'All groups'!$AI:$AI,"Yes")</f>
        <v>0</v>
      </c>
      <c r="BC47" s="283">
        <f t="shared" si="17"/>
        <v>0</v>
      </c>
      <c r="BD47" s="283">
        <f>COUNTIF('All groups'!$AI:$AI,"Yes")</f>
        <v>4</v>
      </c>
      <c r="BF47" s="419">
        <f t="shared" si="14"/>
        <v>0</v>
      </c>
      <c r="BG47" s="419">
        <f t="shared" si="15"/>
        <v>2</v>
      </c>
    </row>
    <row r="48" spans="4:59" ht="60" customHeight="1" x14ac:dyDescent="0.4">
      <c r="D48" s="305" t="s">
        <v>171</v>
      </c>
      <c r="E48" s="824" t="s">
        <v>1968</v>
      </c>
      <c r="F48" s="824"/>
      <c r="G48" s="824"/>
      <c r="H48" s="824"/>
      <c r="I48" s="824"/>
      <c r="J48" s="824"/>
      <c r="K48" s="824"/>
      <c r="L48" s="824"/>
      <c r="R48"/>
      <c r="AD48" s="446"/>
      <c r="AS48" s="232"/>
      <c r="AT48" s="232"/>
      <c r="AU48" s="427" t="s">
        <v>174</v>
      </c>
      <c r="AV48" s="422">
        <f>COUNTIFS('All groups'!$BC:$BC,AV$29,'All groups'!$AI:$AI,"Yes")</f>
        <v>0</v>
      </c>
      <c r="AW48" s="422">
        <f>COUNTIFS('All groups'!$BC:$BC,AW$29,'All groups'!$AI:$AI,"Yes")</f>
        <v>1</v>
      </c>
      <c r="AX48" s="422">
        <f>COUNTIFS('All groups'!$BC:$BC,AX$29,'All groups'!$AI:$AI,"Yes")</f>
        <v>0</v>
      </c>
      <c r="AY48" s="422">
        <f>COUNTIFS('All groups'!$BC:$BC,AY$29,'All groups'!$AI:$AI,"Yes")</f>
        <v>0</v>
      </c>
      <c r="AZ48" s="422">
        <f>COUNTIFS('All groups'!$BC:$BC,AZ$29,'All groups'!$AI:$AI,"Yes")</f>
        <v>1</v>
      </c>
      <c r="BA48" s="422">
        <f>COUNTIFS('All groups'!$BC:$BC,BA$29,'All groups'!$AI:$AI,"Yes")</f>
        <v>2</v>
      </c>
      <c r="BB48" s="422">
        <f>COUNTIFS('All groups'!$BC:$BC,BB$29,'All groups'!$AI:$AI,"Yes")</f>
        <v>0</v>
      </c>
      <c r="BC48" s="283">
        <f t="shared" si="17"/>
        <v>0</v>
      </c>
      <c r="BD48" s="283">
        <f>COUNTIF('All groups'!$AI:$AI,"Yes")</f>
        <v>4</v>
      </c>
      <c r="BF48" s="419">
        <f t="shared" si="14"/>
        <v>0</v>
      </c>
      <c r="BG48" s="419">
        <f t="shared" si="15"/>
        <v>3</v>
      </c>
    </row>
    <row r="49" spans="4:62" ht="60" customHeight="1" x14ac:dyDescent="0.4">
      <c r="D49" s="204"/>
      <c r="R49"/>
      <c r="AS49" s="232"/>
      <c r="AT49" s="232"/>
      <c r="AU49" s="427" t="s">
        <v>175</v>
      </c>
      <c r="AV49" s="422">
        <f>COUNTIFS('All groups'!$BD:$BD,AV$29,'All groups'!$AI:$AI,"Yes")</f>
        <v>1</v>
      </c>
      <c r="AW49" s="422">
        <f>COUNTIFS('All groups'!$BD:$BD,AW$29,'All groups'!$AI:$AI,"Yes")</f>
        <v>2</v>
      </c>
      <c r="AX49" s="422">
        <f>COUNTIFS('All groups'!$BD:$BD,AX$29,'All groups'!$AI:$AI,"Yes")</f>
        <v>0</v>
      </c>
      <c r="AY49" s="422">
        <f>COUNTIFS('All groups'!$BD:$BD,AY$29,'All groups'!$AI:$AI,"Yes")</f>
        <v>1</v>
      </c>
      <c r="AZ49" s="422">
        <f>COUNTIFS('All groups'!$BD:$BD,AZ$29,'All groups'!$AI:$AI,"Yes")</f>
        <v>0</v>
      </c>
      <c r="BA49" s="422">
        <f>COUNTIFS('All groups'!$BD:$BD,BA$29,'All groups'!$AI:$AI,"Yes")</f>
        <v>0</v>
      </c>
      <c r="BB49" s="422">
        <f>COUNTIFS('All groups'!$BD:$BD,BB$29,'All groups'!$AI:$AI,"Yes")</f>
        <v>0</v>
      </c>
      <c r="BC49" s="283">
        <f t="shared" si="17"/>
        <v>0</v>
      </c>
      <c r="BD49" s="283">
        <f>COUNTIF('All groups'!$AI:$AI,"Yes")</f>
        <v>4</v>
      </c>
      <c r="BF49" s="419">
        <f t="shared" si="14"/>
        <v>1</v>
      </c>
      <c r="BG49" s="419">
        <f t="shared" si="15"/>
        <v>0</v>
      </c>
    </row>
    <row r="50" spans="4:62" ht="60" customHeight="1" x14ac:dyDescent="0.4">
      <c r="D50" s="202"/>
      <c r="E50" s="206" t="s">
        <v>127</v>
      </c>
      <c r="F50" s="206" t="s">
        <v>128</v>
      </c>
      <c r="G50" s="206" t="s">
        <v>130</v>
      </c>
      <c r="H50" s="206" t="s">
        <v>129</v>
      </c>
      <c r="I50" s="206" t="s">
        <v>131</v>
      </c>
      <c r="J50" s="206" t="s">
        <v>132</v>
      </c>
      <c r="K50" s="207" t="s">
        <v>133</v>
      </c>
      <c r="L50" s="207" t="s">
        <v>135</v>
      </c>
      <c r="M50" s="201"/>
      <c r="R50"/>
      <c r="Z50" s="202"/>
      <c r="AA50" s="206" t="s">
        <v>127</v>
      </c>
      <c r="AB50" s="206" t="s">
        <v>128</v>
      </c>
      <c r="AC50" s="206" t="s">
        <v>130</v>
      </c>
      <c r="AD50" s="206" t="s">
        <v>129</v>
      </c>
      <c r="AE50" s="206" t="s">
        <v>131</v>
      </c>
      <c r="AF50" s="206" t="s">
        <v>132</v>
      </c>
      <c r="AG50" s="207" t="s">
        <v>133</v>
      </c>
      <c r="AH50" s="207" t="s">
        <v>135</v>
      </c>
      <c r="AS50" s="232"/>
      <c r="AT50" s="232"/>
      <c r="AU50" s="427" t="s">
        <v>176</v>
      </c>
      <c r="AV50" s="422">
        <f>COUNTIFS('All groups'!$BE:$BE,AV$29,'All groups'!$AI:$AI,"Yes")</f>
        <v>1</v>
      </c>
      <c r="AW50" s="422">
        <f>COUNTIFS('All groups'!$BE:$BE,AW$29,'All groups'!$AI:$AI,"Yes")</f>
        <v>1</v>
      </c>
      <c r="AX50" s="422">
        <f>COUNTIFS('All groups'!$BE:$BE,AX$29,'All groups'!$AI:$AI,"Yes")</f>
        <v>1</v>
      </c>
      <c r="AY50" s="422">
        <f>COUNTIFS('All groups'!$BE:$BE,AY$29,'All groups'!$AI:$AI,"Yes")</f>
        <v>1</v>
      </c>
      <c r="AZ50" s="422">
        <f>COUNTIFS('All groups'!$BE:$BE,AZ$29,'All groups'!$AI:$AI,"Yes")</f>
        <v>0</v>
      </c>
      <c r="BA50" s="422">
        <f>COUNTIFS('All groups'!$BE:$BE,BA$29,'All groups'!$AI:$AI,"Yes")</f>
        <v>0</v>
      </c>
      <c r="BB50" s="422">
        <f>COUNTIFS('All groups'!$BE:$BE,BB$29,'All groups'!$AI:$AI,"Yes")</f>
        <v>0</v>
      </c>
      <c r="BC50" s="283">
        <f t="shared" si="17"/>
        <v>0</v>
      </c>
      <c r="BD50" s="283">
        <f>COUNTIF('All groups'!$AI:$AI,"Yes")</f>
        <v>4</v>
      </c>
      <c r="BF50" s="419">
        <f t="shared" si="14"/>
        <v>2</v>
      </c>
      <c r="BG50" s="419">
        <f t="shared" si="15"/>
        <v>0</v>
      </c>
    </row>
    <row r="51" spans="4:62" ht="60" customHeight="1" x14ac:dyDescent="0.4">
      <c r="D51" s="222" t="s">
        <v>136</v>
      </c>
      <c r="E51" s="254">
        <f t="shared" ref="E51:K51" si="18">E30/SUM($E30:$J30)</f>
        <v>0.23076923076923078</v>
      </c>
      <c r="F51" s="254">
        <f t="shared" si="18"/>
        <v>0.17948717948717949</v>
      </c>
      <c r="G51" s="254">
        <f t="shared" si="18"/>
        <v>0.15384615384615385</v>
      </c>
      <c r="H51" s="254">
        <f t="shared" si="18"/>
        <v>0.15384615384615385</v>
      </c>
      <c r="I51" s="254">
        <f t="shared" si="18"/>
        <v>0.17948717948717949</v>
      </c>
      <c r="J51" s="254">
        <f t="shared" si="18"/>
        <v>0.10256410256410256</v>
      </c>
      <c r="K51" s="254">
        <f t="shared" si="18"/>
        <v>2.564102564102564E-2</v>
      </c>
      <c r="L51" s="254">
        <f t="shared" ref="L51:L65" si="19">SUM(E51:J51)</f>
        <v>1</v>
      </c>
      <c r="M51" s="383"/>
      <c r="N51" s="383"/>
      <c r="O51" s="447"/>
      <c r="P51" s="448"/>
      <c r="R51"/>
      <c r="Z51" s="328" t="s">
        <v>136</v>
      </c>
      <c r="AA51" s="254">
        <f t="shared" ref="AA51:AG51" si="20">AA30/SUM($AA30:$AF30)</f>
        <v>0.14285714285714285</v>
      </c>
      <c r="AB51" s="254">
        <f t="shared" si="20"/>
        <v>0</v>
      </c>
      <c r="AC51" s="254">
        <f t="shared" si="20"/>
        <v>0.14285714285714285</v>
      </c>
      <c r="AD51" s="254">
        <f t="shared" si="20"/>
        <v>0.5714285714285714</v>
      </c>
      <c r="AE51" s="254">
        <f t="shared" si="20"/>
        <v>0</v>
      </c>
      <c r="AF51" s="254">
        <f t="shared" si="20"/>
        <v>0.14285714285714285</v>
      </c>
      <c r="AG51" s="254">
        <f t="shared" si="20"/>
        <v>0</v>
      </c>
      <c r="AH51" s="254">
        <f t="shared" ref="AH51:AH65" si="21">SUM(AA51:AF51)</f>
        <v>1</v>
      </c>
      <c r="AS51" s="232"/>
      <c r="AT51" s="232"/>
      <c r="AU51" s="427" t="s">
        <v>177</v>
      </c>
      <c r="AV51" s="422">
        <f>COUNTIFS('All groups'!$BF:$BF,AV$29,'All groups'!$AI:$AI,"Yes")</f>
        <v>1</v>
      </c>
      <c r="AW51" s="422">
        <f>COUNTIFS('All groups'!$BF:$BF,AW$29,'All groups'!$AI:$AI,"Yes")</f>
        <v>0</v>
      </c>
      <c r="AX51" s="422">
        <f>COUNTIFS('All groups'!$BF:$BF,AX$29,'All groups'!$AI:$AI,"Yes")</f>
        <v>0</v>
      </c>
      <c r="AY51" s="422">
        <f>COUNTIFS('All groups'!$BF:$BF,AY$29,'All groups'!$AI:$AI,"Yes")</f>
        <v>0</v>
      </c>
      <c r="AZ51" s="422">
        <f>COUNTIFS('All groups'!$BF:$BF,AZ$29,'All groups'!$AI:$AI,"Yes")</f>
        <v>0</v>
      </c>
      <c r="BA51" s="422">
        <f>COUNTIFS('All groups'!$BF:$BF,BA$29,'All groups'!$AI:$AI,"Yes")</f>
        <v>2</v>
      </c>
      <c r="BB51" s="422">
        <f>COUNTIFS('All groups'!$BF:$BF,BB$29,'All groups'!$AI:$AI,"Yes")</f>
        <v>1</v>
      </c>
      <c r="BC51" s="283">
        <f t="shared" si="17"/>
        <v>0</v>
      </c>
      <c r="BD51" s="283">
        <f>COUNTIF('All groups'!$AI:$AI,"Yes")</f>
        <v>4</v>
      </c>
      <c r="BF51" s="419">
        <f t="shared" si="14"/>
        <v>0</v>
      </c>
      <c r="BG51" s="419">
        <f t="shared" si="15"/>
        <v>2</v>
      </c>
    </row>
    <row r="52" spans="4:62" ht="60" customHeight="1" x14ac:dyDescent="0.4">
      <c r="D52" s="222" t="s">
        <v>138</v>
      </c>
      <c r="E52" s="254">
        <f t="shared" ref="E52:K52" si="22">E31/SUM($E31:$J31)</f>
        <v>0.10256410256410256</v>
      </c>
      <c r="F52" s="254">
        <f t="shared" si="22"/>
        <v>0</v>
      </c>
      <c r="G52" s="254">
        <f t="shared" si="22"/>
        <v>7.6923076923076927E-2</v>
      </c>
      <c r="H52" s="254">
        <f t="shared" si="22"/>
        <v>0.30769230769230771</v>
      </c>
      <c r="I52" s="254">
        <f t="shared" si="22"/>
        <v>0.25641025641025639</v>
      </c>
      <c r="J52" s="254">
        <f t="shared" si="22"/>
        <v>0.25641025641025639</v>
      </c>
      <c r="K52" s="254">
        <f t="shared" si="22"/>
        <v>2.564102564102564E-2</v>
      </c>
      <c r="L52" s="254">
        <f t="shared" si="19"/>
        <v>1</v>
      </c>
      <c r="M52" s="201"/>
      <c r="R52"/>
      <c r="Z52" s="328" t="s">
        <v>138</v>
      </c>
      <c r="AA52" s="254">
        <f t="shared" ref="AA52:AG52" si="23">AA31/SUM($AA31:$AF31)</f>
        <v>0.14285714285714285</v>
      </c>
      <c r="AB52" s="254">
        <f t="shared" si="23"/>
        <v>0</v>
      </c>
      <c r="AC52" s="254">
        <f t="shared" si="23"/>
        <v>0.14285714285714285</v>
      </c>
      <c r="AD52" s="254">
        <f t="shared" si="23"/>
        <v>0.42857142857142855</v>
      </c>
      <c r="AE52" s="254">
        <f t="shared" si="23"/>
        <v>0.2857142857142857</v>
      </c>
      <c r="AF52" s="254">
        <f t="shared" si="23"/>
        <v>0</v>
      </c>
      <c r="AG52" s="254">
        <f t="shared" si="23"/>
        <v>0</v>
      </c>
      <c r="AH52" s="254">
        <f t="shared" si="21"/>
        <v>0.99999999999999989</v>
      </c>
      <c r="AS52" s="232"/>
      <c r="AT52" s="232"/>
      <c r="AU52" s="427" t="s">
        <v>178</v>
      </c>
      <c r="AV52" s="422">
        <f>COUNTIFS('All groups'!$BG:$BG,AV$29,'All groups'!$AI:$AI,"Yes")</f>
        <v>1</v>
      </c>
      <c r="AW52" s="422">
        <f>COUNTIFS('All groups'!$BG:$BG,AW$29,'All groups'!$AI:$AI,"Yes")</f>
        <v>0</v>
      </c>
      <c r="AX52" s="422">
        <f>COUNTIFS('All groups'!$BG:$BG,AX$29,'All groups'!$AI:$AI,"Yes")</f>
        <v>0</v>
      </c>
      <c r="AY52" s="422">
        <f>COUNTIFS('All groups'!$BG:$BG,AY$29,'All groups'!$AI:$AI,"Yes")</f>
        <v>1</v>
      </c>
      <c r="AZ52" s="422">
        <f>COUNTIFS('All groups'!$BG:$BG,AZ$29,'All groups'!$AI:$AI,"Yes")</f>
        <v>0</v>
      </c>
      <c r="BA52" s="422">
        <f>COUNTIFS('All groups'!$BG:$BG,BA$29,'All groups'!$AI:$AI,"Yes")</f>
        <v>2</v>
      </c>
      <c r="BB52" s="422">
        <f>COUNTIFS('All groups'!$BG:$BG,BB$29,'All groups'!$AI:$AI,"Yes")</f>
        <v>0</v>
      </c>
      <c r="BC52" s="283">
        <f t="shared" si="17"/>
        <v>0</v>
      </c>
      <c r="BD52" s="283">
        <f>COUNTIF('All groups'!$AI:$AI,"Yes")</f>
        <v>4</v>
      </c>
      <c r="BF52" s="419">
        <f t="shared" si="14"/>
        <v>1</v>
      </c>
      <c r="BG52" s="419">
        <f t="shared" si="15"/>
        <v>2</v>
      </c>
    </row>
    <row r="53" spans="4:62" ht="60" customHeight="1" x14ac:dyDescent="0.4">
      <c r="D53" s="222" t="s">
        <v>140</v>
      </c>
      <c r="E53" s="254">
        <f t="shared" ref="E53:K53" si="24">E32/SUM($E32:$J32)</f>
        <v>0.2</v>
      </c>
      <c r="F53" s="254">
        <f t="shared" si="24"/>
        <v>0.125</v>
      </c>
      <c r="G53" s="254">
        <f t="shared" si="24"/>
        <v>0.1</v>
      </c>
      <c r="H53" s="254">
        <f t="shared" si="24"/>
        <v>0.17499999999999999</v>
      </c>
      <c r="I53" s="254">
        <f t="shared" si="24"/>
        <v>0.27500000000000002</v>
      </c>
      <c r="J53" s="254">
        <f t="shared" si="24"/>
        <v>0.125</v>
      </c>
      <c r="K53" s="254">
        <f t="shared" si="24"/>
        <v>0</v>
      </c>
      <c r="L53" s="254">
        <f t="shared" si="19"/>
        <v>1</v>
      </c>
      <c r="M53" s="201"/>
      <c r="O53" s="448"/>
      <c r="P53" s="448"/>
      <c r="R53"/>
      <c r="Z53" s="328" t="s">
        <v>140</v>
      </c>
      <c r="AA53" s="254">
        <f t="shared" ref="AA53:AG53" si="25">AA32/SUM($AA32:$AF32)</f>
        <v>0.42857142857142855</v>
      </c>
      <c r="AB53" s="254">
        <f t="shared" si="25"/>
        <v>0.2857142857142857</v>
      </c>
      <c r="AC53" s="254">
        <f t="shared" si="25"/>
        <v>0.14285714285714285</v>
      </c>
      <c r="AD53" s="254">
        <f t="shared" si="25"/>
        <v>0.14285714285714285</v>
      </c>
      <c r="AE53" s="254">
        <f t="shared" si="25"/>
        <v>0</v>
      </c>
      <c r="AF53" s="254">
        <f t="shared" si="25"/>
        <v>0</v>
      </c>
      <c r="AG53" s="254">
        <f t="shared" si="25"/>
        <v>0</v>
      </c>
      <c r="AH53" s="254">
        <f t="shared" si="21"/>
        <v>0.99999999999999978</v>
      </c>
      <c r="AS53" s="232"/>
      <c r="AT53" s="232"/>
      <c r="AU53" s="427" t="s">
        <v>179</v>
      </c>
      <c r="AV53" s="422">
        <f>COUNTIFS('All groups'!$BH:$BH,AV$29,'All groups'!$AI:$AI,"Yes")</f>
        <v>1</v>
      </c>
      <c r="AW53" s="422">
        <f>COUNTIFS('All groups'!$BH:$BH,AW$29,'All groups'!$AI:$AI,"Yes")</f>
        <v>0</v>
      </c>
      <c r="AX53" s="422">
        <f>COUNTIFS('All groups'!$BH:$BH,AX$29,'All groups'!$AI:$AI,"Yes")</f>
        <v>0</v>
      </c>
      <c r="AY53" s="422">
        <f>COUNTIFS('All groups'!$BH:$BH,AY$29,'All groups'!$AI:$AI,"Yes")</f>
        <v>1</v>
      </c>
      <c r="AZ53" s="422">
        <f>COUNTIFS('All groups'!$BH:$BH,AZ$29,'All groups'!$AI:$AI,"Yes")</f>
        <v>0</v>
      </c>
      <c r="BA53" s="422">
        <f>COUNTIFS('All groups'!$BH:$BH,BA$29,'All groups'!$AI:$AI,"Yes")</f>
        <v>2</v>
      </c>
      <c r="BB53" s="422">
        <f>COUNTIFS('All groups'!$BH:$BH,BB$29,'All groups'!$AI:$AI,"Yes")</f>
        <v>0</v>
      </c>
      <c r="BC53" s="283">
        <f t="shared" si="17"/>
        <v>0</v>
      </c>
      <c r="BD53" s="283">
        <f>COUNTIF('All groups'!$AI:$AI,"Yes")</f>
        <v>4</v>
      </c>
      <c r="BF53" s="419">
        <f t="shared" si="14"/>
        <v>1</v>
      </c>
      <c r="BG53" s="419">
        <f t="shared" si="15"/>
        <v>2</v>
      </c>
    </row>
    <row r="54" spans="4:62" ht="60" customHeight="1" x14ac:dyDescent="0.4">
      <c r="D54" s="222" t="s">
        <v>142</v>
      </c>
      <c r="E54" s="254">
        <f t="shared" ref="E54:K54" si="26">E33/SUM($E33:$J33)</f>
        <v>0.125</v>
      </c>
      <c r="F54" s="254">
        <f t="shared" si="26"/>
        <v>7.4999999999999997E-2</v>
      </c>
      <c r="G54" s="254">
        <f t="shared" si="26"/>
        <v>7.4999999999999997E-2</v>
      </c>
      <c r="H54" s="254">
        <f t="shared" si="26"/>
        <v>0.27500000000000002</v>
      </c>
      <c r="I54" s="254">
        <f t="shared" si="26"/>
        <v>0.32500000000000001</v>
      </c>
      <c r="J54" s="254">
        <f t="shared" si="26"/>
        <v>0.125</v>
      </c>
      <c r="K54" s="254">
        <f t="shared" si="26"/>
        <v>0</v>
      </c>
      <c r="L54" s="254">
        <f t="shared" si="19"/>
        <v>1</v>
      </c>
      <c r="M54" s="201"/>
      <c r="R54"/>
      <c r="Z54" s="328" t="s">
        <v>142</v>
      </c>
      <c r="AA54" s="254">
        <f t="shared" ref="AA54:AG54" si="27">AA33/SUM($AA33:$AF33)</f>
        <v>0</v>
      </c>
      <c r="AB54" s="254">
        <f t="shared" si="27"/>
        <v>0</v>
      </c>
      <c r="AC54" s="254">
        <f t="shared" si="27"/>
        <v>0.14285714285714285</v>
      </c>
      <c r="AD54" s="254">
        <f t="shared" si="27"/>
        <v>0.14285714285714285</v>
      </c>
      <c r="AE54" s="254">
        <f t="shared" si="27"/>
        <v>0.42857142857142855</v>
      </c>
      <c r="AF54" s="254">
        <f t="shared" si="27"/>
        <v>0.2857142857142857</v>
      </c>
      <c r="AG54" s="254">
        <f t="shared" si="27"/>
        <v>0</v>
      </c>
      <c r="AH54" s="254">
        <f t="shared" si="21"/>
        <v>0.99999999999999989</v>
      </c>
      <c r="AS54" s="232"/>
      <c r="AT54" s="232"/>
      <c r="AU54" s="427" t="s">
        <v>180</v>
      </c>
      <c r="AV54" s="422">
        <f>COUNTIFS('All groups'!$BI:$BI,AV$29,'All groups'!$AI:$AI,"Yes")</f>
        <v>1</v>
      </c>
      <c r="AW54" s="422">
        <f>COUNTIFS('All groups'!$BI:$BI,AW$29,'All groups'!$AI:$AI,"Yes")</f>
        <v>0</v>
      </c>
      <c r="AX54" s="422">
        <f>COUNTIFS('All groups'!$BI:$BI,AX$29,'All groups'!$AI:$AI,"Yes")</f>
        <v>0</v>
      </c>
      <c r="AY54" s="422">
        <f>COUNTIFS('All groups'!$BI:$BI,AY$29,'All groups'!$AI:$AI,"Yes")</f>
        <v>1</v>
      </c>
      <c r="AZ54" s="422">
        <f>COUNTIFS('All groups'!$BI:$BI,AZ$29,'All groups'!$AI:$AI,"Yes")</f>
        <v>0</v>
      </c>
      <c r="BA54" s="422">
        <f>COUNTIFS('All groups'!$BI:$BI,BA$29,'All groups'!$AI:$AI,"Yes")</f>
        <v>2</v>
      </c>
      <c r="BB54" s="422">
        <f>COUNTIFS('All groups'!$BI:$BI,BB$29,'All groups'!$AI:$AI,"Yes")</f>
        <v>0</v>
      </c>
      <c r="BC54" s="283">
        <f t="shared" si="17"/>
        <v>0</v>
      </c>
      <c r="BD54" s="283">
        <f>COUNTIF('All groups'!$AI:$AI,"Yes")</f>
        <v>4</v>
      </c>
      <c r="BF54" s="419">
        <f t="shared" si="14"/>
        <v>1</v>
      </c>
      <c r="BG54" s="419">
        <f t="shared" si="15"/>
        <v>2</v>
      </c>
    </row>
    <row r="55" spans="4:62" ht="60" customHeight="1" x14ac:dyDescent="0.4">
      <c r="D55" s="222" t="s">
        <v>144</v>
      </c>
      <c r="E55" s="254">
        <f t="shared" ref="E55:K55" si="28">E34/SUM($E34:$J34)</f>
        <v>0</v>
      </c>
      <c r="F55" s="254">
        <f t="shared" si="28"/>
        <v>0</v>
      </c>
      <c r="G55" s="254">
        <f t="shared" si="28"/>
        <v>0</v>
      </c>
      <c r="H55" s="254">
        <f t="shared" si="28"/>
        <v>0.1</v>
      </c>
      <c r="I55" s="254">
        <f t="shared" si="28"/>
        <v>0.4</v>
      </c>
      <c r="J55" s="254">
        <f t="shared" si="28"/>
        <v>0.5</v>
      </c>
      <c r="K55" s="254">
        <f t="shared" si="28"/>
        <v>0</v>
      </c>
      <c r="L55" s="254">
        <f t="shared" si="19"/>
        <v>1</v>
      </c>
      <c r="M55" s="201"/>
      <c r="R55"/>
      <c r="Z55" s="328" t="s">
        <v>144</v>
      </c>
      <c r="AA55" s="254">
        <f t="shared" ref="AA55:AG55" si="29">AA34/SUM($AA34:$AF34)</f>
        <v>0</v>
      </c>
      <c r="AB55" s="254">
        <f t="shared" si="29"/>
        <v>0</v>
      </c>
      <c r="AC55" s="254">
        <f t="shared" si="29"/>
        <v>0</v>
      </c>
      <c r="AD55" s="254">
        <f t="shared" si="29"/>
        <v>0</v>
      </c>
      <c r="AE55" s="254">
        <f t="shared" si="29"/>
        <v>0.42857142857142855</v>
      </c>
      <c r="AF55" s="254">
        <f t="shared" si="29"/>
        <v>0.5714285714285714</v>
      </c>
      <c r="AG55" s="254">
        <f t="shared" si="29"/>
        <v>0</v>
      </c>
      <c r="AH55" s="254">
        <f t="shared" si="21"/>
        <v>1</v>
      </c>
      <c r="AS55" s="232"/>
      <c r="AT55" s="232"/>
      <c r="AU55" s="427" t="s">
        <v>181</v>
      </c>
      <c r="AV55" s="422">
        <f>COUNTIFS('All groups'!$BJ:$BJ,AV$29,'All groups'!$AI:$AI,"Yes")</f>
        <v>1</v>
      </c>
      <c r="AW55" s="422">
        <f>COUNTIFS('All groups'!$BJ:$BJ,AW$29,'All groups'!$AI:$AI,"Yes")</f>
        <v>0</v>
      </c>
      <c r="AX55" s="422">
        <f>COUNTIFS('All groups'!$BJ:$BJ,AX$29,'All groups'!$AI:$AI,"Yes")</f>
        <v>1</v>
      </c>
      <c r="AY55" s="422">
        <f>COUNTIFS('All groups'!$BJ:$BJ,AY$29,'All groups'!$AI:$AI,"Yes")</f>
        <v>0</v>
      </c>
      <c r="AZ55" s="422">
        <f>COUNTIFS('All groups'!$BJ:$BJ,AZ$29,'All groups'!$AI:$AI,"Yes")</f>
        <v>0</v>
      </c>
      <c r="BA55" s="422">
        <f>COUNTIFS('All groups'!$BJ:$BJ,BA$29,'All groups'!$AI:$AI,"Yes")</f>
        <v>2</v>
      </c>
      <c r="BB55" s="422">
        <f>COUNTIFS('All groups'!$BJ:$BJ,BB$29,'All groups'!$AI:$AI,"Yes")</f>
        <v>0</v>
      </c>
      <c r="BC55" s="283">
        <f t="shared" si="17"/>
        <v>0</v>
      </c>
      <c r="BD55" s="283">
        <f>COUNTIF('All groups'!$AI:$AI,"Yes")</f>
        <v>4</v>
      </c>
      <c r="BF55" s="419">
        <f t="shared" si="14"/>
        <v>1</v>
      </c>
      <c r="BG55" s="419">
        <f t="shared" si="15"/>
        <v>2</v>
      </c>
    </row>
    <row r="56" spans="4:62" ht="60" customHeight="1" x14ac:dyDescent="0.4">
      <c r="D56" s="222" t="s">
        <v>146</v>
      </c>
      <c r="E56" s="254">
        <f t="shared" ref="E56:K56" si="30">E35/SUM($E35:$J35)</f>
        <v>0.05</v>
      </c>
      <c r="F56" s="254">
        <f t="shared" si="30"/>
        <v>0</v>
      </c>
      <c r="G56" s="254">
        <f t="shared" si="30"/>
        <v>0.1</v>
      </c>
      <c r="H56" s="254">
        <f t="shared" si="30"/>
        <v>0.2</v>
      </c>
      <c r="I56" s="254">
        <f t="shared" si="30"/>
        <v>0.42499999999999999</v>
      </c>
      <c r="J56" s="254">
        <f t="shared" si="30"/>
        <v>0.22500000000000001</v>
      </c>
      <c r="K56" s="254">
        <f t="shared" si="30"/>
        <v>0</v>
      </c>
      <c r="L56" s="254">
        <f t="shared" si="19"/>
        <v>1</v>
      </c>
      <c r="M56" s="201"/>
      <c r="R56"/>
      <c r="Z56" s="328" t="s">
        <v>146</v>
      </c>
      <c r="AA56" s="254">
        <f t="shared" ref="AA56:AG56" si="31">AA35/SUM($AA35:$AF35)</f>
        <v>0</v>
      </c>
      <c r="AB56" s="254">
        <f t="shared" si="31"/>
        <v>0</v>
      </c>
      <c r="AC56" s="254">
        <f t="shared" si="31"/>
        <v>0</v>
      </c>
      <c r="AD56" s="254">
        <f t="shared" si="31"/>
        <v>0.14285714285714285</v>
      </c>
      <c r="AE56" s="254">
        <f t="shared" si="31"/>
        <v>0.5714285714285714</v>
      </c>
      <c r="AF56" s="254">
        <f t="shared" si="31"/>
        <v>0.2857142857142857</v>
      </c>
      <c r="AG56" s="254">
        <f t="shared" si="31"/>
        <v>0</v>
      </c>
      <c r="AH56" s="254">
        <f t="shared" si="21"/>
        <v>0.99999999999999989</v>
      </c>
      <c r="AS56" s="232"/>
      <c r="AT56" s="232"/>
      <c r="AU56" s="427" t="s">
        <v>182</v>
      </c>
      <c r="AV56" s="422">
        <f>COUNTIFS('All groups'!$BK:$BK,AV$29,'All groups'!$AI:$AI,"Yes")</f>
        <v>1</v>
      </c>
      <c r="AW56" s="422">
        <f>COUNTIFS('All groups'!$BK:$BK,AW$29,'All groups'!$AI:$AI,"Yes")</f>
        <v>0</v>
      </c>
      <c r="AX56" s="422">
        <f>COUNTIFS('All groups'!$BK:$BK,AX$29,'All groups'!$AI:$AI,"Yes")</f>
        <v>1</v>
      </c>
      <c r="AY56" s="422">
        <f>COUNTIFS('All groups'!$BK:$BK,AY$29,'All groups'!$AI:$AI,"Yes")</f>
        <v>2</v>
      </c>
      <c r="AZ56" s="422">
        <f>COUNTIFS('All groups'!$BK:$BK,AZ$29,'All groups'!$AI:$AI,"Yes")</f>
        <v>0</v>
      </c>
      <c r="BA56" s="422">
        <f>COUNTIFS('All groups'!$BK:$BK,BA$29,'All groups'!$AI:$AI,"Yes")</f>
        <v>0</v>
      </c>
      <c r="BB56" s="422">
        <f>COUNTIFS('All groups'!$BK:$BK,BB$29,'All groups'!$AI:$AI,"Yes")</f>
        <v>0</v>
      </c>
      <c r="BC56" s="283">
        <f t="shared" si="17"/>
        <v>0</v>
      </c>
      <c r="BD56" s="283">
        <f>COUNTIF('All groups'!$AI:$AI,"Yes")</f>
        <v>4</v>
      </c>
      <c r="BF56" s="419">
        <f t="shared" si="14"/>
        <v>3</v>
      </c>
      <c r="BG56" s="419">
        <f t="shared" si="15"/>
        <v>0</v>
      </c>
    </row>
    <row r="57" spans="4:62" ht="60" customHeight="1" x14ac:dyDescent="0.4">
      <c r="D57" s="222" t="s">
        <v>148</v>
      </c>
      <c r="E57" s="254">
        <f t="shared" ref="E57:K57" si="32">E36/SUM($E36:$J36)</f>
        <v>0.55000000000000004</v>
      </c>
      <c r="F57" s="254">
        <f t="shared" si="32"/>
        <v>0.1</v>
      </c>
      <c r="G57" s="254">
        <f t="shared" si="32"/>
        <v>0.15</v>
      </c>
      <c r="H57" s="254">
        <f t="shared" si="32"/>
        <v>0.1</v>
      </c>
      <c r="I57" s="254">
        <f t="shared" si="32"/>
        <v>2.5000000000000001E-2</v>
      </c>
      <c r="J57" s="254">
        <f t="shared" si="32"/>
        <v>7.4999999999999997E-2</v>
      </c>
      <c r="K57" s="254">
        <f t="shared" si="32"/>
        <v>0</v>
      </c>
      <c r="L57" s="254">
        <f t="shared" si="19"/>
        <v>1</v>
      </c>
      <c r="M57" s="201"/>
      <c r="R57"/>
      <c r="Z57" s="328" t="s">
        <v>148</v>
      </c>
      <c r="AA57" s="254">
        <f t="shared" ref="AA57:AG57" si="33">AA36/SUM($AA36:$AF36)</f>
        <v>0.14285714285714285</v>
      </c>
      <c r="AB57" s="254">
        <f t="shared" si="33"/>
        <v>0.2857142857142857</v>
      </c>
      <c r="AC57" s="254">
        <f t="shared" si="33"/>
        <v>0</v>
      </c>
      <c r="AD57" s="254">
        <f t="shared" si="33"/>
        <v>0.42857142857142855</v>
      </c>
      <c r="AE57" s="254">
        <f t="shared" si="33"/>
        <v>0.14285714285714285</v>
      </c>
      <c r="AF57" s="254">
        <f t="shared" si="33"/>
        <v>0</v>
      </c>
      <c r="AG57" s="254">
        <f t="shared" si="33"/>
        <v>0</v>
      </c>
      <c r="AH57" s="254">
        <f t="shared" si="21"/>
        <v>1</v>
      </c>
      <c r="AS57" s="232"/>
      <c r="AT57" s="232"/>
      <c r="AU57" s="427" t="s">
        <v>183</v>
      </c>
      <c r="AV57" s="422">
        <f>COUNTIFS('All groups'!$BL:$BL,AV$29,'All groups'!$AI:$AI,"Yes")</f>
        <v>1</v>
      </c>
      <c r="AW57" s="422">
        <f>COUNTIFS('All groups'!$BL:$BL,AW$29,'All groups'!$AI:$AI,"Yes")</f>
        <v>1</v>
      </c>
      <c r="AX57" s="422">
        <f>COUNTIFS('All groups'!$BL:$BL,AX$29,'All groups'!$AI:$AI,"Yes")</f>
        <v>1</v>
      </c>
      <c r="AY57" s="422">
        <f>COUNTIFS('All groups'!$BL:$BL,AY$29,'All groups'!$AI:$AI,"Yes")</f>
        <v>0</v>
      </c>
      <c r="AZ57" s="422">
        <f>COUNTIFS('All groups'!$BL:$BL,AZ$29,'All groups'!$AI:$AI,"Yes")</f>
        <v>0</v>
      </c>
      <c r="BA57" s="422">
        <f>COUNTIFS('All groups'!$BL:$BL,BA$29,'All groups'!$AI:$AI,"Yes")</f>
        <v>1</v>
      </c>
      <c r="BB57" s="422">
        <f>COUNTIFS('All groups'!$BL:$BL,BB$29,'All groups'!$AI:$AI,"Yes")</f>
        <v>0</v>
      </c>
      <c r="BC57" s="283">
        <f t="shared" si="17"/>
        <v>0</v>
      </c>
      <c r="BD57" s="283">
        <f>COUNTIF('All groups'!$AI:$AI,"Yes")</f>
        <v>4</v>
      </c>
      <c r="BF57" s="419">
        <f t="shared" si="14"/>
        <v>1</v>
      </c>
      <c r="BG57" s="419">
        <f t="shared" si="15"/>
        <v>1</v>
      </c>
    </row>
    <row r="58" spans="4:62" ht="60" customHeight="1" x14ac:dyDescent="0.4">
      <c r="D58" s="222" t="s">
        <v>150</v>
      </c>
      <c r="E58" s="254">
        <f t="shared" ref="E58:K58" si="34">E37/SUM($E37:$J37)</f>
        <v>0.25</v>
      </c>
      <c r="F58" s="254">
        <f t="shared" si="34"/>
        <v>2.5000000000000001E-2</v>
      </c>
      <c r="G58" s="254">
        <f t="shared" si="34"/>
        <v>0.22500000000000001</v>
      </c>
      <c r="H58" s="254">
        <f t="shared" si="34"/>
        <v>0.125</v>
      </c>
      <c r="I58" s="254">
        <f t="shared" si="34"/>
        <v>0.22500000000000001</v>
      </c>
      <c r="J58" s="254">
        <f t="shared" si="34"/>
        <v>0.15</v>
      </c>
      <c r="K58" s="254">
        <f t="shared" si="34"/>
        <v>0</v>
      </c>
      <c r="L58" s="254">
        <f t="shared" si="19"/>
        <v>1</v>
      </c>
      <c r="M58" s="201"/>
      <c r="R58"/>
      <c r="Z58" s="328" t="s">
        <v>150</v>
      </c>
      <c r="AA58" s="254">
        <f t="shared" ref="AA58:AG58" si="35">AA37/SUM($AA37:$AF37)</f>
        <v>0</v>
      </c>
      <c r="AB58" s="254">
        <f t="shared" si="35"/>
        <v>0.14285714285714285</v>
      </c>
      <c r="AC58" s="254">
        <f t="shared" si="35"/>
        <v>0</v>
      </c>
      <c r="AD58" s="254">
        <f t="shared" si="35"/>
        <v>0</v>
      </c>
      <c r="AE58" s="254">
        <f t="shared" si="35"/>
        <v>0.7142857142857143</v>
      </c>
      <c r="AF58" s="254">
        <f t="shared" si="35"/>
        <v>0.14285714285714285</v>
      </c>
      <c r="AG58" s="254">
        <f t="shared" si="35"/>
        <v>0</v>
      </c>
      <c r="AH58" s="254">
        <f t="shared" si="21"/>
        <v>1</v>
      </c>
      <c r="AS58" s="232"/>
      <c r="AT58" s="232"/>
      <c r="AU58" s="427" t="s">
        <v>184</v>
      </c>
      <c r="AV58" s="422">
        <f>COUNTIFS('All groups'!$BM:$BM,AV$29,'All groups'!$AI:$AI,"Yes")</f>
        <v>0</v>
      </c>
      <c r="AW58" s="422">
        <f>COUNTIFS('All groups'!$BM:$BM,AW$29,'All groups'!$AI:$AI,"Yes")</f>
        <v>0</v>
      </c>
      <c r="AX58" s="422">
        <f>COUNTIFS('All groups'!$BM:$BM,AX$29,'All groups'!$AI:$AI,"Yes")</f>
        <v>1</v>
      </c>
      <c r="AY58" s="422">
        <f>COUNTIFS('All groups'!$BM:$BM,AY$29,'All groups'!$AI:$AI,"Yes")</f>
        <v>1</v>
      </c>
      <c r="AZ58" s="422">
        <f>COUNTIFS('All groups'!$BM:$BM,AZ$29,'All groups'!$AI:$AI,"Yes")</f>
        <v>0</v>
      </c>
      <c r="BA58" s="422">
        <f>COUNTIFS('All groups'!$BM:$BM,BA$29,'All groups'!$AI:$AI,"Yes")</f>
        <v>2</v>
      </c>
      <c r="BB58" s="422">
        <f>COUNTIFS('All groups'!$BM:$BM,BB$29,'All groups'!$AI:$AI,"Yes")</f>
        <v>0</v>
      </c>
      <c r="BC58" s="283">
        <f t="shared" si="17"/>
        <v>0</v>
      </c>
      <c r="BD58" s="283">
        <f>COUNTIF('All groups'!$AI:$AI,"Yes")</f>
        <v>4</v>
      </c>
      <c r="BF58" s="419">
        <f t="shared" si="14"/>
        <v>2</v>
      </c>
      <c r="BG58" s="419">
        <f t="shared" si="15"/>
        <v>2</v>
      </c>
    </row>
    <row r="59" spans="4:62" ht="60" customHeight="1" x14ac:dyDescent="0.4">
      <c r="D59" s="222" t="s">
        <v>152</v>
      </c>
      <c r="E59" s="254">
        <f t="shared" ref="E59:K59" si="36">E38/SUM($E38:$J38)</f>
        <v>0.52500000000000002</v>
      </c>
      <c r="F59" s="254">
        <f t="shared" si="36"/>
        <v>0.05</v>
      </c>
      <c r="G59" s="254">
        <f t="shared" si="36"/>
        <v>0.125</v>
      </c>
      <c r="H59" s="254">
        <f t="shared" si="36"/>
        <v>7.4999999999999997E-2</v>
      </c>
      <c r="I59" s="254">
        <f t="shared" si="36"/>
        <v>0.17499999999999999</v>
      </c>
      <c r="J59" s="254">
        <f t="shared" si="36"/>
        <v>0.05</v>
      </c>
      <c r="K59" s="254">
        <f t="shared" si="36"/>
        <v>0</v>
      </c>
      <c r="L59" s="254">
        <f t="shared" si="19"/>
        <v>1</v>
      </c>
      <c r="M59" s="201"/>
      <c r="R59"/>
      <c r="Z59" s="328" t="s">
        <v>152</v>
      </c>
      <c r="AA59" s="254">
        <f t="shared" ref="AA59:AG59" si="37">AA38/SUM($AA38:$AF38)</f>
        <v>0.14285714285714285</v>
      </c>
      <c r="AB59" s="254">
        <f t="shared" si="37"/>
        <v>0</v>
      </c>
      <c r="AC59" s="254">
        <f t="shared" si="37"/>
        <v>0.14285714285714285</v>
      </c>
      <c r="AD59" s="254">
        <f t="shared" si="37"/>
        <v>0</v>
      </c>
      <c r="AE59" s="254">
        <f t="shared" si="37"/>
        <v>0.42857142857142855</v>
      </c>
      <c r="AF59" s="254">
        <f t="shared" si="37"/>
        <v>0.2857142857142857</v>
      </c>
      <c r="AG59" s="254">
        <f t="shared" si="37"/>
        <v>0</v>
      </c>
      <c r="AH59" s="254">
        <f t="shared" si="21"/>
        <v>0.99999999999999989</v>
      </c>
      <c r="AS59" s="232"/>
      <c r="AT59" s="232"/>
      <c r="AU59" s="427" t="s">
        <v>185</v>
      </c>
      <c r="AV59" s="422">
        <f>COUNTIFS('All groups'!$BN:$BN,AV$29,'All groups'!$AI:$AI,"Yes")</f>
        <v>0</v>
      </c>
      <c r="AW59" s="422">
        <f>COUNTIFS('All groups'!$BN:$BN,AW$29,'All groups'!$AI:$AI,"Yes")</f>
        <v>0</v>
      </c>
      <c r="AX59" s="422">
        <f>COUNTIFS('All groups'!$BN:$BN,AX$29,'All groups'!$AI:$AI,"Yes")</f>
        <v>2</v>
      </c>
      <c r="AY59" s="422">
        <f>COUNTIFS('All groups'!$BN:$BN,AY$29,'All groups'!$AI:$AI,"Yes")</f>
        <v>0</v>
      </c>
      <c r="AZ59" s="422">
        <f>COUNTIFS('All groups'!$BN:$BN,AZ$29,'All groups'!$AI:$AI,"Yes")</f>
        <v>0</v>
      </c>
      <c r="BA59" s="422">
        <f>COUNTIFS('All groups'!$BN:$BN,BA$29,'All groups'!$AI:$AI,"Yes")</f>
        <v>2</v>
      </c>
      <c r="BB59" s="422">
        <f>COUNTIFS('All groups'!$BN:$BN,BB$29,'All groups'!$AI:$AI,"Yes")</f>
        <v>0</v>
      </c>
      <c r="BC59" s="283">
        <f t="shared" si="17"/>
        <v>0</v>
      </c>
      <c r="BD59" s="283">
        <f>COUNTIF('All groups'!$AI:$AI,"Yes")</f>
        <v>4</v>
      </c>
      <c r="BF59" s="419">
        <f t="shared" si="14"/>
        <v>2</v>
      </c>
      <c r="BG59" s="419">
        <f t="shared" si="15"/>
        <v>2</v>
      </c>
    </row>
    <row r="60" spans="4:62" ht="60" customHeight="1" x14ac:dyDescent="0.4">
      <c r="D60" s="222" t="s">
        <v>154</v>
      </c>
      <c r="E60" s="254">
        <f t="shared" ref="E60:K60" si="38">E39/SUM($E39:$J39)</f>
        <v>0.22500000000000001</v>
      </c>
      <c r="F60" s="254">
        <f t="shared" si="38"/>
        <v>0.25</v>
      </c>
      <c r="G60" s="254">
        <f t="shared" si="38"/>
        <v>0.25</v>
      </c>
      <c r="H60" s="254">
        <f t="shared" si="38"/>
        <v>0.05</v>
      </c>
      <c r="I60" s="254">
        <f t="shared" si="38"/>
        <v>0.125</v>
      </c>
      <c r="J60" s="254">
        <f t="shared" si="38"/>
        <v>0.1</v>
      </c>
      <c r="K60" s="254">
        <f t="shared" si="38"/>
        <v>0</v>
      </c>
      <c r="L60" s="254">
        <f t="shared" si="19"/>
        <v>1</v>
      </c>
      <c r="M60" s="201"/>
      <c r="R60"/>
      <c r="Z60" s="328" t="s">
        <v>154</v>
      </c>
      <c r="AA60" s="254">
        <f t="shared" ref="AA60:AG60" si="39">AA39/SUM($AA39:$AF39)</f>
        <v>0.14285714285714285</v>
      </c>
      <c r="AB60" s="254">
        <f t="shared" si="39"/>
        <v>0.14285714285714285</v>
      </c>
      <c r="AC60" s="254">
        <f t="shared" si="39"/>
        <v>0.14285714285714285</v>
      </c>
      <c r="AD60" s="254">
        <f t="shared" si="39"/>
        <v>0.2857142857142857</v>
      </c>
      <c r="AE60" s="254">
        <f t="shared" si="39"/>
        <v>0.14285714285714285</v>
      </c>
      <c r="AF60" s="254">
        <f t="shared" si="39"/>
        <v>0.14285714285714285</v>
      </c>
      <c r="AG60" s="254">
        <f t="shared" si="39"/>
        <v>0</v>
      </c>
      <c r="AH60" s="254">
        <f t="shared" si="21"/>
        <v>0.99999999999999978</v>
      </c>
      <c r="AS60" s="232"/>
      <c r="AT60" s="232"/>
      <c r="AU60" s="427" t="s">
        <v>186</v>
      </c>
      <c r="AV60" s="422">
        <f>COUNTIFS('All groups'!$BO:$BO,AV$29,'All groups'!$AI:$AI,"Yes")</f>
        <v>1</v>
      </c>
      <c r="AW60" s="422">
        <f>COUNTIFS('All groups'!$BO:$BO,AW$29,'All groups'!$AI:$AI,"Yes")</f>
        <v>1</v>
      </c>
      <c r="AX60" s="422">
        <f>COUNTIFS('All groups'!$BO:$BO,AX$29,'All groups'!$AI:$AI,"Yes")</f>
        <v>0</v>
      </c>
      <c r="AY60" s="422">
        <f>COUNTIFS('All groups'!$BO:$BO,AY$29,'All groups'!$AI:$AI,"Yes")</f>
        <v>1</v>
      </c>
      <c r="AZ60" s="422">
        <f>COUNTIFS('All groups'!$BO:$BO,AZ$29,'All groups'!$AI:$AI,"Yes")</f>
        <v>0</v>
      </c>
      <c r="BA60" s="422">
        <f>COUNTIFS('All groups'!$BO:$BO,BA$29,'All groups'!$AI:$AI,"Yes")</f>
        <v>1</v>
      </c>
      <c r="BB60" s="422">
        <f>COUNTIFS('All groups'!$BO:$BO,BB$29,'All groups'!$AI:$AI,"Yes")</f>
        <v>0</v>
      </c>
      <c r="BC60" s="283">
        <f t="shared" si="17"/>
        <v>0</v>
      </c>
      <c r="BD60" s="283">
        <f>COUNTIF('All groups'!$AI:$AI,"Yes")</f>
        <v>4</v>
      </c>
      <c r="BF60" s="419">
        <f t="shared" si="14"/>
        <v>1</v>
      </c>
      <c r="BG60" s="419">
        <f t="shared" si="15"/>
        <v>1</v>
      </c>
    </row>
    <row r="61" spans="4:62" ht="60" customHeight="1" x14ac:dyDescent="0.4">
      <c r="D61" s="222" t="s">
        <v>156</v>
      </c>
      <c r="E61" s="254">
        <f t="shared" ref="E61:K61" si="40">E40/SUM($E40:$J40)</f>
        <v>7.4999999999999997E-2</v>
      </c>
      <c r="F61" s="254">
        <f t="shared" si="40"/>
        <v>2.5000000000000001E-2</v>
      </c>
      <c r="G61" s="254">
        <f t="shared" si="40"/>
        <v>2.5000000000000001E-2</v>
      </c>
      <c r="H61" s="254">
        <f t="shared" si="40"/>
        <v>0.05</v>
      </c>
      <c r="I61" s="254">
        <f t="shared" si="40"/>
        <v>0.2</v>
      </c>
      <c r="J61" s="254">
        <f t="shared" si="40"/>
        <v>0.625</v>
      </c>
      <c r="K61" s="254">
        <f t="shared" si="40"/>
        <v>0</v>
      </c>
      <c r="L61" s="254">
        <f t="shared" si="19"/>
        <v>1</v>
      </c>
      <c r="M61" s="201"/>
      <c r="R61"/>
      <c r="Z61" s="328" t="s">
        <v>156</v>
      </c>
      <c r="AA61" s="254">
        <f t="shared" ref="AA61:AG61" si="41">AA40/SUM($AA40:$AF40)</f>
        <v>0.14285714285714285</v>
      </c>
      <c r="AB61" s="254">
        <f t="shared" si="41"/>
        <v>0</v>
      </c>
      <c r="AC61" s="254">
        <f t="shared" si="41"/>
        <v>0.14285714285714285</v>
      </c>
      <c r="AD61" s="254">
        <f t="shared" si="41"/>
        <v>0</v>
      </c>
      <c r="AE61" s="254">
        <f t="shared" si="41"/>
        <v>0.42857142857142855</v>
      </c>
      <c r="AF61" s="254">
        <f t="shared" si="41"/>
        <v>0.2857142857142857</v>
      </c>
      <c r="AG61" s="254">
        <f t="shared" si="41"/>
        <v>0</v>
      </c>
      <c r="AH61" s="254">
        <f t="shared" si="21"/>
        <v>0.99999999999999989</v>
      </c>
      <c r="AS61" s="232"/>
      <c r="AT61" s="232"/>
      <c r="AU61" s="427" t="s">
        <v>187</v>
      </c>
      <c r="AV61" s="422">
        <f>COUNTIFS('All groups'!$BP:$BP,AV$29,'All groups'!$AI:$AI,"Yes")</f>
        <v>2</v>
      </c>
      <c r="AW61" s="422">
        <f>COUNTIFS('All groups'!$BP:$BP,AW$29,'All groups'!$AI:$AI,"Yes")</f>
        <v>0</v>
      </c>
      <c r="AX61" s="422">
        <f>COUNTIFS('All groups'!$BP:$BP,AX$29,'All groups'!$AI:$AI,"Yes")</f>
        <v>1</v>
      </c>
      <c r="AY61" s="422">
        <f>COUNTIFS('All groups'!$BP:$BP,AY$29,'All groups'!$AI:$AI,"Yes")</f>
        <v>0</v>
      </c>
      <c r="AZ61" s="422">
        <f>COUNTIFS('All groups'!$BP:$BP,AZ$29,'All groups'!$AI:$AI,"Yes")</f>
        <v>0</v>
      </c>
      <c r="BA61" s="422">
        <f>COUNTIFS('All groups'!$BP:$BP,BA$29,'All groups'!$AI:$AI,"Yes")</f>
        <v>1</v>
      </c>
      <c r="BB61" s="422">
        <f>COUNTIFS('All groups'!$BP:$BP,BB$29,'All groups'!$AI:$AI,"Yes")</f>
        <v>0</v>
      </c>
      <c r="BC61" s="283">
        <f t="shared" si="17"/>
        <v>0</v>
      </c>
      <c r="BD61" s="283">
        <f>COUNTIF('All groups'!$AI:$AI,"Yes")</f>
        <v>4</v>
      </c>
      <c r="BF61" s="419">
        <f t="shared" si="14"/>
        <v>1</v>
      </c>
      <c r="BG61" s="419">
        <f t="shared" si="15"/>
        <v>1</v>
      </c>
      <c r="BJ61" s="212"/>
    </row>
    <row r="62" spans="4:62" ht="60" customHeight="1" x14ac:dyDescent="0.4">
      <c r="D62" s="222" t="s">
        <v>158</v>
      </c>
      <c r="E62" s="254">
        <f t="shared" ref="E62:K62" si="42">E41/SUM($E41:$J41)</f>
        <v>7.4999999999999997E-2</v>
      </c>
      <c r="F62" s="254">
        <f t="shared" si="42"/>
        <v>2.5000000000000001E-2</v>
      </c>
      <c r="G62" s="254">
        <f t="shared" si="42"/>
        <v>0.05</v>
      </c>
      <c r="H62" s="254">
        <f t="shared" si="42"/>
        <v>0.1</v>
      </c>
      <c r="I62" s="254">
        <f t="shared" si="42"/>
        <v>0.2</v>
      </c>
      <c r="J62" s="254">
        <f t="shared" si="42"/>
        <v>0.55000000000000004</v>
      </c>
      <c r="K62" s="254">
        <f t="shared" si="42"/>
        <v>0</v>
      </c>
      <c r="L62" s="254">
        <f t="shared" si="19"/>
        <v>1</v>
      </c>
      <c r="M62" s="201"/>
      <c r="R62"/>
      <c r="Z62" s="328" t="s">
        <v>158</v>
      </c>
      <c r="AA62" s="254">
        <f t="shared" ref="AA62:AG62" si="43">AA41/SUM($AA41:$AF41)</f>
        <v>0.14285714285714285</v>
      </c>
      <c r="AB62" s="254">
        <f t="shared" si="43"/>
        <v>0.14285714285714285</v>
      </c>
      <c r="AC62" s="254">
        <f t="shared" si="43"/>
        <v>0</v>
      </c>
      <c r="AD62" s="254">
        <f t="shared" si="43"/>
        <v>0</v>
      </c>
      <c r="AE62" s="254">
        <f t="shared" si="43"/>
        <v>0.42857142857142855</v>
      </c>
      <c r="AF62" s="254">
        <f t="shared" si="43"/>
        <v>0.2857142857142857</v>
      </c>
      <c r="AG62" s="254">
        <f t="shared" si="43"/>
        <v>0</v>
      </c>
      <c r="AH62" s="254">
        <f t="shared" si="21"/>
        <v>0.99999999999999989</v>
      </c>
      <c r="AS62" s="232"/>
      <c r="AT62" s="232"/>
      <c r="AU62" s="427" t="s">
        <v>188</v>
      </c>
      <c r="AV62" s="422">
        <f>COUNTIFS('All groups'!$BQ:$BQ,AV$29,'All groups'!$AI:$AI,"Yes")</f>
        <v>2</v>
      </c>
      <c r="AW62" s="422">
        <f>COUNTIFS('All groups'!$BQ:$BQ,AW$29,'All groups'!$AI:$AI,"Yes")</f>
        <v>0</v>
      </c>
      <c r="AX62" s="422">
        <f>COUNTIFS('All groups'!$BQ:$BQ,AX$29,'All groups'!$AI:$AI,"Yes")</f>
        <v>1</v>
      </c>
      <c r="AY62" s="422">
        <f>COUNTIFS('All groups'!$BQ:$BQ,AY$29,'All groups'!$AI:$AI,"Yes")</f>
        <v>0</v>
      </c>
      <c r="AZ62" s="422">
        <f>COUNTIFS('All groups'!$BQ:$BQ,AZ$29,'All groups'!$AI:$AI,"Yes")</f>
        <v>0</v>
      </c>
      <c r="BA62" s="422">
        <f>COUNTIFS('All groups'!$BQ:$BQ,BA$29,'All groups'!$AI:$AI,"Yes")</f>
        <v>1</v>
      </c>
      <c r="BB62" s="422">
        <f>COUNTIFS('All groups'!$BQ:$BQ,BB$29,'All groups'!$AI:$AI,"Yes")</f>
        <v>0</v>
      </c>
      <c r="BC62" s="283">
        <f t="shared" si="17"/>
        <v>0</v>
      </c>
      <c r="BD62" s="283">
        <f>COUNTIF('All groups'!$AI:$AI,"Yes")</f>
        <v>4</v>
      </c>
      <c r="BF62" s="419">
        <f t="shared" si="14"/>
        <v>1</v>
      </c>
      <c r="BG62" s="419">
        <f t="shared" si="15"/>
        <v>1</v>
      </c>
      <c r="BJ62" s="212"/>
    </row>
    <row r="63" spans="4:62" ht="60" customHeight="1" x14ac:dyDescent="0.4">
      <c r="D63" s="222" t="s">
        <v>160</v>
      </c>
      <c r="E63" s="254">
        <f t="shared" ref="E63:K63" si="44">E42/SUM($E42:$J42)</f>
        <v>0.05</v>
      </c>
      <c r="F63" s="254">
        <f t="shared" si="44"/>
        <v>2.5000000000000001E-2</v>
      </c>
      <c r="G63" s="254">
        <f t="shared" si="44"/>
        <v>2.5000000000000001E-2</v>
      </c>
      <c r="H63" s="254">
        <f t="shared" si="44"/>
        <v>2.5000000000000001E-2</v>
      </c>
      <c r="I63" s="254">
        <f t="shared" si="44"/>
        <v>0.27500000000000002</v>
      </c>
      <c r="J63" s="254">
        <f t="shared" si="44"/>
        <v>0.6</v>
      </c>
      <c r="K63" s="254">
        <f t="shared" si="44"/>
        <v>0</v>
      </c>
      <c r="L63" s="254">
        <f t="shared" si="19"/>
        <v>1</v>
      </c>
      <c r="M63" s="201"/>
      <c r="Z63" s="328" t="s">
        <v>160</v>
      </c>
      <c r="AA63" s="254">
        <f t="shared" ref="AA63:AG63" si="45">AA42/SUM($AA42:$AF42)</f>
        <v>0.14285714285714285</v>
      </c>
      <c r="AB63" s="254">
        <f t="shared" si="45"/>
        <v>0</v>
      </c>
      <c r="AC63" s="254">
        <f t="shared" si="45"/>
        <v>0</v>
      </c>
      <c r="AD63" s="254">
        <f t="shared" si="45"/>
        <v>0.2857142857142857</v>
      </c>
      <c r="AE63" s="254">
        <f t="shared" si="45"/>
        <v>0.2857142857142857</v>
      </c>
      <c r="AF63" s="254">
        <f t="shared" si="45"/>
        <v>0.2857142857142857</v>
      </c>
      <c r="AG63" s="254">
        <f t="shared" si="45"/>
        <v>0</v>
      </c>
      <c r="AH63" s="254">
        <f t="shared" si="21"/>
        <v>0.99999999999999989</v>
      </c>
      <c r="AS63" s="232"/>
      <c r="AT63" s="232"/>
      <c r="AU63" s="427" t="s">
        <v>189</v>
      </c>
      <c r="AV63" s="422">
        <f>COUNTIFS('All groups'!$BR:$BR,AV$29,'All groups'!$AI:$AI,"Yes")</f>
        <v>2</v>
      </c>
      <c r="AW63" s="422">
        <f>COUNTIFS('All groups'!$BR:$BR,AW$29,'All groups'!$AI:$AI,"Yes")</f>
        <v>0</v>
      </c>
      <c r="AX63" s="422">
        <f>COUNTIFS('All groups'!$BR:$BR,AX$29,'All groups'!$AI:$AI,"Yes")</f>
        <v>1</v>
      </c>
      <c r="AY63" s="422">
        <f>COUNTIFS('All groups'!$BR:$BR,AY$29,'All groups'!$AI:$AI,"Yes")</f>
        <v>0</v>
      </c>
      <c r="AZ63" s="422">
        <f>COUNTIFS('All groups'!$BR:$BR,AZ$29,'All groups'!$AI:$AI,"Yes")</f>
        <v>0</v>
      </c>
      <c r="BA63" s="422">
        <f>COUNTIFS('All groups'!$BR:$BR,BA$29,'All groups'!$AI:$AI,"Yes")</f>
        <v>1</v>
      </c>
      <c r="BB63" s="422">
        <f>COUNTIFS('All groups'!$BR:$BR,BB$29,'All groups'!$AI:$AI,"Yes")</f>
        <v>0</v>
      </c>
      <c r="BC63" s="283">
        <f t="shared" si="17"/>
        <v>0</v>
      </c>
      <c r="BD63" s="283">
        <f>COUNTIF('All groups'!$AI:$AI,"Yes")</f>
        <v>4</v>
      </c>
      <c r="BF63" s="419">
        <f t="shared" si="14"/>
        <v>1</v>
      </c>
      <c r="BG63" s="419">
        <f t="shared" si="15"/>
        <v>1</v>
      </c>
      <c r="BJ63" s="212"/>
    </row>
    <row r="64" spans="4:62" ht="60" customHeight="1" x14ac:dyDescent="0.4">
      <c r="D64" s="222" t="s">
        <v>162</v>
      </c>
      <c r="E64" s="254">
        <f t="shared" ref="E64:K64" si="46">E43/SUM($E43:$J43)</f>
        <v>7.6923076923076927E-2</v>
      </c>
      <c r="F64" s="254">
        <f t="shared" si="46"/>
        <v>0.15384615384615385</v>
      </c>
      <c r="G64" s="254">
        <f t="shared" si="46"/>
        <v>7.6923076923076927E-2</v>
      </c>
      <c r="H64" s="254">
        <f t="shared" si="46"/>
        <v>0.17948717948717949</v>
      </c>
      <c r="I64" s="254">
        <f t="shared" si="46"/>
        <v>0.23076923076923078</v>
      </c>
      <c r="J64" s="254">
        <f t="shared" si="46"/>
        <v>0.28205128205128205</v>
      </c>
      <c r="K64" s="254">
        <f t="shared" si="46"/>
        <v>2.564102564102564E-2</v>
      </c>
      <c r="L64" s="254">
        <f t="shared" si="19"/>
        <v>1</v>
      </c>
      <c r="M64" s="201"/>
      <c r="Z64" s="328" t="s">
        <v>162</v>
      </c>
      <c r="AA64" s="254">
        <f t="shared" ref="AA64:AG64" si="47">AA43/SUM($AA43:$AF43)</f>
        <v>0.14285714285714285</v>
      </c>
      <c r="AB64" s="254">
        <f t="shared" si="47"/>
        <v>0</v>
      </c>
      <c r="AC64" s="254">
        <f t="shared" si="47"/>
        <v>0.2857142857142857</v>
      </c>
      <c r="AD64" s="254">
        <f t="shared" si="47"/>
        <v>0.2857142857142857</v>
      </c>
      <c r="AE64" s="254">
        <f t="shared" si="47"/>
        <v>0.2857142857142857</v>
      </c>
      <c r="AF64" s="254">
        <f t="shared" si="47"/>
        <v>0</v>
      </c>
      <c r="AG64" s="254">
        <f t="shared" si="47"/>
        <v>0</v>
      </c>
      <c r="AH64" s="254">
        <f t="shared" si="21"/>
        <v>0.99999999999999989</v>
      </c>
      <c r="AS64" s="232"/>
      <c r="AT64" s="232"/>
      <c r="AU64" s="427" t="s">
        <v>190</v>
      </c>
      <c r="AV64" s="422">
        <f>COUNTIFS('All groups'!$BS:$BS,AV$29,'All groups'!$AI:$AI,"Yes")</f>
        <v>2</v>
      </c>
      <c r="AW64" s="422">
        <f>COUNTIFS('All groups'!$BS:$BS,AW$29,'All groups'!$AI:$AI,"Yes")</f>
        <v>0</v>
      </c>
      <c r="AX64" s="422">
        <f>COUNTIFS('All groups'!$BS:$BS,AX$29,'All groups'!$AI:$AI,"Yes")</f>
        <v>0</v>
      </c>
      <c r="AY64" s="422">
        <f>COUNTIFS('All groups'!$BS:$BS,AY$29,'All groups'!$AI:$AI,"Yes")</f>
        <v>0</v>
      </c>
      <c r="AZ64" s="422">
        <f>COUNTIFS('All groups'!$BS:$BS,AZ$29,'All groups'!$AI:$AI,"Yes")</f>
        <v>1</v>
      </c>
      <c r="BA64" s="422">
        <f>COUNTIFS('All groups'!$BS:$BS,BA$29,'All groups'!$AI:$AI,"Yes")</f>
        <v>1</v>
      </c>
      <c r="BB64" s="422">
        <f>COUNTIFS('All groups'!$BS:$BS,BB$29,'All groups'!$AI:$AI,"Yes")</f>
        <v>0</v>
      </c>
      <c r="BC64" s="283">
        <f t="shared" si="17"/>
        <v>0</v>
      </c>
      <c r="BD64" s="283">
        <f>COUNTIF('All groups'!$AI:$AI,"Yes")</f>
        <v>4</v>
      </c>
      <c r="BF64" s="419">
        <f t="shared" si="14"/>
        <v>0</v>
      </c>
      <c r="BG64" s="419">
        <f t="shared" si="15"/>
        <v>2</v>
      </c>
      <c r="BJ64" s="212"/>
    </row>
    <row r="65" spans="3:62" ht="60" customHeight="1" x14ac:dyDescent="0.4">
      <c r="D65" s="222" t="s">
        <v>164</v>
      </c>
      <c r="E65" s="254">
        <f t="shared" ref="E65:K65" si="48">E44/SUM($E44:$J44)</f>
        <v>0.2</v>
      </c>
      <c r="F65" s="254">
        <f t="shared" si="48"/>
        <v>0.1</v>
      </c>
      <c r="G65" s="254">
        <f t="shared" si="48"/>
        <v>0.15</v>
      </c>
      <c r="H65" s="254">
        <f t="shared" si="48"/>
        <v>0.125</v>
      </c>
      <c r="I65" s="254">
        <f t="shared" si="48"/>
        <v>0.2</v>
      </c>
      <c r="J65" s="254">
        <f t="shared" si="48"/>
        <v>0.22500000000000001</v>
      </c>
      <c r="K65" s="254">
        <f t="shared" si="48"/>
        <v>0</v>
      </c>
      <c r="L65" s="254">
        <f t="shared" si="19"/>
        <v>1.0000000000000002</v>
      </c>
      <c r="M65" s="201"/>
      <c r="Z65" s="328" t="s">
        <v>164</v>
      </c>
      <c r="AA65" s="254">
        <f t="shared" ref="AA65:AG65" si="49">AA44/SUM($AA44:$AF44)</f>
        <v>0.14285714285714285</v>
      </c>
      <c r="AB65" s="254">
        <f t="shared" si="49"/>
        <v>0</v>
      </c>
      <c r="AC65" s="254">
        <f t="shared" si="49"/>
        <v>0.14285714285714285</v>
      </c>
      <c r="AD65" s="254">
        <f t="shared" si="49"/>
        <v>0.14285714285714285</v>
      </c>
      <c r="AE65" s="254">
        <f t="shared" si="49"/>
        <v>0.2857142857142857</v>
      </c>
      <c r="AF65" s="254">
        <f t="shared" si="49"/>
        <v>0.2857142857142857</v>
      </c>
      <c r="AG65" s="254">
        <f t="shared" si="49"/>
        <v>0</v>
      </c>
      <c r="AH65" s="254">
        <f t="shared" si="21"/>
        <v>0.99999999999999989</v>
      </c>
      <c r="AS65" s="232"/>
      <c r="AT65" s="232"/>
      <c r="AU65" s="427" t="s">
        <v>191</v>
      </c>
      <c r="AV65" s="422">
        <f>COUNTIFS('All groups'!$BT:$BT,AV$29,'All groups'!$AI:$AI,"Yes")</f>
        <v>2</v>
      </c>
      <c r="AW65" s="422">
        <f>COUNTIFS('All groups'!$BT:$BT,AW$29,'All groups'!$AI:$AI,"Yes")</f>
        <v>0</v>
      </c>
      <c r="AX65" s="422">
        <f>COUNTIFS('All groups'!$BT:$BT,AX$29,'All groups'!$AI:$AI,"Yes")</f>
        <v>0</v>
      </c>
      <c r="AY65" s="422">
        <f>COUNTIFS('All groups'!$BT:$BT,AY$29,'All groups'!$AI:$AI,"Yes")</f>
        <v>0</v>
      </c>
      <c r="AZ65" s="422">
        <f>COUNTIFS('All groups'!$BT:$BT,AZ$29,'All groups'!$AI:$AI,"Yes")</f>
        <v>1</v>
      </c>
      <c r="BA65" s="422">
        <f>COUNTIFS('All groups'!$BT:$BT,BA$29,'All groups'!$AI:$AI,"Yes")</f>
        <v>1</v>
      </c>
      <c r="BB65" s="422">
        <f>COUNTIFS('All groups'!$BT:$BT,BB$29,'All groups'!$AI:$AI,"Yes")</f>
        <v>0</v>
      </c>
      <c r="BC65" s="283">
        <f t="shared" si="17"/>
        <v>0</v>
      </c>
      <c r="BD65" s="283">
        <f>COUNTIF('All groups'!$AI:$AI,"Yes")</f>
        <v>4</v>
      </c>
      <c r="BF65" s="419">
        <f t="shared" si="14"/>
        <v>0</v>
      </c>
      <c r="BG65" s="419">
        <f t="shared" si="15"/>
        <v>2</v>
      </c>
      <c r="BJ65" s="212"/>
    </row>
    <row r="66" spans="3:62" ht="60" customHeight="1" x14ac:dyDescent="0.4">
      <c r="AS66" s="232"/>
      <c r="AT66" s="232"/>
      <c r="AU66" s="427" t="s">
        <v>193</v>
      </c>
      <c r="AV66" s="422">
        <f>COUNTIFS('All groups'!$BU:$BU,AV$29,'All groups'!$AI:$AI,"Yes")</f>
        <v>2</v>
      </c>
      <c r="AW66" s="422">
        <f>COUNTIFS('All groups'!$BU:$BU,AW$29,'All groups'!$AI:$AI,"Yes")</f>
        <v>0</v>
      </c>
      <c r="AX66" s="422">
        <f>COUNTIFS('All groups'!$BU:$BU,AX$29,'All groups'!$AI:$AI,"Yes")</f>
        <v>0</v>
      </c>
      <c r="AY66" s="422">
        <f>COUNTIFS('All groups'!$BU:$BU,AY$29,'All groups'!$AI:$AI,"Yes")</f>
        <v>0</v>
      </c>
      <c r="AZ66" s="422">
        <f>COUNTIFS('All groups'!$BU:$BU,AZ$29,'All groups'!$AI:$AI,"Yes")</f>
        <v>1</v>
      </c>
      <c r="BA66" s="422">
        <f>COUNTIFS('All groups'!$BU:$BU,BA$29,'All groups'!$AI:$AI,"Yes")</f>
        <v>1</v>
      </c>
      <c r="BB66" s="422">
        <f>COUNTIFS('All groups'!$BU:$BU,BB$29,'All groups'!$AI:$AI,"Yes")</f>
        <v>0</v>
      </c>
      <c r="BC66" s="283">
        <f t="shared" si="17"/>
        <v>0</v>
      </c>
      <c r="BD66" s="283">
        <f>COUNTIF('All groups'!$AI:$AI,"Yes")</f>
        <v>4</v>
      </c>
      <c r="BF66" s="419">
        <f t="shared" si="14"/>
        <v>0</v>
      </c>
      <c r="BG66" s="419">
        <f t="shared" si="15"/>
        <v>2</v>
      </c>
      <c r="BJ66" s="212"/>
    </row>
    <row r="67" spans="3:62" ht="60" customHeight="1" x14ac:dyDescent="0.35">
      <c r="C67" s="772" t="s">
        <v>192</v>
      </c>
      <c r="D67" s="772"/>
      <c r="E67" s="772"/>
      <c r="F67" s="772"/>
      <c r="G67" s="772"/>
      <c r="H67" s="772"/>
      <c r="I67" s="772"/>
      <c r="J67" s="772"/>
      <c r="K67" s="772"/>
      <c r="L67" s="772"/>
      <c r="Y67" s="772" t="s">
        <v>192</v>
      </c>
      <c r="Z67" s="772"/>
      <c r="AA67" s="772"/>
      <c r="AB67" s="772"/>
      <c r="AC67" s="772"/>
      <c r="AD67" s="772"/>
      <c r="AE67" s="772"/>
      <c r="AF67" s="772"/>
      <c r="AG67" s="772"/>
      <c r="AH67" s="772"/>
      <c r="AS67" s="232"/>
      <c r="AT67" s="232"/>
      <c r="AU67" s="427" t="s">
        <v>194</v>
      </c>
      <c r="AV67" s="422">
        <f>COUNTIFS('All groups'!$BV:$BV,AV$29,'All groups'!$AI:$AI,"Yes")</f>
        <v>2</v>
      </c>
      <c r="AW67" s="422">
        <f>COUNTIFS('All groups'!$BV:$BV,AW$29,'All groups'!$AI:$AI,"Yes")</f>
        <v>0</v>
      </c>
      <c r="AX67" s="422">
        <f>COUNTIFS('All groups'!$BV:$BV,AX$29,'All groups'!$AI:$AI,"Yes")</f>
        <v>0</v>
      </c>
      <c r="AY67" s="422">
        <f>COUNTIFS('All groups'!$BV:$BV,AY$29,'All groups'!$AI:$AI,"Yes")</f>
        <v>0</v>
      </c>
      <c r="AZ67" s="422">
        <f>COUNTIFS('All groups'!$BV:$BV,AZ$29,'All groups'!$AI:$AI,"Yes")</f>
        <v>1</v>
      </c>
      <c r="BA67" s="422">
        <f>COUNTIFS('All groups'!$BV:$BV,BA$29,'All groups'!$AI:$AI,"Yes")</f>
        <v>1</v>
      </c>
      <c r="BB67" s="422">
        <f>COUNTIFS('All groups'!$BV:$BV,BB$29,'All groups'!$AI:$AI,"Yes")</f>
        <v>0</v>
      </c>
      <c r="BC67" s="283">
        <f t="shared" si="17"/>
        <v>0</v>
      </c>
      <c r="BD67" s="283">
        <f>COUNTIF('All groups'!$AI:$AI,"Yes")</f>
        <v>4</v>
      </c>
      <c r="BF67" s="419">
        <f t="shared" si="14"/>
        <v>0</v>
      </c>
      <c r="BG67" s="419">
        <f t="shared" si="15"/>
        <v>2</v>
      </c>
      <c r="BJ67" s="212"/>
    </row>
    <row r="68" spans="3:62" ht="60" customHeight="1" x14ac:dyDescent="0.4">
      <c r="AS68" s="232"/>
      <c r="AT68" s="232"/>
      <c r="AU68" s="427" t="s">
        <v>195</v>
      </c>
      <c r="AV68" s="422">
        <f>COUNTIFS('All groups'!$BW:$BW,AV$29,'All groups'!$AI:$AI,"Yes")</f>
        <v>2</v>
      </c>
      <c r="AW68" s="422">
        <f>COUNTIFS('All groups'!$BW:$BW,AW$29,'All groups'!$AI:$AI,"Yes")</f>
        <v>0</v>
      </c>
      <c r="AX68" s="422">
        <f>COUNTIFS('All groups'!$BW:$BW,AX$29,'All groups'!$AI:$AI,"Yes")</f>
        <v>1</v>
      </c>
      <c r="AY68" s="422">
        <f>COUNTIFS('All groups'!$BW:$BW,AY$29,'All groups'!$AI:$AI,"Yes")</f>
        <v>0</v>
      </c>
      <c r="AZ68" s="422">
        <f>COUNTIFS('All groups'!$BW:$BW,AZ$29,'All groups'!$AI:$AI,"Yes")</f>
        <v>0</v>
      </c>
      <c r="BA68" s="422">
        <f>COUNTIFS('All groups'!$BW:$BW,BA$29,'All groups'!$AI:$AI,"Yes")</f>
        <v>1</v>
      </c>
      <c r="BB68" s="422">
        <f>COUNTIFS('All groups'!$BW:$BW,BB$29,'All groups'!$AI:$AI,"Yes")</f>
        <v>0</v>
      </c>
      <c r="BC68" s="283">
        <f t="shared" si="17"/>
        <v>0</v>
      </c>
      <c r="BD68" s="283">
        <f>COUNTIF('All groups'!$AI:$AI,"Yes")</f>
        <v>4</v>
      </c>
      <c r="BF68" s="419">
        <f t="shared" si="14"/>
        <v>1</v>
      </c>
      <c r="BG68" s="419">
        <f t="shared" si="15"/>
        <v>1</v>
      </c>
      <c r="BJ68" s="212"/>
    </row>
    <row r="69" spans="3:62" ht="60" customHeight="1" x14ac:dyDescent="0.4">
      <c r="AS69" s="232"/>
      <c r="AT69" s="232"/>
      <c r="AU69" s="427" t="s">
        <v>197</v>
      </c>
      <c r="AV69" s="422">
        <f>COUNTIFS('All groups'!$BX:$BX,AV$29,'All groups'!$AI:$AI,"Yes")</f>
        <v>2</v>
      </c>
      <c r="AW69" s="422">
        <f>COUNTIFS('All groups'!$BX:$BX,AW$29,'All groups'!$AI:$AI,"Yes")</f>
        <v>0</v>
      </c>
      <c r="AX69" s="422">
        <f>COUNTIFS('All groups'!$BX:$BX,AX$29,'All groups'!$AI:$AI,"Yes")</f>
        <v>1</v>
      </c>
      <c r="AY69" s="422">
        <f>COUNTIFS('All groups'!$BX:$BX,AY$29,'All groups'!$AI:$AI,"Yes")</f>
        <v>0</v>
      </c>
      <c r="AZ69" s="422">
        <f>COUNTIFS('All groups'!$BX:$BX,AZ$29,'All groups'!$AI:$AI,"Yes")</f>
        <v>0</v>
      </c>
      <c r="BA69" s="422">
        <f>COUNTIFS('All groups'!$BX:$BX,BA$29,'All groups'!$AI:$AI,"Yes")</f>
        <v>1</v>
      </c>
      <c r="BB69" s="422">
        <f>COUNTIFS('All groups'!$BX:$BX,BB$29,'All groups'!$AI:$AI,"Yes")</f>
        <v>0</v>
      </c>
      <c r="BC69" s="283">
        <f t="shared" si="17"/>
        <v>0</v>
      </c>
      <c r="BD69" s="283">
        <f>COUNTIF('All groups'!$AI:$AI,"Yes")</f>
        <v>4</v>
      </c>
      <c r="BF69" s="419">
        <f t="shared" si="14"/>
        <v>1</v>
      </c>
      <c r="BG69" s="419">
        <f t="shared" si="15"/>
        <v>1</v>
      </c>
      <c r="BJ69" s="212"/>
    </row>
    <row r="70" spans="3:62" ht="60" customHeight="1" x14ac:dyDescent="0.45">
      <c r="D70" s="222" t="s">
        <v>196</v>
      </c>
      <c r="E70" s="422">
        <f>COUNTIFS('All groups'!TT:TT,"Yes",'All groups'!$UK:$UK,'Decision tree'!$D70)</f>
        <v>39</v>
      </c>
      <c r="F70" s="255">
        <f>SUM(E70)/40</f>
        <v>0.97499999999999998</v>
      </c>
      <c r="G70" s="230"/>
      <c r="Z70" s="328" t="s">
        <v>196</v>
      </c>
      <c r="AA70" s="422">
        <f>COUNTIFS('All groups'!AF:AF,"Yes",'All groups'!$HJ:$HJ,'Decision tree'!$D70)</f>
        <v>7</v>
      </c>
      <c r="AB70" s="255">
        <f>SUM(AA70)/7</f>
        <v>1</v>
      </c>
      <c r="AS70" s="232"/>
      <c r="AT70" s="232"/>
      <c r="AU70" s="427" t="s">
        <v>199</v>
      </c>
      <c r="AV70" s="422">
        <f>COUNTIFS('All groups'!$BY:$BY,AV$29,'All groups'!$AI:$AI,"Yes")</f>
        <v>2</v>
      </c>
      <c r="AW70" s="422">
        <f>COUNTIFS('All groups'!$BY:$BY,AW$29,'All groups'!$AI:$AI,"Yes")</f>
        <v>0</v>
      </c>
      <c r="AX70" s="422">
        <f>COUNTIFS('All groups'!$BY:$BY,AX$29,'All groups'!$AI:$AI,"Yes")</f>
        <v>0</v>
      </c>
      <c r="AY70" s="422">
        <f>COUNTIFS('All groups'!$BY:$BY,AY$29,'All groups'!$AI:$AI,"Yes")</f>
        <v>0</v>
      </c>
      <c r="AZ70" s="422">
        <f>COUNTIFS('All groups'!$BY:$BY,AZ$29,'All groups'!$AI:$AI,"Yes")</f>
        <v>1</v>
      </c>
      <c r="BA70" s="422">
        <f>COUNTIFS('All groups'!$BY:$BY,BA$29,'All groups'!$AI:$AI,"Yes")</f>
        <v>1</v>
      </c>
      <c r="BB70" s="422">
        <f>COUNTIFS('All groups'!$BY:$BY,BB$29,'All groups'!$AI:$AI,"Yes")</f>
        <v>0</v>
      </c>
      <c r="BC70" s="283">
        <f t="shared" si="17"/>
        <v>0</v>
      </c>
      <c r="BD70" s="283">
        <f>COUNTIF('All groups'!$AI:$AI,"Yes")</f>
        <v>4</v>
      </c>
      <c r="BF70" s="419">
        <f t="shared" si="14"/>
        <v>0</v>
      </c>
      <c r="BG70" s="419">
        <f t="shared" si="15"/>
        <v>2</v>
      </c>
    </row>
    <row r="71" spans="3:62" ht="60" customHeight="1" x14ac:dyDescent="0.45">
      <c r="D71" s="222" t="s">
        <v>198</v>
      </c>
      <c r="E71" s="422">
        <f>COUNTIFS('All groups'!TT:TT,"Yes",'All groups'!$UL:$UL,'Decision tree'!$D71)</f>
        <v>20</v>
      </c>
      <c r="F71" s="255">
        <f t="shared" ref="F71:F81" si="50">SUM(E71)/40</f>
        <v>0.5</v>
      </c>
      <c r="G71" s="230"/>
      <c r="Z71" s="328" t="s">
        <v>198</v>
      </c>
      <c r="AA71" s="422">
        <f>COUNTIFS('All groups'!AF:AF,"Yes",'All groups'!$HK:$HK,'Decision tree'!$D71)</f>
        <v>3</v>
      </c>
      <c r="AB71" s="255">
        <f t="shared" ref="AB71:AB78" si="51">SUM(AA71)/7</f>
        <v>0.42857142857142855</v>
      </c>
      <c r="AS71" s="232"/>
      <c r="AT71" s="232"/>
      <c r="AU71" s="338"/>
      <c r="AV71" s="419"/>
      <c r="AW71" s="419"/>
      <c r="AX71" s="419"/>
      <c r="AY71" s="419"/>
      <c r="AZ71" s="419"/>
      <c r="BA71" s="419"/>
      <c r="BB71" s="419"/>
      <c r="BC71" s="419"/>
      <c r="BD71" s="419"/>
    </row>
    <row r="72" spans="3:62" ht="40" customHeight="1" x14ac:dyDescent="0.45">
      <c r="D72" s="222" t="s">
        <v>200</v>
      </c>
      <c r="E72" s="422">
        <f>COUNTIFS('All groups'!TT:TT,"Yes",'All groups'!$UM:$UM,'Decision tree'!$D72)</f>
        <v>10</v>
      </c>
      <c r="F72" s="255">
        <f t="shared" si="50"/>
        <v>0.25</v>
      </c>
      <c r="G72" s="230"/>
      <c r="Z72" s="328" t="s">
        <v>200</v>
      </c>
      <c r="AA72" s="422">
        <f>COUNTIFS('All groups'!AF:AF,"Yes",'All groups'!$HL:$HL,'Decision tree'!$D72)</f>
        <v>2</v>
      </c>
      <c r="AB72" s="255">
        <f t="shared" si="51"/>
        <v>0.2857142857142857</v>
      </c>
      <c r="AS72" s="232"/>
      <c r="AT72" s="232"/>
    </row>
    <row r="73" spans="3:62" ht="40" customHeight="1" x14ac:dyDescent="0.45">
      <c r="D73" s="222" t="s">
        <v>201</v>
      </c>
      <c r="E73" s="422">
        <f>COUNTIFS('All groups'!TT:TT,"Yes",'All groups'!$UN:$UN,'Decision tree'!$D73)</f>
        <v>12</v>
      </c>
      <c r="F73" s="255">
        <f t="shared" si="50"/>
        <v>0.3</v>
      </c>
      <c r="G73" s="230"/>
      <c r="Z73" s="328" t="s">
        <v>201</v>
      </c>
      <c r="AA73" s="422">
        <f>COUNTIFS('All groups'!AF:AF,"Yes",'All groups'!$HM:$HM,'Decision tree'!$D73)</f>
        <v>2</v>
      </c>
      <c r="AB73" s="255">
        <f t="shared" si="51"/>
        <v>0.2857142857142857</v>
      </c>
      <c r="AS73" s="232"/>
      <c r="AT73" s="232"/>
      <c r="AU73" s="430" t="s">
        <v>202</v>
      </c>
    </row>
    <row r="74" spans="3:62" ht="40" customHeight="1" x14ac:dyDescent="0.45">
      <c r="D74" s="222" t="s">
        <v>203</v>
      </c>
      <c r="E74" s="422">
        <f>COUNTIFS('All groups'!TT:TT,"Yes",'All groups'!$UO:$UO,'Decision tree'!$D74)</f>
        <v>3</v>
      </c>
      <c r="F74" s="255">
        <f t="shared" si="50"/>
        <v>7.4999999999999997E-2</v>
      </c>
      <c r="G74" s="230"/>
      <c r="Z74" s="328" t="s">
        <v>203</v>
      </c>
      <c r="AA74" s="422">
        <f>COUNTIFS('All groups'!AF:AF,"Yes",'All groups'!$HN:$HN,'Decision tree'!$D74)</f>
        <v>0</v>
      </c>
      <c r="AB74" s="255">
        <f t="shared" si="51"/>
        <v>0</v>
      </c>
      <c r="AS74" s="232"/>
      <c r="AT74" s="232"/>
      <c r="AU74" s="763" t="s">
        <v>204</v>
      </c>
      <c r="AV74" s="428" t="s">
        <v>205</v>
      </c>
      <c r="AW74" s="760" t="s">
        <v>206</v>
      </c>
      <c r="AX74" s="760"/>
      <c r="AY74" s="760"/>
      <c r="AZ74" s="760"/>
      <c r="BA74" s="760"/>
      <c r="BB74" s="760"/>
      <c r="BC74" s="760"/>
    </row>
    <row r="75" spans="3:62" ht="40" customHeight="1" x14ac:dyDescent="0.45">
      <c r="D75" s="222" t="s">
        <v>207</v>
      </c>
      <c r="E75" s="422">
        <f>COUNTIFS('All groups'!TT:TT,"Yes",'All groups'!$UP:$UP,'Decision tree'!$D75)</f>
        <v>11</v>
      </c>
      <c r="F75" s="255">
        <f t="shared" si="50"/>
        <v>0.27500000000000002</v>
      </c>
      <c r="G75" s="230"/>
      <c r="Z75" s="328" t="s">
        <v>207</v>
      </c>
      <c r="AA75" s="422">
        <f>COUNTIFS('All groups'!AF:AF,"Yes",'All groups'!$HO:$HO,'Decision tree'!$D75)</f>
        <v>1</v>
      </c>
      <c r="AB75" s="255">
        <f t="shared" si="51"/>
        <v>0.14285714285714285</v>
      </c>
      <c r="AS75" s="232"/>
      <c r="AT75" s="232"/>
      <c r="AU75" s="763"/>
      <c r="AV75" s="428" t="s">
        <v>208</v>
      </c>
      <c r="AW75" s="760" t="s">
        <v>209</v>
      </c>
      <c r="AX75" s="760"/>
      <c r="AY75" s="760"/>
      <c r="AZ75" s="760"/>
      <c r="BA75" s="760"/>
      <c r="BB75" s="760"/>
      <c r="BC75" s="760"/>
    </row>
    <row r="76" spans="3:62" ht="40" customHeight="1" x14ac:dyDescent="0.45">
      <c r="D76" s="222" t="s">
        <v>210</v>
      </c>
      <c r="E76" s="422">
        <f>COUNTIFS('All groups'!TT:TT,"Yes",'All groups'!$UQ:$UQ,'Decision tree'!$D76)</f>
        <v>13</v>
      </c>
      <c r="F76" s="255">
        <f t="shared" si="50"/>
        <v>0.32500000000000001</v>
      </c>
      <c r="G76" s="230"/>
      <c r="Z76" s="328" t="s">
        <v>210</v>
      </c>
      <c r="AA76" s="422">
        <f>COUNTIFS('All groups'!AF:AF,"Yes",'All groups'!$HP:$HP,'Decision tree'!$D76)</f>
        <v>0</v>
      </c>
      <c r="AB76" s="255">
        <f t="shared" si="51"/>
        <v>0</v>
      </c>
      <c r="AS76" s="232"/>
      <c r="AT76" s="232"/>
      <c r="AU76" s="763"/>
      <c r="AV76" s="428" t="s">
        <v>211</v>
      </c>
      <c r="AW76" s="760" t="s">
        <v>212</v>
      </c>
      <c r="AX76" s="760"/>
      <c r="AY76" s="760"/>
      <c r="AZ76" s="760"/>
      <c r="BA76" s="760"/>
      <c r="BB76" s="760"/>
      <c r="BC76" s="760"/>
    </row>
    <row r="77" spans="3:62" ht="40" customHeight="1" x14ac:dyDescent="0.45">
      <c r="D77" s="222" t="s">
        <v>213</v>
      </c>
      <c r="E77" s="422">
        <f>COUNTIFS('All groups'!TT:TT,"Yes",'All groups'!$UR:$UR,'Decision tree'!$D77)</f>
        <v>1</v>
      </c>
      <c r="F77" s="255">
        <f t="shared" si="50"/>
        <v>2.5000000000000001E-2</v>
      </c>
      <c r="G77" s="230"/>
      <c r="Z77" s="328" t="s">
        <v>214</v>
      </c>
      <c r="AA77" s="422">
        <v>1</v>
      </c>
      <c r="AB77" s="255">
        <f t="shared" si="51"/>
        <v>0.14285714285714285</v>
      </c>
      <c r="AS77" s="232"/>
      <c r="AT77" s="232"/>
      <c r="AU77" s="763"/>
      <c r="AV77" s="428" t="s">
        <v>215</v>
      </c>
      <c r="AW77" s="760" t="s">
        <v>216</v>
      </c>
      <c r="AX77" s="760"/>
      <c r="AY77" s="760"/>
      <c r="AZ77" s="760"/>
      <c r="BA77" s="760"/>
      <c r="BB77" s="760"/>
      <c r="BC77" s="760"/>
    </row>
    <row r="78" spans="3:62" ht="40" customHeight="1" x14ac:dyDescent="0.45">
      <c r="D78" s="222" t="s">
        <v>217</v>
      </c>
      <c r="E78" s="422">
        <f>COUNTIFS('All groups'!TT:TT,"Yes",'All groups'!$UR:$UR,'Decision tree'!$D78)</f>
        <v>1</v>
      </c>
      <c r="F78" s="255">
        <f t="shared" si="50"/>
        <v>2.5000000000000001E-2</v>
      </c>
      <c r="G78" s="230"/>
      <c r="Z78" s="328" t="s">
        <v>218</v>
      </c>
      <c r="AA78" s="422">
        <v>1</v>
      </c>
      <c r="AB78" s="255">
        <f t="shared" si="51"/>
        <v>0.14285714285714285</v>
      </c>
      <c r="AS78" s="232"/>
      <c r="AT78" s="232"/>
      <c r="AU78" s="763"/>
      <c r="AV78" s="428" t="s">
        <v>219</v>
      </c>
      <c r="AW78" s="760" t="s">
        <v>220</v>
      </c>
      <c r="AX78" s="760"/>
      <c r="AY78" s="760"/>
      <c r="AZ78" s="760"/>
      <c r="BA78" s="760"/>
      <c r="BB78" s="760"/>
      <c r="BC78" s="760"/>
    </row>
    <row r="79" spans="3:62" ht="40" customHeight="1" x14ac:dyDescent="0.45">
      <c r="D79" s="222" t="s">
        <v>221</v>
      </c>
      <c r="E79" s="422">
        <f>COUNTIFS('All groups'!TT:TT,"Yes",'All groups'!$UR:$UR,'Decision tree'!$D79)</f>
        <v>1</v>
      </c>
      <c r="F79" s="255">
        <f t="shared" si="50"/>
        <v>2.5000000000000001E-2</v>
      </c>
      <c r="G79" s="230"/>
      <c r="Z79" s="338"/>
      <c r="AA79" s="419"/>
      <c r="AB79" s="339"/>
      <c r="AS79" s="232"/>
      <c r="AT79" s="232"/>
      <c r="AU79" s="763"/>
      <c r="AV79" s="428" t="s">
        <v>222</v>
      </c>
      <c r="AW79" s="760" t="s">
        <v>223</v>
      </c>
      <c r="AX79" s="760"/>
      <c r="AY79" s="760"/>
      <c r="AZ79" s="760"/>
      <c r="BA79" s="760"/>
      <c r="BB79" s="760"/>
      <c r="BC79" s="760"/>
    </row>
    <row r="80" spans="3:62" ht="40" customHeight="1" x14ac:dyDescent="0.5">
      <c r="D80" s="222" t="s">
        <v>224</v>
      </c>
      <c r="E80" s="422">
        <f>COUNTIFS('All groups'!TT:TT,"Yes",'All groups'!$UR:$UR,'Decision tree'!$D80)</f>
        <v>1</v>
      </c>
      <c r="F80" s="255">
        <f t="shared" si="50"/>
        <v>2.5000000000000001E-2</v>
      </c>
      <c r="G80" s="230"/>
      <c r="P80" s="210"/>
      <c r="Z80" s="338"/>
      <c r="AA80" s="419"/>
      <c r="AB80" s="339"/>
      <c r="AV80" s="379"/>
      <c r="AW80" s="380"/>
      <c r="AX80" s="380"/>
      <c r="AY80" s="380"/>
      <c r="AZ80" s="380"/>
      <c r="BA80" s="380"/>
      <c r="BB80" s="380"/>
      <c r="BC80" s="380"/>
    </row>
    <row r="81" spans="3:62" ht="66.650000000000006" customHeight="1" x14ac:dyDescent="0.5">
      <c r="D81" s="222" t="s">
        <v>225</v>
      </c>
      <c r="E81" s="422">
        <f>COUNTIFS('All groups'!TT:TT,"Yes",'All groups'!$UR:$UR,'Decision tree'!$D81)</f>
        <v>1</v>
      </c>
      <c r="F81" s="255">
        <f t="shared" si="50"/>
        <v>2.5000000000000001E-2</v>
      </c>
      <c r="G81" s="230"/>
      <c r="O81" s="210"/>
      <c r="P81" s="210"/>
      <c r="Q81" s="210"/>
      <c r="R81" s="210"/>
      <c r="S81" s="209"/>
      <c r="T81" s="209"/>
      <c r="U81" s="209"/>
      <c r="V81" s="209"/>
      <c r="W81" s="209"/>
      <c r="X81" s="209"/>
      <c r="Z81" s="338"/>
      <c r="AA81" s="419"/>
      <c r="AB81" s="339"/>
      <c r="AU81" s="429" t="s">
        <v>226</v>
      </c>
      <c r="AV81" s="428" t="s">
        <v>227</v>
      </c>
      <c r="AW81" s="757" t="s">
        <v>228</v>
      </c>
      <c r="AX81" s="758"/>
      <c r="AY81" s="758"/>
      <c r="AZ81" s="758"/>
      <c r="BA81" s="758"/>
      <c r="BB81" s="758"/>
      <c r="BC81" s="759"/>
    </row>
    <row r="82" spans="3:62" ht="40" customHeight="1" x14ac:dyDescent="0.5">
      <c r="O82" s="210"/>
      <c r="Q82" s="210"/>
      <c r="R82" s="210"/>
      <c r="S82" s="209"/>
      <c r="T82" s="209"/>
      <c r="U82" s="209"/>
      <c r="V82" s="209"/>
      <c r="W82" s="209"/>
      <c r="X82" s="209"/>
      <c r="AV82" s="428" t="s">
        <v>208</v>
      </c>
      <c r="AW82" s="760" t="s">
        <v>229</v>
      </c>
      <c r="AX82" s="760"/>
      <c r="AY82" s="760"/>
      <c r="AZ82" s="760"/>
      <c r="BA82" s="760"/>
      <c r="BB82" s="760"/>
      <c r="BC82" s="760"/>
    </row>
    <row r="83" spans="3:62" s="209" customFormat="1" ht="40" customHeight="1" x14ac:dyDescent="0.5">
      <c r="C83" s="772" t="s">
        <v>230</v>
      </c>
      <c r="D83" s="772"/>
      <c r="E83" s="772"/>
      <c r="F83" s="772"/>
      <c r="G83" s="772"/>
      <c r="H83" s="772"/>
      <c r="I83" s="772"/>
      <c r="J83" s="772"/>
      <c r="K83" s="772"/>
      <c r="L83" s="772"/>
      <c r="N83" s="210"/>
      <c r="O83" s="201"/>
      <c r="P83" s="201"/>
      <c r="Q83" s="201"/>
      <c r="R83" s="201"/>
      <c r="S83"/>
      <c r="T83"/>
      <c r="U83"/>
      <c r="V83"/>
      <c r="W83"/>
      <c r="X83"/>
      <c r="Y83" s="772" t="s">
        <v>230</v>
      </c>
      <c r="Z83" s="772"/>
      <c r="AA83" s="772"/>
      <c r="AB83" s="772"/>
      <c r="AC83" s="772"/>
      <c r="AD83" s="772"/>
      <c r="AE83" s="772"/>
      <c r="AF83" s="772"/>
      <c r="AG83" s="772"/>
      <c r="AH83" s="772"/>
      <c r="BJ83"/>
    </row>
    <row r="84" spans="3:62" ht="40" customHeight="1" x14ac:dyDescent="0.4"/>
    <row r="85" spans="3:62" ht="45.65" customHeight="1" x14ac:dyDescent="0.4">
      <c r="D85" s="222" t="s">
        <v>231</v>
      </c>
      <c r="E85" s="422">
        <f>COUNTIFS('All groups'!TT:TT,"Yes",'All groups'!$US:$US,'Decision tree'!$D85)</f>
        <v>28</v>
      </c>
      <c r="F85" s="256">
        <f>SUM(E85)/40</f>
        <v>0.7</v>
      </c>
      <c r="G85" s="231"/>
      <c r="Z85" s="328" t="s">
        <v>231</v>
      </c>
      <c r="AA85" s="422">
        <f>COUNTIFS('All groups'!AF:AF,"Yes",'All groups'!$HR:$HR,'Decision tree'!$D85)</f>
        <v>4</v>
      </c>
      <c r="AB85" s="256">
        <f>SUM(AA85)/7</f>
        <v>0.5714285714285714</v>
      </c>
      <c r="AU85" s="202"/>
      <c r="AV85" s="206" t="s">
        <v>127</v>
      </c>
      <c r="AW85" s="206" t="s">
        <v>128</v>
      </c>
      <c r="AX85" s="206" t="s">
        <v>130</v>
      </c>
      <c r="AY85" s="206" t="s">
        <v>129</v>
      </c>
      <c r="AZ85" s="206" t="s">
        <v>131</v>
      </c>
      <c r="BA85" s="206" t="s">
        <v>132</v>
      </c>
      <c r="BB85" s="206" t="s">
        <v>134</v>
      </c>
      <c r="BC85" s="446"/>
      <c r="BD85" s="446"/>
    </row>
    <row r="86" spans="3:62" ht="60" customHeight="1" x14ac:dyDescent="0.4">
      <c r="D86" s="222" t="s">
        <v>232</v>
      </c>
      <c r="E86" s="422">
        <f>COUNTIFS('All groups'!TT:TT,"Yes",'All groups'!$UT:$UT,'Decision tree'!$D86)</f>
        <v>33</v>
      </c>
      <c r="F86" s="256">
        <f>SUM(E86)/40</f>
        <v>0.82499999999999996</v>
      </c>
      <c r="G86" s="231"/>
      <c r="Z86" s="328" t="s">
        <v>232</v>
      </c>
      <c r="AA86" s="422">
        <f>COUNTIFS('All groups'!AF:AF,"Yes",'All groups'!$HS:$HS,'Decision tree'!$D86)</f>
        <v>6</v>
      </c>
      <c r="AB86" s="256">
        <f t="shared" ref="AB86:AB93" si="52">SUM(AA86)/7</f>
        <v>0.8571428571428571</v>
      </c>
      <c r="AU86" s="427" t="s">
        <v>137</v>
      </c>
      <c r="AV86" s="254">
        <f>AV30/SUM($AV30:$BC30)</f>
        <v>0.25</v>
      </c>
      <c r="AW86" s="254">
        <f t="shared" ref="AW86:BB86" si="53">AW30/SUM($AV30:$BC30)</f>
        <v>0</v>
      </c>
      <c r="AX86" s="254">
        <f t="shared" si="53"/>
        <v>0.25</v>
      </c>
      <c r="AY86" s="254">
        <f t="shared" si="53"/>
        <v>0</v>
      </c>
      <c r="AZ86" s="254">
        <f t="shared" si="53"/>
        <v>0</v>
      </c>
      <c r="BA86" s="254">
        <f t="shared" si="53"/>
        <v>0.25</v>
      </c>
      <c r="BB86" s="254">
        <f t="shared" si="53"/>
        <v>0.25</v>
      </c>
      <c r="BC86" s="431"/>
      <c r="BD86" s="431"/>
    </row>
    <row r="87" spans="3:62" ht="60" customHeight="1" x14ac:dyDescent="0.4">
      <c r="D87" s="222" t="s">
        <v>233</v>
      </c>
      <c r="E87" s="422">
        <f>COUNTIFS('All groups'!TT:TT,"Yes",'All groups'!$UU:$UU,'Decision tree'!$D87)</f>
        <v>23</v>
      </c>
      <c r="F87" s="256">
        <f t="shared" ref="F87:F93" si="54">SUM(E87)/40</f>
        <v>0.57499999999999996</v>
      </c>
      <c r="G87" s="231"/>
      <c r="Z87" s="328" t="s">
        <v>233</v>
      </c>
      <c r="AA87" s="422">
        <f>COUNTIFS('All groups'!AF:AF,"Yes",'All groups'!$HT:$HT,'Decision tree'!$D87)</f>
        <v>1</v>
      </c>
      <c r="AB87" s="256">
        <f t="shared" si="52"/>
        <v>0.14285714285714285</v>
      </c>
      <c r="AU87" s="427" t="s">
        <v>139</v>
      </c>
      <c r="AV87" s="254">
        <f t="shared" ref="AV87:BB87" si="55">AV31/SUM($AV31:$BC31)</f>
        <v>0.25</v>
      </c>
      <c r="AW87" s="254">
        <f t="shared" si="55"/>
        <v>0.25</v>
      </c>
      <c r="AX87" s="254">
        <f t="shared" si="55"/>
        <v>0</v>
      </c>
      <c r="AY87" s="254">
        <f t="shared" si="55"/>
        <v>0.25</v>
      </c>
      <c r="AZ87" s="254">
        <f t="shared" si="55"/>
        <v>0</v>
      </c>
      <c r="BA87" s="254">
        <f t="shared" si="55"/>
        <v>0</v>
      </c>
      <c r="BB87" s="254">
        <f t="shared" si="55"/>
        <v>0.25</v>
      </c>
      <c r="BC87" s="431"/>
      <c r="BD87" s="431"/>
    </row>
    <row r="88" spans="3:62" ht="60" customHeight="1" x14ac:dyDescent="0.4">
      <c r="D88" s="222" t="s">
        <v>234</v>
      </c>
      <c r="E88" s="422">
        <f>COUNTIFS('All groups'!TT:TT,"Yes",'All groups'!$UV:$UV,'Decision tree'!$D88)</f>
        <v>17</v>
      </c>
      <c r="F88" s="256">
        <f t="shared" si="54"/>
        <v>0.42499999999999999</v>
      </c>
      <c r="G88" s="231"/>
      <c r="Z88" s="328" t="s">
        <v>234</v>
      </c>
      <c r="AA88" s="422">
        <f>COUNTIFS('All groups'!AF:AF,"Yes",'All groups'!$HU:$HU,'Decision tree'!$D88)</f>
        <v>1</v>
      </c>
      <c r="AB88" s="256">
        <f t="shared" si="52"/>
        <v>0.14285714285714285</v>
      </c>
      <c r="AU88" s="427" t="s">
        <v>141</v>
      </c>
      <c r="AV88" s="254">
        <f t="shared" ref="AV88:BB88" si="56">AV32/SUM($AV32:$BC32)</f>
        <v>0.25</v>
      </c>
      <c r="AW88" s="254">
        <f t="shared" si="56"/>
        <v>0.25</v>
      </c>
      <c r="AX88" s="254">
        <f t="shared" si="56"/>
        <v>0</v>
      </c>
      <c r="AY88" s="254">
        <f t="shared" si="56"/>
        <v>0</v>
      </c>
      <c r="AZ88" s="254">
        <f t="shared" si="56"/>
        <v>0</v>
      </c>
      <c r="BA88" s="254">
        <f t="shared" si="56"/>
        <v>0.25</v>
      </c>
      <c r="BB88" s="254">
        <f t="shared" si="56"/>
        <v>0.25</v>
      </c>
      <c r="BC88" s="431"/>
      <c r="BD88" s="431"/>
    </row>
    <row r="89" spans="3:62" ht="60" customHeight="1" x14ac:dyDescent="0.4">
      <c r="D89" s="222" t="s">
        <v>235</v>
      </c>
      <c r="E89" s="422">
        <f>COUNTIFS('All groups'!TT:TT,"Yes",'All groups'!$UW:$UW,'Decision tree'!$D89)</f>
        <v>28</v>
      </c>
      <c r="F89" s="256">
        <f t="shared" si="54"/>
        <v>0.7</v>
      </c>
      <c r="G89" s="231"/>
      <c r="Z89" s="328" t="s">
        <v>235</v>
      </c>
      <c r="AA89" s="422">
        <f>COUNTIFS('All groups'!AF:AF,"Yes",'All groups'!$HY:$HY,'Decision tree'!$D89)</f>
        <v>1</v>
      </c>
      <c r="AB89" s="256">
        <f t="shared" si="52"/>
        <v>0.14285714285714285</v>
      </c>
      <c r="AU89" s="427" t="s">
        <v>143</v>
      </c>
      <c r="AV89" s="254">
        <f t="shared" ref="AV89:BB89" si="57">AV33/SUM($AV33:$BC33)</f>
        <v>0.25</v>
      </c>
      <c r="AW89" s="254">
        <f t="shared" si="57"/>
        <v>0</v>
      </c>
      <c r="AX89" s="254">
        <f t="shared" si="57"/>
        <v>0.25</v>
      </c>
      <c r="AY89" s="254">
        <f t="shared" si="57"/>
        <v>0</v>
      </c>
      <c r="AZ89" s="254">
        <f t="shared" si="57"/>
        <v>0.25</v>
      </c>
      <c r="BA89" s="254">
        <f t="shared" si="57"/>
        <v>0.25</v>
      </c>
      <c r="BB89" s="254">
        <f t="shared" si="57"/>
        <v>0</v>
      </c>
      <c r="BC89" s="431"/>
      <c r="BD89" s="431"/>
    </row>
    <row r="90" spans="3:62" ht="60" customHeight="1" x14ac:dyDescent="0.4">
      <c r="D90" s="222" t="s">
        <v>236</v>
      </c>
      <c r="E90" s="422">
        <v>0</v>
      </c>
      <c r="F90" s="256">
        <f t="shared" si="54"/>
        <v>0</v>
      </c>
      <c r="G90" s="231"/>
      <c r="Z90" s="328" t="s">
        <v>237</v>
      </c>
      <c r="AA90" s="422">
        <f>COUNTIFS('All groups'!AF:AF,"Yes",'All groups'!$HV:$HV,'Decision tree'!$D90)</f>
        <v>1</v>
      </c>
      <c r="AB90" s="256">
        <f t="shared" si="52"/>
        <v>0.14285714285714285</v>
      </c>
      <c r="AU90" s="427" t="s">
        <v>145</v>
      </c>
      <c r="AV90" s="254">
        <f t="shared" ref="AV90:BB90" si="58">AV34/SUM($AV34:$BC34)</f>
        <v>0</v>
      </c>
      <c r="AW90" s="254">
        <f t="shared" si="58"/>
        <v>0</v>
      </c>
      <c r="AX90" s="254">
        <f t="shared" si="58"/>
        <v>0.25</v>
      </c>
      <c r="AY90" s="254">
        <f t="shared" si="58"/>
        <v>0.25</v>
      </c>
      <c r="AZ90" s="254">
        <f t="shared" si="58"/>
        <v>0</v>
      </c>
      <c r="BA90" s="254">
        <f t="shared" si="58"/>
        <v>0.5</v>
      </c>
      <c r="BB90" s="254">
        <f t="shared" si="58"/>
        <v>0</v>
      </c>
      <c r="BC90" s="431"/>
      <c r="BD90" s="431"/>
    </row>
    <row r="91" spans="3:62" ht="60" customHeight="1" x14ac:dyDescent="0.4">
      <c r="D91" s="222" t="s">
        <v>238</v>
      </c>
      <c r="E91" s="422">
        <f>COUNTIFS('All groups'!TT:TT,"Yes",'All groups'!$UX:$UX,"EYFS")</f>
        <v>1</v>
      </c>
      <c r="F91" s="256">
        <f t="shared" si="54"/>
        <v>2.5000000000000001E-2</v>
      </c>
      <c r="G91" s="231"/>
      <c r="P91"/>
      <c r="Z91" s="328" t="s">
        <v>239</v>
      </c>
      <c r="AA91" s="422">
        <v>1</v>
      </c>
      <c r="AB91" s="256">
        <f t="shared" si="52"/>
        <v>0.14285714285714285</v>
      </c>
      <c r="AU91" s="427" t="s">
        <v>147</v>
      </c>
      <c r="AV91" s="254">
        <f t="shared" ref="AV91:BB91" si="59">AV35/SUM($AV35:$BC35)</f>
        <v>0</v>
      </c>
      <c r="AW91" s="254">
        <f t="shared" si="59"/>
        <v>0.25</v>
      </c>
      <c r="AX91" s="254">
        <f t="shared" si="59"/>
        <v>0</v>
      </c>
      <c r="AY91" s="254">
        <f t="shared" si="59"/>
        <v>0</v>
      </c>
      <c r="AZ91" s="254">
        <f t="shared" si="59"/>
        <v>0.25</v>
      </c>
      <c r="BA91" s="254">
        <f t="shared" si="59"/>
        <v>0.5</v>
      </c>
      <c r="BB91" s="254">
        <f t="shared" si="59"/>
        <v>0</v>
      </c>
      <c r="BC91" s="431"/>
      <c r="BD91" s="431"/>
    </row>
    <row r="92" spans="3:62" ht="60" customHeight="1" x14ac:dyDescent="0.4">
      <c r="D92" s="222" t="s">
        <v>240</v>
      </c>
      <c r="E92" s="422">
        <f>COUNTIFS('All groups'!TT:TT,"Yes",'All groups'!$UY:$UY,"3")</f>
        <v>1</v>
      </c>
      <c r="F92" s="256">
        <f t="shared" si="54"/>
        <v>2.5000000000000001E-2</v>
      </c>
      <c r="G92" s="231"/>
      <c r="O92"/>
      <c r="Q92"/>
      <c r="R92"/>
      <c r="Z92" s="328" t="s">
        <v>241</v>
      </c>
      <c r="AA92" s="422">
        <v>1</v>
      </c>
      <c r="AB92" s="256">
        <f t="shared" si="52"/>
        <v>0.14285714285714285</v>
      </c>
      <c r="AU92" s="427" t="s">
        <v>149</v>
      </c>
      <c r="AV92" s="254">
        <f t="shared" ref="AV92:BB92" si="60">AV36/SUM($AV36:$BC36)</f>
        <v>0.25</v>
      </c>
      <c r="AW92" s="254">
        <f t="shared" si="60"/>
        <v>0.25</v>
      </c>
      <c r="AX92" s="254">
        <f t="shared" si="60"/>
        <v>0</v>
      </c>
      <c r="AY92" s="254">
        <f t="shared" si="60"/>
        <v>0</v>
      </c>
      <c r="AZ92" s="254">
        <f t="shared" si="60"/>
        <v>0</v>
      </c>
      <c r="BA92" s="254">
        <f t="shared" si="60"/>
        <v>0.5</v>
      </c>
      <c r="BB92" s="254">
        <f t="shared" si="60"/>
        <v>0</v>
      </c>
      <c r="BC92" s="431"/>
      <c r="BD92" s="431"/>
    </row>
    <row r="93" spans="3:62" ht="60" customHeight="1" x14ac:dyDescent="0.4">
      <c r="D93" s="222" t="s">
        <v>242</v>
      </c>
      <c r="E93" s="422">
        <f>COUNTIFS('All groups'!TT:TT,"Yes",'All groups'!$UZ:$UZ,"KS2")</f>
        <v>1</v>
      </c>
      <c r="F93" s="256">
        <f t="shared" si="54"/>
        <v>2.5000000000000001E-2</v>
      </c>
      <c r="G93" s="231"/>
      <c r="Z93" s="328" t="s">
        <v>243</v>
      </c>
      <c r="AA93" s="422">
        <v>1</v>
      </c>
      <c r="AB93" s="256">
        <f t="shared" si="52"/>
        <v>0.14285714285714285</v>
      </c>
      <c r="AU93" s="427" t="s">
        <v>151</v>
      </c>
      <c r="AV93" s="254">
        <f t="shared" ref="AV93:BB93" si="61">AV37/SUM($AV37:$BC37)</f>
        <v>0</v>
      </c>
      <c r="AW93" s="254">
        <f t="shared" si="61"/>
        <v>0.25</v>
      </c>
      <c r="AX93" s="254">
        <f t="shared" si="61"/>
        <v>0</v>
      </c>
      <c r="AY93" s="254">
        <f t="shared" si="61"/>
        <v>0</v>
      </c>
      <c r="AZ93" s="254">
        <f t="shared" si="61"/>
        <v>0</v>
      </c>
      <c r="BA93" s="254">
        <f t="shared" si="61"/>
        <v>0.75</v>
      </c>
      <c r="BB93" s="254">
        <f t="shared" si="61"/>
        <v>0</v>
      </c>
      <c r="BC93" s="431"/>
      <c r="BD93" s="431"/>
    </row>
    <row r="94" spans="3:62" ht="60" customHeight="1" x14ac:dyDescent="0.4">
      <c r="AU94" s="427" t="s">
        <v>153</v>
      </c>
      <c r="AV94" s="254">
        <f t="shared" ref="AV94:BB94" si="62">AV38/SUM($AV38:$BC38)</f>
        <v>0.25</v>
      </c>
      <c r="AW94" s="254">
        <f t="shared" si="62"/>
        <v>0</v>
      </c>
      <c r="AX94" s="254">
        <f t="shared" si="62"/>
        <v>0.25</v>
      </c>
      <c r="AY94" s="254">
        <f t="shared" si="62"/>
        <v>0</v>
      </c>
      <c r="AZ94" s="254">
        <f t="shared" si="62"/>
        <v>0</v>
      </c>
      <c r="BA94" s="254">
        <f t="shared" si="62"/>
        <v>0.5</v>
      </c>
      <c r="BB94" s="254">
        <f t="shared" si="62"/>
        <v>0</v>
      </c>
      <c r="BC94" s="431"/>
      <c r="BD94" s="431"/>
    </row>
    <row r="95" spans="3:62" ht="60" customHeight="1" x14ac:dyDescent="0.35">
      <c r="C95" s="978" t="s">
        <v>244</v>
      </c>
      <c r="D95" s="978"/>
      <c r="E95" s="978"/>
      <c r="F95" s="978"/>
      <c r="G95" s="978"/>
      <c r="H95" s="978"/>
      <c r="I95" s="978"/>
      <c r="J95" s="978"/>
      <c r="K95" s="978"/>
      <c r="L95" s="978"/>
      <c r="N95"/>
      <c r="R95"/>
      <c r="Y95" s="978" t="s">
        <v>244</v>
      </c>
      <c r="Z95" s="978"/>
      <c r="AA95" s="978"/>
      <c r="AB95" s="978"/>
      <c r="AC95" s="978"/>
      <c r="AD95" s="978"/>
      <c r="AE95" s="978"/>
      <c r="AF95" s="978"/>
      <c r="AG95" s="978"/>
      <c r="AH95" s="978"/>
      <c r="AU95" s="427" t="s">
        <v>155</v>
      </c>
      <c r="AV95" s="254">
        <f t="shared" ref="AV95:BB95" si="63">AV39/SUM($AV39:$BC39)</f>
        <v>0</v>
      </c>
      <c r="AW95" s="254">
        <f t="shared" si="63"/>
        <v>0</v>
      </c>
      <c r="AX95" s="254">
        <f t="shared" si="63"/>
        <v>0.25</v>
      </c>
      <c r="AY95" s="254">
        <f t="shared" si="63"/>
        <v>0</v>
      </c>
      <c r="AZ95" s="254">
        <f t="shared" si="63"/>
        <v>0</v>
      </c>
      <c r="BA95" s="254">
        <f t="shared" si="63"/>
        <v>0.75</v>
      </c>
      <c r="BB95" s="254">
        <f t="shared" si="63"/>
        <v>0</v>
      </c>
      <c r="BC95" s="431"/>
      <c r="BD95" s="431"/>
    </row>
    <row r="96" spans="3:62" ht="60" customHeight="1" x14ac:dyDescent="0.4">
      <c r="R96"/>
      <c r="AU96" s="427" t="s">
        <v>157</v>
      </c>
      <c r="AV96" s="254">
        <f t="shared" ref="AV96:BB96" si="64">AV40/SUM($AV40:$BC40)</f>
        <v>0</v>
      </c>
      <c r="AW96" s="254">
        <f t="shared" si="64"/>
        <v>0</v>
      </c>
      <c r="AX96" s="254">
        <f t="shared" si="64"/>
        <v>0</v>
      </c>
      <c r="AY96" s="254">
        <f t="shared" si="64"/>
        <v>0</v>
      </c>
      <c r="AZ96" s="254">
        <f t="shared" si="64"/>
        <v>0.25</v>
      </c>
      <c r="BA96" s="254">
        <f t="shared" si="64"/>
        <v>0.75</v>
      </c>
      <c r="BB96" s="254">
        <f t="shared" si="64"/>
        <v>0</v>
      </c>
      <c r="BC96" s="431"/>
      <c r="BD96" s="431"/>
    </row>
    <row r="97" spans="3:56" ht="60" customHeight="1" x14ac:dyDescent="0.4">
      <c r="E97" s="206" t="s">
        <v>127</v>
      </c>
      <c r="F97" s="206" t="s">
        <v>128</v>
      </c>
      <c r="G97" s="206" t="s">
        <v>130</v>
      </c>
      <c r="H97" s="206" t="s">
        <v>129</v>
      </c>
      <c r="I97" s="206" t="s">
        <v>131</v>
      </c>
      <c r="J97" s="206" t="s">
        <v>132</v>
      </c>
      <c r="K97" s="206" t="s">
        <v>134</v>
      </c>
      <c r="L97" s="207" t="s">
        <v>133</v>
      </c>
      <c r="M97" s="201"/>
      <c r="N97" s="208"/>
      <c r="O97"/>
      <c r="P97" s="206" t="s">
        <v>127</v>
      </c>
      <c r="Q97" s="206" t="s">
        <v>128</v>
      </c>
      <c r="R97" s="206" t="s">
        <v>1855</v>
      </c>
      <c r="S97" s="206" t="s">
        <v>1956</v>
      </c>
      <c r="Y97" s="208"/>
      <c r="AA97" s="206" t="s">
        <v>127</v>
      </c>
      <c r="AB97" s="206" t="s">
        <v>128</v>
      </c>
      <c r="AC97" s="206" t="s">
        <v>130</v>
      </c>
      <c r="AD97" s="206" t="s">
        <v>129</v>
      </c>
      <c r="AE97" s="206" t="s">
        <v>131</v>
      </c>
      <c r="AF97" s="206" t="s">
        <v>132</v>
      </c>
      <c r="AG97" s="206" t="s">
        <v>245</v>
      </c>
      <c r="AH97" s="207" t="s">
        <v>133</v>
      </c>
      <c r="AK97" s="208"/>
      <c r="AM97" s="206" t="s">
        <v>127</v>
      </c>
      <c r="AN97" s="206" t="s">
        <v>128</v>
      </c>
      <c r="AO97" s="206" t="s">
        <v>1855</v>
      </c>
      <c r="AP97" s="206" t="s">
        <v>1956</v>
      </c>
      <c r="AU97" s="427" t="s">
        <v>159</v>
      </c>
      <c r="AV97" s="254">
        <f t="shared" ref="AV97:BB97" si="65">AV41/SUM($AV41:$BC41)</f>
        <v>0</v>
      </c>
      <c r="AW97" s="254">
        <f t="shared" si="65"/>
        <v>0</v>
      </c>
      <c r="AX97" s="254">
        <f t="shared" si="65"/>
        <v>0</v>
      </c>
      <c r="AY97" s="254">
        <f t="shared" si="65"/>
        <v>0</v>
      </c>
      <c r="AZ97" s="254">
        <f t="shared" si="65"/>
        <v>0</v>
      </c>
      <c r="BA97" s="254">
        <f t="shared" si="65"/>
        <v>0.75</v>
      </c>
      <c r="BB97" s="254">
        <f t="shared" si="65"/>
        <v>0.25</v>
      </c>
      <c r="BC97" s="431"/>
      <c r="BD97" s="431"/>
    </row>
    <row r="98" spans="3:56" ht="60" customHeight="1" x14ac:dyDescent="0.55000000000000004">
      <c r="C98" s="947" t="s">
        <v>246</v>
      </c>
      <c r="D98" s="222" t="s">
        <v>247</v>
      </c>
      <c r="E98" s="422">
        <f>COUNTIF('All groups'!$VA:$VA,E$97)</f>
        <v>13</v>
      </c>
      <c r="F98" s="422">
        <f>COUNTIF('All groups'!$VA:$VA,F$97)</f>
        <v>1</v>
      </c>
      <c r="G98" s="422">
        <f>COUNTIF('All groups'!$VA:$VA,G$97)</f>
        <v>2</v>
      </c>
      <c r="H98" s="422">
        <f>COUNTIF('All groups'!$VA:$VA,H$97)</f>
        <v>0</v>
      </c>
      <c r="I98" s="422">
        <f>COUNTIF('All groups'!$VA:$VA,I$97)</f>
        <v>3</v>
      </c>
      <c r="J98" s="422">
        <f>COUNTIF('All groups'!$VA:$VA,J$97)</f>
        <v>19</v>
      </c>
      <c r="K98" s="422">
        <f>COUNTIF('All groups'!$VA:$VA,K$97)</f>
        <v>0</v>
      </c>
      <c r="L98" s="422">
        <f>$M$21-SUM(E98:K98)</f>
        <v>2</v>
      </c>
      <c r="M98" s="201"/>
      <c r="N98" s="947" t="s">
        <v>246</v>
      </c>
      <c r="O98" s="222" t="s">
        <v>247</v>
      </c>
      <c r="P98" s="422">
        <f>COUNTIF('All groups'!$VA:$VA,P$97)</f>
        <v>13</v>
      </c>
      <c r="Q98" s="422">
        <f>COUNTIF('All groups'!$VA:$VA,Q$97)</f>
        <v>1</v>
      </c>
      <c r="R98" s="422">
        <f>SUM(G98:H98)</f>
        <v>2</v>
      </c>
      <c r="S98" s="422">
        <f>SUM(I98:J98)</f>
        <v>22</v>
      </c>
      <c r="Y98" s="976" t="s">
        <v>246</v>
      </c>
      <c r="Z98" s="328" t="s">
        <v>247</v>
      </c>
      <c r="AA98" s="422">
        <f>COUNTIF('All groups'!$IC:$IC,AA$97)</f>
        <v>2</v>
      </c>
      <c r="AB98" s="422">
        <f>COUNTIF('All groups'!$IC:$IC,AB$97)</f>
        <v>0</v>
      </c>
      <c r="AC98" s="422">
        <f>COUNTIF('All groups'!$IC:$IC,AC$97)</f>
        <v>0</v>
      </c>
      <c r="AD98" s="422">
        <f>COUNTIF('All groups'!$IC:$IC,AD$97)</f>
        <v>2</v>
      </c>
      <c r="AE98" s="422">
        <f>COUNTIF('All groups'!$IC:$IC,AE$97)</f>
        <v>1</v>
      </c>
      <c r="AF98" s="422">
        <f>COUNTIF('All groups'!$IC:$IC,AF$97)</f>
        <v>2</v>
      </c>
      <c r="AG98" s="422">
        <f>COUNTIF('All groups'!$IC:$IC,AG$97)</f>
        <v>0</v>
      </c>
      <c r="AH98" s="422">
        <f>$Y$24-SUM(AA98:AG98)</f>
        <v>0</v>
      </c>
      <c r="AJ98" s="432"/>
      <c r="AK98" s="948" t="s">
        <v>246</v>
      </c>
      <c r="AL98" s="328" t="s">
        <v>247</v>
      </c>
      <c r="AM98" s="422">
        <f>COUNTIF('All groups'!$IC:$IC,AM$97)</f>
        <v>2</v>
      </c>
      <c r="AN98" s="422">
        <f>COUNTIF('All groups'!$IC:$IC,AN$97)</f>
        <v>0</v>
      </c>
      <c r="AO98" s="422">
        <f>SUM(AC98:AD98)</f>
        <v>2</v>
      </c>
      <c r="AP98" s="422">
        <f>SUM(AE98:AF98)</f>
        <v>3</v>
      </c>
      <c r="AU98" s="427" t="s">
        <v>161</v>
      </c>
      <c r="AV98" s="254">
        <f t="shared" ref="AV98:BB98" si="66">AV42/SUM($AV42:$BC42)</f>
        <v>0.25</v>
      </c>
      <c r="AW98" s="254">
        <f t="shared" si="66"/>
        <v>0</v>
      </c>
      <c r="AX98" s="254">
        <f t="shared" si="66"/>
        <v>0</v>
      </c>
      <c r="AY98" s="254">
        <f t="shared" si="66"/>
        <v>0.5</v>
      </c>
      <c r="AZ98" s="254">
        <f t="shared" si="66"/>
        <v>0</v>
      </c>
      <c r="BA98" s="254">
        <f t="shared" si="66"/>
        <v>0.25</v>
      </c>
      <c r="BB98" s="254">
        <f t="shared" si="66"/>
        <v>0</v>
      </c>
      <c r="BC98" s="431"/>
      <c r="BD98" s="431"/>
    </row>
    <row r="99" spans="3:56" ht="60" customHeight="1" x14ac:dyDescent="0.35">
      <c r="C99" s="947"/>
      <c r="D99" s="222" t="s">
        <v>248</v>
      </c>
      <c r="E99" s="422">
        <f>COUNTIF('All groups'!$VB:$VB,E$97)</f>
        <v>30</v>
      </c>
      <c r="F99" s="422">
        <f>COUNTIF('All groups'!$VB:$VB,F$97)</f>
        <v>1</v>
      </c>
      <c r="G99" s="422">
        <f>COUNTIF('All groups'!$VB:$VB,G$97)</f>
        <v>1</v>
      </c>
      <c r="H99" s="422">
        <f>COUNTIF('All groups'!$VB:$VB,H$97)</f>
        <v>0</v>
      </c>
      <c r="I99" s="422">
        <f>COUNTIF('All groups'!$VB:$VB,I$97)</f>
        <v>0</v>
      </c>
      <c r="J99" s="422">
        <f>COUNTIF('All groups'!$VB:$VB,J$97)</f>
        <v>5</v>
      </c>
      <c r="K99" s="422">
        <f>COUNTIF('All groups'!$VB:$VB,K$97)</f>
        <v>0</v>
      </c>
      <c r="L99" s="422">
        <f t="shared" ref="L99:L161" si="67">$M$21-SUM(E99:K99)</f>
        <v>3</v>
      </c>
      <c r="M99" s="201"/>
      <c r="N99" s="947"/>
      <c r="O99" s="222" t="s">
        <v>248</v>
      </c>
      <c r="P99" s="422">
        <f>COUNTIF('All groups'!$VB:$VB,P$97)</f>
        <v>30</v>
      </c>
      <c r="Q99" s="422">
        <f>COUNTIF('All groups'!$VB:$VB,Q$97)</f>
        <v>1</v>
      </c>
      <c r="R99" s="422">
        <f t="shared" ref="R99:R161" si="68">SUM(G99:H99)</f>
        <v>1</v>
      </c>
      <c r="S99" s="422">
        <f t="shared" ref="S99:S161" si="69">SUM(I99:J99)</f>
        <v>5</v>
      </c>
      <c r="Y99" s="976"/>
      <c r="Z99" s="328" t="s">
        <v>248</v>
      </c>
      <c r="AA99" s="422">
        <f>COUNTIF('All groups'!$ID:$ID,AA$97)</f>
        <v>3</v>
      </c>
      <c r="AB99" s="422">
        <f>COUNTIF('All groups'!$ID:$ID,AB$97)</f>
        <v>0</v>
      </c>
      <c r="AC99" s="422">
        <f>COUNTIF('All groups'!$ID:$ID,AC$97)</f>
        <v>0</v>
      </c>
      <c r="AD99" s="422">
        <f>COUNTIF('All groups'!$ID:$ID,AD$97)</f>
        <v>1</v>
      </c>
      <c r="AE99" s="422">
        <f>COUNTIF('All groups'!$ID:$ID,AE$97)</f>
        <v>2</v>
      </c>
      <c r="AF99" s="422">
        <f>COUNTIF('All groups'!$ID:$ID,AF$97)</f>
        <v>1</v>
      </c>
      <c r="AG99" s="422">
        <f>COUNTIF('All groups'!$ID:$ID,AG$97)</f>
        <v>0</v>
      </c>
      <c r="AH99" s="422">
        <f t="shared" ref="AH99:AH161" si="70">$Y$24-SUM(AA99:AG99)</f>
        <v>0</v>
      </c>
      <c r="AK99" s="948"/>
      <c r="AL99" s="328" t="s">
        <v>248</v>
      </c>
      <c r="AM99" s="422">
        <f>COUNTIF('All groups'!$ID:$ID,AM$97)</f>
        <v>3</v>
      </c>
      <c r="AN99" s="422">
        <f>COUNTIF('All groups'!$ID:$ID,AN$97)</f>
        <v>0</v>
      </c>
      <c r="AO99" s="422">
        <f t="shared" ref="AO99:AO161" si="71">SUM(AC99:AD99)</f>
        <v>1</v>
      </c>
      <c r="AP99" s="422">
        <f t="shared" ref="AP99:AP161" si="72">SUM(AE99:AF99)</f>
        <v>3</v>
      </c>
      <c r="AU99" s="427" t="s">
        <v>163</v>
      </c>
      <c r="AV99" s="254">
        <f t="shared" ref="AV99:BB99" si="73">AV43/SUM($AV43:$BC43)</f>
        <v>0.25</v>
      </c>
      <c r="AW99" s="254">
        <f t="shared" si="73"/>
        <v>0.25</v>
      </c>
      <c r="AX99" s="254">
        <f t="shared" si="73"/>
        <v>0</v>
      </c>
      <c r="AY99" s="254">
        <f t="shared" si="73"/>
        <v>0</v>
      </c>
      <c r="AZ99" s="254">
        <f t="shared" si="73"/>
        <v>0.25</v>
      </c>
      <c r="BA99" s="254">
        <f t="shared" si="73"/>
        <v>0.25</v>
      </c>
      <c r="BB99" s="254">
        <f t="shared" si="73"/>
        <v>0</v>
      </c>
      <c r="BC99" s="431"/>
      <c r="BD99" s="431"/>
    </row>
    <row r="100" spans="3:56" ht="60" customHeight="1" x14ac:dyDescent="0.35">
      <c r="C100" s="947"/>
      <c r="D100" s="222" t="s">
        <v>249</v>
      </c>
      <c r="E100" s="422">
        <f>COUNTIF('All groups'!$VC:$VC,E$97)</f>
        <v>12</v>
      </c>
      <c r="F100" s="422">
        <f>COUNTIF('All groups'!$VC:$VC,F$97)</f>
        <v>0</v>
      </c>
      <c r="G100" s="422">
        <f>COUNTIF('All groups'!$VC:$VC,G$97)</f>
        <v>0</v>
      </c>
      <c r="H100" s="422">
        <f>COUNTIF('All groups'!$VC:$VC,H$97)</f>
        <v>1</v>
      </c>
      <c r="I100" s="422">
        <f>COUNTIF('All groups'!$VC:$VC,I$97)</f>
        <v>3</v>
      </c>
      <c r="J100" s="422">
        <f>COUNTIF('All groups'!$VC:$VC,J$97)</f>
        <v>22</v>
      </c>
      <c r="K100" s="422">
        <f>COUNTIF('All groups'!$VC:$VC,K$97)</f>
        <v>0</v>
      </c>
      <c r="L100" s="422">
        <f t="shared" si="67"/>
        <v>2</v>
      </c>
      <c r="M100" s="201"/>
      <c r="N100" s="947"/>
      <c r="O100" s="222" t="s">
        <v>249</v>
      </c>
      <c r="P100" s="422">
        <f>COUNTIF('All groups'!$VC:$VC,P$97)</f>
        <v>12</v>
      </c>
      <c r="Q100" s="422">
        <f>COUNTIF('All groups'!$VC:$VC,Q$97)</f>
        <v>0</v>
      </c>
      <c r="R100" s="422">
        <f t="shared" si="68"/>
        <v>1</v>
      </c>
      <c r="S100" s="422">
        <f t="shared" si="69"/>
        <v>25</v>
      </c>
      <c r="Y100" s="976"/>
      <c r="Z100" s="328" t="s">
        <v>249</v>
      </c>
      <c r="AA100" s="422">
        <f>COUNTIF('All groups'!$IE:$IE,AA$97)</f>
        <v>1</v>
      </c>
      <c r="AB100" s="422">
        <f>COUNTIF('All groups'!$IE:$IE,AB$97)</f>
        <v>0</v>
      </c>
      <c r="AC100" s="422">
        <f>COUNTIF('All groups'!$IE:$IE,AC$97)</f>
        <v>1</v>
      </c>
      <c r="AD100" s="422">
        <f>COUNTIF('All groups'!$IE:$IE,AD$97)</f>
        <v>2</v>
      </c>
      <c r="AE100" s="422">
        <f>COUNTIF('All groups'!$IE:$IE,AE$97)</f>
        <v>1</v>
      </c>
      <c r="AF100" s="422">
        <f>COUNTIF('All groups'!$IE:$IE,AF$97)</f>
        <v>2</v>
      </c>
      <c r="AG100" s="422">
        <f>COUNTIF('All groups'!$IE:$IE,AG$97)</f>
        <v>0</v>
      </c>
      <c r="AH100" s="422">
        <f t="shared" si="70"/>
        <v>0</v>
      </c>
      <c r="AK100" s="948"/>
      <c r="AL100" s="328" t="s">
        <v>249</v>
      </c>
      <c r="AM100" s="422">
        <f>COUNTIF('All groups'!$IE:$IE,AM$97)</f>
        <v>1</v>
      </c>
      <c r="AN100" s="422">
        <f>COUNTIF('All groups'!$IE:$IE,AN$97)</f>
        <v>0</v>
      </c>
      <c r="AO100" s="422">
        <f t="shared" si="71"/>
        <v>3</v>
      </c>
      <c r="AP100" s="422">
        <f t="shared" si="72"/>
        <v>3</v>
      </c>
      <c r="AU100" s="427" t="s">
        <v>165</v>
      </c>
      <c r="AV100" s="254">
        <f t="shared" ref="AV100:BB100" si="74">AV44/SUM($AV44:$BC44)</f>
        <v>0</v>
      </c>
      <c r="AW100" s="254">
        <f t="shared" si="74"/>
        <v>0</v>
      </c>
      <c r="AX100" s="254">
        <f t="shared" si="74"/>
        <v>0</v>
      </c>
      <c r="AY100" s="254">
        <f t="shared" si="74"/>
        <v>0.75</v>
      </c>
      <c r="AZ100" s="254">
        <f t="shared" si="74"/>
        <v>0</v>
      </c>
      <c r="BA100" s="254">
        <f t="shared" si="74"/>
        <v>0.25</v>
      </c>
      <c r="BB100" s="254">
        <f t="shared" si="74"/>
        <v>0</v>
      </c>
      <c r="BC100" s="431"/>
      <c r="BD100" s="431"/>
    </row>
    <row r="101" spans="3:56" ht="60" customHeight="1" x14ac:dyDescent="0.35">
      <c r="C101" s="947"/>
      <c r="D101" s="222" t="s">
        <v>250</v>
      </c>
      <c r="E101" s="422">
        <f>COUNTIF('All groups'!$VD:$VD,E$97)</f>
        <v>29</v>
      </c>
      <c r="F101" s="422">
        <f>COUNTIF('All groups'!$VD:$VD,F$97)</f>
        <v>0</v>
      </c>
      <c r="G101" s="422">
        <f>COUNTIF('All groups'!$VD:$VD,G$97)</f>
        <v>0</v>
      </c>
      <c r="H101" s="422">
        <f>COUNTIF('All groups'!$VD:$VD,H$97)</f>
        <v>1</v>
      </c>
      <c r="I101" s="422">
        <f>COUNTIF('All groups'!$VD:$VD,I$97)</f>
        <v>2</v>
      </c>
      <c r="J101" s="422">
        <f>COUNTIF('All groups'!$VD:$VD,J$97)</f>
        <v>5</v>
      </c>
      <c r="K101" s="422">
        <f>COUNTIF('All groups'!$VD:$VD,K$97)</f>
        <v>0</v>
      </c>
      <c r="L101" s="422">
        <f t="shared" si="67"/>
        <v>3</v>
      </c>
      <c r="M101" s="201"/>
      <c r="N101" s="947"/>
      <c r="O101" s="222" t="s">
        <v>250</v>
      </c>
      <c r="P101" s="422">
        <f>COUNTIF('All groups'!$VD:$VD,P$97)</f>
        <v>29</v>
      </c>
      <c r="Q101" s="422">
        <f>COUNTIF('All groups'!$VD:$VD,Q$97)</f>
        <v>0</v>
      </c>
      <c r="R101" s="422">
        <f t="shared" si="68"/>
        <v>1</v>
      </c>
      <c r="S101" s="422">
        <f t="shared" si="69"/>
        <v>7</v>
      </c>
      <c r="Y101" s="976"/>
      <c r="Z101" s="328" t="s">
        <v>250</v>
      </c>
      <c r="AA101" s="422">
        <f>COUNTIF('All groups'!$IF:$IF,AA$97)</f>
        <v>1</v>
      </c>
      <c r="AB101" s="422">
        <f>COUNTIF('All groups'!$IF:$IF,AB$97)</f>
        <v>0</v>
      </c>
      <c r="AC101" s="422">
        <f>COUNTIF('All groups'!$IF:$IF,AC$97)</f>
        <v>2</v>
      </c>
      <c r="AD101" s="422">
        <f>COUNTIF('All groups'!$IF:$IF,AD$97)</f>
        <v>2</v>
      </c>
      <c r="AE101" s="422">
        <f>COUNTIF('All groups'!$IF:$IF,AE$97)</f>
        <v>0</v>
      </c>
      <c r="AF101" s="422">
        <f>COUNTIF('All groups'!$IF:$IF,AF$97)</f>
        <v>2</v>
      </c>
      <c r="AG101" s="422">
        <f>COUNTIF('All groups'!$IF:$IF,AG$97)</f>
        <v>0</v>
      </c>
      <c r="AH101" s="422">
        <f t="shared" si="70"/>
        <v>0</v>
      </c>
      <c r="AK101" s="948"/>
      <c r="AL101" s="328" t="s">
        <v>250</v>
      </c>
      <c r="AM101" s="422">
        <f>COUNTIF('All groups'!$IF:$IF,AM$97)</f>
        <v>1</v>
      </c>
      <c r="AN101" s="422">
        <f>COUNTIF('All groups'!$IF:$IF,AN$97)</f>
        <v>0</v>
      </c>
      <c r="AO101" s="422">
        <f t="shared" si="71"/>
        <v>4</v>
      </c>
      <c r="AP101" s="422">
        <f t="shared" si="72"/>
        <v>2</v>
      </c>
      <c r="AU101" s="427" t="s">
        <v>167</v>
      </c>
      <c r="AV101" s="254">
        <f t="shared" ref="AV101:BB101" si="75">AV45/SUM($AV45:$BC45)</f>
        <v>0.25</v>
      </c>
      <c r="AW101" s="254">
        <f t="shared" si="75"/>
        <v>0.25</v>
      </c>
      <c r="AX101" s="254">
        <f t="shared" si="75"/>
        <v>0</v>
      </c>
      <c r="AY101" s="254">
        <f t="shared" si="75"/>
        <v>0</v>
      </c>
      <c r="AZ101" s="254">
        <f t="shared" si="75"/>
        <v>0.5</v>
      </c>
      <c r="BA101" s="254">
        <f t="shared" si="75"/>
        <v>0</v>
      </c>
      <c r="BB101" s="254">
        <f t="shared" si="75"/>
        <v>0</v>
      </c>
      <c r="BC101" s="431"/>
      <c r="BD101" s="431"/>
    </row>
    <row r="102" spans="3:56" ht="60" customHeight="1" x14ac:dyDescent="0.35">
      <c r="C102" s="947" t="s">
        <v>251</v>
      </c>
      <c r="D102" s="222" t="s">
        <v>252</v>
      </c>
      <c r="E102" s="422">
        <f>COUNTIF('All groups'!$VE:$VE,E$97)</f>
        <v>11</v>
      </c>
      <c r="F102" s="422">
        <f>COUNTIF('All groups'!$VE:$VE,F$97)</f>
        <v>2</v>
      </c>
      <c r="G102" s="422">
        <f>COUNTIF('All groups'!$VE:$VE,G$97)</f>
        <v>2</v>
      </c>
      <c r="H102" s="422">
        <f>COUNTIF('All groups'!$VE:$VE,H$97)</f>
        <v>1</v>
      </c>
      <c r="I102" s="422">
        <f>COUNTIF('All groups'!$VE:$VE,I$97)</f>
        <v>9</v>
      </c>
      <c r="J102" s="422">
        <f>COUNTIF('All groups'!$VE:$VE,J$97)</f>
        <v>13</v>
      </c>
      <c r="K102" s="422">
        <f>COUNTIF('All groups'!$VE:$VE,K$97)</f>
        <v>0</v>
      </c>
      <c r="L102" s="422">
        <f t="shared" si="67"/>
        <v>2</v>
      </c>
      <c r="M102" s="201"/>
      <c r="N102" s="947" t="s">
        <v>251</v>
      </c>
      <c r="O102" s="222" t="s">
        <v>252</v>
      </c>
      <c r="P102" s="422">
        <f>COUNTIF('All groups'!$VE:$VE,P$97)</f>
        <v>11</v>
      </c>
      <c r="Q102" s="422">
        <f>COUNTIF('All groups'!$VE:$VE,Q$97)</f>
        <v>2</v>
      </c>
      <c r="R102" s="422">
        <f t="shared" si="68"/>
        <v>3</v>
      </c>
      <c r="S102" s="422">
        <f t="shared" si="69"/>
        <v>22</v>
      </c>
      <c r="Y102" s="976" t="s">
        <v>251</v>
      </c>
      <c r="Z102" s="328" t="s">
        <v>252</v>
      </c>
      <c r="AA102" s="422">
        <f>COUNTIF('All groups'!$IG:$IG,AA$97)</f>
        <v>1</v>
      </c>
      <c r="AB102" s="422">
        <f>COUNTIF('All groups'!$IG:$IG,AB$97)</f>
        <v>0</v>
      </c>
      <c r="AC102" s="422">
        <f>COUNTIF('All groups'!$IG:$IG,AC$97)</f>
        <v>0</v>
      </c>
      <c r="AD102" s="422">
        <f>COUNTIF('All groups'!$IG:$IG,AD$97)</f>
        <v>0</v>
      </c>
      <c r="AE102" s="422">
        <f>COUNTIF('All groups'!$IG:$IG,AE$97)</f>
        <v>6</v>
      </c>
      <c r="AF102" s="422">
        <f>COUNTIF('All groups'!$IG:$IG,AF$97)</f>
        <v>0</v>
      </c>
      <c r="AG102" s="422">
        <f>COUNTIF('All groups'!$IG:$IG,AG$97)</f>
        <v>0</v>
      </c>
      <c r="AH102" s="422">
        <f t="shared" si="70"/>
        <v>0</v>
      </c>
      <c r="AK102" s="948" t="s">
        <v>251</v>
      </c>
      <c r="AL102" s="328" t="s">
        <v>252</v>
      </c>
      <c r="AM102" s="422">
        <f>COUNTIF('All groups'!$IG:$IG,AM$97)</f>
        <v>1</v>
      </c>
      <c r="AN102" s="422">
        <f>COUNTIF('All groups'!$IG:$IG,AN$97)</f>
        <v>0</v>
      </c>
      <c r="AO102" s="422">
        <f t="shared" si="71"/>
        <v>0</v>
      </c>
      <c r="AP102" s="422">
        <f t="shared" si="72"/>
        <v>6</v>
      </c>
      <c r="AU102" s="427" t="s">
        <v>170</v>
      </c>
      <c r="AV102" s="254">
        <f t="shared" ref="AV102:BB102" si="76">AV46/SUM($AV46:$BC46)</f>
        <v>0</v>
      </c>
      <c r="AW102" s="254">
        <f t="shared" si="76"/>
        <v>0.25</v>
      </c>
      <c r="AX102" s="254">
        <f t="shared" si="76"/>
        <v>0</v>
      </c>
      <c r="AY102" s="254">
        <f t="shared" si="76"/>
        <v>0</v>
      </c>
      <c r="AZ102" s="254">
        <f t="shared" si="76"/>
        <v>0.25</v>
      </c>
      <c r="BA102" s="254">
        <f t="shared" si="76"/>
        <v>0.5</v>
      </c>
      <c r="BB102" s="254">
        <f t="shared" si="76"/>
        <v>0</v>
      </c>
      <c r="BC102" s="431"/>
      <c r="BD102" s="431"/>
    </row>
    <row r="103" spans="3:56" ht="60" customHeight="1" x14ac:dyDescent="0.35">
      <c r="C103" s="947"/>
      <c r="D103" s="222" t="s">
        <v>253</v>
      </c>
      <c r="E103" s="422">
        <f>COUNTIF('All groups'!$VF:$VF,E$97)</f>
        <v>9</v>
      </c>
      <c r="F103" s="422">
        <f>COUNTIF('All groups'!$VF:$VF,F$97)</f>
        <v>1</v>
      </c>
      <c r="G103" s="422">
        <f>COUNTIF('All groups'!$VF:$VF,G$97)</f>
        <v>5</v>
      </c>
      <c r="H103" s="422">
        <f>COUNTIF('All groups'!$VF:$VF,H$97)</f>
        <v>4</v>
      </c>
      <c r="I103" s="422">
        <f>COUNTIF('All groups'!$VF:$VF,I$97)</f>
        <v>8</v>
      </c>
      <c r="J103" s="422">
        <f>COUNTIF('All groups'!$VF:$VF,J$97)</f>
        <v>11</v>
      </c>
      <c r="K103" s="422">
        <f>COUNTIF('All groups'!$VF:$VF,K$97)</f>
        <v>0</v>
      </c>
      <c r="L103" s="422">
        <f t="shared" si="67"/>
        <v>2</v>
      </c>
      <c r="M103" s="201"/>
      <c r="N103" s="947"/>
      <c r="O103" s="222" t="s">
        <v>253</v>
      </c>
      <c r="P103" s="422">
        <f>COUNTIF('All groups'!$VF:$VF,P$97)</f>
        <v>9</v>
      </c>
      <c r="Q103" s="422">
        <f>COUNTIF('All groups'!$VF:$VF,Q$97)</f>
        <v>1</v>
      </c>
      <c r="R103" s="422">
        <f t="shared" si="68"/>
        <v>9</v>
      </c>
      <c r="S103" s="422">
        <f t="shared" si="69"/>
        <v>19</v>
      </c>
      <c r="Y103" s="976"/>
      <c r="Z103" s="328" t="s">
        <v>253</v>
      </c>
      <c r="AA103" s="422">
        <f>COUNTIF('All groups'!$IH:$IH,AA$97)</f>
        <v>0</v>
      </c>
      <c r="AB103" s="422">
        <f>COUNTIF('All groups'!$IH:$IH,AB$97)</f>
        <v>0</v>
      </c>
      <c r="AC103" s="422">
        <f>COUNTIF('All groups'!$IH:$IH,AC$97)</f>
        <v>1</v>
      </c>
      <c r="AD103" s="422">
        <f>COUNTIF('All groups'!$IH:$IH,AD$97)</f>
        <v>2</v>
      </c>
      <c r="AE103" s="422">
        <f>COUNTIF('All groups'!$IH:$IH,AE$97)</f>
        <v>4</v>
      </c>
      <c r="AF103" s="422">
        <f>COUNTIF('All groups'!$IH:$IH,AF$97)</f>
        <v>0</v>
      </c>
      <c r="AG103" s="422">
        <f>COUNTIF('All groups'!$IH:$IH,AG$97)</f>
        <v>0</v>
      </c>
      <c r="AH103" s="422">
        <f t="shared" si="70"/>
        <v>0</v>
      </c>
      <c r="AK103" s="948"/>
      <c r="AL103" s="328" t="s">
        <v>253</v>
      </c>
      <c r="AM103" s="422">
        <f>COUNTIF('All groups'!$IH:$IH,AM$97)</f>
        <v>0</v>
      </c>
      <c r="AN103" s="422">
        <f>COUNTIF('All groups'!$IH:$IH,AN$97)</f>
        <v>0</v>
      </c>
      <c r="AO103" s="422">
        <f t="shared" si="71"/>
        <v>3</v>
      </c>
      <c r="AP103" s="422">
        <f t="shared" si="72"/>
        <v>4</v>
      </c>
      <c r="AU103" s="427" t="s">
        <v>173</v>
      </c>
      <c r="AV103" s="254">
        <f t="shared" ref="AV103:BB103" si="77">AV47/SUM($AV47:$BC47)</f>
        <v>0.25</v>
      </c>
      <c r="AW103" s="254">
        <f t="shared" si="77"/>
        <v>0.25</v>
      </c>
      <c r="AX103" s="254">
        <f t="shared" si="77"/>
        <v>0</v>
      </c>
      <c r="AY103" s="254">
        <f t="shared" si="77"/>
        <v>0</v>
      </c>
      <c r="AZ103" s="254">
        <f t="shared" si="77"/>
        <v>0.25</v>
      </c>
      <c r="BA103" s="254">
        <f t="shared" si="77"/>
        <v>0.25</v>
      </c>
      <c r="BB103" s="254">
        <f t="shared" si="77"/>
        <v>0</v>
      </c>
      <c r="BC103" s="431"/>
      <c r="BD103" s="431"/>
    </row>
    <row r="104" spans="3:56" ht="60" customHeight="1" x14ac:dyDescent="0.35">
      <c r="C104" s="947"/>
      <c r="D104" s="222" t="s">
        <v>254</v>
      </c>
      <c r="E104" s="422">
        <f>COUNTIF('All groups'!$VG:$VG,E$97)</f>
        <v>8</v>
      </c>
      <c r="F104" s="422">
        <f>COUNTIF('All groups'!$VG:$VG,F$97)</f>
        <v>0</v>
      </c>
      <c r="G104" s="422">
        <f>COUNTIF('All groups'!$VG:$VG,G$97)</f>
        <v>1</v>
      </c>
      <c r="H104" s="422">
        <f>COUNTIF('All groups'!$VG:$VG,H$97)</f>
        <v>1</v>
      </c>
      <c r="I104" s="422">
        <f>COUNTIF('All groups'!$VG:$VG,I$97)</f>
        <v>3</v>
      </c>
      <c r="J104" s="422">
        <f>COUNTIF('All groups'!$VG:$VG,J$97)</f>
        <v>24</v>
      </c>
      <c r="K104" s="422">
        <f>COUNTIF('All groups'!$VG:$VG,K$97)</f>
        <v>0</v>
      </c>
      <c r="L104" s="422">
        <f t="shared" si="67"/>
        <v>3</v>
      </c>
      <c r="M104" s="201"/>
      <c r="N104" s="947"/>
      <c r="O104" s="222" t="s">
        <v>254</v>
      </c>
      <c r="P104" s="422">
        <f>COUNTIF('All groups'!$VG:$VG,P$97)</f>
        <v>8</v>
      </c>
      <c r="Q104" s="422">
        <f>COUNTIF('All groups'!$VG:$VG,Q$97)</f>
        <v>0</v>
      </c>
      <c r="R104" s="422">
        <f t="shared" si="68"/>
        <v>2</v>
      </c>
      <c r="S104" s="422">
        <f t="shared" si="69"/>
        <v>27</v>
      </c>
      <c r="Y104" s="976"/>
      <c r="Z104" s="328" t="s">
        <v>254</v>
      </c>
      <c r="AA104" s="422">
        <f>COUNTIF('All groups'!$II:$II,AA$97)</f>
        <v>0</v>
      </c>
      <c r="AB104" s="422">
        <f>COUNTIF('All groups'!$II:$II,AB$97)</f>
        <v>0</v>
      </c>
      <c r="AC104" s="422">
        <f>COUNTIF('All groups'!$II:$II,AC$97)</f>
        <v>0</v>
      </c>
      <c r="AD104" s="422">
        <f>COUNTIF('All groups'!$II:$II,AD$97)</f>
        <v>0</v>
      </c>
      <c r="AE104" s="422">
        <f>COUNTIF('All groups'!$II:$II,AE$97)</f>
        <v>2</v>
      </c>
      <c r="AF104" s="422">
        <f>COUNTIF('All groups'!$II:$II,AF$97)</f>
        <v>5</v>
      </c>
      <c r="AG104" s="422">
        <f>COUNTIF('All groups'!$II:$II,AG$97)</f>
        <v>0</v>
      </c>
      <c r="AH104" s="422">
        <f t="shared" si="70"/>
        <v>0</v>
      </c>
      <c r="AK104" s="948"/>
      <c r="AL104" s="328" t="s">
        <v>254</v>
      </c>
      <c r="AM104" s="422">
        <f>COUNTIF('All groups'!$II:$II,AM$97)</f>
        <v>0</v>
      </c>
      <c r="AN104" s="422">
        <f>COUNTIF('All groups'!$II:$II,AN$97)</f>
        <v>0</v>
      </c>
      <c r="AO104" s="422">
        <f t="shared" si="71"/>
        <v>0</v>
      </c>
      <c r="AP104" s="422">
        <f t="shared" si="72"/>
        <v>7</v>
      </c>
      <c r="AU104" s="427" t="s">
        <v>174</v>
      </c>
      <c r="AV104" s="254">
        <f t="shared" ref="AV104:BB104" si="78">AV48/SUM($AV48:$BC48)</f>
        <v>0</v>
      </c>
      <c r="AW104" s="254">
        <f t="shared" si="78"/>
        <v>0.25</v>
      </c>
      <c r="AX104" s="254">
        <f t="shared" si="78"/>
        <v>0</v>
      </c>
      <c r="AY104" s="254">
        <f t="shared" si="78"/>
        <v>0</v>
      </c>
      <c r="AZ104" s="254">
        <f t="shared" si="78"/>
        <v>0.25</v>
      </c>
      <c r="BA104" s="254">
        <f t="shared" si="78"/>
        <v>0.5</v>
      </c>
      <c r="BB104" s="254">
        <f t="shared" si="78"/>
        <v>0</v>
      </c>
      <c r="BC104" s="431"/>
      <c r="BD104" s="431"/>
    </row>
    <row r="105" spans="3:56" ht="60" customHeight="1" x14ac:dyDescent="0.35">
      <c r="C105" s="947"/>
      <c r="D105" s="222" t="s">
        <v>255</v>
      </c>
      <c r="E105" s="422">
        <f>COUNTIF('All groups'!$VH:$VH,E$97)</f>
        <v>13</v>
      </c>
      <c r="F105" s="422">
        <f>COUNTIF('All groups'!$VH:$VH,F$97)</f>
        <v>4</v>
      </c>
      <c r="G105" s="422">
        <f>COUNTIF('All groups'!$VH:$VH,G$97)</f>
        <v>7</v>
      </c>
      <c r="H105" s="422">
        <f>COUNTIF('All groups'!$VH:$VH,H$97)</f>
        <v>7</v>
      </c>
      <c r="I105" s="422">
        <f>COUNTIF('All groups'!$VH:$VH,I$97)</f>
        <v>1</v>
      </c>
      <c r="J105" s="422">
        <f>COUNTIF('All groups'!$VH:$VH,J$97)</f>
        <v>6</v>
      </c>
      <c r="K105" s="422">
        <f>COUNTIF('All groups'!$VH:$VH,K$97)</f>
        <v>0</v>
      </c>
      <c r="L105" s="422">
        <f t="shared" si="67"/>
        <v>2</v>
      </c>
      <c r="M105" s="201"/>
      <c r="N105" s="947"/>
      <c r="O105" s="222" t="s">
        <v>255</v>
      </c>
      <c r="P105" s="422">
        <f>COUNTIF('All groups'!$VH:$VH,P$97)</f>
        <v>13</v>
      </c>
      <c r="Q105" s="422">
        <f>COUNTIF('All groups'!$VH:$VH,Q$97)</f>
        <v>4</v>
      </c>
      <c r="R105" s="422">
        <f t="shared" si="68"/>
        <v>14</v>
      </c>
      <c r="S105" s="422">
        <f t="shared" si="69"/>
        <v>7</v>
      </c>
      <c r="Y105" s="976"/>
      <c r="Z105" s="328" t="s">
        <v>255</v>
      </c>
      <c r="AA105" s="422">
        <f>COUNTIF('All groups'!$IJ:$IJ,AA$97)</f>
        <v>1</v>
      </c>
      <c r="AB105" s="422">
        <f>COUNTIF('All groups'!$IJ:$IJ,AB$97)</f>
        <v>1</v>
      </c>
      <c r="AC105" s="422">
        <f>COUNTIF('All groups'!$IJ:$IJ,AC$97)</f>
        <v>0</v>
      </c>
      <c r="AD105" s="422">
        <f>COUNTIF('All groups'!$IJ:$IJ,AD$97)</f>
        <v>1</v>
      </c>
      <c r="AE105" s="422">
        <f>COUNTIF('All groups'!$IJ:$IJ,AE$97)</f>
        <v>3</v>
      </c>
      <c r="AF105" s="422">
        <f>COUNTIF('All groups'!$IJ:$IJ,AF$97)</f>
        <v>0</v>
      </c>
      <c r="AG105" s="422">
        <f>COUNTIF('All groups'!$IJ:$IJ,AG$97)</f>
        <v>1</v>
      </c>
      <c r="AH105" s="422">
        <f t="shared" si="70"/>
        <v>0</v>
      </c>
      <c r="AK105" s="948"/>
      <c r="AL105" s="328" t="s">
        <v>255</v>
      </c>
      <c r="AM105" s="422">
        <f>COUNTIF('All groups'!$IJ:$IJ,AM$97)</f>
        <v>1</v>
      </c>
      <c r="AN105" s="422">
        <f>COUNTIF('All groups'!$IJ:$IJ,AN$97)</f>
        <v>1</v>
      </c>
      <c r="AO105" s="422">
        <f t="shared" si="71"/>
        <v>1</v>
      </c>
      <c r="AP105" s="422">
        <f t="shared" si="72"/>
        <v>3</v>
      </c>
      <c r="AU105" s="427" t="s">
        <v>175</v>
      </c>
      <c r="AV105" s="254">
        <f t="shared" ref="AV105:BB105" si="79">AV49/SUM($AV49:$BC49)</f>
        <v>0.25</v>
      </c>
      <c r="AW105" s="254">
        <f t="shared" si="79"/>
        <v>0.5</v>
      </c>
      <c r="AX105" s="254">
        <f t="shared" si="79"/>
        <v>0</v>
      </c>
      <c r="AY105" s="254">
        <f t="shared" si="79"/>
        <v>0.25</v>
      </c>
      <c r="AZ105" s="254">
        <f t="shared" si="79"/>
        <v>0</v>
      </c>
      <c r="BA105" s="254">
        <f t="shared" si="79"/>
        <v>0</v>
      </c>
      <c r="BB105" s="254">
        <f t="shared" si="79"/>
        <v>0</v>
      </c>
      <c r="BC105" s="431"/>
      <c r="BD105" s="431"/>
    </row>
    <row r="106" spans="3:56" ht="60" customHeight="1" x14ac:dyDescent="0.35">
      <c r="C106" s="947"/>
      <c r="D106" s="222" t="s">
        <v>256</v>
      </c>
      <c r="E106" s="422">
        <f>COUNTIF('All groups'!$VI:$VI,E$97)</f>
        <v>10</v>
      </c>
      <c r="F106" s="422">
        <f>COUNTIF('All groups'!$VI:$VI,F$97)</f>
        <v>1</v>
      </c>
      <c r="G106" s="422">
        <f>COUNTIF('All groups'!$VI:$VI,G$97)</f>
        <v>2</v>
      </c>
      <c r="H106" s="422">
        <f>COUNTIF('All groups'!$VI:$VI,H$97)</f>
        <v>6</v>
      </c>
      <c r="I106" s="422">
        <f>COUNTIF('All groups'!$VI:$VI,I$97)</f>
        <v>6</v>
      </c>
      <c r="J106" s="422">
        <f>COUNTIF('All groups'!$VI:$VI,J$97)</f>
        <v>13</v>
      </c>
      <c r="K106" s="422">
        <f>COUNTIF('All groups'!$VI:$VI,K$97)</f>
        <v>0</v>
      </c>
      <c r="L106" s="422">
        <f t="shared" si="67"/>
        <v>2</v>
      </c>
      <c r="M106" s="201"/>
      <c r="N106" s="947"/>
      <c r="O106" s="222" t="s">
        <v>256</v>
      </c>
      <c r="P106" s="422">
        <f>COUNTIF('All groups'!$VI:$VI,P$97)</f>
        <v>10</v>
      </c>
      <c r="Q106" s="422">
        <f>COUNTIF('All groups'!$VI:$VI,Q$97)</f>
        <v>1</v>
      </c>
      <c r="R106" s="422">
        <f t="shared" si="68"/>
        <v>8</v>
      </c>
      <c r="S106" s="422">
        <f t="shared" si="69"/>
        <v>19</v>
      </c>
      <c r="Y106" s="976"/>
      <c r="Z106" s="328" t="s">
        <v>256</v>
      </c>
      <c r="AA106" s="422">
        <f>COUNTIF('All groups'!$IK:$IK,AA$97)</f>
        <v>0</v>
      </c>
      <c r="AB106" s="422">
        <f>COUNTIF('All groups'!$IK:$IK,AB$97)</f>
        <v>0</v>
      </c>
      <c r="AC106" s="422">
        <f>COUNTIF('All groups'!$IK:$IK,AC$97)</f>
        <v>0</v>
      </c>
      <c r="AD106" s="422">
        <f>COUNTIF('All groups'!$IK:$IK,AD$97)</f>
        <v>0</v>
      </c>
      <c r="AE106" s="422">
        <f>COUNTIF('All groups'!$IK:$IK,AE$97)</f>
        <v>3</v>
      </c>
      <c r="AF106" s="422">
        <f>COUNTIF('All groups'!$IK:$IK,AF$97)</f>
        <v>4</v>
      </c>
      <c r="AG106" s="422">
        <f>COUNTIF('All groups'!$IK:$IK,AG$97)</f>
        <v>0</v>
      </c>
      <c r="AH106" s="422">
        <f t="shared" si="70"/>
        <v>0</v>
      </c>
      <c r="AK106" s="948"/>
      <c r="AL106" s="328" t="s">
        <v>256</v>
      </c>
      <c r="AM106" s="422">
        <f>COUNTIF('All groups'!$IK:$IK,AM$97)</f>
        <v>0</v>
      </c>
      <c r="AN106" s="422">
        <f>COUNTIF('All groups'!$IK:$IK,AN$97)</f>
        <v>0</v>
      </c>
      <c r="AO106" s="422">
        <f t="shared" si="71"/>
        <v>0</v>
      </c>
      <c r="AP106" s="422">
        <f t="shared" si="72"/>
        <v>7</v>
      </c>
      <c r="AU106" s="427" t="s">
        <v>176</v>
      </c>
      <c r="AV106" s="254">
        <f t="shared" ref="AV106:BB106" si="80">AV50/SUM($AV50:$BC50)</f>
        <v>0.25</v>
      </c>
      <c r="AW106" s="254">
        <f t="shared" si="80"/>
        <v>0.25</v>
      </c>
      <c r="AX106" s="254">
        <f t="shared" si="80"/>
        <v>0.25</v>
      </c>
      <c r="AY106" s="254">
        <f t="shared" si="80"/>
        <v>0.25</v>
      </c>
      <c r="AZ106" s="254">
        <f t="shared" si="80"/>
        <v>0</v>
      </c>
      <c r="BA106" s="254">
        <f t="shared" si="80"/>
        <v>0</v>
      </c>
      <c r="BB106" s="254">
        <f t="shared" si="80"/>
        <v>0</v>
      </c>
      <c r="BC106" s="431"/>
      <c r="BD106" s="431"/>
    </row>
    <row r="107" spans="3:56" ht="60" customHeight="1" x14ac:dyDescent="0.35">
      <c r="C107" s="947" t="s">
        <v>257</v>
      </c>
      <c r="D107" s="222" t="s">
        <v>258</v>
      </c>
      <c r="E107" s="422">
        <f>COUNTIF('All groups'!$VJ:$VJ,E$97)</f>
        <v>17</v>
      </c>
      <c r="F107" s="422">
        <f>COUNTIF('All groups'!$VJ:$VJ,F$97)</f>
        <v>0</v>
      </c>
      <c r="G107" s="422">
        <f>COUNTIF('All groups'!$VJ:$VJ,G$97)</f>
        <v>2</v>
      </c>
      <c r="H107" s="422">
        <f>COUNTIF('All groups'!$VJ:$VJ,H$97)</f>
        <v>0</v>
      </c>
      <c r="I107" s="422">
        <f>COUNTIF('All groups'!$VJ:$VJ,I$97)</f>
        <v>6</v>
      </c>
      <c r="J107" s="422">
        <f>COUNTIF('All groups'!$VJ:$VJ,J$97)</f>
        <v>13</v>
      </c>
      <c r="K107" s="422">
        <f>COUNTIF('All groups'!$VJ:$VJ,K$97)</f>
        <v>0</v>
      </c>
      <c r="L107" s="422">
        <f t="shared" si="67"/>
        <v>2</v>
      </c>
      <c r="M107" s="201"/>
      <c r="N107" s="947" t="s">
        <v>257</v>
      </c>
      <c r="O107" s="222" t="s">
        <v>258</v>
      </c>
      <c r="P107" s="422">
        <f>COUNTIF('All groups'!$VJ:$VJ,P$97)</f>
        <v>17</v>
      </c>
      <c r="Q107" s="422">
        <f>COUNTIF('All groups'!$VJ:$VJ,Q$97)</f>
        <v>0</v>
      </c>
      <c r="R107" s="422">
        <f t="shared" si="68"/>
        <v>2</v>
      </c>
      <c r="S107" s="422">
        <f t="shared" si="69"/>
        <v>19</v>
      </c>
      <c r="Y107" s="976" t="s">
        <v>257</v>
      </c>
      <c r="Z107" s="328" t="s">
        <v>258</v>
      </c>
      <c r="AA107" s="422">
        <f>COUNTIF('All groups'!$IL:$IL,AA$97)</f>
        <v>0</v>
      </c>
      <c r="AB107" s="422">
        <f>COUNTIF('All groups'!$IL:$IL,AB$97)</f>
        <v>0</v>
      </c>
      <c r="AC107" s="422">
        <f>COUNTIF('All groups'!$IL:$IL,AC$97)</f>
        <v>0</v>
      </c>
      <c r="AD107" s="422">
        <f>COUNTIF('All groups'!$IL:$IL,AD$97)</f>
        <v>0</v>
      </c>
      <c r="AE107" s="422">
        <f>COUNTIF('All groups'!$IL:$IL,AE$97)</f>
        <v>2</v>
      </c>
      <c r="AF107" s="422">
        <f>COUNTIF('All groups'!$IL:$IL,AF$97)</f>
        <v>2</v>
      </c>
      <c r="AG107" s="422">
        <f>COUNTIF('All groups'!$IL:$IL,AG$97)</f>
        <v>0</v>
      </c>
      <c r="AH107" s="422">
        <f t="shared" si="70"/>
        <v>3</v>
      </c>
      <c r="AK107" s="948" t="s">
        <v>257</v>
      </c>
      <c r="AL107" s="328" t="s">
        <v>258</v>
      </c>
      <c r="AM107" s="422">
        <f>COUNTIF('All groups'!$IL:$IL,AM$97)</f>
        <v>0</v>
      </c>
      <c r="AN107" s="422">
        <f>COUNTIF('All groups'!$IL:$IL,AN$97)</f>
        <v>0</v>
      </c>
      <c r="AO107" s="422">
        <f t="shared" si="71"/>
        <v>0</v>
      </c>
      <c r="AP107" s="422">
        <f t="shared" si="72"/>
        <v>4</v>
      </c>
      <c r="AU107" s="427" t="s">
        <v>177</v>
      </c>
      <c r="AV107" s="254">
        <f t="shared" ref="AV107:BB107" si="81">AV51/SUM($AV51:$BC51)</f>
        <v>0.25</v>
      </c>
      <c r="AW107" s="254">
        <f t="shared" si="81"/>
        <v>0</v>
      </c>
      <c r="AX107" s="254">
        <f t="shared" si="81"/>
        <v>0</v>
      </c>
      <c r="AY107" s="254">
        <f t="shared" si="81"/>
        <v>0</v>
      </c>
      <c r="AZ107" s="254">
        <f t="shared" si="81"/>
        <v>0</v>
      </c>
      <c r="BA107" s="254">
        <f t="shared" si="81"/>
        <v>0.5</v>
      </c>
      <c r="BB107" s="254">
        <f t="shared" si="81"/>
        <v>0.25</v>
      </c>
      <c r="BC107" s="431"/>
      <c r="BD107" s="431"/>
    </row>
    <row r="108" spans="3:56" ht="60" customHeight="1" x14ac:dyDescent="0.35">
      <c r="C108" s="947"/>
      <c r="D108" s="222" t="s">
        <v>259</v>
      </c>
      <c r="E108" s="422">
        <f>COUNTIF('All groups'!$VK:$VK,E$97)</f>
        <v>16</v>
      </c>
      <c r="F108" s="422">
        <f>COUNTIF('All groups'!$VK:$VK,F$97)</f>
        <v>0</v>
      </c>
      <c r="G108" s="422">
        <f>COUNTIF('All groups'!$VK:$VK,G$97)</f>
        <v>1</v>
      </c>
      <c r="H108" s="422">
        <f>COUNTIF('All groups'!$VK:$VK,H$97)</f>
        <v>1</v>
      </c>
      <c r="I108" s="422">
        <f>COUNTIF('All groups'!$VK:$VK,I$97)</f>
        <v>5</v>
      </c>
      <c r="J108" s="422">
        <f>COUNTIF('All groups'!$VK:$VK,J$97)</f>
        <v>15</v>
      </c>
      <c r="K108" s="422">
        <f>COUNTIF('All groups'!$VK:$VK,K$97)</f>
        <v>0</v>
      </c>
      <c r="L108" s="422">
        <f t="shared" si="67"/>
        <v>2</v>
      </c>
      <c r="M108" s="201"/>
      <c r="N108" s="947"/>
      <c r="O108" s="222" t="s">
        <v>259</v>
      </c>
      <c r="P108" s="422">
        <f>COUNTIF('All groups'!$VK:$VK,P$97)</f>
        <v>16</v>
      </c>
      <c r="Q108" s="422">
        <f>COUNTIF('All groups'!$VK:$VK,Q$97)</f>
        <v>0</v>
      </c>
      <c r="R108" s="422">
        <f t="shared" si="68"/>
        <v>2</v>
      </c>
      <c r="S108" s="422">
        <f t="shared" si="69"/>
        <v>20</v>
      </c>
      <c r="Y108" s="976"/>
      <c r="Z108" s="328" t="s">
        <v>259</v>
      </c>
      <c r="AA108" s="422">
        <f>COUNTIF('All groups'!$IM:$IM,AA$97)</f>
        <v>0</v>
      </c>
      <c r="AB108" s="422">
        <f>COUNTIF('All groups'!$IM:$IM,AB$97)</f>
        <v>0</v>
      </c>
      <c r="AC108" s="422">
        <f>COUNTIF('All groups'!$IM:$IM,AC$97)</f>
        <v>0</v>
      </c>
      <c r="AD108" s="422">
        <f>COUNTIF('All groups'!$IM:$IM,AD$97)</f>
        <v>0</v>
      </c>
      <c r="AE108" s="422">
        <f>COUNTIF('All groups'!$IM:$IM,AE$97)</f>
        <v>3</v>
      </c>
      <c r="AF108" s="422">
        <f>COUNTIF('All groups'!$IM:$IM,AF$97)</f>
        <v>2</v>
      </c>
      <c r="AG108" s="422">
        <f>COUNTIF('All groups'!$IM:$IM,AG$97)</f>
        <v>0</v>
      </c>
      <c r="AH108" s="422">
        <f t="shared" si="70"/>
        <v>2</v>
      </c>
      <c r="AK108" s="948"/>
      <c r="AL108" s="328" t="s">
        <v>259</v>
      </c>
      <c r="AM108" s="422">
        <f>COUNTIF('All groups'!$IM:$IM,AM$97)</f>
        <v>0</v>
      </c>
      <c r="AN108" s="422">
        <f>COUNTIF('All groups'!$IM:$IM,AN$97)</f>
        <v>0</v>
      </c>
      <c r="AO108" s="422">
        <f t="shared" si="71"/>
        <v>0</v>
      </c>
      <c r="AP108" s="422">
        <f t="shared" si="72"/>
        <v>5</v>
      </c>
      <c r="AU108" s="427" t="s">
        <v>178</v>
      </c>
      <c r="AV108" s="254">
        <f t="shared" ref="AV108:BB108" si="82">AV52/SUM($AV52:$BC52)</f>
        <v>0.25</v>
      </c>
      <c r="AW108" s="254">
        <f t="shared" si="82"/>
        <v>0</v>
      </c>
      <c r="AX108" s="254">
        <f t="shared" si="82"/>
        <v>0</v>
      </c>
      <c r="AY108" s="254">
        <f t="shared" si="82"/>
        <v>0.25</v>
      </c>
      <c r="AZ108" s="254">
        <f t="shared" si="82"/>
        <v>0</v>
      </c>
      <c r="BA108" s="254">
        <f t="shared" si="82"/>
        <v>0.5</v>
      </c>
      <c r="BB108" s="254">
        <f t="shared" si="82"/>
        <v>0</v>
      </c>
      <c r="BC108" s="431"/>
      <c r="BD108" s="431"/>
    </row>
    <row r="109" spans="3:56" ht="60" customHeight="1" x14ac:dyDescent="0.35">
      <c r="C109" s="947" t="s">
        <v>260</v>
      </c>
      <c r="D109" s="222" t="s">
        <v>261</v>
      </c>
      <c r="E109" s="422">
        <f>COUNTIF('All groups'!$VL:$VL,E$97)</f>
        <v>21</v>
      </c>
      <c r="F109" s="422">
        <f>COUNTIF('All groups'!$VL:$VL,F$97)</f>
        <v>1</v>
      </c>
      <c r="G109" s="422">
        <f>COUNTIF('All groups'!$VL:$VL,G$97)</f>
        <v>0</v>
      </c>
      <c r="H109" s="422">
        <f>COUNTIF('All groups'!$VL:$VL,H$97)</f>
        <v>0</v>
      </c>
      <c r="I109" s="422">
        <f>COUNTIF('All groups'!$VL:$VL,I$97)</f>
        <v>4</v>
      </c>
      <c r="J109" s="422">
        <f>COUNTIF('All groups'!$VL:$VL,J$97)</f>
        <v>12</v>
      </c>
      <c r="K109" s="422">
        <f>COUNTIF('All groups'!$VL:$VL,K$97)</f>
        <v>0</v>
      </c>
      <c r="L109" s="422">
        <f t="shared" si="67"/>
        <v>2</v>
      </c>
      <c r="M109" s="201"/>
      <c r="N109" s="947" t="s">
        <v>260</v>
      </c>
      <c r="O109" s="222" t="s">
        <v>261</v>
      </c>
      <c r="P109" s="422">
        <f>COUNTIF('All groups'!$VL:$VL,P$97)</f>
        <v>21</v>
      </c>
      <c r="Q109" s="422">
        <f>COUNTIF('All groups'!$VL:$VL,Q$97)</f>
        <v>1</v>
      </c>
      <c r="R109" s="422">
        <f t="shared" si="68"/>
        <v>0</v>
      </c>
      <c r="S109" s="422">
        <f t="shared" si="69"/>
        <v>16</v>
      </c>
      <c r="Y109" s="976" t="s">
        <v>260</v>
      </c>
      <c r="Z109" s="328" t="s">
        <v>261</v>
      </c>
      <c r="AA109" s="422">
        <f>COUNTIF('All groups'!$IN:$IN,AA$97)</f>
        <v>2</v>
      </c>
      <c r="AB109" s="422">
        <f>COUNTIF('All groups'!$IN:$IN,AB$97)</f>
        <v>0</v>
      </c>
      <c r="AC109" s="422">
        <f>COUNTIF('All groups'!$IN:$IN,AC$97)</f>
        <v>0</v>
      </c>
      <c r="AD109" s="422">
        <f>COUNTIF('All groups'!$IN:$IN,AD$97)</f>
        <v>0</v>
      </c>
      <c r="AE109" s="422">
        <f>COUNTIF('All groups'!$IN:$IN,AE$97)</f>
        <v>1</v>
      </c>
      <c r="AF109" s="422">
        <f>COUNTIF('All groups'!$IN:$IN,AF$97)</f>
        <v>4</v>
      </c>
      <c r="AG109" s="422">
        <f>COUNTIF('All groups'!$IN:$IN,AG$97)</f>
        <v>0</v>
      </c>
      <c r="AH109" s="422">
        <f t="shared" si="70"/>
        <v>0</v>
      </c>
      <c r="AK109" s="948" t="s">
        <v>260</v>
      </c>
      <c r="AL109" s="328" t="s">
        <v>261</v>
      </c>
      <c r="AM109" s="422">
        <f>COUNTIF('All groups'!$IN:$IN,AM$97)</f>
        <v>2</v>
      </c>
      <c r="AN109" s="422">
        <f>COUNTIF('All groups'!$IN:$IN,AN$97)</f>
        <v>0</v>
      </c>
      <c r="AO109" s="422">
        <f t="shared" si="71"/>
        <v>0</v>
      </c>
      <c r="AP109" s="422">
        <f t="shared" si="72"/>
        <v>5</v>
      </c>
      <c r="AU109" s="427" t="s">
        <v>179</v>
      </c>
      <c r="AV109" s="254">
        <f t="shared" ref="AV109:BB109" si="83">AV53/SUM($AV53:$BC53)</f>
        <v>0.25</v>
      </c>
      <c r="AW109" s="254">
        <f t="shared" si="83"/>
        <v>0</v>
      </c>
      <c r="AX109" s="254">
        <f t="shared" si="83"/>
        <v>0</v>
      </c>
      <c r="AY109" s="254">
        <f t="shared" si="83"/>
        <v>0.25</v>
      </c>
      <c r="AZ109" s="254">
        <f t="shared" si="83"/>
        <v>0</v>
      </c>
      <c r="BA109" s="254">
        <f t="shared" si="83"/>
        <v>0.5</v>
      </c>
      <c r="BB109" s="254">
        <f t="shared" si="83"/>
        <v>0</v>
      </c>
      <c r="BC109" s="431"/>
      <c r="BD109" s="431"/>
    </row>
    <row r="110" spans="3:56" ht="60" customHeight="1" x14ac:dyDescent="0.35">
      <c r="C110" s="947"/>
      <c r="D110" s="222" t="s">
        <v>262</v>
      </c>
      <c r="E110" s="422">
        <f>COUNTIF('All groups'!$VM:$VM,E$97)</f>
        <v>24</v>
      </c>
      <c r="F110" s="422">
        <f>COUNTIF('All groups'!$VM:$VM,F$97)</f>
        <v>1</v>
      </c>
      <c r="G110" s="422">
        <f>COUNTIF('All groups'!$VM:$VM,G$97)</f>
        <v>1</v>
      </c>
      <c r="H110" s="422">
        <f>COUNTIF('All groups'!$VM:$VM,H$97)</f>
        <v>1</v>
      </c>
      <c r="I110" s="422">
        <f>COUNTIF('All groups'!$VM:$VM,I$97)</f>
        <v>4</v>
      </c>
      <c r="J110" s="422">
        <f>COUNTIF('All groups'!$VM:$VM,J$97)</f>
        <v>6</v>
      </c>
      <c r="K110" s="422">
        <f>COUNTIF('All groups'!$VM:$VM,K$97)</f>
        <v>0</v>
      </c>
      <c r="L110" s="422">
        <f t="shared" si="67"/>
        <v>3</v>
      </c>
      <c r="M110" s="201"/>
      <c r="N110" s="947"/>
      <c r="O110" s="222" t="s">
        <v>262</v>
      </c>
      <c r="P110" s="422">
        <f>COUNTIF('All groups'!$VM:$VM,P$97)</f>
        <v>24</v>
      </c>
      <c r="Q110" s="422">
        <f>COUNTIF('All groups'!$VM:$VM,Q$97)</f>
        <v>1</v>
      </c>
      <c r="R110" s="422">
        <f t="shared" si="68"/>
        <v>2</v>
      </c>
      <c r="S110" s="422">
        <f t="shared" si="69"/>
        <v>10</v>
      </c>
      <c r="Y110" s="976"/>
      <c r="Z110" s="328" t="s">
        <v>262</v>
      </c>
      <c r="AA110" s="422">
        <f>COUNTIF('All groups'!$IO:$IO,AA$97)</f>
        <v>2</v>
      </c>
      <c r="AB110" s="422">
        <f>COUNTIF('All groups'!$IO:$IO,AB$97)</f>
        <v>0</v>
      </c>
      <c r="AC110" s="422">
        <f>COUNTIF('All groups'!$IO:$IO,AC$97)</f>
        <v>0</v>
      </c>
      <c r="AD110" s="422">
        <f>COUNTIF('All groups'!$IO:$IO,AD$97)</f>
        <v>0</v>
      </c>
      <c r="AE110" s="422">
        <f>COUNTIF('All groups'!$IO:$IO,AE$97)</f>
        <v>1</v>
      </c>
      <c r="AF110" s="422">
        <f>COUNTIF('All groups'!$IO:$IO,AF$97)</f>
        <v>4</v>
      </c>
      <c r="AG110" s="422">
        <f>COUNTIF('All groups'!$IO:$IO,AG$97)</f>
        <v>0</v>
      </c>
      <c r="AH110" s="422">
        <f t="shared" si="70"/>
        <v>0</v>
      </c>
      <c r="AK110" s="948"/>
      <c r="AL110" s="328" t="s">
        <v>262</v>
      </c>
      <c r="AM110" s="422">
        <f>COUNTIF('All groups'!$IO:$IO,AM$97)</f>
        <v>2</v>
      </c>
      <c r="AN110" s="422">
        <f>COUNTIF('All groups'!$IO:$IO,AN$97)</f>
        <v>0</v>
      </c>
      <c r="AO110" s="422">
        <f t="shared" si="71"/>
        <v>0</v>
      </c>
      <c r="AP110" s="422">
        <f t="shared" si="72"/>
        <v>5</v>
      </c>
      <c r="AU110" s="427" t="s">
        <v>180</v>
      </c>
      <c r="AV110" s="254">
        <f t="shared" ref="AV110:BB110" si="84">AV54/SUM($AV54:$BC54)</f>
        <v>0.25</v>
      </c>
      <c r="AW110" s="254">
        <f t="shared" si="84"/>
        <v>0</v>
      </c>
      <c r="AX110" s="254">
        <f t="shared" si="84"/>
        <v>0</v>
      </c>
      <c r="AY110" s="254">
        <f t="shared" si="84"/>
        <v>0.25</v>
      </c>
      <c r="AZ110" s="254">
        <f t="shared" si="84"/>
        <v>0</v>
      </c>
      <c r="BA110" s="254">
        <f t="shared" si="84"/>
        <v>0.5</v>
      </c>
      <c r="BB110" s="254">
        <f t="shared" si="84"/>
        <v>0</v>
      </c>
      <c r="BC110" s="431"/>
      <c r="BD110" s="431"/>
    </row>
    <row r="111" spans="3:56" ht="60" customHeight="1" x14ac:dyDescent="0.35">
      <c r="C111" s="947"/>
      <c r="D111" s="222" t="s">
        <v>263</v>
      </c>
      <c r="E111" s="422">
        <f>COUNTIF('All groups'!$VN:$VN,E$97)</f>
        <v>27</v>
      </c>
      <c r="F111" s="422">
        <f>COUNTIF('All groups'!$VN:$VN,F$97)</f>
        <v>0</v>
      </c>
      <c r="G111" s="422">
        <f>COUNTIF('All groups'!$VN:$VN,G$97)</f>
        <v>0</v>
      </c>
      <c r="H111" s="422">
        <f>COUNTIF('All groups'!$VN:$VN,H$97)</f>
        <v>2</v>
      </c>
      <c r="I111" s="422">
        <f>COUNTIF('All groups'!$VN:$VN,I$97)</f>
        <v>3</v>
      </c>
      <c r="J111" s="422">
        <f>COUNTIF('All groups'!$VN:$VN,J$97)</f>
        <v>6</v>
      </c>
      <c r="K111" s="422">
        <f>COUNTIF('All groups'!$VN:$VN,K$97)</f>
        <v>0</v>
      </c>
      <c r="L111" s="422">
        <f t="shared" si="67"/>
        <v>2</v>
      </c>
      <c r="M111" s="201"/>
      <c r="N111" s="947"/>
      <c r="O111" s="222" t="s">
        <v>263</v>
      </c>
      <c r="P111" s="422">
        <f>COUNTIF('All groups'!$VN:$VN,P$97)</f>
        <v>27</v>
      </c>
      <c r="Q111" s="422">
        <f>COUNTIF('All groups'!$VN:$VN,Q$97)</f>
        <v>0</v>
      </c>
      <c r="R111" s="422">
        <f t="shared" si="68"/>
        <v>2</v>
      </c>
      <c r="S111" s="422">
        <f t="shared" si="69"/>
        <v>9</v>
      </c>
      <c r="Y111" s="976"/>
      <c r="Z111" s="328" t="s">
        <v>263</v>
      </c>
      <c r="AA111" s="422">
        <f>COUNTIF('All groups'!$IP:$IP,AA$97)</f>
        <v>2</v>
      </c>
      <c r="AB111" s="422">
        <f>COUNTIF('All groups'!$IP:$IP,AB$97)</f>
        <v>0</v>
      </c>
      <c r="AC111" s="422">
        <f>COUNTIF('All groups'!$IP:$IP,AC$97)</f>
        <v>0</v>
      </c>
      <c r="AD111" s="422">
        <f>COUNTIF('All groups'!$IP:$IP,AD$97)</f>
        <v>0</v>
      </c>
      <c r="AE111" s="422">
        <f>COUNTIF('All groups'!$IP:$IP,AE$97)</f>
        <v>2</v>
      </c>
      <c r="AF111" s="422">
        <f>COUNTIF('All groups'!$IP:$IP,AF$97)</f>
        <v>3</v>
      </c>
      <c r="AG111" s="422">
        <f>COUNTIF('All groups'!$IP:$IP,AG$97)</f>
        <v>0</v>
      </c>
      <c r="AH111" s="422">
        <f t="shared" si="70"/>
        <v>0</v>
      </c>
      <c r="AK111" s="948"/>
      <c r="AL111" s="328" t="s">
        <v>263</v>
      </c>
      <c r="AM111" s="422">
        <f>COUNTIF('All groups'!$IP:$IP,AM$97)</f>
        <v>2</v>
      </c>
      <c r="AN111" s="422">
        <f>COUNTIF('All groups'!$IP:$IP,AN$97)</f>
        <v>0</v>
      </c>
      <c r="AO111" s="422">
        <f t="shared" si="71"/>
        <v>0</v>
      </c>
      <c r="AP111" s="422">
        <f t="shared" si="72"/>
        <v>5</v>
      </c>
      <c r="AU111" s="427" t="s">
        <v>181</v>
      </c>
      <c r="AV111" s="254">
        <f t="shared" ref="AV111:BB111" si="85">AV55/SUM($AV55:$BC55)</f>
        <v>0.25</v>
      </c>
      <c r="AW111" s="254">
        <f t="shared" si="85"/>
        <v>0</v>
      </c>
      <c r="AX111" s="254">
        <f t="shared" si="85"/>
        <v>0.25</v>
      </c>
      <c r="AY111" s="254">
        <f t="shared" si="85"/>
        <v>0</v>
      </c>
      <c r="AZ111" s="254">
        <f t="shared" si="85"/>
        <v>0</v>
      </c>
      <c r="BA111" s="254">
        <f t="shared" si="85"/>
        <v>0.5</v>
      </c>
      <c r="BB111" s="254">
        <f t="shared" si="85"/>
        <v>0</v>
      </c>
      <c r="BC111" s="431"/>
      <c r="BD111" s="431"/>
    </row>
    <row r="112" spans="3:56" ht="60" customHeight="1" x14ac:dyDescent="0.35">
      <c r="C112" s="947"/>
      <c r="D112" s="222" t="s">
        <v>264</v>
      </c>
      <c r="E112" s="422">
        <f>COUNTIF('All groups'!$VO:$VO,E$97)</f>
        <v>23</v>
      </c>
      <c r="F112" s="422">
        <f>COUNTIF('All groups'!$VO:$VO,F$97)</f>
        <v>0</v>
      </c>
      <c r="G112" s="422">
        <f>COUNTIF('All groups'!$VO:$VO,G$97)</f>
        <v>0</v>
      </c>
      <c r="H112" s="422">
        <f>COUNTIF('All groups'!$VO:$VO,H$97)</f>
        <v>2</v>
      </c>
      <c r="I112" s="422">
        <f>COUNTIF('All groups'!$VO:$VO,I$97)</f>
        <v>3</v>
      </c>
      <c r="J112" s="422">
        <f>COUNTIF('All groups'!$VO:$VO,J$97)</f>
        <v>10</v>
      </c>
      <c r="K112" s="422">
        <f>COUNTIF('All groups'!$VO:$VO,K$97)</f>
        <v>0</v>
      </c>
      <c r="L112" s="422">
        <f t="shared" si="67"/>
        <v>2</v>
      </c>
      <c r="M112" s="201"/>
      <c r="N112" s="947"/>
      <c r="O112" s="222" t="s">
        <v>264</v>
      </c>
      <c r="P112" s="422">
        <f>COUNTIF('All groups'!$VO:$VO,P$97)</f>
        <v>23</v>
      </c>
      <c r="Q112" s="422">
        <f>COUNTIF('All groups'!$VO:$VO,Q$97)</f>
        <v>0</v>
      </c>
      <c r="R112" s="422">
        <f t="shared" si="68"/>
        <v>2</v>
      </c>
      <c r="S112" s="422">
        <f t="shared" si="69"/>
        <v>13</v>
      </c>
      <c r="Y112" s="976"/>
      <c r="Z112" s="328" t="s">
        <v>264</v>
      </c>
      <c r="AA112" s="422">
        <f>COUNTIF('All groups'!$IQ:$IQ,AA$97)</f>
        <v>1</v>
      </c>
      <c r="AB112" s="422">
        <f>COUNTIF('All groups'!$IQ:$IQ,AB$97)</f>
        <v>0</v>
      </c>
      <c r="AC112" s="422">
        <f>COUNTIF('All groups'!$IQ:$IQ,AC$97)</f>
        <v>1</v>
      </c>
      <c r="AD112" s="422">
        <f>COUNTIF('All groups'!$IQ:$IQ,AD$97)</f>
        <v>0</v>
      </c>
      <c r="AE112" s="422">
        <f>COUNTIF('All groups'!$IQ:$IQ,AE$97)</f>
        <v>2</v>
      </c>
      <c r="AF112" s="422">
        <f>COUNTIF('All groups'!$IQ:$IQ,AF$97)</f>
        <v>3</v>
      </c>
      <c r="AG112" s="422">
        <f>COUNTIF('All groups'!$IQ:$IQ,AG$97)</f>
        <v>0</v>
      </c>
      <c r="AH112" s="422">
        <f t="shared" si="70"/>
        <v>0</v>
      </c>
      <c r="AK112" s="948"/>
      <c r="AL112" s="328" t="s">
        <v>264</v>
      </c>
      <c r="AM112" s="422">
        <f>COUNTIF('All groups'!$IQ:$IQ,AM$97)</f>
        <v>1</v>
      </c>
      <c r="AN112" s="422">
        <f>COUNTIF('All groups'!$IQ:$IQ,AN$97)</f>
        <v>0</v>
      </c>
      <c r="AO112" s="422">
        <f t="shared" si="71"/>
        <v>1</v>
      </c>
      <c r="AP112" s="422">
        <f t="shared" si="72"/>
        <v>5</v>
      </c>
      <c r="AU112" s="427" t="s">
        <v>182</v>
      </c>
      <c r="AV112" s="254">
        <f t="shared" ref="AV112:BB112" si="86">AV56/SUM($AV56:$BC56)</f>
        <v>0.25</v>
      </c>
      <c r="AW112" s="254">
        <f t="shared" si="86"/>
        <v>0</v>
      </c>
      <c r="AX112" s="254">
        <f t="shared" si="86"/>
        <v>0.25</v>
      </c>
      <c r="AY112" s="254">
        <f t="shared" si="86"/>
        <v>0.5</v>
      </c>
      <c r="AZ112" s="254">
        <f t="shared" si="86"/>
        <v>0</v>
      </c>
      <c r="BA112" s="254">
        <f t="shared" si="86"/>
        <v>0</v>
      </c>
      <c r="BB112" s="254">
        <f t="shared" si="86"/>
        <v>0</v>
      </c>
      <c r="BC112" s="431"/>
      <c r="BD112" s="431"/>
    </row>
    <row r="113" spans="3:75" ht="60" customHeight="1" x14ac:dyDescent="0.35">
      <c r="C113" s="947" t="s">
        <v>265</v>
      </c>
      <c r="D113" s="222" t="s">
        <v>266</v>
      </c>
      <c r="E113" s="422">
        <f>COUNTIF('All groups'!$VP:$VP,E$97)</f>
        <v>5</v>
      </c>
      <c r="F113" s="422">
        <f>COUNTIF('All groups'!$VP:$VP,F$97)</f>
        <v>5</v>
      </c>
      <c r="G113" s="422">
        <f>COUNTIF('All groups'!$VP:$VP,G$97)</f>
        <v>3</v>
      </c>
      <c r="H113" s="422">
        <f>COUNTIF('All groups'!$VP:$VP,H$97)</f>
        <v>4</v>
      </c>
      <c r="I113" s="422">
        <f>COUNTIF('All groups'!$VP:$VP,I$97)</f>
        <v>9</v>
      </c>
      <c r="J113" s="422">
        <f>COUNTIF('All groups'!$VP:$VP,J$97)</f>
        <v>11</v>
      </c>
      <c r="K113" s="422">
        <f>COUNTIF('All groups'!$VP:$VP,K$97)</f>
        <v>0</v>
      </c>
      <c r="L113" s="422">
        <f t="shared" si="67"/>
        <v>3</v>
      </c>
      <c r="M113" s="201"/>
      <c r="N113" s="947" t="s">
        <v>265</v>
      </c>
      <c r="O113" s="222" t="s">
        <v>266</v>
      </c>
      <c r="P113" s="422">
        <f>COUNTIF('All groups'!$VP:$VP,P$97)</f>
        <v>5</v>
      </c>
      <c r="Q113" s="422">
        <f>COUNTIF('All groups'!$VP:$VP,Q$97)</f>
        <v>5</v>
      </c>
      <c r="R113" s="422">
        <f t="shared" si="68"/>
        <v>7</v>
      </c>
      <c r="S113" s="422">
        <f t="shared" si="69"/>
        <v>20</v>
      </c>
      <c r="Y113" s="976" t="s">
        <v>265</v>
      </c>
      <c r="Z113" s="328" t="s">
        <v>266</v>
      </c>
      <c r="AA113" s="422">
        <f>COUNTIF('All groups'!$IR:$IR,AA$97)</f>
        <v>1</v>
      </c>
      <c r="AB113" s="422">
        <f>COUNTIF('All groups'!$IR:$IR,AB$97)</f>
        <v>1</v>
      </c>
      <c r="AC113" s="422">
        <f>COUNTIF('All groups'!$IR:$IR,AC$97)</f>
        <v>0</v>
      </c>
      <c r="AD113" s="422">
        <f>COUNTIF('All groups'!$IR:$IR,AD$97)</f>
        <v>2</v>
      </c>
      <c r="AE113" s="422">
        <f>COUNTIF('All groups'!$IR:$IR,AE$97)</f>
        <v>2</v>
      </c>
      <c r="AF113" s="422">
        <f>COUNTIF('All groups'!$IR:$IR,AF$97)</f>
        <v>1</v>
      </c>
      <c r="AG113" s="422">
        <f>COUNTIF('All groups'!$IR:$IR,AG$97)</f>
        <v>0</v>
      </c>
      <c r="AH113" s="422">
        <f t="shared" si="70"/>
        <v>0</v>
      </c>
      <c r="AK113" s="948" t="s">
        <v>265</v>
      </c>
      <c r="AL113" s="328" t="s">
        <v>266</v>
      </c>
      <c r="AM113" s="422">
        <f>COUNTIF('All groups'!$IR:$IR,AM$97)</f>
        <v>1</v>
      </c>
      <c r="AN113" s="422">
        <f>COUNTIF('All groups'!$IR:$IR,AN$97)</f>
        <v>1</v>
      </c>
      <c r="AO113" s="422">
        <f t="shared" si="71"/>
        <v>2</v>
      </c>
      <c r="AP113" s="422">
        <f t="shared" si="72"/>
        <v>3</v>
      </c>
      <c r="AU113" s="427" t="s">
        <v>183</v>
      </c>
      <c r="AV113" s="254">
        <f t="shared" ref="AV113:BB113" si="87">AV57/SUM($AV57:$BC57)</f>
        <v>0.25</v>
      </c>
      <c r="AW113" s="254">
        <f t="shared" si="87"/>
        <v>0.25</v>
      </c>
      <c r="AX113" s="254">
        <f t="shared" si="87"/>
        <v>0.25</v>
      </c>
      <c r="AY113" s="254">
        <f t="shared" si="87"/>
        <v>0</v>
      </c>
      <c r="AZ113" s="254">
        <f t="shared" si="87"/>
        <v>0</v>
      </c>
      <c r="BA113" s="254">
        <f t="shared" si="87"/>
        <v>0.25</v>
      </c>
      <c r="BB113" s="254">
        <f t="shared" si="87"/>
        <v>0</v>
      </c>
      <c r="BC113" s="431"/>
      <c r="BD113" s="431"/>
    </row>
    <row r="114" spans="3:75" ht="60" customHeight="1" x14ac:dyDescent="0.35">
      <c r="C114" s="947"/>
      <c r="D114" s="222" t="s">
        <v>267</v>
      </c>
      <c r="E114" s="422">
        <f>COUNTIF('All groups'!$VQ:$VQ,E$97)</f>
        <v>13</v>
      </c>
      <c r="F114" s="422">
        <f>COUNTIF('All groups'!$VQ:$VQ,F$97)</f>
        <v>7</v>
      </c>
      <c r="G114" s="422">
        <f>COUNTIF('All groups'!$VQ:$VQ,G$97)</f>
        <v>3</v>
      </c>
      <c r="H114" s="422">
        <f>COUNTIF('All groups'!$VQ:$VQ,H$97)</f>
        <v>6</v>
      </c>
      <c r="I114" s="422">
        <f>COUNTIF('All groups'!$VQ:$VQ,I$97)</f>
        <v>1</v>
      </c>
      <c r="J114" s="422">
        <f>COUNTIF('All groups'!$VQ:$VQ,J$97)</f>
        <v>6</v>
      </c>
      <c r="K114" s="422">
        <f>COUNTIF('All groups'!$VQ:$VQ,K$97)</f>
        <v>0</v>
      </c>
      <c r="L114" s="422">
        <f t="shared" si="67"/>
        <v>4</v>
      </c>
      <c r="M114" s="201"/>
      <c r="N114" s="947"/>
      <c r="O114" s="222" t="s">
        <v>267</v>
      </c>
      <c r="P114" s="422">
        <f>COUNTIF('All groups'!$VQ:$VQ,P$97)</f>
        <v>13</v>
      </c>
      <c r="Q114" s="422">
        <f>COUNTIF('All groups'!$VQ:$VQ,Q$97)</f>
        <v>7</v>
      </c>
      <c r="R114" s="422">
        <f t="shared" si="68"/>
        <v>9</v>
      </c>
      <c r="S114" s="422">
        <f t="shared" si="69"/>
        <v>7</v>
      </c>
      <c r="Y114" s="976"/>
      <c r="Z114" s="328" t="s">
        <v>267</v>
      </c>
      <c r="AA114" s="422">
        <f>COUNTIF('All groups'!$IS:$IS,AA$97)</f>
        <v>1</v>
      </c>
      <c r="AB114" s="422">
        <f>COUNTIF('All groups'!$IS:$IS,AB$97)</f>
        <v>1</v>
      </c>
      <c r="AC114" s="422">
        <f>COUNTIF('All groups'!$IS:$IS,AC$97)</f>
        <v>1</v>
      </c>
      <c r="AD114" s="422">
        <f>COUNTIF('All groups'!$IS:$IS,AD$97)</f>
        <v>2</v>
      </c>
      <c r="AE114" s="422">
        <f>COUNTIF('All groups'!$IS:$IS,AE$97)</f>
        <v>1</v>
      </c>
      <c r="AF114" s="422">
        <f>COUNTIF('All groups'!$IS:$IS,AF$97)</f>
        <v>1</v>
      </c>
      <c r="AG114" s="422">
        <f>COUNTIF('All groups'!$IS:$IS,AG$97)</f>
        <v>0</v>
      </c>
      <c r="AH114" s="422">
        <f t="shared" si="70"/>
        <v>0</v>
      </c>
      <c r="AK114" s="948"/>
      <c r="AL114" s="328" t="s">
        <v>267</v>
      </c>
      <c r="AM114" s="422">
        <f>COUNTIF('All groups'!$IS:$IS,AM$97)</f>
        <v>1</v>
      </c>
      <c r="AN114" s="422">
        <f>COUNTIF('All groups'!$IS:$IS,AN$97)</f>
        <v>1</v>
      </c>
      <c r="AO114" s="422">
        <f t="shared" si="71"/>
        <v>3</v>
      </c>
      <c r="AP114" s="422">
        <f t="shared" si="72"/>
        <v>2</v>
      </c>
      <c r="AU114" s="427" t="s">
        <v>184</v>
      </c>
      <c r="AV114" s="254">
        <f t="shared" ref="AV114:BB114" si="88">AV58/SUM($AV58:$BC58)</f>
        <v>0</v>
      </c>
      <c r="AW114" s="254">
        <f t="shared" si="88"/>
        <v>0</v>
      </c>
      <c r="AX114" s="254">
        <f t="shared" si="88"/>
        <v>0.25</v>
      </c>
      <c r="AY114" s="254">
        <f t="shared" si="88"/>
        <v>0.25</v>
      </c>
      <c r="AZ114" s="254">
        <f t="shared" si="88"/>
        <v>0</v>
      </c>
      <c r="BA114" s="254">
        <f t="shared" si="88"/>
        <v>0.5</v>
      </c>
      <c r="BB114" s="254">
        <f t="shared" si="88"/>
        <v>0</v>
      </c>
      <c r="BC114" s="431"/>
      <c r="BD114" s="431"/>
    </row>
    <row r="115" spans="3:75" ht="60" customHeight="1" x14ac:dyDescent="0.35">
      <c r="C115" s="947"/>
      <c r="D115" s="222" t="s">
        <v>268</v>
      </c>
      <c r="E115" s="422">
        <f>COUNTIF('All groups'!$VR:$VR,E$97)</f>
        <v>10</v>
      </c>
      <c r="F115" s="422">
        <f>COUNTIF('All groups'!$VR:$VR,F$97)</f>
        <v>2</v>
      </c>
      <c r="G115" s="422">
        <f>COUNTIF('All groups'!$VR:$VR,G$97)</f>
        <v>6</v>
      </c>
      <c r="H115" s="422">
        <f>COUNTIF('All groups'!$VR:$VR,H$97)</f>
        <v>7</v>
      </c>
      <c r="I115" s="422">
        <f>COUNTIF('All groups'!$VR:$VR,I$97)</f>
        <v>6</v>
      </c>
      <c r="J115" s="422">
        <f>COUNTIF('All groups'!$VR:$VR,J$97)</f>
        <v>6</v>
      </c>
      <c r="K115" s="422">
        <f>COUNTIF('All groups'!$VR:$VR,K$97)</f>
        <v>0</v>
      </c>
      <c r="L115" s="422">
        <f t="shared" si="67"/>
        <v>3</v>
      </c>
      <c r="M115" s="201"/>
      <c r="N115" s="947"/>
      <c r="O115" s="222" t="s">
        <v>268</v>
      </c>
      <c r="P115" s="422">
        <f>COUNTIF('All groups'!$VR:$VR,P$97)</f>
        <v>10</v>
      </c>
      <c r="Q115" s="422">
        <f>COUNTIF('All groups'!$VR:$VR,Q$97)</f>
        <v>2</v>
      </c>
      <c r="R115" s="422">
        <f t="shared" si="68"/>
        <v>13</v>
      </c>
      <c r="S115" s="422">
        <f t="shared" si="69"/>
        <v>12</v>
      </c>
      <c r="Y115" s="976"/>
      <c r="Z115" s="328" t="s">
        <v>268</v>
      </c>
      <c r="AA115" s="422">
        <f>COUNTIF('All groups'!$IT:$IT,AA$97)</f>
        <v>1</v>
      </c>
      <c r="AB115" s="422">
        <f>COUNTIF('All groups'!$IT:$IT,AB$97)</f>
        <v>3</v>
      </c>
      <c r="AC115" s="422">
        <f>COUNTIF('All groups'!$IT:$IT,AC$97)</f>
        <v>0</v>
      </c>
      <c r="AD115" s="422">
        <f>COUNTIF('All groups'!$IT:$IT,AD$97)</f>
        <v>0</v>
      </c>
      <c r="AE115" s="422">
        <f>COUNTIF('All groups'!$IT:$IT,AE$97)</f>
        <v>1</v>
      </c>
      <c r="AF115" s="422">
        <f>COUNTIF('All groups'!$IT:$IT,AF$97)</f>
        <v>1</v>
      </c>
      <c r="AG115" s="422">
        <f>COUNTIF('All groups'!$IT:$IT,AG$97)</f>
        <v>1</v>
      </c>
      <c r="AH115" s="422">
        <f t="shared" si="70"/>
        <v>0</v>
      </c>
      <c r="AK115" s="948"/>
      <c r="AL115" s="328" t="s">
        <v>268</v>
      </c>
      <c r="AM115" s="422">
        <f>COUNTIF('All groups'!$IT:$IT,AM$97)</f>
        <v>1</v>
      </c>
      <c r="AN115" s="422">
        <f>COUNTIF('All groups'!$IT:$IT,AN$97)</f>
        <v>3</v>
      </c>
      <c r="AO115" s="422">
        <f t="shared" si="71"/>
        <v>0</v>
      </c>
      <c r="AP115" s="422">
        <f t="shared" si="72"/>
        <v>2</v>
      </c>
      <c r="AU115" s="427" t="s">
        <v>185</v>
      </c>
      <c r="AV115" s="254">
        <f t="shared" ref="AV115:BB115" si="89">AV59/SUM($AV59:$BC59)</f>
        <v>0</v>
      </c>
      <c r="AW115" s="254">
        <f t="shared" si="89"/>
        <v>0</v>
      </c>
      <c r="AX115" s="254">
        <f t="shared" si="89"/>
        <v>0.5</v>
      </c>
      <c r="AY115" s="254">
        <f t="shared" si="89"/>
        <v>0</v>
      </c>
      <c r="AZ115" s="254">
        <f t="shared" si="89"/>
        <v>0</v>
      </c>
      <c r="BA115" s="254">
        <f t="shared" si="89"/>
        <v>0.5</v>
      </c>
      <c r="BB115" s="254">
        <f t="shared" si="89"/>
        <v>0</v>
      </c>
      <c r="BC115" s="431"/>
      <c r="BD115" s="431"/>
    </row>
    <row r="116" spans="3:75" ht="60" customHeight="1" x14ac:dyDescent="0.35">
      <c r="C116" s="947"/>
      <c r="D116" s="222" t="s">
        <v>269</v>
      </c>
      <c r="E116" s="422">
        <f>COUNTIF('All groups'!$VS:$VS,E$97)</f>
        <v>10</v>
      </c>
      <c r="F116" s="422">
        <f>COUNTIF('All groups'!$VS:$VS,F$97)</f>
        <v>2</v>
      </c>
      <c r="G116" s="422">
        <f>COUNTIF('All groups'!$VS:$VS,G$97)</f>
        <v>6</v>
      </c>
      <c r="H116" s="422">
        <f>COUNTIF('All groups'!$VS:$VS,H$97)</f>
        <v>9</v>
      </c>
      <c r="I116" s="422">
        <f>COUNTIF('All groups'!$VS:$VS,I$97)</f>
        <v>4</v>
      </c>
      <c r="J116" s="422">
        <f>COUNTIF('All groups'!$VS:$VS,J$97)</f>
        <v>6</v>
      </c>
      <c r="K116" s="422">
        <f>COUNTIF('All groups'!$VS:$VS,K$97)</f>
        <v>0</v>
      </c>
      <c r="L116" s="422">
        <f t="shared" si="67"/>
        <v>3</v>
      </c>
      <c r="M116" s="201"/>
      <c r="N116" s="947"/>
      <c r="O116" s="222" t="s">
        <v>269</v>
      </c>
      <c r="P116" s="422">
        <f>COUNTIF('All groups'!$VS:$VS,P$97)</f>
        <v>10</v>
      </c>
      <c r="Q116" s="422">
        <f>COUNTIF('All groups'!$VS:$VS,Q$97)</f>
        <v>2</v>
      </c>
      <c r="R116" s="422">
        <f t="shared" si="68"/>
        <v>15</v>
      </c>
      <c r="S116" s="422">
        <f t="shared" si="69"/>
        <v>10</v>
      </c>
      <c r="Y116" s="976"/>
      <c r="Z116" s="328" t="s">
        <v>269</v>
      </c>
      <c r="AA116" s="422">
        <f>COUNTIF('All groups'!$IU:$IU,AA$97)</f>
        <v>2</v>
      </c>
      <c r="AB116" s="422">
        <f>COUNTIF('All groups'!$IU:$IU,AB$97)</f>
        <v>2</v>
      </c>
      <c r="AC116" s="422">
        <f>COUNTIF('All groups'!$IU:$IU,AC$97)</f>
        <v>0</v>
      </c>
      <c r="AD116" s="422">
        <f>COUNTIF('All groups'!$IU:$IU,AD$97)</f>
        <v>0</v>
      </c>
      <c r="AE116" s="422">
        <f>COUNTIF('All groups'!$IU:$IU,AE$97)</f>
        <v>1</v>
      </c>
      <c r="AF116" s="422">
        <f>COUNTIF('All groups'!$IU:$IU,AF$97)</f>
        <v>1</v>
      </c>
      <c r="AG116" s="422">
        <f>COUNTIF('All groups'!$IU:$IU,AG$97)</f>
        <v>1</v>
      </c>
      <c r="AH116" s="422">
        <f t="shared" si="70"/>
        <v>0</v>
      </c>
      <c r="AK116" s="948"/>
      <c r="AL116" s="328" t="s">
        <v>269</v>
      </c>
      <c r="AM116" s="422">
        <f>COUNTIF('All groups'!$IU:$IU,AM$97)</f>
        <v>2</v>
      </c>
      <c r="AN116" s="422">
        <f>COUNTIF('All groups'!$IU:$IU,AN$97)</f>
        <v>2</v>
      </c>
      <c r="AO116" s="422">
        <f t="shared" si="71"/>
        <v>0</v>
      </c>
      <c r="AP116" s="422">
        <f t="shared" si="72"/>
        <v>2</v>
      </c>
      <c r="AU116" s="427" t="s">
        <v>186</v>
      </c>
      <c r="AV116" s="254">
        <f t="shared" ref="AV116:BB116" si="90">AV60/SUM($AV60:$BC60)</f>
        <v>0.25</v>
      </c>
      <c r="AW116" s="254">
        <f t="shared" si="90"/>
        <v>0.25</v>
      </c>
      <c r="AX116" s="254">
        <f t="shared" si="90"/>
        <v>0</v>
      </c>
      <c r="AY116" s="254">
        <f t="shared" si="90"/>
        <v>0.25</v>
      </c>
      <c r="AZ116" s="254">
        <f t="shared" si="90"/>
        <v>0</v>
      </c>
      <c r="BA116" s="254">
        <f t="shared" si="90"/>
        <v>0.25</v>
      </c>
      <c r="BB116" s="254">
        <f t="shared" si="90"/>
        <v>0</v>
      </c>
      <c r="BC116" s="431"/>
      <c r="BD116" s="431"/>
    </row>
    <row r="117" spans="3:75" ht="60" customHeight="1" x14ac:dyDescent="0.35">
      <c r="C117" s="947"/>
      <c r="D117" s="222" t="s">
        <v>270</v>
      </c>
      <c r="E117" s="422">
        <f>COUNTIF('All groups'!$VT:$VT,E$97)</f>
        <v>19</v>
      </c>
      <c r="F117" s="422">
        <f>COUNTIF('All groups'!$VT:$VT,F$97)</f>
        <v>1</v>
      </c>
      <c r="G117" s="422">
        <f>COUNTIF('All groups'!$VT:$VT,G$97)</f>
        <v>0</v>
      </c>
      <c r="H117" s="422">
        <f>COUNTIF('All groups'!$VT:$VT,H$97)</f>
        <v>4</v>
      </c>
      <c r="I117" s="422">
        <f>COUNTIF('All groups'!$VT:$VT,I$97)</f>
        <v>8</v>
      </c>
      <c r="J117" s="422">
        <f>COUNTIF('All groups'!$VT:$VT,J$97)</f>
        <v>5</v>
      </c>
      <c r="K117" s="422">
        <f>COUNTIF('All groups'!$VT:$VT,K$97)</f>
        <v>0</v>
      </c>
      <c r="L117" s="422">
        <f t="shared" si="67"/>
        <v>3</v>
      </c>
      <c r="M117" s="201"/>
      <c r="N117" s="947"/>
      <c r="O117" s="222" t="s">
        <v>270</v>
      </c>
      <c r="P117" s="422">
        <f>COUNTIF('All groups'!$VT:$VT,P$97)</f>
        <v>19</v>
      </c>
      <c r="Q117" s="422">
        <f>COUNTIF('All groups'!$VT:$VT,Q$97)</f>
        <v>1</v>
      </c>
      <c r="R117" s="422">
        <f t="shared" si="68"/>
        <v>4</v>
      </c>
      <c r="S117" s="422">
        <f t="shared" si="69"/>
        <v>13</v>
      </c>
      <c r="Y117" s="976"/>
      <c r="Z117" s="328" t="s">
        <v>270</v>
      </c>
      <c r="AA117" s="422">
        <f>COUNTIF('All groups'!$IV:$IV,AA$97)</f>
        <v>2</v>
      </c>
      <c r="AB117" s="422">
        <f>COUNTIF('All groups'!$IV:$IV,AB$97)</f>
        <v>0</v>
      </c>
      <c r="AC117" s="422">
        <f>COUNTIF('All groups'!$IV:$IV,AC$97)</f>
        <v>0</v>
      </c>
      <c r="AD117" s="422">
        <f>COUNTIF('All groups'!$IV:$IV,AD$97)</f>
        <v>1</v>
      </c>
      <c r="AE117" s="422">
        <f>COUNTIF('All groups'!$IV:$IV,AE$97)</f>
        <v>3</v>
      </c>
      <c r="AF117" s="422">
        <f>COUNTIF('All groups'!$IV:$IV,AF$97)</f>
        <v>1</v>
      </c>
      <c r="AG117" s="422">
        <f>COUNTIF('All groups'!$IV:$IV,AG$97)</f>
        <v>0</v>
      </c>
      <c r="AH117" s="422">
        <f t="shared" si="70"/>
        <v>0</v>
      </c>
      <c r="AK117" s="948"/>
      <c r="AL117" s="328" t="s">
        <v>270</v>
      </c>
      <c r="AM117" s="422">
        <f>COUNTIF('All groups'!$IV:$IV,AM$97)</f>
        <v>2</v>
      </c>
      <c r="AN117" s="422">
        <f>COUNTIF('All groups'!$IV:$IV,AN$97)</f>
        <v>0</v>
      </c>
      <c r="AO117" s="422">
        <f t="shared" si="71"/>
        <v>1</v>
      </c>
      <c r="AP117" s="422">
        <f t="shared" si="72"/>
        <v>4</v>
      </c>
      <c r="AU117" s="427" t="s">
        <v>187</v>
      </c>
      <c r="AV117" s="254">
        <f t="shared" ref="AV117:BB117" si="91">AV61/SUM($AV61:$BC61)</f>
        <v>0.5</v>
      </c>
      <c r="AW117" s="254">
        <f t="shared" si="91"/>
        <v>0</v>
      </c>
      <c r="AX117" s="254">
        <f t="shared" si="91"/>
        <v>0.25</v>
      </c>
      <c r="AY117" s="254">
        <f t="shared" si="91"/>
        <v>0</v>
      </c>
      <c r="AZ117" s="254">
        <f t="shared" si="91"/>
        <v>0</v>
      </c>
      <c r="BA117" s="254">
        <f t="shared" si="91"/>
        <v>0.25</v>
      </c>
      <c r="BB117" s="254">
        <f t="shared" si="91"/>
        <v>0</v>
      </c>
      <c r="BC117" s="431"/>
      <c r="BD117" s="431"/>
    </row>
    <row r="118" spans="3:75" ht="60" customHeight="1" x14ac:dyDescent="0.35">
      <c r="C118" s="947" t="s">
        <v>271</v>
      </c>
      <c r="D118" s="222" t="s">
        <v>272</v>
      </c>
      <c r="E118" s="422">
        <f>COUNTIF('All groups'!$VU:$VU,E$97)</f>
        <v>0</v>
      </c>
      <c r="F118" s="422">
        <f>COUNTIF('All groups'!$VU:$VU,F$97)</f>
        <v>0</v>
      </c>
      <c r="G118" s="422">
        <f>COUNTIF('All groups'!$VU:$VU,G$97)</f>
        <v>2</v>
      </c>
      <c r="H118" s="422">
        <f>COUNTIF('All groups'!$VU:$VU,H$97)</f>
        <v>4</v>
      </c>
      <c r="I118" s="422">
        <f>COUNTIF('All groups'!$VU:$VU,I$97)</f>
        <v>10</v>
      </c>
      <c r="J118" s="422">
        <f>COUNTIF('All groups'!$VU:$VU,J$97)</f>
        <v>21</v>
      </c>
      <c r="K118" s="422">
        <f>COUNTIF('All groups'!$VU:$VU,K$97)</f>
        <v>0</v>
      </c>
      <c r="L118" s="422">
        <f t="shared" si="67"/>
        <v>3</v>
      </c>
      <c r="M118" s="201"/>
      <c r="N118" s="947" t="s">
        <v>271</v>
      </c>
      <c r="O118" s="222" t="s">
        <v>272</v>
      </c>
      <c r="P118" s="422">
        <f>COUNTIF('All groups'!$VU:$VU,P$97)</f>
        <v>0</v>
      </c>
      <c r="Q118" s="422">
        <f>COUNTIF('All groups'!$VU:$VU,Q$97)</f>
        <v>0</v>
      </c>
      <c r="R118" s="422">
        <f t="shared" si="68"/>
        <v>6</v>
      </c>
      <c r="S118" s="422">
        <f t="shared" si="69"/>
        <v>31</v>
      </c>
      <c r="Y118" s="976" t="s">
        <v>271</v>
      </c>
      <c r="Z118" s="328" t="s">
        <v>272</v>
      </c>
      <c r="AA118" s="422">
        <f>COUNTIF('All groups'!$IW:$IW,AA$97)</f>
        <v>0</v>
      </c>
      <c r="AB118" s="422">
        <f>COUNTIF('All groups'!$IW:$IW,AB$97)</f>
        <v>0</v>
      </c>
      <c r="AC118" s="422">
        <f>COUNTIF('All groups'!$IW:$IW,AC$97)</f>
        <v>0</v>
      </c>
      <c r="AD118" s="422">
        <f>COUNTIF('All groups'!$IW:$IW,AD$97)</f>
        <v>0</v>
      </c>
      <c r="AE118" s="422">
        <f>COUNTIF('All groups'!$IW:$IW,AE$97)</f>
        <v>4</v>
      </c>
      <c r="AF118" s="422">
        <f>COUNTIF('All groups'!$IW:$IW,AF$97)</f>
        <v>3</v>
      </c>
      <c r="AG118" s="422">
        <f>COUNTIF('All groups'!$IW:$IW,AG$97)</f>
        <v>0</v>
      </c>
      <c r="AH118" s="422">
        <f t="shared" si="70"/>
        <v>0</v>
      </c>
      <c r="AK118" s="948" t="s">
        <v>271</v>
      </c>
      <c r="AL118" s="328" t="s">
        <v>272</v>
      </c>
      <c r="AM118" s="422">
        <f>COUNTIF('All groups'!$IW:$IW,AM$97)</f>
        <v>0</v>
      </c>
      <c r="AN118" s="422">
        <f>COUNTIF('All groups'!$IW:$IW,AN$97)</f>
        <v>0</v>
      </c>
      <c r="AO118" s="422">
        <f t="shared" si="71"/>
        <v>0</v>
      </c>
      <c r="AP118" s="422">
        <f t="shared" si="72"/>
        <v>7</v>
      </c>
      <c r="AU118" s="427" t="s">
        <v>188</v>
      </c>
      <c r="AV118" s="254">
        <f t="shared" ref="AV118:BB118" si="92">AV62/SUM($AV62:$BC62)</f>
        <v>0.5</v>
      </c>
      <c r="AW118" s="254">
        <f t="shared" si="92"/>
        <v>0</v>
      </c>
      <c r="AX118" s="254">
        <f t="shared" si="92"/>
        <v>0.25</v>
      </c>
      <c r="AY118" s="254">
        <f t="shared" si="92"/>
        <v>0</v>
      </c>
      <c r="AZ118" s="254">
        <f t="shared" si="92"/>
        <v>0</v>
      </c>
      <c r="BA118" s="254">
        <f t="shared" si="92"/>
        <v>0.25</v>
      </c>
      <c r="BB118" s="254">
        <f t="shared" si="92"/>
        <v>0</v>
      </c>
      <c r="BC118" s="431"/>
      <c r="BD118" s="431"/>
    </row>
    <row r="119" spans="3:75" ht="60" customHeight="1" x14ac:dyDescent="0.35">
      <c r="C119" s="947"/>
      <c r="D119" s="222" t="s">
        <v>273</v>
      </c>
      <c r="E119" s="422">
        <f>COUNTIF('All groups'!$VV:$VV,E$97)</f>
        <v>0</v>
      </c>
      <c r="F119" s="422">
        <f>COUNTIF('All groups'!$VV:$VV,F$97)</f>
        <v>0</v>
      </c>
      <c r="G119" s="422">
        <f>COUNTIF('All groups'!$VV:$VV,G$97)</f>
        <v>2</v>
      </c>
      <c r="H119" s="422">
        <f>COUNTIF('All groups'!$VV:$VV,H$97)</f>
        <v>1</v>
      </c>
      <c r="I119" s="422">
        <f>COUNTIF('All groups'!$VV:$VV,I$97)</f>
        <v>11</v>
      </c>
      <c r="J119" s="422">
        <f>COUNTIF('All groups'!$VV:$VV,J$97)</f>
        <v>23</v>
      </c>
      <c r="K119" s="422">
        <f>COUNTIF('All groups'!$VV:$VV,K$97)</f>
        <v>0</v>
      </c>
      <c r="L119" s="422">
        <f t="shared" si="67"/>
        <v>3</v>
      </c>
      <c r="M119" s="201"/>
      <c r="N119" s="947"/>
      <c r="O119" s="222" t="s">
        <v>273</v>
      </c>
      <c r="P119" s="422">
        <f>COUNTIF('All groups'!$VV:$VV,P$97)</f>
        <v>0</v>
      </c>
      <c r="Q119" s="422">
        <f>COUNTIF('All groups'!$VV:$VV,Q$97)</f>
        <v>0</v>
      </c>
      <c r="R119" s="422">
        <f t="shared" si="68"/>
        <v>3</v>
      </c>
      <c r="S119" s="422">
        <f t="shared" si="69"/>
        <v>34</v>
      </c>
      <c r="Y119" s="976"/>
      <c r="Z119" s="328" t="s">
        <v>273</v>
      </c>
      <c r="AA119" s="422">
        <f>COUNTIF('All groups'!$IX:$IX,AA$97)</f>
        <v>0</v>
      </c>
      <c r="AB119" s="422">
        <f>COUNTIF('All groups'!$IX:$IX,AB$97)</f>
        <v>0</v>
      </c>
      <c r="AC119" s="422">
        <f>COUNTIF('All groups'!$IX:$IX,AC$97)</f>
        <v>0</v>
      </c>
      <c r="AD119" s="422">
        <f>COUNTIF('All groups'!$IX:$IX,AD$97)</f>
        <v>0</v>
      </c>
      <c r="AE119" s="422">
        <f>COUNTIF('All groups'!$IX:$IX,AE$97)</f>
        <v>2</v>
      </c>
      <c r="AF119" s="422">
        <f>COUNTIF('All groups'!$IX:$IX,AF$97)</f>
        <v>5</v>
      </c>
      <c r="AG119" s="422">
        <f>COUNTIF('All groups'!$IX:$IX,AG$97)</f>
        <v>0</v>
      </c>
      <c r="AH119" s="422">
        <f t="shared" si="70"/>
        <v>0</v>
      </c>
      <c r="AK119" s="948"/>
      <c r="AL119" s="328" t="s">
        <v>273</v>
      </c>
      <c r="AM119" s="422">
        <f>COUNTIF('All groups'!$IX:$IX,AM$97)</f>
        <v>0</v>
      </c>
      <c r="AN119" s="422">
        <f>COUNTIF('All groups'!$IX:$IX,AN$97)</f>
        <v>0</v>
      </c>
      <c r="AO119" s="422">
        <f t="shared" si="71"/>
        <v>0</v>
      </c>
      <c r="AP119" s="422">
        <f t="shared" si="72"/>
        <v>7</v>
      </c>
      <c r="AU119" s="427" t="s">
        <v>189</v>
      </c>
      <c r="AV119" s="254">
        <f t="shared" ref="AV119:BB119" si="93">AV63/SUM($AV63:$BC63)</f>
        <v>0.5</v>
      </c>
      <c r="AW119" s="254">
        <f t="shared" si="93"/>
        <v>0</v>
      </c>
      <c r="AX119" s="254">
        <f t="shared" si="93"/>
        <v>0.25</v>
      </c>
      <c r="AY119" s="254">
        <f t="shared" si="93"/>
        <v>0</v>
      </c>
      <c r="AZ119" s="254">
        <f t="shared" si="93"/>
        <v>0</v>
      </c>
      <c r="BA119" s="254">
        <f t="shared" si="93"/>
        <v>0.25</v>
      </c>
      <c r="BB119" s="254">
        <f t="shared" si="93"/>
        <v>0</v>
      </c>
      <c r="BC119" s="431"/>
      <c r="BD119" s="431"/>
    </row>
    <row r="120" spans="3:75" ht="60" customHeight="1" x14ac:dyDescent="0.35">
      <c r="C120" s="947"/>
      <c r="D120" s="222" t="s">
        <v>274</v>
      </c>
      <c r="E120" s="422">
        <f>COUNTIF('All groups'!$VW:$VW,E$97)</f>
        <v>1</v>
      </c>
      <c r="F120" s="422">
        <f>COUNTIF('All groups'!$VW:$VW,F$97)</f>
        <v>0</v>
      </c>
      <c r="G120" s="422">
        <f>COUNTIF('All groups'!$VW:$VW,G$97)</f>
        <v>3</v>
      </c>
      <c r="H120" s="422">
        <f>COUNTIF('All groups'!$VW:$VW,H$97)</f>
        <v>4</v>
      </c>
      <c r="I120" s="422">
        <f>COUNTIF('All groups'!$VW:$VW,I$97)</f>
        <v>11</v>
      </c>
      <c r="J120" s="422">
        <f>COUNTIF('All groups'!$VW:$VW,J$97)</f>
        <v>18</v>
      </c>
      <c r="K120" s="422">
        <f>COUNTIF('All groups'!$VW:$VW,K$97)</f>
        <v>0</v>
      </c>
      <c r="L120" s="422">
        <f t="shared" si="67"/>
        <v>3</v>
      </c>
      <c r="M120" s="201"/>
      <c r="N120" s="947"/>
      <c r="O120" s="222" t="s">
        <v>274</v>
      </c>
      <c r="P120" s="422">
        <f>COUNTIF('All groups'!$VW:$VW,P$97)</f>
        <v>1</v>
      </c>
      <c r="Q120" s="422">
        <f>COUNTIF('All groups'!$VW:$VW,Q$97)</f>
        <v>0</v>
      </c>
      <c r="R120" s="422">
        <f t="shared" si="68"/>
        <v>7</v>
      </c>
      <c r="S120" s="422">
        <f t="shared" si="69"/>
        <v>29</v>
      </c>
      <c r="Y120" s="976"/>
      <c r="Z120" s="328" t="s">
        <v>274</v>
      </c>
      <c r="AA120" s="422">
        <f>COUNTIF('All groups'!$IY:$IY,AA$97)</f>
        <v>0</v>
      </c>
      <c r="AB120" s="422">
        <f>COUNTIF('All groups'!$IY:$IY,AB$97)</f>
        <v>0</v>
      </c>
      <c r="AC120" s="422">
        <f>COUNTIF('All groups'!$IY:$IY,AC$97)</f>
        <v>0</v>
      </c>
      <c r="AD120" s="422">
        <f>COUNTIF('All groups'!$IY:$IY,AD$97)</f>
        <v>1</v>
      </c>
      <c r="AE120" s="422">
        <f>COUNTIF('All groups'!$IY:$IY,AE$97)</f>
        <v>3</v>
      </c>
      <c r="AF120" s="422">
        <f>COUNTIF('All groups'!$IY:$IY,AF$97)</f>
        <v>3</v>
      </c>
      <c r="AG120" s="422">
        <f>COUNTIF('All groups'!$IY:$IY,AG$97)</f>
        <v>0</v>
      </c>
      <c r="AH120" s="422">
        <f t="shared" si="70"/>
        <v>0</v>
      </c>
      <c r="AK120" s="948"/>
      <c r="AL120" s="328" t="s">
        <v>274</v>
      </c>
      <c r="AM120" s="422">
        <f>COUNTIF('All groups'!$IY:$IY,AM$97)</f>
        <v>0</v>
      </c>
      <c r="AN120" s="422">
        <f>COUNTIF('All groups'!$IY:$IY,AN$97)</f>
        <v>0</v>
      </c>
      <c r="AO120" s="422">
        <f t="shared" si="71"/>
        <v>1</v>
      </c>
      <c r="AP120" s="422">
        <f t="shared" si="72"/>
        <v>6</v>
      </c>
      <c r="AU120" s="427" t="s">
        <v>190</v>
      </c>
      <c r="AV120" s="254">
        <f t="shared" ref="AV120:BB120" si="94">AV64/SUM($AV64:$BC64)</f>
        <v>0.5</v>
      </c>
      <c r="AW120" s="254">
        <f t="shared" si="94"/>
        <v>0</v>
      </c>
      <c r="AX120" s="254">
        <f t="shared" si="94"/>
        <v>0</v>
      </c>
      <c r="AY120" s="254">
        <f t="shared" si="94"/>
        <v>0</v>
      </c>
      <c r="AZ120" s="254">
        <f t="shared" si="94"/>
        <v>0.25</v>
      </c>
      <c r="BA120" s="254">
        <f t="shared" si="94"/>
        <v>0.25</v>
      </c>
      <c r="BB120" s="254">
        <f t="shared" si="94"/>
        <v>0</v>
      </c>
      <c r="BC120" s="431"/>
      <c r="BD120" s="431"/>
    </row>
    <row r="121" spans="3:75" ht="60" customHeight="1" x14ac:dyDescent="0.35">
      <c r="C121" s="947"/>
      <c r="D121" s="222" t="s">
        <v>275</v>
      </c>
      <c r="E121" s="422">
        <f>COUNTIF('All groups'!$VX:$VX,E$97)</f>
        <v>4</v>
      </c>
      <c r="F121" s="422">
        <f>COUNTIF('All groups'!$VX:$VX,F$97)</f>
        <v>0</v>
      </c>
      <c r="G121" s="422">
        <f>COUNTIF('All groups'!$VX:$VX,G$97)</f>
        <v>4</v>
      </c>
      <c r="H121" s="422">
        <f>COUNTIF('All groups'!$VX:$VX,H$97)</f>
        <v>7</v>
      </c>
      <c r="I121" s="422">
        <f>COUNTIF('All groups'!$VX:$VX,I$97)</f>
        <v>5</v>
      </c>
      <c r="J121" s="422">
        <f>COUNTIF('All groups'!$VX:$VX,J$97)</f>
        <v>16</v>
      </c>
      <c r="K121" s="422">
        <f>COUNTIF('All groups'!$VX:$VX,K$97)</f>
        <v>1</v>
      </c>
      <c r="L121" s="422">
        <f t="shared" si="67"/>
        <v>3</v>
      </c>
      <c r="M121" s="201"/>
      <c r="N121" s="947"/>
      <c r="O121" s="222" t="s">
        <v>275</v>
      </c>
      <c r="P121" s="422">
        <f>COUNTIF('All groups'!$VX:$VX,P$97)</f>
        <v>4</v>
      </c>
      <c r="Q121" s="422">
        <f>COUNTIF('All groups'!$VX:$VX,Q$97)</f>
        <v>0</v>
      </c>
      <c r="R121" s="422">
        <f t="shared" si="68"/>
        <v>11</v>
      </c>
      <c r="S121" s="422">
        <f t="shared" si="69"/>
        <v>21</v>
      </c>
      <c r="Y121" s="976"/>
      <c r="Z121" s="328" t="s">
        <v>275</v>
      </c>
      <c r="AA121" s="422">
        <f>COUNTIF('All groups'!$IZ:$IZ,AA$97)</f>
        <v>0</v>
      </c>
      <c r="AB121" s="422">
        <f>COUNTIF('All groups'!$IZ:$IZ,AB$97)</f>
        <v>0</v>
      </c>
      <c r="AC121" s="422">
        <f>COUNTIF('All groups'!$IZ:$IZ,AC$97)</f>
        <v>2</v>
      </c>
      <c r="AD121" s="422">
        <f>COUNTIF('All groups'!$IZ:$IZ,AD$97)</f>
        <v>0</v>
      </c>
      <c r="AE121" s="422">
        <f>COUNTIF('All groups'!$IZ:$IZ,AE$97)</f>
        <v>1</v>
      </c>
      <c r="AF121" s="422">
        <f>COUNTIF('All groups'!$IZ:$IZ,AF$97)</f>
        <v>4</v>
      </c>
      <c r="AG121" s="422">
        <f>COUNTIF('All groups'!$IZ:$IZ,AG$97)</f>
        <v>0</v>
      </c>
      <c r="AH121" s="422">
        <f t="shared" si="70"/>
        <v>0</v>
      </c>
      <c r="AK121" s="948"/>
      <c r="AL121" s="328" t="s">
        <v>275</v>
      </c>
      <c r="AM121" s="422">
        <f>COUNTIF('All groups'!$IZ:$IZ,AM$97)</f>
        <v>0</v>
      </c>
      <c r="AN121" s="422">
        <f>COUNTIF('All groups'!$IZ:$IZ,AN$97)</f>
        <v>0</v>
      </c>
      <c r="AO121" s="422">
        <f t="shared" si="71"/>
        <v>2</v>
      </c>
      <c r="AP121" s="422">
        <f t="shared" si="72"/>
        <v>5</v>
      </c>
      <c r="AU121" s="427" t="s">
        <v>191</v>
      </c>
      <c r="AV121" s="254">
        <f t="shared" ref="AV121:BB121" si="95">AV65/SUM($AV65:$BC65)</f>
        <v>0.5</v>
      </c>
      <c r="AW121" s="254">
        <f t="shared" si="95"/>
        <v>0</v>
      </c>
      <c r="AX121" s="254">
        <f t="shared" si="95"/>
        <v>0</v>
      </c>
      <c r="AY121" s="254">
        <f t="shared" si="95"/>
        <v>0</v>
      </c>
      <c r="AZ121" s="254">
        <f t="shared" si="95"/>
        <v>0.25</v>
      </c>
      <c r="BA121" s="254">
        <f t="shared" si="95"/>
        <v>0.25</v>
      </c>
      <c r="BB121" s="254">
        <f t="shared" si="95"/>
        <v>0</v>
      </c>
      <c r="BC121" s="431"/>
      <c r="BD121" s="431"/>
    </row>
    <row r="122" spans="3:75" ht="60" customHeight="1" x14ac:dyDescent="0.35">
      <c r="C122" s="947"/>
      <c r="D122" s="222" t="s">
        <v>276</v>
      </c>
      <c r="E122" s="422">
        <f>COUNTIF('All groups'!$VY:$VY,E$97)</f>
        <v>0</v>
      </c>
      <c r="F122" s="422">
        <f>COUNTIF('All groups'!$VY:$VY,F$97)</f>
        <v>0</v>
      </c>
      <c r="G122" s="422">
        <f>COUNTIF('All groups'!$VY:$VY,G$97)</f>
        <v>4</v>
      </c>
      <c r="H122" s="422">
        <f>COUNTIF('All groups'!$VY:$VY,H$97)</f>
        <v>6</v>
      </c>
      <c r="I122" s="422">
        <f>COUNTIF('All groups'!$VY:$VY,I$97)</f>
        <v>6</v>
      </c>
      <c r="J122" s="422">
        <f>COUNTIF('All groups'!$VY:$VY,J$97)</f>
        <v>21</v>
      </c>
      <c r="K122" s="422">
        <f>COUNTIF('All groups'!$VY:$VY,K$97)</f>
        <v>0</v>
      </c>
      <c r="L122" s="422">
        <f t="shared" si="67"/>
        <v>3</v>
      </c>
      <c r="M122" s="201"/>
      <c r="N122" s="947"/>
      <c r="O122" s="222" t="s">
        <v>276</v>
      </c>
      <c r="P122" s="422">
        <f>COUNTIF('All groups'!$VY:$VY,P$97)</f>
        <v>0</v>
      </c>
      <c r="Q122" s="422">
        <f>COUNTIF('All groups'!$VY:$VY,Q$97)</f>
        <v>0</v>
      </c>
      <c r="R122" s="422">
        <f t="shared" si="68"/>
        <v>10</v>
      </c>
      <c r="S122" s="422">
        <f t="shared" si="69"/>
        <v>27</v>
      </c>
      <c r="Y122" s="976"/>
      <c r="Z122" s="328" t="s">
        <v>276</v>
      </c>
      <c r="AA122" s="422">
        <f>COUNTIF('All groups'!$JA:$JA,AA$97)</f>
        <v>1</v>
      </c>
      <c r="AB122" s="422">
        <f>COUNTIF('All groups'!$JA:$JA,AB$97)</f>
        <v>0</v>
      </c>
      <c r="AC122" s="422">
        <f>COUNTIF('All groups'!$JA:$JA,AC$97)</f>
        <v>0</v>
      </c>
      <c r="AD122" s="422">
        <f>COUNTIF('All groups'!$JA:$JA,AD$97)</f>
        <v>2</v>
      </c>
      <c r="AE122" s="422">
        <f>COUNTIF('All groups'!$JA:$JA,AE$97)</f>
        <v>3</v>
      </c>
      <c r="AF122" s="422">
        <f>COUNTIF('All groups'!$JA:$JA,AF$97)</f>
        <v>1</v>
      </c>
      <c r="AG122" s="422">
        <f>COUNTIF('All groups'!$JA:$JA,AG$97)</f>
        <v>0</v>
      </c>
      <c r="AH122" s="422">
        <f t="shared" si="70"/>
        <v>0</v>
      </c>
      <c r="AK122" s="948"/>
      <c r="AL122" s="328" t="s">
        <v>276</v>
      </c>
      <c r="AM122" s="422">
        <f>COUNTIF('All groups'!$JA:$JA,AM$97)</f>
        <v>1</v>
      </c>
      <c r="AN122" s="422">
        <f>COUNTIF('All groups'!$JA:$JA,AN$97)</f>
        <v>0</v>
      </c>
      <c r="AO122" s="422">
        <f t="shared" si="71"/>
        <v>2</v>
      </c>
      <c r="AP122" s="422">
        <f t="shared" si="72"/>
        <v>4</v>
      </c>
      <c r="AU122" s="427" t="s">
        <v>193</v>
      </c>
      <c r="AV122" s="254">
        <f t="shared" ref="AV122:BB122" si="96">AV66/SUM($AV66:$BC66)</f>
        <v>0.5</v>
      </c>
      <c r="AW122" s="254">
        <f t="shared" si="96"/>
        <v>0</v>
      </c>
      <c r="AX122" s="254">
        <f t="shared" si="96"/>
        <v>0</v>
      </c>
      <c r="AY122" s="254">
        <f t="shared" si="96"/>
        <v>0</v>
      </c>
      <c r="AZ122" s="254">
        <f t="shared" si="96"/>
        <v>0.25</v>
      </c>
      <c r="BA122" s="254">
        <f t="shared" si="96"/>
        <v>0.25</v>
      </c>
      <c r="BB122" s="254">
        <f t="shared" si="96"/>
        <v>0</v>
      </c>
      <c r="BC122" s="431"/>
      <c r="BD122" s="431"/>
    </row>
    <row r="123" spans="3:75" ht="60" customHeight="1" x14ac:dyDescent="0.35">
      <c r="C123" s="947"/>
      <c r="D123" s="222" t="s">
        <v>277</v>
      </c>
      <c r="E123" s="422">
        <f>COUNTIF('All groups'!$VZ:$VZ,E$97)</f>
        <v>0</v>
      </c>
      <c r="F123" s="422">
        <f>COUNTIF('All groups'!$VZ:$VZ,F$97)</f>
        <v>0</v>
      </c>
      <c r="G123" s="422">
        <f>COUNTIF('All groups'!$VZ:$VZ,G$97)</f>
        <v>0</v>
      </c>
      <c r="H123" s="422">
        <f>COUNTIF('All groups'!$VZ:$VZ,H$97)</f>
        <v>2</v>
      </c>
      <c r="I123" s="422">
        <f>COUNTIF('All groups'!$VZ:$VZ,I$97)</f>
        <v>9</v>
      </c>
      <c r="J123" s="422">
        <f>COUNTIF('All groups'!$VZ:$VZ,J$97)</f>
        <v>26</v>
      </c>
      <c r="K123" s="422">
        <f>COUNTIF('All groups'!$VZ:$VZ,K$97)</f>
        <v>0</v>
      </c>
      <c r="L123" s="422">
        <f t="shared" si="67"/>
        <v>3</v>
      </c>
      <c r="M123" s="201"/>
      <c r="N123" s="947"/>
      <c r="O123" s="222" t="s">
        <v>277</v>
      </c>
      <c r="P123" s="422">
        <f>COUNTIF('All groups'!$VZ:$VZ,P$97)</f>
        <v>0</v>
      </c>
      <c r="Q123" s="422">
        <f>COUNTIF('All groups'!$VZ:$VZ,Q$97)</f>
        <v>0</v>
      </c>
      <c r="R123" s="422">
        <f t="shared" si="68"/>
        <v>2</v>
      </c>
      <c r="S123" s="422">
        <f t="shared" si="69"/>
        <v>35</v>
      </c>
      <c r="Y123" s="976"/>
      <c r="Z123" s="328" t="s">
        <v>277</v>
      </c>
      <c r="AA123" s="422">
        <f>COUNTIF('All groups'!$JB:$JB,AA$97)</f>
        <v>0</v>
      </c>
      <c r="AB123" s="422">
        <f>COUNTIF('All groups'!$JB:$JB,AB$97)</f>
        <v>0</v>
      </c>
      <c r="AC123" s="422">
        <f>COUNTIF('All groups'!$JB:$JB,AC$97)</f>
        <v>0</v>
      </c>
      <c r="AD123" s="422">
        <f>COUNTIF('All groups'!$JB:$JB,AD$97)</f>
        <v>0</v>
      </c>
      <c r="AE123" s="422">
        <f>COUNTIF('All groups'!$JB:$JB,AE$97)</f>
        <v>2</v>
      </c>
      <c r="AF123" s="422">
        <f>COUNTIF('All groups'!$JB:$JB,AF$97)</f>
        <v>5</v>
      </c>
      <c r="AG123" s="422">
        <f>COUNTIF('All groups'!$JB:$JB,AG$97)</f>
        <v>0</v>
      </c>
      <c r="AH123" s="422">
        <f t="shared" si="70"/>
        <v>0</v>
      </c>
      <c r="AK123" s="948"/>
      <c r="AL123" s="328" t="s">
        <v>277</v>
      </c>
      <c r="AM123" s="422">
        <f>COUNTIF('All groups'!$JB:$JB,AM$97)</f>
        <v>0</v>
      </c>
      <c r="AN123" s="422">
        <f>COUNTIF('All groups'!$JB:$JB,AN$97)</f>
        <v>0</v>
      </c>
      <c r="AO123" s="422">
        <f t="shared" si="71"/>
        <v>0</v>
      </c>
      <c r="AP123" s="422">
        <f t="shared" si="72"/>
        <v>7</v>
      </c>
      <c r="AU123" s="427" t="s">
        <v>194</v>
      </c>
      <c r="AV123" s="254">
        <f t="shared" ref="AV123:BB123" si="97">AV67/SUM($AV67:$BC67)</f>
        <v>0.5</v>
      </c>
      <c r="AW123" s="254">
        <f t="shared" si="97"/>
        <v>0</v>
      </c>
      <c r="AX123" s="254">
        <f t="shared" si="97"/>
        <v>0</v>
      </c>
      <c r="AY123" s="254">
        <f t="shared" si="97"/>
        <v>0</v>
      </c>
      <c r="AZ123" s="254">
        <f t="shared" si="97"/>
        <v>0.25</v>
      </c>
      <c r="BA123" s="254">
        <f t="shared" si="97"/>
        <v>0.25</v>
      </c>
      <c r="BB123" s="254">
        <f t="shared" si="97"/>
        <v>0</v>
      </c>
      <c r="BC123" s="431"/>
      <c r="BD123" s="431"/>
    </row>
    <row r="124" spans="3:75" ht="60" customHeight="1" x14ac:dyDescent="0.35">
      <c r="C124" s="947"/>
      <c r="D124" s="222" t="s">
        <v>278</v>
      </c>
      <c r="E124" s="422">
        <f>COUNTIF('All groups'!$WA:$WA,E$97)</f>
        <v>0</v>
      </c>
      <c r="F124" s="422">
        <f>COUNTIF('All groups'!$WA:$WA,F$97)</f>
        <v>0</v>
      </c>
      <c r="G124" s="422">
        <f>COUNTIF('All groups'!$WA:$WA,G$97)</f>
        <v>0</v>
      </c>
      <c r="H124" s="422">
        <f>COUNTIF('All groups'!$WA:$WA,H$97)</f>
        <v>1</v>
      </c>
      <c r="I124" s="422">
        <f>COUNTIF('All groups'!$WA:$WA,I$97)</f>
        <v>9</v>
      </c>
      <c r="J124" s="422">
        <f>COUNTIF('All groups'!$WA:$WA,J$97)</f>
        <v>27</v>
      </c>
      <c r="K124" s="422">
        <f>COUNTIF('All groups'!$WA:$WA,K$97)</f>
        <v>0</v>
      </c>
      <c r="L124" s="422">
        <f t="shared" si="67"/>
        <v>3</v>
      </c>
      <c r="M124" s="201"/>
      <c r="N124" s="947"/>
      <c r="O124" s="222" t="s">
        <v>278</v>
      </c>
      <c r="P124" s="422">
        <f>COUNTIF('All groups'!$WA:$WA,P$97)</f>
        <v>0</v>
      </c>
      <c r="Q124" s="422">
        <f>COUNTIF('All groups'!$WA:$WA,Q$97)</f>
        <v>0</v>
      </c>
      <c r="R124" s="422">
        <f t="shared" si="68"/>
        <v>1</v>
      </c>
      <c r="S124" s="422">
        <f t="shared" si="69"/>
        <v>36</v>
      </c>
      <c r="Y124" s="976"/>
      <c r="Z124" s="328" t="s">
        <v>278</v>
      </c>
      <c r="AA124" s="422">
        <f>COUNTIF('All groups'!$JC:$JC,AA$97)</f>
        <v>0</v>
      </c>
      <c r="AB124" s="422">
        <f>COUNTIF('All groups'!$JC:$JC,AB$97)</f>
        <v>0</v>
      </c>
      <c r="AC124" s="422">
        <f>COUNTIF('All groups'!$JC:$JC,AC$97)</f>
        <v>0</v>
      </c>
      <c r="AD124" s="422">
        <f>COUNTIF('All groups'!$JC:$JC,AD$97)</f>
        <v>1</v>
      </c>
      <c r="AE124" s="422">
        <f>COUNTIF('All groups'!$JC:$JC,AE$97)</f>
        <v>1</v>
      </c>
      <c r="AF124" s="422">
        <f>COUNTIF('All groups'!$JC:$JC,AF$97)</f>
        <v>5</v>
      </c>
      <c r="AG124" s="422">
        <f>COUNTIF('All groups'!$JC:$JC,AG$97)</f>
        <v>0</v>
      </c>
      <c r="AH124" s="422">
        <f t="shared" si="70"/>
        <v>0</v>
      </c>
      <c r="AK124" s="948"/>
      <c r="AL124" s="328" t="s">
        <v>278</v>
      </c>
      <c r="AM124" s="422">
        <f>COUNTIF('All groups'!$JC:$JC,AM$97)</f>
        <v>0</v>
      </c>
      <c r="AN124" s="422">
        <f>COUNTIF('All groups'!$JC:$JC,AN$97)</f>
        <v>0</v>
      </c>
      <c r="AO124" s="422">
        <f t="shared" si="71"/>
        <v>1</v>
      </c>
      <c r="AP124" s="422">
        <f t="shared" si="72"/>
        <v>6</v>
      </c>
      <c r="AU124" s="427" t="s">
        <v>195</v>
      </c>
      <c r="AV124" s="254">
        <f t="shared" ref="AV124:BB124" si="98">AV68/SUM($AV68:$BC68)</f>
        <v>0.5</v>
      </c>
      <c r="AW124" s="254">
        <f t="shared" si="98"/>
        <v>0</v>
      </c>
      <c r="AX124" s="254">
        <f t="shared" si="98"/>
        <v>0.25</v>
      </c>
      <c r="AY124" s="254">
        <f t="shared" si="98"/>
        <v>0</v>
      </c>
      <c r="AZ124" s="254">
        <f t="shared" si="98"/>
        <v>0</v>
      </c>
      <c r="BA124" s="254">
        <f t="shared" si="98"/>
        <v>0.25</v>
      </c>
      <c r="BB124" s="254">
        <f t="shared" si="98"/>
        <v>0</v>
      </c>
      <c r="BC124" s="431"/>
      <c r="BD124" s="431"/>
    </row>
    <row r="125" spans="3:75" ht="60" customHeight="1" x14ac:dyDescent="0.35">
      <c r="C125" s="947" t="s">
        <v>279</v>
      </c>
      <c r="D125" s="222" t="s">
        <v>280</v>
      </c>
      <c r="E125" s="422">
        <f>COUNTIF('All groups'!$WB:$WB,E$97)</f>
        <v>2</v>
      </c>
      <c r="F125" s="422">
        <f>COUNTIF('All groups'!$WB:$WB,F$97)</f>
        <v>2</v>
      </c>
      <c r="G125" s="422">
        <f>COUNTIF('All groups'!$WB:$WB,G$97)</f>
        <v>8</v>
      </c>
      <c r="H125" s="422">
        <f>COUNTIF('All groups'!$WB:$WB,H$97)</f>
        <v>12</v>
      </c>
      <c r="I125" s="422">
        <f>COUNTIF('All groups'!$WB:$WB,I$97)</f>
        <v>5</v>
      </c>
      <c r="J125" s="422">
        <f>COUNTIF('All groups'!$WB:$WB,J$97)</f>
        <v>8</v>
      </c>
      <c r="K125" s="422">
        <f>COUNTIF('All groups'!$WB:$WB,K$97)</f>
        <v>0</v>
      </c>
      <c r="L125" s="422">
        <f t="shared" si="67"/>
        <v>3</v>
      </c>
      <c r="M125" s="201"/>
      <c r="N125" s="947" t="s">
        <v>279</v>
      </c>
      <c r="O125" s="222" t="s">
        <v>280</v>
      </c>
      <c r="P125" s="422">
        <f>COUNTIF('All groups'!$WB:$WB,P$97)</f>
        <v>2</v>
      </c>
      <c r="Q125" s="422">
        <f>COUNTIF('All groups'!$WB:$WB,Q$97)</f>
        <v>2</v>
      </c>
      <c r="R125" s="422">
        <f t="shared" si="68"/>
        <v>20</v>
      </c>
      <c r="S125" s="422">
        <f t="shared" si="69"/>
        <v>13</v>
      </c>
      <c r="Y125" s="976" t="s">
        <v>279</v>
      </c>
      <c r="Z125" s="328" t="s">
        <v>280</v>
      </c>
      <c r="AA125" s="422">
        <f>COUNTIF('All groups'!$JD:$JD,AA$97)</f>
        <v>0</v>
      </c>
      <c r="AB125" s="422">
        <f>COUNTIF('All groups'!$JD:$JD,AB$97)</f>
        <v>0</v>
      </c>
      <c r="AC125" s="422">
        <f>COUNTIF('All groups'!$JD:$JD,AC$97)</f>
        <v>1</v>
      </c>
      <c r="AD125" s="422">
        <f>COUNTIF('All groups'!$JD:$JD,AD$97)</f>
        <v>1</v>
      </c>
      <c r="AE125" s="422">
        <f>COUNTIF('All groups'!$JD:$JD,AE$97)</f>
        <v>4</v>
      </c>
      <c r="AF125" s="422">
        <f>COUNTIF('All groups'!$JD:$JD,AF$97)</f>
        <v>0</v>
      </c>
      <c r="AG125" s="422">
        <f>COUNTIF('All groups'!$JD:$JD,AG$97)</f>
        <v>1</v>
      </c>
      <c r="AH125" s="422">
        <f t="shared" si="70"/>
        <v>0</v>
      </c>
      <c r="AK125" s="948" t="s">
        <v>279</v>
      </c>
      <c r="AL125" s="328" t="s">
        <v>280</v>
      </c>
      <c r="AM125" s="422">
        <f>COUNTIF('All groups'!$JD:$JD,AM$97)</f>
        <v>0</v>
      </c>
      <c r="AN125" s="422">
        <f>COUNTIF('All groups'!$JD:$JD,AN$97)</f>
        <v>0</v>
      </c>
      <c r="AO125" s="422">
        <f t="shared" si="71"/>
        <v>2</v>
      </c>
      <c r="AP125" s="422">
        <f t="shared" si="72"/>
        <v>4</v>
      </c>
      <c r="AU125" s="427" t="s">
        <v>197</v>
      </c>
      <c r="AV125" s="254">
        <f t="shared" ref="AV125:BB125" si="99">AV69/SUM($AV69:$BC69)</f>
        <v>0.5</v>
      </c>
      <c r="AW125" s="254">
        <f t="shared" si="99"/>
        <v>0</v>
      </c>
      <c r="AX125" s="254">
        <f t="shared" si="99"/>
        <v>0.25</v>
      </c>
      <c r="AY125" s="254">
        <f t="shared" si="99"/>
        <v>0</v>
      </c>
      <c r="AZ125" s="254">
        <f t="shared" si="99"/>
        <v>0</v>
      </c>
      <c r="BA125" s="254">
        <f t="shared" si="99"/>
        <v>0.25</v>
      </c>
      <c r="BB125" s="254">
        <f t="shared" si="99"/>
        <v>0</v>
      </c>
      <c r="BC125" s="431"/>
      <c r="BD125" s="431"/>
    </row>
    <row r="126" spans="3:75" ht="60" customHeight="1" x14ac:dyDescent="0.35">
      <c r="C126" s="947"/>
      <c r="D126" s="222" t="s">
        <v>281</v>
      </c>
      <c r="E126" s="422">
        <f>COUNTIF('All groups'!$WC:$WC,E$97)</f>
        <v>1</v>
      </c>
      <c r="F126" s="422">
        <f>COUNTIF('All groups'!$WC:$WC,F$97)</f>
        <v>3</v>
      </c>
      <c r="G126" s="422">
        <f>COUNTIF('All groups'!$WC:$WC,G$97)</f>
        <v>4</v>
      </c>
      <c r="H126" s="422">
        <f>COUNTIF('All groups'!$WC:$WC,H$97)</f>
        <v>13</v>
      </c>
      <c r="I126" s="422">
        <f>COUNTIF('All groups'!$WC:$WC,I$97)</f>
        <v>7</v>
      </c>
      <c r="J126" s="422">
        <f>COUNTIF('All groups'!$WC:$WC,J$97)</f>
        <v>9</v>
      </c>
      <c r="K126" s="422">
        <f>COUNTIF('All groups'!$WC:$WC,K$97)</f>
        <v>0</v>
      </c>
      <c r="L126" s="422">
        <f t="shared" si="67"/>
        <v>3</v>
      </c>
      <c r="M126" s="201"/>
      <c r="N126" s="947"/>
      <c r="O126" s="222" t="s">
        <v>281</v>
      </c>
      <c r="P126" s="422">
        <f>COUNTIF('All groups'!$WC:$WC,P$97)</f>
        <v>1</v>
      </c>
      <c r="Q126" s="422">
        <f>COUNTIF('All groups'!$WC:$WC,Q$97)</f>
        <v>3</v>
      </c>
      <c r="R126" s="422">
        <f t="shared" si="68"/>
        <v>17</v>
      </c>
      <c r="S126" s="422">
        <f t="shared" si="69"/>
        <v>16</v>
      </c>
      <c r="Y126" s="976"/>
      <c r="Z126" s="328" t="s">
        <v>281</v>
      </c>
      <c r="AA126" s="422">
        <f>COUNTIF('All groups'!$JE:$JE,AA$97)</f>
        <v>0</v>
      </c>
      <c r="AB126" s="422">
        <f>COUNTIF('All groups'!$JE:$JE,AB$97)</f>
        <v>0</v>
      </c>
      <c r="AC126" s="422">
        <f>COUNTIF('All groups'!$JE:$JE,AC$97)</f>
        <v>0</v>
      </c>
      <c r="AD126" s="422">
        <f>COUNTIF('All groups'!$JE:$JE,AD$97)</f>
        <v>2</v>
      </c>
      <c r="AE126" s="422">
        <f>COUNTIF('All groups'!$JE:$JE,AE$97)</f>
        <v>3</v>
      </c>
      <c r="AF126" s="422">
        <f>COUNTIF('All groups'!$JE:$JE,AF$97)</f>
        <v>1</v>
      </c>
      <c r="AG126" s="422">
        <f>COUNTIF('All groups'!$JE:$JE,AG$97)</f>
        <v>1</v>
      </c>
      <c r="AH126" s="422">
        <f t="shared" si="70"/>
        <v>0</v>
      </c>
      <c r="AK126" s="948"/>
      <c r="AL126" s="328" t="s">
        <v>281</v>
      </c>
      <c r="AM126" s="422">
        <f>COUNTIF('All groups'!$JE:$JE,AM$97)</f>
        <v>0</v>
      </c>
      <c r="AN126" s="422">
        <f>COUNTIF('All groups'!$JE:$JE,AN$97)</f>
        <v>0</v>
      </c>
      <c r="AO126" s="422">
        <f t="shared" si="71"/>
        <v>2</v>
      </c>
      <c r="AP126" s="422">
        <f t="shared" si="72"/>
        <v>4</v>
      </c>
      <c r="AU126" s="427" t="s">
        <v>199</v>
      </c>
      <c r="AV126" s="254">
        <f t="shared" ref="AV126:BB126" si="100">AV70/SUM($AV70:$BC70)</f>
        <v>0.5</v>
      </c>
      <c r="AW126" s="254">
        <f t="shared" si="100"/>
        <v>0</v>
      </c>
      <c r="AX126" s="254">
        <f t="shared" si="100"/>
        <v>0</v>
      </c>
      <c r="AY126" s="254">
        <f t="shared" si="100"/>
        <v>0</v>
      </c>
      <c r="AZ126" s="254">
        <f t="shared" si="100"/>
        <v>0.25</v>
      </c>
      <c r="BA126" s="254">
        <f t="shared" si="100"/>
        <v>0.25</v>
      </c>
      <c r="BB126" s="254">
        <f t="shared" si="100"/>
        <v>0</v>
      </c>
      <c r="BC126" s="431"/>
      <c r="BD126" s="431"/>
    </row>
    <row r="127" spans="3:75" ht="60" customHeight="1" x14ac:dyDescent="0.35">
      <c r="C127" s="947"/>
      <c r="D127" s="222" t="s">
        <v>282</v>
      </c>
      <c r="E127" s="422">
        <f>COUNTIF('All groups'!$WD:$WD,E$97)</f>
        <v>2</v>
      </c>
      <c r="F127" s="422">
        <f>COUNTIF('All groups'!$WD:$WD,F$97)</f>
        <v>2</v>
      </c>
      <c r="G127" s="422">
        <f>COUNTIF('All groups'!$WD:$WD,G$97)</f>
        <v>4</v>
      </c>
      <c r="H127" s="422">
        <f>COUNTIF('All groups'!$WD:$WD,H$97)</f>
        <v>15</v>
      </c>
      <c r="I127" s="422">
        <f>COUNTIF('All groups'!$WD:$WD,I$97)</f>
        <v>7</v>
      </c>
      <c r="J127" s="422">
        <f>COUNTIF('All groups'!$WD:$WD,J$97)</f>
        <v>7</v>
      </c>
      <c r="K127" s="422">
        <f>COUNTIF('All groups'!$WD:$WD,K$97)</f>
        <v>0</v>
      </c>
      <c r="L127" s="422">
        <f t="shared" si="67"/>
        <v>3</v>
      </c>
      <c r="M127" s="201"/>
      <c r="N127" s="947"/>
      <c r="O127" s="222" t="s">
        <v>282</v>
      </c>
      <c r="P127" s="422">
        <f>COUNTIF('All groups'!$WD:$WD,P$97)</f>
        <v>2</v>
      </c>
      <c r="Q127" s="422">
        <f>COUNTIF('All groups'!$WD:$WD,Q$97)</f>
        <v>2</v>
      </c>
      <c r="R127" s="422">
        <f t="shared" si="68"/>
        <v>19</v>
      </c>
      <c r="S127" s="422">
        <f t="shared" si="69"/>
        <v>14</v>
      </c>
      <c r="Y127" s="976"/>
      <c r="Z127" s="328" t="s">
        <v>282</v>
      </c>
      <c r="AA127" s="422">
        <f>COUNTIF('All groups'!$JF:$JF,AA$97)</f>
        <v>0</v>
      </c>
      <c r="AB127" s="422">
        <f>COUNTIF('All groups'!$JF:$JF,AB$97)</f>
        <v>0</v>
      </c>
      <c r="AC127" s="422">
        <f>COUNTIF('All groups'!$JF:$JF,AC$97)</f>
        <v>1</v>
      </c>
      <c r="AD127" s="422">
        <f>COUNTIF('All groups'!$JF:$JF,AD$97)</f>
        <v>2</v>
      </c>
      <c r="AE127" s="422">
        <f>COUNTIF('All groups'!$JF:$JF,AE$97)</f>
        <v>4</v>
      </c>
      <c r="AF127" s="422">
        <f>COUNTIF('All groups'!$JF:$JF,AF$97)</f>
        <v>0</v>
      </c>
      <c r="AG127" s="422">
        <f>COUNTIF('All groups'!$JF:$JF,AG$97)</f>
        <v>0</v>
      </c>
      <c r="AH127" s="422">
        <f t="shared" si="70"/>
        <v>0</v>
      </c>
      <c r="AK127" s="948"/>
      <c r="AL127" s="328" t="s">
        <v>282</v>
      </c>
      <c r="AM127" s="422">
        <f>COUNTIF('All groups'!$JF:$JF,AM$97)</f>
        <v>0</v>
      </c>
      <c r="AN127" s="422">
        <f>COUNTIF('All groups'!$JF:$JF,AN$97)</f>
        <v>0</v>
      </c>
      <c r="AO127" s="422">
        <f t="shared" si="71"/>
        <v>3</v>
      </c>
      <c r="AP127" s="422">
        <f t="shared" si="72"/>
        <v>4</v>
      </c>
      <c r="AU127" s="338"/>
      <c r="AV127" s="431"/>
      <c r="AW127" s="431"/>
      <c r="AX127" s="431"/>
      <c r="AY127" s="431"/>
      <c r="AZ127" s="431"/>
      <c r="BA127" s="431"/>
      <c r="BB127" s="431"/>
      <c r="BC127" s="431"/>
      <c r="BD127" s="431"/>
    </row>
    <row r="128" spans="3:75" ht="40" customHeight="1" x14ac:dyDescent="0.35">
      <c r="C128" s="947"/>
      <c r="D128" s="222" t="s">
        <v>283</v>
      </c>
      <c r="E128" s="422">
        <f>COUNTIF('All groups'!$WE:$WE,E$97)</f>
        <v>1</v>
      </c>
      <c r="F128" s="422">
        <f>COUNTIF('All groups'!$WE:$WE,F$97)</f>
        <v>1</v>
      </c>
      <c r="G128" s="422">
        <f>COUNTIF('All groups'!$WE:$WE,G$97)</f>
        <v>4</v>
      </c>
      <c r="H128" s="422">
        <f>COUNTIF('All groups'!$WE:$WE,H$97)</f>
        <v>9</v>
      </c>
      <c r="I128" s="422">
        <f>COUNTIF('All groups'!$WE:$WE,I$97)</f>
        <v>7</v>
      </c>
      <c r="J128" s="422">
        <f>COUNTIF('All groups'!$WE:$WE,J$97)</f>
        <v>15</v>
      </c>
      <c r="K128" s="422">
        <f>COUNTIF('All groups'!$WE:$WE,K$97)</f>
        <v>0</v>
      </c>
      <c r="L128" s="422">
        <f t="shared" si="67"/>
        <v>3</v>
      </c>
      <c r="M128" s="201"/>
      <c r="N128" s="947"/>
      <c r="O128" s="222" t="s">
        <v>283</v>
      </c>
      <c r="P128" s="422">
        <f>COUNTIF('All groups'!$WE:$WE,P$97)</f>
        <v>1</v>
      </c>
      <c r="Q128" s="422">
        <f>COUNTIF('All groups'!$WE:$WE,Q$97)</f>
        <v>1</v>
      </c>
      <c r="R128" s="422">
        <f t="shared" si="68"/>
        <v>13</v>
      </c>
      <c r="S128" s="422">
        <f t="shared" si="69"/>
        <v>22</v>
      </c>
      <c r="Y128" s="976"/>
      <c r="Z128" s="328" t="s">
        <v>283</v>
      </c>
      <c r="AA128" s="422">
        <f>COUNTIF('All groups'!$JG:$JG,AA$97)</f>
        <v>0</v>
      </c>
      <c r="AB128" s="422">
        <f>COUNTIF('All groups'!$JG:$JG,AB$97)</f>
        <v>0</v>
      </c>
      <c r="AC128" s="422">
        <f>COUNTIF('All groups'!$JG:$JG,AC$97)</f>
        <v>0</v>
      </c>
      <c r="AD128" s="422">
        <f>COUNTIF('All groups'!$JG:$JG,AD$97)</f>
        <v>3</v>
      </c>
      <c r="AE128" s="422">
        <f>COUNTIF('All groups'!$JG:$JG,AE$97)</f>
        <v>3</v>
      </c>
      <c r="AF128" s="422">
        <f>COUNTIF('All groups'!$JG:$JG,AF$97)</f>
        <v>1</v>
      </c>
      <c r="AG128" s="422">
        <f>COUNTIF('All groups'!$JG:$JG,AG$97)</f>
        <v>0</v>
      </c>
      <c r="AH128" s="422">
        <f t="shared" si="70"/>
        <v>0</v>
      </c>
      <c r="AK128" s="948"/>
      <c r="AL128" s="328" t="s">
        <v>283</v>
      </c>
      <c r="AM128" s="422">
        <f>COUNTIF('All groups'!$JG:$JG,AM$97)</f>
        <v>0</v>
      </c>
      <c r="AN128" s="422">
        <f>COUNTIF('All groups'!$JG:$JG,AN$97)</f>
        <v>0</v>
      </c>
      <c r="AO128" s="422">
        <f t="shared" si="71"/>
        <v>3</v>
      </c>
      <c r="AP128" s="422">
        <f t="shared" si="72"/>
        <v>4</v>
      </c>
      <c r="AT128" s="772" t="s">
        <v>124</v>
      </c>
      <c r="AU128" s="772"/>
      <c r="AV128" s="772"/>
      <c r="AW128" s="772"/>
      <c r="AX128" s="772"/>
      <c r="AY128" s="772"/>
      <c r="AZ128" s="772"/>
      <c r="BA128" s="772"/>
      <c r="BB128" s="772"/>
      <c r="BC128" s="772"/>
      <c r="BD128" s="772"/>
      <c r="BF128" s="440" t="s">
        <v>1846</v>
      </c>
      <c r="BK128" s="772" t="s">
        <v>124</v>
      </c>
      <c r="BL128" s="772"/>
      <c r="BM128" s="772"/>
      <c r="BN128" s="772"/>
      <c r="BO128" s="772"/>
      <c r="BP128" s="772"/>
      <c r="BQ128" s="772"/>
      <c r="BR128" s="772"/>
      <c r="BS128" s="772"/>
      <c r="BT128" s="772"/>
      <c r="BU128" s="772"/>
      <c r="BW128" s="440" t="s">
        <v>1848</v>
      </c>
    </row>
    <row r="129" spans="3:76" ht="40" customHeight="1" x14ac:dyDescent="0.35">
      <c r="C129" s="947"/>
      <c r="D129" s="222" t="s">
        <v>284</v>
      </c>
      <c r="E129" s="422">
        <f>COUNTIF('All groups'!$WF:$WF,E$97)</f>
        <v>16</v>
      </c>
      <c r="F129" s="422">
        <f>COUNTIF('All groups'!$WF:$WF,F$97)</f>
        <v>3</v>
      </c>
      <c r="G129" s="422">
        <f>COUNTIF('All groups'!$WF:$WF,G$97)</f>
        <v>3</v>
      </c>
      <c r="H129" s="422">
        <f>COUNTIF('All groups'!$WF:$WF,H$97)</f>
        <v>6</v>
      </c>
      <c r="I129" s="422">
        <f>COUNTIF('All groups'!$WF:$WF,I$97)</f>
        <v>5</v>
      </c>
      <c r="J129" s="422">
        <f>COUNTIF('All groups'!$WF:$WF,J$97)</f>
        <v>4</v>
      </c>
      <c r="K129" s="422">
        <f>COUNTIF('All groups'!$WF:$WF,K$97)</f>
        <v>0</v>
      </c>
      <c r="L129" s="422">
        <f t="shared" si="67"/>
        <v>3</v>
      </c>
      <c r="M129" s="201"/>
      <c r="N129" s="947"/>
      <c r="O129" s="222" t="s">
        <v>284</v>
      </c>
      <c r="P129" s="422">
        <f>COUNTIF('All groups'!$WF:$WF,P$97)</f>
        <v>16</v>
      </c>
      <c r="Q129" s="422">
        <f>COUNTIF('All groups'!$WF:$WF,Q$97)</f>
        <v>3</v>
      </c>
      <c r="R129" s="422">
        <f t="shared" si="68"/>
        <v>9</v>
      </c>
      <c r="S129" s="422">
        <f t="shared" si="69"/>
        <v>9</v>
      </c>
      <c r="Y129" s="976"/>
      <c r="Z129" s="328" t="s">
        <v>284</v>
      </c>
      <c r="AA129" s="422">
        <f>COUNTIF('All groups'!$JH:$JH,AA$97)</f>
        <v>1</v>
      </c>
      <c r="AB129" s="422">
        <f>COUNTIF('All groups'!$JH:$JH,AB$97)</f>
        <v>0</v>
      </c>
      <c r="AC129" s="422">
        <f>COUNTIF('All groups'!$JH:$JH,AC$97)</f>
        <v>2</v>
      </c>
      <c r="AD129" s="422">
        <f>COUNTIF('All groups'!$JH:$JH,AD$97)</f>
        <v>2</v>
      </c>
      <c r="AE129" s="422">
        <f>COUNTIF('All groups'!$JH:$JH,AE$97)</f>
        <v>1</v>
      </c>
      <c r="AF129" s="422">
        <f>COUNTIF('All groups'!$JH:$JH,AF$97)</f>
        <v>0</v>
      </c>
      <c r="AG129" s="422">
        <f>COUNTIF('All groups'!$JH:$JH,AG$97)</f>
        <v>1</v>
      </c>
      <c r="AH129" s="422">
        <f t="shared" si="70"/>
        <v>0</v>
      </c>
      <c r="AK129" s="948"/>
      <c r="AL129" s="328" t="s">
        <v>284</v>
      </c>
      <c r="AM129" s="422">
        <f>COUNTIF('All groups'!$JH:$JH,AM$97)</f>
        <v>1</v>
      </c>
      <c r="AN129" s="422">
        <f>COUNTIF('All groups'!$JH:$JH,AN$97)</f>
        <v>0</v>
      </c>
      <c r="AO129" s="422">
        <f t="shared" si="71"/>
        <v>4</v>
      </c>
      <c r="AP129" s="422">
        <f t="shared" si="72"/>
        <v>1</v>
      </c>
      <c r="AT129" s="902"/>
      <c r="AU129" s="902"/>
      <c r="AV129" s="902"/>
      <c r="AW129" s="902"/>
      <c r="AX129" s="902"/>
      <c r="AY129" s="902"/>
      <c r="AZ129" s="902"/>
      <c r="BA129" s="902"/>
      <c r="BB129" s="902"/>
      <c r="BC129" s="902"/>
      <c r="BK129" s="902"/>
      <c r="BL129" s="902"/>
      <c r="BM129" s="902"/>
      <c r="BN129" s="902"/>
      <c r="BO129" s="902"/>
      <c r="BP129" s="902"/>
      <c r="BQ129" s="902"/>
      <c r="BR129" s="902"/>
      <c r="BS129" s="902"/>
      <c r="BT129" s="902"/>
    </row>
    <row r="130" spans="3:76" ht="40" customHeight="1" x14ac:dyDescent="0.35">
      <c r="C130" s="947"/>
      <c r="D130" s="222" t="s">
        <v>285</v>
      </c>
      <c r="E130" s="422">
        <f>COUNTIF('All groups'!$WG:$WG,E$97)</f>
        <v>19</v>
      </c>
      <c r="F130" s="422">
        <f>COUNTIF('All groups'!$WG:$WG,F$97)</f>
        <v>5</v>
      </c>
      <c r="G130" s="422">
        <f>COUNTIF('All groups'!$WG:$WG,G$97)</f>
        <v>1</v>
      </c>
      <c r="H130" s="422">
        <f>COUNTIF('All groups'!$WG:$WG,H$97)</f>
        <v>6</v>
      </c>
      <c r="I130" s="422">
        <f>COUNTIF('All groups'!$WG:$WG,I$97)</f>
        <v>4</v>
      </c>
      <c r="J130" s="422">
        <f>COUNTIF('All groups'!$WG:$WG,J$97)</f>
        <v>2</v>
      </c>
      <c r="K130" s="422">
        <f>COUNTIF('All groups'!$WG:$WG,K$97)</f>
        <v>0</v>
      </c>
      <c r="L130" s="422">
        <f t="shared" si="67"/>
        <v>3</v>
      </c>
      <c r="M130" s="201"/>
      <c r="N130" s="947"/>
      <c r="O130" s="222" t="s">
        <v>285</v>
      </c>
      <c r="P130" s="422">
        <f>COUNTIF('All groups'!$WG:$WG,P$97)</f>
        <v>19</v>
      </c>
      <c r="Q130" s="422">
        <f>COUNTIF('All groups'!$WG:$WG,Q$97)</f>
        <v>5</v>
      </c>
      <c r="R130" s="422">
        <f t="shared" si="68"/>
        <v>7</v>
      </c>
      <c r="S130" s="422">
        <f t="shared" si="69"/>
        <v>6</v>
      </c>
      <c r="Y130" s="976"/>
      <c r="Z130" s="328" t="s">
        <v>285</v>
      </c>
      <c r="AA130" s="422">
        <f>COUNTIF('All groups'!$JI:$JI,AA$97)</f>
        <v>3</v>
      </c>
      <c r="AB130" s="422">
        <f>COUNTIF('All groups'!$JI:$JI,AB$97)</f>
        <v>0</v>
      </c>
      <c r="AC130" s="422">
        <f>COUNTIF('All groups'!$JI:$JI,AC$97)</f>
        <v>2</v>
      </c>
      <c r="AD130" s="422">
        <f>COUNTIF('All groups'!$JI:$JI,AD$97)</f>
        <v>0</v>
      </c>
      <c r="AE130" s="422">
        <f>COUNTIF('All groups'!$JI:$JI,AE$97)</f>
        <v>2</v>
      </c>
      <c r="AF130" s="422">
        <f>COUNTIF('All groups'!$JI:$JI,AF$97)</f>
        <v>0</v>
      </c>
      <c r="AG130" s="422">
        <f>COUNTIF('All groups'!$JI:$JI,AG$97)</f>
        <v>0</v>
      </c>
      <c r="AH130" s="422">
        <f t="shared" si="70"/>
        <v>0</v>
      </c>
      <c r="AK130" s="948"/>
      <c r="AL130" s="328" t="s">
        <v>285</v>
      </c>
      <c r="AM130" s="422">
        <f>COUNTIF('All groups'!$JI:$JI,AM$97)</f>
        <v>3</v>
      </c>
      <c r="AN130" s="422">
        <f>COUNTIF('All groups'!$JI:$JI,AN$97)</f>
        <v>0</v>
      </c>
      <c r="AO130" s="422">
        <f t="shared" si="71"/>
        <v>2</v>
      </c>
      <c r="AP130" s="422">
        <f t="shared" si="72"/>
        <v>2</v>
      </c>
      <c r="AU130" s="202"/>
      <c r="AV130" s="206" t="s">
        <v>127</v>
      </c>
      <c r="AW130" s="206" t="s">
        <v>128</v>
      </c>
      <c r="AX130" s="206" t="s">
        <v>130</v>
      </c>
      <c r="AY130" s="206" t="s">
        <v>129</v>
      </c>
      <c r="AZ130" s="206" t="s">
        <v>131</v>
      </c>
      <c r="BA130" s="206" t="s">
        <v>132</v>
      </c>
      <c r="BB130" s="206" t="s">
        <v>134</v>
      </c>
      <c r="BC130" s="207" t="s">
        <v>133</v>
      </c>
      <c r="BE130" s="446"/>
      <c r="BF130" s="446"/>
      <c r="BL130" s="202"/>
      <c r="BM130" s="206" t="s">
        <v>127</v>
      </c>
      <c r="BN130" s="206" t="s">
        <v>128</v>
      </c>
      <c r="BO130" s="206" t="s">
        <v>130</v>
      </c>
      <c r="BP130" s="206" t="s">
        <v>129</v>
      </c>
      <c r="BQ130" s="206" t="s">
        <v>131</v>
      </c>
      <c r="BR130" s="206" t="s">
        <v>132</v>
      </c>
      <c r="BS130" s="206" t="s">
        <v>134</v>
      </c>
      <c r="BT130" s="207" t="s">
        <v>133</v>
      </c>
      <c r="BW130" s="446"/>
      <c r="BX130" s="446"/>
    </row>
    <row r="131" spans="3:76" ht="40" customHeight="1" x14ac:dyDescent="0.35">
      <c r="C131" s="947" t="s">
        <v>286</v>
      </c>
      <c r="D131" s="222" t="s">
        <v>287</v>
      </c>
      <c r="E131" s="422">
        <f>COUNTIF('All groups'!$WH:$WH,E$97)</f>
        <v>1</v>
      </c>
      <c r="F131" s="422">
        <f>COUNTIF('All groups'!$WH:$WH,F$97)</f>
        <v>0</v>
      </c>
      <c r="G131" s="422">
        <f>COUNTIF('All groups'!$WH:$WH,G$97)</f>
        <v>1</v>
      </c>
      <c r="H131" s="422">
        <f>COUNTIF('All groups'!$WH:$WH,H$97)</f>
        <v>4</v>
      </c>
      <c r="I131" s="422">
        <f>COUNTIF('All groups'!$WH:$WH,I$97)</f>
        <v>10</v>
      </c>
      <c r="J131" s="422">
        <f>COUNTIF('All groups'!$WH:$WH,J$97)</f>
        <v>19</v>
      </c>
      <c r="K131" s="422">
        <f>COUNTIF('All groups'!$WH:$WH,K$97)</f>
        <v>0</v>
      </c>
      <c r="L131" s="422">
        <f t="shared" si="67"/>
        <v>5</v>
      </c>
      <c r="M131" s="201"/>
      <c r="N131" s="947" t="s">
        <v>286</v>
      </c>
      <c r="O131" s="222" t="s">
        <v>287</v>
      </c>
      <c r="P131" s="422">
        <f>COUNTIF('All groups'!$WH:$WH,P$97)</f>
        <v>1</v>
      </c>
      <c r="Q131" s="422">
        <f>COUNTIF('All groups'!$WH:$WH,Q$97)</f>
        <v>0</v>
      </c>
      <c r="R131" s="422">
        <f t="shared" si="68"/>
        <v>5</v>
      </c>
      <c r="S131" s="422">
        <f t="shared" si="69"/>
        <v>29</v>
      </c>
      <c r="Y131" s="976" t="s">
        <v>286</v>
      </c>
      <c r="Z131" s="328" t="s">
        <v>287</v>
      </c>
      <c r="AA131" s="422">
        <f>COUNTIF('All groups'!$JJ:$JJ,AA$97)</f>
        <v>0</v>
      </c>
      <c r="AB131" s="422">
        <f>COUNTIF('All groups'!$JJ:$JJ,AB$97)</f>
        <v>0</v>
      </c>
      <c r="AC131" s="422">
        <f>COUNTIF('All groups'!$JJ:$JJ,AC$97)</f>
        <v>0</v>
      </c>
      <c r="AD131" s="422">
        <f>COUNTIF('All groups'!$JJ:$JJ,AD$97)</f>
        <v>0</v>
      </c>
      <c r="AE131" s="422">
        <f>COUNTIF('All groups'!$JJ:$JJ,AE$97)</f>
        <v>2</v>
      </c>
      <c r="AF131" s="422">
        <f>COUNTIF('All groups'!$JJ:$JJ,AF$97)</f>
        <v>5</v>
      </c>
      <c r="AG131" s="422">
        <f>COUNTIF('All groups'!$JJ:$JJ,AG$97)</f>
        <v>0</v>
      </c>
      <c r="AH131" s="422">
        <f t="shared" si="70"/>
        <v>0</v>
      </c>
      <c r="AK131" s="948" t="s">
        <v>286</v>
      </c>
      <c r="AL131" s="328" t="s">
        <v>287</v>
      </c>
      <c r="AM131" s="422">
        <f>COUNTIF('All groups'!$JJ:$JJ,AM$97)</f>
        <v>0</v>
      </c>
      <c r="AN131" s="422">
        <f>COUNTIF('All groups'!$JJ:$JJ,AN$97)</f>
        <v>0</v>
      </c>
      <c r="AO131" s="422">
        <f t="shared" si="71"/>
        <v>0</v>
      </c>
      <c r="AP131" s="422">
        <f t="shared" si="72"/>
        <v>7</v>
      </c>
      <c r="AU131" s="511" t="s">
        <v>136</v>
      </c>
      <c r="AV131" s="422">
        <f>COUNTIFS('All groups'!$AI:$AI,"Yes",'All groups'!$CA:$CA,AV$29)</f>
        <v>1</v>
      </c>
      <c r="AW131" s="422">
        <f>COUNTIFS('All groups'!$AI:$AI,"Yes",'All groups'!$CA:$CA,AW$29)</f>
        <v>1</v>
      </c>
      <c r="AX131" s="422">
        <f>COUNTIFS('All groups'!$AI:$AI,"Yes",'All groups'!$CA:$CA,AX$29)</f>
        <v>0</v>
      </c>
      <c r="AY131" s="422">
        <f>COUNTIFS('All groups'!$AI:$AI,"Yes",'All groups'!$CA:$CA,AY$29)</f>
        <v>0</v>
      </c>
      <c r="AZ131" s="422">
        <f>COUNTIFS('All groups'!$AI:$AI,"Yes",'All groups'!$CA:$CA,AZ$29)</f>
        <v>1</v>
      </c>
      <c r="BA131" s="422">
        <f>COUNTIFS('All groups'!$AI:$AI,"Yes",'All groups'!$CA:$CA,BA$29)</f>
        <v>0</v>
      </c>
      <c r="BB131" s="422">
        <f>COUNTIFS('All groups'!$AI:$AI,"Yes",'All groups'!$CA:$CA,BB$29)</f>
        <v>0</v>
      </c>
      <c r="BC131" s="283">
        <f>COUNTIF('All groups'!$AI:$AI,"Yes")-SUM(AV131:BB131)</f>
        <v>1</v>
      </c>
      <c r="BE131" s="419"/>
      <c r="BF131" s="419"/>
      <c r="BL131" s="519" t="s">
        <v>136</v>
      </c>
      <c r="BM131" s="422">
        <f>COUNTIFS('All groups'!$AG:$AG,"No",'All groups'!$CA:$CA,BM$130)</f>
        <v>1</v>
      </c>
      <c r="BN131" s="422">
        <f>COUNTIFS('All groups'!$AG:$AG,"No",'All groups'!$CA:$CA,BN$130)</f>
        <v>0</v>
      </c>
      <c r="BO131" s="422">
        <f>COUNTIFS('All groups'!$AG:$AG,"No",'All groups'!$CA:$CA,BO$130)</f>
        <v>0</v>
      </c>
      <c r="BP131" s="422">
        <f>COUNTIFS('All groups'!$AG:$AG,"No",'All groups'!$CA:$CA,BP$130)</f>
        <v>4</v>
      </c>
      <c r="BQ131" s="422">
        <f>COUNTIFS('All groups'!$AG:$AG,"No",'All groups'!$CA:$CA,BQ$130)</f>
        <v>0</v>
      </c>
      <c r="BR131" s="422">
        <f>COUNTIFS('All groups'!$AG:$AG,"No",'All groups'!$CA:$CA,BR$130)</f>
        <v>0</v>
      </c>
      <c r="BS131" s="422">
        <f>COUNTIFS('All groups'!$AG:$AG,"No",'All groups'!$CA:$CA,BS$130)</f>
        <v>0</v>
      </c>
      <c r="BT131" s="283">
        <f>COUNTIF('All groups'!$AG:$AG,"No")-SUM(BM131:BS131)</f>
        <v>2</v>
      </c>
      <c r="BW131" s="419"/>
      <c r="BX131" s="419"/>
    </row>
    <row r="132" spans="3:76" ht="40" customHeight="1" x14ac:dyDescent="0.35">
      <c r="C132" s="947"/>
      <c r="D132" s="222" t="s">
        <v>288</v>
      </c>
      <c r="E132" s="422">
        <f>COUNTIF('All groups'!$WI:$WI,E$97)</f>
        <v>2</v>
      </c>
      <c r="F132" s="422">
        <f>COUNTIF('All groups'!$WI:$WI,F$97)</f>
        <v>1</v>
      </c>
      <c r="G132" s="422">
        <f>COUNTIF('All groups'!$WI:$WI,G$97)</f>
        <v>2</v>
      </c>
      <c r="H132" s="422">
        <f>COUNTIF('All groups'!$WI:$WI,H$97)</f>
        <v>3</v>
      </c>
      <c r="I132" s="422">
        <f>COUNTIF('All groups'!$WI:$WI,I$97)</f>
        <v>14</v>
      </c>
      <c r="J132" s="422">
        <f>COUNTIF('All groups'!$WI:$WI,J$97)</f>
        <v>13</v>
      </c>
      <c r="K132" s="422">
        <f>COUNTIF('All groups'!$WI:$WI,K$97)</f>
        <v>0</v>
      </c>
      <c r="L132" s="422">
        <f t="shared" si="67"/>
        <v>5</v>
      </c>
      <c r="M132" s="201"/>
      <c r="N132" s="947"/>
      <c r="O132" s="222" t="s">
        <v>288</v>
      </c>
      <c r="P132" s="422">
        <f>COUNTIF('All groups'!$WI:$WI,P$97)</f>
        <v>2</v>
      </c>
      <c r="Q132" s="422">
        <f>COUNTIF('All groups'!$WI:$WI,Q$97)</f>
        <v>1</v>
      </c>
      <c r="R132" s="422">
        <f t="shared" si="68"/>
        <v>5</v>
      </c>
      <c r="S132" s="422">
        <f t="shared" si="69"/>
        <v>27</v>
      </c>
      <c r="Y132" s="976"/>
      <c r="Z132" s="328" t="s">
        <v>288</v>
      </c>
      <c r="AA132" s="422">
        <f>COUNTIF('All groups'!$JK:$JK,AA$97)</f>
        <v>0</v>
      </c>
      <c r="AB132" s="422">
        <f>COUNTIF('All groups'!$JK:$JK,AB$97)</f>
        <v>0</v>
      </c>
      <c r="AC132" s="422">
        <f>COUNTIF('All groups'!$JK:$JK,AC$97)</f>
        <v>0</v>
      </c>
      <c r="AD132" s="422">
        <f>COUNTIF('All groups'!$JK:$JK,AD$97)</f>
        <v>0</v>
      </c>
      <c r="AE132" s="422">
        <f>COUNTIF('All groups'!$JK:$JK,AE$97)</f>
        <v>3</v>
      </c>
      <c r="AF132" s="422">
        <f>COUNTIF('All groups'!$JK:$JK,AF$97)</f>
        <v>4</v>
      </c>
      <c r="AG132" s="422">
        <f>COUNTIF('All groups'!$JK:$JK,AG$97)</f>
        <v>0</v>
      </c>
      <c r="AH132" s="422">
        <f t="shared" si="70"/>
        <v>0</v>
      </c>
      <c r="AK132" s="948"/>
      <c r="AL132" s="328" t="s">
        <v>288</v>
      </c>
      <c r="AM132" s="422">
        <f>COUNTIF('All groups'!$JK:$JK,AM$97)</f>
        <v>0</v>
      </c>
      <c r="AN132" s="422">
        <f>COUNTIF('All groups'!$JK:$JK,AN$97)</f>
        <v>0</v>
      </c>
      <c r="AO132" s="422">
        <f t="shared" si="71"/>
        <v>0</v>
      </c>
      <c r="AP132" s="422">
        <f t="shared" si="72"/>
        <v>7</v>
      </c>
      <c r="AU132" s="511" t="s">
        <v>138</v>
      </c>
      <c r="AV132" s="422">
        <f>COUNTIFS('All groups'!$AI:$AI,"Yes",'All groups'!$CB:$CB,AV$29)</f>
        <v>0</v>
      </c>
      <c r="AW132" s="422">
        <f>COUNTIFS('All groups'!$AI:$AI,"Yes",'All groups'!$CB:$CB,AW$29)</f>
        <v>0</v>
      </c>
      <c r="AX132" s="422">
        <f>COUNTIFS('All groups'!$AI:$AI,"Yes",'All groups'!$CB:$CB,AX$29)</f>
        <v>0</v>
      </c>
      <c r="AY132" s="422">
        <f>COUNTIFS('All groups'!$AI:$AI,"Yes",'All groups'!$CB:$CB,AY$29)</f>
        <v>0</v>
      </c>
      <c r="AZ132" s="422">
        <f>COUNTIFS('All groups'!$AI:$AI,"Yes",'All groups'!$CB:$CB,AZ$29)</f>
        <v>0</v>
      </c>
      <c r="BA132" s="422">
        <f>COUNTIFS('All groups'!$AI:$AI,"Yes",'All groups'!$CB:$CB,BA$29)</f>
        <v>2</v>
      </c>
      <c r="BB132" s="422">
        <f>COUNTIFS('All groups'!$AI:$AI,"Yes",'All groups'!$CB:$CB,BB$29)</f>
        <v>1</v>
      </c>
      <c r="BC132" s="283">
        <f>COUNTIF('All groups'!$AI:$AI,"Yes")-SUM(AV132:BB132)</f>
        <v>1</v>
      </c>
      <c r="BE132" s="419"/>
      <c r="BF132" s="419"/>
      <c r="BL132" s="519" t="s">
        <v>138</v>
      </c>
      <c r="BM132" s="422">
        <f>COUNTIFS('All groups'!$AG:$AG,"No",'All groups'!$CB:$CB,BM$130)</f>
        <v>1</v>
      </c>
      <c r="BN132" s="422">
        <f>COUNTIFS('All groups'!$AG:$AG,"No",'All groups'!$CB:$CB,BN$130)</f>
        <v>0</v>
      </c>
      <c r="BO132" s="422">
        <f>COUNTIFS('All groups'!$AG:$AG,"No",'All groups'!$CB:$CB,BO$130)</f>
        <v>0</v>
      </c>
      <c r="BP132" s="422">
        <f>COUNTIFS('All groups'!$AG:$AG,"No",'All groups'!$CB:$CB,BP$130)</f>
        <v>0</v>
      </c>
      <c r="BQ132" s="422">
        <f>COUNTIFS('All groups'!$AG:$AG,"No",'All groups'!$CB:$CB,BQ$130)</f>
        <v>2</v>
      </c>
      <c r="BR132" s="422">
        <f>COUNTIFS('All groups'!$AG:$AG,"No",'All groups'!$CB:$CB,BR$130)</f>
        <v>2</v>
      </c>
      <c r="BS132" s="422">
        <f>COUNTIFS('All groups'!$AG:$AG,"No",'All groups'!$CB:$CB,BS$130)</f>
        <v>0</v>
      </c>
      <c r="BT132" s="283">
        <f>COUNTIF('All groups'!$AG:$AG,"No")-SUM(BM132:BS132)</f>
        <v>2</v>
      </c>
      <c r="BW132" s="419"/>
      <c r="BX132" s="419"/>
    </row>
    <row r="133" spans="3:76" ht="40" customHeight="1" x14ac:dyDescent="0.35">
      <c r="C133" s="947"/>
      <c r="D133" s="222" t="s">
        <v>289</v>
      </c>
      <c r="E133" s="422">
        <f>COUNTIF('All groups'!$WJ:$WJ,E$97)</f>
        <v>1</v>
      </c>
      <c r="F133" s="422">
        <f>COUNTIF('All groups'!$WJ:$WJ,F$97)</f>
        <v>3</v>
      </c>
      <c r="G133" s="422">
        <f>COUNTIF('All groups'!$WJ:$WJ,G$97)</f>
        <v>2</v>
      </c>
      <c r="H133" s="422">
        <f>COUNTIF('All groups'!$WJ:$WJ,H$97)</f>
        <v>6</v>
      </c>
      <c r="I133" s="422">
        <f>COUNTIF('All groups'!$WJ:$WJ,I$97)</f>
        <v>10</v>
      </c>
      <c r="J133" s="422">
        <f>COUNTIF('All groups'!$WJ:$WJ,J$97)</f>
        <v>13</v>
      </c>
      <c r="K133" s="422">
        <f>COUNTIF('All groups'!$WJ:$WJ,K$97)</f>
        <v>0</v>
      </c>
      <c r="L133" s="422">
        <f t="shared" si="67"/>
        <v>5</v>
      </c>
      <c r="M133" s="201"/>
      <c r="N133" s="947"/>
      <c r="O133" s="222" t="s">
        <v>289</v>
      </c>
      <c r="P133" s="422">
        <f>COUNTIF('All groups'!$WJ:$WJ,P$97)</f>
        <v>1</v>
      </c>
      <c r="Q133" s="422">
        <f>COUNTIF('All groups'!$WJ:$WJ,Q$97)</f>
        <v>3</v>
      </c>
      <c r="R133" s="422">
        <f t="shared" si="68"/>
        <v>8</v>
      </c>
      <c r="S133" s="422">
        <f t="shared" si="69"/>
        <v>23</v>
      </c>
      <c r="Y133" s="976"/>
      <c r="Z133" s="328" t="s">
        <v>289</v>
      </c>
      <c r="AA133" s="422">
        <f>COUNTIF('All groups'!$JL:$JL,AA$97)</f>
        <v>0</v>
      </c>
      <c r="AB133" s="422">
        <f>COUNTIF('All groups'!$JL:$JL,AB$97)</f>
        <v>0</v>
      </c>
      <c r="AC133" s="422">
        <f>COUNTIF('All groups'!$JL:$JL,AC$97)</f>
        <v>0</v>
      </c>
      <c r="AD133" s="422">
        <f>COUNTIF('All groups'!$JL:$JL,AD$97)</f>
        <v>0</v>
      </c>
      <c r="AE133" s="422">
        <f>COUNTIF('All groups'!$JL:$JL,AE$97)</f>
        <v>4</v>
      </c>
      <c r="AF133" s="422">
        <f>COUNTIF('All groups'!$JL:$JL,AF$97)</f>
        <v>3</v>
      </c>
      <c r="AG133" s="422">
        <f>COUNTIF('All groups'!$JL:$JL,AG$97)</f>
        <v>0</v>
      </c>
      <c r="AH133" s="422">
        <f t="shared" si="70"/>
        <v>0</v>
      </c>
      <c r="AK133" s="948"/>
      <c r="AL133" s="328" t="s">
        <v>289</v>
      </c>
      <c r="AM133" s="422">
        <f>COUNTIF('All groups'!$JL:$JL,AM$97)</f>
        <v>0</v>
      </c>
      <c r="AN133" s="422">
        <f>COUNTIF('All groups'!$JL:$JL,AN$97)</f>
        <v>0</v>
      </c>
      <c r="AO133" s="422">
        <f t="shared" si="71"/>
        <v>0</v>
      </c>
      <c r="AP133" s="422">
        <f t="shared" si="72"/>
        <v>7</v>
      </c>
      <c r="AU133" s="511" t="s">
        <v>140</v>
      </c>
      <c r="AV133" s="422">
        <f>COUNTIFS('All groups'!$AI:$AI,"Yes",'All groups'!$CC:$CC,AV$29)</f>
        <v>0</v>
      </c>
      <c r="AW133" s="422">
        <f>COUNTIFS('All groups'!$AI:$AI,"Yes",'All groups'!$CC:$CC,AW$29)</f>
        <v>0</v>
      </c>
      <c r="AX133" s="422">
        <f>COUNTIFS('All groups'!$AI:$AI,"Yes",'All groups'!$CC:$CC,AX$29)</f>
        <v>0</v>
      </c>
      <c r="AY133" s="422">
        <f>COUNTIFS('All groups'!$AI:$AI,"Yes",'All groups'!$CC:$CC,AY$29)</f>
        <v>3</v>
      </c>
      <c r="AZ133" s="422">
        <f>COUNTIFS('All groups'!$AI:$AI,"Yes",'All groups'!$CC:$CC,AZ$29)</f>
        <v>0</v>
      </c>
      <c r="BA133" s="422">
        <f>COUNTIFS('All groups'!$AI:$AI,"Yes",'All groups'!$CC:$CC,BA$29)</f>
        <v>0</v>
      </c>
      <c r="BB133" s="422">
        <f>COUNTIFS('All groups'!$AI:$AI,"Yes",'All groups'!$CC:$CC,BB$29)</f>
        <v>0</v>
      </c>
      <c r="BC133" s="283">
        <f>COUNTIF('All groups'!$AI:$AI,"Yes")-SUM(AV133:BB133)</f>
        <v>1</v>
      </c>
      <c r="BE133" s="419"/>
      <c r="BF133" s="419"/>
      <c r="BL133" s="519" t="s">
        <v>140</v>
      </c>
      <c r="BM133" s="422">
        <f>COUNTIFS('All groups'!$AG:$AG,"No",'All groups'!$CC:$CC,BM$130)</f>
        <v>0</v>
      </c>
      <c r="BN133" s="422">
        <f>COUNTIFS('All groups'!$AG:$AG,"No",'All groups'!$CC:$CC,BN$130)</f>
        <v>1</v>
      </c>
      <c r="BO133" s="422">
        <f>COUNTIFS('All groups'!$AG:$AG,"No",'All groups'!$CC:$CC,BO$130)</f>
        <v>1</v>
      </c>
      <c r="BP133" s="422">
        <f>COUNTIFS('All groups'!$AG:$AG,"No",'All groups'!$CC:$CC,BP$130)</f>
        <v>1</v>
      </c>
      <c r="BQ133" s="422">
        <f>COUNTIFS('All groups'!$AG:$AG,"No",'All groups'!$CC:$CC,BQ$130)</f>
        <v>0</v>
      </c>
      <c r="BR133" s="422">
        <f>COUNTIFS('All groups'!$AG:$AG,"No",'All groups'!$CC:$CC,BR$130)</f>
        <v>2</v>
      </c>
      <c r="BS133" s="422">
        <f>COUNTIFS('All groups'!$AG:$AG,"No",'All groups'!$CC:$CC,BS$130)</f>
        <v>0</v>
      </c>
      <c r="BT133" s="283">
        <f>COUNTIF('All groups'!$AG:$AG,"No")-SUM(BM133:BS133)</f>
        <v>2</v>
      </c>
      <c r="BW133" s="419"/>
      <c r="BX133" s="419"/>
    </row>
    <row r="134" spans="3:76" ht="40" customHeight="1" x14ac:dyDescent="0.35">
      <c r="C134" s="947"/>
      <c r="D134" s="222" t="s">
        <v>290</v>
      </c>
      <c r="E134" s="422">
        <f>COUNTIF('All groups'!$WK:$WK,E$97)</f>
        <v>2</v>
      </c>
      <c r="F134" s="422">
        <f>COUNTIF('All groups'!$WK:$WK,F$97)</f>
        <v>1</v>
      </c>
      <c r="G134" s="422">
        <f>COUNTIF('All groups'!$WK:$WK,G$97)</f>
        <v>0</v>
      </c>
      <c r="H134" s="422">
        <f>COUNTIF('All groups'!$WK:$WK,H$97)</f>
        <v>3</v>
      </c>
      <c r="I134" s="422">
        <f>COUNTIF('All groups'!$WK:$WK,I$97)</f>
        <v>12</v>
      </c>
      <c r="J134" s="422">
        <f>COUNTIF('All groups'!$WK:$WK,J$97)</f>
        <v>17</v>
      </c>
      <c r="K134" s="422">
        <f>COUNTIF('All groups'!$WK:$WK,K$97)</f>
        <v>0</v>
      </c>
      <c r="L134" s="422">
        <f t="shared" si="67"/>
        <v>5</v>
      </c>
      <c r="M134" s="201"/>
      <c r="N134" s="947"/>
      <c r="O134" s="222" t="s">
        <v>290</v>
      </c>
      <c r="P134" s="422">
        <f>COUNTIF('All groups'!$WK:$WK,P$97)</f>
        <v>2</v>
      </c>
      <c r="Q134" s="422">
        <f>COUNTIF('All groups'!$WK:$WK,Q$97)</f>
        <v>1</v>
      </c>
      <c r="R134" s="422">
        <f t="shared" si="68"/>
        <v>3</v>
      </c>
      <c r="S134" s="422">
        <f t="shared" si="69"/>
        <v>29</v>
      </c>
      <c r="Y134" s="976"/>
      <c r="Z134" s="328" t="s">
        <v>290</v>
      </c>
      <c r="AA134" s="422">
        <f>COUNTIF('All groups'!$JM:$JM,AA$97)</f>
        <v>0</v>
      </c>
      <c r="AB134" s="422">
        <f>COUNTIF('All groups'!$JM:$JM,AB$97)</f>
        <v>0</v>
      </c>
      <c r="AC134" s="422">
        <f>COUNTIF('All groups'!$JM:$JM,AC$97)</f>
        <v>0</v>
      </c>
      <c r="AD134" s="422">
        <f>COUNTIF('All groups'!$JM:$JM,AD$97)</f>
        <v>1</v>
      </c>
      <c r="AE134" s="422">
        <f>COUNTIF('All groups'!$JM:$JM,AE$97)</f>
        <v>2</v>
      </c>
      <c r="AF134" s="422">
        <f>COUNTIF('All groups'!$JM:$JM,AF$97)</f>
        <v>4</v>
      </c>
      <c r="AG134" s="422">
        <f>COUNTIF('All groups'!$JM:$JM,AG$97)</f>
        <v>0</v>
      </c>
      <c r="AH134" s="422">
        <f t="shared" si="70"/>
        <v>0</v>
      </c>
      <c r="AK134" s="948"/>
      <c r="AL134" s="328" t="s">
        <v>290</v>
      </c>
      <c r="AM134" s="422">
        <f>COUNTIF('All groups'!$JM:$JM,AM$97)</f>
        <v>0</v>
      </c>
      <c r="AN134" s="422">
        <f>COUNTIF('All groups'!$JM:$JM,AN$97)</f>
        <v>0</v>
      </c>
      <c r="AO134" s="422">
        <f t="shared" si="71"/>
        <v>1</v>
      </c>
      <c r="AP134" s="422">
        <f t="shared" si="72"/>
        <v>6</v>
      </c>
      <c r="AU134" s="511" t="s">
        <v>142</v>
      </c>
      <c r="AV134" s="422">
        <f>COUNTIFS('All groups'!$AI:$AI,"Yes",'All groups'!$CD:$CD,AV$29)</f>
        <v>1</v>
      </c>
      <c r="AW134" s="422">
        <f>COUNTIFS('All groups'!$AI:$AI,"Yes",'All groups'!$CD:$CD,AW$29)</f>
        <v>1</v>
      </c>
      <c r="AX134" s="422">
        <f>COUNTIFS('All groups'!$AI:$AI,"Yes",'All groups'!$CD:$CD,AX$29)</f>
        <v>0</v>
      </c>
      <c r="AY134" s="422">
        <f>COUNTIFS('All groups'!$AI:$AI,"Yes",'All groups'!$CD:$CD,AY$29)</f>
        <v>0</v>
      </c>
      <c r="AZ134" s="422">
        <f>COUNTIFS('All groups'!$AI:$AI,"Yes",'All groups'!$CD:$CD,AZ$29)</f>
        <v>1</v>
      </c>
      <c r="BA134" s="422">
        <f>COUNTIFS('All groups'!$AI:$AI,"Yes",'All groups'!$CD:$CD,BA$29)</f>
        <v>0</v>
      </c>
      <c r="BB134" s="422">
        <f>COUNTIFS('All groups'!$AI:$AI,"Yes",'All groups'!$CD:$CD,BB$29)</f>
        <v>0</v>
      </c>
      <c r="BC134" s="283">
        <f>COUNTIF('All groups'!$AI:$AI,"Yes")-SUM(AV134:BB134)</f>
        <v>1</v>
      </c>
      <c r="BE134" s="419"/>
      <c r="BF134" s="419"/>
      <c r="BL134" s="519" t="s">
        <v>142</v>
      </c>
      <c r="BM134" s="422">
        <f>COUNTIFS('All groups'!$AG:$AG,"No",'All groups'!$CD:$CD,BM$130)</f>
        <v>1</v>
      </c>
      <c r="BN134" s="422">
        <f>COUNTIFS('All groups'!$AG:$AG,"No",'All groups'!$CD:$CD,BN$130)</f>
        <v>0</v>
      </c>
      <c r="BO134" s="422">
        <f>COUNTIFS('All groups'!$AG:$AG,"No",'All groups'!$CD:$CD,BO$130)</f>
        <v>1</v>
      </c>
      <c r="BP134" s="422">
        <f>COUNTIFS('All groups'!$AG:$AG,"No",'All groups'!$CD:$CD,BP$130)</f>
        <v>1</v>
      </c>
      <c r="BQ134" s="422">
        <f>COUNTIFS('All groups'!$AG:$AG,"No",'All groups'!$CD:$CD,BQ$130)</f>
        <v>0</v>
      </c>
      <c r="BR134" s="422">
        <f>COUNTIFS('All groups'!$AG:$AG,"No",'All groups'!$CD:$CD,BR$130)</f>
        <v>2</v>
      </c>
      <c r="BS134" s="422">
        <f>COUNTIFS('All groups'!$AG:$AG,"No",'All groups'!$CD:$CD,BS$130)</f>
        <v>0</v>
      </c>
      <c r="BT134" s="283">
        <f>COUNTIF('All groups'!$AG:$AG,"No")-SUM(BM134:BS134)</f>
        <v>2</v>
      </c>
      <c r="BW134" s="419"/>
      <c r="BX134" s="419"/>
    </row>
    <row r="135" spans="3:76" ht="40" customHeight="1" x14ac:dyDescent="0.35">
      <c r="C135" s="947"/>
      <c r="D135" s="222" t="s">
        <v>291</v>
      </c>
      <c r="E135" s="422">
        <f>COUNTIF('All groups'!$WL:$WL,E$97)</f>
        <v>0</v>
      </c>
      <c r="F135" s="422">
        <f>COUNTIF('All groups'!$WL:$WL,F$97)</f>
        <v>0</v>
      </c>
      <c r="G135" s="422">
        <f>COUNTIF('All groups'!$WL:$WL,G$97)</f>
        <v>1</v>
      </c>
      <c r="H135" s="422">
        <f>COUNTIF('All groups'!$WL:$WL,H$97)</f>
        <v>2</v>
      </c>
      <c r="I135" s="422">
        <f>COUNTIF('All groups'!$WL:$WL,I$97)</f>
        <v>11</v>
      </c>
      <c r="J135" s="422">
        <f>COUNTIF('All groups'!$WL:$WL,J$97)</f>
        <v>21</v>
      </c>
      <c r="K135" s="422">
        <f>COUNTIF('All groups'!$WL:$WL,K$97)</f>
        <v>0</v>
      </c>
      <c r="L135" s="422">
        <f t="shared" si="67"/>
        <v>5</v>
      </c>
      <c r="M135" s="201"/>
      <c r="N135" s="947"/>
      <c r="O135" s="222" t="s">
        <v>291</v>
      </c>
      <c r="P135" s="422">
        <f>COUNTIF('All groups'!$WL:$WL,P$97)</f>
        <v>0</v>
      </c>
      <c r="Q135" s="422">
        <f>COUNTIF('All groups'!$WL:$WL,Q$97)</f>
        <v>0</v>
      </c>
      <c r="R135" s="422">
        <f t="shared" si="68"/>
        <v>3</v>
      </c>
      <c r="S135" s="422">
        <f t="shared" si="69"/>
        <v>32</v>
      </c>
      <c r="Y135" s="976"/>
      <c r="Z135" s="328" t="s">
        <v>291</v>
      </c>
      <c r="AA135" s="422">
        <f>COUNTIF('All groups'!$JN:$JN,AA$97)</f>
        <v>1</v>
      </c>
      <c r="AB135" s="422">
        <f>COUNTIF('All groups'!$JN:$JN,AB$97)</f>
        <v>0</v>
      </c>
      <c r="AC135" s="422">
        <f>COUNTIF('All groups'!$JN:$JN,AC$97)</f>
        <v>0</v>
      </c>
      <c r="AD135" s="422">
        <f>COUNTIF('All groups'!$JN:$JN,AD$97)</f>
        <v>1</v>
      </c>
      <c r="AE135" s="422">
        <f>COUNTIF('All groups'!$JN:$JN,AE$97)</f>
        <v>4</v>
      </c>
      <c r="AF135" s="422">
        <f>COUNTIF('All groups'!$JN:$JN,AF$97)</f>
        <v>1</v>
      </c>
      <c r="AG135" s="422">
        <f>COUNTIF('All groups'!$JN:$JN,AG$97)</f>
        <v>0</v>
      </c>
      <c r="AH135" s="422">
        <f t="shared" si="70"/>
        <v>0</v>
      </c>
      <c r="AK135" s="948"/>
      <c r="AL135" s="328" t="s">
        <v>291</v>
      </c>
      <c r="AM135" s="422">
        <f>COUNTIF('All groups'!$JN:$JN,AM$97)</f>
        <v>1</v>
      </c>
      <c r="AN135" s="422">
        <f>COUNTIF('All groups'!$JN:$JN,AN$97)</f>
        <v>0</v>
      </c>
      <c r="AO135" s="422">
        <f t="shared" si="71"/>
        <v>1</v>
      </c>
      <c r="AP135" s="422">
        <f t="shared" si="72"/>
        <v>5</v>
      </c>
      <c r="AU135" s="511" t="s">
        <v>144</v>
      </c>
      <c r="AV135" s="422">
        <f>COUNTIFS('All groups'!$AI:$AI,"Yes",'All groups'!$CE:$CE,AV$29)</f>
        <v>0</v>
      </c>
      <c r="AW135" s="422">
        <f>COUNTIFS('All groups'!$AI:$AI,"Yes",'All groups'!$CE:$CE,AW$29)</f>
        <v>0</v>
      </c>
      <c r="AX135" s="422">
        <f>COUNTIFS('All groups'!$AI:$AI,"Yes",'All groups'!$CE:$CE,AX$29)</f>
        <v>0</v>
      </c>
      <c r="AY135" s="422">
        <f>COUNTIFS('All groups'!$AI:$AI,"Yes",'All groups'!$CE:$CE,AY$29)</f>
        <v>1</v>
      </c>
      <c r="AZ135" s="422">
        <f>COUNTIFS('All groups'!$AI:$AI,"Yes",'All groups'!$CE:$CE,AZ$29)</f>
        <v>0</v>
      </c>
      <c r="BA135" s="422">
        <f>COUNTIFS('All groups'!$AI:$AI,"Yes",'All groups'!$CE:$CE,BA$29)</f>
        <v>2</v>
      </c>
      <c r="BB135" s="422">
        <f>COUNTIFS('All groups'!$AI:$AI,"Yes",'All groups'!$CE:$CE,BB$29)</f>
        <v>0</v>
      </c>
      <c r="BC135" s="283">
        <f>COUNTIF('All groups'!$AI:$AI,"Yes")-SUM(AV135:BB135)</f>
        <v>1</v>
      </c>
      <c r="BE135" s="419"/>
      <c r="BF135" s="419"/>
      <c r="BL135" s="519" t="s">
        <v>144</v>
      </c>
      <c r="BM135" s="422">
        <f>COUNTIFS('All groups'!$AG:$AG,"No",'All groups'!$CE:$CE,BM$130)</f>
        <v>0</v>
      </c>
      <c r="BN135" s="422">
        <f>COUNTIFS('All groups'!$AG:$AG,"No",'All groups'!$CE:$CE,BN$130)</f>
        <v>0</v>
      </c>
      <c r="BO135" s="422">
        <f>COUNTIFS('All groups'!$AG:$AG,"No",'All groups'!$CE:$CE,BO$130)</f>
        <v>1</v>
      </c>
      <c r="BP135" s="422">
        <f>COUNTIFS('All groups'!$AG:$AG,"No",'All groups'!$CE:$CE,BP$130)</f>
        <v>0</v>
      </c>
      <c r="BQ135" s="422">
        <f>COUNTIFS('All groups'!$AG:$AG,"No",'All groups'!$CE:$CE,BQ$130)</f>
        <v>0</v>
      </c>
      <c r="BR135" s="422">
        <f>COUNTIFS('All groups'!$AG:$AG,"No",'All groups'!$CE:$CE,BR$130)</f>
        <v>4</v>
      </c>
      <c r="BS135" s="422">
        <f>COUNTIFS('All groups'!$AG:$AG,"No",'All groups'!$CE:$CE,BS$130)</f>
        <v>0</v>
      </c>
      <c r="BT135" s="283">
        <f>COUNTIF('All groups'!$AG:$AG,"No")-SUM(BM135:BS135)</f>
        <v>2</v>
      </c>
      <c r="BW135" s="419"/>
      <c r="BX135" s="419"/>
    </row>
    <row r="136" spans="3:76" ht="40" customHeight="1" x14ac:dyDescent="0.4">
      <c r="C136" s="947"/>
      <c r="D136" s="222" t="s">
        <v>292</v>
      </c>
      <c r="E136" s="422">
        <f>COUNTIF('All groups'!$WM:$WM,E$97)</f>
        <v>0</v>
      </c>
      <c r="F136" s="422">
        <f>COUNTIF('All groups'!$WM:$WM,F$97)</f>
        <v>0</v>
      </c>
      <c r="G136" s="422">
        <f>COUNTIF('All groups'!$WM:$WM,G$97)</f>
        <v>1</v>
      </c>
      <c r="H136" s="422">
        <f>COUNTIF('All groups'!$WM:$WM,H$97)</f>
        <v>1</v>
      </c>
      <c r="I136" s="422">
        <f>COUNTIF('All groups'!$WM:$WM,I$97)</f>
        <v>12</v>
      </c>
      <c r="J136" s="422">
        <f>COUNTIF('All groups'!$WM:$WM,J$97)</f>
        <v>21</v>
      </c>
      <c r="K136" s="422">
        <f>COUNTIF('All groups'!$WM:$WM,K$97)</f>
        <v>0</v>
      </c>
      <c r="L136" s="422">
        <f t="shared" si="67"/>
        <v>5</v>
      </c>
      <c r="M136" s="201"/>
      <c r="N136" s="947"/>
      <c r="O136" s="222" t="s">
        <v>292</v>
      </c>
      <c r="P136" s="422">
        <f>COUNTIF('All groups'!$WM:$WM,P$97)</f>
        <v>0</v>
      </c>
      <c r="Q136" s="422">
        <f>COUNTIF('All groups'!$WM:$WM,Q$97)</f>
        <v>0</v>
      </c>
      <c r="R136" s="422">
        <f t="shared" si="68"/>
        <v>2</v>
      </c>
      <c r="S136" s="422">
        <f t="shared" si="69"/>
        <v>33</v>
      </c>
      <c r="Y136" s="976"/>
      <c r="Z136" s="328" t="s">
        <v>292</v>
      </c>
      <c r="AA136" s="422">
        <f>COUNTIF('All groups'!$JO:$JO,AA$97)</f>
        <v>0</v>
      </c>
      <c r="AB136" s="422">
        <f>COUNTIF('All groups'!$JO:$JO,AB$97)</f>
        <v>0</v>
      </c>
      <c r="AC136" s="422">
        <f>COUNTIF('All groups'!$JO:$JO,AC$97)</f>
        <v>0</v>
      </c>
      <c r="AD136" s="422">
        <f>COUNTIF('All groups'!$JO:$JO,AD$97)</f>
        <v>0</v>
      </c>
      <c r="AE136" s="422">
        <f>COUNTIF('All groups'!$JO:$JO,AE$97)</f>
        <v>4</v>
      </c>
      <c r="AF136" s="422">
        <f>COUNTIF('All groups'!$JO:$JO,AF$97)</f>
        <v>3</v>
      </c>
      <c r="AG136" s="422">
        <f>COUNTIF('All groups'!$JO:$JO,AG$97)</f>
        <v>0</v>
      </c>
      <c r="AH136" s="422">
        <f t="shared" si="70"/>
        <v>0</v>
      </c>
      <c r="AK136" s="948"/>
      <c r="AL136" s="328" t="s">
        <v>292</v>
      </c>
      <c r="AM136" s="422">
        <f>COUNTIF('All groups'!$JO:$JO,AM$97)</f>
        <v>0</v>
      </c>
      <c r="AN136" s="422">
        <f>COUNTIF('All groups'!$JO:$JO,AN$97)</f>
        <v>0</v>
      </c>
      <c r="AO136" s="422">
        <f t="shared" si="71"/>
        <v>0</v>
      </c>
      <c r="AP136" s="422">
        <f t="shared" si="72"/>
        <v>7</v>
      </c>
      <c r="AT136" s="208"/>
      <c r="AU136" s="511" t="s">
        <v>146</v>
      </c>
      <c r="AV136" s="422">
        <f>COUNTIFS('All groups'!$AI:$AI,"Yes",'All groups'!$CF:$CF,AV$29)</f>
        <v>0</v>
      </c>
      <c r="AW136" s="422">
        <f>COUNTIFS('All groups'!$AI:$AI,"Yes",'All groups'!$CF:$CF,AW$29)</f>
        <v>0</v>
      </c>
      <c r="AX136" s="422">
        <f>COUNTIFS('All groups'!$AI:$AI,"Yes",'All groups'!$CF:$CF,AX$29)</f>
        <v>0</v>
      </c>
      <c r="AY136" s="422">
        <f>COUNTIFS('All groups'!$AI:$AI,"Yes",'All groups'!$CF:$CF,AY$29)</f>
        <v>2</v>
      </c>
      <c r="AZ136" s="422">
        <f>COUNTIFS('All groups'!$AI:$AI,"Yes",'All groups'!$CF:$CF,AZ$29)</f>
        <v>0</v>
      </c>
      <c r="BA136" s="422">
        <f>COUNTIFS('All groups'!$AI:$AI,"Yes",'All groups'!$CF:$CF,BA$29)</f>
        <v>1</v>
      </c>
      <c r="BB136" s="422">
        <f>COUNTIFS('All groups'!$AI:$AI,"Yes",'All groups'!$CF:$CF,BB$29)</f>
        <v>0</v>
      </c>
      <c r="BC136" s="283">
        <f>COUNTIF('All groups'!$AI:$AI,"Yes")-SUM(AV136:BB136)</f>
        <v>1</v>
      </c>
      <c r="BE136" s="419"/>
      <c r="BF136" s="419"/>
      <c r="BK136" s="208"/>
      <c r="BL136" s="519" t="s">
        <v>146</v>
      </c>
      <c r="BM136" s="422">
        <f>COUNTIFS('All groups'!$AG:$AG,"No",'All groups'!$CF:$CF,BM$130)</f>
        <v>1</v>
      </c>
      <c r="BN136" s="422">
        <f>COUNTIFS('All groups'!$AG:$AG,"No",'All groups'!$CF:$CF,BN$130)</f>
        <v>0</v>
      </c>
      <c r="BO136" s="422">
        <f>COUNTIFS('All groups'!$AG:$AG,"No",'All groups'!$CF:$CF,BO$130)</f>
        <v>0</v>
      </c>
      <c r="BP136" s="422">
        <f>COUNTIFS('All groups'!$AG:$AG,"No",'All groups'!$CF:$CF,BP$130)</f>
        <v>1</v>
      </c>
      <c r="BQ136" s="422">
        <f>COUNTIFS('All groups'!$AG:$AG,"No",'All groups'!$CF:$CF,BQ$130)</f>
        <v>2</v>
      </c>
      <c r="BR136" s="422">
        <f>COUNTIFS('All groups'!$AG:$AG,"No",'All groups'!$CF:$CF,BR$130)</f>
        <v>1</v>
      </c>
      <c r="BS136" s="422">
        <f>COUNTIFS('All groups'!$AG:$AG,"No",'All groups'!$CF:$CF,BS$130)</f>
        <v>0</v>
      </c>
      <c r="BT136" s="283">
        <f>COUNTIF('All groups'!$AG:$AG,"No")-SUM(BM136:BS136)</f>
        <v>2</v>
      </c>
      <c r="BW136" s="419"/>
      <c r="BX136" s="419"/>
    </row>
    <row r="137" spans="3:76" ht="40" customHeight="1" x14ac:dyDescent="0.4">
      <c r="C137" s="947"/>
      <c r="D137" s="222" t="s">
        <v>293</v>
      </c>
      <c r="E137" s="422">
        <f>COUNTIF('All groups'!$WN:$WN,E$97)</f>
        <v>0</v>
      </c>
      <c r="F137" s="422">
        <f>COUNTIF('All groups'!$WN:$WN,F$97)</f>
        <v>0</v>
      </c>
      <c r="G137" s="422">
        <f>COUNTIF('All groups'!$WN:$WN,G$97)</f>
        <v>0</v>
      </c>
      <c r="H137" s="422">
        <f>COUNTIF('All groups'!$WN:$WN,H$97)</f>
        <v>1</v>
      </c>
      <c r="I137" s="422">
        <f>COUNTIF('All groups'!$WN:$WN,I$97)</f>
        <v>13</v>
      </c>
      <c r="J137" s="422">
        <f>COUNTIF('All groups'!$WN:$WN,J$97)</f>
        <v>21</v>
      </c>
      <c r="K137" s="422">
        <f>COUNTIF('All groups'!$WN:$WN,K$97)</f>
        <v>0</v>
      </c>
      <c r="L137" s="422">
        <f t="shared" si="67"/>
        <v>5</v>
      </c>
      <c r="M137" s="201"/>
      <c r="N137" s="947"/>
      <c r="O137" s="222" t="s">
        <v>293</v>
      </c>
      <c r="P137" s="422">
        <f>COUNTIF('All groups'!$WN:$WN,P$97)</f>
        <v>0</v>
      </c>
      <c r="Q137" s="422">
        <f>COUNTIF('All groups'!$WN:$WN,Q$97)</f>
        <v>0</v>
      </c>
      <c r="R137" s="422">
        <f t="shared" si="68"/>
        <v>1</v>
      </c>
      <c r="S137" s="422">
        <f t="shared" si="69"/>
        <v>34</v>
      </c>
      <c r="Y137" s="976"/>
      <c r="Z137" s="328" t="s">
        <v>293</v>
      </c>
      <c r="AA137" s="422">
        <f>COUNTIF('All groups'!$JP:$JP,AA$97)</f>
        <v>0</v>
      </c>
      <c r="AB137" s="422">
        <f>COUNTIF('All groups'!$JP:$JP,AB$97)</f>
        <v>0</v>
      </c>
      <c r="AC137" s="422">
        <f>COUNTIF('All groups'!$JP:$JP,AC$97)</f>
        <v>0</v>
      </c>
      <c r="AD137" s="422">
        <f>COUNTIF('All groups'!$JP:$JP,AD$97)</f>
        <v>1</v>
      </c>
      <c r="AE137" s="422">
        <f>COUNTIF('All groups'!$JP:$JP,AE$97)</f>
        <v>4</v>
      </c>
      <c r="AF137" s="422">
        <f>COUNTIF('All groups'!$JP:$JP,AF$97)</f>
        <v>2</v>
      </c>
      <c r="AG137" s="422">
        <f>COUNTIF('All groups'!$JP:$JP,AG$97)</f>
        <v>0</v>
      </c>
      <c r="AH137" s="422">
        <f t="shared" si="70"/>
        <v>0</v>
      </c>
      <c r="AK137" s="948"/>
      <c r="AL137" s="328" t="s">
        <v>293</v>
      </c>
      <c r="AM137" s="422">
        <f>COUNTIF('All groups'!$JP:$JP,AM$97)</f>
        <v>0</v>
      </c>
      <c r="AN137" s="422">
        <f>COUNTIF('All groups'!$JP:$JP,AN$97)</f>
        <v>0</v>
      </c>
      <c r="AO137" s="422">
        <f t="shared" si="71"/>
        <v>1</v>
      </c>
      <c r="AP137" s="422">
        <f t="shared" si="72"/>
        <v>6</v>
      </c>
      <c r="AT137" s="208"/>
      <c r="AU137" s="511" t="s">
        <v>148</v>
      </c>
      <c r="AV137" s="422">
        <f>COUNTIFS('All groups'!$AI:$AI,"Yes",'All groups'!$CG:$CG,AV$29)</f>
        <v>0</v>
      </c>
      <c r="AW137" s="422">
        <f>COUNTIFS('All groups'!$AI:$AI,"Yes",'All groups'!$CG:$CG,AW$29)</f>
        <v>0</v>
      </c>
      <c r="AX137" s="422">
        <f>COUNTIFS('All groups'!$AI:$AI,"Yes",'All groups'!$CG:$CG,AX$29)</f>
        <v>0</v>
      </c>
      <c r="AY137" s="422">
        <f>COUNTIFS('All groups'!$AI:$AI,"Yes",'All groups'!$CG:$CG,AY$29)</f>
        <v>1</v>
      </c>
      <c r="AZ137" s="422">
        <f>COUNTIFS('All groups'!$AI:$AI,"Yes",'All groups'!$CG:$CG,AZ$29)</f>
        <v>2</v>
      </c>
      <c r="BA137" s="422">
        <f>COUNTIFS('All groups'!$AI:$AI,"Yes",'All groups'!$CG:$CG,BA$29)</f>
        <v>0</v>
      </c>
      <c r="BB137" s="422">
        <f>COUNTIFS('All groups'!$AI:$AI,"Yes",'All groups'!$CG:$CG,BB$29)</f>
        <v>0</v>
      </c>
      <c r="BC137" s="283">
        <f>COUNTIF('All groups'!$AI:$AI,"Yes")-SUM(AV137:BB137)</f>
        <v>1</v>
      </c>
      <c r="BE137" s="419"/>
      <c r="BF137" s="419"/>
      <c r="BK137" s="208"/>
      <c r="BL137" s="519" t="s">
        <v>148</v>
      </c>
      <c r="BM137" s="422">
        <f>COUNTIFS('All groups'!$AG:$AG,"No",'All groups'!$CG:$CG,BM$130)</f>
        <v>1</v>
      </c>
      <c r="BN137" s="422">
        <f>COUNTIFS('All groups'!$AG:$AG,"No",'All groups'!$CG:$CG,BN$130)</f>
        <v>0</v>
      </c>
      <c r="BO137" s="422">
        <f>COUNTIFS('All groups'!$AG:$AG,"No",'All groups'!$CG:$CG,BO$130)</f>
        <v>1</v>
      </c>
      <c r="BP137" s="422">
        <f>COUNTIFS('All groups'!$AG:$AG,"No",'All groups'!$CG:$CG,BP$130)</f>
        <v>0</v>
      </c>
      <c r="BQ137" s="422">
        <f>COUNTIFS('All groups'!$AG:$AG,"No",'All groups'!$CG:$CG,BQ$130)</f>
        <v>1</v>
      </c>
      <c r="BR137" s="422">
        <f>COUNTIFS('All groups'!$AG:$AG,"No",'All groups'!$CG:$CG,BR$130)</f>
        <v>2</v>
      </c>
      <c r="BS137" s="422">
        <f>COUNTIFS('All groups'!$AG:$AG,"No",'All groups'!$CG:$CG,BS$130)</f>
        <v>0</v>
      </c>
      <c r="BT137" s="283">
        <f>COUNTIF('All groups'!$AG:$AG,"No")-SUM(BM137:BS137)</f>
        <v>2</v>
      </c>
      <c r="BW137" s="419"/>
      <c r="BX137" s="419"/>
    </row>
    <row r="138" spans="3:76" ht="40" customHeight="1" x14ac:dyDescent="0.4">
      <c r="C138" s="947"/>
      <c r="D138" s="222" t="s">
        <v>294</v>
      </c>
      <c r="E138" s="422">
        <f>COUNTIF('All groups'!$WO:$WO,E$97)</f>
        <v>0</v>
      </c>
      <c r="F138" s="422">
        <f>COUNTIF('All groups'!$WO:$WO,F$97)</f>
        <v>0</v>
      </c>
      <c r="G138" s="422">
        <f>COUNTIF('All groups'!$WO:$WO,G$97)</f>
        <v>0</v>
      </c>
      <c r="H138" s="422">
        <f>COUNTIF('All groups'!$WO:$WO,H$97)</f>
        <v>3</v>
      </c>
      <c r="I138" s="422">
        <f>COUNTIF('All groups'!$WO:$WO,I$97)</f>
        <v>11</v>
      </c>
      <c r="J138" s="422">
        <f>COUNTIF('All groups'!$WO:$WO,J$97)</f>
        <v>21</v>
      </c>
      <c r="K138" s="422">
        <f>COUNTIF('All groups'!$WO:$WO,K$97)</f>
        <v>0</v>
      </c>
      <c r="L138" s="422">
        <f t="shared" si="67"/>
        <v>5</v>
      </c>
      <c r="M138" s="201"/>
      <c r="N138" s="947"/>
      <c r="O138" s="222" t="s">
        <v>294</v>
      </c>
      <c r="P138" s="422">
        <f>COUNTIF('All groups'!$WO:$WO,P$97)</f>
        <v>0</v>
      </c>
      <c r="Q138" s="422">
        <f>COUNTIF('All groups'!$WO:$WO,Q$97)</f>
        <v>0</v>
      </c>
      <c r="R138" s="422">
        <f t="shared" si="68"/>
        <v>3</v>
      </c>
      <c r="S138" s="422">
        <f t="shared" si="69"/>
        <v>32</v>
      </c>
      <c r="Y138" s="976"/>
      <c r="Z138" s="328" t="s">
        <v>294</v>
      </c>
      <c r="AA138" s="422">
        <f>COUNTIF('All groups'!$JQ:$JQ,AA$97)</f>
        <v>0</v>
      </c>
      <c r="AB138" s="422">
        <f>COUNTIF('All groups'!$JQ:$JQ,AB$97)</f>
        <v>0</v>
      </c>
      <c r="AC138" s="422">
        <f>COUNTIF('All groups'!$JQ:$JQ,AC$97)</f>
        <v>0</v>
      </c>
      <c r="AD138" s="422">
        <f>COUNTIF('All groups'!$JQ:$JQ,AD$97)</f>
        <v>0</v>
      </c>
      <c r="AE138" s="422">
        <f>COUNTIF('All groups'!$JQ:$JQ,AE$97)</f>
        <v>3</v>
      </c>
      <c r="AF138" s="422">
        <f>COUNTIF('All groups'!$JQ:$JQ,AF$97)</f>
        <v>4</v>
      </c>
      <c r="AG138" s="422">
        <f>COUNTIF('All groups'!$JQ:$JQ,AG$97)</f>
        <v>0</v>
      </c>
      <c r="AH138" s="422">
        <f t="shared" si="70"/>
        <v>0</v>
      </c>
      <c r="AK138" s="948"/>
      <c r="AL138" s="328" t="s">
        <v>294</v>
      </c>
      <c r="AM138" s="422">
        <f>COUNTIF('All groups'!$JQ:$JQ,AM$97)</f>
        <v>0</v>
      </c>
      <c r="AN138" s="422">
        <f>COUNTIF('All groups'!$JQ:$JQ,AN$97)</f>
        <v>0</v>
      </c>
      <c r="AO138" s="422">
        <f t="shared" si="71"/>
        <v>0</v>
      </c>
      <c r="AP138" s="422">
        <f t="shared" si="72"/>
        <v>7</v>
      </c>
      <c r="AT138" s="208"/>
      <c r="AU138" s="511" t="s">
        <v>150</v>
      </c>
      <c r="AV138" s="422">
        <f>COUNTIFS('All groups'!$AI:$AI,"Yes",'All groups'!$CH:$CH,AV$29)</f>
        <v>0</v>
      </c>
      <c r="AW138" s="422">
        <f>COUNTIFS('All groups'!$AI:$AI,"Yes",'All groups'!$CH:$CH,AW$29)</f>
        <v>0</v>
      </c>
      <c r="AX138" s="422">
        <f>COUNTIFS('All groups'!$AI:$AI,"Yes",'All groups'!$CH:$CH,AX$29)</f>
        <v>0</v>
      </c>
      <c r="AY138" s="422">
        <f>COUNTIFS('All groups'!$AI:$AI,"Yes",'All groups'!$CH:$CH,AY$29)</f>
        <v>1</v>
      </c>
      <c r="AZ138" s="422">
        <f>COUNTIFS('All groups'!$AI:$AI,"Yes",'All groups'!$CH:$CH,AZ$29)</f>
        <v>2</v>
      </c>
      <c r="BA138" s="422">
        <f>COUNTIFS('All groups'!$AI:$AI,"Yes",'All groups'!$CH:$CH,BA$29)</f>
        <v>0</v>
      </c>
      <c r="BB138" s="422">
        <f>COUNTIFS('All groups'!$AI:$AI,"Yes",'All groups'!$CH:$CH,BB$29)</f>
        <v>0</v>
      </c>
      <c r="BC138" s="283">
        <f>COUNTIF('All groups'!$AI:$AI,"Yes")-SUM(AV138:BB138)</f>
        <v>1</v>
      </c>
      <c r="BE138" s="419"/>
      <c r="BF138" s="419"/>
      <c r="BK138" s="208"/>
      <c r="BL138" s="519" t="s">
        <v>150</v>
      </c>
      <c r="BM138" s="422">
        <f>COUNTIFS('All groups'!$AG:$AG,"No",'All groups'!$CH:$CH,BM$130)</f>
        <v>1</v>
      </c>
      <c r="BN138" s="422">
        <f>COUNTIFS('All groups'!$AG:$AG,"No",'All groups'!$CH:$CH,BN$130)</f>
        <v>0</v>
      </c>
      <c r="BO138" s="422">
        <f>COUNTIFS('All groups'!$AG:$AG,"No",'All groups'!$CH:$CH,BO$130)</f>
        <v>1</v>
      </c>
      <c r="BP138" s="422">
        <f>COUNTIFS('All groups'!$AG:$AG,"No",'All groups'!$CH:$CH,BP$130)</f>
        <v>0</v>
      </c>
      <c r="BQ138" s="422">
        <f>COUNTIFS('All groups'!$AG:$AG,"No",'All groups'!$CH:$CH,BQ$130)</f>
        <v>0</v>
      </c>
      <c r="BR138" s="422">
        <f>COUNTIFS('All groups'!$AG:$AG,"No",'All groups'!$CH:$CH,BR$130)</f>
        <v>3</v>
      </c>
      <c r="BS138" s="422">
        <f>COUNTIFS('All groups'!$AG:$AG,"No",'All groups'!$CH:$CH,BS$130)</f>
        <v>0</v>
      </c>
      <c r="BT138" s="283">
        <f>COUNTIF('All groups'!$AG:$AG,"No")-SUM(BM138:BS138)</f>
        <v>2</v>
      </c>
      <c r="BW138" s="419"/>
      <c r="BX138" s="419"/>
    </row>
    <row r="139" spans="3:76" ht="40" customHeight="1" x14ac:dyDescent="0.4">
      <c r="C139" s="947"/>
      <c r="D139" s="222" t="s">
        <v>295</v>
      </c>
      <c r="E139" s="422">
        <f>COUNTIF('All groups'!$WP:$WP,E$97)</f>
        <v>0</v>
      </c>
      <c r="F139" s="422">
        <f>COUNTIF('All groups'!$WP:$WP,F$97)</f>
        <v>0</v>
      </c>
      <c r="G139" s="422">
        <f>COUNTIF('All groups'!$WP:$WP,G$97)</f>
        <v>0</v>
      </c>
      <c r="H139" s="422">
        <f>COUNTIF('All groups'!$WP:$WP,H$97)</f>
        <v>2</v>
      </c>
      <c r="I139" s="422">
        <f>COUNTIF('All groups'!$WP:$WP,I$97)</f>
        <v>11</v>
      </c>
      <c r="J139" s="422">
        <f>COUNTIF('All groups'!$WP:$WP,J$97)</f>
        <v>22</v>
      </c>
      <c r="K139" s="422">
        <f>COUNTIF('All groups'!$WP:$WP,K$97)</f>
        <v>0</v>
      </c>
      <c r="L139" s="422">
        <f t="shared" si="67"/>
        <v>5</v>
      </c>
      <c r="M139" s="201"/>
      <c r="N139" s="947"/>
      <c r="O139" s="222" t="s">
        <v>295</v>
      </c>
      <c r="P139" s="422">
        <f>COUNTIF('All groups'!$WP:$WP,P$97)</f>
        <v>0</v>
      </c>
      <c r="Q139" s="422">
        <f>COUNTIF('All groups'!$WP:$WP,Q$97)</f>
        <v>0</v>
      </c>
      <c r="R139" s="422">
        <f t="shared" si="68"/>
        <v>2</v>
      </c>
      <c r="S139" s="422">
        <f t="shared" si="69"/>
        <v>33</v>
      </c>
      <c r="Y139" s="976"/>
      <c r="Z139" s="328" t="s">
        <v>295</v>
      </c>
      <c r="AA139" s="422">
        <f>COUNTIF('All groups'!$JR:$JR,AA$97)</f>
        <v>0</v>
      </c>
      <c r="AB139" s="422">
        <f>COUNTIF('All groups'!$JR:$JR,AB$97)</f>
        <v>0</v>
      </c>
      <c r="AC139" s="422">
        <f>COUNTIF('All groups'!$JR:$JR,AC$97)</f>
        <v>0</v>
      </c>
      <c r="AD139" s="422">
        <f>COUNTIF('All groups'!$JR:$JR,AD$97)</f>
        <v>0</v>
      </c>
      <c r="AE139" s="422">
        <f>COUNTIF('All groups'!$JR:$JR,AE$97)</f>
        <v>4</v>
      </c>
      <c r="AF139" s="422">
        <f>COUNTIF('All groups'!$JR:$JR,AF$97)</f>
        <v>3</v>
      </c>
      <c r="AG139" s="422">
        <f>COUNTIF('All groups'!$JR:$JR,AG$97)</f>
        <v>0</v>
      </c>
      <c r="AH139" s="422">
        <f t="shared" si="70"/>
        <v>0</v>
      </c>
      <c r="AK139" s="948"/>
      <c r="AL139" s="328" t="s">
        <v>295</v>
      </c>
      <c r="AM139" s="422">
        <f>COUNTIF('All groups'!$JR:$JR,AM$97)</f>
        <v>0</v>
      </c>
      <c r="AN139" s="422">
        <f>COUNTIF('All groups'!$JR:$JR,AN$97)</f>
        <v>0</v>
      </c>
      <c r="AO139" s="422">
        <f t="shared" si="71"/>
        <v>0</v>
      </c>
      <c r="AP139" s="422">
        <f t="shared" si="72"/>
        <v>7</v>
      </c>
      <c r="AT139" s="208"/>
      <c r="AU139" s="511" t="s">
        <v>152</v>
      </c>
      <c r="AV139" s="422">
        <f>COUNTIFS('All groups'!$AI:$AI,"Yes",'All groups'!$CI:$CI,AV$29)</f>
        <v>0</v>
      </c>
      <c r="AW139" s="422">
        <f>COUNTIFS('All groups'!$AI:$AI,"Yes",'All groups'!$CI:$CI,AW$29)</f>
        <v>0</v>
      </c>
      <c r="AX139" s="422">
        <f>COUNTIFS('All groups'!$AI:$AI,"Yes",'All groups'!$CI:$CI,AX$29)</f>
        <v>0</v>
      </c>
      <c r="AY139" s="422">
        <f>COUNTIFS('All groups'!$AI:$AI,"Yes",'All groups'!$CI:$CI,AY$29)</f>
        <v>0</v>
      </c>
      <c r="AZ139" s="422">
        <f>COUNTIFS('All groups'!$AI:$AI,"Yes",'All groups'!$CI:$CI,AZ$29)</f>
        <v>1</v>
      </c>
      <c r="BA139" s="422">
        <f>COUNTIFS('All groups'!$AI:$AI,"Yes",'All groups'!$CI:$CI,BA$29)</f>
        <v>1</v>
      </c>
      <c r="BB139" s="422">
        <f>COUNTIFS('All groups'!$AI:$AI,"Yes",'All groups'!$CI:$CI,BB$29)</f>
        <v>1</v>
      </c>
      <c r="BC139" s="283">
        <f>COUNTIF('All groups'!$AI:$AI,"Yes")-SUM(AV139:BB139)</f>
        <v>1</v>
      </c>
      <c r="BE139" s="419"/>
      <c r="BF139" s="419"/>
      <c r="BK139" s="208"/>
      <c r="BL139" s="519" t="s">
        <v>152</v>
      </c>
      <c r="BM139" s="422">
        <f>COUNTIFS('All groups'!$AG:$AG,"No",'All groups'!$CI:$CI,BM$130)</f>
        <v>1</v>
      </c>
      <c r="BN139" s="422">
        <f>COUNTIFS('All groups'!$AG:$AG,"No",'All groups'!$CI:$CI,BN$130)</f>
        <v>0</v>
      </c>
      <c r="BO139" s="422">
        <f>COUNTIFS('All groups'!$AG:$AG,"No",'All groups'!$CI:$CI,BO$130)</f>
        <v>1</v>
      </c>
      <c r="BP139" s="422">
        <f>COUNTIFS('All groups'!$AG:$AG,"No",'All groups'!$CI:$CI,BP$130)</f>
        <v>1</v>
      </c>
      <c r="BQ139" s="422">
        <f>COUNTIFS('All groups'!$AG:$AG,"No",'All groups'!$CI:$CI,BQ$130)</f>
        <v>0</v>
      </c>
      <c r="BR139" s="422">
        <f>COUNTIFS('All groups'!$AG:$AG,"No",'All groups'!$CI:$CI,BR$130)</f>
        <v>2</v>
      </c>
      <c r="BS139" s="422">
        <f>COUNTIFS('All groups'!$AG:$AG,"No",'All groups'!$CI:$CI,BS$130)</f>
        <v>0</v>
      </c>
      <c r="BT139" s="283">
        <f>COUNTIF('All groups'!$AG:$AG,"No")-SUM(BM139:BS139)</f>
        <v>2</v>
      </c>
      <c r="BW139" s="419"/>
      <c r="BX139" s="419"/>
    </row>
    <row r="140" spans="3:76" ht="40" customHeight="1" x14ac:dyDescent="0.4">
      <c r="C140" s="947"/>
      <c r="D140" s="222" t="s">
        <v>296</v>
      </c>
      <c r="E140" s="422">
        <f>COUNTIF('All groups'!$WQ:$WQ,E$97)</f>
        <v>3</v>
      </c>
      <c r="F140" s="422">
        <f>COUNTIF('All groups'!$WQ:$WQ,F$97)</f>
        <v>0</v>
      </c>
      <c r="G140" s="422">
        <f>COUNTIF('All groups'!$WQ:$WQ,G$97)</f>
        <v>0</v>
      </c>
      <c r="H140" s="422">
        <f>COUNTIF('All groups'!$WQ:$WQ,H$97)</f>
        <v>0</v>
      </c>
      <c r="I140" s="422">
        <f>COUNTIF('All groups'!$WQ:$WQ,I$97)</f>
        <v>9</v>
      </c>
      <c r="J140" s="422">
        <f>COUNTIF('All groups'!$WQ:$WQ,J$97)</f>
        <v>22</v>
      </c>
      <c r="K140" s="422">
        <f>COUNTIF('All groups'!$WQ:$WQ,K$97)</f>
        <v>1</v>
      </c>
      <c r="L140" s="422">
        <f t="shared" si="67"/>
        <v>5</v>
      </c>
      <c r="M140" s="201"/>
      <c r="N140" s="947"/>
      <c r="O140" s="222" t="s">
        <v>296</v>
      </c>
      <c r="P140" s="422">
        <f>COUNTIF('All groups'!$WQ:$WQ,P$97)</f>
        <v>3</v>
      </c>
      <c r="Q140" s="422">
        <f>COUNTIF('All groups'!$WQ:$WQ,Q$97)</f>
        <v>0</v>
      </c>
      <c r="R140" s="422">
        <f t="shared" si="68"/>
        <v>0</v>
      </c>
      <c r="S140" s="422">
        <f t="shared" si="69"/>
        <v>31</v>
      </c>
      <c r="Y140" s="976"/>
      <c r="Z140" s="328" t="s">
        <v>296</v>
      </c>
      <c r="AA140" s="422">
        <f>COUNTIF('All groups'!$JS:$JS,AA$97)</f>
        <v>0</v>
      </c>
      <c r="AB140" s="422">
        <f>COUNTIF('All groups'!$JS:$JS,AB$97)</f>
        <v>0</v>
      </c>
      <c r="AC140" s="422">
        <f>COUNTIF('All groups'!$JS:$JS,AC$97)</f>
        <v>0</v>
      </c>
      <c r="AD140" s="422">
        <f>COUNTIF('All groups'!$JS:$JS,AD$97)</f>
        <v>0</v>
      </c>
      <c r="AE140" s="422">
        <f>COUNTIF('All groups'!$JS:$JS,AE$97)</f>
        <v>3</v>
      </c>
      <c r="AF140" s="422">
        <f>COUNTIF('All groups'!$JS:$JS,AF$97)</f>
        <v>4</v>
      </c>
      <c r="AG140" s="422">
        <f>COUNTIF('All groups'!$JS:$JS,AG$97)</f>
        <v>0</v>
      </c>
      <c r="AH140" s="422">
        <f t="shared" si="70"/>
        <v>0</v>
      </c>
      <c r="AK140" s="948"/>
      <c r="AL140" s="328" t="s">
        <v>296</v>
      </c>
      <c r="AM140" s="422">
        <f>COUNTIF('All groups'!$JS:$JS,AM$97)</f>
        <v>0</v>
      </c>
      <c r="AN140" s="422">
        <f>COUNTIF('All groups'!$JS:$JS,AN$97)</f>
        <v>0</v>
      </c>
      <c r="AO140" s="422">
        <f t="shared" si="71"/>
        <v>0</v>
      </c>
      <c r="AP140" s="422">
        <f t="shared" si="72"/>
        <v>7</v>
      </c>
      <c r="AT140" s="208"/>
      <c r="AU140" s="511" t="s">
        <v>154</v>
      </c>
      <c r="AV140" s="422">
        <f>COUNTIFS('All groups'!$AI:$AI,"Yes",'All groups'!$CJ:$CJ,AV$29)</f>
        <v>0</v>
      </c>
      <c r="AW140" s="422">
        <f>COUNTIFS('All groups'!$AI:$AI,"Yes",'All groups'!$CJ:$CJ,AW$29)</f>
        <v>0</v>
      </c>
      <c r="AX140" s="422">
        <f>COUNTIFS('All groups'!$AI:$AI,"Yes",'All groups'!$CJ:$CJ,AX$29)</f>
        <v>0</v>
      </c>
      <c r="AY140" s="422">
        <f>COUNTIFS('All groups'!$AI:$AI,"Yes",'All groups'!$CJ:$CJ,AY$29)</f>
        <v>1</v>
      </c>
      <c r="AZ140" s="422">
        <f>COUNTIFS('All groups'!$AI:$AI,"Yes",'All groups'!$CJ:$CJ,AZ$29)</f>
        <v>2</v>
      </c>
      <c r="BA140" s="422">
        <f>COUNTIFS('All groups'!$AI:$AI,"Yes",'All groups'!$CJ:$CJ,BA$29)</f>
        <v>0</v>
      </c>
      <c r="BB140" s="422">
        <f>COUNTIFS('All groups'!$AI:$AI,"Yes",'All groups'!$CJ:$CJ,BB$29)</f>
        <v>0</v>
      </c>
      <c r="BC140" s="283">
        <f>COUNTIF('All groups'!$AI:$AI,"Yes")-SUM(AV140:BB140)</f>
        <v>1</v>
      </c>
      <c r="BE140" s="419"/>
      <c r="BF140" s="419"/>
      <c r="BK140" s="208"/>
      <c r="BL140" s="519" t="s">
        <v>154</v>
      </c>
      <c r="BM140" s="422">
        <f>COUNTIFS('All groups'!$AG:$AG,"No",'All groups'!$CJ:$CJ,BM$130)</f>
        <v>1</v>
      </c>
      <c r="BN140" s="422">
        <f>COUNTIFS('All groups'!$AG:$AG,"No",'All groups'!$CJ:$CJ,BN$130)</f>
        <v>0</v>
      </c>
      <c r="BO140" s="422">
        <f>COUNTIFS('All groups'!$AG:$AG,"No",'All groups'!$CJ:$CJ,BO$130)</f>
        <v>0</v>
      </c>
      <c r="BP140" s="422">
        <f>COUNTIFS('All groups'!$AG:$AG,"No",'All groups'!$CJ:$CJ,BP$130)</f>
        <v>2</v>
      </c>
      <c r="BQ140" s="422">
        <f>COUNTIFS('All groups'!$AG:$AG,"No",'All groups'!$CJ:$CJ,BQ$130)</f>
        <v>1</v>
      </c>
      <c r="BR140" s="422">
        <f>COUNTIFS('All groups'!$AG:$AG,"No",'All groups'!$CJ:$CJ,BR$130)</f>
        <v>1</v>
      </c>
      <c r="BS140" s="422">
        <f>COUNTIFS('All groups'!$AG:$AG,"No",'All groups'!$CJ:$CJ,BS$130)</f>
        <v>0</v>
      </c>
      <c r="BT140" s="283">
        <f>COUNTIF('All groups'!$AG:$AG,"No")-SUM(BM140:BS140)</f>
        <v>2</v>
      </c>
      <c r="BW140" s="419"/>
      <c r="BX140" s="419"/>
    </row>
    <row r="141" spans="3:76" ht="40" customHeight="1" x14ac:dyDescent="0.4">
      <c r="C141" s="947"/>
      <c r="D141" s="222" t="s">
        <v>297</v>
      </c>
      <c r="E141" s="422">
        <f>COUNTIF('All groups'!$WR:$WR,E$97)</f>
        <v>7</v>
      </c>
      <c r="F141" s="422">
        <f>COUNTIF('All groups'!$WR:$WR,F$97)</f>
        <v>3</v>
      </c>
      <c r="G141" s="422">
        <f>COUNTIF('All groups'!$WR:$WR,G$97)</f>
        <v>2</v>
      </c>
      <c r="H141" s="422">
        <f>COUNTIF('All groups'!$WR:$WR,H$97)</f>
        <v>8</v>
      </c>
      <c r="I141" s="422">
        <f>COUNTIF('All groups'!$WR:$WR,I$97)</f>
        <v>5</v>
      </c>
      <c r="J141" s="422">
        <f>COUNTIF('All groups'!$WR:$WR,J$97)</f>
        <v>10</v>
      </c>
      <c r="K141" s="422">
        <f>COUNTIF('All groups'!$WR:$WR,K$97)</f>
        <v>0</v>
      </c>
      <c r="L141" s="422">
        <f t="shared" si="67"/>
        <v>5</v>
      </c>
      <c r="M141" s="201"/>
      <c r="N141" s="947"/>
      <c r="O141" s="222" t="s">
        <v>297</v>
      </c>
      <c r="P141" s="422">
        <f>COUNTIF('All groups'!$WR:$WR,P$97)</f>
        <v>7</v>
      </c>
      <c r="Q141" s="422">
        <f>COUNTIF('All groups'!$WR:$WR,Q$97)</f>
        <v>3</v>
      </c>
      <c r="R141" s="422">
        <f t="shared" si="68"/>
        <v>10</v>
      </c>
      <c r="S141" s="422">
        <f t="shared" si="69"/>
        <v>15</v>
      </c>
      <c r="Y141" s="976"/>
      <c r="Z141" s="328" t="s">
        <v>297</v>
      </c>
      <c r="AA141" s="422">
        <f>COUNTIF('All groups'!$JT:$JT,AA$97)</f>
        <v>0</v>
      </c>
      <c r="AB141" s="422">
        <f>COUNTIF('All groups'!$JT:$JT,AB$97)</f>
        <v>0</v>
      </c>
      <c r="AC141" s="422">
        <f>COUNTIF('All groups'!$JT:$JT,AC$97)</f>
        <v>0</v>
      </c>
      <c r="AD141" s="422">
        <f>COUNTIF('All groups'!$JT:$JT,AD$97)</f>
        <v>3</v>
      </c>
      <c r="AE141" s="422">
        <f>COUNTIF('All groups'!$JT:$JT,AE$97)</f>
        <v>1</v>
      </c>
      <c r="AF141" s="422">
        <f>COUNTIF('All groups'!$JT:$JT,AF$97)</f>
        <v>2</v>
      </c>
      <c r="AG141" s="422">
        <f>COUNTIF('All groups'!$JT:$JT,AG$97)</f>
        <v>1</v>
      </c>
      <c r="AH141" s="422">
        <f t="shared" si="70"/>
        <v>0</v>
      </c>
      <c r="AK141" s="948"/>
      <c r="AL141" s="328" t="s">
        <v>297</v>
      </c>
      <c r="AM141" s="422">
        <f>COUNTIF('All groups'!$JT:$JT,AM$97)</f>
        <v>0</v>
      </c>
      <c r="AN141" s="422">
        <f>COUNTIF('All groups'!$JT:$JT,AN$97)</f>
        <v>0</v>
      </c>
      <c r="AO141" s="422">
        <f t="shared" si="71"/>
        <v>3</v>
      </c>
      <c r="AP141" s="422">
        <f t="shared" si="72"/>
        <v>3</v>
      </c>
      <c r="AT141" s="208"/>
      <c r="AU141" s="511" t="s">
        <v>156</v>
      </c>
      <c r="AV141" s="422">
        <f>COUNTIFS('All groups'!$AI:$AI,"Yes",'All groups'!$CK:$CK,AV$29)</f>
        <v>0</v>
      </c>
      <c r="AW141" s="422">
        <f>COUNTIFS('All groups'!$AI:$AI,"Yes",'All groups'!$CK:$CK,AW$29)</f>
        <v>0</v>
      </c>
      <c r="AX141" s="422">
        <f>COUNTIFS('All groups'!$AI:$AI,"Yes",'All groups'!$CK:$CK,AX$29)</f>
        <v>0</v>
      </c>
      <c r="AY141" s="422">
        <f>COUNTIFS('All groups'!$AI:$AI,"Yes",'All groups'!$CK:$CK,AY$29)</f>
        <v>0</v>
      </c>
      <c r="AZ141" s="422">
        <f>COUNTIFS('All groups'!$AI:$AI,"Yes",'All groups'!$CK:$CK,AZ$29)</f>
        <v>1</v>
      </c>
      <c r="BA141" s="422">
        <f>COUNTIFS('All groups'!$AI:$AI,"Yes",'All groups'!$CK:$CK,BA$29)</f>
        <v>2</v>
      </c>
      <c r="BB141" s="422">
        <f>COUNTIFS('All groups'!$AI:$AI,"Yes",'All groups'!$CK:$CK,BB$29)</f>
        <v>0</v>
      </c>
      <c r="BC141" s="283">
        <f>COUNTIF('All groups'!$AI:$AI,"Yes")-SUM(AV141:BB141)</f>
        <v>1</v>
      </c>
      <c r="BE141" s="419"/>
      <c r="BF141" s="419"/>
      <c r="BK141" s="208"/>
      <c r="BL141" s="519" t="s">
        <v>156</v>
      </c>
      <c r="BM141" s="422">
        <f>COUNTIFS('All groups'!$AG:$AG,"No",'All groups'!$CK:$CK,BM$130)</f>
        <v>1</v>
      </c>
      <c r="BN141" s="422">
        <f>COUNTIFS('All groups'!$AG:$AG,"No",'All groups'!$CK:$CK,BN$130)</f>
        <v>0</v>
      </c>
      <c r="BO141" s="422">
        <f>COUNTIFS('All groups'!$AG:$AG,"No",'All groups'!$CK:$CK,BO$130)</f>
        <v>0</v>
      </c>
      <c r="BP141" s="422">
        <f>COUNTIFS('All groups'!$AG:$AG,"No",'All groups'!$CK:$CK,BP$130)</f>
        <v>0</v>
      </c>
      <c r="BQ141" s="422">
        <f>COUNTIFS('All groups'!$AG:$AG,"No",'All groups'!$CK:$CK,BQ$130)</f>
        <v>0</v>
      </c>
      <c r="BR141" s="422">
        <f>COUNTIFS('All groups'!$AG:$AG,"No",'All groups'!$CK:$CK,BR$130)</f>
        <v>4</v>
      </c>
      <c r="BS141" s="422">
        <f>COUNTIFS('All groups'!$AG:$AG,"No",'All groups'!$CK:$CK,BS$130)</f>
        <v>0</v>
      </c>
      <c r="BT141" s="283">
        <f>COUNTIF('All groups'!$AG:$AG,"No")-SUM(BM141:BS141)</f>
        <v>2</v>
      </c>
      <c r="BW141" s="419"/>
      <c r="BX141" s="419"/>
    </row>
    <row r="142" spans="3:76" ht="40" customHeight="1" x14ac:dyDescent="0.4">
      <c r="C142" s="947"/>
      <c r="D142" s="222" t="s">
        <v>298</v>
      </c>
      <c r="E142" s="422">
        <f>COUNTIF('All groups'!$WS:$WS,E$97)</f>
        <v>3</v>
      </c>
      <c r="F142" s="422">
        <f>COUNTIF('All groups'!$WS:$WS,F$97)</f>
        <v>2</v>
      </c>
      <c r="G142" s="422">
        <f>COUNTIF('All groups'!$WS:$WS,G$97)</f>
        <v>4</v>
      </c>
      <c r="H142" s="422">
        <f>COUNTIF('All groups'!$WS:$WS,H$97)</f>
        <v>10</v>
      </c>
      <c r="I142" s="422">
        <f>COUNTIF('All groups'!$WS:$WS,I$97)</f>
        <v>5</v>
      </c>
      <c r="J142" s="422">
        <f>COUNTIF('All groups'!$WS:$WS,J$97)</f>
        <v>11</v>
      </c>
      <c r="K142" s="422">
        <f>COUNTIF('All groups'!$WS:$WS,K$97)</f>
        <v>0</v>
      </c>
      <c r="L142" s="422">
        <f t="shared" si="67"/>
        <v>5</v>
      </c>
      <c r="M142" s="201"/>
      <c r="N142" s="947"/>
      <c r="O142" s="222" t="s">
        <v>298</v>
      </c>
      <c r="P142" s="422">
        <f>COUNTIF('All groups'!$WS:$WS,P$97)</f>
        <v>3</v>
      </c>
      <c r="Q142" s="422">
        <f>COUNTIF('All groups'!$WS:$WS,Q$97)</f>
        <v>2</v>
      </c>
      <c r="R142" s="422">
        <f t="shared" si="68"/>
        <v>14</v>
      </c>
      <c r="S142" s="422">
        <f t="shared" si="69"/>
        <v>16</v>
      </c>
      <c r="Y142" s="976"/>
      <c r="Z142" s="328" t="s">
        <v>298</v>
      </c>
      <c r="AA142" s="422">
        <f>COUNTIF('All groups'!$JU:$JU,AA$97)</f>
        <v>0</v>
      </c>
      <c r="AB142" s="422">
        <f>COUNTIF('All groups'!$JU:$JU,AB$97)</f>
        <v>0</v>
      </c>
      <c r="AC142" s="422">
        <f>COUNTIF('All groups'!$JU:$JU,AC$97)</f>
        <v>1</v>
      </c>
      <c r="AD142" s="422">
        <f>COUNTIF('All groups'!$JU:$JU,AD$97)</f>
        <v>2</v>
      </c>
      <c r="AE142" s="422">
        <f>COUNTIF('All groups'!$JU:$JU,AE$97)</f>
        <v>3</v>
      </c>
      <c r="AF142" s="422">
        <f>COUNTIF('All groups'!$JU:$JU,AF$97)</f>
        <v>1</v>
      </c>
      <c r="AG142" s="422">
        <f>COUNTIF('All groups'!$JU:$JU,AG$97)</f>
        <v>0</v>
      </c>
      <c r="AH142" s="422">
        <f t="shared" si="70"/>
        <v>0</v>
      </c>
      <c r="AK142" s="948"/>
      <c r="AL142" s="328" t="s">
        <v>298</v>
      </c>
      <c r="AM142" s="422">
        <f>COUNTIF('All groups'!$JU:$JU,AM$97)</f>
        <v>0</v>
      </c>
      <c r="AN142" s="422">
        <f>COUNTIF('All groups'!$JU:$JU,AN$97)</f>
        <v>0</v>
      </c>
      <c r="AO142" s="422">
        <f t="shared" si="71"/>
        <v>3</v>
      </c>
      <c r="AP142" s="422">
        <f t="shared" si="72"/>
        <v>4</v>
      </c>
      <c r="AT142" s="208"/>
      <c r="AU142" s="511" t="s">
        <v>158</v>
      </c>
      <c r="AV142" s="422">
        <f>COUNTIFS('All groups'!$AI:$AI,"Yes",'All groups'!$CL:$CL,AV$29)</f>
        <v>0</v>
      </c>
      <c r="AW142" s="422">
        <f>COUNTIFS('All groups'!$AI:$AI,"Yes",'All groups'!$CL:$CL,AW$29)</f>
        <v>0</v>
      </c>
      <c r="AX142" s="422">
        <f>COUNTIFS('All groups'!$AI:$AI,"Yes",'All groups'!$CL:$CL,AX$29)</f>
        <v>0</v>
      </c>
      <c r="AY142" s="422">
        <f>COUNTIFS('All groups'!$AI:$AI,"Yes",'All groups'!$CL:$CL,AY$29)</f>
        <v>0</v>
      </c>
      <c r="AZ142" s="422">
        <f>COUNTIFS('All groups'!$AI:$AI,"Yes",'All groups'!$CL:$CL,AZ$29)</f>
        <v>1</v>
      </c>
      <c r="BA142" s="422">
        <f>COUNTIFS('All groups'!$AI:$AI,"Yes",'All groups'!$CL:$CL,BA$29)</f>
        <v>2</v>
      </c>
      <c r="BB142" s="422">
        <f>COUNTIFS('All groups'!$AI:$AI,"Yes",'All groups'!$CL:$CL,BB$29)</f>
        <v>0</v>
      </c>
      <c r="BC142" s="283">
        <f>COUNTIF('All groups'!$AI:$AI,"Yes")-SUM(AV142:BB142)</f>
        <v>1</v>
      </c>
      <c r="BE142" s="419"/>
      <c r="BF142" s="419"/>
      <c r="BK142" s="208"/>
      <c r="BL142" s="519" t="s">
        <v>158</v>
      </c>
      <c r="BM142" s="422">
        <f>COUNTIFS('All groups'!$AG:$AG,"No",'All groups'!$CL:$CL,BM$130)</f>
        <v>1</v>
      </c>
      <c r="BN142" s="422">
        <f>COUNTIFS('All groups'!$AG:$AG,"No",'All groups'!$CL:$CL,BN$130)</f>
        <v>0</v>
      </c>
      <c r="BO142" s="422">
        <f>COUNTIFS('All groups'!$AG:$AG,"No",'All groups'!$CL:$CL,BO$130)</f>
        <v>0</v>
      </c>
      <c r="BP142" s="422">
        <f>COUNTIFS('All groups'!$AG:$AG,"No",'All groups'!$CL:$CL,BP$130)</f>
        <v>0</v>
      </c>
      <c r="BQ142" s="422">
        <f>COUNTIFS('All groups'!$AG:$AG,"No",'All groups'!$CL:$CL,BQ$130)</f>
        <v>1</v>
      </c>
      <c r="BR142" s="422">
        <f>COUNTIFS('All groups'!$AG:$AG,"No",'All groups'!$CL:$CL,BR$130)</f>
        <v>3</v>
      </c>
      <c r="BS142" s="422">
        <f>COUNTIFS('All groups'!$AG:$AG,"No",'All groups'!$CL:$CL,BS$130)</f>
        <v>0</v>
      </c>
      <c r="BT142" s="283">
        <f>COUNTIF('All groups'!$AG:$AG,"No")-SUM(BM142:BS142)</f>
        <v>2</v>
      </c>
      <c r="BW142" s="419"/>
      <c r="BX142" s="419"/>
    </row>
    <row r="143" spans="3:76" ht="40" customHeight="1" x14ac:dyDescent="0.4">
      <c r="C143" s="947"/>
      <c r="D143" s="222" t="s">
        <v>299</v>
      </c>
      <c r="E143" s="422">
        <f>COUNTIF('All groups'!$WT:$WT,E$97)</f>
        <v>7</v>
      </c>
      <c r="F143" s="422">
        <f>COUNTIF('All groups'!$WT:$WT,F$97)</f>
        <v>3</v>
      </c>
      <c r="G143" s="422">
        <f>COUNTIF('All groups'!$WT:$WT,G$97)</f>
        <v>3</v>
      </c>
      <c r="H143" s="422">
        <f>COUNTIF('All groups'!$WT:$WT,H$97)</f>
        <v>13</v>
      </c>
      <c r="I143" s="422">
        <f>COUNTIF('All groups'!$WT:$WT,I$97)</f>
        <v>3</v>
      </c>
      <c r="J143" s="422">
        <f>COUNTIF('All groups'!$WT:$WT,J$97)</f>
        <v>6</v>
      </c>
      <c r="K143" s="422">
        <f>COUNTIF('All groups'!$WT:$WT,K$97)</f>
        <v>0</v>
      </c>
      <c r="L143" s="422">
        <f t="shared" si="67"/>
        <v>5</v>
      </c>
      <c r="M143" s="201"/>
      <c r="N143" s="947"/>
      <c r="O143" s="222" t="s">
        <v>299</v>
      </c>
      <c r="P143" s="422">
        <f>COUNTIF('All groups'!$WT:$WT,P$97)</f>
        <v>7</v>
      </c>
      <c r="Q143" s="422">
        <f>COUNTIF('All groups'!$WT:$WT,Q$97)</f>
        <v>3</v>
      </c>
      <c r="R143" s="422">
        <f t="shared" si="68"/>
        <v>16</v>
      </c>
      <c r="S143" s="422">
        <f t="shared" si="69"/>
        <v>9</v>
      </c>
      <c r="Y143" s="976"/>
      <c r="Z143" s="328" t="s">
        <v>299</v>
      </c>
      <c r="AA143" s="422">
        <f>COUNTIF('All groups'!$JV:$JV,AA$97)</f>
        <v>1</v>
      </c>
      <c r="AB143" s="422">
        <f>COUNTIF('All groups'!$JV:$JV,AB$97)</f>
        <v>0</v>
      </c>
      <c r="AC143" s="422">
        <f>COUNTIF('All groups'!$JV:$JV,AC$97)</f>
        <v>0</v>
      </c>
      <c r="AD143" s="422">
        <f>COUNTIF('All groups'!$JV:$JV,AD$97)</f>
        <v>3</v>
      </c>
      <c r="AE143" s="422">
        <f>COUNTIF('All groups'!$JV:$JV,AE$97)</f>
        <v>2</v>
      </c>
      <c r="AF143" s="422">
        <f>COUNTIF('All groups'!$JV:$JV,AF$97)</f>
        <v>0</v>
      </c>
      <c r="AG143" s="422">
        <f>COUNTIF('All groups'!$JV:$JV,AG$97)</f>
        <v>1</v>
      </c>
      <c r="AH143" s="422">
        <f t="shared" si="70"/>
        <v>0</v>
      </c>
      <c r="AK143" s="948"/>
      <c r="AL143" s="328" t="s">
        <v>299</v>
      </c>
      <c r="AM143" s="422">
        <f>COUNTIF('All groups'!$JV:$JV,AM$97)</f>
        <v>1</v>
      </c>
      <c r="AN143" s="422">
        <f>COUNTIF('All groups'!$JV:$JV,AN$97)</f>
        <v>0</v>
      </c>
      <c r="AO143" s="422">
        <f t="shared" si="71"/>
        <v>3</v>
      </c>
      <c r="AP143" s="422">
        <f t="shared" si="72"/>
        <v>2</v>
      </c>
      <c r="AT143" s="208"/>
      <c r="AU143" s="511" t="s">
        <v>160</v>
      </c>
      <c r="AV143" s="422">
        <f>COUNTIFS('All groups'!$AI:$AI,"Yes",'All groups'!$CM:$CM,AV$29)</f>
        <v>0</v>
      </c>
      <c r="AW143" s="422">
        <f>COUNTIFS('All groups'!$AI:$AI,"Yes",'All groups'!$CM:$CM,AW$29)</f>
        <v>0</v>
      </c>
      <c r="AX143" s="422">
        <f>COUNTIFS('All groups'!$AI:$AI,"Yes",'All groups'!$CM:$CM,AX$29)</f>
        <v>0</v>
      </c>
      <c r="AY143" s="422">
        <f>COUNTIFS('All groups'!$AI:$AI,"Yes",'All groups'!$CM:$CM,AY$29)</f>
        <v>0</v>
      </c>
      <c r="AZ143" s="422">
        <f>COUNTIFS('All groups'!$AI:$AI,"Yes",'All groups'!$CM:$CM,AZ$29)</f>
        <v>1</v>
      </c>
      <c r="BA143" s="422">
        <f>COUNTIFS('All groups'!$AI:$AI,"Yes",'All groups'!$CM:$CM,BA$29)</f>
        <v>2</v>
      </c>
      <c r="BB143" s="422">
        <f>COUNTIFS('All groups'!$AI:$AI,"Yes",'All groups'!$CM:$CM,BB$29)</f>
        <v>0</v>
      </c>
      <c r="BC143" s="283">
        <f>COUNTIF('All groups'!$AI:$AI,"Yes")-SUM(AV143:BB143)</f>
        <v>1</v>
      </c>
      <c r="BE143" s="419"/>
      <c r="BF143" s="419"/>
      <c r="BK143" s="208"/>
      <c r="BL143" s="519" t="s">
        <v>160</v>
      </c>
      <c r="BM143" s="422">
        <f>COUNTIFS('All groups'!$AG:$AG,"No",'All groups'!$CM:$CM,BM$130)</f>
        <v>0</v>
      </c>
      <c r="BN143" s="422">
        <f>COUNTIFS('All groups'!$AG:$AG,"No",'All groups'!$CM:$CM,BN$130)</f>
        <v>0</v>
      </c>
      <c r="BO143" s="422">
        <f>COUNTIFS('All groups'!$AG:$AG,"No",'All groups'!$CM:$CM,BO$130)</f>
        <v>1</v>
      </c>
      <c r="BP143" s="422">
        <f>COUNTIFS('All groups'!$AG:$AG,"No",'All groups'!$CM:$CM,BP$130)</f>
        <v>0</v>
      </c>
      <c r="BQ143" s="422">
        <f>COUNTIFS('All groups'!$AG:$AG,"No",'All groups'!$CM:$CM,BQ$130)</f>
        <v>1</v>
      </c>
      <c r="BR143" s="422">
        <f>COUNTIFS('All groups'!$AG:$AG,"No",'All groups'!$CM:$CM,BR$130)</f>
        <v>3</v>
      </c>
      <c r="BS143" s="422">
        <f>COUNTIFS('All groups'!$AG:$AG,"No",'All groups'!$CM:$CM,BS$130)</f>
        <v>0</v>
      </c>
      <c r="BT143" s="283">
        <f>COUNTIF('All groups'!$AG:$AG,"No")-SUM(BM143:BS143)</f>
        <v>2</v>
      </c>
      <c r="BW143" s="419"/>
      <c r="BX143" s="419"/>
    </row>
    <row r="144" spans="3:76" ht="40" customHeight="1" x14ac:dyDescent="0.4">
      <c r="C144" s="947"/>
      <c r="D144" s="222" t="s">
        <v>300</v>
      </c>
      <c r="E144" s="422">
        <f>COUNTIF('All groups'!$WU:$WU,E$97)</f>
        <v>12</v>
      </c>
      <c r="F144" s="422">
        <f>COUNTIF('All groups'!$WU:$WU,F$97)</f>
        <v>2</v>
      </c>
      <c r="G144" s="422">
        <f>COUNTIF('All groups'!$WU:$WU,G$97)</f>
        <v>5</v>
      </c>
      <c r="H144" s="422">
        <f>COUNTIF('All groups'!$WU:$WU,H$97)</f>
        <v>8</v>
      </c>
      <c r="I144" s="422">
        <f>COUNTIF('All groups'!$WU:$WU,I$97)</f>
        <v>2</v>
      </c>
      <c r="J144" s="422">
        <f>COUNTIF('All groups'!$WU:$WU,J$97)</f>
        <v>5</v>
      </c>
      <c r="K144" s="422">
        <f>COUNTIF('All groups'!$WU:$WU,K$97)</f>
        <v>1</v>
      </c>
      <c r="L144" s="422">
        <f t="shared" si="67"/>
        <v>5</v>
      </c>
      <c r="M144" s="201"/>
      <c r="N144" s="947"/>
      <c r="O144" s="222" t="s">
        <v>300</v>
      </c>
      <c r="P144" s="422">
        <f>COUNTIF('All groups'!$WU:$WU,P$97)</f>
        <v>12</v>
      </c>
      <c r="Q144" s="422">
        <f>COUNTIF('All groups'!$WU:$WU,Q$97)</f>
        <v>2</v>
      </c>
      <c r="R144" s="422">
        <f t="shared" si="68"/>
        <v>13</v>
      </c>
      <c r="S144" s="422">
        <f t="shared" si="69"/>
        <v>7</v>
      </c>
      <c r="Y144" s="976"/>
      <c r="Z144" s="328" t="s">
        <v>300</v>
      </c>
      <c r="AA144" s="422">
        <f>COUNTIF('All groups'!$JW:$JW,AA$97)</f>
        <v>2</v>
      </c>
      <c r="AB144" s="422">
        <f>COUNTIF('All groups'!$JW:$JW,AB$97)</f>
        <v>0</v>
      </c>
      <c r="AC144" s="422">
        <f>COUNTIF('All groups'!$JW:$JW,AC$97)</f>
        <v>0</v>
      </c>
      <c r="AD144" s="422">
        <f>COUNTIF('All groups'!$JW:$JW,AD$97)</f>
        <v>4</v>
      </c>
      <c r="AE144" s="422">
        <f>COUNTIF('All groups'!$JW:$JW,AE$97)</f>
        <v>1</v>
      </c>
      <c r="AF144" s="422">
        <f>COUNTIF('All groups'!$JW:$JW,AF$97)</f>
        <v>0</v>
      </c>
      <c r="AG144" s="422">
        <f>COUNTIF('All groups'!$JW:$JW,AG$97)</f>
        <v>0</v>
      </c>
      <c r="AH144" s="422">
        <f t="shared" si="70"/>
        <v>0</v>
      </c>
      <c r="AK144" s="948"/>
      <c r="AL144" s="328" t="s">
        <v>300</v>
      </c>
      <c r="AM144" s="422">
        <f>COUNTIF('All groups'!$JW:$JW,AM$97)</f>
        <v>2</v>
      </c>
      <c r="AN144" s="422">
        <f>COUNTIF('All groups'!$JW:$JW,AN$97)</f>
        <v>0</v>
      </c>
      <c r="AO144" s="422">
        <f t="shared" si="71"/>
        <v>4</v>
      </c>
      <c r="AP144" s="422">
        <f t="shared" si="72"/>
        <v>1</v>
      </c>
      <c r="AT144" s="208"/>
      <c r="AU144" s="511" t="s">
        <v>162</v>
      </c>
      <c r="AV144" s="422">
        <f>COUNTIFS('All groups'!$AI:$AI,"Yes",'All groups'!$CN:$CN,AV$29)</f>
        <v>0</v>
      </c>
      <c r="AW144" s="422">
        <f>COUNTIFS('All groups'!$AI:$AI,"Yes",'All groups'!$CN:$CN,AW$29)</f>
        <v>2</v>
      </c>
      <c r="AX144" s="422">
        <f>COUNTIFS('All groups'!$AI:$AI,"Yes",'All groups'!$CN:$CN,AX$29)</f>
        <v>0</v>
      </c>
      <c r="AY144" s="422">
        <f>COUNTIFS('All groups'!$AI:$AI,"Yes",'All groups'!$CN:$CN,AY$29)</f>
        <v>0</v>
      </c>
      <c r="AZ144" s="422">
        <f>COUNTIFS('All groups'!$AI:$AI,"Yes",'All groups'!$CN:$CN,AZ$29)</f>
        <v>1</v>
      </c>
      <c r="BA144" s="422">
        <f>COUNTIFS('All groups'!$AI:$AI,"Yes",'All groups'!$CN:$CN,BA$29)</f>
        <v>0</v>
      </c>
      <c r="BB144" s="422">
        <f>COUNTIFS('All groups'!$AI:$AI,"Yes",'All groups'!$CN:$CN,BB$29)</f>
        <v>0</v>
      </c>
      <c r="BC144" s="283">
        <f>COUNTIF('All groups'!$AI:$AI,"Yes")-SUM(AV144:BB144)</f>
        <v>1</v>
      </c>
      <c r="BE144" s="419"/>
      <c r="BF144" s="419"/>
      <c r="BK144" s="208"/>
      <c r="BL144" s="519" t="s">
        <v>162</v>
      </c>
      <c r="BM144" s="422">
        <f>COUNTIFS('All groups'!$AG:$AG,"No",'All groups'!$CN:$CN,BM$130)</f>
        <v>0</v>
      </c>
      <c r="BN144" s="422">
        <f>COUNTIFS('All groups'!$AG:$AG,"No",'All groups'!$CN:$CN,BN$130)</f>
        <v>1</v>
      </c>
      <c r="BO144" s="422">
        <f>COUNTIFS('All groups'!$AG:$AG,"No",'All groups'!$CN:$CN,BO$130)</f>
        <v>1</v>
      </c>
      <c r="BP144" s="422">
        <f>COUNTIFS('All groups'!$AG:$AG,"No",'All groups'!$CN:$CN,BP$130)</f>
        <v>2</v>
      </c>
      <c r="BQ144" s="422">
        <f>COUNTIFS('All groups'!$AG:$AG,"No",'All groups'!$CN:$CN,BQ$130)</f>
        <v>0</v>
      </c>
      <c r="BR144" s="422">
        <f>COUNTIFS('All groups'!$AG:$AG,"No",'All groups'!$CN:$CN,BR$130)</f>
        <v>1</v>
      </c>
      <c r="BS144" s="422">
        <f>COUNTIFS('All groups'!$AG:$AG,"No",'All groups'!$CN:$CN,BS$130)</f>
        <v>0</v>
      </c>
      <c r="BT144" s="283">
        <f>COUNTIF('All groups'!$AG:$AG,"No")-SUM(BM144:BS144)</f>
        <v>2</v>
      </c>
      <c r="BW144" s="419"/>
      <c r="BX144" s="419"/>
    </row>
    <row r="145" spans="3:76" ht="40" customHeight="1" x14ac:dyDescent="0.4">
      <c r="C145" s="947" t="s">
        <v>301</v>
      </c>
      <c r="D145" s="222" t="s">
        <v>302</v>
      </c>
      <c r="E145" s="422">
        <f>COUNTIF('All groups'!$WV:$WV,E$97)</f>
        <v>25</v>
      </c>
      <c r="F145" s="422">
        <f>COUNTIF('All groups'!$WV:$WV,F$97)</f>
        <v>1</v>
      </c>
      <c r="G145" s="422">
        <f>COUNTIF('All groups'!$WV:$WV,G$97)</f>
        <v>0</v>
      </c>
      <c r="H145" s="422">
        <f>COUNTIF('All groups'!$WV:$WV,H$97)</f>
        <v>4</v>
      </c>
      <c r="I145" s="422">
        <f>COUNTIF('All groups'!$WV:$WV,I$97)</f>
        <v>2</v>
      </c>
      <c r="J145" s="422">
        <f>COUNTIF('All groups'!$WV:$WV,J$97)</f>
        <v>2</v>
      </c>
      <c r="K145" s="422">
        <f>COUNTIF('All groups'!$WV:$WV,K$97)</f>
        <v>0</v>
      </c>
      <c r="L145" s="422">
        <f t="shared" si="67"/>
        <v>6</v>
      </c>
      <c r="M145" s="201"/>
      <c r="N145" s="947" t="s">
        <v>301</v>
      </c>
      <c r="O145" s="222" t="s">
        <v>302</v>
      </c>
      <c r="P145" s="422">
        <f>COUNTIF('All groups'!$WV:$WV,P$97)</f>
        <v>25</v>
      </c>
      <c r="Q145" s="422">
        <f>COUNTIF('All groups'!$WV:$WV,Q$97)</f>
        <v>1</v>
      </c>
      <c r="R145" s="422">
        <f t="shared" si="68"/>
        <v>4</v>
      </c>
      <c r="S145" s="422">
        <f t="shared" si="69"/>
        <v>4</v>
      </c>
      <c r="Y145" s="976" t="s">
        <v>301</v>
      </c>
      <c r="Z145" s="328" t="s">
        <v>302</v>
      </c>
      <c r="AA145" s="422">
        <f>COUNTIF('All groups'!$JX:$JX,AA$97)</f>
        <v>2</v>
      </c>
      <c r="AB145" s="422">
        <f>COUNTIF('All groups'!$JX:$JX,AB$97)</f>
        <v>0</v>
      </c>
      <c r="AC145" s="422">
        <f>COUNTIF('All groups'!$JX:$JX,AC$97)</f>
        <v>0</v>
      </c>
      <c r="AD145" s="422">
        <f>COUNTIF('All groups'!$JX:$JX,AD$97)</f>
        <v>2</v>
      </c>
      <c r="AE145" s="422">
        <f>COUNTIF('All groups'!$JX:$JX,AE$97)</f>
        <v>1</v>
      </c>
      <c r="AF145" s="422">
        <f>COUNTIF('All groups'!$JX:$JX,AF$97)</f>
        <v>2</v>
      </c>
      <c r="AG145" s="422">
        <f>COUNTIF('All groups'!$JX:$JX,AG$97)</f>
        <v>0</v>
      </c>
      <c r="AH145" s="422">
        <f t="shared" si="70"/>
        <v>0</v>
      </c>
      <c r="AK145" s="948" t="s">
        <v>301</v>
      </c>
      <c r="AL145" s="328" t="s">
        <v>302</v>
      </c>
      <c r="AM145" s="422">
        <f>COUNTIF('All groups'!$JX:$JX,AM$97)</f>
        <v>2</v>
      </c>
      <c r="AN145" s="422">
        <f>COUNTIF('All groups'!$JX:$JX,AN$97)</f>
        <v>0</v>
      </c>
      <c r="AO145" s="422">
        <f t="shared" si="71"/>
        <v>2</v>
      </c>
      <c r="AP145" s="422">
        <f t="shared" si="72"/>
        <v>3</v>
      </c>
      <c r="AT145" s="208"/>
      <c r="AU145" s="511" t="s">
        <v>164</v>
      </c>
      <c r="AV145" s="422">
        <f>COUNTIFS('All groups'!$AI:$AI,"Yes",'All groups'!$CO:$CO,AV$29)</f>
        <v>0</v>
      </c>
      <c r="AW145" s="422">
        <f>COUNTIFS('All groups'!$AI:$AI,"Yes",'All groups'!$CO:$CO,AW$29)</f>
        <v>0</v>
      </c>
      <c r="AX145" s="422">
        <f>COUNTIFS('All groups'!$AI:$AI,"Yes",'All groups'!$CO:$CO,AX$29)</f>
        <v>1</v>
      </c>
      <c r="AY145" s="422">
        <f>COUNTIFS('All groups'!$AI:$AI,"Yes",'All groups'!$CO:$CO,AY$29)</f>
        <v>0</v>
      </c>
      <c r="AZ145" s="422">
        <f>COUNTIFS('All groups'!$AI:$AI,"Yes",'All groups'!$CO:$CO,AZ$29)</f>
        <v>1</v>
      </c>
      <c r="BA145" s="422">
        <f>COUNTIFS('All groups'!$AI:$AI,"Yes",'All groups'!$CO:$CO,BA$29)</f>
        <v>0</v>
      </c>
      <c r="BB145" s="422">
        <f>COUNTIFS('All groups'!$AI:$AI,"Yes",'All groups'!$CO:$CO,BB$29)</f>
        <v>1</v>
      </c>
      <c r="BC145" s="283">
        <f>COUNTIF('All groups'!$AI:$AI,"Yes")-SUM(AV145:BB145)</f>
        <v>1</v>
      </c>
      <c r="BE145" s="419"/>
      <c r="BF145" s="419"/>
      <c r="BK145" s="208"/>
      <c r="BL145" s="519" t="s">
        <v>164</v>
      </c>
      <c r="BM145" s="422">
        <f>COUNTIFS('All groups'!$AG:$AG,"No",'All groups'!$CO:$CO,BM$130)</f>
        <v>1</v>
      </c>
      <c r="BN145" s="422">
        <f>COUNTIFS('All groups'!$AG:$AG,"No",'All groups'!$CO:$CO,BN$130)</f>
        <v>0</v>
      </c>
      <c r="BO145" s="422">
        <f>COUNTIFS('All groups'!$AG:$AG,"No",'All groups'!$CO:$CO,BO$130)</f>
        <v>0</v>
      </c>
      <c r="BP145" s="422">
        <f>COUNTIFS('All groups'!$AG:$AG,"No",'All groups'!$CO:$CO,BP$130)</f>
        <v>2</v>
      </c>
      <c r="BQ145" s="422">
        <f>COUNTIFS('All groups'!$AG:$AG,"No",'All groups'!$CO:$CO,BQ$130)</f>
        <v>1</v>
      </c>
      <c r="BR145" s="422">
        <f>COUNTIFS('All groups'!$AG:$AG,"No",'All groups'!$CO:$CO,BR$130)</f>
        <v>1</v>
      </c>
      <c r="BS145" s="422">
        <f>COUNTIFS('All groups'!$AG:$AG,"No",'All groups'!$CO:$CO,BS$130)</f>
        <v>0</v>
      </c>
      <c r="BT145" s="283">
        <f>COUNTIF('All groups'!$AG:$AG,"No")-SUM(BM145:BS145)</f>
        <v>2</v>
      </c>
      <c r="BW145" s="419"/>
      <c r="BX145" s="419"/>
    </row>
    <row r="146" spans="3:76" ht="40" customHeight="1" x14ac:dyDescent="0.4">
      <c r="C146" s="947"/>
      <c r="D146" s="222" t="s">
        <v>303</v>
      </c>
      <c r="E146" s="422">
        <f>COUNTIF('All groups'!$WW:$WW,E$97)</f>
        <v>26</v>
      </c>
      <c r="F146" s="422">
        <f>COUNTIF('All groups'!$WW:$WW,F$97)</f>
        <v>1</v>
      </c>
      <c r="G146" s="422">
        <f>COUNTIF('All groups'!$WW:$WW,G$97)</f>
        <v>0</v>
      </c>
      <c r="H146" s="422">
        <f>COUNTIF('All groups'!$WW:$WW,H$97)</f>
        <v>4</v>
      </c>
      <c r="I146" s="422">
        <f>COUNTIF('All groups'!$WW:$WW,I$97)</f>
        <v>0</v>
      </c>
      <c r="J146" s="422">
        <f>COUNTIF('All groups'!$WW:$WW,J$97)</f>
        <v>3</v>
      </c>
      <c r="K146" s="422">
        <f>COUNTIF('All groups'!$WW:$WW,K$97)</f>
        <v>0</v>
      </c>
      <c r="L146" s="422">
        <f t="shared" si="67"/>
        <v>6</v>
      </c>
      <c r="M146" s="201"/>
      <c r="N146" s="947"/>
      <c r="O146" s="222" t="s">
        <v>303</v>
      </c>
      <c r="P146" s="422">
        <f>COUNTIF('All groups'!$WW:$WW,P$97)</f>
        <v>26</v>
      </c>
      <c r="Q146" s="422">
        <f>COUNTIF('All groups'!$WW:$WW,Q$97)</f>
        <v>1</v>
      </c>
      <c r="R146" s="422">
        <f t="shared" si="68"/>
        <v>4</v>
      </c>
      <c r="S146" s="422">
        <f t="shared" si="69"/>
        <v>3</v>
      </c>
      <c r="Y146" s="976"/>
      <c r="Z146" s="328" t="s">
        <v>303</v>
      </c>
      <c r="AA146" s="422">
        <f>COUNTIF('All groups'!$JY:$JY,AA$97)</f>
        <v>3</v>
      </c>
      <c r="AB146" s="422">
        <f>COUNTIF('All groups'!$JY:$JY,AB$97)</f>
        <v>0</v>
      </c>
      <c r="AC146" s="422">
        <f>COUNTIF('All groups'!$JY:$JY,AC$97)</f>
        <v>0</v>
      </c>
      <c r="AD146" s="422">
        <f>COUNTIF('All groups'!$JY:$JY,AD$97)</f>
        <v>2</v>
      </c>
      <c r="AE146" s="422">
        <f>COUNTIF('All groups'!$JY:$JY,AE$97)</f>
        <v>1</v>
      </c>
      <c r="AF146" s="422">
        <f>COUNTIF('All groups'!$JY:$JY,AF$97)</f>
        <v>1</v>
      </c>
      <c r="AG146" s="422">
        <f>COUNTIF('All groups'!$JY:$JY,AG$97)</f>
        <v>0</v>
      </c>
      <c r="AH146" s="422">
        <f t="shared" si="70"/>
        <v>0</v>
      </c>
      <c r="AK146" s="948"/>
      <c r="AL146" s="328" t="s">
        <v>303</v>
      </c>
      <c r="AM146" s="422">
        <f>COUNTIF('All groups'!$JY:$JY,AM$97)</f>
        <v>3</v>
      </c>
      <c r="AN146" s="422">
        <f>COUNTIF('All groups'!$JY:$JY,AN$97)</f>
        <v>0</v>
      </c>
      <c r="AO146" s="422">
        <f t="shared" si="71"/>
        <v>2</v>
      </c>
      <c r="AP146" s="422">
        <f t="shared" si="72"/>
        <v>2</v>
      </c>
      <c r="AT146" s="208"/>
      <c r="AV146" s="205"/>
      <c r="AW146" s="205"/>
      <c r="AX146" s="205"/>
      <c r="AY146" s="205"/>
      <c r="AZ146" s="205"/>
      <c r="BA146" s="205"/>
      <c r="BB146" s="205"/>
      <c r="BC146" s="205"/>
      <c r="BK146" s="208"/>
      <c r="BM146" s="205"/>
      <c r="BN146" s="205"/>
      <c r="BO146" s="205"/>
      <c r="BP146" s="205"/>
      <c r="BQ146" s="205"/>
      <c r="BR146" s="205"/>
      <c r="BS146" s="205"/>
      <c r="BT146" s="205"/>
    </row>
    <row r="147" spans="3:76" ht="40" customHeight="1" x14ac:dyDescent="0.4">
      <c r="C147" s="947"/>
      <c r="D147" s="222" t="s">
        <v>304</v>
      </c>
      <c r="E147" s="422">
        <f>COUNTIF('All groups'!$WX:$WX,E$97)</f>
        <v>26</v>
      </c>
      <c r="F147" s="422">
        <f>COUNTIF('All groups'!$WX:$WX,F$97)</f>
        <v>2</v>
      </c>
      <c r="G147" s="422">
        <f>COUNTIF('All groups'!$WX:$WX,G$97)</f>
        <v>0</v>
      </c>
      <c r="H147" s="422">
        <f>COUNTIF('All groups'!$WX:$WX,H$97)</f>
        <v>3</v>
      </c>
      <c r="I147" s="422">
        <f>COUNTIF('All groups'!$WX:$WX,I$97)</f>
        <v>0</v>
      </c>
      <c r="J147" s="422">
        <f>COUNTIF('All groups'!$WX:$WX,J$97)</f>
        <v>3</v>
      </c>
      <c r="K147" s="422">
        <f>COUNTIF('All groups'!$WX:$WX,K$97)</f>
        <v>0</v>
      </c>
      <c r="L147" s="422">
        <f t="shared" si="67"/>
        <v>6</v>
      </c>
      <c r="M147" s="201"/>
      <c r="N147" s="947"/>
      <c r="O147" s="222" t="s">
        <v>304</v>
      </c>
      <c r="P147" s="422">
        <f>COUNTIF('All groups'!$WX:$WX,P$97)</f>
        <v>26</v>
      </c>
      <c r="Q147" s="422">
        <f>COUNTIF('All groups'!$WX:$WX,Q$97)</f>
        <v>2</v>
      </c>
      <c r="R147" s="422">
        <f t="shared" si="68"/>
        <v>3</v>
      </c>
      <c r="S147" s="422">
        <f t="shared" si="69"/>
        <v>3</v>
      </c>
      <c r="Y147" s="976"/>
      <c r="Z147" s="328" t="s">
        <v>304</v>
      </c>
      <c r="AA147" s="422">
        <f>COUNTIF('All groups'!$JZ:$JZ,AA$97)</f>
        <v>4</v>
      </c>
      <c r="AB147" s="422">
        <f>COUNTIF('All groups'!$JZ:$JZ,AB$97)</f>
        <v>0</v>
      </c>
      <c r="AC147" s="422">
        <f>COUNTIF('All groups'!$JZ:$JZ,AC$97)</f>
        <v>0</v>
      </c>
      <c r="AD147" s="422">
        <f>COUNTIF('All groups'!$JZ:$JZ,AD$97)</f>
        <v>1</v>
      </c>
      <c r="AE147" s="422">
        <f>COUNTIF('All groups'!$JZ:$JZ,AE$97)</f>
        <v>1</v>
      </c>
      <c r="AF147" s="422">
        <f>COUNTIF('All groups'!$JZ:$JZ,AF$97)</f>
        <v>1</v>
      </c>
      <c r="AG147" s="422">
        <f>COUNTIF('All groups'!$JZ:$JZ,AG$97)</f>
        <v>0</v>
      </c>
      <c r="AH147" s="422">
        <f t="shared" si="70"/>
        <v>0</v>
      </c>
      <c r="AK147" s="948"/>
      <c r="AL147" s="328" t="s">
        <v>304</v>
      </c>
      <c r="AM147" s="422">
        <f>COUNTIF('All groups'!$JZ:$JZ,AM$97)</f>
        <v>4</v>
      </c>
      <c r="AN147" s="422">
        <f>COUNTIF('All groups'!$JZ:$JZ,AN$97)</f>
        <v>0</v>
      </c>
      <c r="AO147" s="422">
        <f t="shared" si="71"/>
        <v>1</v>
      </c>
      <c r="AP147" s="422">
        <f t="shared" si="72"/>
        <v>2</v>
      </c>
      <c r="AT147" s="208"/>
      <c r="AU147" s="1020" t="s">
        <v>166</v>
      </c>
      <c r="AV147" s="1021"/>
      <c r="AW147" s="1021"/>
      <c r="AX147" s="1021"/>
      <c r="AY147" s="1021"/>
      <c r="AZ147" s="1021"/>
      <c r="BA147" s="1021"/>
      <c r="BB147" s="1021"/>
      <c r="BC147" s="1022"/>
      <c r="BK147" s="208"/>
      <c r="BL147" s="1028" t="s">
        <v>166</v>
      </c>
      <c r="BM147" s="1029"/>
      <c r="BN147" s="1029"/>
      <c r="BO147" s="1029"/>
      <c r="BP147" s="1029"/>
      <c r="BQ147" s="1029"/>
      <c r="BR147" s="1029"/>
      <c r="BS147" s="1029"/>
      <c r="BT147" s="1030"/>
    </row>
    <row r="148" spans="3:76" ht="40" customHeight="1" x14ac:dyDescent="0.4">
      <c r="C148" s="947"/>
      <c r="D148" s="222" t="s">
        <v>305</v>
      </c>
      <c r="E148" s="422">
        <f>COUNTIF('All groups'!$WY:$WY,E$97)</f>
        <v>29</v>
      </c>
      <c r="F148" s="422">
        <f>COUNTIF('All groups'!$WY:$WY,F$97)</f>
        <v>1</v>
      </c>
      <c r="G148" s="422">
        <f>COUNTIF('All groups'!$WY:$WY,G$97)</f>
        <v>0</v>
      </c>
      <c r="H148" s="422">
        <f>COUNTIF('All groups'!$WY:$WY,H$97)</f>
        <v>2</v>
      </c>
      <c r="I148" s="422">
        <f>COUNTIF('All groups'!$WY:$WY,I$97)</f>
        <v>1</v>
      </c>
      <c r="J148" s="422">
        <f>COUNTIF('All groups'!$WY:$WY,J$97)</f>
        <v>1</v>
      </c>
      <c r="K148" s="422">
        <f>COUNTIF('All groups'!$WY:$WY,K$97)</f>
        <v>0</v>
      </c>
      <c r="L148" s="422">
        <f t="shared" si="67"/>
        <v>6</v>
      </c>
      <c r="M148" s="201"/>
      <c r="N148" s="947"/>
      <c r="O148" s="222" t="s">
        <v>305</v>
      </c>
      <c r="P148" s="422">
        <f>COUNTIF('All groups'!$WY:$WY,P$97)</f>
        <v>29</v>
      </c>
      <c r="Q148" s="422">
        <f>COUNTIF('All groups'!$WY:$WY,Q$97)</f>
        <v>1</v>
      </c>
      <c r="R148" s="422">
        <f t="shared" si="68"/>
        <v>2</v>
      </c>
      <c r="S148" s="422">
        <f t="shared" si="69"/>
        <v>2</v>
      </c>
      <c r="Y148" s="976"/>
      <c r="Z148" s="328" t="s">
        <v>305</v>
      </c>
      <c r="AA148" s="422">
        <f>COUNTIF('All groups'!$KA:$KA,AA$97)</f>
        <v>2</v>
      </c>
      <c r="AB148" s="422">
        <f>COUNTIF('All groups'!$KA:$KA,AB$97)</f>
        <v>0</v>
      </c>
      <c r="AC148" s="422">
        <f>COUNTIF('All groups'!$KA:$KA,AC$97)</f>
        <v>0</v>
      </c>
      <c r="AD148" s="422">
        <f>COUNTIF('All groups'!$KA:$KA,AD$97)</f>
        <v>2</v>
      </c>
      <c r="AE148" s="422">
        <f>COUNTIF('All groups'!$KA:$KA,AE$97)</f>
        <v>0</v>
      </c>
      <c r="AF148" s="422">
        <f>COUNTIF('All groups'!$KA:$KA,AF$97)</f>
        <v>3</v>
      </c>
      <c r="AG148" s="422">
        <f>COUNTIF('All groups'!$KA:$KA,AG$97)</f>
        <v>0</v>
      </c>
      <c r="AH148" s="422">
        <f t="shared" si="70"/>
        <v>0</v>
      </c>
      <c r="AK148" s="948"/>
      <c r="AL148" s="328" t="s">
        <v>305</v>
      </c>
      <c r="AM148" s="422">
        <f>COUNTIF('All groups'!$KA:$KA,AM$97)</f>
        <v>2</v>
      </c>
      <c r="AN148" s="422">
        <f>COUNTIF('All groups'!$KA:$KA,AN$97)</f>
        <v>0</v>
      </c>
      <c r="AO148" s="422">
        <f t="shared" si="71"/>
        <v>2</v>
      </c>
      <c r="AP148" s="422">
        <f t="shared" si="72"/>
        <v>3</v>
      </c>
      <c r="AT148" s="208"/>
      <c r="AU148" s="512" t="s">
        <v>306</v>
      </c>
      <c r="AV148" s="824" t="s">
        <v>307</v>
      </c>
      <c r="AW148" s="824"/>
      <c r="AX148" s="824"/>
      <c r="AY148" s="824"/>
      <c r="AZ148" s="824"/>
      <c r="BA148" s="824"/>
      <c r="BB148" s="824"/>
      <c r="BC148" s="824"/>
      <c r="BK148" s="208"/>
      <c r="BL148" s="520" t="s">
        <v>306</v>
      </c>
      <c r="BM148" s="824" t="s">
        <v>307</v>
      </c>
      <c r="BN148" s="824"/>
      <c r="BO148" s="824"/>
      <c r="BP148" s="824"/>
      <c r="BQ148" s="824"/>
      <c r="BR148" s="824"/>
      <c r="BS148" s="824"/>
      <c r="BT148" s="824"/>
    </row>
    <row r="149" spans="3:76" ht="40" customHeight="1" x14ac:dyDescent="0.4">
      <c r="C149" s="947"/>
      <c r="D149" s="222" t="s">
        <v>308</v>
      </c>
      <c r="E149" s="422">
        <f>COUNTIF('All groups'!$WZ:$WZ,E$97)</f>
        <v>18</v>
      </c>
      <c r="F149" s="422">
        <f>COUNTIF('All groups'!$WZ:$WZ,F$97)</f>
        <v>2</v>
      </c>
      <c r="G149" s="422">
        <f>COUNTIF('All groups'!$WZ:$WZ,G$97)</f>
        <v>0</v>
      </c>
      <c r="H149" s="422">
        <f>COUNTIF('All groups'!$WZ:$WZ,H$97)</f>
        <v>4</v>
      </c>
      <c r="I149" s="422">
        <f>COUNTIF('All groups'!$WZ:$WZ,I$97)</f>
        <v>1</v>
      </c>
      <c r="J149" s="422">
        <f>COUNTIF('All groups'!$WZ:$WZ,J$97)</f>
        <v>9</v>
      </c>
      <c r="K149" s="422">
        <f>COUNTIF('All groups'!$WZ:$WZ,K$97)</f>
        <v>0</v>
      </c>
      <c r="L149" s="422">
        <f t="shared" si="67"/>
        <v>6</v>
      </c>
      <c r="M149" s="201"/>
      <c r="N149" s="947"/>
      <c r="O149" s="222" t="s">
        <v>308</v>
      </c>
      <c r="P149" s="422">
        <f>COUNTIF('All groups'!$WZ:$WZ,P$97)</f>
        <v>18</v>
      </c>
      <c r="Q149" s="422">
        <f>COUNTIF('All groups'!$WZ:$WZ,Q$97)</f>
        <v>2</v>
      </c>
      <c r="R149" s="422">
        <f t="shared" si="68"/>
        <v>4</v>
      </c>
      <c r="S149" s="422">
        <f t="shared" si="69"/>
        <v>10</v>
      </c>
      <c r="Y149" s="976"/>
      <c r="Z149" s="328" t="s">
        <v>308</v>
      </c>
      <c r="AA149" s="422">
        <f>COUNTIF('All groups'!$KB:$KB,AA$97)</f>
        <v>3</v>
      </c>
      <c r="AB149" s="422">
        <f>COUNTIF('All groups'!$KB:$KB,AB$97)</f>
        <v>0</v>
      </c>
      <c r="AC149" s="422">
        <f>COUNTIF('All groups'!$KB:$KB,AC$97)</f>
        <v>1</v>
      </c>
      <c r="AD149" s="422">
        <f>COUNTIF('All groups'!$KB:$KB,AD$97)</f>
        <v>0</v>
      </c>
      <c r="AE149" s="422">
        <f>COUNTIF('All groups'!$KB:$KB,AE$97)</f>
        <v>1</v>
      </c>
      <c r="AF149" s="422">
        <f>COUNTIF('All groups'!$KB:$KB,AF$97)</f>
        <v>2</v>
      </c>
      <c r="AG149" s="422">
        <f>COUNTIF('All groups'!$KB:$KB,AG$97)</f>
        <v>0</v>
      </c>
      <c r="AH149" s="422">
        <f t="shared" si="70"/>
        <v>0</v>
      </c>
      <c r="AK149" s="948"/>
      <c r="AL149" s="328" t="s">
        <v>308</v>
      </c>
      <c r="AM149" s="422">
        <f>COUNTIF('All groups'!$KB:$KB,AM$97)</f>
        <v>3</v>
      </c>
      <c r="AN149" s="422">
        <f>COUNTIF('All groups'!$KB:$KB,AN$97)</f>
        <v>0</v>
      </c>
      <c r="AO149" s="422">
        <f t="shared" si="71"/>
        <v>1</v>
      </c>
      <c r="AP149" s="422">
        <f t="shared" si="72"/>
        <v>3</v>
      </c>
      <c r="AT149" s="208"/>
      <c r="AU149" s="347"/>
      <c r="AV149" s="924"/>
      <c r="AW149" s="924"/>
      <c r="AX149" s="924"/>
      <c r="AY149" s="924"/>
      <c r="AZ149" s="924"/>
      <c r="BA149" s="924"/>
      <c r="BB149" s="924"/>
      <c r="BC149" s="924"/>
      <c r="BK149" s="208"/>
      <c r="BL149" s="347"/>
      <c r="BM149" s="924"/>
      <c r="BN149" s="924"/>
      <c r="BO149" s="924"/>
      <c r="BP149" s="924"/>
      <c r="BQ149" s="924"/>
      <c r="BR149" s="924"/>
      <c r="BS149" s="924"/>
      <c r="BT149" s="924"/>
    </row>
    <row r="150" spans="3:76" ht="40" customHeight="1" x14ac:dyDescent="0.4">
      <c r="C150" s="947"/>
      <c r="D150" s="222" t="s">
        <v>309</v>
      </c>
      <c r="E150" s="422">
        <f>COUNTIF('All groups'!$XA:$XA,E$97)</f>
        <v>11</v>
      </c>
      <c r="F150" s="422">
        <f>COUNTIF('All groups'!$XA:$XA,F$97)</f>
        <v>1</v>
      </c>
      <c r="G150" s="422">
        <f>COUNTIF('All groups'!$XA:$XA,G$97)</f>
        <v>0</v>
      </c>
      <c r="H150" s="422">
        <f>COUNTIF('All groups'!$XA:$XA,H$97)</f>
        <v>3</v>
      </c>
      <c r="I150" s="422">
        <f>COUNTIF('All groups'!$XA:$XA,I$97)</f>
        <v>6</v>
      </c>
      <c r="J150" s="422">
        <f>COUNTIF('All groups'!$XA:$XA,J$97)</f>
        <v>12</v>
      </c>
      <c r="K150" s="422">
        <f>COUNTIF('All groups'!$XA:$XA,K$97)</f>
        <v>0</v>
      </c>
      <c r="L150" s="422">
        <f t="shared" si="67"/>
        <v>7</v>
      </c>
      <c r="M150" s="201"/>
      <c r="N150" s="947"/>
      <c r="O150" s="222" t="s">
        <v>309</v>
      </c>
      <c r="P150" s="422">
        <f>COUNTIF('All groups'!$XA:$XA,P$97)</f>
        <v>11</v>
      </c>
      <c r="Q150" s="422">
        <f>COUNTIF('All groups'!$XA:$XA,Q$97)</f>
        <v>1</v>
      </c>
      <c r="R150" s="422">
        <f t="shared" si="68"/>
        <v>3</v>
      </c>
      <c r="S150" s="422">
        <f t="shared" si="69"/>
        <v>18</v>
      </c>
      <c r="Y150" s="976"/>
      <c r="Z150" s="328" t="s">
        <v>309</v>
      </c>
      <c r="AA150" s="422">
        <f>COUNTIF('All groups'!$KC:$KC,AA$97)</f>
        <v>1</v>
      </c>
      <c r="AB150" s="422">
        <f>COUNTIF('All groups'!$KC:$KC,AB$97)</f>
        <v>0</v>
      </c>
      <c r="AC150" s="422">
        <f>COUNTIF('All groups'!$KC:$KC,AC$97)</f>
        <v>0</v>
      </c>
      <c r="AD150" s="422">
        <f>COUNTIF('All groups'!$KC:$KC,AD$97)</f>
        <v>0</v>
      </c>
      <c r="AE150" s="422">
        <f>COUNTIF('All groups'!$KC:$KC,AE$97)</f>
        <v>4</v>
      </c>
      <c r="AF150" s="422">
        <f>COUNTIF('All groups'!$KC:$KC,AF$97)</f>
        <v>2</v>
      </c>
      <c r="AG150" s="422">
        <f>COUNTIF('All groups'!$KC:$KC,AG$97)</f>
        <v>0</v>
      </c>
      <c r="AH150" s="422">
        <f t="shared" si="70"/>
        <v>0</v>
      </c>
      <c r="AK150" s="948"/>
      <c r="AL150" s="328" t="s">
        <v>309</v>
      </c>
      <c r="AM150" s="422">
        <f>COUNTIF('All groups'!$KC:$KC,AM$97)</f>
        <v>1</v>
      </c>
      <c r="AN150" s="422">
        <f>COUNTIF('All groups'!$KC:$KC,AN$97)</f>
        <v>0</v>
      </c>
      <c r="AO150" s="422">
        <f t="shared" si="71"/>
        <v>0</v>
      </c>
      <c r="AP150" s="422">
        <f t="shared" si="72"/>
        <v>6</v>
      </c>
      <c r="AT150" s="208"/>
      <c r="AU150" s="204"/>
      <c r="BK150" s="208"/>
      <c r="BL150" s="204"/>
    </row>
    <row r="151" spans="3:76" ht="40" customHeight="1" x14ac:dyDescent="0.4">
      <c r="C151" s="947"/>
      <c r="D151" s="222" t="s">
        <v>310</v>
      </c>
      <c r="E151" s="422">
        <f>COUNTIF('All groups'!$XB:$XB,E$97)</f>
        <v>24</v>
      </c>
      <c r="F151" s="422">
        <f>COUNTIF('All groups'!$XB:$XB,F$97)</f>
        <v>0</v>
      </c>
      <c r="G151" s="422">
        <f>COUNTIF('All groups'!$XB:$XB,G$97)</f>
        <v>0</v>
      </c>
      <c r="H151" s="422">
        <f>COUNTIF('All groups'!$XB:$XB,H$97)</f>
        <v>0</v>
      </c>
      <c r="I151" s="422">
        <f>COUNTIF('All groups'!$XB:$XB,I$97)</f>
        <v>3</v>
      </c>
      <c r="J151" s="422">
        <f>COUNTIF('All groups'!$XB:$XB,J$97)</f>
        <v>5</v>
      </c>
      <c r="K151" s="422">
        <f>COUNTIF('All groups'!$XB:$XB,K$97)</f>
        <v>0</v>
      </c>
      <c r="L151" s="422">
        <f t="shared" si="67"/>
        <v>8</v>
      </c>
      <c r="M151" s="201"/>
      <c r="N151" s="947"/>
      <c r="O151" s="222" t="s">
        <v>310</v>
      </c>
      <c r="P151" s="422">
        <f>COUNTIF('All groups'!$XB:$XB,P$97)</f>
        <v>24</v>
      </c>
      <c r="Q151" s="422">
        <f>COUNTIF('All groups'!$XB:$XB,Q$97)</f>
        <v>0</v>
      </c>
      <c r="R151" s="422">
        <f t="shared" si="68"/>
        <v>0</v>
      </c>
      <c r="S151" s="422">
        <f t="shared" si="69"/>
        <v>8</v>
      </c>
      <c r="Y151" s="976"/>
      <c r="Z151" s="328" t="s">
        <v>310</v>
      </c>
      <c r="AA151" s="422">
        <f>COUNTIF('All groups'!$KD:$KD,AA$97)</f>
        <v>3</v>
      </c>
      <c r="AB151" s="422">
        <f>COUNTIF('All groups'!$KD:$KD,AB$97)</f>
        <v>0</v>
      </c>
      <c r="AC151" s="422">
        <f>COUNTIF('All groups'!$KD:$KD,AC$97)</f>
        <v>0</v>
      </c>
      <c r="AD151" s="422">
        <f>COUNTIF('All groups'!$KD:$KD,AD$97)</f>
        <v>1</v>
      </c>
      <c r="AE151" s="422">
        <f>COUNTIF('All groups'!$KD:$KD,AE$97)</f>
        <v>1</v>
      </c>
      <c r="AF151" s="422">
        <f>COUNTIF('All groups'!$KD:$KD,AF$97)</f>
        <v>2</v>
      </c>
      <c r="AG151" s="422">
        <f>COUNTIF('All groups'!$KD:$KD,AG$97)</f>
        <v>0</v>
      </c>
      <c r="AH151" s="422">
        <f t="shared" si="70"/>
        <v>0</v>
      </c>
      <c r="AK151" s="948"/>
      <c r="AL151" s="328" t="s">
        <v>310</v>
      </c>
      <c r="AM151" s="422">
        <f>COUNTIF('All groups'!$KD:$KD,AM$97)</f>
        <v>3</v>
      </c>
      <c r="AN151" s="422">
        <f>COUNTIF('All groups'!$KD:$KD,AN$97)</f>
        <v>0</v>
      </c>
      <c r="AO151" s="422">
        <f t="shared" si="71"/>
        <v>1</v>
      </c>
      <c r="AP151" s="422">
        <f t="shared" si="72"/>
        <v>3</v>
      </c>
      <c r="AT151" s="208"/>
      <c r="AU151" s="202"/>
      <c r="AV151" s="206" t="s">
        <v>127</v>
      </c>
      <c r="AW151" s="206" t="s">
        <v>128</v>
      </c>
      <c r="AX151" s="206" t="s">
        <v>130</v>
      </c>
      <c r="AY151" s="206" t="s">
        <v>129</v>
      </c>
      <c r="AZ151" s="206" t="s">
        <v>131</v>
      </c>
      <c r="BA151" s="206" t="s">
        <v>132</v>
      </c>
      <c r="BB151" s="446"/>
      <c r="BC151" s="446"/>
      <c r="BD151" s="207" t="s">
        <v>135</v>
      </c>
      <c r="BK151" s="208"/>
      <c r="BL151" s="202"/>
      <c r="BM151" s="206" t="s">
        <v>127</v>
      </c>
      <c r="BN151" s="206" t="s">
        <v>128</v>
      </c>
      <c r="BO151" s="206" t="s">
        <v>130</v>
      </c>
      <c r="BP151" s="206" t="s">
        <v>129</v>
      </c>
      <c r="BQ151" s="206" t="s">
        <v>131</v>
      </c>
      <c r="BR151" s="206" t="s">
        <v>132</v>
      </c>
      <c r="BS151" s="446"/>
      <c r="BT151" s="446"/>
      <c r="BU151" s="207" t="s">
        <v>135</v>
      </c>
    </row>
    <row r="152" spans="3:76" ht="40" customHeight="1" x14ac:dyDescent="0.4">
      <c r="C152" s="947"/>
      <c r="D152" s="222" t="s">
        <v>311</v>
      </c>
      <c r="E152" s="422">
        <f>COUNTIF('All groups'!$XC:$XC,E$97)</f>
        <v>6</v>
      </c>
      <c r="F152" s="422">
        <f>COUNTIF('All groups'!$XC:$XC,F$97)</f>
        <v>1</v>
      </c>
      <c r="G152" s="422">
        <f>COUNTIF('All groups'!$XC:$XC,G$97)</f>
        <v>3</v>
      </c>
      <c r="H152" s="422">
        <f>COUNTIF('All groups'!$XC:$XC,H$97)</f>
        <v>9</v>
      </c>
      <c r="I152" s="422">
        <f>COUNTIF('All groups'!$XC:$XC,I$97)</f>
        <v>6</v>
      </c>
      <c r="J152" s="422">
        <f>COUNTIF('All groups'!$XC:$XC,J$97)</f>
        <v>9</v>
      </c>
      <c r="K152" s="422">
        <f>COUNTIF('All groups'!$XC:$XC,K$97)</f>
        <v>0</v>
      </c>
      <c r="L152" s="422">
        <f t="shared" si="67"/>
        <v>6</v>
      </c>
      <c r="M152" s="201"/>
      <c r="N152" s="947"/>
      <c r="O152" s="222" t="s">
        <v>311</v>
      </c>
      <c r="P152" s="422">
        <f>COUNTIF('All groups'!$XC:$XC,P$97)</f>
        <v>6</v>
      </c>
      <c r="Q152" s="422">
        <f>COUNTIF('All groups'!$XC:$XC,Q$97)</f>
        <v>1</v>
      </c>
      <c r="R152" s="422">
        <f t="shared" si="68"/>
        <v>12</v>
      </c>
      <c r="S152" s="422">
        <f t="shared" si="69"/>
        <v>15</v>
      </c>
      <c r="Y152" s="976"/>
      <c r="Z152" s="328" t="s">
        <v>311</v>
      </c>
      <c r="AA152" s="422">
        <f>COUNTIF('All groups'!$KE:$KE,AA$97)</f>
        <v>0</v>
      </c>
      <c r="AB152" s="422">
        <f>COUNTIF('All groups'!$KE:$KE,AB$97)</f>
        <v>0</v>
      </c>
      <c r="AC152" s="422">
        <f>COUNTIF('All groups'!$KE:$KE,AC$97)</f>
        <v>1</v>
      </c>
      <c r="AD152" s="422">
        <f>COUNTIF('All groups'!$KE:$KE,AD$97)</f>
        <v>0</v>
      </c>
      <c r="AE152" s="422">
        <f>COUNTIF('All groups'!$KE:$KE,AE$97)</f>
        <v>4</v>
      </c>
      <c r="AF152" s="422">
        <f>COUNTIF('All groups'!$KE:$KE,AF$97)</f>
        <v>2</v>
      </c>
      <c r="AG152" s="422">
        <f>COUNTIF('All groups'!$KE:$KE,AG$97)</f>
        <v>0</v>
      </c>
      <c r="AH152" s="422">
        <f t="shared" si="70"/>
        <v>0</v>
      </c>
      <c r="AK152" s="948"/>
      <c r="AL152" s="328" t="s">
        <v>311</v>
      </c>
      <c r="AM152" s="422">
        <f>COUNTIF('All groups'!$KE:$KE,AM$97)</f>
        <v>0</v>
      </c>
      <c r="AN152" s="422">
        <f>COUNTIF('All groups'!$KE:$KE,AN$97)</f>
        <v>0</v>
      </c>
      <c r="AO152" s="422">
        <f t="shared" si="71"/>
        <v>1</v>
      </c>
      <c r="AP152" s="422">
        <f t="shared" si="72"/>
        <v>6</v>
      </c>
      <c r="AT152" s="208"/>
      <c r="AU152" s="503" t="s">
        <v>136</v>
      </c>
      <c r="AV152" s="254">
        <f t="shared" ref="AV152:BA152" si="101">AV131/SUM($AV131:$BA131)</f>
        <v>0.33333333333333331</v>
      </c>
      <c r="AW152" s="254">
        <f t="shared" si="101"/>
        <v>0.33333333333333331</v>
      </c>
      <c r="AX152" s="254">
        <f t="shared" si="101"/>
        <v>0</v>
      </c>
      <c r="AY152" s="254">
        <f t="shared" si="101"/>
        <v>0</v>
      </c>
      <c r="AZ152" s="254">
        <f t="shared" si="101"/>
        <v>0.33333333333333331</v>
      </c>
      <c r="BA152" s="254">
        <f t="shared" si="101"/>
        <v>0</v>
      </c>
      <c r="BB152" s="431"/>
      <c r="BC152" s="431"/>
      <c r="BD152" s="254">
        <f>SUM(AV152:BA152)</f>
        <v>1</v>
      </c>
      <c r="BK152" s="208"/>
      <c r="BL152" s="427" t="s">
        <v>136</v>
      </c>
      <c r="BM152" s="254">
        <f t="shared" ref="BM152:BR166" si="102">BM131/SUM($BM131:$BR131)</f>
        <v>0.2</v>
      </c>
      <c r="BN152" s="254">
        <f t="shared" si="102"/>
        <v>0</v>
      </c>
      <c r="BO152" s="254">
        <f t="shared" si="102"/>
        <v>0</v>
      </c>
      <c r="BP152" s="254">
        <f t="shared" si="102"/>
        <v>0.8</v>
      </c>
      <c r="BQ152" s="254">
        <f t="shared" si="102"/>
        <v>0</v>
      </c>
      <c r="BR152" s="254">
        <f t="shared" si="102"/>
        <v>0</v>
      </c>
      <c r="BS152" s="431"/>
      <c r="BT152" s="431"/>
      <c r="BU152" s="254">
        <f>SUM(BM152:BT152)</f>
        <v>1</v>
      </c>
    </row>
    <row r="153" spans="3:76" ht="40" customHeight="1" x14ac:dyDescent="0.4">
      <c r="C153" s="947"/>
      <c r="D153" s="222" t="s">
        <v>312</v>
      </c>
      <c r="E153" s="422">
        <f>COUNTIF('All groups'!$XD:$XD,E$97)</f>
        <v>8</v>
      </c>
      <c r="F153" s="422">
        <f>COUNTIF('All groups'!$XD:$XD,F$97)</f>
        <v>1</v>
      </c>
      <c r="G153" s="422">
        <f>COUNTIF('All groups'!$XD:$XD,G$97)</f>
        <v>2</v>
      </c>
      <c r="H153" s="422">
        <f>COUNTIF('All groups'!$XD:$XD,H$97)</f>
        <v>9</v>
      </c>
      <c r="I153" s="422">
        <f>COUNTIF('All groups'!$XD:$XD,I$97)</f>
        <v>6</v>
      </c>
      <c r="J153" s="422">
        <f>COUNTIF('All groups'!$XD:$XD,J$97)</f>
        <v>8</v>
      </c>
      <c r="K153" s="422">
        <f>COUNTIF('All groups'!$XD:$XD,K$97)</f>
        <v>0</v>
      </c>
      <c r="L153" s="422">
        <f t="shared" si="67"/>
        <v>6</v>
      </c>
      <c r="M153" s="201"/>
      <c r="N153" s="947"/>
      <c r="O153" s="222" t="s">
        <v>312</v>
      </c>
      <c r="P153" s="422">
        <f>COUNTIF('All groups'!$XD:$XD,P$97)</f>
        <v>8</v>
      </c>
      <c r="Q153" s="422">
        <f>COUNTIF('All groups'!$XD:$XD,Q$97)</f>
        <v>1</v>
      </c>
      <c r="R153" s="422">
        <f t="shared" si="68"/>
        <v>11</v>
      </c>
      <c r="S153" s="422">
        <f t="shared" si="69"/>
        <v>14</v>
      </c>
      <c r="Y153" s="976"/>
      <c r="Z153" s="328" t="s">
        <v>312</v>
      </c>
      <c r="AA153" s="422">
        <f>COUNTIF('All groups'!$KF:$KF,AA$97)</f>
        <v>0</v>
      </c>
      <c r="AB153" s="422">
        <f>COUNTIF('All groups'!$KF:$KF,AB$97)</f>
        <v>0</v>
      </c>
      <c r="AC153" s="422">
        <f>COUNTIF('All groups'!$KF:$KF,AC$97)</f>
        <v>0</v>
      </c>
      <c r="AD153" s="422">
        <f>COUNTIF('All groups'!$KF:$KF,AD$97)</f>
        <v>0</v>
      </c>
      <c r="AE153" s="422">
        <f>COUNTIF('All groups'!$KF:$KF,AE$97)</f>
        <v>6</v>
      </c>
      <c r="AF153" s="422">
        <f>COUNTIF('All groups'!$KF:$KF,AF$97)</f>
        <v>0</v>
      </c>
      <c r="AG153" s="422">
        <f>COUNTIF('All groups'!$KF:$KF,AG$97)</f>
        <v>1</v>
      </c>
      <c r="AH153" s="422">
        <f t="shared" si="70"/>
        <v>0</v>
      </c>
      <c r="AK153" s="948"/>
      <c r="AL153" s="328" t="s">
        <v>312</v>
      </c>
      <c r="AM153" s="422">
        <f>COUNTIF('All groups'!$KF:$KF,AM$97)</f>
        <v>0</v>
      </c>
      <c r="AN153" s="422">
        <f>COUNTIF('All groups'!$KF:$KF,AN$97)</f>
        <v>0</v>
      </c>
      <c r="AO153" s="422">
        <f t="shared" si="71"/>
        <v>0</v>
      </c>
      <c r="AP153" s="422">
        <f t="shared" si="72"/>
        <v>6</v>
      </c>
      <c r="AT153" s="208"/>
      <c r="AU153" s="503" t="s">
        <v>138</v>
      </c>
      <c r="AV153" s="254">
        <f t="shared" ref="AV153:AV166" si="103">AV132/SUM($AV132:$BA132)</f>
        <v>0</v>
      </c>
      <c r="AW153" s="254">
        <f t="shared" ref="AW153:BA153" si="104">AW132/SUM($AV132:$BA132)</f>
        <v>0</v>
      </c>
      <c r="AX153" s="254">
        <f t="shared" si="104"/>
        <v>0</v>
      </c>
      <c r="AY153" s="254">
        <f t="shared" si="104"/>
        <v>0</v>
      </c>
      <c r="AZ153" s="254">
        <f t="shared" si="104"/>
        <v>0</v>
      </c>
      <c r="BA153" s="254">
        <f t="shared" si="104"/>
        <v>1</v>
      </c>
      <c r="BB153" s="431"/>
      <c r="BC153" s="431"/>
      <c r="BD153" s="254">
        <f t="shared" ref="BD153:BD166" si="105">SUM(AV153:BC153)</f>
        <v>1</v>
      </c>
      <c r="BK153" s="208"/>
      <c r="BL153" s="427" t="s">
        <v>138</v>
      </c>
      <c r="BM153" s="254">
        <f t="shared" si="102"/>
        <v>0.2</v>
      </c>
      <c r="BN153" s="254">
        <f t="shared" si="102"/>
        <v>0</v>
      </c>
      <c r="BO153" s="254">
        <f t="shared" si="102"/>
        <v>0</v>
      </c>
      <c r="BP153" s="254">
        <f t="shared" si="102"/>
        <v>0</v>
      </c>
      <c r="BQ153" s="254">
        <f t="shared" si="102"/>
        <v>0.4</v>
      </c>
      <c r="BR153" s="254">
        <f t="shared" si="102"/>
        <v>0.4</v>
      </c>
      <c r="BS153" s="431"/>
      <c r="BT153" s="431"/>
      <c r="BU153" s="254">
        <f t="shared" ref="BU153:BU166" si="106">SUM(BM153:BT153)</f>
        <v>1</v>
      </c>
    </row>
    <row r="154" spans="3:76" ht="40" customHeight="1" x14ac:dyDescent="0.4">
      <c r="C154" s="947" t="s">
        <v>313</v>
      </c>
      <c r="D154" s="222" t="s">
        <v>314</v>
      </c>
      <c r="E154" s="422">
        <f>COUNTIF('All groups'!$XE:$XE,E$97)</f>
        <v>9</v>
      </c>
      <c r="F154" s="422">
        <f>COUNTIF('All groups'!$XE:$XE,F$97)</f>
        <v>1</v>
      </c>
      <c r="G154" s="422">
        <f>COUNTIF('All groups'!$XE:$XE,G$97)</f>
        <v>3</v>
      </c>
      <c r="H154" s="422">
        <f>COUNTIF('All groups'!$XE:$XE,H$97)</f>
        <v>5</v>
      </c>
      <c r="I154" s="422">
        <f>COUNTIF('All groups'!$XE:$XE,I$97)</f>
        <v>8</v>
      </c>
      <c r="J154" s="422">
        <f>COUNTIF('All groups'!$XE:$XE,J$97)</f>
        <v>8</v>
      </c>
      <c r="K154" s="422">
        <f>COUNTIF('All groups'!$XE:$XE,K$97)</f>
        <v>0</v>
      </c>
      <c r="L154" s="422">
        <f t="shared" si="67"/>
        <v>6</v>
      </c>
      <c r="M154" s="201"/>
      <c r="N154" s="947" t="s">
        <v>313</v>
      </c>
      <c r="O154" s="222" t="s">
        <v>314</v>
      </c>
      <c r="P154" s="422">
        <f>COUNTIF('All groups'!$XE:$XE,P$97)</f>
        <v>9</v>
      </c>
      <c r="Q154" s="422">
        <f>COUNTIF('All groups'!$XE:$XE,Q$97)</f>
        <v>1</v>
      </c>
      <c r="R154" s="422">
        <f t="shared" si="68"/>
        <v>8</v>
      </c>
      <c r="S154" s="422">
        <f t="shared" si="69"/>
        <v>16</v>
      </c>
      <c r="Y154" s="976" t="s">
        <v>313</v>
      </c>
      <c r="Z154" s="328" t="s">
        <v>314</v>
      </c>
      <c r="AA154" s="422">
        <f>COUNTIF('All groups'!$KG:$KG,AA$97)</f>
        <v>1</v>
      </c>
      <c r="AB154" s="422">
        <f>COUNTIF('All groups'!$KG:$KG,AB$97)</f>
        <v>0</v>
      </c>
      <c r="AC154" s="422">
        <f>COUNTIF('All groups'!$KG:$KG,AC$97)</f>
        <v>0</v>
      </c>
      <c r="AD154" s="422">
        <f>COUNTIF('All groups'!$KG:$KG,AD$97)</f>
        <v>0</v>
      </c>
      <c r="AE154" s="422">
        <f>COUNTIF('All groups'!$KG:$KG,AE$97)</f>
        <v>4</v>
      </c>
      <c r="AF154" s="422">
        <f>COUNTIF('All groups'!$KG:$KG,AF$97)</f>
        <v>2</v>
      </c>
      <c r="AG154" s="422">
        <f>COUNTIF('All groups'!$KG:$KG,AG$97)</f>
        <v>0</v>
      </c>
      <c r="AH154" s="422">
        <f t="shared" si="70"/>
        <v>0</v>
      </c>
      <c r="AK154" s="948" t="s">
        <v>313</v>
      </c>
      <c r="AL154" s="328" t="s">
        <v>314</v>
      </c>
      <c r="AM154" s="422">
        <f>COUNTIF('All groups'!$KG:$KG,AM$97)</f>
        <v>1</v>
      </c>
      <c r="AN154" s="422">
        <f>COUNTIF('All groups'!$KG:$KG,AN$97)</f>
        <v>0</v>
      </c>
      <c r="AO154" s="422">
        <f t="shared" si="71"/>
        <v>0</v>
      </c>
      <c r="AP154" s="422">
        <f t="shared" si="72"/>
        <v>6</v>
      </c>
      <c r="AT154" s="208"/>
      <c r="AU154" s="503" t="s">
        <v>140</v>
      </c>
      <c r="AV154" s="254">
        <f t="shared" si="103"/>
        <v>0</v>
      </c>
      <c r="AW154" s="254">
        <f t="shared" ref="AW154:BA154" si="107">AW133/SUM($AV133:$BA133)</f>
        <v>0</v>
      </c>
      <c r="AX154" s="254">
        <f t="shared" si="107"/>
        <v>0</v>
      </c>
      <c r="AY154" s="254">
        <f t="shared" si="107"/>
        <v>1</v>
      </c>
      <c r="AZ154" s="254">
        <f t="shared" si="107"/>
        <v>0</v>
      </c>
      <c r="BA154" s="254">
        <f t="shared" si="107"/>
        <v>0</v>
      </c>
      <c r="BB154" s="431"/>
      <c r="BC154" s="431"/>
      <c r="BD154" s="254">
        <f t="shared" si="105"/>
        <v>1</v>
      </c>
      <c r="BK154" s="208"/>
      <c r="BL154" s="427" t="s">
        <v>140</v>
      </c>
      <c r="BM154" s="254">
        <f t="shared" si="102"/>
        <v>0</v>
      </c>
      <c r="BN154" s="254">
        <f t="shared" si="102"/>
        <v>0.2</v>
      </c>
      <c r="BO154" s="254">
        <f t="shared" si="102"/>
        <v>0.2</v>
      </c>
      <c r="BP154" s="254">
        <f t="shared" si="102"/>
        <v>0.2</v>
      </c>
      <c r="BQ154" s="254">
        <f t="shared" si="102"/>
        <v>0</v>
      </c>
      <c r="BR154" s="254">
        <f t="shared" si="102"/>
        <v>0.4</v>
      </c>
      <c r="BS154" s="431"/>
      <c r="BT154" s="431"/>
      <c r="BU154" s="254">
        <f t="shared" si="106"/>
        <v>1</v>
      </c>
    </row>
    <row r="155" spans="3:76" ht="40" customHeight="1" x14ac:dyDescent="0.4">
      <c r="C155" s="947"/>
      <c r="D155" s="222" t="s">
        <v>315</v>
      </c>
      <c r="E155" s="422">
        <f>COUNTIF('All groups'!$XF:$XF,E$97)</f>
        <v>17</v>
      </c>
      <c r="F155" s="422">
        <f>COUNTIF('All groups'!$XF:$XF,F$97)</f>
        <v>3</v>
      </c>
      <c r="G155" s="422">
        <f>COUNTIF('All groups'!$XF:$XF,G$97)</f>
        <v>3</v>
      </c>
      <c r="H155" s="422">
        <f>COUNTIF('All groups'!$XF:$XF,H$97)</f>
        <v>3</v>
      </c>
      <c r="I155" s="422">
        <f>COUNTIF('All groups'!$XF:$XF,I$97)</f>
        <v>2</v>
      </c>
      <c r="J155" s="422">
        <f>COUNTIF('All groups'!$XF:$XF,J$97)</f>
        <v>6</v>
      </c>
      <c r="K155" s="422">
        <f>COUNTIF('All groups'!$XF:$XF,K$97)</f>
        <v>0</v>
      </c>
      <c r="L155" s="422">
        <f t="shared" si="67"/>
        <v>6</v>
      </c>
      <c r="M155" s="201"/>
      <c r="N155" s="947"/>
      <c r="O155" s="222" t="s">
        <v>315</v>
      </c>
      <c r="P155" s="422">
        <f>COUNTIF('All groups'!$XF:$XF,P$97)</f>
        <v>17</v>
      </c>
      <c r="Q155" s="422">
        <f>COUNTIF('All groups'!$XF:$XF,Q$97)</f>
        <v>3</v>
      </c>
      <c r="R155" s="422">
        <f t="shared" si="68"/>
        <v>6</v>
      </c>
      <c r="S155" s="422">
        <f t="shared" si="69"/>
        <v>8</v>
      </c>
      <c r="Y155" s="976"/>
      <c r="Z155" s="328" t="s">
        <v>315</v>
      </c>
      <c r="AA155" s="422">
        <f>COUNTIF('All groups'!$KH:$KH,AA$97)</f>
        <v>1</v>
      </c>
      <c r="AB155" s="422">
        <f>COUNTIF('All groups'!$KH:$KH,AB$97)</f>
        <v>0</v>
      </c>
      <c r="AC155" s="422">
        <f>COUNTIF('All groups'!$KH:$KH,AC$97)</f>
        <v>0</v>
      </c>
      <c r="AD155" s="422">
        <f>COUNTIF('All groups'!$KH:$KH,AD$97)</f>
        <v>1</v>
      </c>
      <c r="AE155" s="422">
        <f>COUNTIF('All groups'!$KH:$KH,AE$97)</f>
        <v>4</v>
      </c>
      <c r="AF155" s="422">
        <f>COUNTIF('All groups'!$KH:$KH,AF$97)</f>
        <v>0</v>
      </c>
      <c r="AG155" s="422">
        <f>COUNTIF('All groups'!$KH:$KH,AG$97)</f>
        <v>1</v>
      </c>
      <c r="AH155" s="422">
        <f t="shared" si="70"/>
        <v>0</v>
      </c>
      <c r="AK155" s="948"/>
      <c r="AL155" s="328" t="s">
        <v>315</v>
      </c>
      <c r="AM155" s="422">
        <f>COUNTIF('All groups'!$KH:$KH,AM$97)</f>
        <v>1</v>
      </c>
      <c r="AN155" s="422">
        <f>COUNTIF('All groups'!$KH:$KH,AN$97)</f>
        <v>0</v>
      </c>
      <c r="AO155" s="422">
        <f t="shared" si="71"/>
        <v>1</v>
      </c>
      <c r="AP155" s="422">
        <f t="shared" si="72"/>
        <v>4</v>
      </c>
      <c r="AT155" s="208"/>
      <c r="AU155" s="503" t="s">
        <v>142</v>
      </c>
      <c r="AV155" s="254">
        <f t="shared" si="103"/>
        <v>0.33333333333333331</v>
      </c>
      <c r="AW155" s="254">
        <f t="shared" ref="AW155:BA155" si="108">AW134/SUM($AV134:$BA134)</f>
        <v>0.33333333333333331</v>
      </c>
      <c r="AX155" s="254">
        <f t="shared" si="108"/>
        <v>0</v>
      </c>
      <c r="AY155" s="254">
        <f t="shared" si="108"/>
        <v>0</v>
      </c>
      <c r="AZ155" s="254">
        <f t="shared" si="108"/>
        <v>0.33333333333333331</v>
      </c>
      <c r="BA155" s="254">
        <f t="shared" si="108"/>
        <v>0</v>
      </c>
      <c r="BB155" s="431"/>
      <c r="BC155" s="431"/>
      <c r="BD155" s="254">
        <f t="shared" si="105"/>
        <v>1</v>
      </c>
      <c r="BK155" s="208"/>
      <c r="BL155" s="427" t="s">
        <v>142</v>
      </c>
      <c r="BM155" s="254">
        <f t="shared" si="102"/>
        <v>0.2</v>
      </c>
      <c r="BN155" s="254">
        <f t="shared" si="102"/>
        <v>0</v>
      </c>
      <c r="BO155" s="254">
        <f t="shared" si="102"/>
        <v>0.2</v>
      </c>
      <c r="BP155" s="254">
        <f t="shared" si="102"/>
        <v>0.2</v>
      </c>
      <c r="BQ155" s="254">
        <f t="shared" si="102"/>
        <v>0</v>
      </c>
      <c r="BR155" s="254">
        <f t="shared" si="102"/>
        <v>0.4</v>
      </c>
      <c r="BS155" s="431"/>
      <c r="BT155" s="431"/>
      <c r="BU155" s="254">
        <f t="shared" si="106"/>
        <v>1</v>
      </c>
    </row>
    <row r="156" spans="3:76" ht="40" customHeight="1" x14ac:dyDescent="0.4">
      <c r="C156" s="947"/>
      <c r="D156" s="222" t="s">
        <v>316</v>
      </c>
      <c r="E156" s="422">
        <f>COUNTIF('All groups'!$XG:$XG,E$97)</f>
        <v>21</v>
      </c>
      <c r="F156" s="422">
        <f>COUNTIF('All groups'!$XG:$XG,F$97)</f>
        <v>2</v>
      </c>
      <c r="G156" s="422">
        <f>COUNTIF('All groups'!$XG:$XG,G$97)</f>
        <v>1</v>
      </c>
      <c r="H156" s="422">
        <f>COUNTIF('All groups'!$XG:$XG,H$97)</f>
        <v>3</v>
      </c>
      <c r="I156" s="422">
        <f>COUNTIF('All groups'!$XG:$XG,I$97)</f>
        <v>1</v>
      </c>
      <c r="J156" s="422">
        <f>COUNTIF('All groups'!$XG:$XG,J$97)</f>
        <v>6</v>
      </c>
      <c r="K156" s="422">
        <f>COUNTIF('All groups'!$XG:$XG,K$97)</f>
        <v>0</v>
      </c>
      <c r="L156" s="422">
        <f t="shared" si="67"/>
        <v>6</v>
      </c>
      <c r="M156" s="201"/>
      <c r="N156" s="947"/>
      <c r="O156" s="222" t="s">
        <v>316</v>
      </c>
      <c r="P156" s="422">
        <f>COUNTIF('All groups'!$XG:$XG,P$97)</f>
        <v>21</v>
      </c>
      <c r="Q156" s="422">
        <f>COUNTIF('All groups'!$XG:$XG,Q$97)</f>
        <v>2</v>
      </c>
      <c r="R156" s="422">
        <f t="shared" si="68"/>
        <v>4</v>
      </c>
      <c r="S156" s="422">
        <f t="shared" si="69"/>
        <v>7</v>
      </c>
      <c r="Y156" s="976"/>
      <c r="Z156" s="328" t="s">
        <v>316</v>
      </c>
      <c r="AA156" s="422">
        <f>COUNTIF('All groups'!$KI:$KI,AA$97)</f>
        <v>1</v>
      </c>
      <c r="AB156" s="422">
        <f>COUNTIF('All groups'!$KI:$KI,AB$97)</f>
        <v>0</v>
      </c>
      <c r="AC156" s="422">
        <f>COUNTIF('All groups'!$KI:$KI,AC$97)</f>
        <v>0</v>
      </c>
      <c r="AD156" s="422">
        <f>COUNTIF('All groups'!$KI:$KI,AD$97)</f>
        <v>1</v>
      </c>
      <c r="AE156" s="422">
        <f>COUNTIF('All groups'!$KI:$KI,AE$97)</f>
        <v>4</v>
      </c>
      <c r="AF156" s="422">
        <f>COUNTIF('All groups'!$KI:$KI,AF$97)</f>
        <v>0</v>
      </c>
      <c r="AG156" s="422">
        <f>COUNTIF('All groups'!$KI:$KI,AG$97)</f>
        <v>1</v>
      </c>
      <c r="AH156" s="422">
        <f t="shared" si="70"/>
        <v>0</v>
      </c>
      <c r="AK156" s="948"/>
      <c r="AL156" s="328" t="s">
        <v>316</v>
      </c>
      <c r="AM156" s="422">
        <f>COUNTIF('All groups'!$KI:$KI,AM$97)</f>
        <v>1</v>
      </c>
      <c r="AN156" s="422">
        <f>COUNTIF('All groups'!$KI:$KI,AN$97)</f>
        <v>0</v>
      </c>
      <c r="AO156" s="422">
        <f t="shared" si="71"/>
        <v>1</v>
      </c>
      <c r="AP156" s="422">
        <f t="shared" si="72"/>
        <v>4</v>
      </c>
      <c r="AT156" s="208"/>
      <c r="AU156" s="503" t="s">
        <v>144</v>
      </c>
      <c r="AV156" s="254">
        <f t="shared" si="103"/>
        <v>0</v>
      </c>
      <c r="AW156" s="254">
        <f t="shared" ref="AW156:BA156" si="109">AW135/SUM($AV135:$BA135)</f>
        <v>0</v>
      </c>
      <c r="AX156" s="254">
        <f t="shared" si="109"/>
        <v>0</v>
      </c>
      <c r="AY156" s="254">
        <f t="shared" si="109"/>
        <v>0.33333333333333331</v>
      </c>
      <c r="AZ156" s="254">
        <f t="shared" si="109"/>
        <v>0</v>
      </c>
      <c r="BA156" s="254">
        <f t="shared" si="109"/>
        <v>0.66666666666666663</v>
      </c>
      <c r="BB156" s="431"/>
      <c r="BC156" s="431"/>
      <c r="BD156" s="254">
        <f t="shared" si="105"/>
        <v>1</v>
      </c>
      <c r="BK156" s="208"/>
      <c r="BL156" s="427" t="s">
        <v>144</v>
      </c>
      <c r="BM156" s="254">
        <f t="shared" si="102"/>
        <v>0</v>
      </c>
      <c r="BN156" s="254">
        <f t="shared" si="102"/>
        <v>0</v>
      </c>
      <c r="BO156" s="254">
        <f t="shared" si="102"/>
        <v>0.2</v>
      </c>
      <c r="BP156" s="254">
        <f t="shared" si="102"/>
        <v>0</v>
      </c>
      <c r="BQ156" s="254">
        <f t="shared" si="102"/>
        <v>0</v>
      </c>
      <c r="BR156" s="254">
        <f t="shared" si="102"/>
        <v>0.8</v>
      </c>
      <c r="BS156" s="431"/>
      <c r="BT156" s="431"/>
      <c r="BU156" s="254">
        <f t="shared" si="106"/>
        <v>1</v>
      </c>
    </row>
    <row r="157" spans="3:76" ht="40" customHeight="1" x14ac:dyDescent="0.4">
      <c r="C157" s="947"/>
      <c r="D157" s="222" t="s">
        <v>317</v>
      </c>
      <c r="E157" s="422">
        <f>COUNTIF('All groups'!$XH:$XH,E$97)</f>
        <v>22</v>
      </c>
      <c r="F157" s="422">
        <f>COUNTIF('All groups'!$XH:$XH,F$97)</f>
        <v>1</v>
      </c>
      <c r="G157" s="422">
        <f>COUNTIF('All groups'!$XH:$XH,G$97)</f>
        <v>0</v>
      </c>
      <c r="H157" s="422">
        <f>COUNTIF('All groups'!$XH:$XH,H$97)</f>
        <v>5</v>
      </c>
      <c r="I157" s="422">
        <f>COUNTIF('All groups'!$XH:$XH,I$97)</f>
        <v>1</v>
      </c>
      <c r="J157" s="422">
        <f>COUNTIF('All groups'!$XH:$XH,J$97)</f>
        <v>5</v>
      </c>
      <c r="K157" s="422">
        <f>COUNTIF('All groups'!$XH:$XH,K$97)</f>
        <v>0</v>
      </c>
      <c r="L157" s="422">
        <f t="shared" si="67"/>
        <v>6</v>
      </c>
      <c r="M157" s="201"/>
      <c r="N157" s="947"/>
      <c r="O157" s="222" t="s">
        <v>317</v>
      </c>
      <c r="P157" s="422">
        <f>COUNTIF('All groups'!$XH:$XH,P$97)</f>
        <v>22</v>
      </c>
      <c r="Q157" s="422">
        <f>COUNTIF('All groups'!$XH:$XH,Q$97)</f>
        <v>1</v>
      </c>
      <c r="R157" s="422">
        <f t="shared" si="68"/>
        <v>5</v>
      </c>
      <c r="S157" s="422">
        <f t="shared" si="69"/>
        <v>6</v>
      </c>
      <c r="Y157" s="976"/>
      <c r="Z157" s="328" t="s">
        <v>317</v>
      </c>
      <c r="AA157" s="422">
        <f>COUNTIF('All groups'!$KJ:$KJ,AA$97)</f>
        <v>2</v>
      </c>
      <c r="AB157" s="422">
        <f>COUNTIF('All groups'!$KJ:$KJ,AB$97)</f>
        <v>0</v>
      </c>
      <c r="AC157" s="422">
        <f>COUNTIF('All groups'!$KJ:$KJ,AC$97)</f>
        <v>1</v>
      </c>
      <c r="AD157" s="422">
        <f>COUNTIF('All groups'!$KJ:$KJ,AD$97)</f>
        <v>0</v>
      </c>
      <c r="AE157" s="422">
        <f>COUNTIF('All groups'!$KJ:$KJ,AE$97)</f>
        <v>3</v>
      </c>
      <c r="AF157" s="422">
        <f>COUNTIF('All groups'!$KJ:$KJ,AF$97)</f>
        <v>1</v>
      </c>
      <c r="AG157" s="422">
        <f>COUNTIF('All groups'!$KJ:$KJ,AG$97)</f>
        <v>0</v>
      </c>
      <c r="AH157" s="422">
        <f t="shared" si="70"/>
        <v>0</v>
      </c>
      <c r="AK157" s="948"/>
      <c r="AL157" s="328" t="s">
        <v>317</v>
      </c>
      <c r="AM157" s="422">
        <f>COUNTIF('All groups'!$KJ:$KJ,AM$97)</f>
        <v>2</v>
      </c>
      <c r="AN157" s="422">
        <f>COUNTIF('All groups'!$KJ:$KJ,AN$97)</f>
        <v>0</v>
      </c>
      <c r="AO157" s="422">
        <f t="shared" si="71"/>
        <v>1</v>
      </c>
      <c r="AP157" s="422">
        <f t="shared" si="72"/>
        <v>4</v>
      </c>
      <c r="AT157" s="208"/>
      <c r="AU157" s="503" t="s">
        <v>146</v>
      </c>
      <c r="AV157" s="254">
        <f t="shared" si="103"/>
        <v>0</v>
      </c>
      <c r="AW157" s="254">
        <f t="shared" ref="AW157:BA157" si="110">AW136/SUM($AV136:$BA136)</f>
        <v>0</v>
      </c>
      <c r="AX157" s="254">
        <f t="shared" si="110"/>
        <v>0</v>
      </c>
      <c r="AY157" s="254">
        <f t="shared" si="110"/>
        <v>0.66666666666666663</v>
      </c>
      <c r="AZ157" s="254">
        <f t="shared" si="110"/>
        <v>0</v>
      </c>
      <c r="BA157" s="254">
        <f t="shared" si="110"/>
        <v>0.33333333333333331</v>
      </c>
      <c r="BB157" s="431"/>
      <c r="BC157" s="431"/>
      <c r="BD157" s="254">
        <f t="shared" si="105"/>
        <v>1</v>
      </c>
      <c r="BK157" s="208"/>
      <c r="BL157" s="427" t="s">
        <v>146</v>
      </c>
      <c r="BM157" s="254">
        <f t="shared" si="102"/>
        <v>0.2</v>
      </c>
      <c r="BN157" s="254">
        <f t="shared" si="102"/>
        <v>0</v>
      </c>
      <c r="BO157" s="254">
        <f t="shared" si="102"/>
        <v>0</v>
      </c>
      <c r="BP157" s="254">
        <f t="shared" si="102"/>
        <v>0.2</v>
      </c>
      <c r="BQ157" s="254">
        <f t="shared" si="102"/>
        <v>0.4</v>
      </c>
      <c r="BR157" s="254">
        <f t="shared" si="102"/>
        <v>0.2</v>
      </c>
      <c r="BS157" s="431"/>
      <c r="BT157" s="431"/>
      <c r="BU157" s="254">
        <f t="shared" si="106"/>
        <v>1</v>
      </c>
    </row>
    <row r="158" spans="3:76" ht="40" customHeight="1" x14ac:dyDescent="0.4">
      <c r="C158" s="947" t="s">
        <v>318</v>
      </c>
      <c r="D158" s="222" t="s">
        <v>319</v>
      </c>
      <c r="E158" s="422">
        <f>COUNTIF('All groups'!$XI:$XI,E$97)</f>
        <v>12</v>
      </c>
      <c r="F158" s="422">
        <f>COUNTIF('All groups'!$XI:$XI,F$97)</f>
        <v>2</v>
      </c>
      <c r="G158" s="422">
        <f>COUNTIF('All groups'!$XI:$XI,G$97)</f>
        <v>1</v>
      </c>
      <c r="H158" s="422">
        <f>COUNTIF('All groups'!$XI:$XI,H$97)</f>
        <v>6</v>
      </c>
      <c r="I158" s="422">
        <f>COUNTIF('All groups'!$XI:$XI,I$97)</f>
        <v>4</v>
      </c>
      <c r="J158" s="422">
        <f>COUNTIF('All groups'!$XI:$XI,J$97)</f>
        <v>7</v>
      </c>
      <c r="K158" s="422">
        <f>COUNTIF('All groups'!$XI:$XI,K$97)</f>
        <v>0</v>
      </c>
      <c r="L158" s="422">
        <f t="shared" si="67"/>
        <v>8</v>
      </c>
      <c r="M158" s="201"/>
      <c r="N158" s="947" t="s">
        <v>318</v>
      </c>
      <c r="O158" s="222" t="s">
        <v>319</v>
      </c>
      <c r="P158" s="422">
        <f>COUNTIF('All groups'!$XI:$XI,P$97)</f>
        <v>12</v>
      </c>
      <c r="Q158" s="422">
        <f>COUNTIF('All groups'!$XI:$XI,Q$97)</f>
        <v>2</v>
      </c>
      <c r="R158" s="422">
        <f t="shared" si="68"/>
        <v>7</v>
      </c>
      <c r="S158" s="422">
        <f t="shared" si="69"/>
        <v>11</v>
      </c>
      <c r="Y158" s="976" t="s">
        <v>318</v>
      </c>
      <c r="Z158" s="328" t="s">
        <v>319</v>
      </c>
      <c r="AA158" s="422">
        <f>COUNTIF('All groups'!$KK:$KK,AA$97)</f>
        <v>1</v>
      </c>
      <c r="AB158" s="422">
        <f>COUNTIF('All groups'!$KK:$KK,AB$97)</f>
        <v>0</v>
      </c>
      <c r="AC158" s="422">
        <f>COUNTIF('All groups'!$KK:$KK,AC$97)</f>
        <v>1</v>
      </c>
      <c r="AD158" s="422">
        <f>COUNTIF('All groups'!$KK:$KK,AD$97)</f>
        <v>0</v>
      </c>
      <c r="AE158" s="422">
        <f>COUNTIF('All groups'!$KK:$KK,AE$97)</f>
        <v>5</v>
      </c>
      <c r="AF158" s="422">
        <f>COUNTIF('All groups'!$KK:$KK,AF$97)</f>
        <v>0</v>
      </c>
      <c r="AG158" s="422">
        <f>COUNTIF('All groups'!$KK:$KK,AG$97)</f>
        <v>0</v>
      </c>
      <c r="AH158" s="422">
        <f t="shared" si="70"/>
        <v>0</v>
      </c>
      <c r="AK158" s="948" t="s">
        <v>318</v>
      </c>
      <c r="AL158" s="328" t="s">
        <v>319</v>
      </c>
      <c r="AM158" s="422">
        <f>COUNTIF('All groups'!$KK:$KK,AM$97)</f>
        <v>1</v>
      </c>
      <c r="AN158" s="422">
        <f>COUNTIF('All groups'!$KK:$KK,AN$97)</f>
        <v>0</v>
      </c>
      <c r="AO158" s="422">
        <f t="shared" si="71"/>
        <v>1</v>
      </c>
      <c r="AP158" s="422">
        <f t="shared" si="72"/>
        <v>5</v>
      </c>
      <c r="AT158" s="208"/>
      <c r="AU158" s="503" t="s">
        <v>148</v>
      </c>
      <c r="AV158" s="254">
        <f t="shared" si="103"/>
        <v>0</v>
      </c>
      <c r="AW158" s="254">
        <f t="shared" ref="AW158:BA158" si="111">AW137/SUM($AV137:$BA137)</f>
        <v>0</v>
      </c>
      <c r="AX158" s="254">
        <f t="shared" si="111"/>
        <v>0</v>
      </c>
      <c r="AY158" s="254">
        <f t="shared" si="111"/>
        <v>0.33333333333333331</v>
      </c>
      <c r="AZ158" s="254">
        <f t="shared" si="111"/>
        <v>0.66666666666666663</v>
      </c>
      <c r="BA158" s="254">
        <f t="shared" si="111"/>
        <v>0</v>
      </c>
      <c r="BB158" s="431"/>
      <c r="BC158" s="431"/>
      <c r="BD158" s="254">
        <f t="shared" si="105"/>
        <v>1</v>
      </c>
      <c r="BK158" s="208"/>
      <c r="BL158" s="427" t="s">
        <v>148</v>
      </c>
      <c r="BM158" s="254">
        <f t="shared" si="102"/>
        <v>0.2</v>
      </c>
      <c r="BN158" s="254">
        <f t="shared" si="102"/>
        <v>0</v>
      </c>
      <c r="BO158" s="254">
        <f t="shared" si="102"/>
        <v>0.2</v>
      </c>
      <c r="BP158" s="254">
        <f t="shared" si="102"/>
        <v>0</v>
      </c>
      <c r="BQ158" s="254">
        <f t="shared" si="102"/>
        <v>0.2</v>
      </c>
      <c r="BR158" s="254">
        <f t="shared" si="102"/>
        <v>0.4</v>
      </c>
      <c r="BS158" s="431"/>
      <c r="BT158" s="431"/>
      <c r="BU158" s="254">
        <f t="shared" si="106"/>
        <v>1</v>
      </c>
    </row>
    <row r="159" spans="3:76" ht="40" customHeight="1" x14ac:dyDescent="0.4">
      <c r="C159" s="947"/>
      <c r="D159" s="222" t="s">
        <v>320</v>
      </c>
      <c r="E159" s="422">
        <f>COUNTIF('All groups'!$XJ:$XJ,E$97)</f>
        <v>18</v>
      </c>
      <c r="F159" s="422">
        <f>COUNTIF('All groups'!$XJ:$XJ,F$97)</f>
        <v>3</v>
      </c>
      <c r="G159" s="422">
        <f>COUNTIF('All groups'!$XJ:$XJ,G$97)</f>
        <v>0</v>
      </c>
      <c r="H159" s="422">
        <f>COUNTIF('All groups'!$XJ:$XJ,H$97)</f>
        <v>3</v>
      </c>
      <c r="I159" s="422">
        <f>COUNTIF('All groups'!$XJ:$XJ,I$97)</f>
        <v>2</v>
      </c>
      <c r="J159" s="422">
        <f>COUNTIF('All groups'!$XJ:$XJ,J$97)</f>
        <v>6</v>
      </c>
      <c r="K159" s="422">
        <f>COUNTIF('All groups'!$XJ:$XJ,K$97)</f>
        <v>0</v>
      </c>
      <c r="L159" s="422">
        <f t="shared" si="67"/>
        <v>8</v>
      </c>
      <c r="M159" s="201"/>
      <c r="N159" s="947"/>
      <c r="O159" s="222" t="s">
        <v>320</v>
      </c>
      <c r="P159" s="422">
        <f>COUNTIF('All groups'!$XJ:$XJ,P$97)</f>
        <v>18</v>
      </c>
      <c r="Q159" s="422">
        <f>COUNTIF('All groups'!$XJ:$XJ,Q$97)</f>
        <v>3</v>
      </c>
      <c r="R159" s="422">
        <f t="shared" si="68"/>
        <v>3</v>
      </c>
      <c r="S159" s="422">
        <f t="shared" si="69"/>
        <v>8</v>
      </c>
      <c r="Y159" s="976"/>
      <c r="Z159" s="328" t="s">
        <v>320</v>
      </c>
      <c r="AA159" s="422">
        <f>COUNTIF('All groups'!$KL:$KL,AA$97)</f>
        <v>1</v>
      </c>
      <c r="AB159" s="422">
        <f>COUNTIF('All groups'!$KL:$KL,AB$97)</f>
        <v>0</v>
      </c>
      <c r="AC159" s="422">
        <f>COUNTIF('All groups'!$KL:$KL,AC$97)</f>
        <v>0</v>
      </c>
      <c r="AD159" s="422">
        <f>COUNTIF('All groups'!$KL:$KL,AD$97)</f>
        <v>1</v>
      </c>
      <c r="AE159" s="422">
        <f>COUNTIF('All groups'!$KL:$KL,AE$97)</f>
        <v>4</v>
      </c>
      <c r="AF159" s="422">
        <f>COUNTIF('All groups'!$KL:$KL,AF$97)</f>
        <v>0</v>
      </c>
      <c r="AG159" s="422">
        <f>COUNTIF('All groups'!$KL:$KL,AG$97)</f>
        <v>1</v>
      </c>
      <c r="AH159" s="422">
        <f t="shared" si="70"/>
        <v>0</v>
      </c>
      <c r="AK159" s="948"/>
      <c r="AL159" s="328" t="s">
        <v>320</v>
      </c>
      <c r="AM159" s="422">
        <f>COUNTIF('All groups'!$KL:$KL,AM$97)</f>
        <v>1</v>
      </c>
      <c r="AN159" s="422">
        <f>COUNTIF('All groups'!$KL:$KL,AN$97)</f>
        <v>0</v>
      </c>
      <c r="AO159" s="422">
        <f t="shared" si="71"/>
        <v>1</v>
      </c>
      <c r="AP159" s="422">
        <f t="shared" si="72"/>
        <v>4</v>
      </c>
      <c r="AT159" s="208"/>
      <c r="AU159" s="503" t="s">
        <v>150</v>
      </c>
      <c r="AV159" s="254">
        <f t="shared" si="103"/>
        <v>0</v>
      </c>
      <c r="AW159" s="254">
        <f t="shared" ref="AW159:BA159" si="112">AW138/SUM($AV138:$BA138)</f>
        <v>0</v>
      </c>
      <c r="AX159" s="254">
        <f t="shared" si="112"/>
        <v>0</v>
      </c>
      <c r="AY159" s="254">
        <f t="shared" si="112"/>
        <v>0.33333333333333331</v>
      </c>
      <c r="AZ159" s="254">
        <f t="shared" si="112"/>
        <v>0.66666666666666663</v>
      </c>
      <c r="BA159" s="254">
        <f t="shared" si="112"/>
        <v>0</v>
      </c>
      <c r="BB159" s="431"/>
      <c r="BC159" s="431"/>
      <c r="BD159" s="254">
        <f t="shared" si="105"/>
        <v>1</v>
      </c>
      <c r="BK159" s="208"/>
      <c r="BL159" s="427" t="s">
        <v>150</v>
      </c>
      <c r="BM159" s="254">
        <f t="shared" si="102"/>
        <v>0.2</v>
      </c>
      <c r="BN159" s="254">
        <f t="shared" si="102"/>
        <v>0</v>
      </c>
      <c r="BO159" s="254">
        <f t="shared" si="102"/>
        <v>0.2</v>
      </c>
      <c r="BP159" s="254">
        <f t="shared" si="102"/>
        <v>0</v>
      </c>
      <c r="BQ159" s="254">
        <f t="shared" si="102"/>
        <v>0</v>
      </c>
      <c r="BR159" s="254">
        <f t="shared" si="102"/>
        <v>0.6</v>
      </c>
      <c r="BS159" s="431"/>
      <c r="BT159" s="431"/>
      <c r="BU159" s="254">
        <f t="shared" si="106"/>
        <v>1</v>
      </c>
    </row>
    <row r="160" spans="3:76" ht="40" customHeight="1" x14ac:dyDescent="0.4">
      <c r="C160" s="947"/>
      <c r="D160" s="222" t="s">
        <v>316</v>
      </c>
      <c r="E160" s="422">
        <f>COUNTIF('All groups'!$XK:$XK,E$97)</f>
        <v>18</v>
      </c>
      <c r="F160" s="422">
        <f>COUNTIF('All groups'!$XK:$XK,F$97)</f>
        <v>3</v>
      </c>
      <c r="G160" s="422">
        <f>COUNTIF('All groups'!$XK:$XK,G$97)</f>
        <v>1</v>
      </c>
      <c r="H160" s="422">
        <f>COUNTIF('All groups'!$XK:$XK,H$97)</f>
        <v>2</v>
      </c>
      <c r="I160" s="422">
        <f>COUNTIF('All groups'!$XK:$XK,I$97)</f>
        <v>3</v>
      </c>
      <c r="J160" s="422">
        <f>COUNTIF('All groups'!$XK:$XK,J$97)</f>
        <v>5</v>
      </c>
      <c r="K160" s="422">
        <f>COUNTIF('All groups'!$XK:$XK,K$97)</f>
        <v>0</v>
      </c>
      <c r="L160" s="422">
        <f t="shared" si="67"/>
        <v>8</v>
      </c>
      <c r="M160" s="201"/>
      <c r="N160" s="947"/>
      <c r="O160" s="222" t="s">
        <v>316</v>
      </c>
      <c r="P160" s="422">
        <f>COUNTIF('All groups'!$XK:$XK,P$97)</f>
        <v>18</v>
      </c>
      <c r="Q160" s="422">
        <f>COUNTIF('All groups'!$XK:$XK,Q$97)</f>
        <v>3</v>
      </c>
      <c r="R160" s="422">
        <f t="shared" si="68"/>
        <v>3</v>
      </c>
      <c r="S160" s="422">
        <f t="shared" si="69"/>
        <v>8</v>
      </c>
      <c r="Y160" s="976"/>
      <c r="Z160" s="328" t="s">
        <v>316</v>
      </c>
      <c r="AA160" s="422">
        <f>COUNTIF('All groups'!$KM:$KM,AA$97)</f>
        <v>1</v>
      </c>
      <c r="AB160" s="422">
        <f>COUNTIF('All groups'!$KM:$KM,AB$97)</f>
        <v>0</v>
      </c>
      <c r="AC160" s="422">
        <f>COUNTIF('All groups'!$KM:$KM,AC$97)</f>
        <v>0</v>
      </c>
      <c r="AD160" s="422">
        <f>COUNTIF('All groups'!$KM:$KM,AD$97)</f>
        <v>1</v>
      </c>
      <c r="AE160" s="422">
        <f>COUNTIF('All groups'!$KM:$KM,AE$97)</f>
        <v>4</v>
      </c>
      <c r="AF160" s="422">
        <f>COUNTIF('All groups'!$KM:$KM,AF$97)</f>
        <v>0</v>
      </c>
      <c r="AG160" s="422">
        <f>COUNTIF('All groups'!$KM:$KM,AG$97)</f>
        <v>1</v>
      </c>
      <c r="AH160" s="422">
        <f t="shared" si="70"/>
        <v>0</v>
      </c>
      <c r="AK160" s="948"/>
      <c r="AL160" s="328" t="s">
        <v>316</v>
      </c>
      <c r="AM160" s="422">
        <f>COUNTIF('All groups'!$KM:$KM,AM$97)</f>
        <v>1</v>
      </c>
      <c r="AN160" s="422">
        <f>COUNTIF('All groups'!$KM:$KM,AN$97)</f>
        <v>0</v>
      </c>
      <c r="AO160" s="422">
        <f t="shared" si="71"/>
        <v>1</v>
      </c>
      <c r="AP160" s="422">
        <f t="shared" si="72"/>
        <v>4</v>
      </c>
      <c r="AT160" s="208"/>
      <c r="AU160" s="503" t="s">
        <v>152</v>
      </c>
      <c r="AV160" s="254">
        <f t="shared" si="103"/>
        <v>0</v>
      </c>
      <c r="AW160" s="254">
        <f t="shared" ref="AW160:BA160" si="113">AW139/SUM($AV139:$BA139)</f>
        <v>0</v>
      </c>
      <c r="AX160" s="254">
        <f t="shared" si="113"/>
        <v>0</v>
      </c>
      <c r="AY160" s="254">
        <f t="shared" si="113"/>
        <v>0</v>
      </c>
      <c r="AZ160" s="254">
        <f t="shared" si="113"/>
        <v>0.5</v>
      </c>
      <c r="BA160" s="254">
        <f t="shared" si="113"/>
        <v>0.5</v>
      </c>
      <c r="BB160" s="431"/>
      <c r="BC160" s="431"/>
      <c r="BD160" s="254">
        <f t="shared" si="105"/>
        <v>1</v>
      </c>
      <c r="BK160" s="208"/>
      <c r="BL160" s="427" t="s">
        <v>152</v>
      </c>
      <c r="BM160" s="254">
        <f t="shared" si="102"/>
        <v>0.2</v>
      </c>
      <c r="BN160" s="254">
        <f t="shared" si="102"/>
        <v>0</v>
      </c>
      <c r="BO160" s="254">
        <f t="shared" si="102"/>
        <v>0.2</v>
      </c>
      <c r="BP160" s="254">
        <f t="shared" si="102"/>
        <v>0.2</v>
      </c>
      <c r="BQ160" s="254">
        <f t="shared" si="102"/>
        <v>0</v>
      </c>
      <c r="BR160" s="254">
        <f t="shared" si="102"/>
        <v>0.4</v>
      </c>
      <c r="BS160" s="431"/>
      <c r="BT160" s="431"/>
      <c r="BU160" s="254">
        <f t="shared" si="106"/>
        <v>1</v>
      </c>
    </row>
    <row r="161" spans="3:76" ht="40" customHeight="1" x14ac:dyDescent="0.4">
      <c r="C161" s="947"/>
      <c r="D161" s="222" t="s">
        <v>317</v>
      </c>
      <c r="E161" s="422">
        <f>COUNTIF('All groups'!$XL:$XL,E$97)</f>
        <v>19</v>
      </c>
      <c r="F161" s="422">
        <f>COUNTIF('All groups'!$XL:$XL,F$97)</f>
        <v>2</v>
      </c>
      <c r="G161" s="422">
        <f>COUNTIF('All groups'!$XL:$XL,G$97)</f>
        <v>0</v>
      </c>
      <c r="H161" s="422">
        <f>COUNTIF('All groups'!$XL:$XL,H$97)</f>
        <v>4</v>
      </c>
      <c r="I161" s="422">
        <f>COUNTIF('All groups'!$XL:$XL,I$97)</f>
        <v>3</v>
      </c>
      <c r="J161" s="422">
        <f>COUNTIF('All groups'!$XL:$XL,J$97)</f>
        <v>4</v>
      </c>
      <c r="K161" s="422">
        <f>COUNTIF('All groups'!$XL:$XL,K$97)</f>
        <v>0</v>
      </c>
      <c r="L161" s="422">
        <f t="shared" si="67"/>
        <v>8</v>
      </c>
      <c r="M161" s="201"/>
      <c r="N161" s="947"/>
      <c r="O161" s="222" t="s">
        <v>317</v>
      </c>
      <c r="P161" s="422">
        <f>COUNTIF('All groups'!$XL:$XL,P$97)</f>
        <v>19</v>
      </c>
      <c r="Q161" s="422">
        <f>COUNTIF('All groups'!$XL:$XL,Q$97)</f>
        <v>2</v>
      </c>
      <c r="R161" s="422">
        <f t="shared" si="68"/>
        <v>4</v>
      </c>
      <c r="S161" s="422">
        <f t="shared" si="69"/>
        <v>7</v>
      </c>
      <c r="T161" s="212"/>
      <c r="U161" s="212"/>
      <c r="V161" s="212"/>
      <c r="W161" s="212"/>
      <c r="X161" s="212"/>
      <c r="Y161" s="976"/>
      <c r="Z161" s="328" t="s">
        <v>317</v>
      </c>
      <c r="AA161" s="422">
        <f>COUNTIF('All groups'!$KN:$KN,AA$97)</f>
        <v>1</v>
      </c>
      <c r="AB161" s="422">
        <f>COUNTIF('All groups'!$KN:$KN,AB$97)</f>
        <v>0</v>
      </c>
      <c r="AC161" s="422">
        <f>COUNTIF('All groups'!$KN:$KN,AC$97)</f>
        <v>0</v>
      </c>
      <c r="AD161" s="422">
        <f>COUNTIF('All groups'!$KN:$KN,AD$97)</f>
        <v>1</v>
      </c>
      <c r="AE161" s="422">
        <f>COUNTIF('All groups'!$KN:$KN,AE$97)</f>
        <v>4</v>
      </c>
      <c r="AF161" s="422">
        <f>COUNTIF('All groups'!$KN:$KN,AF$97)</f>
        <v>1</v>
      </c>
      <c r="AG161" s="422">
        <f>COUNTIF('All groups'!$KN:$KN,AG$97)</f>
        <v>0</v>
      </c>
      <c r="AH161" s="422">
        <f t="shared" si="70"/>
        <v>0</v>
      </c>
      <c r="AK161" s="948"/>
      <c r="AL161" s="328" t="s">
        <v>317</v>
      </c>
      <c r="AM161" s="422">
        <f>COUNTIF('All groups'!$KN:$KN,AM$97)</f>
        <v>1</v>
      </c>
      <c r="AN161" s="422">
        <f>COUNTIF('All groups'!$KN:$KN,AN$97)</f>
        <v>0</v>
      </c>
      <c r="AO161" s="422">
        <f t="shared" si="71"/>
        <v>1</v>
      </c>
      <c r="AP161" s="422">
        <f t="shared" si="72"/>
        <v>5</v>
      </c>
      <c r="AT161" s="208"/>
      <c r="AU161" s="503" t="s">
        <v>154</v>
      </c>
      <c r="AV161" s="254">
        <f t="shared" si="103"/>
        <v>0</v>
      </c>
      <c r="AW161" s="254">
        <f t="shared" ref="AW161:BA161" si="114">AW140/SUM($AV140:$BA140)</f>
        <v>0</v>
      </c>
      <c r="AX161" s="254">
        <f t="shared" si="114"/>
        <v>0</v>
      </c>
      <c r="AY161" s="254">
        <f t="shared" si="114"/>
        <v>0.33333333333333331</v>
      </c>
      <c r="AZ161" s="254">
        <f t="shared" si="114"/>
        <v>0.66666666666666663</v>
      </c>
      <c r="BA161" s="254">
        <f t="shared" si="114"/>
        <v>0</v>
      </c>
      <c r="BB161" s="431"/>
      <c r="BC161" s="431"/>
      <c r="BD161" s="254">
        <f t="shared" si="105"/>
        <v>1</v>
      </c>
      <c r="BK161" s="208"/>
      <c r="BL161" s="427" t="s">
        <v>154</v>
      </c>
      <c r="BM161" s="254">
        <f t="shared" si="102"/>
        <v>0.2</v>
      </c>
      <c r="BN161" s="254">
        <f t="shared" si="102"/>
        <v>0</v>
      </c>
      <c r="BO161" s="254">
        <f t="shared" si="102"/>
        <v>0</v>
      </c>
      <c r="BP161" s="254">
        <f t="shared" si="102"/>
        <v>0.4</v>
      </c>
      <c r="BQ161" s="254">
        <f t="shared" si="102"/>
        <v>0.2</v>
      </c>
      <c r="BR161" s="254">
        <f t="shared" si="102"/>
        <v>0.2</v>
      </c>
      <c r="BS161" s="431"/>
      <c r="BT161" s="431"/>
      <c r="BU161" s="254">
        <f t="shared" si="106"/>
        <v>1</v>
      </c>
    </row>
    <row r="162" spans="3:76" ht="37" x14ac:dyDescent="0.4">
      <c r="O162" s="212"/>
      <c r="P162" s="212"/>
      <c r="Q162" s="212"/>
      <c r="R162" s="212"/>
      <c r="S162" s="212"/>
      <c r="T162" s="212"/>
      <c r="U162" s="212"/>
      <c r="V162" s="212"/>
      <c r="W162" s="212"/>
      <c r="X162" s="212"/>
      <c r="Y162" s="208"/>
      <c r="AT162" s="208"/>
      <c r="AU162" s="503" t="s">
        <v>156</v>
      </c>
      <c r="AV162" s="254">
        <f t="shared" si="103"/>
        <v>0</v>
      </c>
      <c r="AW162" s="254">
        <f t="shared" ref="AW162:BA162" si="115">AW141/SUM($AV141:$BA141)</f>
        <v>0</v>
      </c>
      <c r="AX162" s="254">
        <f t="shared" si="115"/>
        <v>0</v>
      </c>
      <c r="AY162" s="254">
        <f t="shared" si="115"/>
        <v>0</v>
      </c>
      <c r="AZ162" s="254">
        <f t="shared" si="115"/>
        <v>0.33333333333333331</v>
      </c>
      <c r="BA162" s="254">
        <f t="shared" si="115"/>
        <v>0.66666666666666663</v>
      </c>
      <c r="BB162" s="431"/>
      <c r="BC162" s="431"/>
      <c r="BD162" s="254">
        <f t="shared" si="105"/>
        <v>1</v>
      </c>
      <c r="BK162" s="208"/>
      <c r="BL162" s="427" t="s">
        <v>156</v>
      </c>
      <c r="BM162" s="254">
        <f t="shared" si="102"/>
        <v>0.2</v>
      </c>
      <c r="BN162" s="254">
        <f t="shared" si="102"/>
        <v>0</v>
      </c>
      <c r="BO162" s="254">
        <f t="shared" si="102"/>
        <v>0</v>
      </c>
      <c r="BP162" s="254">
        <f t="shared" si="102"/>
        <v>0</v>
      </c>
      <c r="BQ162" s="254">
        <f t="shared" si="102"/>
        <v>0</v>
      </c>
      <c r="BR162" s="254">
        <f t="shared" si="102"/>
        <v>0.8</v>
      </c>
      <c r="BS162" s="431"/>
      <c r="BT162" s="431"/>
      <c r="BU162" s="254">
        <f t="shared" si="106"/>
        <v>1</v>
      </c>
    </row>
    <row r="163" spans="3:76" ht="36" customHeight="1" x14ac:dyDescent="0.4">
      <c r="C163" s="949" t="s">
        <v>321</v>
      </c>
      <c r="D163" s="949"/>
      <c r="E163" s="949"/>
      <c r="F163" s="949"/>
      <c r="G163" s="949"/>
      <c r="H163" s="949"/>
      <c r="I163" s="949"/>
      <c r="J163" s="949"/>
      <c r="K163" s="949"/>
      <c r="L163" s="949"/>
      <c r="O163" s="212"/>
      <c r="P163" s="212"/>
      <c r="Q163" s="212"/>
      <c r="R163" s="212"/>
      <c r="S163" s="212"/>
      <c r="T163" s="212"/>
      <c r="U163" s="212"/>
      <c r="V163" s="212"/>
      <c r="W163" s="212"/>
      <c r="X163" s="212"/>
      <c r="Y163" s="936" t="s">
        <v>321</v>
      </c>
      <c r="Z163" s="936"/>
      <c r="AA163" s="936"/>
      <c r="AB163" s="936"/>
      <c r="AC163" s="936"/>
      <c r="AD163" s="936"/>
      <c r="AE163" s="936"/>
      <c r="AF163" s="936"/>
      <c r="AG163" s="936"/>
      <c r="AH163" s="936"/>
      <c r="AT163" s="208"/>
      <c r="AU163" s="503" t="s">
        <v>158</v>
      </c>
      <c r="AV163" s="254">
        <f t="shared" si="103"/>
        <v>0</v>
      </c>
      <c r="AW163" s="254">
        <f t="shared" ref="AW163:BA163" si="116">AW142/SUM($AV142:$BA142)</f>
        <v>0</v>
      </c>
      <c r="AX163" s="254">
        <f t="shared" si="116"/>
        <v>0</v>
      </c>
      <c r="AY163" s="254">
        <f t="shared" si="116"/>
        <v>0</v>
      </c>
      <c r="AZ163" s="254">
        <f t="shared" si="116"/>
        <v>0.33333333333333331</v>
      </c>
      <c r="BA163" s="254">
        <f t="shared" si="116"/>
        <v>0.66666666666666663</v>
      </c>
      <c r="BB163" s="431"/>
      <c r="BC163" s="431"/>
      <c r="BD163" s="254">
        <f t="shared" si="105"/>
        <v>1</v>
      </c>
      <c r="BK163" s="208"/>
      <c r="BL163" s="427" t="s">
        <v>158</v>
      </c>
      <c r="BM163" s="254">
        <f t="shared" si="102"/>
        <v>0.2</v>
      </c>
      <c r="BN163" s="254">
        <f t="shared" si="102"/>
        <v>0</v>
      </c>
      <c r="BO163" s="254">
        <f t="shared" si="102"/>
        <v>0</v>
      </c>
      <c r="BP163" s="254">
        <f t="shared" si="102"/>
        <v>0</v>
      </c>
      <c r="BQ163" s="254">
        <f t="shared" si="102"/>
        <v>0.2</v>
      </c>
      <c r="BR163" s="254">
        <f t="shared" si="102"/>
        <v>0.6</v>
      </c>
      <c r="BS163" s="431"/>
      <c r="BT163" s="431"/>
      <c r="BU163" s="254">
        <f t="shared" si="106"/>
        <v>1</v>
      </c>
    </row>
    <row r="164" spans="3:76" s="212" customFormat="1" ht="67" customHeight="1" x14ac:dyDescent="0.4">
      <c r="C164" s="223" t="s">
        <v>322</v>
      </c>
      <c r="D164" s="956" t="s">
        <v>323</v>
      </c>
      <c r="E164" s="957"/>
      <c r="F164" s="957"/>
      <c r="G164" s="957"/>
      <c r="H164" s="957"/>
      <c r="I164" s="957"/>
      <c r="J164" s="957"/>
      <c r="K164" s="957"/>
      <c r="L164" s="958"/>
      <c r="Y164" s="332" t="s">
        <v>324</v>
      </c>
      <c r="Z164" s="956" t="s">
        <v>325</v>
      </c>
      <c r="AA164" s="957"/>
      <c r="AB164" s="957"/>
      <c r="AC164" s="957"/>
      <c r="AD164" s="957"/>
      <c r="AE164" s="957"/>
      <c r="AF164" s="957"/>
      <c r="AG164" s="957"/>
      <c r="AH164" s="958"/>
      <c r="AT164" s="208"/>
      <c r="AU164" s="503" t="s">
        <v>160</v>
      </c>
      <c r="AV164" s="254">
        <f t="shared" si="103"/>
        <v>0</v>
      </c>
      <c r="AW164" s="254">
        <f t="shared" ref="AW164:BA164" si="117">AW143/SUM($AV143:$BA143)</f>
        <v>0</v>
      </c>
      <c r="AX164" s="254">
        <f t="shared" si="117"/>
        <v>0</v>
      </c>
      <c r="AY164" s="254">
        <f t="shared" si="117"/>
        <v>0</v>
      </c>
      <c r="AZ164" s="254">
        <f t="shared" si="117"/>
        <v>0.33333333333333331</v>
      </c>
      <c r="BA164" s="254">
        <f t="shared" si="117"/>
        <v>0.66666666666666663</v>
      </c>
      <c r="BB164" s="431"/>
      <c r="BC164" s="431"/>
      <c r="BD164" s="254">
        <f t="shared" si="105"/>
        <v>1</v>
      </c>
      <c r="BJ164"/>
      <c r="BK164" s="208"/>
      <c r="BL164" s="427" t="s">
        <v>160</v>
      </c>
      <c r="BM164" s="254">
        <f t="shared" si="102"/>
        <v>0</v>
      </c>
      <c r="BN164" s="254">
        <f t="shared" si="102"/>
        <v>0</v>
      </c>
      <c r="BO164" s="254">
        <f t="shared" si="102"/>
        <v>0.2</v>
      </c>
      <c r="BP164" s="254">
        <f t="shared" si="102"/>
        <v>0</v>
      </c>
      <c r="BQ164" s="254">
        <f t="shared" si="102"/>
        <v>0.2</v>
      </c>
      <c r="BR164" s="254">
        <f t="shared" si="102"/>
        <v>0.6</v>
      </c>
      <c r="BS164" s="431"/>
      <c r="BT164" s="431"/>
      <c r="BU164" s="254">
        <f t="shared" si="106"/>
        <v>1</v>
      </c>
      <c r="BX164"/>
    </row>
    <row r="165" spans="3:76" s="212" customFormat="1" ht="103.5" customHeight="1" x14ac:dyDescent="0.4">
      <c r="C165" s="223" t="s">
        <v>326</v>
      </c>
      <c r="D165" s="956" t="s">
        <v>327</v>
      </c>
      <c r="E165" s="957"/>
      <c r="F165" s="957"/>
      <c r="G165" s="957"/>
      <c r="H165" s="957"/>
      <c r="I165" s="957"/>
      <c r="J165" s="957"/>
      <c r="K165" s="957"/>
      <c r="L165" s="958"/>
      <c r="Y165" s="332" t="s">
        <v>328</v>
      </c>
      <c r="Z165" s="956" t="s">
        <v>329</v>
      </c>
      <c r="AA165" s="957"/>
      <c r="AB165" s="957"/>
      <c r="AC165" s="957"/>
      <c r="AD165" s="957"/>
      <c r="AE165" s="957"/>
      <c r="AF165" s="957"/>
      <c r="AG165" s="957"/>
      <c r="AH165" s="958"/>
      <c r="AT165" s="208"/>
      <c r="AU165" s="503" t="s">
        <v>162</v>
      </c>
      <c r="AV165" s="254">
        <f t="shared" si="103"/>
        <v>0</v>
      </c>
      <c r="AW165" s="254">
        <f t="shared" ref="AW165:BA165" si="118">AW144/SUM($AV144:$BA144)</f>
        <v>0.66666666666666663</v>
      </c>
      <c r="AX165" s="254">
        <f t="shared" si="118"/>
        <v>0</v>
      </c>
      <c r="AY165" s="254">
        <f t="shared" si="118"/>
        <v>0</v>
      </c>
      <c r="AZ165" s="254">
        <f t="shared" si="118"/>
        <v>0.33333333333333331</v>
      </c>
      <c r="BA165" s="254">
        <f t="shared" si="118"/>
        <v>0</v>
      </c>
      <c r="BB165" s="431"/>
      <c r="BC165" s="431"/>
      <c r="BD165" s="254">
        <f t="shared" si="105"/>
        <v>1</v>
      </c>
      <c r="BJ165"/>
      <c r="BK165" s="208"/>
      <c r="BL165" s="427" t="s">
        <v>162</v>
      </c>
      <c r="BM165" s="254">
        <f t="shared" si="102"/>
        <v>0</v>
      </c>
      <c r="BN165" s="254">
        <f t="shared" si="102"/>
        <v>0.2</v>
      </c>
      <c r="BO165" s="254">
        <f t="shared" si="102"/>
        <v>0.2</v>
      </c>
      <c r="BP165" s="254">
        <f t="shared" si="102"/>
        <v>0.4</v>
      </c>
      <c r="BQ165" s="254">
        <f t="shared" si="102"/>
        <v>0</v>
      </c>
      <c r="BR165" s="254">
        <f t="shared" si="102"/>
        <v>0.2</v>
      </c>
      <c r="BS165" s="431"/>
      <c r="BT165" s="431"/>
      <c r="BU165" s="254">
        <f t="shared" si="106"/>
        <v>1</v>
      </c>
      <c r="BX165"/>
    </row>
    <row r="166" spans="3:76" s="212" customFormat="1" ht="76" customHeight="1" x14ac:dyDescent="0.4">
      <c r="C166" s="223" t="s">
        <v>330</v>
      </c>
      <c r="D166" s="956" t="s">
        <v>331</v>
      </c>
      <c r="E166" s="957"/>
      <c r="F166" s="957"/>
      <c r="G166" s="957"/>
      <c r="H166" s="957"/>
      <c r="I166" s="957"/>
      <c r="J166" s="957"/>
      <c r="K166" s="957"/>
      <c r="L166" s="958"/>
      <c r="Y166" s="332" t="s">
        <v>332</v>
      </c>
      <c r="Z166" s="974" t="s">
        <v>333</v>
      </c>
      <c r="AA166" s="974"/>
      <c r="AB166" s="974"/>
      <c r="AC166" s="974"/>
      <c r="AD166" s="974"/>
      <c r="AE166" s="974"/>
      <c r="AF166" s="974"/>
      <c r="AG166" s="974"/>
      <c r="AH166" s="974"/>
      <c r="AT166" s="208"/>
      <c r="AU166" s="503" t="s">
        <v>164</v>
      </c>
      <c r="AV166" s="254">
        <f t="shared" si="103"/>
        <v>0</v>
      </c>
      <c r="AW166" s="254">
        <f t="shared" ref="AW166:BA166" si="119">AW145/SUM($AV145:$BA145)</f>
        <v>0</v>
      </c>
      <c r="AX166" s="254">
        <f t="shared" si="119"/>
        <v>0.5</v>
      </c>
      <c r="AY166" s="254">
        <f t="shared" si="119"/>
        <v>0</v>
      </c>
      <c r="AZ166" s="254">
        <f t="shared" si="119"/>
        <v>0.5</v>
      </c>
      <c r="BA166" s="254">
        <f t="shared" si="119"/>
        <v>0</v>
      </c>
      <c r="BB166" s="431"/>
      <c r="BC166" s="431"/>
      <c r="BD166" s="254">
        <f t="shared" si="105"/>
        <v>1</v>
      </c>
      <c r="BJ166"/>
      <c r="BK166" s="208"/>
      <c r="BL166" s="427" t="s">
        <v>164</v>
      </c>
      <c r="BM166" s="254">
        <f t="shared" si="102"/>
        <v>0.2</v>
      </c>
      <c r="BN166" s="254">
        <f t="shared" si="102"/>
        <v>0</v>
      </c>
      <c r="BO166" s="254">
        <f t="shared" si="102"/>
        <v>0</v>
      </c>
      <c r="BP166" s="254">
        <f t="shared" si="102"/>
        <v>0.4</v>
      </c>
      <c r="BQ166" s="254">
        <f t="shared" si="102"/>
        <v>0.2</v>
      </c>
      <c r="BR166" s="254">
        <f t="shared" si="102"/>
        <v>0.2</v>
      </c>
      <c r="BS166" s="431"/>
      <c r="BT166" s="431"/>
      <c r="BU166" s="254">
        <f t="shared" si="106"/>
        <v>1</v>
      </c>
      <c r="BX166"/>
    </row>
    <row r="167" spans="3:76" s="212" customFormat="1" ht="34.9" customHeight="1" x14ac:dyDescent="0.4">
      <c r="C167" s="223" t="s">
        <v>334</v>
      </c>
      <c r="D167" s="956" t="s">
        <v>335</v>
      </c>
      <c r="E167" s="957"/>
      <c r="F167" s="957"/>
      <c r="G167" s="957"/>
      <c r="H167" s="957"/>
      <c r="I167" s="957"/>
      <c r="J167" s="957"/>
      <c r="K167" s="957"/>
      <c r="L167" s="958"/>
      <c r="Y167" s="246"/>
      <c r="Z167" s="975"/>
      <c r="AA167" s="975"/>
      <c r="AB167" s="975"/>
      <c r="AC167" s="975"/>
      <c r="AD167" s="975"/>
      <c r="AE167" s="975"/>
      <c r="AF167" s="975"/>
      <c r="AG167" s="975"/>
      <c r="AH167" s="975"/>
      <c r="AT167" s="208"/>
      <c r="AU167"/>
      <c r="AV167"/>
      <c r="AW167"/>
      <c r="AX167"/>
      <c r="AY167"/>
      <c r="AZ167"/>
      <c r="BA167"/>
      <c r="BB167"/>
      <c r="BC167"/>
      <c r="BJ167"/>
      <c r="BK167" s="208"/>
      <c r="BL167"/>
      <c r="BM167"/>
      <c r="BN167"/>
      <c r="BO167"/>
      <c r="BP167"/>
      <c r="BQ167"/>
      <c r="BR167"/>
      <c r="BS167"/>
      <c r="BT167"/>
      <c r="BX167"/>
    </row>
    <row r="168" spans="3:76" s="212" customFormat="1" ht="70.5" customHeight="1" x14ac:dyDescent="0.35">
      <c r="C168" s="223" t="s">
        <v>336</v>
      </c>
      <c r="D168" s="956" t="s">
        <v>337</v>
      </c>
      <c r="E168" s="957"/>
      <c r="F168" s="957"/>
      <c r="G168" s="957"/>
      <c r="H168" s="957"/>
      <c r="I168" s="957"/>
      <c r="J168" s="957"/>
      <c r="K168" s="957"/>
      <c r="L168" s="958"/>
      <c r="Y168" s="246"/>
      <c r="Z168" s="975"/>
      <c r="AA168" s="975"/>
      <c r="AB168" s="975"/>
      <c r="AC168" s="975"/>
      <c r="AD168" s="975"/>
      <c r="AE168" s="975"/>
      <c r="AF168" s="975"/>
      <c r="AG168" s="975"/>
      <c r="AH168" s="975"/>
      <c r="AT168" s="772" t="s">
        <v>338</v>
      </c>
      <c r="AU168" s="772"/>
      <c r="AV168" s="772"/>
      <c r="AW168" s="772"/>
      <c r="AX168" s="772"/>
      <c r="AY168" s="772"/>
      <c r="AZ168" s="772"/>
      <c r="BA168" s="772"/>
      <c r="BB168" s="772"/>
      <c r="BC168" s="772"/>
      <c r="BD168" s="772"/>
      <c r="BJ168"/>
      <c r="BK168" s="772" t="s">
        <v>338</v>
      </c>
      <c r="BL168" s="772"/>
      <c r="BM168" s="772"/>
      <c r="BN168" s="772"/>
      <c r="BO168" s="772"/>
      <c r="BP168" s="772"/>
      <c r="BQ168" s="772"/>
      <c r="BR168" s="772"/>
      <c r="BS168" s="772"/>
      <c r="BT168" s="772"/>
      <c r="BU168" s="772"/>
      <c r="BX168"/>
    </row>
    <row r="169" spans="3:76" s="212" customFormat="1" ht="34.9" customHeight="1" x14ac:dyDescent="0.35">
      <c r="C169" s="223" t="s">
        <v>339</v>
      </c>
      <c r="D169" s="956" t="s">
        <v>340</v>
      </c>
      <c r="E169" s="957"/>
      <c r="F169" s="957"/>
      <c r="G169" s="957"/>
      <c r="H169" s="957"/>
      <c r="I169" s="957"/>
      <c r="J169" s="957"/>
      <c r="K169" s="957"/>
      <c r="L169" s="958"/>
      <c r="P169" s="201"/>
      <c r="Y169" s="246"/>
      <c r="Z169" s="975"/>
      <c r="AA169" s="975"/>
      <c r="AB169" s="975"/>
      <c r="AC169" s="975"/>
      <c r="AD169" s="975"/>
      <c r="AE169" s="975"/>
      <c r="AF169" s="975"/>
      <c r="AG169" s="975"/>
      <c r="AH169" s="975"/>
      <c r="AU169"/>
      <c r="AV169"/>
      <c r="AW169"/>
      <c r="AX169"/>
      <c r="AY169"/>
      <c r="AZ169"/>
      <c r="BA169"/>
      <c r="BB169"/>
      <c r="BC169"/>
      <c r="BJ169"/>
      <c r="BL169"/>
      <c r="BM169"/>
      <c r="BN169"/>
      <c r="BO169"/>
      <c r="BP169"/>
      <c r="BQ169"/>
      <c r="BR169"/>
      <c r="BS169"/>
      <c r="BT169"/>
      <c r="BX169"/>
    </row>
    <row r="170" spans="3:76" s="212" customFormat="1" ht="43.5" customHeight="1" x14ac:dyDescent="0.35">
      <c r="C170" s="223" t="s">
        <v>341</v>
      </c>
      <c r="D170" s="956" t="s">
        <v>342</v>
      </c>
      <c r="E170" s="957"/>
      <c r="F170" s="957"/>
      <c r="G170" s="957"/>
      <c r="H170" s="957"/>
      <c r="I170" s="957"/>
      <c r="J170" s="957"/>
      <c r="K170" s="957"/>
      <c r="L170" s="958"/>
      <c r="O170" s="201"/>
      <c r="P170" s="201"/>
      <c r="Q170" s="201"/>
      <c r="R170" s="201"/>
      <c r="S170"/>
      <c r="T170"/>
      <c r="U170"/>
      <c r="V170"/>
      <c r="W170"/>
      <c r="X170"/>
      <c r="Y170" s="246"/>
      <c r="Z170" s="975"/>
      <c r="AA170" s="975"/>
      <c r="AB170" s="975"/>
      <c r="AC170" s="975"/>
      <c r="AD170" s="975"/>
      <c r="AE170" s="975"/>
      <c r="AF170" s="975"/>
      <c r="AG170" s="975"/>
      <c r="AH170" s="975"/>
      <c r="AU170"/>
      <c r="AV170"/>
      <c r="AW170"/>
      <c r="AX170"/>
      <c r="AY170"/>
      <c r="AZ170"/>
      <c r="BA170"/>
      <c r="BB170"/>
      <c r="BC170"/>
      <c r="BJ170"/>
      <c r="BL170"/>
      <c r="BM170"/>
      <c r="BN170"/>
      <c r="BO170"/>
      <c r="BP170"/>
      <c r="BQ170"/>
      <c r="BR170"/>
      <c r="BS170"/>
      <c r="BT170"/>
      <c r="BX170"/>
    </row>
    <row r="171" spans="3:76" s="212" customFormat="1" ht="43.5" customHeight="1" x14ac:dyDescent="0.55000000000000004">
      <c r="C171" s="223" t="s">
        <v>343</v>
      </c>
      <c r="D171" s="956" t="s">
        <v>344</v>
      </c>
      <c r="E171" s="957"/>
      <c r="F171" s="957"/>
      <c r="G171" s="957"/>
      <c r="H171" s="957"/>
      <c r="I171" s="957"/>
      <c r="J171" s="957"/>
      <c r="K171" s="957"/>
      <c r="L171" s="958"/>
      <c r="O171" s="201"/>
      <c r="P171" s="201"/>
      <c r="Q171" s="201"/>
      <c r="R171"/>
      <c r="S171"/>
      <c r="T171"/>
      <c r="U171"/>
      <c r="V171"/>
      <c r="W171"/>
      <c r="X171"/>
      <c r="Y171" s="246"/>
      <c r="Z171" s="975"/>
      <c r="AA171" s="975"/>
      <c r="AB171" s="975"/>
      <c r="AC171" s="975"/>
      <c r="AD171" s="975"/>
      <c r="AE171" s="975"/>
      <c r="AF171" s="975"/>
      <c r="AG171" s="975"/>
      <c r="AH171" s="975"/>
      <c r="AU171" s="503" t="s">
        <v>196</v>
      </c>
      <c r="AV171" s="283">
        <f>COUNTIFS('All groups'!AI:AI,"Yes",'All groups'!$CQ:$CQ,'Decision tree'!$AU171)</f>
        <v>4</v>
      </c>
      <c r="AW171" s="425">
        <f>SUM(AV171)/4</f>
        <v>1</v>
      </c>
      <c r="AX171" s="230"/>
      <c r="AY171" s="376"/>
      <c r="AZ171"/>
      <c r="BA171"/>
      <c r="BB171"/>
      <c r="BC171"/>
      <c r="BJ171"/>
      <c r="BL171" s="427" t="s">
        <v>196</v>
      </c>
      <c r="BM171" s="283">
        <f>COUNTIFS('All groups'!AG:AG,"No",'All groups'!$CQ:$CQ,'Decision tree'!$BL171)</f>
        <v>5</v>
      </c>
      <c r="BN171" s="425">
        <f>SUM(BM171)/5</f>
        <v>1</v>
      </c>
      <c r="BO171" s="230"/>
      <c r="BP171" s="376"/>
      <c r="BQ171"/>
      <c r="BR171"/>
      <c r="BS171"/>
      <c r="BT171"/>
      <c r="BX171"/>
    </row>
    <row r="172" spans="3:76" s="212" customFormat="1" ht="48.4" customHeight="1" x14ac:dyDescent="0.45">
      <c r="C172" s="223" t="s">
        <v>171</v>
      </c>
      <c r="D172" s="956" t="s">
        <v>345</v>
      </c>
      <c r="E172" s="957"/>
      <c r="F172" s="957"/>
      <c r="G172" s="957"/>
      <c r="H172" s="957"/>
      <c r="I172" s="957"/>
      <c r="J172" s="957"/>
      <c r="K172" s="957"/>
      <c r="L172" s="958"/>
      <c r="O172" s="201"/>
      <c r="P172" s="201"/>
      <c r="Q172" s="201"/>
      <c r="R172"/>
      <c r="S172"/>
      <c r="T172"/>
      <c r="U172"/>
      <c r="V172"/>
      <c r="W172" s="446"/>
      <c r="X172"/>
      <c r="Y172" s="246"/>
      <c r="Z172" s="975"/>
      <c r="AA172" s="975"/>
      <c r="AB172" s="975"/>
      <c r="AC172" s="975"/>
      <c r="AD172" s="975"/>
      <c r="AE172" s="975"/>
      <c r="AF172" s="975"/>
      <c r="AG172" s="975"/>
      <c r="AH172" s="975"/>
      <c r="AU172" s="503" t="s">
        <v>198</v>
      </c>
      <c r="AV172" s="283">
        <f>COUNTIFS('All groups'!AI:AI,"Yes",'All groups'!$CR:$CR,'Decision tree'!$AU172)</f>
        <v>3</v>
      </c>
      <c r="AW172" s="425">
        <f t="shared" ref="AW172:AW177" si="120">SUM(AV172)/4</f>
        <v>0.75</v>
      </c>
      <c r="AX172" s="230"/>
      <c r="AY172"/>
      <c r="AZ172"/>
      <c r="BA172"/>
      <c r="BB172"/>
      <c r="BC172"/>
      <c r="BJ172"/>
      <c r="BL172" s="427" t="s">
        <v>198</v>
      </c>
      <c r="BM172" s="283">
        <f>COUNTIFS('All groups'!AG:AG,"No",'All groups'!$CR:$CR,'Decision tree'!$BL172)</f>
        <v>3</v>
      </c>
      <c r="BN172" s="425">
        <f t="shared" ref="BN172:BN177" si="121">SUM(BM172)/5</f>
        <v>0.6</v>
      </c>
      <c r="BO172" s="230"/>
      <c r="BP172"/>
      <c r="BQ172"/>
      <c r="BR172"/>
      <c r="BS172"/>
      <c r="BT172"/>
      <c r="BX172"/>
    </row>
    <row r="173" spans="3:76" ht="40" customHeight="1" x14ac:dyDescent="0.45">
      <c r="R173"/>
      <c r="Y173" s="208"/>
      <c r="AS173" s="212"/>
      <c r="AT173" s="212"/>
      <c r="AU173" s="503" t="s">
        <v>200</v>
      </c>
      <c r="AV173" s="283">
        <f>COUNTIFS('All groups'!AI:AI,"Yes",'All groups'!$CS:$CS,'Decision tree'!$AU173)</f>
        <v>2</v>
      </c>
      <c r="AW173" s="425">
        <f t="shared" si="120"/>
        <v>0.5</v>
      </c>
      <c r="AX173" s="230"/>
      <c r="BK173" s="212"/>
      <c r="BL173" s="427" t="s">
        <v>200</v>
      </c>
      <c r="BM173" s="283">
        <f>COUNTIFS('All groups'!AG:AG,"No",'All groups'!$CS:$CS,'Decision tree'!$BL173)</f>
        <v>4</v>
      </c>
      <c r="BN173" s="425">
        <f t="shared" si="121"/>
        <v>0.8</v>
      </c>
      <c r="BO173" s="230"/>
    </row>
    <row r="174" spans="3:76" ht="51.65" customHeight="1" x14ac:dyDescent="0.45">
      <c r="E174" s="206" t="s">
        <v>127</v>
      </c>
      <c r="F174" s="206" t="s">
        <v>128</v>
      </c>
      <c r="G174" s="206" t="s">
        <v>129</v>
      </c>
      <c r="H174" s="206" t="s">
        <v>130</v>
      </c>
      <c r="I174" s="206" t="s">
        <v>131</v>
      </c>
      <c r="J174" s="206" t="s">
        <v>132</v>
      </c>
      <c r="K174" s="446"/>
      <c r="L174" s="446"/>
      <c r="M174" s="207" t="s">
        <v>135</v>
      </c>
      <c r="R174"/>
      <c r="Y174" s="208"/>
      <c r="AA174" s="206" t="s">
        <v>127</v>
      </c>
      <c r="AB174" s="206" t="s">
        <v>128</v>
      </c>
      <c r="AC174" s="206" t="s">
        <v>130</v>
      </c>
      <c r="AD174" s="206" t="s">
        <v>129</v>
      </c>
      <c r="AE174" s="206" t="s">
        <v>131</v>
      </c>
      <c r="AF174" s="206" t="s">
        <v>132</v>
      </c>
      <c r="AG174" s="446"/>
      <c r="AH174" s="446"/>
      <c r="AI174" s="207" t="s">
        <v>135</v>
      </c>
      <c r="AS174" s="212"/>
      <c r="AT174" s="212"/>
      <c r="AU174" s="503" t="s">
        <v>201</v>
      </c>
      <c r="AV174" s="283">
        <f>COUNTIFS('All groups'!AI:AI,"Yes",'All groups'!$CT:$CT,'Decision tree'!$AU174)</f>
        <v>3</v>
      </c>
      <c r="AW174" s="425">
        <f t="shared" si="120"/>
        <v>0.75</v>
      </c>
      <c r="AX174" s="230"/>
      <c r="BK174" s="212"/>
      <c r="BL174" s="427" t="s">
        <v>201</v>
      </c>
      <c r="BM174" s="283">
        <f>COUNTIFS('All groups'!AG:AG,"No",'All groups'!$CT:$CT,'Decision tree'!$BL174)</f>
        <v>3</v>
      </c>
      <c r="BN174" s="425">
        <f t="shared" si="121"/>
        <v>0.6</v>
      </c>
      <c r="BO174" s="230"/>
    </row>
    <row r="175" spans="3:76" ht="37" customHeight="1" x14ac:dyDescent="0.45">
      <c r="C175" s="947" t="s">
        <v>246</v>
      </c>
      <c r="D175" s="222" t="s">
        <v>247</v>
      </c>
      <c r="E175" s="257">
        <f>E98/SUM($E98:J98)</f>
        <v>0.34210526315789475</v>
      </c>
      <c r="F175" s="257">
        <f>F98/SUM($E98:$J98)</f>
        <v>2.6315789473684209E-2</v>
      </c>
      <c r="G175" s="257">
        <f>G98/SUM($E98:$J98)</f>
        <v>5.2631578947368418E-2</v>
      </c>
      <c r="H175" s="257">
        <f>H98/SUM($E98:$J98)</f>
        <v>0</v>
      </c>
      <c r="I175" s="257">
        <f>I98/SUM($E98:$J98)</f>
        <v>7.8947368421052627E-2</v>
      </c>
      <c r="J175" s="257">
        <f>J98/SUM($E98:$J98)</f>
        <v>0.5</v>
      </c>
      <c r="K175" s="297"/>
      <c r="L175" s="297"/>
      <c r="M175" s="257">
        <f t="shared" ref="M175:M206" si="122">SUM(E175:L175)</f>
        <v>1</v>
      </c>
      <c r="R175"/>
      <c r="Y175" s="976" t="s">
        <v>246</v>
      </c>
      <c r="Z175" s="328" t="s">
        <v>247</v>
      </c>
      <c r="AA175" s="257">
        <f>AA98/SUM($AA98:AF98)</f>
        <v>0.2857142857142857</v>
      </c>
      <c r="AB175" s="257">
        <f>AB98/SUM($AA98:AF98)</f>
        <v>0</v>
      </c>
      <c r="AC175" s="257">
        <f>AC98/SUM($AA98:AF98)</f>
        <v>0</v>
      </c>
      <c r="AD175" s="257">
        <f>AD98/SUM($AA98:AF98)</f>
        <v>0.2857142857142857</v>
      </c>
      <c r="AE175" s="257">
        <f>AE98/SUM($AA98:AF98)</f>
        <v>0.14285714285714285</v>
      </c>
      <c r="AF175" s="257">
        <f>AF98/SUM($AA98:AF98)</f>
        <v>0.2857142857142857</v>
      </c>
      <c r="AG175" s="297"/>
      <c r="AH175" s="297"/>
      <c r="AI175" s="257">
        <f t="shared" ref="AI175:AI206" si="123">SUM(AA175:AH175)</f>
        <v>0.99999999999999989</v>
      </c>
      <c r="AT175" s="208"/>
      <c r="AU175" s="503" t="s">
        <v>203</v>
      </c>
      <c r="AV175" s="283">
        <f>COUNTIFS('All groups'!AI:AI,"Yes",'All groups'!$CU:$CU,'Decision tree'!$AU175)</f>
        <v>2</v>
      </c>
      <c r="AW175" s="425">
        <f t="shared" si="120"/>
        <v>0.5</v>
      </c>
      <c r="AX175" s="230"/>
      <c r="BK175" s="208"/>
      <c r="BL175" s="427" t="s">
        <v>203</v>
      </c>
      <c r="BM175" s="283">
        <f>COUNTIFS('All groups'!AG:AG,"No",'All groups'!$CU:$CU,'Decision tree'!$BL175)</f>
        <v>1</v>
      </c>
      <c r="BN175" s="425">
        <f t="shared" si="121"/>
        <v>0.2</v>
      </c>
      <c r="BO175" s="230"/>
    </row>
    <row r="176" spans="3:76" ht="37" x14ac:dyDescent="0.45">
      <c r="C176" s="947"/>
      <c r="D176" s="222" t="s">
        <v>248</v>
      </c>
      <c r="E176" s="257">
        <f>E99/SUM($E99:J99)</f>
        <v>0.81081081081081086</v>
      </c>
      <c r="F176" s="257">
        <f t="shared" ref="F176:J176" si="124">F99/SUM($E99:$J99)</f>
        <v>2.7027027027027029E-2</v>
      </c>
      <c r="G176" s="257">
        <f t="shared" si="124"/>
        <v>2.7027027027027029E-2</v>
      </c>
      <c r="H176" s="257">
        <f t="shared" si="124"/>
        <v>0</v>
      </c>
      <c r="I176" s="257">
        <f t="shared" si="124"/>
        <v>0</v>
      </c>
      <c r="J176" s="257">
        <f t="shared" si="124"/>
        <v>0.13513513513513514</v>
      </c>
      <c r="K176" s="297"/>
      <c r="L176" s="297"/>
      <c r="M176" s="257">
        <f t="shared" si="122"/>
        <v>1</v>
      </c>
      <c r="R176"/>
      <c r="Y176" s="976"/>
      <c r="Z176" s="328" t="s">
        <v>248</v>
      </c>
      <c r="AA176" s="257">
        <f>AA99/SUM($AA99:AF99)</f>
        <v>0.42857142857142855</v>
      </c>
      <c r="AB176" s="257">
        <f>AB99/SUM($AA99:AF99)</f>
        <v>0</v>
      </c>
      <c r="AC176" s="257">
        <f>AC99/SUM($AA99:AF99)</f>
        <v>0</v>
      </c>
      <c r="AD176" s="257">
        <f>AD99/SUM($AA99:AF99)</f>
        <v>0.14285714285714285</v>
      </c>
      <c r="AE176" s="257">
        <f>AE99/SUM($AA99:AF99)</f>
        <v>0.2857142857142857</v>
      </c>
      <c r="AF176" s="257">
        <f>AF99/SUM($AA99:AF99)</f>
        <v>0.14285714285714285</v>
      </c>
      <c r="AG176" s="297"/>
      <c r="AH176" s="297"/>
      <c r="AI176" s="257">
        <f t="shared" si="123"/>
        <v>1</v>
      </c>
      <c r="AT176" s="208"/>
      <c r="AU176" s="503" t="s">
        <v>207</v>
      </c>
      <c r="AV176" s="283">
        <f>COUNTIFS('All groups'!AI:AI,"Yes",'All groups'!$CV:$CV,'Decision tree'!$AU176)</f>
        <v>2</v>
      </c>
      <c r="AW176" s="425">
        <f t="shared" si="120"/>
        <v>0.5</v>
      </c>
      <c r="AX176" s="230"/>
      <c r="BK176" s="208"/>
      <c r="BL176" s="427" t="s">
        <v>207</v>
      </c>
      <c r="BM176" s="283">
        <f>COUNTIFS('All groups'!AG:AG,"No",'All groups'!$CV:$CV,'Decision tree'!$BL176)</f>
        <v>0</v>
      </c>
      <c r="BN176" s="425">
        <f t="shared" si="121"/>
        <v>0</v>
      </c>
      <c r="BO176" s="230"/>
    </row>
    <row r="177" spans="3:76" ht="55.5" customHeight="1" x14ac:dyDescent="0.45">
      <c r="C177" s="947"/>
      <c r="D177" s="222" t="s">
        <v>249</v>
      </c>
      <c r="E177" s="257">
        <f>E100/SUM($E100:J100)</f>
        <v>0.31578947368421051</v>
      </c>
      <c r="F177" s="257">
        <f t="shared" ref="F177:J177" si="125">F100/SUM($E100:$J100)</f>
        <v>0</v>
      </c>
      <c r="G177" s="257">
        <f t="shared" si="125"/>
        <v>0</v>
      </c>
      <c r="H177" s="257">
        <f t="shared" si="125"/>
        <v>2.6315789473684209E-2</v>
      </c>
      <c r="I177" s="257">
        <f t="shared" si="125"/>
        <v>7.8947368421052627E-2</v>
      </c>
      <c r="J177" s="257">
        <f t="shared" si="125"/>
        <v>0.57894736842105265</v>
      </c>
      <c r="K177" s="297"/>
      <c r="L177" s="297"/>
      <c r="M177" s="257">
        <f t="shared" si="122"/>
        <v>1</v>
      </c>
      <c r="R177"/>
      <c r="Y177" s="976"/>
      <c r="Z177" s="328" t="s">
        <v>249</v>
      </c>
      <c r="AA177" s="257">
        <f>AA100/SUM($AA100:AF100)</f>
        <v>0.14285714285714285</v>
      </c>
      <c r="AB177" s="257">
        <f>AB100/SUM($AA100:AF100)</f>
        <v>0</v>
      </c>
      <c r="AC177" s="257">
        <f>AC100/SUM($AA100:AF100)</f>
        <v>0.14285714285714285</v>
      </c>
      <c r="AD177" s="257">
        <f>AD100/SUM($AA100:AF100)</f>
        <v>0.2857142857142857</v>
      </c>
      <c r="AE177" s="257">
        <f>AE100/SUM($AA100:AF100)</f>
        <v>0.14285714285714285</v>
      </c>
      <c r="AF177" s="257">
        <f>AF100/SUM($AA100:AF100)</f>
        <v>0.2857142857142857</v>
      </c>
      <c r="AG177" s="297"/>
      <c r="AH177" s="297"/>
      <c r="AI177" s="257">
        <f t="shared" si="123"/>
        <v>0.99999999999999989</v>
      </c>
      <c r="AT177" s="208"/>
      <c r="AU177" s="503" t="s">
        <v>210</v>
      </c>
      <c r="AV177" s="283">
        <f>COUNTIFS('All groups'!AI:AI,"Yes",'All groups'!$CW:$CW,'Decision tree'!$AU177)</f>
        <v>1</v>
      </c>
      <c r="AW177" s="425">
        <f t="shared" si="120"/>
        <v>0.25</v>
      </c>
      <c r="AX177" s="230"/>
      <c r="BK177" s="208"/>
      <c r="BL177" s="427" t="s">
        <v>210</v>
      </c>
      <c r="BM177" s="283">
        <f>COUNTIFS('All groups'!AG:AG,"No",'All groups'!$CW:$CW,'Decision tree'!$BL177)</f>
        <v>3</v>
      </c>
      <c r="BN177" s="425">
        <f t="shared" si="121"/>
        <v>0.6</v>
      </c>
      <c r="BO177" s="230"/>
    </row>
    <row r="178" spans="3:76" ht="37" x14ac:dyDescent="0.45">
      <c r="C178" s="947"/>
      <c r="D178" s="222" t="s">
        <v>250</v>
      </c>
      <c r="E178" s="257">
        <f>E101/SUM($E101:J101)</f>
        <v>0.78378378378378377</v>
      </c>
      <c r="F178" s="257">
        <f t="shared" ref="F178:J178" si="126">F101/SUM($E101:$J101)</f>
        <v>0</v>
      </c>
      <c r="G178" s="257">
        <f t="shared" si="126"/>
        <v>0</v>
      </c>
      <c r="H178" s="257">
        <f t="shared" si="126"/>
        <v>2.7027027027027029E-2</v>
      </c>
      <c r="I178" s="257">
        <f t="shared" si="126"/>
        <v>5.4054054054054057E-2</v>
      </c>
      <c r="J178" s="257">
        <f t="shared" si="126"/>
        <v>0.13513513513513514</v>
      </c>
      <c r="K178" s="297"/>
      <c r="L178" s="297"/>
      <c r="M178" s="257">
        <f t="shared" si="122"/>
        <v>1</v>
      </c>
      <c r="R178"/>
      <c r="Y178" s="976"/>
      <c r="Z178" s="328" t="s">
        <v>250</v>
      </c>
      <c r="AA178" s="257">
        <f>AA101/SUM($AA101:AF101)</f>
        <v>0.14285714285714285</v>
      </c>
      <c r="AB178" s="257">
        <f>AB101/SUM($AA101:AF101)</f>
        <v>0</v>
      </c>
      <c r="AC178" s="257">
        <f>AC101/SUM($AA101:AF101)</f>
        <v>0.2857142857142857</v>
      </c>
      <c r="AD178" s="257">
        <f>AD101/SUM($AA101:AF101)</f>
        <v>0.2857142857142857</v>
      </c>
      <c r="AE178" s="257">
        <f>AE101/SUM($AA101:AF101)</f>
        <v>0</v>
      </c>
      <c r="AF178" s="257">
        <f>AF101/SUM($AA101:AF101)</f>
        <v>0.2857142857142857</v>
      </c>
      <c r="AG178" s="297"/>
      <c r="AH178" s="297"/>
      <c r="AI178" s="257">
        <f t="shared" si="123"/>
        <v>0.99999999999999989</v>
      </c>
      <c r="AT178" s="208"/>
      <c r="AU178" s="338"/>
      <c r="AV178" s="419"/>
      <c r="AW178" s="339"/>
      <c r="AX178" s="230"/>
      <c r="BK178" s="208"/>
      <c r="BL178" s="338"/>
      <c r="BM178" s="419"/>
      <c r="BN178" s="339"/>
      <c r="BO178" s="230"/>
    </row>
    <row r="179" spans="3:76" ht="37" customHeight="1" x14ac:dyDescent="0.45">
      <c r="C179" s="947" t="s">
        <v>251</v>
      </c>
      <c r="D179" s="222" t="s">
        <v>252</v>
      </c>
      <c r="E179" s="257">
        <f>E102/SUM($E102:J102)</f>
        <v>0.28947368421052633</v>
      </c>
      <c r="F179" s="257">
        <f t="shared" ref="F179:J179" si="127">F102/SUM($E102:$J102)</f>
        <v>5.2631578947368418E-2</v>
      </c>
      <c r="G179" s="257">
        <f t="shared" si="127"/>
        <v>5.2631578947368418E-2</v>
      </c>
      <c r="H179" s="257">
        <f t="shared" si="127"/>
        <v>2.6315789473684209E-2</v>
      </c>
      <c r="I179" s="257">
        <f t="shared" si="127"/>
        <v>0.23684210526315788</v>
      </c>
      <c r="J179" s="257">
        <f t="shared" si="127"/>
        <v>0.34210526315789475</v>
      </c>
      <c r="K179" s="297"/>
      <c r="L179" s="297"/>
      <c r="M179" s="257">
        <f t="shared" si="122"/>
        <v>1</v>
      </c>
      <c r="R179"/>
      <c r="Y179" s="976" t="s">
        <v>251</v>
      </c>
      <c r="Z179" s="328" t="s">
        <v>252</v>
      </c>
      <c r="AA179" s="257">
        <f>AA102/SUM($AA102:AF102)</f>
        <v>0.14285714285714285</v>
      </c>
      <c r="AB179" s="257">
        <f>AB102/SUM($AA102:AF102)</f>
        <v>0</v>
      </c>
      <c r="AC179" s="257">
        <f>AC102/SUM($AA102:AF102)</f>
        <v>0</v>
      </c>
      <c r="AD179" s="257">
        <f>AD102/SUM($AA102:AF102)</f>
        <v>0</v>
      </c>
      <c r="AE179" s="257">
        <f>AE102/SUM($AA102:AF102)</f>
        <v>0.8571428571428571</v>
      </c>
      <c r="AF179" s="257">
        <f>AF102/SUM($AA102:AF102)</f>
        <v>0</v>
      </c>
      <c r="AG179" s="297"/>
      <c r="AH179" s="297"/>
      <c r="AI179" s="257">
        <f t="shared" si="123"/>
        <v>1</v>
      </c>
      <c r="AT179" s="208"/>
      <c r="AU179" s="338"/>
      <c r="AV179" s="419"/>
      <c r="AW179" s="339"/>
      <c r="AX179" s="230"/>
      <c r="BK179" s="208"/>
      <c r="BL179" s="338"/>
      <c r="BM179" s="419"/>
      <c r="BN179" s="339"/>
      <c r="BO179" s="230"/>
    </row>
    <row r="180" spans="3:76" ht="18.5" x14ac:dyDescent="0.45">
      <c r="C180" s="947"/>
      <c r="D180" s="222" t="s">
        <v>253</v>
      </c>
      <c r="E180" s="257">
        <f>E103/SUM($E103:J103)</f>
        <v>0.23684210526315788</v>
      </c>
      <c r="F180" s="257">
        <f t="shared" ref="F180:J180" si="128">F103/SUM($E103:$J103)</f>
        <v>2.6315789473684209E-2</v>
      </c>
      <c r="G180" s="257">
        <f t="shared" si="128"/>
        <v>0.13157894736842105</v>
      </c>
      <c r="H180" s="257">
        <f t="shared" si="128"/>
        <v>0.10526315789473684</v>
      </c>
      <c r="I180" s="257">
        <f t="shared" si="128"/>
        <v>0.21052631578947367</v>
      </c>
      <c r="J180" s="257">
        <f t="shared" si="128"/>
        <v>0.28947368421052633</v>
      </c>
      <c r="K180" s="297"/>
      <c r="L180" s="297"/>
      <c r="M180" s="257">
        <f t="shared" si="122"/>
        <v>1</v>
      </c>
      <c r="R180"/>
      <c r="Y180" s="976"/>
      <c r="Z180" s="328" t="s">
        <v>253</v>
      </c>
      <c r="AA180" s="257">
        <f>AA103/SUM($AA103:AF103)</f>
        <v>0</v>
      </c>
      <c r="AB180" s="257">
        <f>AB103/SUM($AA103:AF103)</f>
        <v>0</v>
      </c>
      <c r="AC180" s="257">
        <f>AC103/SUM($AA103:AF103)</f>
        <v>0.14285714285714285</v>
      </c>
      <c r="AD180" s="257">
        <f>AD103/SUM($AA103:AF103)</f>
        <v>0.2857142857142857</v>
      </c>
      <c r="AE180" s="257">
        <f>AE103/SUM($AA103:AF103)</f>
        <v>0.5714285714285714</v>
      </c>
      <c r="AF180" s="257">
        <f>AF103/SUM($AA103:AF103)</f>
        <v>0</v>
      </c>
      <c r="AG180" s="297"/>
      <c r="AH180" s="297"/>
      <c r="AI180" s="257">
        <f t="shared" si="123"/>
        <v>1</v>
      </c>
      <c r="AT180" s="208"/>
      <c r="AU180" s="338"/>
      <c r="AV180" s="419"/>
      <c r="AW180" s="339"/>
      <c r="AX180" s="230"/>
      <c r="BK180" s="208"/>
      <c r="BL180" s="338"/>
      <c r="BM180" s="419"/>
      <c r="BN180" s="339"/>
      <c r="BO180" s="230"/>
    </row>
    <row r="181" spans="3:76" ht="55.5" customHeight="1" x14ac:dyDescent="0.45">
      <c r="C181" s="947"/>
      <c r="D181" s="222" t="s">
        <v>254</v>
      </c>
      <c r="E181" s="257">
        <f>E104/SUM($E104:J104)</f>
        <v>0.21621621621621623</v>
      </c>
      <c r="F181" s="257">
        <f t="shared" ref="F181:J181" si="129">F104/SUM($E104:$J104)</f>
        <v>0</v>
      </c>
      <c r="G181" s="257">
        <f t="shared" si="129"/>
        <v>2.7027027027027029E-2</v>
      </c>
      <c r="H181" s="257">
        <f t="shared" si="129"/>
        <v>2.7027027027027029E-2</v>
      </c>
      <c r="I181" s="257">
        <f t="shared" si="129"/>
        <v>8.1081081081081086E-2</v>
      </c>
      <c r="J181" s="257">
        <f t="shared" si="129"/>
        <v>0.64864864864864868</v>
      </c>
      <c r="K181" s="297"/>
      <c r="L181" s="297"/>
      <c r="M181" s="257">
        <f t="shared" si="122"/>
        <v>1</v>
      </c>
      <c r="R181"/>
      <c r="Y181" s="976"/>
      <c r="Z181" s="328" t="s">
        <v>254</v>
      </c>
      <c r="AA181" s="257">
        <f>AA104/SUM($AA104:AF104)</f>
        <v>0</v>
      </c>
      <c r="AB181" s="257">
        <f>AB104/SUM($AA104:AF104)</f>
        <v>0</v>
      </c>
      <c r="AC181" s="257">
        <f>AC104/SUM($AA104:AF104)</f>
        <v>0</v>
      </c>
      <c r="AD181" s="257">
        <f>AD104/SUM($AA104:AF104)</f>
        <v>0</v>
      </c>
      <c r="AE181" s="257">
        <f>AE104/SUM($AA104:AF104)</f>
        <v>0.2857142857142857</v>
      </c>
      <c r="AF181" s="257">
        <f>AF104/SUM($AA104:AF104)</f>
        <v>0.7142857142857143</v>
      </c>
      <c r="AG181" s="297"/>
      <c r="AH181" s="297"/>
      <c r="AI181" s="257">
        <f t="shared" si="123"/>
        <v>1</v>
      </c>
      <c r="AT181" s="208"/>
      <c r="AU181" s="338"/>
      <c r="AV181" s="419"/>
      <c r="AW181" s="339"/>
      <c r="AX181" s="230"/>
      <c r="BK181" s="208"/>
      <c r="BL181" s="338"/>
      <c r="BM181" s="419"/>
      <c r="BN181" s="339"/>
      <c r="BO181" s="230"/>
    </row>
    <row r="182" spans="3:76" ht="18.5" x14ac:dyDescent="0.45">
      <c r="C182" s="947"/>
      <c r="D182" s="222" t="s">
        <v>255</v>
      </c>
      <c r="E182" s="257">
        <f>E105/SUM($E105:J105)</f>
        <v>0.34210526315789475</v>
      </c>
      <c r="F182" s="257">
        <f t="shared" ref="F182:J182" si="130">F105/SUM($E105:$J105)</f>
        <v>0.10526315789473684</v>
      </c>
      <c r="G182" s="257">
        <f t="shared" si="130"/>
        <v>0.18421052631578946</v>
      </c>
      <c r="H182" s="257">
        <f t="shared" si="130"/>
        <v>0.18421052631578946</v>
      </c>
      <c r="I182" s="257">
        <f t="shared" si="130"/>
        <v>2.6315789473684209E-2</v>
      </c>
      <c r="J182" s="257">
        <f t="shared" si="130"/>
        <v>0.15789473684210525</v>
      </c>
      <c r="K182" s="297"/>
      <c r="L182" s="297"/>
      <c r="M182" s="257">
        <f t="shared" si="122"/>
        <v>1</v>
      </c>
      <c r="R182"/>
      <c r="Y182" s="976"/>
      <c r="Z182" s="328" t="s">
        <v>255</v>
      </c>
      <c r="AA182" s="257">
        <f>AA105/SUM($AA105:AF105)</f>
        <v>0.16666666666666666</v>
      </c>
      <c r="AB182" s="257">
        <f>AB105/SUM($AA105:AF105)</f>
        <v>0.16666666666666666</v>
      </c>
      <c r="AC182" s="257">
        <f>AC105/SUM($AA105:AF105)</f>
        <v>0</v>
      </c>
      <c r="AD182" s="257">
        <f>AD105/SUM($AA105:AF105)</f>
        <v>0.16666666666666666</v>
      </c>
      <c r="AE182" s="257">
        <f>AE105/SUM($AA105:AF105)</f>
        <v>0.5</v>
      </c>
      <c r="AF182" s="257">
        <f>AF105/SUM($AA105:AF105)</f>
        <v>0</v>
      </c>
      <c r="AG182" s="297"/>
      <c r="AH182" s="297"/>
      <c r="AI182" s="257">
        <f t="shared" si="123"/>
        <v>1</v>
      </c>
      <c r="AT182" s="208"/>
      <c r="AU182" s="338"/>
      <c r="AV182" s="419"/>
      <c r="AW182" s="339"/>
      <c r="AX182" s="230"/>
      <c r="BK182" s="208"/>
      <c r="BL182" s="338"/>
      <c r="BM182" s="419"/>
      <c r="BN182" s="339"/>
      <c r="BO182" s="230"/>
    </row>
    <row r="183" spans="3:76" ht="55.5" x14ac:dyDescent="0.35">
      <c r="C183" s="947"/>
      <c r="D183" s="222" t="s">
        <v>256</v>
      </c>
      <c r="E183" s="257">
        <f>E106/SUM($E106:J106)</f>
        <v>0.26315789473684209</v>
      </c>
      <c r="F183" s="257">
        <f t="shared" ref="F183:J183" si="131">F106/SUM($E106:$J106)</f>
        <v>2.6315789473684209E-2</v>
      </c>
      <c r="G183" s="257">
        <f t="shared" si="131"/>
        <v>5.2631578947368418E-2</v>
      </c>
      <c r="H183" s="257">
        <f t="shared" si="131"/>
        <v>0.15789473684210525</v>
      </c>
      <c r="I183" s="257">
        <f t="shared" si="131"/>
        <v>0.15789473684210525</v>
      </c>
      <c r="J183" s="257">
        <f t="shared" si="131"/>
        <v>0.34210526315789475</v>
      </c>
      <c r="K183" s="297"/>
      <c r="L183" s="297"/>
      <c r="M183" s="257">
        <f t="shared" si="122"/>
        <v>1</v>
      </c>
      <c r="R183"/>
      <c r="Y183" s="976"/>
      <c r="Z183" s="328" t="s">
        <v>256</v>
      </c>
      <c r="AA183" s="257">
        <f>AA106/SUM($AA106:AF106)</f>
        <v>0</v>
      </c>
      <c r="AB183" s="257">
        <f>AB106/SUM($AA106:AF106)</f>
        <v>0</v>
      </c>
      <c r="AC183" s="257">
        <f>AC106/SUM($AA106:AF106)</f>
        <v>0</v>
      </c>
      <c r="AD183" s="257">
        <f>AD106/SUM($AA106:AF106)</f>
        <v>0</v>
      </c>
      <c r="AE183" s="257">
        <f>AE106/SUM($AA106:AF106)</f>
        <v>0.42857142857142855</v>
      </c>
      <c r="AF183" s="257">
        <f>AF106/SUM($AA106:AF106)</f>
        <v>0.5714285714285714</v>
      </c>
      <c r="AG183" s="297"/>
      <c r="AH183" s="297"/>
      <c r="AI183" s="257">
        <f t="shared" si="123"/>
        <v>1</v>
      </c>
    </row>
    <row r="184" spans="3:76" ht="37" x14ac:dyDescent="0.35">
      <c r="C184" s="947" t="s">
        <v>257</v>
      </c>
      <c r="D184" s="222" t="s">
        <v>258</v>
      </c>
      <c r="E184" s="257">
        <f>E107/SUM($E107:J107)</f>
        <v>0.44736842105263158</v>
      </c>
      <c r="F184" s="257">
        <f t="shared" ref="F184:J184" si="132">F107/SUM($E107:$J107)</f>
        <v>0</v>
      </c>
      <c r="G184" s="257">
        <f t="shared" si="132"/>
        <v>5.2631578947368418E-2</v>
      </c>
      <c r="H184" s="257">
        <f t="shared" si="132"/>
        <v>0</v>
      </c>
      <c r="I184" s="257">
        <f t="shared" si="132"/>
        <v>0.15789473684210525</v>
      </c>
      <c r="J184" s="257">
        <f t="shared" si="132"/>
        <v>0.34210526315789475</v>
      </c>
      <c r="K184" s="297"/>
      <c r="L184" s="297"/>
      <c r="M184" s="257">
        <f t="shared" si="122"/>
        <v>1</v>
      </c>
      <c r="R184"/>
      <c r="Y184" s="976" t="s">
        <v>257</v>
      </c>
      <c r="Z184" s="328" t="s">
        <v>258</v>
      </c>
      <c r="AA184" s="257">
        <f>AA107/SUM($AA107:AF107)</f>
        <v>0</v>
      </c>
      <c r="AB184" s="257">
        <f>AB107/SUM($AA107:AF107)</f>
        <v>0</v>
      </c>
      <c r="AC184" s="257">
        <f>AC107/SUM($AA107:AF107)</f>
        <v>0</v>
      </c>
      <c r="AD184" s="257">
        <f>AD107/SUM($AA107:AF107)</f>
        <v>0</v>
      </c>
      <c r="AE184" s="257">
        <f>AE107/SUM($AA107:AF107)</f>
        <v>0.5</v>
      </c>
      <c r="AF184" s="257">
        <f>AF107/SUM($AA107:AF107)</f>
        <v>0.5</v>
      </c>
      <c r="AG184" s="297"/>
      <c r="AH184" s="297"/>
      <c r="AI184" s="257">
        <f t="shared" si="123"/>
        <v>1</v>
      </c>
      <c r="AT184" s="772" t="s">
        <v>347</v>
      </c>
      <c r="AU184" s="772"/>
      <c r="AV184" s="772"/>
      <c r="AW184" s="772"/>
      <c r="AX184" s="772"/>
      <c r="AY184" s="772"/>
      <c r="AZ184" s="772"/>
      <c r="BA184" s="772"/>
      <c r="BB184" s="772"/>
      <c r="BC184" s="772"/>
      <c r="BD184" s="772"/>
      <c r="BK184" s="772" t="s">
        <v>347</v>
      </c>
      <c r="BL184" s="772"/>
      <c r="BM184" s="772"/>
      <c r="BN184" s="772"/>
      <c r="BO184" s="772"/>
      <c r="BP184" s="772"/>
      <c r="BQ184" s="772"/>
      <c r="BR184" s="772"/>
      <c r="BS184" s="772"/>
      <c r="BT184" s="772"/>
      <c r="BU184" s="772"/>
    </row>
    <row r="185" spans="3:76" ht="37" x14ac:dyDescent="0.4">
      <c r="C185" s="947"/>
      <c r="D185" s="222" t="s">
        <v>259</v>
      </c>
      <c r="E185" s="257">
        <f>E108/SUM($E108:J108)</f>
        <v>0.42105263157894735</v>
      </c>
      <c r="F185" s="257">
        <f t="shared" ref="F185:J185" si="133">F108/SUM($E108:$J108)</f>
        <v>0</v>
      </c>
      <c r="G185" s="257">
        <f t="shared" si="133"/>
        <v>2.6315789473684209E-2</v>
      </c>
      <c r="H185" s="257">
        <f t="shared" si="133"/>
        <v>2.6315789473684209E-2</v>
      </c>
      <c r="I185" s="257">
        <f t="shared" si="133"/>
        <v>0.13157894736842105</v>
      </c>
      <c r="J185" s="257">
        <f t="shared" si="133"/>
        <v>0.39473684210526316</v>
      </c>
      <c r="K185" s="297"/>
      <c r="L185" s="297"/>
      <c r="M185" s="257">
        <f t="shared" si="122"/>
        <v>0.99999999999999989</v>
      </c>
      <c r="R185"/>
      <c r="Y185" s="976"/>
      <c r="Z185" s="328" t="s">
        <v>259</v>
      </c>
      <c r="AA185" s="257">
        <f>AA108/SUM($AA108:AF108)</f>
        <v>0</v>
      </c>
      <c r="AB185" s="257">
        <f>AB108/SUM($AA108:AF108)</f>
        <v>0</v>
      </c>
      <c r="AC185" s="257">
        <f>AC108/SUM($AA108:AF108)</f>
        <v>0</v>
      </c>
      <c r="AD185" s="257">
        <f>AD108/SUM($AA108:AF108)</f>
        <v>0</v>
      </c>
      <c r="AE185" s="257">
        <f>AE108/SUM($AA108:AF108)</f>
        <v>0.6</v>
      </c>
      <c r="AF185" s="257">
        <f>AF108/SUM($AA108:AF108)</f>
        <v>0.4</v>
      </c>
      <c r="AG185" s="297"/>
      <c r="AH185" s="297"/>
      <c r="AI185" s="257">
        <f t="shared" si="123"/>
        <v>1</v>
      </c>
      <c r="AT185" s="208"/>
      <c r="BK185" s="208"/>
    </row>
    <row r="186" spans="3:76" ht="37" x14ac:dyDescent="0.55000000000000004">
      <c r="C186" s="947" t="s">
        <v>260</v>
      </c>
      <c r="D186" s="222" t="s">
        <v>261</v>
      </c>
      <c r="E186" s="257">
        <f>E109/SUM($E109:J109)</f>
        <v>0.55263157894736847</v>
      </c>
      <c r="F186" s="257">
        <f t="shared" ref="F186:J186" si="134">F109/SUM($E109:$J109)</f>
        <v>2.6315789473684209E-2</v>
      </c>
      <c r="G186" s="257">
        <f t="shared" si="134"/>
        <v>0</v>
      </c>
      <c r="H186" s="257">
        <f t="shared" si="134"/>
        <v>0</v>
      </c>
      <c r="I186" s="257">
        <f t="shared" si="134"/>
        <v>0.10526315789473684</v>
      </c>
      <c r="J186" s="257">
        <f t="shared" si="134"/>
        <v>0.31578947368421051</v>
      </c>
      <c r="K186" s="297"/>
      <c r="L186" s="297"/>
      <c r="M186" s="257">
        <f t="shared" si="122"/>
        <v>1</v>
      </c>
      <c r="R186"/>
      <c r="Y186" s="976" t="s">
        <v>260</v>
      </c>
      <c r="Z186" s="328" t="s">
        <v>261</v>
      </c>
      <c r="AA186" s="257">
        <f>AA109/SUM($AA109:AF109)</f>
        <v>0.2857142857142857</v>
      </c>
      <c r="AB186" s="257">
        <f>AB109/SUM($AA109:AF109)</f>
        <v>0</v>
      </c>
      <c r="AC186" s="257">
        <f>AC109/SUM($AA109:AF109)</f>
        <v>0</v>
      </c>
      <c r="AD186" s="257">
        <f>AD109/SUM($AA109:AF109)</f>
        <v>0</v>
      </c>
      <c r="AE186" s="257">
        <f>AE109/SUM($AA109:AF109)</f>
        <v>0.14285714285714285</v>
      </c>
      <c r="AF186" s="257">
        <f>AF109/SUM($AA109:AF109)</f>
        <v>0.5714285714285714</v>
      </c>
      <c r="AG186" s="297"/>
      <c r="AH186" s="297"/>
      <c r="AI186" s="257">
        <f t="shared" si="123"/>
        <v>1</v>
      </c>
      <c r="AS186" s="383"/>
      <c r="AT186" s="441"/>
      <c r="AU186" s="503" t="s">
        <v>231</v>
      </c>
      <c r="AV186" s="422">
        <f>COUNTIFS('All groups'!AI:AI,"Yes",'All groups'!$CY:$CY,'Decision tree'!$AU186)</f>
        <v>3</v>
      </c>
      <c r="AW186" s="256">
        <f>SUM(AV186)/4</f>
        <v>0.75</v>
      </c>
      <c r="AX186" s="231"/>
      <c r="AY186" s="376"/>
      <c r="BK186" s="441"/>
      <c r="BL186" s="427" t="s">
        <v>231</v>
      </c>
      <c r="BM186" s="422">
        <f>COUNTIFS('All groups'!AG:AG,"No",'All groups'!$CY:$CY,'Decision tree'!$BL186)</f>
        <v>4</v>
      </c>
      <c r="BN186" s="256">
        <f>SUM(BM186)/5</f>
        <v>0.8</v>
      </c>
      <c r="BO186" s="231"/>
      <c r="BP186" s="376"/>
      <c r="BX186" s="209"/>
    </row>
    <row r="187" spans="3:76" ht="55.5" x14ac:dyDescent="0.35">
      <c r="C187" s="947"/>
      <c r="D187" s="222" t="s">
        <v>262</v>
      </c>
      <c r="E187" s="257">
        <f>E110/SUM($E110:J110)</f>
        <v>0.64864864864864868</v>
      </c>
      <c r="F187" s="257">
        <f t="shared" ref="F187:J187" si="135">F110/SUM($E110:$J110)</f>
        <v>2.7027027027027029E-2</v>
      </c>
      <c r="G187" s="257">
        <f t="shared" si="135"/>
        <v>2.7027027027027029E-2</v>
      </c>
      <c r="H187" s="257">
        <f t="shared" si="135"/>
        <v>2.7027027027027029E-2</v>
      </c>
      <c r="I187" s="257">
        <f t="shared" si="135"/>
        <v>0.10810810810810811</v>
      </c>
      <c r="J187" s="257">
        <f t="shared" si="135"/>
        <v>0.16216216216216217</v>
      </c>
      <c r="K187" s="297"/>
      <c r="L187" s="297"/>
      <c r="M187" s="257">
        <f t="shared" si="122"/>
        <v>0.99999999999999989</v>
      </c>
      <c r="R187"/>
      <c r="Y187" s="976"/>
      <c r="Z187" s="328" t="s">
        <v>262</v>
      </c>
      <c r="AA187" s="257">
        <f>AA110/SUM($AA110:AF110)</f>
        <v>0.2857142857142857</v>
      </c>
      <c r="AB187" s="257">
        <f>AB110/SUM($AA110:AF110)</f>
        <v>0</v>
      </c>
      <c r="AC187" s="257">
        <f>AC110/SUM($AA110:AF110)</f>
        <v>0</v>
      </c>
      <c r="AD187" s="257">
        <f>AD110/SUM($AA110:AF110)</f>
        <v>0</v>
      </c>
      <c r="AE187" s="257">
        <f>AE110/SUM($AA110:AF110)</f>
        <v>0.14285714285714285</v>
      </c>
      <c r="AF187" s="257">
        <f>AF110/SUM($AA110:AF110)</f>
        <v>0.5714285714285714</v>
      </c>
      <c r="AG187" s="297"/>
      <c r="AH187" s="297"/>
      <c r="AI187" s="257">
        <f t="shared" si="123"/>
        <v>1</v>
      </c>
      <c r="AS187" s="383"/>
      <c r="AT187" s="441"/>
      <c r="AU187" s="503" t="s">
        <v>232</v>
      </c>
      <c r="AV187" s="422">
        <f>COUNTIFS('All groups'!AI:AI,"Yes",'All groups'!$CZ:$CZ,'Decision tree'!$AU187)</f>
        <v>3</v>
      </c>
      <c r="AW187" s="256">
        <f t="shared" ref="AW187:AW192" si="136">SUM(AV187)/4</f>
        <v>0.75</v>
      </c>
      <c r="AX187" s="231"/>
      <c r="BK187" s="441"/>
      <c r="BL187" s="427" t="s">
        <v>232</v>
      </c>
      <c r="BM187" s="422">
        <f>COUNTIFS('All groups'!AG:AG,"No",'All groups'!$CZ:$CZ,'Decision tree'!$BL187)</f>
        <v>5</v>
      </c>
      <c r="BN187" s="256">
        <f t="shared" ref="BN187:BN192" si="137">SUM(BM187)/5</f>
        <v>1</v>
      </c>
      <c r="BO187" s="231"/>
    </row>
    <row r="188" spans="3:76" ht="74" x14ac:dyDescent="0.4">
      <c r="C188" s="947"/>
      <c r="D188" s="222" t="s">
        <v>263</v>
      </c>
      <c r="E188" s="257">
        <f>E111/SUM($E111:J111)</f>
        <v>0.71052631578947367</v>
      </c>
      <c r="F188" s="257">
        <f t="shared" ref="F188:J188" si="138">F111/SUM($E111:$J111)</f>
        <v>0</v>
      </c>
      <c r="G188" s="257">
        <f t="shared" si="138"/>
        <v>0</v>
      </c>
      <c r="H188" s="257">
        <f t="shared" si="138"/>
        <v>5.2631578947368418E-2</v>
      </c>
      <c r="I188" s="257">
        <f t="shared" si="138"/>
        <v>7.8947368421052627E-2</v>
      </c>
      <c r="J188" s="257">
        <f t="shared" si="138"/>
        <v>0.15789473684210525</v>
      </c>
      <c r="K188" s="297"/>
      <c r="L188" s="297"/>
      <c r="M188" s="257">
        <f t="shared" si="122"/>
        <v>1</v>
      </c>
      <c r="R188"/>
      <c r="Y188" s="976"/>
      <c r="Z188" s="328" t="s">
        <v>263</v>
      </c>
      <c r="AA188" s="257">
        <f>AA111/SUM($AA111:AF111)</f>
        <v>0.2857142857142857</v>
      </c>
      <c r="AB188" s="257">
        <f>AB111/SUM($AA111:AF111)</f>
        <v>0</v>
      </c>
      <c r="AC188" s="257">
        <f>AC111/SUM($AA111:AF111)</f>
        <v>0</v>
      </c>
      <c r="AD188" s="257">
        <f>AD111/SUM($AA111:AF111)</f>
        <v>0</v>
      </c>
      <c r="AE188" s="257">
        <f>AE111/SUM($AA111:AF111)</f>
        <v>0.2857142857142857</v>
      </c>
      <c r="AF188" s="257">
        <f>AF111/SUM($AA111:AF111)</f>
        <v>0.42857142857142855</v>
      </c>
      <c r="AG188" s="297"/>
      <c r="AH188" s="297"/>
      <c r="AI188" s="257">
        <f t="shared" si="123"/>
        <v>1</v>
      </c>
      <c r="AT188" s="208"/>
      <c r="AU188" s="503" t="s">
        <v>233</v>
      </c>
      <c r="AV188" s="422">
        <f>COUNTIFS('All groups'!AI:AI,"Yes",'All groups'!$DA:$DA,'Decision tree'!$AU188)</f>
        <v>2</v>
      </c>
      <c r="AW188" s="256">
        <f t="shared" si="136"/>
        <v>0.5</v>
      </c>
      <c r="AX188" s="231"/>
      <c r="BK188" s="208"/>
      <c r="BL188" s="427" t="s">
        <v>233</v>
      </c>
      <c r="BM188" s="422">
        <f>COUNTIFS('All groups'!AG:AG,"No",'All groups'!$DA:$DA,'Decision tree'!$BL188)</f>
        <v>4</v>
      </c>
      <c r="BN188" s="256">
        <f t="shared" si="137"/>
        <v>0.8</v>
      </c>
      <c r="BO188" s="231"/>
    </row>
    <row r="189" spans="3:76" ht="37" x14ac:dyDescent="0.4">
      <c r="C189" s="947"/>
      <c r="D189" s="222" t="s">
        <v>264</v>
      </c>
      <c r="E189" s="257">
        <f>E112/SUM($E112:J112)</f>
        <v>0.60526315789473684</v>
      </c>
      <c r="F189" s="257">
        <f t="shared" ref="F189:J189" si="139">F112/SUM($E112:$J112)</f>
        <v>0</v>
      </c>
      <c r="G189" s="257">
        <f t="shared" si="139"/>
        <v>0</v>
      </c>
      <c r="H189" s="257">
        <f t="shared" si="139"/>
        <v>5.2631578947368418E-2</v>
      </c>
      <c r="I189" s="257">
        <f t="shared" si="139"/>
        <v>7.8947368421052627E-2</v>
      </c>
      <c r="J189" s="257">
        <f t="shared" si="139"/>
        <v>0.26315789473684209</v>
      </c>
      <c r="K189" s="297"/>
      <c r="L189" s="297"/>
      <c r="M189" s="257">
        <f t="shared" si="122"/>
        <v>1</v>
      </c>
      <c r="R189"/>
      <c r="Y189" s="976"/>
      <c r="Z189" s="328" t="s">
        <v>264</v>
      </c>
      <c r="AA189" s="257">
        <f>AA112/SUM($AA112:AF112)</f>
        <v>0.14285714285714285</v>
      </c>
      <c r="AB189" s="257">
        <f>AB112/SUM($AA112:AF112)</f>
        <v>0</v>
      </c>
      <c r="AC189" s="257">
        <f>AC112/SUM($AA112:AF112)</f>
        <v>0.14285714285714285</v>
      </c>
      <c r="AD189" s="257">
        <f>AD112/SUM($AA112:AF112)</f>
        <v>0</v>
      </c>
      <c r="AE189" s="257">
        <f>AE112/SUM($AA112:AF112)</f>
        <v>0.2857142857142857</v>
      </c>
      <c r="AF189" s="257">
        <f>AF112/SUM($AA112:AF112)</f>
        <v>0.42857142857142855</v>
      </c>
      <c r="AG189" s="297"/>
      <c r="AH189" s="297"/>
      <c r="AI189" s="257">
        <f t="shared" si="123"/>
        <v>1</v>
      </c>
      <c r="AT189" s="208"/>
      <c r="AU189" s="503" t="s">
        <v>234</v>
      </c>
      <c r="AV189" s="422">
        <f>COUNTIFS('All groups'!AI:AI,"Yes",'All groups'!$DB:$DB,'Decision tree'!$AU189)</f>
        <v>2</v>
      </c>
      <c r="AW189" s="256">
        <f t="shared" si="136"/>
        <v>0.5</v>
      </c>
      <c r="AX189" s="231"/>
      <c r="BK189" s="208"/>
      <c r="BL189" s="427" t="s">
        <v>234</v>
      </c>
      <c r="BM189" s="422">
        <f>COUNTIFS('All groups'!AG:AG,"No",'All groups'!$DB:$DB,'Decision tree'!$BL189)</f>
        <v>4</v>
      </c>
      <c r="BN189" s="256">
        <f t="shared" si="137"/>
        <v>0.8</v>
      </c>
      <c r="BO189" s="231"/>
    </row>
    <row r="190" spans="3:76" ht="37" x14ac:dyDescent="0.4">
      <c r="C190" s="947" t="s">
        <v>265</v>
      </c>
      <c r="D190" s="222" t="s">
        <v>266</v>
      </c>
      <c r="E190" s="257">
        <f>E113/SUM($E113:J113)</f>
        <v>0.13513513513513514</v>
      </c>
      <c r="F190" s="257">
        <f t="shared" ref="F190:J190" si="140">F113/SUM($E113:$J113)</f>
        <v>0.13513513513513514</v>
      </c>
      <c r="G190" s="257">
        <f t="shared" si="140"/>
        <v>8.1081081081081086E-2</v>
      </c>
      <c r="H190" s="257">
        <f t="shared" si="140"/>
        <v>0.10810810810810811</v>
      </c>
      <c r="I190" s="257">
        <f t="shared" si="140"/>
        <v>0.24324324324324326</v>
      </c>
      <c r="J190" s="257">
        <f t="shared" si="140"/>
        <v>0.29729729729729731</v>
      </c>
      <c r="K190" s="297"/>
      <c r="L190" s="297"/>
      <c r="M190" s="257">
        <f t="shared" si="122"/>
        <v>1</v>
      </c>
      <c r="R190"/>
      <c r="Y190" s="976" t="s">
        <v>265</v>
      </c>
      <c r="Z190" s="328" t="s">
        <v>266</v>
      </c>
      <c r="AA190" s="257">
        <f>AA113/SUM($AA113:AF113)</f>
        <v>0.14285714285714285</v>
      </c>
      <c r="AB190" s="257">
        <f>AB113/SUM($AA113:AF113)</f>
        <v>0.14285714285714285</v>
      </c>
      <c r="AC190" s="257">
        <f>AC113/SUM($AA113:AF113)</f>
        <v>0</v>
      </c>
      <c r="AD190" s="257">
        <f>AD113/SUM($AA113:AF113)</f>
        <v>0.2857142857142857</v>
      </c>
      <c r="AE190" s="257">
        <f>AE113/SUM($AA113:AF113)</f>
        <v>0.2857142857142857</v>
      </c>
      <c r="AF190" s="257">
        <f>AF113/SUM($AA113:AF113)</f>
        <v>0.14285714285714285</v>
      </c>
      <c r="AG190" s="297"/>
      <c r="AH190" s="297"/>
      <c r="AI190" s="257">
        <f t="shared" si="123"/>
        <v>1</v>
      </c>
      <c r="AT190" s="208"/>
      <c r="AU190" s="503" t="s">
        <v>235</v>
      </c>
      <c r="AV190" s="422">
        <f>COUNTIFS('All groups'!AI:AI,"Yes",'All groups'!$DC:$DC,'Decision tree'!$AU190)</f>
        <v>2</v>
      </c>
      <c r="AW190" s="256">
        <f t="shared" si="136"/>
        <v>0.5</v>
      </c>
      <c r="AX190" s="231"/>
      <c r="BK190" s="208"/>
      <c r="BL190" s="427" t="s">
        <v>235</v>
      </c>
      <c r="BM190" s="422">
        <f>COUNTIFS('All groups'!AG:AG,"No",'All groups'!$DC:$DC,'Decision tree'!$BL190)</f>
        <v>2</v>
      </c>
      <c r="BN190" s="256">
        <f t="shared" si="137"/>
        <v>0.4</v>
      </c>
      <c r="BO190" s="231"/>
    </row>
    <row r="191" spans="3:76" ht="55.5" x14ac:dyDescent="0.4">
      <c r="C191" s="947"/>
      <c r="D191" s="222" t="s">
        <v>267</v>
      </c>
      <c r="E191" s="257">
        <f>E114/SUM($E114:J114)</f>
        <v>0.3611111111111111</v>
      </c>
      <c r="F191" s="257">
        <f t="shared" ref="F191:J191" si="141">F114/SUM($E114:$J114)</f>
        <v>0.19444444444444445</v>
      </c>
      <c r="G191" s="257">
        <f t="shared" si="141"/>
        <v>8.3333333333333329E-2</v>
      </c>
      <c r="H191" s="257">
        <f t="shared" si="141"/>
        <v>0.16666666666666666</v>
      </c>
      <c r="I191" s="257">
        <f t="shared" si="141"/>
        <v>2.7777777777777776E-2</v>
      </c>
      <c r="J191" s="257">
        <f t="shared" si="141"/>
        <v>0.16666666666666666</v>
      </c>
      <c r="K191" s="297"/>
      <c r="L191" s="297"/>
      <c r="M191" s="257">
        <f t="shared" si="122"/>
        <v>1</v>
      </c>
      <c r="R191"/>
      <c r="Y191" s="976"/>
      <c r="Z191" s="328" t="s">
        <v>267</v>
      </c>
      <c r="AA191" s="257">
        <f>AA114/SUM($AA114:AF114)</f>
        <v>0.14285714285714285</v>
      </c>
      <c r="AB191" s="257">
        <f>AB114/SUM($AA114:AF114)</f>
        <v>0.14285714285714285</v>
      </c>
      <c r="AC191" s="257">
        <f>AC114/SUM($AA114:AF114)</f>
        <v>0.14285714285714285</v>
      </c>
      <c r="AD191" s="257">
        <f>AD114/SUM($AA114:AF114)</f>
        <v>0.2857142857142857</v>
      </c>
      <c r="AE191" s="257">
        <f>AE114/SUM($AA114:AF114)</f>
        <v>0.14285714285714285</v>
      </c>
      <c r="AF191" s="257">
        <f>AF114/SUM($AA114:AF114)</f>
        <v>0.14285714285714285</v>
      </c>
      <c r="AG191" s="297"/>
      <c r="AH191" s="297"/>
      <c r="AI191" s="257">
        <f t="shared" si="123"/>
        <v>0.99999999999999978</v>
      </c>
      <c r="AT191" s="208"/>
      <c r="AU191" s="503" t="s">
        <v>348</v>
      </c>
      <c r="AV191" s="422">
        <v>1</v>
      </c>
      <c r="AW191" s="256">
        <f t="shared" si="136"/>
        <v>0.25</v>
      </c>
      <c r="AX191" s="231"/>
      <c r="BK191" s="208"/>
      <c r="BL191" s="427" t="s">
        <v>1561</v>
      </c>
      <c r="BM191" s="422">
        <f>COUNTIFS('All groups'!AG:AG,"No",'All groups'!$DA:$DA,'Decision tree'!$BL191)</f>
        <v>0</v>
      </c>
      <c r="BN191" s="256">
        <f t="shared" si="137"/>
        <v>0</v>
      </c>
      <c r="BO191" s="231"/>
    </row>
    <row r="192" spans="3:76" ht="55.5" x14ac:dyDescent="0.4">
      <c r="C192" s="947"/>
      <c r="D192" s="222" t="s">
        <v>268</v>
      </c>
      <c r="E192" s="257">
        <f>E115/SUM($E115:J115)</f>
        <v>0.27027027027027029</v>
      </c>
      <c r="F192" s="257">
        <f t="shared" ref="F192:J192" si="142">F115/SUM($E115:$J115)</f>
        <v>5.4054054054054057E-2</v>
      </c>
      <c r="G192" s="257">
        <f t="shared" si="142"/>
        <v>0.16216216216216217</v>
      </c>
      <c r="H192" s="257">
        <f t="shared" si="142"/>
        <v>0.1891891891891892</v>
      </c>
      <c r="I192" s="257">
        <f t="shared" si="142"/>
        <v>0.16216216216216217</v>
      </c>
      <c r="J192" s="257">
        <f t="shared" si="142"/>
        <v>0.16216216216216217</v>
      </c>
      <c r="K192" s="297"/>
      <c r="L192" s="297"/>
      <c r="M192" s="257">
        <f t="shared" si="122"/>
        <v>1</v>
      </c>
      <c r="R192"/>
      <c r="Y192" s="976"/>
      <c r="Z192" s="328" t="s">
        <v>268</v>
      </c>
      <c r="AA192" s="257">
        <f>AA115/SUM($AA115:AF115)</f>
        <v>0.16666666666666666</v>
      </c>
      <c r="AB192" s="257">
        <f>AB115/SUM($AA115:AF115)</f>
        <v>0.5</v>
      </c>
      <c r="AC192" s="257">
        <f>AC115/SUM($AA115:AF115)</f>
        <v>0</v>
      </c>
      <c r="AD192" s="257">
        <f>AD115/SUM($AA115:AF115)</f>
        <v>0</v>
      </c>
      <c r="AE192" s="257">
        <f>AE115/SUM($AA115:AF115)</f>
        <v>0.16666666666666666</v>
      </c>
      <c r="AF192" s="257">
        <f>AF115/SUM($AA115:AF115)</f>
        <v>0.16666666666666666</v>
      </c>
      <c r="AG192" s="297"/>
      <c r="AH192" s="297"/>
      <c r="AI192" s="257">
        <f t="shared" si="123"/>
        <v>0.99999999999999989</v>
      </c>
      <c r="AT192" s="208"/>
      <c r="AU192" s="503" t="s">
        <v>349</v>
      </c>
      <c r="AV192" s="422">
        <v>1</v>
      </c>
      <c r="AW192" s="256">
        <f t="shared" si="136"/>
        <v>0.25</v>
      </c>
      <c r="AX192" s="231"/>
      <c r="BK192" s="208"/>
      <c r="BL192" s="427" t="s">
        <v>1562</v>
      </c>
      <c r="BM192" s="422">
        <f>COUNTIFS('All groups'!AG:AG,"No",'All groups'!$DA:$DA,'Decision tree'!$BL192)</f>
        <v>0</v>
      </c>
      <c r="BN192" s="256">
        <f t="shared" si="137"/>
        <v>0</v>
      </c>
      <c r="BO192" s="231"/>
    </row>
    <row r="193" spans="3:77" ht="37" x14ac:dyDescent="0.4">
      <c r="C193" s="947"/>
      <c r="D193" s="222" t="s">
        <v>269</v>
      </c>
      <c r="E193" s="257">
        <f>E116/SUM($E116:J116)</f>
        <v>0.27027027027027029</v>
      </c>
      <c r="F193" s="257">
        <f t="shared" ref="F193:J193" si="143">F116/SUM($E116:$J116)</f>
        <v>5.4054054054054057E-2</v>
      </c>
      <c r="G193" s="257">
        <f t="shared" si="143"/>
        <v>0.16216216216216217</v>
      </c>
      <c r="H193" s="257">
        <f t="shared" si="143"/>
        <v>0.24324324324324326</v>
      </c>
      <c r="I193" s="257">
        <f t="shared" si="143"/>
        <v>0.10810810810810811</v>
      </c>
      <c r="J193" s="257">
        <f t="shared" si="143"/>
        <v>0.16216216216216217</v>
      </c>
      <c r="K193" s="297"/>
      <c r="L193" s="297"/>
      <c r="M193" s="257">
        <f t="shared" si="122"/>
        <v>1</v>
      </c>
      <c r="R193"/>
      <c r="Y193" s="976"/>
      <c r="Z193" s="328" t="s">
        <v>269</v>
      </c>
      <c r="AA193" s="257">
        <f>AA116/SUM($AA116:AF116)</f>
        <v>0.33333333333333331</v>
      </c>
      <c r="AB193" s="257">
        <f>AB116/SUM($AA116:AF116)</f>
        <v>0.33333333333333331</v>
      </c>
      <c r="AC193" s="257">
        <f>AC116/SUM($AA116:AF116)</f>
        <v>0</v>
      </c>
      <c r="AD193" s="257">
        <f>AD116/SUM($AA116:AF116)</f>
        <v>0</v>
      </c>
      <c r="AE193" s="257">
        <f>AE116/SUM($AA116:AF116)</f>
        <v>0.16666666666666666</v>
      </c>
      <c r="AF193" s="257">
        <f>AF116/SUM($AA116:AF116)</f>
        <v>0.16666666666666666</v>
      </c>
      <c r="AG193" s="297"/>
      <c r="AH193" s="297"/>
      <c r="AI193" s="257">
        <f t="shared" si="123"/>
        <v>0.99999999999999989</v>
      </c>
      <c r="AT193" s="208"/>
      <c r="AU193" s="338"/>
      <c r="AV193" s="419"/>
      <c r="AW193" s="382"/>
      <c r="AX193" s="231"/>
      <c r="BK193" s="208"/>
      <c r="BL193" s="338"/>
      <c r="BM193" s="419"/>
      <c r="BN193" s="382"/>
      <c r="BO193" s="231"/>
    </row>
    <row r="194" spans="3:77" ht="74" x14ac:dyDescent="0.4">
      <c r="C194" s="947"/>
      <c r="D194" s="222" t="s">
        <v>270</v>
      </c>
      <c r="E194" s="257">
        <f>E117/SUM($E117:J117)</f>
        <v>0.51351351351351349</v>
      </c>
      <c r="F194" s="257">
        <f t="shared" ref="F194:J194" si="144">F117/SUM($E117:$J117)</f>
        <v>2.7027027027027029E-2</v>
      </c>
      <c r="G194" s="257">
        <f t="shared" si="144"/>
        <v>0</v>
      </c>
      <c r="H194" s="257">
        <f t="shared" si="144"/>
        <v>0.10810810810810811</v>
      </c>
      <c r="I194" s="257">
        <f t="shared" si="144"/>
        <v>0.21621621621621623</v>
      </c>
      <c r="J194" s="257">
        <f t="shared" si="144"/>
        <v>0.13513513513513514</v>
      </c>
      <c r="K194" s="297"/>
      <c r="L194" s="297"/>
      <c r="M194" s="257">
        <f t="shared" si="122"/>
        <v>1</v>
      </c>
      <c r="R194"/>
      <c r="Y194" s="976"/>
      <c r="Z194" s="328" t="s">
        <v>270</v>
      </c>
      <c r="AA194" s="257">
        <f>AA117/SUM($AA117:AF117)</f>
        <v>0.2857142857142857</v>
      </c>
      <c r="AB194" s="257">
        <f>AB117/SUM($AA117:AF117)</f>
        <v>0</v>
      </c>
      <c r="AC194" s="257">
        <f>AC117/SUM($AA117:AF117)</f>
        <v>0</v>
      </c>
      <c r="AD194" s="257">
        <f>AD117/SUM($AA117:AF117)</f>
        <v>0.14285714285714285</v>
      </c>
      <c r="AE194" s="257">
        <f>AE117/SUM($AA117:AF117)</f>
        <v>0.42857142857142855</v>
      </c>
      <c r="AF194" s="257">
        <f>AF117/SUM($AA117:AF117)</f>
        <v>0.14285714285714285</v>
      </c>
      <c r="AG194" s="297"/>
      <c r="AH194" s="297"/>
      <c r="AI194" s="257">
        <f t="shared" si="123"/>
        <v>1</v>
      </c>
      <c r="AT194" s="208"/>
      <c r="AU194" s="338"/>
      <c r="AV194" s="419"/>
      <c r="AW194" s="382"/>
      <c r="AX194" s="231"/>
      <c r="BK194" s="208"/>
      <c r="BL194" s="338"/>
      <c r="BM194" s="419"/>
      <c r="BN194" s="382"/>
      <c r="BO194" s="231"/>
    </row>
    <row r="195" spans="3:77" ht="18.5" x14ac:dyDescent="0.4">
      <c r="C195" s="947" t="s">
        <v>271</v>
      </c>
      <c r="D195" s="222" t="s">
        <v>272</v>
      </c>
      <c r="E195" s="257">
        <f>E118/SUM($E118:J118)</f>
        <v>0</v>
      </c>
      <c r="F195" s="257">
        <f t="shared" ref="F195:J195" si="145">F118/SUM($E118:$J118)</f>
        <v>0</v>
      </c>
      <c r="G195" s="257">
        <f t="shared" si="145"/>
        <v>5.4054054054054057E-2</v>
      </c>
      <c r="H195" s="257">
        <f t="shared" si="145"/>
        <v>0.10810810810810811</v>
      </c>
      <c r="I195" s="257">
        <f t="shared" si="145"/>
        <v>0.27027027027027029</v>
      </c>
      <c r="J195" s="257">
        <f t="shared" si="145"/>
        <v>0.56756756756756754</v>
      </c>
      <c r="K195" s="297"/>
      <c r="L195" s="297"/>
      <c r="M195" s="257">
        <f t="shared" si="122"/>
        <v>1</v>
      </c>
      <c r="R195"/>
      <c r="Y195" s="976" t="s">
        <v>271</v>
      </c>
      <c r="Z195" s="328" t="s">
        <v>272</v>
      </c>
      <c r="AA195" s="257">
        <f>AA118/SUM($AA118:AF118)</f>
        <v>0</v>
      </c>
      <c r="AB195" s="257">
        <f>AB118/SUM($AA118:AF118)</f>
        <v>0</v>
      </c>
      <c r="AC195" s="257">
        <f>AC118/SUM($AA118:AF118)</f>
        <v>0</v>
      </c>
      <c r="AD195" s="257">
        <f>AD118/SUM($AA118:AF118)</f>
        <v>0</v>
      </c>
      <c r="AE195" s="257">
        <f>AE118/SUM($AA118:AF118)</f>
        <v>0.5714285714285714</v>
      </c>
      <c r="AF195" s="257">
        <f>AF118/SUM($AA118:AF118)</f>
        <v>0.42857142857142855</v>
      </c>
      <c r="AG195" s="297"/>
      <c r="AH195" s="297"/>
      <c r="AI195" s="257">
        <f t="shared" si="123"/>
        <v>1</v>
      </c>
      <c r="AT195" s="208"/>
      <c r="BK195" s="208"/>
    </row>
    <row r="196" spans="3:77" ht="31" x14ac:dyDescent="0.35">
      <c r="C196" s="947"/>
      <c r="D196" s="222" t="s">
        <v>273</v>
      </c>
      <c r="E196" s="257">
        <f>E119/SUM($E119:J119)</f>
        <v>0</v>
      </c>
      <c r="F196" s="257">
        <f t="shared" ref="F196:J196" si="146">F119/SUM($E119:$J119)</f>
        <v>0</v>
      </c>
      <c r="G196" s="257">
        <f t="shared" si="146"/>
        <v>5.4054054054054057E-2</v>
      </c>
      <c r="H196" s="257">
        <f t="shared" si="146"/>
        <v>2.7027027027027029E-2</v>
      </c>
      <c r="I196" s="257">
        <f t="shared" si="146"/>
        <v>0.29729729729729731</v>
      </c>
      <c r="J196" s="257">
        <f t="shared" si="146"/>
        <v>0.6216216216216216</v>
      </c>
      <c r="K196" s="297"/>
      <c r="L196" s="297"/>
      <c r="M196" s="257">
        <f t="shared" si="122"/>
        <v>1</v>
      </c>
      <c r="R196"/>
      <c r="Y196" s="976"/>
      <c r="Z196" s="328" t="s">
        <v>273</v>
      </c>
      <c r="AA196" s="257">
        <f>AA119/SUM($AA119:AF119)</f>
        <v>0</v>
      </c>
      <c r="AB196" s="257">
        <f>AB119/SUM($AA119:AF119)</f>
        <v>0</v>
      </c>
      <c r="AC196" s="257">
        <f>AC119/SUM($AA119:AF119)</f>
        <v>0</v>
      </c>
      <c r="AD196" s="257">
        <f>AD119/SUM($AA119:AF119)</f>
        <v>0</v>
      </c>
      <c r="AE196" s="257">
        <f>AE119/SUM($AA119:AF119)</f>
        <v>0.2857142857142857</v>
      </c>
      <c r="AF196" s="257">
        <f>AF119/SUM($AA119:AF119)</f>
        <v>0.7142857142857143</v>
      </c>
      <c r="AG196" s="297"/>
      <c r="AH196" s="297"/>
      <c r="AI196" s="257">
        <f t="shared" si="123"/>
        <v>1</v>
      </c>
      <c r="AT196" s="978" t="s">
        <v>350</v>
      </c>
      <c r="AU196" s="978"/>
      <c r="AV196" s="978"/>
      <c r="AW196" s="978"/>
      <c r="AX196" s="978"/>
      <c r="AY196" s="978"/>
      <c r="AZ196" s="978"/>
      <c r="BA196" s="978"/>
      <c r="BB196" s="978"/>
      <c r="BC196" s="978"/>
      <c r="BD196" s="978"/>
      <c r="BK196" s="978" t="s">
        <v>350</v>
      </c>
      <c r="BL196" s="978"/>
      <c r="BM196" s="978"/>
      <c r="BN196" s="978"/>
      <c r="BO196" s="978"/>
      <c r="BP196" s="978"/>
      <c r="BQ196" s="978"/>
      <c r="BR196" s="978"/>
      <c r="BS196" s="978"/>
      <c r="BT196" s="978"/>
      <c r="BU196" s="978"/>
    </row>
    <row r="197" spans="3:77" ht="18.5" x14ac:dyDescent="0.4">
      <c r="C197" s="947"/>
      <c r="D197" s="222" t="s">
        <v>274</v>
      </c>
      <c r="E197" s="257">
        <f>E120/SUM($E120:J120)</f>
        <v>2.7027027027027029E-2</v>
      </c>
      <c r="F197" s="257">
        <f t="shared" ref="F197:J197" si="147">F120/SUM($E120:$J120)</f>
        <v>0</v>
      </c>
      <c r="G197" s="257">
        <f t="shared" si="147"/>
        <v>8.1081081081081086E-2</v>
      </c>
      <c r="H197" s="257">
        <f t="shared" si="147"/>
        <v>0.10810810810810811</v>
      </c>
      <c r="I197" s="257">
        <f t="shared" si="147"/>
        <v>0.29729729729729731</v>
      </c>
      <c r="J197" s="257">
        <f t="shared" si="147"/>
        <v>0.48648648648648651</v>
      </c>
      <c r="K197" s="297"/>
      <c r="L197" s="297"/>
      <c r="M197" s="257">
        <f t="shared" si="122"/>
        <v>1</v>
      </c>
      <c r="R197"/>
      <c r="Y197" s="976"/>
      <c r="Z197" s="328" t="s">
        <v>274</v>
      </c>
      <c r="AA197" s="257">
        <f>AA120/SUM($AA120:AF120)</f>
        <v>0</v>
      </c>
      <c r="AB197" s="257">
        <f>AB120/SUM($AA120:AF120)</f>
        <v>0</v>
      </c>
      <c r="AC197" s="257">
        <f>AC120/SUM($AA120:AF120)</f>
        <v>0</v>
      </c>
      <c r="AD197" s="257">
        <f>AD120/SUM($AA120:AF120)</f>
        <v>0.14285714285714285</v>
      </c>
      <c r="AE197" s="257">
        <f>AE120/SUM($AA120:AF120)</f>
        <v>0.42857142857142855</v>
      </c>
      <c r="AF197" s="257">
        <f>AF120/SUM($AA120:AF120)</f>
        <v>0.42857142857142855</v>
      </c>
      <c r="AG197" s="297"/>
      <c r="AH197" s="297"/>
      <c r="AI197" s="257">
        <f t="shared" si="123"/>
        <v>1</v>
      </c>
      <c r="AT197" s="208"/>
      <c r="BK197" s="208"/>
    </row>
    <row r="198" spans="3:77" ht="37" x14ac:dyDescent="0.4">
      <c r="C198" s="947"/>
      <c r="D198" s="222" t="s">
        <v>275</v>
      </c>
      <c r="E198" s="257">
        <f>E121/SUM($E121:J121)</f>
        <v>0.1111111111111111</v>
      </c>
      <c r="F198" s="257">
        <f t="shared" ref="F198:J198" si="148">F121/SUM($E121:$J121)</f>
        <v>0</v>
      </c>
      <c r="G198" s="257">
        <f t="shared" si="148"/>
        <v>0.1111111111111111</v>
      </c>
      <c r="H198" s="257">
        <f t="shared" si="148"/>
        <v>0.19444444444444445</v>
      </c>
      <c r="I198" s="257">
        <f t="shared" si="148"/>
        <v>0.1388888888888889</v>
      </c>
      <c r="J198" s="257">
        <f t="shared" si="148"/>
        <v>0.44444444444444442</v>
      </c>
      <c r="K198" s="297"/>
      <c r="L198" s="297"/>
      <c r="M198" s="257">
        <f t="shared" si="122"/>
        <v>1</v>
      </c>
      <c r="R198"/>
      <c r="Y198" s="976"/>
      <c r="Z198" s="328" t="s">
        <v>275</v>
      </c>
      <c r="AA198" s="257">
        <f>AA121/SUM($AA121:AF121)</f>
        <v>0</v>
      </c>
      <c r="AB198" s="257">
        <f>AB121/SUM($AA121:AF121)</f>
        <v>0</v>
      </c>
      <c r="AC198" s="257">
        <f>AC121/SUM($AA121:AF121)</f>
        <v>0.2857142857142857</v>
      </c>
      <c r="AD198" s="257">
        <f>AD121/SUM($AA121:AF121)</f>
        <v>0</v>
      </c>
      <c r="AE198" s="257">
        <f>AE121/SUM($AA121:AF121)</f>
        <v>0.14285714285714285</v>
      </c>
      <c r="AF198" s="257">
        <f>AF121/SUM($AA121:AF121)</f>
        <v>0.5714285714285714</v>
      </c>
      <c r="AG198" s="297"/>
      <c r="AH198" s="297"/>
      <c r="AI198" s="257">
        <f t="shared" si="123"/>
        <v>1</v>
      </c>
      <c r="AT198" s="208"/>
      <c r="AV198" s="206" t="s">
        <v>127</v>
      </c>
      <c r="AW198" s="206" t="s">
        <v>128</v>
      </c>
      <c r="AX198" s="206" t="s">
        <v>130</v>
      </c>
      <c r="AY198" s="206" t="s">
        <v>129</v>
      </c>
      <c r="AZ198" s="206" t="s">
        <v>131</v>
      </c>
      <c r="BA198" s="206" t="s">
        <v>132</v>
      </c>
      <c r="BB198" s="206" t="s">
        <v>134</v>
      </c>
      <c r="BC198" s="207" t="s">
        <v>133</v>
      </c>
      <c r="BD198" s="442" t="s">
        <v>351</v>
      </c>
      <c r="BF198" s="446"/>
      <c r="BG198" s="446"/>
      <c r="BK198" s="208"/>
      <c r="BM198" s="206" t="s">
        <v>127</v>
      </c>
      <c r="BN198" s="206" t="s">
        <v>128</v>
      </c>
      <c r="BO198" s="206" t="s">
        <v>130</v>
      </c>
      <c r="BP198" s="206" t="s">
        <v>129</v>
      </c>
      <c r="BQ198" s="206" t="s">
        <v>131</v>
      </c>
      <c r="BR198" s="206" t="s">
        <v>132</v>
      </c>
      <c r="BS198" s="206" t="s">
        <v>134</v>
      </c>
      <c r="BT198" s="207" t="s">
        <v>133</v>
      </c>
      <c r="BU198" s="442" t="s">
        <v>351</v>
      </c>
      <c r="BX198" s="446"/>
      <c r="BY198" s="446"/>
    </row>
    <row r="199" spans="3:77" ht="55.5" x14ac:dyDescent="0.35">
      <c r="C199" s="947"/>
      <c r="D199" s="222" t="s">
        <v>276</v>
      </c>
      <c r="E199" s="257">
        <f>E122/SUM($E122:J122)</f>
        <v>0</v>
      </c>
      <c r="F199" s="257">
        <f t="shared" ref="F199:J199" si="149">F122/SUM($E122:$J122)</f>
        <v>0</v>
      </c>
      <c r="G199" s="257">
        <f t="shared" si="149"/>
        <v>0.10810810810810811</v>
      </c>
      <c r="H199" s="257">
        <f t="shared" si="149"/>
        <v>0.16216216216216217</v>
      </c>
      <c r="I199" s="257">
        <f t="shared" si="149"/>
        <v>0.16216216216216217</v>
      </c>
      <c r="J199" s="257">
        <f t="shared" si="149"/>
        <v>0.56756756756756754</v>
      </c>
      <c r="K199" s="297"/>
      <c r="L199" s="297"/>
      <c r="M199" s="257">
        <f t="shared" si="122"/>
        <v>1</v>
      </c>
      <c r="R199"/>
      <c r="Y199" s="976"/>
      <c r="Z199" s="328" t="s">
        <v>276</v>
      </c>
      <c r="AA199" s="257">
        <f>AA122/SUM($AA122:AF122)</f>
        <v>0.14285714285714285</v>
      </c>
      <c r="AB199" s="257">
        <f>AB122/SUM($AA122:AF122)</f>
        <v>0</v>
      </c>
      <c r="AC199" s="257">
        <f>AC122/SUM($AA122:AF122)</f>
        <v>0</v>
      </c>
      <c r="AD199" s="257">
        <f>AD122/SUM($AA122:AF122)</f>
        <v>0.2857142857142857</v>
      </c>
      <c r="AE199" s="257">
        <f>AE122/SUM($AA122:AF122)</f>
        <v>0.42857142857142855</v>
      </c>
      <c r="AF199" s="257">
        <f>AF122/SUM($AA122:AF122)</f>
        <v>0.14285714285714285</v>
      </c>
      <c r="AG199" s="297"/>
      <c r="AH199" s="297"/>
      <c r="AI199" s="257">
        <f t="shared" si="123"/>
        <v>1</v>
      </c>
      <c r="AR199" s="232"/>
      <c r="AS199" s="381"/>
      <c r="AT199" s="993" t="s">
        <v>246</v>
      </c>
      <c r="AU199" s="513" t="s">
        <v>247</v>
      </c>
      <c r="AV199" s="422">
        <f>COUNTIFS('All groups'!$DG:$DG,AV$198,'All groups'!$AG:$AG,"Yes")</f>
        <v>1</v>
      </c>
      <c r="AW199" s="422">
        <f>COUNTIFS('All groups'!$DG:$DG,AW$198,'All groups'!$AG:$AG,"Yes")</f>
        <v>1</v>
      </c>
      <c r="AX199" s="422">
        <f>COUNTIFS('All groups'!$DG:$DG,AX$198,'All groups'!$AG:$AG,"Yes")</f>
        <v>0</v>
      </c>
      <c r="AY199" s="422">
        <f>COUNTIFS('All groups'!$DG:$DG,AY$198,'All groups'!$AG:$AG,"Yes")</f>
        <v>0</v>
      </c>
      <c r="AZ199" s="422">
        <f>COUNTIFS('All groups'!$DG:$DG,AZ$198,'All groups'!$AG:$AG,"Yes")</f>
        <v>2</v>
      </c>
      <c r="BA199" s="422">
        <f>COUNTIFS('All groups'!$DG:$DG,BA$198,'All groups'!$AG:$AG,"Yes")</f>
        <v>3</v>
      </c>
      <c r="BB199" s="422">
        <f>COUNTIFS('All groups'!$DG:$DG,BB$198,'All groups'!$AG:$AG,"Yes")</f>
        <v>0</v>
      </c>
      <c r="BC199" s="283">
        <f>BD199-SUM(AV199:BB199)</f>
        <v>2</v>
      </c>
      <c r="BD199" s="283">
        <f>COUNTIF('All groups'!$AG:$AG,"Yes")</f>
        <v>9</v>
      </c>
      <c r="BE199" s="386"/>
      <c r="BF199" s="419"/>
      <c r="BG199" s="419"/>
      <c r="BK199" s="1025" t="s">
        <v>246</v>
      </c>
      <c r="BL199" s="427" t="s">
        <v>247</v>
      </c>
      <c r="BM199" s="422">
        <f>COUNTIFS('All groups'!$DG:$DG,BM$198,'All groups'!$AG:$AG,"No")</f>
        <v>1</v>
      </c>
      <c r="BN199" s="422">
        <f>COUNTIFS('All groups'!$DG:$DG,BN$198,'All groups'!$AG:$AG,"No")</f>
        <v>0</v>
      </c>
      <c r="BO199" s="422">
        <f>COUNTIFS('All groups'!$DG:$DG,BO$198,'All groups'!$AG:$AG,"No")</f>
        <v>0</v>
      </c>
      <c r="BP199" s="422">
        <f>COUNTIFS('All groups'!$DG:$DG,BP$198,'All groups'!$AG:$AG,"No")</f>
        <v>0</v>
      </c>
      <c r="BQ199" s="422">
        <f>COUNTIFS('All groups'!$DG:$DG,BQ$198,'All groups'!$AG:$AG,"No")</f>
        <v>1</v>
      </c>
      <c r="BR199" s="422">
        <f>COUNTIFS('All groups'!$DG:$DG,BR$198,'All groups'!$AG:$AG,"No")</f>
        <v>3</v>
      </c>
      <c r="BS199" s="422">
        <f>COUNTIFS('All groups'!$DG:$DG,BS$198,'All groups'!$AG:$AG,"No")</f>
        <v>0</v>
      </c>
      <c r="BT199" s="283">
        <f>BU199-SUM(BM199:BS199)</f>
        <v>2</v>
      </c>
      <c r="BU199" s="283">
        <f>COUNTIF('All groups'!$AG:$AG,"No")</f>
        <v>7</v>
      </c>
      <c r="BV199" s="386"/>
      <c r="BX199" s="419"/>
      <c r="BY199" s="419"/>
    </row>
    <row r="200" spans="3:77" ht="37" x14ac:dyDescent="0.35">
      <c r="C200" s="947"/>
      <c r="D200" s="222" t="s">
        <v>277</v>
      </c>
      <c r="E200" s="257">
        <f>E123/SUM($E123:J123)</f>
        <v>0</v>
      </c>
      <c r="F200" s="257">
        <f t="shared" ref="F200:J200" si="150">F123/SUM($E123:$J123)</f>
        <v>0</v>
      </c>
      <c r="G200" s="257">
        <f t="shared" si="150"/>
        <v>0</v>
      </c>
      <c r="H200" s="257">
        <f t="shared" si="150"/>
        <v>5.4054054054054057E-2</v>
      </c>
      <c r="I200" s="257">
        <f t="shared" si="150"/>
        <v>0.24324324324324326</v>
      </c>
      <c r="J200" s="257">
        <f t="shared" si="150"/>
        <v>0.70270270270270274</v>
      </c>
      <c r="K200" s="297"/>
      <c r="L200" s="297"/>
      <c r="M200" s="257">
        <f t="shared" si="122"/>
        <v>1</v>
      </c>
      <c r="R200"/>
      <c r="Y200" s="976"/>
      <c r="Z200" s="328" t="s">
        <v>277</v>
      </c>
      <c r="AA200" s="257">
        <f>AA123/SUM($AA123:AF123)</f>
        <v>0</v>
      </c>
      <c r="AB200" s="257">
        <f>AB123/SUM($AA123:AF123)</f>
        <v>0</v>
      </c>
      <c r="AC200" s="257">
        <f>AC123/SUM($AA123:AF123)</f>
        <v>0</v>
      </c>
      <c r="AD200" s="257">
        <f>AD123/SUM($AA123:AF123)</f>
        <v>0</v>
      </c>
      <c r="AE200" s="257">
        <f>AE123/SUM($AA123:AF123)</f>
        <v>0.2857142857142857</v>
      </c>
      <c r="AF200" s="257">
        <f>AF123/SUM($AA123:AF123)</f>
        <v>0.7142857142857143</v>
      </c>
      <c r="AG200" s="297"/>
      <c r="AH200" s="297"/>
      <c r="AI200" s="257">
        <f t="shared" si="123"/>
        <v>1</v>
      </c>
      <c r="AR200" s="232"/>
      <c r="AS200" s="381"/>
      <c r="AT200" s="994"/>
      <c r="AU200" s="513" t="s">
        <v>248</v>
      </c>
      <c r="AV200" s="422">
        <f>COUNTIFS('All groups'!$DH:$DH,AV$198,'All groups'!$AG:$AG,"Yes")</f>
        <v>1</v>
      </c>
      <c r="AW200" s="422">
        <f>COUNTIFS('All groups'!$DH:$DH,AW$198,'All groups'!$AG:$AG,"Yes")</f>
        <v>1</v>
      </c>
      <c r="AX200" s="422">
        <f>COUNTIFS('All groups'!$DH:$DH,AX$198,'All groups'!$AG:$AG,"Yes")</f>
        <v>1</v>
      </c>
      <c r="AY200" s="422">
        <f>COUNTIFS('All groups'!$DH:$DH,AY$198,'All groups'!$AG:$AG,"Yes")</f>
        <v>0</v>
      </c>
      <c r="AZ200" s="422">
        <f>COUNTIFS('All groups'!$DH:$DH,AZ$198,'All groups'!$AG:$AG,"Yes")</f>
        <v>1</v>
      </c>
      <c r="BA200" s="422">
        <f>COUNTIFS('All groups'!$DH:$DH,BA$198,'All groups'!$AG:$AG,"Yes")</f>
        <v>2</v>
      </c>
      <c r="BB200" s="422">
        <f>COUNTIFS('All groups'!$DH:$DH,BB$198,'All groups'!$AG:$AG,"Yes")</f>
        <v>1</v>
      </c>
      <c r="BC200" s="283">
        <f t="shared" ref="BC200:BC261" si="151">BD200-SUM(AV200:BB200)</f>
        <v>2</v>
      </c>
      <c r="BD200" s="283">
        <f>COUNTIF('All groups'!$AG:$AG,"Yes")</f>
        <v>9</v>
      </c>
      <c r="BF200" s="419"/>
      <c r="BG200" s="419"/>
      <c r="BK200" s="1027"/>
      <c r="BL200" s="427" t="s">
        <v>248</v>
      </c>
      <c r="BM200" s="422">
        <f>COUNTIFS('All groups'!$DH:$DH,BM$198,'All groups'!$AG:$AG,"No")</f>
        <v>0</v>
      </c>
      <c r="BN200" s="422">
        <f>COUNTIFS('All groups'!$DH:$DH,BN$198,'All groups'!$AG:$AG,"No")</f>
        <v>0</v>
      </c>
      <c r="BO200" s="422">
        <f>COUNTIFS('All groups'!$DH:$DH,BO$198,'All groups'!$AG:$AG,"No")</f>
        <v>0</v>
      </c>
      <c r="BP200" s="422">
        <f>COUNTIFS('All groups'!$DH:$DH,BP$198,'All groups'!$AG:$AG,"No")</f>
        <v>0</v>
      </c>
      <c r="BQ200" s="422">
        <f>COUNTIFS('All groups'!$DH:$DH,BQ$198,'All groups'!$AG:$AG,"No")</f>
        <v>1</v>
      </c>
      <c r="BR200" s="422">
        <f>COUNTIFS('All groups'!$DH:$DH,BR$198,'All groups'!$AG:$AG,"No")</f>
        <v>4</v>
      </c>
      <c r="BS200" s="422">
        <f>COUNTIFS('All groups'!$DH:$DH,BS$198,'All groups'!$AG:$AG,"No")</f>
        <v>0</v>
      </c>
      <c r="BT200" s="283">
        <f t="shared" ref="BT200:BT261" si="152">BU200-SUM(BM200:BS200)</f>
        <v>2</v>
      </c>
      <c r="BU200" s="283">
        <f>COUNTIF('All groups'!$AG:$AG,"No")</f>
        <v>7</v>
      </c>
      <c r="BX200" s="419"/>
      <c r="BY200" s="419"/>
    </row>
    <row r="201" spans="3:77" ht="55.5" x14ac:dyDescent="0.35">
      <c r="C201" s="947"/>
      <c r="D201" s="222" t="s">
        <v>278</v>
      </c>
      <c r="E201" s="257">
        <f>E124/SUM($E124:J124)</f>
        <v>0</v>
      </c>
      <c r="F201" s="257">
        <f t="shared" ref="F201:J201" si="153">F124/SUM($E124:$J124)</f>
        <v>0</v>
      </c>
      <c r="G201" s="257">
        <f t="shared" si="153"/>
        <v>0</v>
      </c>
      <c r="H201" s="257">
        <f t="shared" si="153"/>
        <v>2.7027027027027029E-2</v>
      </c>
      <c r="I201" s="257">
        <f t="shared" si="153"/>
        <v>0.24324324324324326</v>
      </c>
      <c r="J201" s="257">
        <f t="shared" si="153"/>
        <v>0.72972972972972971</v>
      </c>
      <c r="K201" s="297"/>
      <c r="L201" s="297"/>
      <c r="M201" s="257">
        <f t="shared" si="122"/>
        <v>1</v>
      </c>
      <c r="R201"/>
      <c r="Y201" s="976"/>
      <c r="Z201" s="328" t="s">
        <v>278</v>
      </c>
      <c r="AA201" s="257">
        <f>AA124/SUM($AA124:AF124)</f>
        <v>0</v>
      </c>
      <c r="AB201" s="257">
        <f>AB124/SUM($AA124:AF124)</f>
        <v>0</v>
      </c>
      <c r="AC201" s="257">
        <f>AC124/SUM($AA124:AF124)</f>
        <v>0</v>
      </c>
      <c r="AD201" s="257">
        <f>AD124/SUM($AA124:AF124)</f>
        <v>0.14285714285714285</v>
      </c>
      <c r="AE201" s="257">
        <f>AE124/SUM($AA124:AF124)</f>
        <v>0.14285714285714285</v>
      </c>
      <c r="AF201" s="257">
        <f>AF124/SUM($AA124:AF124)</f>
        <v>0.7142857142857143</v>
      </c>
      <c r="AG201" s="297"/>
      <c r="AH201" s="297"/>
      <c r="AI201" s="257">
        <f t="shared" si="123"/>
        <v>1</v>
      </c>
      <c r="AR201" s="232"/>
      <c r="AS201" s="381"/>
      <c r="AT201" s="994"/>
      <c r="AU201" s="513" t="s">
        <v>249</v>
      </c>
      <c r="AV201" s="422">
        <f>COUNTIFS('All groups'!$DI:$DI,AV$198,'All groups'!$AG:$AG,"Yes")</f>
        <v>2</v>
      </c>
      <c r="AW201" s="422">
        <f>COUNTIFS('All groups'!$DI:$DI,AW$198,'All groups'!$AG:$AG,"Yes")</f>
        <v>1</v>
      </c>
      <c r="AX201" s="422">
        <f>COUNTIFS('All groups'!$DI:$DI,AX$198,'All groups'!$AG:$AG,"Yes")</f>
        <v>1</v>
      </c>
      <c r="AY201" s="422">
        <f>COUNTIFS('All groups'!$DI:$DI,AY$198,'All groups'!$AG:$AG,"Yes")</f>
        <v>0</v>
      </c>
      <c r="AZ201" s="422">
        <f>COUNTIFS('All groups'!$DI:$DI,AZ$198,'All groups'!$AG:$AG,"Yes")</f>
        <v>1</v>
      </c>
      <c r="BA201" s="422">
        <f>COUNTIFS('All groups'!$DI:$DI,BA$198,'All groups'!$AG:$AG,"Yes")</f>
        <v>1</v>
      </c>
      <c r="BB201" s="422">
        <f>COUNTIFS('All groups'!$DI:$DI,BB$198,'All groups'!$AG:$AG,"Yes")</f>
        <v>1</v>
      </c>
      <c r="BC201" s="283">
        <f t="shared" si="151"/>
        <v>2</v>
      </c>
      <c r="BD201" s="283">
        <f>COUNTIF('All groups'!$AG:$AG,"Yes")</f>
        <v>9</v>
      </c>
      <c r="BF201" s="419"/>
      <c r="BG201" s="419"/>
      <c r="BK201" s="1027"/>
      <c r="BL201" s="427" t="s">
        <v>249</v>
      </c>
      <c r="BM201" s="422">
        <f>COUNTIFS('All groups'!$DI:$DI,BM$198,'All groups'!$AG:$AG,"No")</f>
        <v>0</v>
      </c>
      <c r="BN201" s="422">
        <f>COUNTIFS('All groups'!$DI:$DI,BN$198,'All groups'!$AG:$AG,"No")</f>
        <v>0</v>
      </c>
      <c r="BO201" s="422">
        <f>COUNTIFS('All groups'!$DI:$DI,BO$198,'All groups'!$AG:$AG,"No")</f>
        <v>0</v>
      </c>
      <c r="BP201" s="422">
        <f>COUNTIFS('All groups'!$DI:$DI,BP$198,'All groups'!$AG:$AG,"No")</f>
        <v>0</v>
      </c>
      <c r="BQ201" s="422">
        <f>COUNTIFS('All groups'!$DI:$DI,BQ$198,'All groups'!$AG:$AG,"No")</f>
        <v>1</v>
      </c>
      <c r="BR201" s="422">
        <f>COUNTIFS('All groups'!$DI:$DI,BR$198,'All groups'!$AG:$AG,"No")</f>
        <v>3</v>
      </c>
      <c r="BS201" s="422">
        <f>COUNTIFS('All groups'!$DI:$DI,BS$198,'All groups'!$AG:$AG,"No")</f>
        <v>1</v>
      </c>
      <c r="BT201" s="283">
        <f t="shared" si="152"/>
        <v>2</v>
      </c>
      <c r="BU201" s="283">
        <f>COUNTIF('All groups'!$AG:$AG,"No")</f>
        <v>7</v>
      </c>
      <c r="BX201" s="419"/>
      <c r="BY201" s="419"/>
    </row>
    <row r="202" spans="3:77" ht="55.5" x14ac:dyDescent="0.35">
      <c r="C202" s="947" t="s">
        <v>279</v>
      </c>
      <c r="D202" s="222" t="s">
        <v>280</v>
      </c>
      <c r="E202" s="257">
        <f>E125/SUM($E125:J125)</f>
        <v>5.4054054054054057E-2</v>
      </c>
      <c r="F202" s="257">
        <f t="shared" ref="F202:J202" si="154">F125/SUM($E125:$J125)</f>
        <v>5.4054054054054057E-2</v>
      </c>
      <c r="G202" s="257">
        <f t="shared" si="154"/>
        <v>0.21621621621621623</v>
      </c>
      <c r="H202" s="257">
        <f t="shared" si="154"/>
        <v>0.32432432432432434</v>
      </c>
      <c r="I202" s="257">
        <f t="shared" si="154"/>
        <v>0.13513513513513514</v>
      </c>
      <c r="J202" s="257">
        <f t="shared" si="154"/>
        <v>0.21621621621621623</v>
      </c>
      <c r="K202" s="297"/>
      <c r="L202" s="297"/>
      <c r="M202" s="257">
        <f t="shared" si="122"/>
        <v>1</v>
      </c>
      <c r="R202"/>
      <c r="Y202" s="976" t="s">
        <v>279</v>
      </c>
      <c r="Z202" s="328" t="s">
        <v>280</v>
      </c>
      <c r="AA202" s="257">
        <f>AA125/SUM($AA125:AF125)</f>
        <v>0</v>
      </c>
      <c r="AB202" s="257">
        <f>AB125/SUM($AA125:AF125)</f>
        <v>0</v>
      </c>
      <c r="AC202" s="257">
        <f>AC125/SUM($AA125:AF125)</f>
        <v>0.16666666666666666</v>
      </c>
      <c r="AD202" s="257">
        <f>AD125/SUM($AA125:AF125)</f>
        <v>0.16666666666666666</v>
      </c>
      <c r="AE202" s="257">
        <f>AE125/SUM($AA125:AF125)</f>
        <v>0.66666666666666663</v>
      </c>
      <c r="AF202" s="257">
        <f>AF125/SUM($AA125:AF125)</f>
        <v>0</v>
      </c>
      <c r="AG202" s="297"/>
      <c r="AH202" s="297"/>
      <c r="AI202" s="257">
        <f t="shared" si="123"/>
        <v>1</v>
      </c>
      <c r="AR202" s="232"/>
      <c r="AS202" s="381"/>
      <c r="AT202" s="995"/>
      <c r="AU202" s="513" t="s">
        <v>250</v>
      </c>
      <c r="AV202" s="422">
        <f>COUNTIFS('All groups'!$DJ:$DJ,AV$198,'All groups'!$AG:$AG,"Yes")</f>
        <v>2</v>
      </c>
      <c r="AW202" s="422">
        <f>COUNTIFS('All groups'!$DJ:$DJ,AW$198,'All groups'!$AG:$AG,"Yes")</f>
        <v>1</v>
      </c>
      <c r="AX202" s="422">
        <f>COUNTIFS('All groups'!$DJ:$DJ,AX$198,'All groups'!$AG:$AG,"Yes")</f>
        <v>1</v>
      </c>
      <c r="AY202" s="422">
        <f>COUNTIFS('All groups'!$DJ:$DJ,AY$198,'All groups'!$AG:$AG,"Yes")</f>
        <v>0</v>
      </c>
      <c r="AZ202" s="422">
        <f>COUNTIFS('All groups'!$DJ:$DJ,AZ$198,'All groups'!$AG:$AG,"Yes")</f>
        <v>1</v>
      </c>
      <c r="BA202" s="422">
        <f>COUNTIFS('All groups'!$DJ:$DJ,BA$198,'All groups'!$AG:$AG,"Yes")</f>
        <v>1</v>
      </c>
      <c r="BB202" s="422">
        <f>COUNTIFS('All groups'!$DJ:$DJ,BB$198,'All groups'!$AG:$AG,"Yes")</f>
        <v>1</v>
      </c>
      <c r="BC202" s="283">
        <f t="shared" si="151"/>
        <v>2</v>
      </c>
      <c r="BD202" s="283">
        <f>COUNTIF('All groups'!$AG:$AG,"Yes")</f>
        <v>9</v>
      </c>
      <c r="BF202" s="419"/>
      <c r="BG202" s="419"/>
      <c r="BK202" s="1026"/>
      <c r="BL202" s="427" t="s">
        <v>250</v>
      </c>
      <c r="BM202" s="422">
        <f>COUNTIFS('All groups'!$DJ:$DJ,BM$198,'All groups'!$AG:$AG,"No")</f>
        <v>0</v>
      </c>
      <c r="BN202" s="422">
        <f>COUNTIFS('All groups'!$DJ:$DJ,BN$198,'All groups'!$AG:$AG,"No")</f>
        <v>0</v>
      </c>
      <c r="BO202" s="422">
        <f>COUNTIFS('All groups'!$DJ:$DJ,BO$198,'All groups'!$AG:$AG,"No")</f>
        <v>0</v>
      </c>
      <c r="BP202" s="422">
        <f>COUNTIFS('All groups'!$DJ:$DJ,BP$198,'All groups'!$AG:$AG,"No")</f>
        <v>0</v>
      </c>
      <c r="BQ202" s="422">
        <f>COUNTIFS('All groups'!$DJ:$DJ,BQ$198,'All groups'!$AG:$AG,"No")</f>
        <v>1</v>
      </c>
      <c r="BR202" s="422">
        <f>COUNTIFS('All groups'!$DJ:$DJ,BR$198,'All groups'!$AG:$AG,"No")</f>
        <v>4</v>
      </c>
      <c r="BS202" s="422">
        <f>COUNTIFS('All groups'!$DJ:$DJ,BS$198,'All groups'!$AG:$AG,"No")</f>
        <v>0</v>
      </c>
      <c r="BT202" s="283">
        <f t="shared" si="152"/>
        <v>2</v>
      </c>
      <c r="BU202" s="283">
        <f>COUNTIF('All groups'!$AG:$AG,"No")</f>
        <v>7</v>
      </c>
      <c r="BX202" s="419"/>
      <c r="BY202" s="419"/>
    </row>
    <row r="203" spans="3:77" ht="37" x14ac:dyDescent="0.35">
      <c r="C203" s="947"/>
      <c r="D203" s="222" t="s">
        <v>281</v>
      </c>
      <c r="E203" s="257">
        <f>E126/SUM($E126:J126)</f>
        <v>2.7027027027027029E-2</v>
      </c>
      <c r="F203" s="257">
        <f t="shared" ref="F203:J203" si="155">F126/SUM($E126:$J126)</f>
        <v>8.1081081081081086E-2</v>
      </c>
      <c r="G203" s="257">
        <f t="shared" si="155"/>
        <v>0.10810810810810811</v>
      </c>
      <c r="H203" s="257">
        <f t="shared" si="155"/>
        <v>0.35135135135135137</v>
      </c>
      <c r="I203" s="257">
        <f t="shared" si="155"/>
        <v>0.1891891891891892</v>
      </c>
      <c r="J203" s="257">
        <f t="shared" si="155"/>
        <v>0.24324324324324326</v>
      </c>
      <c r="K203" s="297"/>
      <c r="L203" s="297"/>
      <c r="M203" s="257">
        <f t="shared" si="122"/>
        <v>1</v>
      </c>
      <c r="R203"/>
      <c r="Y203" s="976"/>
      <c r="Z203" s="328" t="s">
        <v>281</v>
      </c>
      <c r="AA203" s="257">
        <f>AA126/SUM($AA126:AF126)</f>
        <v>0</v>
      </c>
      <c r="AB203" s="257">
        <f>AB126/SUM($AA126:AF126)</f>
        <v>0</v>
      </c>
      <c r="AC203" s="257">
        <f>AC126/SUM($AA126:AF126)</f>
        <v>0</v>
      </c>
      <c r="AD203" s="257">
        <f>AD126/SUM($AA126:AF126)</f>
        <v>0.33333333333333331</v>
      </c>
      <c r="AE203" s="257">
        <f>AE126/SUM($AA126:AF126)</f>
        <v>0.5</v>
      </c>
      <c r="AF203" s="257">
        <f>AF126/SUM($AA126:AF126)</f>
        <v>0.16666666666666666</v>
      </c>
      <c r="AG203" s="297"/>
      <c r="AH203" s="297"/>
      <c r="AI203" s="257">
        <f t="shared" si="123"/>
        <v>0.99999999999999989</v>
      </c>
      <c r="AT203" s="993" t="s">
        <v>251</v>
      </c>
      <c r="AU203" s="513" t="s">
        <v>252</v>
      </c>
      <c r="AV203" s="422">
        <f>COUNTIFS('All groups'!$DK:$DK,AV$198,'All groups'!$AG:$AG,"Yes")</f>
        <v>0</v>
      </c>
      <c r="AW203" s="422">
        <f>COUNTIFS('All groups'!$DK:$DK,AW$198,'All groups'!$AG:$AG,"Yes")</f>
        <v>0</v>
      </c>
      <c r="AX203" s="422">
        <f>COUNTIFS('All groups'!$DK:$DK,AX$198,'All groups'!$AG:$AG,"Yes")</f>
        <v>0</v>
      </c>
      <c r="AY203" s="422">
        <f>COUNTIFS('All groups'!$DK:$DK,AY$198,'All groups'!$AG:$AG,"Yes")</f>
        <v>1</v>
      </c>
      <c r="AZ203" s="422">
        <f>COUNTIFS('All groups'!$DK:$DK,AZ$198,'All groups'!$AG:$AG,"Yes")</f>
        <v>2</v>
      </c>
      <c r="BA203" s="422">
        <f>COUNTIFS('All groups'!$DK:$DK,BA$198,'All groups'!$AG:$AG,"Yes")</f>
        <v>4</v>
      </c>
      <c r="BB203" s="422">
        <f>COUNTIFS('All groups'!$DK:$DK,BB$198,'All groups'!$AG:$AG,"Yes")</f>
        <v>0</v>
      </c>
      <c r="BC203" s="283">
        <f t="shared" si="151"/>
        <v>2</v>
      </c>
      <c r="BD203" s="283">
        <f>COUNTIF('All groups'!$AG:$AG,"Yes")</f>
        <v>9</v>
      </c>
      <c r="BF203" s="419"/>
      <c r="BG203" s="419"/>
      <c r="BK203" s="1025" t="s">
        <v>251</v>
      </c>
      <c r="BL203" s="427" t="s">
        <v>252</v>
      </c>
      <c r="BM203" s="422">
        <f>COUNTIFS('All groups'!$DK:$DK,BM$198,'All groups'!$AG:$AG,"No")</f>
        <v>0</v>
      </c>
      <c r="BN203" s="422">
        <f>COUNTIFS('All groups'!$DK:$DK,BN$198,'All groups'!$AG:$AG,"No")</f>
        <v>1</v>
      </c>
      <c r="BO203" s="422">
        <f>COUNTIFS('All groups'!$DK:$DK,BO$198,'All groups'!$AG:$AG,"No")</f>
        <v>1</v>
      </c>
      <c r="BP203" s="422">
        <f>COUNTIFS('All groups'!$DK:$DK,BP$198,'All groups'!$AG:$AG,"No")</f>
        <v>0</v>
      </c>
      <c r="BQ203" s="422">
        <f>COUNTIFS('All groups'!$DK:$DK,BQ$198,'All groups'!$AG:$AG,"No")</f>
        <v>1</v>
      </c>
      <c r="BR203" s="422">
        <f>COUNTIFS('All groups'!$DK:$DK,BR$198,'All groups'!$AG:$AG,"No")</f>
        <v>2</v>
      </c>
      <c r="BS203" s="422">
        <f>COUNTIFS('All groups'!$DK:$DK,BS$198,'All groups'!$AG:$AG,"No")</f>
        <v>0</v>
      </c>
      <c r="BT203" s="283">
        <f t="shared" si="152"/>
        <v>2</v>
      </c>
      <c r="BU203" s="283">
        <f>COUNTIF('All groups'!$AG:$AG,"No")</f>
        <v>7</v>
      </c>
      <c r="BX203" s="419"/>
      <c r="BY203" s="419"/>
    </row>
    <row r="204" spans="3:77" ht="40" customHeight="1" x14ac:dyDescent="0.35">
      <c r="C204" s="947"/>
      <c r="D204" s="222" t="s">
        <v>282</v>
      </c>
      <c r="E204" s="257">
        <f>E127/SUM($E127:J127)</f>
        <v>5.4054054054054057E-2</v>
      </c>
      <c r="F204" s="257">
        <f t="shared" ref="F204:J204" si="156">F127/SUM($E127:$J127)</f>
        <v>5.4054054054054057E-2</v>
      </c>
      <c r="G204" s="257">
        <f t="shared" si="156"/>
        <v>0.10810810810810811</v>
      </c>
      <c r="H204" s="257">
        <f t="shared" si="156"/>
        <v>0.40540540540540543</v>
      </c>
      <c r="I204" s="257">
        <f t="shared" si="156"/>
        <v>0.1891891891891892</v>
      </c>
      <c r="J204" s="257">
        <f t="shared" si="156"/>
        <v>0.1891891891891892</v>
      </c>
      <c r="K204" s="297"/>
      <c r="L204" s="297"/>
      <c r="M204" s="257">
        <f t="shared" si="122"/>
        <v>1.0000000000000002</v>
      </c>
      <c r="R204"/>
      <c r="Y204" s="976"/>
      <c r="Z204" s="328" t="s">
        <v>282</v>
      </c>
      <c r="AA204" s="257">
        <f>AA127/SUM($AA127:AF127)</f>
        <v>0</v>
      </c>
      <c r="AB204" s="257">
        <f>AB127/SUM($AA127:AF127)</f>
        <v>0</v>
      </c>
      <c r="AC204" s="257">
        <f>AC127/SUM($AA127:AF127)</f>
        <v>0.14285714285714285</v>
      </c>
      <c r="AD204" s="257">
        <f>AD127/SUM($AA127:AF127)</f>
        <v>0.2857142857142857</v>
      </c>
      <c r="AE204" s="257">
        <f>AE127/SUM($AA127:AF127)</f>
        <v>0.5714285714285714</v>
      </c>
      <c r="AF204" s="257">
        <f>AF127/SUM($AA127:AF127)</f>
        <v>0</v>
      </c>
      <c r="AG204" s="297"/>
      <c r="AH204" s="297"/>
      <c r="AI204" s="257">
        <f t="shared" si="123"/>
        <v>1</v>
      </c>
      <c r="AT204" s="994"/>
      <c r="AU204" s="513" t="s">
        <v>253</v>
      </c>
      <c r="AV204" s="422">
        <f>COUNTIFS('All groups'!$DL:$DL,AV$198,'All groups'!$AG:$AG,"Yes")</f>
        <v>0</v>
      </c>
      <c r="AW204" s="422">
        <f>COUNTIFS('All groups'!$DL:$DL,AW$198,'All groups'!$AG:$AG,"Yes")</f>
        <v>0</v>
      </c>
      <c r="AX204" s="422">
        <f>COUNTIFS('All groups'!$DL:$DL,AX$198,'All groups'!$AG:$AG,"Yes")</f>
        <v>1</v>
      </c>
      <c r="AY204" s="422">
        <f>COUNTIFS('All groups'!$DL:$DL,AY$198,'All groups'!$AG:$AG,"Yes")</f>
        <v>0</v>
      </c>
      <c r="AZ204" s="422">
        <f>COUNTIFS('All groups'!$DL:$DL,AZ$198,'All groups'!$AG:$AG,"Yes")</f>
        <v>2</v>
      </c>
      <c r="BA204" s="422">
        <f>COUNTIFS('All groups'!$DL:$DL,BA$198,'All groups'!$AG:$AG,"Yes")</f>
        <v>4</v>
      </c>
      <c r="BB204" s="422">
        <f>COUNTIFS('All groups'!$DL:$DL,BB$198,'All groups'!$AG:$AG,"Yes")</f>
        <v>0</v>
      </c>
      <c r="BC204" s="283">
        <f t="shared" si="151"/>
        <v>2</v>
      </c>
      <c r="BD204" s="283">
        <f>COUNTIF('All groups'!$AG:$AG,"Yes")</f>
        <v>9</v>
      </c>
      <c r="BF204" s="419"/>
      <c r="BG204" s="419"/>
      <c r="BK204" s="1027"/>
      <c r="BL204" s="427" t="s">
        <v>253</v>
      </c>
      <c r="BM204" s="422">
        <f>COUNTIFS('All groups'!$DL:$DL,BM$198,'All groups'!$AG:$AG,"No")</f>
        <v>0</v>
      </c>
      <c r="BN204" s="422">
        <f>COUNTIFS('All groups'!$DL:$DL,BN$198,'All groups'!$AG:$AG,"No")</f>
        <v>1</v>
      </c>
      <c r="BO204" s="422">
        <f>COUNTIFS('All groups'!$DL:$DL,BO$198,'All groups'!$AG:$AG,"No")</f>
        <v>1</v>
      </c>
      <c r="BP204" s="422">
        <f>COUNTIFS('All groups'!$DL:$DL,BP$198,'All groups'!$AG:$AG,"No")</f>
        <v>0</v>
      </c>
      <c r="BQ204" s="422">
        <f>COUNTIFS('All groups'!$DL:$DL,BQ$198,'All groups'!$AG:$AG,"No")</f>
        <v>1</v>
      </c>
      <c r="BR204" s="422">
        <f>COUNTIFS('All groups'!$DL:$DL,BR$198,'All groups'!$AG:$AG,"No")</f>
        <v>2</v>
      </c>
      <c r="BS204" s="422">
        <f>COUNTIFS('All groups'!$DL:$DL,BS$198,'All groups'!$AG:$AG,"No")</f>
        <v>0</v>
      </c>
      <c r="BT204" s="283">
        <f t="shared" si="152"/>
        <v>2</v>
      </c>
      <c r="BU204" s="283">
        <f>COUNTIF('All groups'!$AG:$AG,"No")</f>
        <v>7</v>
      </c>
      <c r="BX204" s="419"/>
      <c r="BY204" s="419"/>
    </row>
    <row r="205" spans="3:77" ht="40" customHeight="1" x14ac:dyDescent="0.35">
      <c r="C205" s="947"/>
      <c r="D205" s="222" t="s">
        <v>283</v>
      </c>
      <c r="E205" s="257">
        <f>E128/SUM($E128:J128)</f>
        <v>2.7027027027027029E-2</v>
      </c>
      <c r="F205" s="257">
        <f t="shared" ref="F205:J205" si="157">F128/SUM($E128:$J128)</f>
        <v>2.7027027027027029E-2</v>
      </c>
      <c r="G205" s="257">
        <f t="shared" si="157"/>
        <v>0.10810810810810811</v>
      </c>
      <c r="H205" s="257">
        <f t="shared" si="157"/>
        <v>0.24324324324324326</v>
      </c>
      <c r="I205" s="257">
        <f t="shared" si="157"/>
        <v>0.1891891891891892</v>
      </c>
      <c r="J205" s="257">
        <f t="shared" si="157"/>
        <v>0.40540540540540543</v>
      </c>
      <c r="K205" s="297"/>
      <c r="L205" s="297"/>
      <c r="M205" s="257">
        <f t="shared" si="122"/>
        <v>1</v>
      </c>
      <c r="R205"/>
      <c r="Y205" s="976"/>
      <c r="Z205" s="328" t="s">
        <v>283</v>
      </c>
      <c r="AA205" s="257">
        <f>AA128/SUM($AA128:AF128)</f>
        <v>0</v>
      </c>
      <c r="AB205" s="257">
        <f>AB128/SUM($AA128:AF128)</f>
        <v>0</v>
      </c>
      <c r="AC205" s="257">
        <f>AC128/SUM($AA128:AF128)</f>
        <v>0</v>
      </c>
      <c r="AD205" s="257">
        <f>AD128/SUM($AA128:AF128)</f>
        <v>0.42857142857142855</v>
      </c>
      <c r="AE205" s="257">
        <f>AE128/SUM($AA128:AF128)</f>
        <v>0.42857142857142855</v>
      </c>
      <c r="AF205" s="257">
        <f>AF128/SUM($AA128:AF128)</f>
        <v>0.14285714285714285</v>
      </c>
      <c r="AG205" s="297"/>
      <c r="AH205" s="297"/>
      <c r="AI205" s="257">
        <f t="shared" si="123"/>
        <v>1</v>
      </c>
      <c r="AT205" s="994"/>
      <c r="AU205" s="513" t="s">
        <v>254</v>
      </c>
      <c r="AV205" s="422">
        <f>COUNTIFS('All groups'!$DM:$DM,AV$198,'All groups'!$AG:$AG,"Yes")</f>
        <v>0</v>
      </c>
      <c r="AW205" s="422">
        <f>COUNTIFS('All groups'!$DM:$DM,AW$198,'All groups'!$AG:$AG,"Yes")</f>
        <v>0</v>
      </c>
      <c r="AX205" s="422">
        <f>COUNTIFS('All groups'!$DM:$DM,AX$198,'All groups'!$AG:$AG,"Yes")</f>
        <v>0</v>
      </c>
      <c r="AY205" s="422">
        <f>COUNTIFS('All groups'!$DM:$DM,AY$198,'All groups'!$AG:$AG,"Yes")</f>
        <v>0</v>
      </c>
      <c r="AZ205" s="422">
        <f>COUNTIFS('All groups'!$DM:$DM,AZ$198,'All groups'!$AG:$AG,"Yes")</f>
        <v>1</v>
      </c>
      <c r="BA205" s="422">
        <f>COUNTIFS('All groups'!$DM:$DM,BA$198,'All groups'!$AG:$AG,"Yes")</f>
        <v>6</v>
      </c>
      <c r="BB205" s="422">
        <f>COUNTIFS('All groups'!$DM:$DM,BB$198,'All groups'!$AG:$AG,"Yes")</f>
        <v>0</v>
      </c>
      <c r="BC205" s="283">
        <f t="shared" si="151"/>
        <v>2</v>
      </c>
      <c r="BD205" s="283">
        <f>COUNTIF('All groups'!$AG:$AG,"Yes")</f>
        <v>9</v>
      </c>
      <c r="BF205" s="419"/>
      <c r="BG205" s="419"/>
      <c r="BK205" s="1027"/>
      <c r="BL205" s="427" t="s">
        <v>254</v>
      </c>
      <c r="BM205" s="422">
        <f>COUNTIFS('All groups'!$DM:$DM,BM$198,'All groups'!$AG:$AG,"No")</f>
        <v>0</v>
      </c>
      <c r="BN205" s="422">
        <f>COUNTIFS('All groups'!$DM:$DM,BN$198,'All groups'!$AG:$AG,"No")</f>
        <v>0</v>
      </c>
      <c r="BO205" s="422">
        <f>COUNTIFS('All groups'!$DM:$DM,BO$198,'All groups'!$AG:$AG,"No")</f>
        <v>0</v>
      </c>
      <c r="BP205" s="422">
        <f>COUNTIFS('All groups'!$DM:$DM,BP$198,'All groups'!$AG:$AG,"No")</f>
        <v>1</v>
      </c>
      <c r="BQ205" s="422">
        <f>COUNTIFS('All groups'!$DM:$DM,BQ$198,'All groups'!$AG:$AG,"No")</f>
        <v>0</v>
      </c>
      <c r="BR205" s="422">
        <f>COUNTIFS('All groups'!$DM:$DM,BR$198,'All groups'!$AG:$AG,"No")</f>
        <v>4</v>
      </c>
      <c r="BS205" s="422">
        <f>COUNTIFS('All groups'!$DM:$DM,BS$198,'All groups'!$AG:$AG,"No")</f>
        <v>0</v>
      </c>
      <c r="BT205" s="283">
        <f t="shared" si="152"/>
        <v>2</v>
      </c>
      <c r="BU205" s="283">
        <f>COUNTIF('All groups'!$AG:$AG,"No")</f>
        <v>7</v>
      </c>
      <c r="BX205" s="419"/>
      <c r="BY205" s="419"/>
    </row>
    <row r="206" spans="3:77" ht="40" customHeight="1" x14ac:dyDescent="0.35">
      <c r="C206" s="947"/>
      <c r="D206" s="222" t="s">
        <v>284</v>
      </c>
      <c r="E206" s="257">
        <f>E129/SUM($E129:J129)</f>
        <v>0.43243243243243246</v>
      </c>
      <c r="F206" s="257">
        <f t="shared" ref="F206:J206" si="158">F129/SUM($E129:$J129)</f>
        <v>8.1081081081081086E-2</v>
      </c>
      <c r="G206" s="257">
        <f t="shared" si="158"/>
        <v>8.1081081081081086E-2</v>
      </c>
      <c r="H206" s="257">
        <f t="shared" si="158"/>
        <v>0.16216216216216217</v>
      </c>
      <c r="I206" s="257">
        <f t="shared" si="158"/>
        <v>0.13513513513513514</v>
      </c>
      <c r="J206" s="257">
        <f t="shared" si="158"/>
        <v>0.10810810810810811</v>
      </c>
      <c r="K206" s="297"/>
      <c r="L206" s="297"/>
      <c r="M206" s="257">
        <f t="shared" si="122"/>
        <v>1.0000000000000002</v>
      </c>
      <c r="R206"/>
      <c r="Y206" s="976"/>
      <c r="Z206" s="328" t="s">
        <v>284</v>
      </c>
      <c r="AA206" s="257">
        <f>AA129/SUM($AA129:AF129)</f>
        <v>0.16666666666666666</v>
      </c>
      <c r="AB206" s="257">
        <f>AB129/SUM($AA129:AF129)</f>
        <v>0</v>
      </c>
      <c r="AC206" s="257">
        <f>AC129/SUM($AA129:AF129)</f>
        <v>0.33333333333333331</v>
      </c>
      <c r="AD206" s="257">
        <f>AD129/SUM($AA129:AF129)</f>
        <v>0.33333333333333331</v>
      </c>
      <c r="AE206" s="257">
        <f>AE129/SUM($AA129:AF129)</f>
        <v>0.16666666666666666</v>
      </c>
      <c r="AF206" s="257">
        <f>AF129/SUM($AA129:AF129)</f>
        <v>0</v>
      </c>
      <c r="AG206" s="297"/>
      <c r="AH206" s="297"/>
      <c r="AI206" s="257">
        <f t="shared" si="123"/>
        <v>0.99999999999999989</v>
      </c>
      <c r="AT206" s="995"/>
      <c r="AU206" s="513" t="s">
        <v>256</v>
      </c>
      <c r="AV206" s="422">
        <f>COUNTIFS('All groups'!$DN:$DN,AV$198,'All groups'!$AG:$AG,"Yes")</f>
        <v>0</v>
      </c>
      <c r="AW206" s="422">
        <f>COUNTIFS('All groups'!$DN:$DN,AW$198,'All groups'!$AG:$AG,"Yes")</f>
        <v>0</v>
      </c>
      <c r="AX206" s="422">
        <f>COUNTIFS('All groups'!$DN:$DN,AX$198,'All groups'!$AG:$AG,"Yes")</f>
        <v>0</v>
      </c>
      <c r="AY206" s="422">
        <f>COUNTIFS('All groups'!$DN:$DN,AY$198,'All groups'!$AG:$AG,"Yes")</f>
        <v>0</v>
      </c>
      <c r="AZ206" s="422">
        <f>COUNTIFS('All groups'!$DN:$DN,AZ$198,'All groups'!$AG:$AG,"Yes")</f>
        <v>1</v>
      </c>
      <c r="BA206" s="422">
        <f>COUNTIFS('All groups'!$DN:$DN,BA$198,'All groups'!$AG:$AG,"Yes")</f>
        <v>6</v>
      </c>
      <c r="BB206" s="422">
        <f>COUNTIFS('All groups'!$DN:$DN,BB$198,'All groups'!$AG:$AG,"Yes")</f>
        <v>0</v>
      </c>
      <c r="BC206" s="283">
        <f t="shared" si="151"/>
        <v>2</v>
      </c>
      <c r="BD206" s="283">
        <f>COUNTIF('All groups'!$AG:$AG,"Yes")</f>
        <v>9</v>
      </c>
      <c r="BF206" s="419"/>
      <c r="BG206" s="419"/>
      <c r="BK206" s="1026"/>
      <c r="BL206" s="427" t="s">
        <v>256</v>
      </c>
      <c r="BM206" s="422">
        <f>COUNTIFS('All groups'!$DN:$DN,BM$198,'All groups'!$AG:$AG,"No")</f>
        <v>0</v>
      </c>
      <c r="BN206" s="422">
        <f>COUNTIFS('All groups'!$DN:$DN,BN$198,'All groups'!$AG:$AG,"No")</f>
        <v>1</v>
      </c>
      <c r="BO206" s="422">
        <f>COUNTIFS('All groups'!$DN:$DN,BO$198,'All groups'!$AG:$AG,"No")</f>
        <v>0</v>
      </c>
      <c r="BP206" s="422">
        <f>COUNTIFS('All groups'!$DN:$DN,BP$198,'All groups'!$AG:$AG,"No")</f>
        <v>0</v>
      </c>
      <c r="BQ206" s="422">
        <f>COUNTIFS('All groups'!$DN:$DN,BQ$198,'All groups'!$AG:$AG,"No")</f>
        <v>0</v>
      </c>
      <c r="BR206" s="422">
        <f>COUNTIFS('All groups'!$DN:$DN,BR$198,'All groups'!$AG:$AG,"No")</f>
        <v>4</v>
      </c>
      <c r="BS206" s="422">
        <f>COUNTIFS('All groups'!$DN:$DN,BS$198,'All groups'!$AG:$AG,"No")</f>
        <v>0</v>
      </c>
      <c r="BT206" s="283">
        <f t="shared" si="152"/>
        <v>2</v>
      </c>
      <c r="BU206" s="283">
        <f>COUNTIF('All groups'!$AG:$AG,"No")</f>
        <v>7</v>
      </c>
      <c r="BX206" s="419"/>
      <c r="BY206" s="419"/>
    </row>
    <row r="207" spans="3:77" ht="55.5" customHeight="1" x14ac:dyDescent="0.35">
      <c r="C207" s="947"/>
      <c r="D207" s="222" t="s">
        <v>285</v>
      </c>
      <c r="E207" s="257">
        <f>E130/SUM($E130:J130)</f>
        <v>0.51351351351351349</v>
      </c>
      <c r="F207" s="257">
        <f t="shared" ref="F207:J207" si="159">F130/SUM($E130:$J130)</f>
        <v>0.13513513513513514</v>
      </c>
      <c r="G207" s="257">
        <f t="shared" si="159"/>
        <v>2.7027027027027029E-2</v>
      </c>
      <c r="H207" s="257">
        <f t="shared" si="159"/>
        <v>0.16216216216216217</v>
      </c>
      <c r="I207" s="257">
        <f t="shared" si="159"/>
        <v>0.10810810810810811</v>
      </c>
      <c r="J207" s="257">
        <f t="shared" si="159"/>
        <v>5.4054054054054057E-2</v>
      </c>
      <c r="K207" s="297"/>
      <c r="L207" s="297"/>
      <c r="M207" s="257">
        <f t="shared" ref="M207:M238" si="160">SUM(E207:L207)</f>
        <v>1</v>
      </c>
      <c r="R207"/>
      <c r="Y207" s="976"/>
      <c r="Z207" s="328" t="s">
        <v>285</v>
      </c>
      <c r="AA207" s="257">
        <f>AA130/SUM($AA130:AF130)</f>
        <v>0.42857142857142855</v>
      </c>
      <c r="AB207" s="257">
        <f>AB130/SUM($AA130:AF130)</f>
        <v>0</v>
      </c>
      <c r="AC207" s="257">
        <f>AC130/SUM($AA130:AF130)</f>
        <v>0.2857142857142857</v>
      </c>
      <c r="AD207" s="257">
        <f>AD130/SUM($AA130:AF130)</f>
        <v>0</v>
      </c>
      <c r="AE207" s="257">
        <f>AE130/SUM($AA130:AF130)</f>
        <v>0.2857142857142857</v>
      </c>
      <c r="AF207" s="257">
        <f>AF130/SUM($AA130:AF130)</f>
        <v>0</v>
      </c>
      <c r="AG207" s="297"/>
      <c r="AH207" s="297"/>
      <c r="AI207" s="257">
        <f t="shared" ref="AI207:AI238" si="161">SUM(AA207:AH207)</f>
        <v>0.99999999999999989</v>
      </c>
      <c r="AT207" s="993" t="s">
        <v>257</v>
      </c>
      <c r="AU207" s="513" t="s">
        <v>258</v>
      </c>
      <c r="AV207" s="422">
        <f>COUNTIFS('All groups'!$DO:$DO,AV$198,'All groups'!$AG:$AG,"Yes")</f>
        <v>1</v>
      </c>
      <c r="AW207" s="422">
        <f>COUNTIFS('All groups'!$DO:$DO,AW$198,'All groups'!$AG:$AG,"Yes")</f>
        <v>0</v>
      </c>
      <c r="AX207" s="422">
        <f>COUNTIFS('All groups'!$DO:$DO,AX$198,'All groups'!$AG:$AG,"Yes")</f>
        <v>0</v>
      </c>
      <c r="AY207" s="422">
        <f>COUNTIFS('All groups'!$DO:$DO,AY$198,'All groups'!$AG:$AG,"Yes")</f>
        <v>0</v>
      </c>
      <c r="AZ207" s="422">
        <f>COUNTIFS('All groups'!$DO:$DO,AZ$198,'All groups'!$AG:$AG,"Yes")</f>
        <v>3</v>
      </c>
      <c r="BA207" s="422">
        <f>COUNTIFS('All groups'!$DO:$DO,BA$198,'All groups'!$AG:$AG,"Yes")</f>
        <v>3</v>
      </c>
      <c r="BB207" s="422">
        <f>COUNTIFS('All groups'!$DO:$DO,BB$198,'All groups'!$AG:$AG,"Yes")</f>
        <v>0</v>
      </c>
      <c r="BC207" s="283">
        <f t="shared" si="151"/>
        <v>2</v>
      </c>
      <c r="BD207" s="283">
        <f>COUNTIF('All groups'!$AG:$AG,"Yes")</f>
        <v>9</v>
      </c>
      <c r="BF207" s="419"/>
      <c r="BG207" s="419"/>
      <c r="BK207" s="1025" t="s">
        <v>257</v>
      </c>
      <c r="BL207" s="427" t="s">
        <v>258</v>
      </c>
      <c r="BM207" s="422">
        <f>COUNTIFS('All groups'!$DO:$DO,BM$198,'All groups'!$AG:$AG,"No")</f>
        <v>0</v>
      </c>
      <c r="BN207" s="422">
        <f>COUNTIFS('All groups'!$DO:$DO,BN$198,'All groups'!$AG:$AG,"No")</f>
        <v>0</v>
      </c>
      <c r="BO207" s="422">
        <f>COUNTIFS('All groups'!$DO:$DO,BO$198,'All groups'!$AG:$AG,"No")</f>
        <v>0</v>
      </c>
      <c r="BP207" s="422">
        <f>COUNTIFS('All groups'!$DO:$DO,BP$198,'All groups'!$AG:$AG,"No")</f>
        <v>0</v>
      </c>
      <c r="BQ207" s="422">
        <f>COUNTIFS('All groups'!$DO:$DO,BQ$198,'All groups'!$AG:$AG,"No")</f>
        <v>1</v>
      </c>
      <c r="BR207" s="422">
        <f>COUNTIFS('All groups'!$DO:$DO,BR$198,'All groups'!$AG:$AG,"No")</f>
        <v>4</v>
      </c>
      <c r="BS207" s="422">
        <f>COUNTIFS('All groups'!$DO:$DO,BS$198,'All groups'!$AG:$AG,"No")</f>
        <v>0</v>
      </c>
      <c r="BT207" s="283">
        <f t="shared" si="152"/>
        <v>2</v>
      </c>
      <c r="BU207" s="283">
        <f>COUNTIF('All groups'!$AG:$AG,"No")</f>
        <v>7</v>
      </c>
      <c r="BX207" s="419"/>
      <c r="BY207" s="419"/>
    </row>
    <row r="208" spans="3:77" ht="55.5" x14ac:dyDescent="0.35">
      <c r="C208" s="947" t="s">
        <v>286</v>
      </c>
      <c r="D208" s="222" t="s">
        <v>287</v>
      </c>
      <c r="E208" s="257">
        <f>E131/SUM($E131:J131)</f>
        <v>2.8571428571428571E-2</v>
      </c>
      <c r="F208" s="257">
        <f t="shared" ref="F208:J208" si="162">F131/SUM($E131:$J131)</f>
        <v>0</v>
      </c>
      <c r="G208" s="257">
        <f t="shared" si="162"/>
        <v>2.8571428571428571E-2</v>
      </c>
      <c r="H208" s="257">
        <f t="shared" si="162"/>
        <v>0.11428571428571428</v>
      </c>
      <c r="I208" s="257">
        <f t="shared" si="162"/>
        <v>0.2857142857142857</v>
      </c>
      <c r="J208" s="257">
        <f t="shared" si="162"/>
        <v>0.54285714285714282</v>
      </c>
      <c r="K208" s="297"/>
      <c r="L208" s="297"/>
      <c r="M208" s="257">
        <f t="shared" si="160"/>
        <v>1</v>
      </c>
      <c r="R208"/>
      <c r="Y208" s="976" t="s">
        <v>286</v>
      </c>
      <c r="Z208" s="328" t="s">
        <v>287</v>
      </c>
      <c r="AA208" s="257">
        <f>AA131/SUM($AA131:AF131)</f>
        <v>0</v>
      </c>
      <c r="AB208" s="257">
        <f>AB131/SUM($AA131:AF131)</f>
        <v>0</v>
      </c>
      <c r="AC208" s="257">
        <f>AC131/SUM($AA131:AF131)</f>
        <v>0</v>
      </c>
      <c r="AD208" s="257">
        <f>AD131/SUM($AA131:AF131)</f>
        <v>0</v>
      </c>
      <c r="AE208" s="257">
        <f>AE131/SUM($AA131:AF131)</f>
        <v>0.2857142857142857</v>
      </c>
      <c r="AF208" s="257">
        <f>AF131/SUM($AA131:AF131)</f>
        <v>0.7142857142857143</v>
      </c>
      <c r="AG208" s="297"/>
      <c r="AH208" s="297"/>
      <c r="AI208" s="257">
        <f t="shared" si="161"/>
        <v>1</v>
      </c>
      <c r="AT208" s="995"/>
      <c r="AU208" s="513" t="s">
        <v>259</v>
      </c>
      <c r="AV208" s="422">
        <f>COUNTIFS('All groups'!$DP:$DP,AV$198,'All groups'!$AG:$AG,"Yes")</f>
        <v>1</v>
      </c>
      <c r="AW208" s="422">
        <f>COUNTIFS('All groups'!$DP:$DP,AW$198,'All groups'!$AG:$AG,"Yes")</f>
        <v>0</v>
      </c>
      <c r="AX208" s="422">
        <f>COUNTIFS('All groups'!$DP:$DP,AX$198,'All groups'!$AG:$AG,"Yes")</f>
        <v>0</v>
      </c>
      <c r="AY208" s="422">
        <f>COUNTIFS('All groups'!$DP:$DP,AY$198,'All groups'!$AG:$AG,"Yes")</f>
        <v>0</v>
      </c>
      <c r="AZ208" s="422">
        <f>COUNTIFS('All groups'!$DP:$DP,AZ$198,'All groups'!$AG:$AG,"Yes")</f>
        <v>3</v>
      </c>
      <c r="BA208" s="422">
        <f>COUNTIFS('All groups'!$DP:$DP,BA$198,'All groups'!$AG:$AG,"Yes")</f>
        <v>3</v>
      </c>
      <c r="BB208" s="422">
        <f>COUNTIFS('All groups'!$DP:$DP,BB$198,'All groups'!$AG:$AG,"Yes")</f>
        <v>0</v>
      </c>
      <c r="BC208" s="283">
        <f t="shared" si="151"/>
        <v>2</v>
      </c>
      <c r="BD208" s="283">
        <f>COUNTIF('All groups'!$AG:$AG,"Yes")</f>
        <v>9</v>
      </c>
      <c r="BF208" s="419"/>
      <c r="BG208" s="419"/>
      <c r="BK208" s="1026"/>
      <c r="BL208" s="427" t="s">
        <v>259</v>
      </c>
      <c r="BM208" s="422">
        <f>COUNTIFS('All groups'!$DP:$DP,BM$198,'All groups'!$AG:$AG,"No")</f>
        <v>0</v>
      </c>
      <c r="BN208" s="422">
        <f>COUNTIFS('All groups'!$DP:$DP,BN$198,'All groups'!$AG:$AG,"No")</f>
        <v>0</v>
      </c>
      <c r="BO208" s="422">
        <f>COUNTIFS('All groups'!$DP:$DP,BO$198,'All groups'!$AG:$AG,"No")</f>
        <v>0</v>
      </c>
      <c r="BP208" s="422">
        <f>COUNTIFS('All groups'!$DP:$DP,BP$198,'All groups'!$AG:$AG,"No")</f>
        <v>0</v>
      </c>
      <c r="BQ208" s="422">
        <f>COUNTIFS('All groups'!$DP:$DP,BQ$198,'All groups'!$AG:$AG,"No")</f>
        <v>1</v>
      </c>
      <c r="BR208" s="422">
        <f>COUNTIFS('All groups'!$DP:$DP,BR$198,'All groups'!$AG:$AG,"No")</f>
        <v>4</v>
      </c>
      <c r="BS208" s="422">
        <f>COUNTIFS('All groups'!$DP:$DP,BS$198,'All groups'!$AG:$AG,"No")</f>
        <v>0</v>
      </c>
      <c r="BT208" s="283">
        <f t="shared" si="152"/>
        <v>2</v>
      </c>
      <c r="BU208" s="283">
        <f>COUNTIF('All groups'!$AG:$AG,"No")</f>
        <v>7</v>
      </c>
      <c r="BX208" s="419"/>
      <c r="BY208" s="419"/>
    </row>
    <row r="209" spans="3:77" ht="37" x14ac:dyDescent="0.35">
      <c r="C209" s="947"/>
      <c r="D209" s="222" t="s">
        <v>288</v>
      </c>
      <c r="E209" s="257">
        <f>E132/SUM($E132:J132)</f>
        <v>5.7142857142857141E-2</v>
      </c>
      <c r="F209" s="257">
        <f t="shared" ref="F209:J209" si="163">F132/SUM($E132:$J132)</f>
        <v>2.8571428571428571E-2</v>
      </c>
      <c r="G209" s="257">
        <f t="shared" si="163"/>
        <v>5.7142857142857141E-2</v>
      </c>
      <c r="H209" s="257">
        <f t="shared" si="163"/>
        <v>8.5714285714285715E-2</v>
      </c>
      <c r="I209" s="257">
        <f t="shared" si="163"/>
        <v>0.4</v>
      </c>
      <c r="J209" s="257">
        <f t="shared" si="163"/>
        <v>0.37142857142857144</v>
      </c>
      <c r="K209" s="297"/>
      <c r="L209" s="297"/>
      <c r="M209" s="257">
        <f t="shared" si="160"/>
        <v>1</v>
      </c>
      <c r="R209"/>
      <c r="Y209" s="976"/>
      <c r="Z209" s="328" t="s">
        <v>288</v>
      </c>
      <c r="AA209" s="257">
        <f>AA132/SUM($AA132:AF132)</f>
        <v>0</v>
      </c>
      <c r="AB209" s="257">
        <f>AB132/SUM($AA132:AF132)</f>
        <v>0</v>
      </c>
      <c r="AC209" s="257">
        <f>AC132/SUM($AA132:AF132)</f>
        <v>0</v>
      </c>
      <c r="AD209" s="257">
        <f>AD132/SUM($AA132:AF132)</f>
        <v>0</v>
      </c>
      <c r="AE209" s="257">
        <f>AE132/SUM($AA132:AF132)</f>
        <v>0.42857142857142855</v>
      </c>
      <c r="AF209" s="257">
        <f>AF132/SUM($AA132:AF132)</f>
        <v>0.5714285714285714</v>
      </c>
      <c r="AG209" s="297"/>
      <c r="AH209" s="297"/>
      <c r="AI209" s="257">
        <f t="shared" si="161"/>
        <v>1</v>
      </c>
      <c r="AT209" s="993" t="s">
        <v>260</v>
      </c>
      <c r="AU209" s="513" t="s">
        <v>261</v>
      </c>
      <c r="AV209" s="422">
        <f>COUNTIFS('All groups'!$DQ:$DQ,AV$198,'All groups'!$AG:$AG,"Yes")</f>
        <v>1</v>
      </c>
      <c r="AW209" s="422">
        <f>COUNTIFS('All groups'!$DQ:$DQ,AW$198,'All groups'!$AG:$AG,"Yes")</f>
        <v>0</v>
      </c>
      <c r="AX209" s="422">
        <f>COUNTIFS('All groups'!$DQ:$DQ,AX$198,'All groups'!$AG:$AG,"Yes")</f>
        <v>0</v>
      </c>
      <c r="AY209" s="422">
        <f>COUNTIFS('All groups'!$DQ:$DQ,AY$198,'All groups'!$AG:$AG,"Yes")</f>
        <v>0</v>
      </c>
      <c r="AZ209" s="422">
        <f>COUNTIFS('All groups'!$DQ:$DQ,AZ$198,'All groups'!$AG:$AG,"Yes")</f>
        <v>1</v>
      </c>
      <c r="BA209" s="422">
        <f>COUNTIFS('All groups'!$DQ:$DQ,BA$198,'All groups'!$AG:$AG,"Yes")</f>
        <v>5</v>
      </c>
      <c r="BB209" s="422">
        <f>COUNTIFS('All groups'!$DQ:$DQ,BB$198,'All groups'!$AG:$AG,"Yes")</f>
        <v>0</v>
      </c>
      <c r="BC209" s="283">
        <f t="shared" si="151"/>
        <v>2</v>
      </c>
      <c r="BD209" s="283">
        <f>COUNTIF('All groups'!$AG:$AG,"Yes")</f>
        <v>9</v>
      </c>
      <c r="BF209" s="419"/>
      <c r="BG209" s="419"/>
      <c r="BK209" s="1025" t="s">
        <v>260</v>
      </c>
      <c r="BL209" s="427" t="s">
        <v>261</v>
      </c>
      <c r="BM209" s="422">
        <f>COUNTIFS('All groups'!$DQ:$DQ,BM$198,'All groups'!$AG:$AG,"No")</f>
        <v>0</v>
      </c>
      <c r="BN209" s="422">
        <f>COUNTIFS('All groups'!$DQ:$DQ,BN$198,'All groups'!$AG:$AG,"No")</f>
        <v>0</v>
      </c>
      <c r="BO209" s="422">
        <f>COUNTIFS('All groups'!$DQ:$DQ,BO$198,'All groups'!$AG:$AG,"No")</f>
        <v>0</v>
      </c>
      <c r="BP209" s="422">
        <f>COUNTIFS('All groups'!$DQ:$DQ,BP$198,'All groups'!$AG:$AG,"No")</f>
        <v>0</v>
      </c>
      <c r="BQ209" s="422">
        <f>COUNTIFS('All groups'!$DQ:$DQ,BQ$198,'All groups'!$AG:$AG,"No")</f>
        <v>0</v>
      </c>
      <c r="BR209" s="422">
        <f>COUNTIFS('All groups'!$DQ:$DQ,BR$198,'All groups'!$AG:$AG,"No")</f>
        <v>5</v>
      </c>
      <c r="BS209" s="422">
        <f>COUNTIFS('All groups'!$DQ:$DQ,BS$198,'All groups'!$AG:$AG,"No")</f>
        <v>0</v>
      </c>
      <c r="BT209" s="283">
        <f t="shared" si="152"/>
        <v>2</v>
      </c>
      <c r="BU209" s="283">
        <f>COUNTIF('All groups'!$AG:$AG,"No")</f>
        <v>7</v>
      </c>
      <c r="BX209" s="419"/>
      <c r="BY209" s="419"/>
    </row>
    <row r="210" spans="3:77" ht="37" customHeight="1" x14ac:dyDescent="0.35">
      <c r="C210" s="947"/>
      <c r="D210" s="222" t="s">
        <v>289</v>
      </c>
      <c r="E210" s="257">
        <f>E133/SUM($E133:J133)</f>
        <v>2.8571428571428571E-2</v>
      </c>
      <c r="F210" s="257">
        <f t="shared" ref="F210:J210" si="164">F133/SUM($E133:$J133)</f>
        <v>8.5714285714285715E-2</v>
      </c>
      <c r="G210" s="257">
        <f t="shared" si="164"/>
        <v>5.7142857142857141E-2</v>
      </c>
      <c r="H210" s="257">
        <f t="shared" si="164"/>
        <v>0.17142857142857143</v>
      </c>
      <c r="I210" s="257">
        <f t="shared" si="164"/>
        <v>0.2857142857142857</v>
      </c>
      <c r="J210" s="257">
        <f t="shared" si="164"/>
        <v>0.37142857142857144</v>
      </c>
      <c r="K210" s="297"/>
      <c r="L210" s="297"/>
      <c r="M210" s="257">
        <f t="shared" si="160"/>
        <v>1</v>
      </c>
      <c r="R210"/>
      <c r="Y210" s="976"/>
      <c r="Z210" s="328" t="s">
        <v>289</v>
      </c>
      <c r="AA210" s="257">
        <f>AA133/SUM($AA133:AF133)</f>
        <v>0</v>
      </c>
      <c r="AB210" s="257">
        <f>AB133/SUM($AA133:AF133)</f>
        <v>0</v>
      </c>
      <c r="AC210" s="257">
        <f>AC133/SUM($AA133:AF133)</f>
        <v>0</v>
      </c>
      <c r="AD210" s="257">
        <f>AD133/SUM($AA133:AF133)</f>
        <v>0</v>
      </c>
      <c r="AE210" s="257">
        <f>AE133/SUM($AA133:AF133)</f>
        <v>0.5714285714285714</v>
      </c>
      <c r="AF210" s="257">
        <f>AF133/SUM($AA133:AF133)</f>
        <v>0.42857142857142855</v>
      </c>
      <c r="AG210" s="297"/>
      <c r="AH210" s="297"/>
      <c r="AI210" s="257">
        <f t="shared" si="161"/>
        <v>1</v>
      </c>
      <c r="AT210" s="994"/>
      <c r="AU210" s="513" t="s">
        <v>262</v>
      </c>
      <c r="AV210" s="422">
        <f>COUNTIFS('All groups'!$DR:$DR,AV$198,'All groups'!$AG:$AG,"Yes")</f>
        <v>1</v>
      </c>
      <c r="AW210" s="422">
        <f>COUNTIFS('All groups'!$DR:$DR,AW$198,'All groups'!$AG:$AG,"Yes")</f>
        <v>0</v>
      </c>
      <c r="AX210" s="422">
        <f>COUNTIFS('All groups'!$DR:$DR,AX$198,'All groups'!$AG:$AG,"Yes")</f>
        <v>0</v>
      </c>
      <c r="AY210" s="422">
        <f>COUNTIFS('All groups'!$DR:$DR,AY$198,'All groups'!$AG:$AG,"Yes")</f>
        <v>0</v>
      </c>
      <c r="AZ210" s="422">
        <f>COUNTIFS('All groups'!$DR:$DR,AZ$198,'All groups'!$AG:$AG,"Yes")</f>
        <v>0</v>
      </c>
      <c r="BA210" s="422">
        <f>COUNTIFS('All groups'!$DR:$DR,BA$198,'All groups'!$AG:$AG,"Yes")</f>
        <v>6</v>
      </c>
      <c r="BB210" s="422">
        <f>COUNTIFS('All groups'!$DR:$DR,BB$198,'All groups'!$AG:$AG,"Yes")</f>
        <v>0</v>
      </c>
      <c r="BC210" s="283">
        <f t="shared" si="151"/>
        <v>2</v>
      </c>
      <c r="BD210" s="283">
        <f>COUNTIF('All groups'!$AG:$AG,"Yes")</f>
        <v>9</v>
      </c>
      <c r="BF210" s="419"/>
      <c r="BG210" s="419"/>
      <c r="BK210" s="1027"/>
      <c r="BL210" s="427" t="s">
        <v>262</v>
      </c>
      <c r="BM210" s="422">
        <f>COUNTIFS('All groups'!$DR:$DR,BM$198,'All groups'!$AG:$AG,"No")</f>
        <v>0</v>
      </c>
      <c r="BN210" s="422">
        <f>COUNTIFS('All groups'!$DR:$DR,BN$198,'All groups'!$AG:$AG,"No")</f>
        <v>0</v>
      </c>
      <c r="BO210" s="422">
        <f>COUNTIFS('All groups'!$DR:$DR,BO$198,'All groups'!$AG:$AG,"No")</f>
        <v>0</v>
      </c>
      <c r="BP210" s="422">
        <f>COUNTIFS('All groups'!$DR:$DR,BP$198,'All groups'!$AG:$AG,"No")</f>
        <v>0</v>
      </c>
      <c r="BQ210" s="422">
        <f>COUNTIFS('All groups'!$DR:$DR,BQ$198,'All groups'!$AG:$AG,"No")</f>
        <v>0</v>
      </c>
      <c r="BR210" s="422">
        <f>COUNTIFS('All groups'!$DR:$DR,BR$198,'All groups'!$AG:$AG,"No")</f>
        <v>5</v>
      </c>
      <c r="BS210" s="422">
        <f>COUNTIFS('All groups'!$DR:$DR,BS$198,'All groups'!$AG:$AG,"No")</f>
        <v>0</v>
      </c>
      <c r="BT210" s="283">
        <f t="shared" si="152"/>
        <v>2</v>
      </c>
      <c r="BU210" s="283">
        <f>COUNTIF('All groups'!$AG:$AG,"No")</f>
        <v>7</v>
      </c>
      <c r="BX210" s="419"/>
      <c r="BY210" s="419"/>
    </row>
    <row r="211" spans="3:77" ht="74" x14ac:dyDescent="0.35">
      <c r="C211" s="947"/>
      <c r="D211" s="222" t="s">
        <v>290</v>
      </c>
      <c r="E211" s="257">
        <f>E134/SUM($E134:J134)</f>
        <v>5.7142857142857141E-2</v>
      </c>
      <c r="F211" s="257">
        <f t="shared" ref="F211:J211" si="165">F134/SUM($E134:$J134)</f>
        <v>2.8571428571428571E-2</v>
      </c>
      <c r="G211" s="257">
        <f t="shared" si="165"/>
        <v>0</v>
      </c>
      <c r="H211" s="257">
        <f t="shared" si="165"/>
        <v>8.5714285714285715E-2</v>
      </c>
      <c r="I211" s="257">
        <f t="shared" si="165"/>
        <v>0.34285714285714286</v>
      </c>
      <c r="J211" s="257">
        <f t="shared" si="165"/>
        <v>0.48571428571428571</v>
      </c>
      <c r="K211" s="297"/>
      <c r="L211" s="297"/>
      <c r="M211" s="257">
        <f t="shared" si="160"/>
        <v>1</v>
      </c>
      <c r="R211"/>
      <c r="Y211" s="976"/>
      <c r="Z211" s="328" t="s">
        <v>290</v>
      </c>
      <c r="AA211" s="257">
        <f>AA134/SUM($AA134:AF134)</f>
        <v>0</v>
      </c>
      <c r="AB211" s="257">
        <f>AB134/SUM($AA134:AF134)</f>
        <v>0</v>
      </c>
      <c r="AC211" s="257">
        <f>AC134/SUM($AA134:AF134)</f>
        <v>0</v>
      </c>
      <c r="AD211" s="257">
        <f>AD134/SUM($AA134:AF134)</f>
        <v>0.14285714285714285</v>
      </c>
      <c r="AE211" s="257">
        <f>AE134/SUM($AA134:AF134)</f>
        <v>0.2857142857142857</v>
      </c>
      <c r="AF211" s="257">
        <f>AF134/SUM($AA134:AF134)</f>
        <v>0.5714285714285714</v>
      </c>
      <c r="AG211" s="297"/>
      <c r="AH211" s="297"/>
      <c r="AI211" s="257">
        <f t="shared" si="161"/>
        <v>1</v>
      </c>
      <c r="AT211" s="994"/>
      <c r="AU211" s="513" t="s">
        <v>263</v>
      </c>
      <c r="AV211" s="422">
        <f>COUNTIFS('All groups'!$DS:$DS,AV$198,'All groups'!$AG:$AG,"Yes")</f>
        <v>1</v>
      </c>
      <c r="AW211" s="422">
        <f>COUNTIFS('All groups'!$DS:$DS,AW$198,'All groups'!$AG:$AG,"Yes")</f>
        <v>0</v>
      </c>
      <c r="AX211" s="422">
        <f>COUNTIFS('All groups'!$DS:$DS,AX$198,'All groups'!$AG:$AG,"Yes")</f>
        <v>0</v>
      </c>
      <c r="AY211" s="422">
        <f>COUNTIFS('All groups'!$DS:$DS,AY$198,'All groups'!$AG:$AG,"Yes")</f>
        <v>1</v>
      </c>
      <c r="AZ211" s="422">
        <f>COUNTIFS('All groups'!$DS:$DS,AZ$198,'All groups'!$AG:$AG,"Yes")</f>
        <v>1</v>
      </c>
      <c r="BA211" s="422">
        <f>COUNTIFS('All groups'!$DS:$DS,BA$198,'All groups'!$AG:$AG,"Yes")</f>
        <v>4</v>
      </c>
      <c r="BB211" s="422">
        <f>COUNTIFS('All groups'!$DS:$DS,BB$198,'All groups'!$AG:$AG,"Yes")</f>
        <v>0</v>
      </c>
      <c r="BC211" s="283">
        <f t="shared" si="151"/>
        <v>2</v>
      </c>
      <c r="BD211" s="283">
        <f>COUNTIF('All groups'!$AG:$AG,"Yes")</f>
        <v>9</v>
      </c>
      <c r="BF211" s="419"/>
      <c r="BG211" s="419"/>
      <c r="BK211" s="1027"/>
      <c r="BL211" s="427" t="s">
        <v>263</v>
      </c>
      <c r="BM211" s="422">
        <f>COUNTIFS('All groups'!$DS:$DS,BM$198,'All groups'!$AG:$AG,"No")</f>
        <v>0</v>
      </c>
      <c r="BN211" s="422">
        <f>COUNTIFS('All groups'!$DS:$DS,BN$198,'All groups'!$AG:$AG,"No")</f>
        <v>0</v>
      </c>
      <c r="BO211" s="422">
        <f>COUNTIFS('All groups'!$DS:$DS,BO$198,'All groups'!$AG:$AG,"No")</f>
        <v>0</v>
      </c>
      <c r="BP211" s="422">
        <f>COUNTIFS('All groups'!$DS:$DS,BP$198,'All groups'!$AG:$AG,"No")</f>
        <v>1</v>
      </c>
      <c r="BQ211" s="422">
        <f>COUNTIFS('All groups'!$DS:$DS,BQ$198,'All groups'!$AG:$AG,"No")</f>
        <v>0</v>
      </c>
      <c r="BR211" s="422">
        <f>COUNTIFS('All groups'!$DS:$DS,BR$198,'All groups'!$AG:$AG,"No")</f>
        <v>4</v>
      </c>
      <c r="BS211" s="422">
        <f>COUNTIFS('All groups'!$DS:$DS,BS$198,'All groups'!$AG:$AG,"No")</f>
        <v>0</v>
      </c>
      <c r="BT211" s="283">
        <f t="shared" si="152"/>
        <v>2</v>
      </c>
      <c r="BU211" s="283">
        <f>COUNTIF('All groups'!$AG:$AG,"No")</f>
        <v>7</v>
      </c>
      <c r="BX211" s="419"/>
      <c r="BY211" s="419"/>
    </row>
    <row r="212" spans="3:77" ht="37" x14ac:dyDescent="0.35">
      <c r="C212" s="947"/>
      <c r="D212" s="222" t="s">
        <v>291</v>
      </c>
      <c r="E212" s="257">
        <f>E135/SUM($E135:J135)</f>
        <v>0</v>
      </c>
      <c r="F212" s="257">
        <f t="shared" ref="F212:J212" si="166">F135/SUM($E135:$J135)</f>
        <v>0</v>
      </c>
      <c r="G212" s="257">
        <f t="shared" si="166"/>
        <v>2.8571428571428571E-2</v>
      </c>
      <c r="H212" s="257">
        <f t="shared" si="166"/>
        <v>5.7142857142857141E-2</v>
      </c>
      <c r="I212" s="257">
        <f t="shared" si="166"/>
        <v>0.31428571428571428</v>
      </c>
      <c r="J212" s="257">
        <f t="shared" si="166"/>
        <v>0.6</v>
      </c>
      <c r="K212" s="297"/>
      <c r="L212" s="297"/>
      <c r="M212" s="257">
        <f t="shared" si="160"/>
        <v>1</v>
      </c>
      <c r="R212"/>
      <c r="Y212" s="976"/>
      <c r="Z212" s="328" t="s">
        <v>291</v>
      </c>
      <c r="AA212" s="257">
        <f>AA135/SUM($AA135:AF135)</f>
        <v>0.14285714285714285</v>
      </c>
      <c r="AB212" s="257">
        <f>AB135/SUM($AA135:AF135)</f>
        <v>0</v>
      </c>
      <c r="AC212" s="257">
        <f>AC135/SUM($AA135:AF135)</f>
        <v>0</v>
      </c>
      <c r="AD212" s="257">
        <f>AD135/SUM($AA135:AF135)</f>
        <v>0.14285714285714285</v>
      </c>
      <c r="AE212" s="257">
        <f>AE135/SUM($AA135:AF135)</f>
        <v>0.5714285714285714</v>
      </c>
      <c r="AF212" s="257">
        <f>AF135/SUM($AA135:AF135)</f>
        <v>0.14285714285714285</v>
      </c>
      <c r="AG212" s="297"/>
      <c r="AH212" s="297"/>
      <c r="AI212" s="257">
        <f t="shared" si="161"/>
        <v>1</v>
      </c>
      <c r="AT212" s="995"/>
      <c r="AU212" s="513" t="s">
        <v>264</v>
      </c>
      <c r="AV212" s="422">
        <f>COUNTIFS('All groups'!$DT:$DT,AV$198,'All groups'!$AG:$AG,"Yes")</f>
        <v>1</v>
      </c>
      <c r="AW212" s="422">
        <f>COUNTIFS('All groups'!$DT:$DT,AW$198,'All groups'!$AG:$AG,"Yes")</f>
        <v>0</v>
      </c>
      <c r="AX212" s="422">
        <f>COUNTIFS('All groups'!$DT:$DT,AX$198,'All groups'!$AG:$AG,"Yes")</f>
        <v>0</v>
      </c>
      <c r="AY212" s="422">
        <f>COUNTIFS('All groups'!$DT:$DT,AY$198,'All groups'!$AG:$AG,"Yes")</f>
        <v>0</v>
      </c>
      <c r="AZ212" s="422">
        <f>COUNTIFS('All groups'!$DT:$DT,AZ$198,'All groups'!$AG:$AG,"Yes")</f>
        <v>1</v>
      </c>
      <c r="BA212" s="422">
        <f>COUNTIFS('All groups'!$DT:$DT,BA$198,'All groups'!$AG:$AG,"Yes")</f>
        <v>5</v>
      </c>
      <c r="BB212" s="422">
        <f>COUNTIFS('All groups'!$DT:$DT,BB$198,'All groups'!$AG:$AG,"Yes")</f>
        <v>0</v>
      </c>
      <c r="BC212" s="283">
        <f t="shared" si="151"/>
        <v>2</v>
      </c>
      <c r="BD212" s="283">
        <f>COUNTIF('All groups'!$AG:$AG,"Yes")</f>
        <v>9</v>
      </c>
      <c r="BF212" s="419"/>
      <c r="BG212" s="419"/>
      <c r="BK212" s="1026"/>
      <c r="BL212" s="427" t="s">
        <v>264</v>
      </c>
      <c r="BM212" s="422">
        <f>COUNTIFS('All groups'!$DT:$DT,BM$198,'All groups'!$AG:$AG,"No")</f>
        <v>0</v>
      </c>
      <c r="BN212" s="422">
        <f>COUNTIFS('All groups'!$DT:$DT,BN$198,'All groups'!$AG:$AG,"No")</f>
        <v>0</v>
      </c>
      <c r="BO212" s="422">
        <f>COUNTIFS('All groups'!$DT:$DT,BO$198,'All groups'!$AG:$AG,"No")</f>
        <v>0</v>
      </c>
      <c r="BP212" s="422">
        <f>COUNTIFS('All groups'!$DT:$DT,BP$198,'All groups'!$AG:$AG,"No")</f>
        <v>1</v>
      </c>
      <c r="BQ212" s="422">
        <f>COUNTIFS('All groups'!$DT:$DT,BQ$198,'All groups'!$AG:$AG,"No")</f>
        <v>0</v>
      </c>
      <c r="BR212" s="422">
        <f>COUNTIFS('All groups'!$DT:$DT,BR$198,'All groups'!$AG:$AG,"No")</f>
        <v>4</v>
      </c>
      <c r="BS212" s="422">
        <f>COUNTIFS('All groups'!$DT:$DT,BS$198,'All groups'!$AG:$AG,"No")</f>
        <v>0</v>
      </c>
      <c r="BT212" s="283">
        <f t="shared" si="152"/>
        <v>2</v>
      </c>
      <c r="BU212" s="283">
        <f>COUNTIF('All groups'!$AG:$AG,"No")</f>
        <v>7</v>
      </c>
      <c r="BX212" s="419"/>
      <c r="BY212" s="419"/>
    </row>
    <row r="213" spans="3:77" ht="37" x14ac:dyDescent="0.35">
      <c r="C213" s="947"/>
      <c r="D213" s="222" t="s">
        <v>292</v>
      </c>
      <c r="E213" s="257">
        <f>E136/SUM($E136:J136)</f>
        <v>0</v>
      </c>
      <c r="F213" s="257">
        <f t="shared" ref="F213:J213" si="167">F136/SUM($E136:$J136)</f>
        <v>0</v>
      </c>
      <c r="G213" s="257">
        <f t="shared" si="167"/>
        <v>2.8571428571428571E-2</v>
      </c>
      <c r="H213" s="257">
        <f t="shared" si="167"/>
        <v>2.8571428571428571E-2</v>
      </c>
      <c r="I213" s="257">
        <f t="shared" si="167"/>
        <v>0.34285714285714286</v>
      </c>
      <c r="J213" s="257">
        <f t="shared" si="167"/>
        <v>0.6</v>
      </c>
      <c r="K213" s="297"/>
      <c r="L213" s="297"/>
      <c r="M213" s="257">
        <f t="shared" si="160"/>
        <v>1</v>
      </c>
      <c r="R213"/>
      <c r="Y213" s="976"/>
      <c r="Z213" s="328" t="s">
        <v>292</v>
      </c>
      <c r="AA213" s="257">
        <f>AA136/SUM($AA136:AF136)</f>
        <v>0</v>
      </c>
      <c r="AB213" s="257">
        <f>AB136/SUM($AA136:AF136)</f>
        <v>0</v>
      </c>
      <c r="AC213" s="257">
        <f>AC136/SUM($AA136:AF136)</f>
        <v>0</v>
      </c>
      <c r="AD213" s="257">
        <f>AD136/SUM($AA136:AF136)</f>
        <v>0</v>
      </c>
      <c r="AE213" s="257">
        <f>AE136/SUM($AA136:AF136)</f>
        <v>0.5714285714285714</v>
      </c>
      <c r="AF213" s="257">
        <f>AF136/SUM($AA136:AF136)</f>
        <v>0.42857142857142855</v>
      </c>
      <c r="AG213" s="297"/>
      <c r="AH213" s="297"/>
      <c r="AI213" s="257">
        <f t="shared" si="161"/>
        <v>1</v>
      </c>
      <c r="AT213" s="993" t="s">
        <v>265</v>
      </c>
      <c r="AU213" s="513" t="s">
        <v>266</v>
      </c>
      <c r="AV213" s="422">
        <f>COUNTIFS('All groups'!$DU:$DU,AV$198,'All groups'!$AG:$AG,"Yes")</f>
        <v>0</v>
      </c>
      <c r="AW213" s="422">
        <f>COUNTIFS('All groups'!$DU:$DU,AW$198,'All groups'!$AG:$AG,"Yes")</f>
        <v>0</v>
      </c>
      <c r="AX213" s="422">
        <f>COUNTIFS('All groups'!$DU:$DU,AX$198,'All groups'!$AG:$AG,"Yes")</f>
        <v>1</v>
      </c>
      <c r="AY213" s="422">
        <f>COUNTIFS('All groups'!$DU:$DU,AY$198,'All groups'!$AG:$AG,"Yes")</f>
        <v>0</v>
      </c>
      <c r="AZ213" s="422">
        <f>COUNTIFS('All groups'!$DU:$DU,AZ$198,'All groups'!$AG:$AG,"Yes")</f>
        <v>4</v>
      </c>
      <c r="BA213" s="422">
        <f>COUNTIFS('All groups'!$DU:$DU,BA$198,'All groups'!$AG:$AG,"Yes")</f>
        <v>2</v>
      </c>
      <c r="BB213" s="422">
        <f>COUNTIFS('All groups'!$DU:$DU,BB$198,'All groups'!$AG:$AG,"Yes")</f>
        <v>0</v>
      </c>
      <c r="BC213" s="283">
        <f t="shared" si="151"/>
        <v>2</v>
      </c>
      <c r="BD213" s="283">
        <f>COUNTIF('All groups'!$AG:$AG,"Yes")</f>
        <v>9</v>
      </c>
      <c r="BF213" s="419"/>
      <c r="BG213" s="419"/>
      <c r="BK213" s="1025" t="s">
        <v>265</v>
      </c>
      <c r="BL213" s="427" t="s">
        <v>266</v>
      </c>
      <c r="BM213" s="422">
        <f>COUNTIFS('All groups'!$DU:$DU,BM$198,'All groups'!$AG:$AG,"No")</f>
        <v>0</v>
      </c>
      <c r="BN213" s="422">
        <f>COUNTIFS('All groups'!$DU:$DU,BN$198,'All groups'!$AG:$AG,"No")</f>
        <v>0</v>
      </c>
      <c r="BO213" s="422">
        <f>COUNTIFS('All groups'!$DU:$DU,BO$198,'All groups'!$AG:$AG,"No")</f>
        <v>0</v>
      </c>
      <c r="BP213" s="422">
        <f>COUNTIFS('All groups'!$DU:$DU,BP$198,'All groups'!$AG:$AG,"No")</f>
        <v>2</v>
      </c>
      <c r="BQ213" s="422">
        <f>COUNTIFS('All groups'!$DU:$DU,BQ$198,'All groups'!$AG:$AG,"No")</f>
        <v>2</v>
      </c>
      <c r="BR213" s="422">
        <f>COUNTIFS('All groups'!$DU:$DU,BR$198,'All groups'!$AG:$AG,"No")</f>
        <v>1</v>
      </c>
      <c r="BS213" s="422">
        <f>COUNTIFS('All groups'!$DU:$DU,BS$198,'All groups'!$AG:$AG,"No")</f>
        <v>0</v>
      </c>
      <c r="BT213" s="283">
        <f t="shared" si="152"/>
        <v>2</v>
      </c>
      <c r="BU213" s="283">
        <f>COUNTIF('All groups'!$AG:$AG,"No")</f>
        <v>7</v>
      </c>
      <c r="BX213" s="419"/>
      <c r="BY213" s="419"/>
    </row>
    <row r="214" spans="3:77" ht="55.5" x14ac:dyDescent="0.35">
      <c r="C214" s="947"/>
      <c r="D214" s="222" t="s">
        <v>293</v>
      </c>
      <c r="E214" s="257">
        <f>E137/SUM($E137:J137)</f>
        <v>0</v>
      </c>
      <c r="F214" s="257">
        <f t="shared" ref="F214:J214" si="168">F137/SUM($E137:$J137)</f>
        <v>0</v>
      </c>
      <c r="G214" s="257">
        <f t="shared" si="168"/>
        <v>0</v>
      </c>
      <c r="H214" s="257">
        <f t="shared" si="168"/>
        <v>2.8571428571428571E-2</v>
      </c>
      <c r="I214" s="257">
        <f t="shared" si="168"/>
        <v>0.37142857142857144</v>
      </c>
      <c r="J214" s="257">
        <f t="shared" si="168"/>
        <v>0.6</v>
      </c>
      <c r="K214" s="297"/>
      <c r="L214" s="297"/>
      <c r="M214" s="257">
        <f t="shared" si="160"/>
        <v>1</v>
      </c>
      <c r="R214"/>
      <c r="Y214" s="976"/>
      <c r="Z214" s="328" t="s">
        <v>293</v>
      </c>
      <c r="AA214" s="257">
        <f>AA137/SUM($AA137:AF137)</f>
        <v>0</v>
      </c>
      <c r="AB214" s="257">
        <f>AB137/SUM($AA137:AF137)</f>
        <v>0</v>
      </c>
      <c r="AC214" s="257">
        <f>AC137/SUM($AA137:AF137)</f>
        <v>0</v>
      </c>
      <c r="AD214" s="257">
        <f>AD137/SUM($AA137:AF137)</f>
        <v>0.14285714285714285</v>
      </c>
      <c r="AE214" s="257">
        <f>AE137/SUM($AA137:AF137)</f>
        <v>0.5714285714285714</v>
      </c>
      <c r="AF214" s="257">
        <f>AF137/SUM($AA137:AF137)</f>
        <v>0.2857142857142857</v>
      </c>
      <c r="AG214" s="297"/>
      <c r="AH214" s="297"/>
      <c r="AI214" s="257">
        <f t="shared" si="161"/>
        <v>0.99999999999999989</v>
      </c>
      <c r="AT214" s="994"/>
      <c r="AU214" s="513" t="s">
        <v>267</v>
      </c>
      <c r="AV214" s="422">
        <f>COUNTIFS('All groups'!$DV:$DV,AV$198,'All groups'!$AG:$AG,"Yes")</f>
        <v>4</v>
      </c>
      <c r="AW214" s="422">
        <f>COUNTIFS('All groups'!$DV:$DV,AW$198,'All groups'!$AG:$AG,"Yes")</f>
        <v>0</v>
      </c>
      <c r="AX214" s="422">
        <f>COUNTIFS('All groups'!$DV:$DV,AX$198,'All groups'!$AG:$AG,"Yes")</f>
        <v>0</v>
      </c>
      <c r="AY214" s="422">
        <f>COUNTIFS('All groups'!$DV:$DV,AY$198,'All groups'!$AG:$AG,"Yes")</f>
        <v>2</v>
      </c>
      <c r="AZ214" s="422">
        <f>COUNTIFS('All groups'!$DV:$DV,AZ$198,'All groups'!$AG:$AG,"Yes")</f>
        <v>1</v>
      </c>
      <c r="BA214" s="422">
        <f>COUNTIFS('All groups'!$DV:$DV,BA$198,'All groups'!$AG:$AG,"Yes")</f>
        <v>0</v>
      </c>
      <c r="BB214" s="422">
        <f>COUNTIFS('All groups'!$DV:$DV,BB$198,'All groups'!$AG:$AG,"Yes")</f>
        <v>0</v>
      </c>
      <c r="BC214" s="283">
        <f t="shared" si="151"/>
        <v>2</v>
      </c>
      <c r="BD214" s="283">
        <f>COUNTIF('All groups'!$AG:$AG,"Yes")</f>
        <v>9</v>
      </c>
      <c r="BF214" s="419"/>
      <c r="BG214" s="419"/>
      <c r="BK214" s="1027"/>
      <c r="BL214" s="427" t="s">
        <v>267</v>
      </c>
      <c r="BM214" s="422">
        <f>COUNTIFS('All groups'!$DV:$DV,BM$198,'All groups'!$AG:$AG,"No")</f>
        <v>1</v>
      </c>
      <c r="BN214" s="422">
        <f>COUNTIFS('All groups'!$DV:$DV,BN$198,'All groups'!$AG:$AG,"No")</f>
        <v>0</v>
      </c>
      <c r="BO214" s="422">
        <f>COUNTIFS('All groups'!$DV:$DV,BO$198,'All groups'!$AG:$AG,"No")</f>
        <v>0</v>
      </c>
      <c r="BP214" s="422">
        <f>COUNTIFS('All groups'!$DV:$DV,BP$198,'All groups'!$AG:$AG,"No")</f>
        <v>4</v>
      </c>
      <c r="BQ214" s="422">
        <f>COUNTIFS('All groups'!$DV:$DV,BQ$198,'All groups'!$AG:$AG,"No")</f>
        <v>0</v>
      </c>
      <c r="BR214" s="422">
        <f>COUNTIFS('All groups'!$DV:$DV,BR$198,'All groups'!$AG:$AG,"No")</f>
        <v>0</v>
      </c>
      <c r="BS214" s="422">
        <f>COUNTIFS('All groups'!$DV:$DV,BS$198,'All groups'!$AG:$AG,"No")</f>
        <v>0</v>
      </c>
      <c r="BT214" s="283">
        <f t="shared" si="152"/>
        <v>2</v>
      </c>
      <c r="BU214" s="283">
        <f>COUNTIF('All groups'!$AG:$AG,"No")</f>
        <v>7</v>
      </c>
      <c r="BX214" s="419"/>
      <c r="BY214" s="419"/>
    </row>
    <row r="215" spans="3:77" ht="55.5" x14ac:dyDescent="0.35">
      <c r="C215" s="947"/>
      <c r="D215" s="222" t="s">
        <v>294</v>
      </c>
      <c r="E215" s="257">
        <f>E138/SUM($E138:J138)</f>
        <v>0</v>
      </c>
      <c r="F215" s="257">
        <f t="shared" ref="F215:J215" si="169">F138/SUM($E138:$J138)</f>
        <v>0</v>
      </c>
      <c r="G215" s="257">
        <f t="shared" si="169"/>
        <v>0</v>
      </c>
      <c r="H215" s="257">
        <f t="shared" si="169"/>
        <v>8.5714285714285715E-2</v>
      </c>
      <c r="I215" s="257">
        <f t="shared" si="169"/>
        <v>0.31428571428571428</v>
      </c>
      <c r="J215" s="257">
        <f t="shared" si="169"/>
        <v>0.6</v>
      </c>
      <c r="K215" s="297"/>
      <c r="L215" s="297"/>
      <c r="M215" s="257">
        <f t="shared" si="160"/>
        <v>1</v>
      </c>
      <c r="R215"/>
      <c r="Y215" s="976"/>
      <c r="Z215" s="328" t="s">
        <v>294</v>
      </c>
      <c r="AA215" s="257">
        <f>AA138/SUM($AA138:AF138)</f>
        <v>0</v>
      </c>
      <c r="AB215" s="257">
        <f>AB138/SUM($AA138:AF138)</f>
        <v>0</v>
      </c>
      <c r="AC215" s="257">
        <f>AC138/SUM($AA138:AF138)</f>
        <v>0</v>
      </c>
      <c r="AD215" s="257">
        <f>AD138/SUM($AA138:AF138)</f>
        <v>0</v>
      </c>
      <c r="AE215" s="257">
        <f>AE138/SUM($AA138:AF138)</f>
        <v>0.42857142857142855</v>
      </c>
      <c r="AF215" s="257">
        <f>AF138/SUM($AA138:AF138)</f>
        <v>0.5714285714285714</v>
      </c>
      <c r="AG215" s="297"/>
      <c r="AH215" s="297"/>
      <c r="AI215" s="257">
        <f t="shared" si="161"/>
        <v>1</v>
      </c>
      <c r="AT215" s="994"/>
      <c r="AU215" s="513" t="s">
        <v>268</v>
      </c>
      <c r="AV215" s="422">
        <f>COUNTIFS('All groups'!$DW:$DW,AV$198,'All groups'!$AG:$AG,"Yes")</f>
        <v>1</v>
      </c>
      <c r="AW215" s="422">
        <f>COUNTIFS('All groups'!$DW:$DW,AW$198,'All groups'!$AG:$AG,"Yes")</f>
        <v>0</v>
      </c>
      <c r="AX215" s="422">
        <f>COUNTIFS('All groups'!$DW:$DW,AX$198,'All groups'!$AG:$AG,"Yes")</f>
        <v>0</v>
      </c>
      <c r="AY215" s="422">
        <f>COUNTIFS('All groups'!$DW:$DW,AY$198,'All groups'!$AG:$AG,"Yes")</f>
        <v>1</v>
      </c>
      <c r="AZ215" s="422">
        <f>COUNTIFS('All groups'!$DW:$DW,AZ$198,'All groups'!$AG:$AG,"Yes")</f>
        <v>3</v>
      </c>
      <c r="BA215" s="422">
        <f>COUNTIFS('All groups'!$DW:$DW,BA$198,'All groups'!$AG:$AG,"Yes")</f>
        <v>2</v>
      </c>
      <c r="BB215" s="422">
        <f>COUNTIFS('All groups'!$DW:$DW,BB$198,'All groups'!$AG:$AG,"Yes")</f>
        <v>0</v>
      </c>
      <c r="BC215" s="283">
        <f t="shared" si="151"/>
        <v>2</v>
      </c>
      <c r="BD215" s="283">
        <f>COUNTIF('All groups'!$AG:$AG,"Yes")</f>
        <v>9</v>
      </c>
      <c r="BF215" s="419"/>
      <c r="BG215" s="419"/>
      <c r="BK215" s="1027"/>
      <c r="BL215" s="427" t="s">
        <v>268</v>
      </c>
      <c r="BM215" s="422">
        <f>COUNTIFS('All groups'!$DW:$DW,BM$198,'All groups'!$AG:$AG,"No")</f>
        <v>0</v>
      </c>
      <c r="BN215" s="422">
        <f>COUNTIFS('All groups'!$DW:$DW,BN$198,'All groups'!$AG:$AG,"No")</f>
        <v>0</v>
      </c>
      <c r="BO215" s="422">
        <f>COUNTIFS('All groups'!$DW:$DW,BO$198,'All groups'!$AG:$AG,"No")</f>
        <v>0</v>
      </c>
      <c r="BP215" s="422">
        <f>COUNTIFS('All groups'!$DW:$DW,BP$198,'All groups'!$AG:$AG,"No")</f>
        <v>2</v>
      </c>
      <c r="BQ215" s="422">
        <f>COUNTIFS('All groups'!$DW:$DW,BQ$198,'All groups'!$AG:$AG,"No")</f>
        <v>1</v>
      </c>
      <c r="BR215" s="422">
        <f>COUNTIFS('All groups'!$DW:$DW,BR$198,'All groups'!$AG:$AG,"No")</f>
        <v>2</v>
      </c>
      <c r="BS215" s="422">
        <f>COUNTIFS('All groups'!$DW:$DW,BS$198,'All groups'!$AG:$AG,"No")</f>
        <v>0</v>
      </c>
      <c r="BT215" s="283">
        <f t="shared" si="152"/>
        <v>2</v>
      </c>
      <c r="BU215" s="283">
        <f>COUNTIF('All groups'!$AG:$AG,"No")</f>
        <v>7</v>
      </c>
      <c r="BX215" s="419"/>
      <c r="BY215" s="419"/>
    </row>
    <row r="216" spans="3:77" ht="55.5" x14ac:dyDescent="0.35">
      <c r="C216" s="947"/>
      <c r="D216" s="222" t="s">
        <v>295</v>
      </c>
      <c r="E216" s="257">
        <f>E139/SUM($E139:J139)</f>
        <v>0</v>
      </c>
      <c r="F216" s="257">
        <f t="shared" ref="F216:J216" si="170">F139/SUM($E139:$J139)</f>
        <v>0</v>
      </c>
      <c r="G216" s="257">
        <f t="shared" si="170"/>
        <v>0</v>
      </c>
      <c r="H216" s="257">
        <f t="shared" si="170"/>
        <v>5.7142857142857141E-2</v>
      </c>
      <c r="I216" s="257">
        <f t="shared" si="170"/>
        <v>0.31428571428571428</v>
      </c>
      <c r="J216" s="257">
        <f t="shared" si="170"/>
        <v>0.62857142857142856</v>
      </c>
      <c r="K216" s="297"/>
      <c r="L216" s="297"/>
      <c r="M216" s="257">
        <f t="shared" si="160"/>
        <v>1</v>
      </c>
      <c r="R216"/>
      <c r="Y216" s="976"/>
      <c r="Z216" s="328" t="s">
        <v>295</v>
      </c>
      <c r="AA216" s="257">
        <f>AA139/SUM($AA139:AF139)</f>
        <v>0</v>
      </c>
      <c r="AB216" s="257">
        <f>AB139/SUM($AA139:AF139)</f>
        <v>0</v>
      </c>
      <c r="AC216" s="257">
        <f>AC139/SUM($AA139:AF139)</f>
        <v>0</v>
      </c>
      <c r="AD216" s="257">
        <f>AD139/SUM($AA139:AF139)</f>
        <v>0</v>
      </c>
      <c r="AE216" s="257">
        <f>AE139/SUM($AA139:AF139)</f>
        <v>0.5714285714285714</v>
      </c>
      <c r="AF216" s="257">
        <f>AF139/SUM($AA139:AF139)</f>
        <v>0.42857142857142855</v>
      </c>
      <c r="AG216" s="297"/>
      <c r="AH216" s="297"/>
      <c r="AI216" s="257">
        <f t="shared" si="161"/>
        <v>1</v>
      </c>
      <c r="AT216" s="994"/>
      <c r="AU216" s="513" t="s">
        <v>269</v>
      </c>
      <c r="AV216" s="422">
        <f>COUNTIFS('All groups'!$DX:$DX,AV$198,'All groups'!$AG:$AG,"Yes")</f>
        <v>1</v>
      </c>
      <c r="AW216" s="422">
        <f>COUNTIFS('All groups'!$DX:$DX,AW$198,'All groups'!$AG:$AG,"Yes")</f>
        <v>0</v>
      </c>
      <c r="AX216" s="422">
        <f>COUNTIFS('All groups'!$DX:$DX,AX$198,'All groups'!$AG:$AG,"Yes")</f>
        <v>0</v>
      </c>
      <c r="AY216" s="422">
        <f>COUNTIFS('All groups'!$DX:$DX,AY$198,'All groups'!$AG:$AG,"Yes")</f>
        <v>1</v>
      </c>
      <c r="AZ216" s="422">
        <f>COUNTIFS('All groups'!$DX:$DX,AZ$198,'All groups'!$AG:$AG,"Yes")</f>
        <v>4</v>
      </c>
      <c r="BA216" s="422">
        <f>COUNTIFS('All groups'!$DX:$DX,BA$198,'All groups'!$AG:$AG,"Yes")</f>
        <v>1</v>
      </c>
      <c r="BB216" s="422">
        <f>COUNTIFS('All groups'!$DX:$DX,BB$198,'All groups'!$AG:$AG,"Yes")</f>
        <v>0</v>
      </c>
      <c r="BC216" s="283">
        <f t="shared" si="151"/>
        <v>2</v>
      </c>
      <c r="BD216" s="283">
        <f>COUNTIF('All groups'!$AG:$AG,"Yes")</f>
        <v>9</v>
      </c>
      <c r="BF216" s="419"/>
      <c r="BG216" s="419"/>
      <c r="BK216" s="1027"/>
      <c r="BL216" s="427" t="s">
        <v>269</v>
      </c>
      <c r="BM216" s="422">
        <f>COUNTIFS('All groups'!$DX:$DX,BM$198,'All groups'!$AG:$AG,"No")</f>
        <v>0</v>
      </c>
      <c r="BN216" s="422">
        <f>COUNTIFS('All groups'!$DX:$DX,BN$198,'All groups'!$AG:$AG,"No")</f>
        <v>0</v>
      </c>
      <c r="BO216" s="422">
        <f>COUNTIFS('All groups'!$DX:$DX,BO$198,'All groups'!$AG:$AG,"No")</f>
        <v>1</v>
      </c>
      <c r="BP216" s="422">
        <f>COUNTIFS('All groups'!$DX:$DX,BP$198,'All groups'!$AG:$AG,"No")</f>
        <v>0</v>
      </c>
      <c r="BQ216" s="422">
        <f>COUNTIFS('All groups'!$DX:$DX,BQ$198,'All groups'!$AG:$AG,"No")</f>
        <v>1</v>
      </c>
      <c r="BR216" s="422">
        <f>COUNTIFS('All groups'!$DX:$DX,BR$198,'All groups'!$AG:$AG,"No")</f>
        <v>3</v>
      </c>
      <c r="BS216" s="422">
        <f>COUNTIFS('All groups'!$DX:$DX,BS$198,'All groups'!$AG:$AG,"No")</f>
        <v>0</v>
      </c>
      <c r="BT216" s="283">
        <f t="shared" si="152"/>
        <v>2</v>
      </c>
      <c r="BU216" s="283">
        <f>COUNTIF('All groups'!$AG:$AG,"No")</f>
        <v>7</v>
      </c>
      <c r="BX216" s="419"/>
      <c r="BY216" s="419"/>
    </row>
    <row r="217" spans="3:77" ht="92.5" x14ac:dyDescent="0.35">
      <c r="C217" s="947"/>
      <c r="D217" s="222" t="s">
        <v>296</v>
      </c>
      <c r="E217" s="257">
        <f>E140/SUM($E140:J140)</f>
        <v>8.8235294117647065E-2</v>
      </c>
      <c r="F217" s="257">
        <f t="shared" ref="F217:J217" si="171">F140/SUM($E140:$J140)</f>
        <v>0</v>
      </c>
      <c r="G217" s="257">
        <f t="shared" si="171"/>
        <v>0</v>
      </c>
      <c r="H217" s="257">
        <f t="shared" si="171"/>
        <v>0</v>
      </c>
      <c r="I217" s="257">
        <f t="shared" si="171"/>
        <v>0.26470588235294118</v>
      </c>
      <c r="J217" s="257">
        <f t="shared" si="171"/>
        <v>0.6470588235294118</v>
      </c>
      <c r="K217" s="297"/>
      <c r="L217" s="297"/>
      <c r="M217" s="257">
        <f t="shared" si="160"/>
        <v>1</v>
      </c>
      <c r="R217"/>
      <c r="Y217" s="976"/>
      <c r="Z217" s="328" t="s">
        <v>296</v>
      </c>
      <c r="AA217" s="257">
        <f>AA140/SUM($AA140:AF140)</f>
        <v>0</v>
      </c>
      <c r="AB217" s="257">
        <f>AB140/SUM($AA140:AF140)</f>
        <v>0</v>
      </c>
      <c r="AC217" s="257">
        <f>AC140/SUM($AA140:AF140)</f>
        <v>0</v>
      </c>
      <c r="AD217" s="257">
        <f>AD140/SUM($AA140:AF140)</f>
        <v>0</v>
      </c>
      <c r="AE217" s="257">
        <f>AE140/SUM($AA140:AF140)</f>
        <v>0.42857142857142855</v>
      </c>
      <c r="AF217" s="257">
        <f>AF140/SUM($AA140:AF140)</f>
        <v>0.5714285714285714</v>
      </c>
      <c r="AG217" s="297"/>
      <c r="AH217" s="297"/>
      <c r="AI217" s="257">
        <f t="shared" si="161"/>
        <v>1</v>
      </c>
      <c r="AT217" s="995"/>
      <c r="AU217" s="513" t="s">
        <v>270</v>
      </c>
      <c r="AV217" s="422">
        <f>COUNTIFS('All groups'!$DY:$DY,AV$198,'All groups'!$AG:$AG,"Yes")</f>
        <v>0</v>
      </c>
      <c r="AW217" s="422">
        <f>COUNTIFS('All groups'!$DY:$DY,AW$198,'All groups'!$AG:$AG,"Yes")</f>
        <v>0</v>
      </c>
      <c r="AX217" s="422">
        <f>COUNTIFS('All groups'!$DY:$DY,AX$198,'All groups'!$AG:$AG,"Yes")</f>
        <v>0</v>
      </c>
      <c r="AY217" s="422">
        <f>COUNTIFS('All groups'!$DY:$DY,AY$198,'All groups'!$AG:$AG,"Yes")</f>
        <v>2</v>
      </c>
      <c r="AZ217" s="422">
        <f>COUNTIFS('All groups'!$DY:$DY,AZ$198,'All groups'!$AG:$AG,"Yes")</f>
        <v>3</v>
      </c>
      <c r="BA217" s="422">
        <f>COUNTIFS('All groups'!$DY:$DY,BA$198,'All groups'!$AG:$AG,"Yes")</f>
        <v>2</v>
      </c>
      <c r="BB217" s="422">
        <f>COUNTIFS('All groups'!$DY:$DY,BB$198,'All groups'!$AG:$AG,"Yes")</f>
        <v>0</v>
      </c>
      <c r="BC217" s="283">
        <f t="shared" si="151"/>
        <v>2</v>
      </c>
      <c r="BD217" s="283">
        <f>COUNTIF('All groups'!$AG:$AG,"Yes")</f>
        <v>9</v>
      </c>
      <c r="BF217" s="419"/>
      <c r="BG217" s="419"/>
      <c r="BK217" s="1026"/>
      <c r="BL217" s="427" t="s">
        <v>270</v>
      </c>
      <c r="BM217" s="422">
        <f>COUNTIFS('All groups'!$DY:$DY,BM$198,'All groups'!$AG:$AG,"No")</f>
        <v>0</v>
      </c>
      <c r="BN217" s="422">
        <f>COUNTIFS('All groups'!$DY:$DY,BN$198,'All groups'!$AG:$AG,"No")</f>
        <v>0</v>
      </c>
      <c r="BO217" s="422">
        <f>COUNTIFS('All groups'!$DY:$DY,BO$198,'All groups'!$AG:$AG,"No")</f>
        <v>1</v>
      </c>
      <c r="BP217" s="422">
        <f>COUNTIFS('All groups'!$DY:$DY,BP$198,'All groups'!$AG:$AG,"No")</f>
        <v>0</v>
      </c>
      <c r="BQ217" s="422">
        <f>COUNTIFS('All groups'!$DY:$DY,BQ$198,'All groups'!$AG:$AG,"No")</f>
        <v>2</v>
      </c>
      <c r="BR217" s="422">
        <f>COUNTIFS('All groups'!$DY:$DY,BR$198,'All groups'!$AG:$AG,"No")</f>
        <v>2</v>
      </c>
      <c r="BS217" s="422">
        <f>COUNTIFS('All groups'!$DY:$DY,BS$198,'All groups'!$AG:$AG,"No")</f>
        <v>0</v>
      </c>
      <c r="BT217" s="283">
        <f t="shared" si="152"/>
        <v>2</v>
      </c>
      <c r="BU217" s="283">
        <f>COUNTIF('All groups'!$AG:$AG,"No")</f>
        <v>7</v>
      </c>
      <c r="BX217" s="419"/>
      <c r="BY217" s="419"/>
    </row>
    <row r="218" spans="3:77" ht="37" customHeight="1" x14ac:dyDescent="0.35">
      <c r="C218" s="947"/>
      <c r="D218" s="222" t="s">
        <v>297</v>
      </c>
      <c r="E218" s="257">
        <f>E141/SUM($E141:J141)</f>
        <v>0.2</v>
      </c>
      <c r="F218" s="257">
        <f t="shared" ref="F218:J218" si="172">F141/SUM($E141:$J141)</f>
        <v>8.5714285714285715E-2</v>
      </c>
      <c r="G218" s="257">
        <f t="shared" si="172"/>
        <v>5.7142857142857141E-2</v>
      </c>
      <c r="H218" s="257">
        <f t="shared" si="172"/>
        <v>0.22857142857142856</v>
      </c>
      <c r="I218" s="257">
        <f t="shared" si="172"/>
        <v>0.14285714285714285</v>
      </c>
      <c r="J218" s="257">
        <f t="shared" si="172"/>
        <v>0.2857142857142857</v>
      </c>
      <c r="K218" s="297"/>
      <c r="L218" s="297"/>
      <c r="M218" s="257">
        <f t="shared" si="160"/>
        <v>0.99999999999999989</v>
      </c>
      <c r="R218"/>
      <c r="Y218" s="976"/>
      <c r="Z218" s="328" t="s">
        <v>297</v>
      </c>
      <c r="AA218" s="257">
        <f>AA141/SUM($AA141:AF141)</f>
        <v>0</v>
      </c>
      <c r="AB218" s="257">
        <f>AB141/SUM($AA141:AF141)</f>
        <v>0</v>
      </c>
      <c r="AC218" s="257">
        <f>AC141/SUM($AA141:AF141)</f>
        <v>0</v>
      </c>
      <c r="AD218" s="257">
        <f>AD141/SUM($AA141:AF141)</f>
        <v>0.5</v>
      </c>
      <c r="AE218" s="257">
        <f>AE141/SUM($AA141:AF141)</f>
        <v>0.16666666666666666</v>
      </c>
      <c r="AF218" s="257">
        <f>AF141/SUM($AA141:AF141)</f>
        <v>0.33333333333333331</v>
      </c>
      <c r="AG218" s="297"/>
      <c r="AH218" s="297"/>
      <c r="AI218" s="257">
        <f t="shared" si="161"/>
        <v>1</v>
      </c>
      <c r="AT218" s="993" t="s">
        <v>271</v>
      </c>
      <c r="AU218" s="513" t="s">
        <v>272</v>
      </c>
      <c r="AV218" s="422">
        <f>COUNTIFS('All groups'!$DZ:$DZ,AV$198,'All groups'!$AG:$AG,"Yes")</f>
        <v>0</v>
      </c>
      <c r="AW218" s="422">
        <f>COUNTIFS('All groups'!$DZ:$DZ,AW$198,'All groups'!$AG:$AG,"Yes")</f>
        <v>0</v>
      </c>
      <c r="AX218" s="422">
        <f>COUNTIFS('All groups'!$DZ:$DZ,AX$198,'All groups'!$AG:$AG,"Yes")</f>
        <v>0</v>
      </c>
      <c r="AY218" s="422">
        <f>COUNTIFS('All groups'!$DZ:$DZ,AY$198,'All groups'!$AG:$AG,"Yes")</f>
        <v>1</v>
      </c>
      <c r="AZ218" s="422">
        <f>COUNTIFS('All groups'!$DZ:$DZ,AZ$198,'All groups'!$AG:$AG,"Yes")</f>
        <v>2</v>
      </c>
      <c r="BA218" s="422">
        <f>COUNTIFS('All groups'!$DZ:$DZ,BA$198,'All groups'!$AG:$AG,"Yes")</f>
        <v>3</v>
      </c>
      <c r="BB218" s="422">
        <f>COUNTIFS('All groups'!$DZ:$DZ,BB$198,'All groups'!$AG:$AG,"Yes")</f>
        <v>0</v>
      </c>
      <c r="BC218" s="283">
        <f t="shared" si="151"/>
        <v>3</v>
      </c>
      <c r="BD218" s="283">
        <f>COUNTIF('All groups'!$AG:$AG,"Yes")</f>
        <v>9</v>
      </c>
      <c r="BF218" s="419"/>
      <c r="BG218" s="419"/>
      <c r="BK218" s="1025" t="s">
        <v>271</v>
      </c>
      <c r="BL218" s="427" t="s">
        <v>272</v>
      </c>
      <c r="BM218" s="422">
        <f>COUNTIFS('All groups'!$DZ:$DZ,BM$198,'All groups'!$AG:$AG,"No")</f>
        <v>0</v>
      </c>
      <c r="BN218" s="422">
        <f>COUNTIFS('All groups'!$DZ:$DZ,BN$198,'All groups'!$AG:$AG,"No")</f>
        <v>0</v>
      </c>
      <c r="BO218" s="422">
        <f>COUNTIFS('All groups'!$DZ:$DZ,BO$198,'All groups'!$AG:$AG,"No")</f>
        <v>0</v>
      </c>
      <c r="BP218" s="422">
        <f>COUNTIFS('All groups'!$DZ:$DZ,BP$198,'All groups'!$AG:$AG,"No")</f>
        <v>0</v>
      </c>
      <c r="BQ218" s="422">
        <f>COUNTIFS('All groups'!$DZ:$DZ,BQ$198,'All groups'!$AG:$AG,"No")</f>
        <v>1</v>
      </c>
      <c r="BR218" s="422">
        <f>COUNTIFS('All groups'!$DZ:$DZ,BR$198,'All groups'!$AG:$AG,"No")</f>
        <v>4</v>
      </c>
      <c r="BS218" s="422">
        <f>COUNTIFS('All groups'!$DZ:$DZ,BS$198,'All groups'!$AG:$AG,"No")</f>
        <v>0</v>
      </c>
      <c r="BT218" s="283">
        <f t="shared" si="152"/>
        <v>2</v>
      </c>
      <c r="BU218" s="283">
        <f>COUNTIF('All groups'!$AG:$AG,"No")</f>
        <v>7</v>
      </c>
      <c r="BX218" s="419"/>
      <c r="BY218" s="419"/>
    </row>
    <row r="219" spans="3:77" ht="37" x14ac:dyDescent="0.35">
      <c r="C219" s="947"/>
      <c r="D219" s="222" t="s">
        <v>298</v>
      </c>
      <c r="E219" s="257">
        <f>E142/SUM($E142:J142)</f>
        <v>8.5714285714285715E-2</v>
      </c>
      <c r="F219" s="257">
        <f t="shared" ref="F219:J219" si="173">F142/SUM($E142:$J142)</f>
        <v>5.7142857142857141E-2</v>
      </c>
      <c r="G219" s="257">
        <f t="shared" si="173"/>
        <v>0.11428571428571428</v>
      </c>
      <c r="H219" s="257">
        <f t="shared" si="173"/>
        <v>0.2857142857142857</v>
      </c>
      <c r="I219" s="257">
        <f t="shared" si="173"/>
        <v>0.14285714285714285</v>
      </c>
      <c r="J219" s="257">
        <f t="shared" si="173"/>
        <v>0.31428571428571428</v>
      </c>
      <c r="K219" s="297"/>
      <c r="L219" s="297"/>
      <c r="M219" s="257">
        <f t="shared" si="160"/>
        <v>1</v>
      </c>
      <c r="R219"/>
      <c r="Y219" s="976"/>
      <c r="Z219" s="328" t="s">
        <v>298</v>
      </c>
      <c r="AA219" s="257">
        <f>AA142/SUM($AA142:AF142)</f>
        <v>0</v>
      </c>
      <c r="AB219" s="257">
        <f>AB142/SUM($AA142:AF142)</f>
        <v>0</v>
      </c>
      <c r="AC219" s="257">
        <f>AC142/SUM($AA142:AF142)</f>
        <v>0.14285714285714285</v>
      </c>
      <c r="AD219" s="257">
        <f>AD142/SUM($AA142:AF142)</f>
        <v>0.2857142857142857</v>
      </c>
      <c r="AE219" s="257">
        <f>AE142/SUM($AA142:AF142)</f>
        <v>0.42857142857142855</v>
      </c>
      <c r="AF219" s="257">
        <f>AF142/SUM($AA142:AF142)</f>
        <v>0.14285714285714285</v>
      </c>
      <c r="AG219" s="297"/>
      <c r="AH219" s="297"/>
      <c r="AI219" s="257">
        <f t="shared" si="161"/>
        <v>1</v>
      </c>
      <c r="AT219" s="994"/>
      <c r="AU219" s="513" t="s">
        <v>273</v>
      </c>
      <c r="AV219" s="422">
        <f>COUNTIFS('All groups'!$EA:$EA,AV$198,'All groups'!$AG:$AG,"Yes")</f>
        <v>0</v>
      </c>
      <c r="AW219" s="422">
        <f>COUNTIFS('All groups'!$EA:$EA,AW$198,'All groups'!$AG:$AG,"Yes")</f>
        <v>0</v>
      </c>
      <c r="AX219" s="422">
        <f>COUNTIFS('All groups'!$EA:$EA,AX$198,'All groups'!$AG:$AG,"Yes")</f>
        <v>0</v>
      </c>
      <c r="AY219" s="422">
        <f>COUNTIFS('All groups'!$EA:$EA,AY$198,'All groups'!$AG:$AG,"Yes")</f>
        <v>1</v>
      </c>
      <c r="AZ219" s="422">
        <f>COUNTIFS('All groups'!$EA:$EA,AZ$198,'All groups'!$AG:$AG,"Yes")</f>
        <v>2</v>
      </c>
      <c r="BA219" s="422">
        <f>COUNTIFS('All groups'!$EA:$EA,BA$198,'All groups'!$AG:$AG,"Yes")</f>
        <v>3</v>
      </c>
      <c r="BB219" s="422">
        <f>COUNTIFS('All groups'!$EA:$EA,BB$198,'All groups'!$AG:$AG,"Yes")</f>
        <v>0</v>
      </c>
      <c r="BC219" s="283">
        <f t="shared" si="151"/>
        <v>3</v>
      </c>
      <c r="BD219" s="283">
        <f>COUNTIF('All groups'!$AG:$AG,"Yes")</f>
        <v>9</v>
      </c>
      <c r="BF219" s="419"/>
      <c r="BG219" s="419"/>
      <c r="BK219" s="1027"/>
      <c r="BL219" s="427" t="s">
        <v>273</v>
      </c>
      <c r="BM219" s="422">
        <f>COUNTIFS('All groups'!$EA:$EA,BM$198,'All groups'!$AG:$AG,"No")</f>
        <v>0</v>
      </c>
      <c r="BN219" s="422">
        <f>COUNTIFS('All groups'!$EA:$EA,BN$198,'All groups'!$AG:$AG,"No")</f>
        <v>0</v>
      </c>
      <c r="BO219" s="422">
        <f>COUNTIFS('All groups'!$EA:$EA,BO$198,'All groups'!$AG:$AG,"No")</f>
        <v>0</v>
      </c>
      <c r="BP219" s="422">
        <f>COUNTIFS('All groups'!$EA:$EA,BP$198,'All groups'!$AG:$AG,"No")</f>
        <v>0</v>
      </c>
      <c r="BQ219" s="422">
        <f>COUNTIFS('All groups'!$EA:$EA,BQ$198,'All groups'!$AG:$AG,"No")</f>
        <v>0</v>
      </c>
      <c r="BR219" s="422">
        <f>COUNTIFS('All groups'!$EA:$EA,BR$198,'All groups'!$AG:$AG,"No")</f>
        <v>5</v>
      </c>
      <c r="BS219" s="422">
        <f>COUNTIFS('All groups'!$EA:$EA,BS$198,'All groups'!$AG:$AG,"No")</f>
        <v>0</v>
      </c>
      <c r="BT219" s="283">
        <f t="shared" si="152"/>
        <v>2</v>
      </c>
      <c r="BU219" s="283">
        <f>COUNTIF('All groups'!$AG:$AG,"No")</f>
        <v>7</v>
      </c>
      <c r="BX219" s="419"/>
      <c r="BY219" s="419"/>
    </row>
    <row r="220" spans="3:77" ht="37" x14ac:dyDescent="0.35">
      <c r="C220" s="947"/>
      <c r="D220" s="222" t="s">
        <v>299</v>
      </c>
      <c r="E220" s="257">
        <f>E143/SUM($E143:J143)</f>
        <v>0.2</v>
      </c>
      <c r="F220" s="257">
        <f t="shared" ref="F220:J220" si="174">F143/SUM($E143:$J143)</f>
        <v>8.5714285714285715E-2</v>
      </c>
      <c r="G220" s="257">
        <f t="shared" si="174"/>
        <v>8.5714285714285715E-2</v>
      </c>
      <c r="H220" s="257">
        <f t="shared" si="174"/>
        <v>0.37142857142857144</v>
      </c>
      <c r="I220" s="257">
        <f t="shared" si="174"/>
        <v>8.5714285714285715E-2</v>
      </c>
      <c r="J220" s="257">
        <f t="shared" si="174"/>
        <v>0.17142857142857143</v>
      </c>
      <c r="K220" s="297"/>
      <c r="L220" s="297"/>
      <c r="M220" s="257">
        <f t="shared" si="160"/>
        <v>1</v>
      </c>
      <c r="R220"/>
      <c r="Y220" s="976"/>
      <c r="Z220" s="328" t="s">
        <v>299</v>
      </c>
      <c r="AA220" s="257">
        <f>AA143/SUM($AA143:AF143)</f>
        <v>0.16666666666666666</v>
      </c>
      <c r="AB220" s="257">
        <f>AB143/SUM($AA143:AF143)</f>
        <v>0</v>
      </c>
      <c r="AC220" s="257">
        <f>AC143/SUM($AA143:AF143)</f>
        <v>0</v>
      </c>
      <c r="AD220" s="257">
        <f>AD143/SUM($AA143:AF143)</f>
        <v>0.5</v>
      </c>
      <c r="AE220" s="257">
        <f>AE143/SUM($AA143:AF143)</f>
        <v>0.33333333333333331</v>
      </c>
      <c r="AF220" s="257">
        <f>AF143/SUM($AA143:AF143)</f>
        <v>0</v>
      </c>
      <c r="AG220" s="297"/>
      <c r="AH220" s="297"/>
      <c r="AI220" s="257">
        <f t="shared" si="161"/>
        <v>1</v>
      </c>
      <c r="AT220" s="994"/>
      <c r="AU220" s="513" t="s">
        <v>274</v>
      </c>
      <c r="AV220" s="422">
        <f>COUNTIFS('All groups'!$EB:$EB,AV$198,'All groups'!$AG:$AG,"Yes")</f>
        <v>0</v>
      </c>
      <c r="AW220" s="422">
        <f>COUNTIFS('All groups'!$EB:$EB,AW$198,'All groups'!$AG:$AG,"Yes")</f>
        <v>0</v>
      </c>
      <c r="AX220" s="422">
        <f>COUNTIFS('All groups'!$EB:$EB,AX$198,'All groups'!$AG:$AG,"Yes")</f>
        <v>0</v>
      </c>
      <c r="AY220" s="422">
        <f>COUNTIFS('All groups'!$EB:$EB,AY$198,'All groups'!$AG:$AG,"Yes")</f>
        <v>1</v>
      </c>
      <c r="AZ220" s="422">
        <f>COUNTIFS('All groups'!$EB:$EB,AZ$198,'All groups'!$AG:$AG,"Yes")</f>
        <v>2</v>
      </c>
      <c r="BA220" s="422">
        <f>COUNTIFS('All groups'!$EB:$EB,BA$198,'All groups'!$AG:$AG,"Yes")</f>
        <v>3</v>
      </c>
      <c r="BB220" s="422">
        <f>COUNTIFS('All groups'!$EB:$EB,BB$198,'All groups'!$AG:$AG,"Yes")</f>
        <v>0</v>
      </c>
      <c r="BC220" s="283">
        <f t="shared" si="151"/>
        <v>3</v>
      </c>
      <c r="BD220" s="283">
        <f>COUNTIF('All groups'!$AG:$AG,"Yes")</f>
        <v>9</v>
      </c>
      <c r="BF220" s="419"/>
      <c r="BG220" s="419"/>
      <c r="BK220" s="1027"/>
      <c r="BL220" s="427" t="s">
        <v>274</v>
      </c>
      <c r="BM220" s="422">
        <f>COUNTIFS('All groups'!$EB:$EB,BM$198,'All groups'!$AG:$AG,"No")</f>
        <v>0</v>
      </c>
      <c r="BN220" s="422">
        <f>COUNTIFS('All groups'!$EB:$EB,BN$198,'All groups'!$AG:$AG,"No")</f>
        <v>0</v>
      </c>
      <c r="BO220" s="422">
        <f>COUNTIFS('All groups'!$EB:$EB,BO$198,'All groups'!$AG:$AG,"No")</f>
        <v>0</v>
      </c>
      <c r="BP220" s="422">
        <f>COUNTIFS('All groups'!$EB:$EB,BP$198,'All groups'!$AG:$AG,"No")</f>
        <v>1</v>
      </c>
      <c r="BQ220" s="422">
        <f>COUNTIFS('All groups'!$EB:$EB,BQ$198,'All groups'!$AG:$AG,"No")</f>
        <v>0</v>
      </c>
      <c r="BR220" s="422">
        <f>COUNTIFS('All groups'!$EB:$EB,BR$198,'All groups'!$AG:$AG,"No")</f>
        <v>4</v>
      </c>
      <c r="BS220" s="422">
        <f>COUNTIFS('All groups'!$EB:$EB,BS$198,'All groups'!$AG:$AG,"No")</f>
        <v>0</v>
      </c>
      <c r="BT220" s="283">
        <f t="shared" si="152"/>
        <v>2</v>
      </c>
      <c r="BU220" s="283">
        <f>COUNTIF('All groups'!$AG:$AG,"No")</f>
        <v>7</v>
      </c>
      <c r="BX220" s="419"/>
      <c r="BY220" s="419"/>
    </row>
    <row r="221" spans="3:77" ht="55.5" x14ac:dyDescent="0.35">
      <c r="C221" s="947"/>
      <c r="D221" s="222" t="s">
        <v>300</v>
      </c>
      <c r="E221" s="257">
        <f>E144/SUM($E144:J144)</f>
        <v>0.35294117647058826</v>
      </c>
      <c r="F221" s="257">
        <f t="shared" ref="F221:J221" si="175">F144/SUM($E144:$J144)</f>
        <v>5.8823529411764705E-2</v>
      </c>
      <c r="G221" s="257">
        <f t="shared" si="175"/>
        <v>0.14705882352941177</v>
      </c>
      <c r="H221" s="257">
        <f t="shared" si="175"/>
        <v>0.23529411764705882</v>
      </c>
      <c r="I221" s="257">
        <f t="shared" si="175"/>
        <v>5.8823529411764705E-2</v>
      </c>
      <c r="J221" s="257">
        <f t="shared" si="175"/>
        <v>0.14705882352941177</v>
      </c>
      <c r="K221" s="297"/>
      <c r="L221" s="297"/>
      <c r="M221" s="257">
        <f t="shared" si="160"/>
        <v>1</v>
      </c>
      <c r="R221"/>
      <c r="Y221" s="976"/>
      <c r="Z221" s="328" t="s">
        <v>300</v>
      </c>
      <c r="AA221" s="257">
        <f>AA144/SUM($AA144:AF144)</f>
        <v>0.2857142857142857</v>
      </c>
      <c r="AB221" s="257">
        <f>AB144/SUM($AA144:AF144)</f>
        <v>0</v>
      </c>
      <c r="AC221" s="257">
        <f>AC144/SUM($AA144:AF144)</f>
        <v>0</v>
      </c>
      <c r="AD221" s="257">
        <f>AD144/SUM($AA144:AF144)</f>
        <v>0.5714285714285714</v>
      </c>
      <c r="AE221" s="257">
        <f>AE144/SUM($AA144:AF144)</f>
        <v>0.14285714285714285</v>
      </c>
      <c r="AF221" s="257">
        <f>AF144/SUM($AA144:AF144)</f>
        <v>0</v>
      </c>
      <c r="AG221" s="297"/>
      <c r="AH221" s="297"/>
      <c r="AI221" s="257">
        <f t="shared" si="161"/>
        <v>1</v>
      </c>
      <c r="AT221" s="994"/>
      <c r="AU221" s="513" t="s">
        <v>275</v>
      </c>
      <c r="AV221" s="422">
        <f>COUNTIFS('All groups'!$EC:$EC,AV$198,'All groups'!$AG:$AG,"Yes")</f>
        <v>0</v>
      </c>
      <c r="AW221" s="422">
        <f>COUNTIFS('All groups'!$EC:$EC,AW$198,'All groups'!$AG:$AG,"Yes")</f>
        <v>0</v>
      </c>
      <c r="AX221" s="422">
        <f>COUNTIFS('All groups'!$EC:$EC,AX$198,'All groups'!$AG:$AG,"Yes")</f>
        <v>0</v>
      </c>
      <c r="AY221" s="422">
        <f>COUNTIFS('All groups'!$EC:$EC,AY$198,'All groups'!$AG:$AG,"Yes")</f>
        <v>1</v>
      </c>
      <c r="AZ221" s="422">
        <f>COUNTIFS('All groups'!$EC:$EC,AZ$198,'All groups'!$AG:$AG,"Yes")</f>
        <v>2</v>
      </c>
      <c r="BA221" s="422">
        <f>COUNTIFS('All groups'!$EC:$EC,BA$198,'All groups'!$AG:$AG,"Yes")</f>
        <v>3</v>
      </c>
      <c r="BB221" s="422">
        <f>COUNTIFS('All groups'!$EC:$EC,BB$198,'All groups'!$AG:$AG,"Yes")</f>
        <v>0</v>
      </c>
      <c r="BC221" s="283">
        <f t="shared" si="151"/>
        <v>3</v>
      </c>
      <c r="BD221" s="283">
        <f>COUNTIF('All groups'!$AG:$AG,"Yes")</f>
        <v>9</v>
      </c>
      <c r="BF221" s="419"/>
      <c r="BG221" s="419"/>
      <c r="BK221" s="1027"/>
      <c r="BL221" s="427" t="s">
        <v>275</v>
      </c>
      <c r="BM221" s="422">
        <f>COUNTIFS('All groups'!$EC:$EC,BM$198,'All groups'!$AG:$AG,"No")</f>
        <v>0</v>
      </c>
      <c r="BN221" s="422">
        <f>COUNTIFS('All groups'!$EC:$EC,BN$198,'All groups'!$AG:$AG,"No")</f>
        <v>0</v>
      </c>
      <c r="BO221" s="422">
        <f>COUNTIFS('All groups'!$EC:$EC,BO$198,'All groups'!$AG:$AG,"No")</f>
        <v>0</v>
      </c>
      <c r="BP221" s="422">
        <f>COUNTIFS('All groups'!$EC:$EC,BP$198,'All groups'!$AG:$AG,"No")</f>
        <v>0</v>
      </c>
      <c r="BQ221" s="422">
        <f>COUNTIFS('All groups'!$EC:$EC,BQ$198,'All groups'!$AG:$AG,"No")</f>
        <v>1</v>
      </c>
      <c r="BR221" s="422">
        <f>COUNTIFS('All groups'!$EC:$EC,BR$198,'All groups'!$AG:$AG,"No")</f>
        <v>4</v>
      </c>
      <c r="BS221" s="422">
        <f>COUNTIFS('All groups'!$EC:$EC,BS$198,'All groups'!$AG:$AG,"No")</f>
        <v>0</v>
      </c>
      <c r="BT221" s="283">
        <f t="shared" si="152"/>
        <v>2</v>
      </c>
      <c r="BU221" s="283">
        <f>COUNTIF('All groups'!$AG:$AG,"No")</f>
        <v>7</v>
      </c>
      <c r="BX221" s="419"/>
      <c r="BY221" s="419"/>
    </row>
    <row r="222" spans="3:77" ht="74" x14ac:dyDescent="0.35">
      <c r="C222" s="947" t="s">
        <v>301</v>
      </c>
      <c r="D222" s="222" t="s">
        <v>302</v>
      </c>
      <c r="E222" s="257">
        <f>E145/SUM($E145:J145)</f>
        <v>0.73529411764705888</v>
      </c>
      <c r="F222" s="257">
        <f t="shared" ref="F222:J222" si="176">F145/SUM($E145:$J145)</f>
        <v>2.9411764705882353E-2</v>
      </c>
      <c r="G222" s="257">
        <f t="shared" si="176"/>
        <v>0</v>
      </c>
      <c r="H222" s="257">
        <f t="shared" si="176"/>
        <v>0.11764705882352941</v>
      </c>
      <c r="I222" s="257">
        <f t="shared" si="176"/>
        <v>5.8823529411764705E-2</v>
      </c>
      <c r="J222" s="257">
        <f t="shared" si="176"/>
        <v>5.8823529411764705E-2</v>
      </c>
      <c r="K222" s="297"/>
      <c r="L222" s="297"/>
      <c r="M222" s="257">
        <f t="shared" si="160"/>
        <v>1</v>
      </c>
      <c r="R222"/>
      <c r="Y222" s="976" t="s">
        <v>301</v>
      </c>
      <c r="Z222" s="328" t="s">
        <v>302</v>
      </c>
      <c r="AA222" s="257">
        <f>AA145/SUM($AA145:AF145)</f>
        <v>0.2857142857142857</v>
      </c>
      <c r="AB222" s="257">
        <f>AB145/SUM($AA145:AF145)</f>
        <v>0</v>
      </c>
      <c r="AC222" s="257">
        <f>AC145/SUM($AA145:AF145)</f>
        <v>0</v>
      </c>
      <c r="AD222" s="257">
        <f>AD145/SUM($AA145:AF145)</f>
        <v>0.2857142857142857</v>
      </c>
      <c r="AE222" s="257">
        <f>AE145/SUM($AA145:AF145)</f>
        <v>0.14285714285714285</v>
      </c>
      <c r="AF222" s="257">
        <f>AF145/SUM($AA145:AF145)</f>
        <v>0.2857142857142857</v>
      </c>
      <c r="AG222" s="297"/>
      <c r="AH222" s="297"/>
      <c r="AI222" s="257">
        <f t="shared" si="161"/>
        <v>0.99999999999999989</v>
      </c>
      <c r="AT222" s="994"/>
      <c r="AU222" s="513" t="s">
        <v>276</v>
      </c>
      <c r="AV222" s="422">
        <f>COUNTIFS('All groups'!$ED:$ED,AV$198,'All groups'!$AG:$AG,"Yes")</f>
        <v>0</v>
      </c>
      <c r="AW222" s="422">
        <f>COUNTIFS('All groups'!$ED:$ED,AW$198,'All groups'!$AG:$AG,"Yes")</f>
        <v>0</v>
      </c>
      <c r="AX222" s="422">
        <f>COUNTIFS('All groups'!$ED:$ED,AX$198,'All groups'!$AG:$AG,"Yes")</f>
        <v>0</v>
      </c>
      <c r="AY222" s="422">
        <f>COUNTIFS('All groups'!$ED:$ED,AY$198,'All groups'!$AG:$AG,"Yes")</f>
        <v>1</v>
      </c>
      <c r="AZ222" s="422">
        <f>COUNTIFS('All groups'!$ED:$ED,AZ$198,'All groups'!$AG:$AG,"Yes")</f>
        <v>2</v>
      </c>
      <c r="BA222" s="422">
        <f>COUNTIFS('All groups'!$ED:$ED,BA$198,'All groups'!$AG:$AG,"Yes")</f>
        <v>3</v>
      </c>
      <c r="BB222" s="422">
        <f>COUNTIFS('All groups'!$ED:$ED,BB$198,'All groups'!$AG:$AG,"Yes")</f>
        <v>0</v>
      </c>
      <c r="BC222" s="283">
        <f t="shared" si="151"/>
        <v>3</v>
      </c>
      <c r="BD222" s="283">
        <f>COUNTIF('All groups'!$AG:$AG,"Yes")</f>
        <v>9</v>
      </c>
      <c r="BF222" s="419"/>
      <c r="BG222" s="419"/>
      <c r="BK222" s="1027"/>
      <c r="BL222" s="427" t="s">
        <v>276</v>
      </c>
      <c r="BM222" s="422">
        <f>COUNTIFS('All groups'!$ED:$ED,BM$198,'All groups'!$AG:$AG,"No")</f>
        <v>0</v>
      </c>
      <c r="BN222" s="422">
        <f>COUNTIFS('All groups'!$ED:$ED,BN$198,'All groups'!$AG:$AG,"No")</f>
        <v>0</v>
      </c>
      <c r="BO222" s="422">
        <f>COUNTIFS('All groups'!$ED:$ED,BO$198,'All groups'!$AG:$AG,"No")</f>
        <v>0</v>
      </c>
      <c r="BP222" s="422">
        <f>COUNTIFS('All groups'!$ED:$ED,BP$198,'All groups'!$AG:$AG,"No")</f>
        <v>0</v>
      </c>
      <c r="BQ222" s="422">
        <f>COUNTIFS('All groups'!$ED:$ED,BQ$198,'All groups'!$AG:$AG,"No")</f>
        <v>2</v>
      </c>
      <c r="BR222" s="422">
        <f>COUNTIFS('All groups'!$ED:$ED,BR$198,'All groups'!$AG:$AG,"No")</f>
        <v>3</v>
      </c>
      <c r="BS222" s="422">
        <f>COUNTIFS('All groups'!$ED:$ED,BS$198,'All groups'!$AG:$AG,"No")</f>
        <v>0</v>
      </c>
      <c r="BT222" s="283">
        <f t="shared" si="152"/>
        <v>2</v>
      </c>
      <c r="BU222" s="283">
        <f>COUNTIF('All groups'!$AG:$AG,"No")</f>
        <v>7</v>
      </c>
      <c r="BX222" s="419"/>
      <c r="BY222" s="419"/>
    </row>
    <row r="223" spans="3:77" ht="55.5" x14ac:dyDescent="0.35">
      <c r="C223" s="947"/>
      <c r="D223" s="222" t="s">
        <v>303</v>
      </c>
      <c r="E223" s="257">
        <f>E146/SUM($E146:J146)</f>
        <v>0.76470588235294112</v>
      </c>
      <c r="F223" s="257">
        <f t="shared" ref="F223:J223" si="177">F146/SUM($E146:$J146)</f>
        <v>2.9411764705882353E-2</v>
      </c>
      <c r="G223" s="257">
        <f t="shared" si="177"/>
        <v>0</v>
      </c>
      <c r="H223" s="257">
        <f t="shared" si="177"/>
        <v>0.11764705882352941</v>
      </c>
      <c r="I223" s="257">
        <f t="shared" si="177"/>
        <v>0</v>
      </c>
      <c r="J223" s="257">
        <f t="shared" si="177"/>
        <v>8.8235294117647065E-2</v>
      </c>
      <c r="K223" s="297"/>
      <c r="L223" s="297"/>
      <c r="M223" s="257">
        <f t="shared" si="160"/>
        <v>1</v>
      </c>
      <c r="R223"/>
      <c r="Y223" s="976"/>
      <c r="Z223" s="328" t="s">
        <v>303</v>
      </c>
      <c r="AA223" s="257">
        <f>AA146/SUM($AA146:AF146)</f>
        <v>0.42857142857142855</v>
      </c>
      <c r="AB223" s="257">
        <f>AB146/SUM($AA146:AF146)</f>
        <v>0</v>
      </c>
      <c r="AC223" s="257">
        <f>AC146/SUM($AA146:AF146)</f>
        <v>0</v>
      </c>
      <c r="AD223" s="257">
        <f>AD146/SUM($AA146:AF146)</f>
        <v>0.2857142857142857</v>
      </c>
      <c r="AE223" s="257">
        <f>AE146/SUM($AA146:AF146)</f>
        <v>0.14285714285714285</v>
      </c>
      <c r="AF223" s="257">
        <f>AF146/SUM($AA146:AF146)</f>
        <v>0.14285714285714285</v>
      </c>
      <c r="AG223" s="297"/>
      <c r="AH223" s="297"/>
      <c r="AI223" s="257">
        <f t="shared" si="161"/>
        <v>0.99999999999999978</v>
      </c>
      <c r="AT223" s="994"/>
      <c r="AU223" s="513" t="s">
        <v>277</v>
      </c>
      <c r="AV223" s="422">
        <f>COUNTIFS('All groups'!$EE:$EE,AV$198,'All groups'!$AG:$AG,"Yes")</f>
        <v>0</v>
      </c>
      <c r="AW223" s="422">
        <f>COUNTIFS('All groups'!$EE:$EE,AW$198,'All groups'!$AG:$AG,"Yes")</f>
        <v>0</v>
      </c>
      <c r="AX223" s="422">
        <f>COUNTIFS('All groups'!$EE:$EE,AX$198,'All groups'!$AG:$AG,"Yes")</f>
        <v>0</v>
      </c>
      <c r="AY223" s="422">
        <f>COUNTIFS('All groups'!$EE:$EE,AY$198,'All groups'!$AG:$AG,"Yes")</f>
        <v>1</v>
      </c>
      <c r="AZ223" s="422">
        <f>COUNTIFS('All groups'!$EE:$EE,AZ$198,'All groups'!$AG:$AG,"Yes")</f>
        <v>2</v>
      </c>
      <c r="BA223" s="422">
        <f>COUNTIFS('All groups'!$EE:$EE,BA$198,'All groups'!$AG:$AG,"Yes")</f>
        <v>3</v>
      </c>
      <c r="BB223" s="422">
        <f>COUNTIFS('All groups'!$EE:$EE,BB$198,'All groups'!$AG:$AG,"Yes")</f>
        <v>0</v>
      </c>
      <c r="BC223" s="283">
        <f t="shared" si="151"/>
        <v>3</v>
      </c>
      <c r="BD223" s="283">
        <f>COUNTIF('All groups'!$AG:$AG,"Yes")</f>
        <v>9</v>
      </c>
      <c r="BF223" s="419"/>
      <c r="BG223" s="419"/>
      <c r="BK223" s="1027"/>
      <c r="BL223" s="427" t="s">
        <v>277</v>
      </c>
      <c r="BM223" s="422">
        <f>COUNTIFS('All groups'!$EE:$EE,BM$198,'All groups'!$AG:$AG,"No")</f>
        <v>0</v>
      </c>
      <c r="BN223" s="422">
        <f>COUNTIFS('All groups'!$EE:$EE,BN$198,'All groups'!$AG:$AG,"No")</f>
        <v>0</v>
      </c>
      <c r="BO223" s="422">
        <f>COUNTIFS('All groups'!$EE:$EE,BO$198,'All groups'!$AG:$AG,"No")</f>
        <v>0</v>
      </c>
      <c r="BP223" s="422">
        <f>COUNTIFS('All groups'!$EE:$EE,BP$198,'All groups'!$AG:$AG,"No")</f>
        <v>0</v>
      </c>
      <c r="BQ223" s="422">
        <f>COUNTIFS('All groups'!$EE:$EE,BQ$198,'All groups'!$AG:$AG,"No")</f>
        <v>2</v>
      </c>
      <c r="BR223" s="422">
        <f>COUNTIFS('All groups'!$EE:$EE,BR$198,'All groups'!$AG:$AG,"No")</f>
        <v>3</v>
      </c>
      <c r="BS223" s="422">
        <f>COUNTIFS('All groups'!$EE:$EE,BS$198,'All groups'!$AG:$AG,"No")</f>
        <v>0</v>
      </c>
      <c r="BT223" s="283">
        <f t="shared" si="152"/>
        <v>2</v>
      </c>
      <c r="BU223" s="283">
        <f>COUNTIF('All groups'!$AG:$AG,"No")</f>
        <v>7</v>
      </c>
      <c r="BX223" s="419"/>
      <c r="BY223" s="419"/>
    </row>
    <row r="224" spans="3:77" ht="55.5" x14ac:dyDescent="0.35">
      <c r="C224" s="947"/>
      <c r="D224" s="222" t="s">
        <v>304</v>
      </c>
      <c r="E224" s="257">
        <f>E147/SUM($E147:J147)</f>
        <v>0.76470588235294112</v>
      </c>
      <c r="F224" s="257">
        <f t="shared" ref="F224:J224" si="178">F147/SUM($E147:$J147)</f>
        <v>5.8823529411764705E-2</v>
      </c>
      <c r="G224" s="257">
        <f t="shared" si="178"/>
        <v>0</v>
      </c>
      <c r="H224" s="257">
        <f t="shared" si="178"/>
        <v>8.8235294117647065E-2</v>
      </c>
      <c r="I224" s="257">
        <f t="shared" si="178"/>
        <v>0</v>
      </c>
      <c r="J224" s="257">
        <f t="shared" si="178"/>
        <v>8.8235294117647065E-2</v>
      </c>
      <c r="K224" s="297"/>
      <c r="L224" s="297"/>
      <c r="M224" s="257">
        <f t="shared" si="160"/>
        <v>1</v>
      </c>
      <c r="R224"/>
      <c r="Y224" s="976"/>
      <c r="Z224" s="328" t="s">
        <v>304</v>
      </c>
      <c r="AA224" s="257">
        <f>AA147/SUM($AA147:AF147)</f>
        <v>0.5714285714285714</v>
      </c>
      <c r="AB224" s="257">
        <f>AB147/SUM($AA147:AF147)</f>
        <v>0</v>
      </c>
      <c r="AC224" s="257">
        <f>AC147/SUM($AA147:AF147)</f>
        <v>0</v>
      </c>
      <c r="AD224" s="257">
        <f>AD147/SUM($AA147:AF147)</f>
        <v>0.14285714285714285</v>
      </c>
      <c r="AE224" s="257">
        <f>AE147/SUM($AA147:AF147)</f>
        <v>0.14285714285714285</v>
      </c>
      <c r="AF224" s="257">
        <f>AF147/SUM($AA147:AF147)</f>
        <v>0.14285714285714285</v>
      </c>
      <c r="AG224" s="297"/>
      <c r="AH224" s="297"/>
      <c r="AI224" s="257">
        <f t="shared" si="161"/>
        <v>0.99999999999999978</v>
      </c>
      <c r="AT224" s="995"/>
      <c r="AU224" s="513" t="s">
        <v>278</v>
      </c>
      <c r="AV224" s="422">
        <f>COUNTIFS('All groups'!$EF:$EF,AV$198,'All groups'!$AG:$AG,"Yes")</f>
        <v>0</v>
      </c>
      <c r="AW224" s="422">
        <f>COUNTIFS('All groups'!$EF:$EF,AW$198,'All groups'!$AG:$AG,"Yes")</f>
        <v>0</v>
      </c>
      <c r="AX224" s="422">
        <f>COUNTIFS('All groups'!$EF:$EF,AX$198,'All groups'!$AG:$AG,"Yes")</f>
        <v>0</v>
      </c>
      <c r="AY224" s="422">
        <f>COUNTIFS('All groups'!$EF:$EF,AY$198,'All groups'!$AG:$AG,"Yes")</f>
        <v>1</v>
      </c>
      <c r="AZ224" s="422">
        <f>COUNTIFS('All groups'!$EF:$EF,AZ$198,'All groups'!$AG:$AG,"Yes")</f>
        <v>2</v>
      </c>
      <c r="BA224" s="422">
        <f>COUNTIFS('All groups'!$EF:$EF,BA$198,'All groups'!$AG:$AG,"Yes")</f>
        <v>3</v>
      </c>
      <c r="BB224" s="422">
        <f>COUNTIFS('All groups'!$EF:$EF,BB$198,'All groups'!$AG:$AG,"Yes")</f>
        <v>0</v>
      </c>
      <c r="BC224" s="283">
        <f t="shared" si="151"/>
        <v>3</v>
      </c>
      <c r="BD224" s="283">
        <f>COUNTIF('All groups'!$AG:$AG,"Yes")</f>
        <v>9</v>
      </c>
      <c r="BF224" s="419"/>
      <c r="BG224" s="419"/>
      <c r="BK224" s="1026"/>
      <c r="BL224" s="427" t="s">
        <v>278</v>
      </c>
      <c r="BM224" s="422">
        <f>COUNTIFS('All groups'!$EF:$EF,BM$198,'All groups'!$AG:$AG,"No")</f>
        <v>0</v>
      </c>
      <c r="BN224" s="422">
        <f>COUNTIFS('All groups'!$EF:$EF,BN$198,'All groups'!$AG:$AG,"No")</f>
        <v>0</v>
      </c>
      <c r="BO224" s="422">
        <f>COUNTIFS('All groups'!$EF:$EF,BO$198,'All groups'!$AG:$AG,"No")</f>
        <v>0</v>
      </c>
      <c r="BP224" s="422">
        <f>COUNTIFS('All groups'!$EF:$EF,BP$198,'All groups'!$AG:$AG,"No")</f>
        <v>0</v>
      </c>
      <c r="BQ224" s="422">
        <f>COUNTIFS('All groups'!$EF:$EF,BQ$198,'All groups'!$AG:$AG,"No")</f>
        <v>0</v>
      </c>
      <c r="BR224" s="422">
        <f>COUNTIFS('All groups'!$EF:$EF,BR$198,'All groups'!$AG:$AG,"No")</f>
        <v>5</v>
      </c>
      <c r="BS224" s="422">
        <f>COUNTIFS('All groups'!$EF:$EF,BS$198,'All groups'!$AG:$AG,"No")</f>
        <v>0</v>
      </c>
      <c r="BT224" s="283">
        <f t="shared" si="152"/>
        <v>2</v>
      </c>
      <c r="BU224" s="283">
        <f>COUNTIF('All groups'!$AG:$AG,"No")</f>
        <v>7</v>
      </c>
      <c r="BX224" s="419"/>
      <c r="BY224" s="419"/>
    </row>
    <row r="225" spans="3:77" ht="37" x14ac:dyDescent="0.35">
      <c r="C225" s="947"/>
      <c r="D225" s="222" t="s">
        <v>305</v>
      </c>
      <c r="E225" s="257">
        <f>E148/SUM($E148:J148)</f>
        <v>0.8529411764705882</v>
      </c>
      <c r="F225" s="257">
        <f t="shared" ref="F225:J225" si="179">F148/SUM($E148:$J148)</f>
        <v>2.9411764705882353E-2</v>
      </c>
      <c r="G225" s="257">
        <f t="shared" si="179"/>
        <v>0</v>
      </c>
      <c r="H225" s="257">
        <f t="shared" si="179"/>
        <v>5.8823529411764705E-2</v>
      </c>
      <c r="I225" s="257">
        <f t="shared" si="179"/>
        <v>2.9411764705882353E-2</v>
      </c>
      <c r="J225" s="257">
        <f t="shared" si="179"/>
        <v>2.9411764705882353E-2</v>
      </c>
      <c r="K225" s="297"/>
      <c r="L225" s="297"/>
      <c r="M225" s="257">
        <f t="shared" si="160"/>
        <v>1</v>
      </c>
      <c r="R225"/>
      <c r="Y225" s="976"/>
      <c r="Z225" s="328" t="s">
        <v>305</v>
      </c>
      <c r="AA225" s="257">
        <f>AA148/SUM($AA148:AF148)</f>
        <v>0.2857142857142857</v>
      </c>
      <c r="AB225" s="257">
        <f>AB148/SUM($AA148:AF148)</f>
        <v>0</v>
      </c>
      <c r="AC225" s="257">
        <f>AC148/SUM($AA148:AF148)</f>
        <v>0</v>
      </c>
      <c r="AD225" s="257">
        <f>AD148/SUM($AA148:AF148)</f>
        <v>0.2857142857142857</v>
      </c>
      <c r="AE225" s="257">
        <f>AE148/SUM($AA148:AF148)</f>
        <v>0</v>
      </c>
      <c r="AF225" s="257">
        <f>AF148/SUM($AA148:AF148)</f>
        <v>0.42857142857142855</v>
      </c>
      <c r="AG225" s="297"/>
      <c r="AH225" s="297"/>
      <c r="AI225" s="257">
        <f t="shared" si="161"/>
        <v>1</v>
      </c>
      <c r="AT225" s="993" t="s">
        <v>279</v>
      </c>
      <c r="AU225" s="513" t="s">
        <v>280</v>
      </c>
      <c r="AV225" s="422">
        <f>COUNTIFS('All groups'!$EG:$EG,AV$198,'All groups'!$AG:$AG,"Yes")</f>
        <v>0</v>
      </c>
      <c r="AW225" s="422">
        <f>COUNTIFS('All groups'!$EG:$EG,AW$198,'All groups'!$AG:$AG,"Yes")</f>
        <v>0</v>
      </c>
      <c r="AX225" s="422">
        <f>COUNTIFS('All groups'!$EG:$EG,AX$198,'All groups'!$AG:$AG,"Yes")</f>
        <v>0</v>
      </c>
      <c r="AY225" s="422">
        <f>COUNTIFS('All groups'!$EG:$EG,AY$198,'All groups'!$AG:$AG,"Yes")</f>
        <v>2</v>
      </c>
      <c r="AZ225" s="422">
        <f>COUNTIFS('All groups'!$EG:$EG,AZ$198,'All groups'!$AG:$AG,"Yes")</f>
        <v>2</v>
      </c>
      <c r="BA225" s="422">
        <f>COUNTIFS('All groups'!$EG:$EG,BA$198,'All groups'!$AG:$AG,"Yes")</f>
        <v>2</v>
      </c>
      <c r="BB225" s="422">
        <f>COUNTIFS('All groups'!$EG:$EG,BB$198,'All groups'!$AG:$AG,"Yes")</f>
        <v>0</v>
      </c>
      <c r="BC225" s="283">
        <f t="shared" si="151"/>
        <v>3</v>
      </c>
      <c r="BD225" s="283">
        <f>COUNTIF('All groups'!$AG:$AG,"Yes")</f>
        <v>9</v>
      </c>
      <c r="BF225" s="419"/>
      <c r="BG225" s="419"/>
      <c r="BK225" s="1025" t="s">
        <v>279</v>
      </c>
      <c r="BL225" s="427" t="s">
        <v>280</v>
      </c>
      <c r="BM225" s="422">
        <f>COUNTIFS('All groups'!$EG:$EG,BM$198,'All groups'!$AG:$AG,"No")</f>
        <v>0</v>
      </c>
      <c r="BN225" s="422">
        <f>COUNTIFS('All groups'!$EG:$EG,BN$198,'All groups'!$AG:$AG,"No")</f>
        <v>0</v>
      </c>
      <c r="BO225" s="422">
        <f>COUNTIFS('All groups'!$EG:$EG,BO$198,'All groups'!$AG:$AG,"No")</f>
        <v>0</v>
      </c>
      <c r="BP225" s="422">
        <f>COUNTIFS('All groups'!$EG:$EG,BP$198,'All groups'!$AG:$AG,"No")</f>
        <v>1</v>
      </c>
      <c r="BQ225" s="422">
        <f>COUNTIFS('All groups'!$EG:$EG,BQ$198,'All groups'!$AG:$AG,"No")</f>
        <v>2</v>
      </c>
      <c r="BR225" s="422">
        <f>COUNTIFS('All groups'!$EG:$EG,BR$198,'All groups'!$AG:$AG,"No")</f>
        <v>2</v>
      </c>
      <c r="BS225" s="422">
        <f>COUNTIFS('All groups'!$EG:$EG,BS$198,'All groups'!$AG:$AG,"No")</f>
        <v>0</v>
      </c>
      <c r="BT225" s="283">
        <f t="shared" si="152"/>
        <v>2</v>
      </c>
      <c r="BU225" s="283">
        <f>COUNTIF('All groups'!$AG:$AG,"No")</f>
        <v>7</v>
      </c>
      <c r="BX225" s="419"/>
      <c r="BY225" s="419"/>
    </row>
    <row r="226" spans="3:77" ht="55.5" customHeight="1" x14ac:dyDescent="0.35">
      <c r="C226" s="947"/>
      <c r="D226" s="222" t="s">
        <v>308</v>
      </c>
      <c r="E226" s="257">
        <f>E149/SUM($E149:J149)</f>
        <v>0.52941176470588236</v>
      </c>
      <c r="F226" s="257">
        <f t="shared" ref="F226:J226" si="180">F149/SUM($E149:$J149)</f>
        <v>5.8823529411764705E-2</v>
      </c>
      <c r="G226" s="257">
        <f t="shared" si="180"/>
        <v>0</v>
      </c>
      <c r="H226" s="257">
        <f t="shared" si="180"/>
        <v>0.11764705882352941</v>
      </c>
      <c r="I226" s="257">
        <f t="shared" si="180"/>
        <v>2.9411764705882353E-2</v>
      </c>
      <c r="J226" s="257">
        <f t="shared" si="180"/>
        <v>0.26470588235294118</v>
      </c>
      <c r="K226" s="297"/>
      <c r="L226" s="297"/>
      <c r="M226" s="257">
        <f t="shared" si="160"/>
        <v>1</v>
      </c>
      <c r="R226"/>
      <c r="Y226" s="976"/>
      <c r="Z226" s="328" t="s">
        <v>308</v>
      </c>
      <c r="AA226" s="257">
        <f>AA149/SUM($AA149:AF149)</f>
        <v>0.42857142857142855</v>
      </c>
      <c r="AB226" s="257">
        <f>AB149/SUM($AA149:AF149)</f>
        <v>0</v>
      </c>
      <c r="AC226" s="257">
        <f>AC149/SUM($AA149:AF149)</f>
        <v>0.14285714285714285</v>
      </c>
      <c r="AD226" s="257">
        <f>AD149/SUM($AA149:AF149)</f>
        <v>0</v>
      </c>
      <c r="AE226" s="257">
        <f>AE149/SUM($AA149:AF149)</f>
        <v>0.14285714285714285</v>
      </c>
      <c r="AF226" s="257">
        <f>AF149/SUM($AA149:AF149)</f>
        <v>0.2857142857142857</v>
      </c>
      <c r="AG226" s="297"/>
      <c r="AH226" s="297"/>
      <c r="AI226" s="257">
        <f t="shared" si="161"/>
        <v>0.99999999999999989</v>
      </c>
      <c r="AT226" s="994"/>
      <c r="AU226" s="513" t="s">
        <v>281</v>
      </c>
      <c r="AV226" s="422">
        <f>COUNTIFS('All groups'!$EH:$EH,AV$198,'All groups'!$AG:$AG,"Yes")</f>
        <v>0</v>
      </c>
      <c r="AW226" s="422">
        <f>COUNTIFS('All groups'!$EH:$EH,AW$198,'All groups'!$AG:$AG,"Yes")</f>
        <v>1</v>
      </c>
      <c r="AX226" s="422">
        <f>COUNTIFS('All groups'!$EH:$EH,AX$198,'All groups'!$AG:$AG,"Yes")</f>
        <v>0</v>
      </c>
      <c r="AY226" s="422">
        <f>COUNTIFS('All groups'!$EH:$EH,AY$198,'All groups'!$AG:$AG,"Yes")</f>
        <v>0</v>
      </c>
      <c r="AZ226" s="422">
        <f>COUNTIFS('All groups'!$EH:$EH,AZ$198,'All groups'!$AG:$AG,"Yes")</f>
        <v>2</v>
      </c>
      <c r="BA226" s="422">
        <f>COUNTIFS('All groups'!$EH:$EH,BA$198,'All groups'!$AG:$AG,"Yes")</f>
        <v>3</v>
      </c>
      <c r="BB226" s="422">
        <f>COUNTIFS('All groups'!$EH:$EH,BB$198,'All groups'!$AG:$AG,"Yes")</f>
        <v>0</v>
      </c>
      <c r="BC226" s="283">
        <f t="shared" si="151"/>
        <v>3</v>
      </c>
      <c r="BD226" s="283">
        <f>COUNTIF('All groups'!$AG:$AG,"Yes")</f>
        <v>9</v>
      </c>
      <c r="BF226" s="419"/>
      <c r="BG226" s="419"/>
      <c r="BK226" s="1027"/>
      <c r="BL226" s="427" t="s">
        <v>281</v>
      </c>
      <c r="BM226" s="422">
        <f>COUNTIFS('All groups'!$EH:$EH,BM$198,'All groups'!$AG:$AG,"No")</f>
        <v>0</v>
      </c>
      <c r="BN226" s="422">
        <f>COUNTIFS('All groups'!$EH:$EH,BN$198,'All groups'!$AG:$AG,"No")</f>
        <v>0</v>
      </c>
      <c r="BO226" s="422">
        <f>COUNTIFS('All groups'!$EH:$EH,BO$198,'All groups'!$AG:$AG,"No")</f>
        <v>0</v>
      </c>
      <c r="BP226" s="422">
        <f>COUNTIFS('All groups'!$EH:$EH,BP$198,'All groups'!$AG:$AG,"No")</f>
        <v>1</v>
      </c>
      <c r="BQ226" s="422">
        <f>COUNTIFS('All groups'!$EH:$EH,BQ$198,'All groups'!$AG:$AG,"No")</f>
        <v>2</v>
      </c>
      <c r="BR226" s="422">
        <f>COUNTIFS('All groups'!$EH:$EH,BR$198,'All groups'!$AG:$AG,"No")</f>
        <v>2</v>
      </c>
      <c r="BS226" s="422">
        <f>COUNTIFS('All groups'!$EH:$EH,BS$198,'All groups'!$AG:$AG,"No")</f>
        <v>0</v>
      </c>
      <c r="BT226" s="283">
        <f t="shared" si="152"/>
        <v>2</v>
      </c>
      <c r="BU226" s="283">
        <f>COUNTIF('All groups'!$AG:$AG,"No")</f>
        <v>7</v>
      </c>
      <c r="BX226" s="419"/>
      <c r="BY226" s="419"/>
    </row>
    <row r="227" spans="3:77" ht="37" x14ac:dyDescent="0.35">
      <c r="C227" s="947"/>
      <c r="D227" s="222" t="s">
        <v>309</v>
      </c>
      <c r="E227" s="257">
        <f>E150/SUM($E150:J150)</f>
        <v>0.33333333333333331</v>
      </c>
      <c r="F227" s="257">
        <f t="shared" ref="F227:J227" si="181">F150/SUM($E150:$J150)</f>
        <v>3.0303030303030304E-2</v>
      </c>
      <c r="G227" s="257">
        <f t="shared" si="181"/>
        <v>0</v>
      </c>
      <c r="H227" s="257">
        <f t="shared" si="181"/>
        <v>9.0909090909090912E-2</v>
      </c>
      <c r="I227" s="257">
        <f t="shared" si="181"/>
        <v>0.18181818181818182</v>
      </c>
      <c r="J227" s="257">
        <f t="shared" si="181"/>
        <v>0.36363636363636365</v>
      </c>
      <c r="K227" s="297"/>
      <c r="L227" s="297"/>
      <c r="M227" s="257">
        <f t="shared" si="160"/>
        <v>1</v>
      </c>
      <c r="R227"/>
      <c r="Y227" s="976"/>
      <c r="Z227" s="328" t="s">
        <v>309</v>
      </c>
      <c r="AA227" s="257">
        <f>AA150/SUM($AA150:AF150)</f>
        <v>0.14285714285714285</v>
      </c>
      <c r="AB227" s="257">
        <f>AB150/SUM($AA150:AF150)</f>
        <v>0</v>
      </c>
      <c r="AC227" s="257">
        <f>AC150/SUM($AA150:AF150)</f>
        <v>0</v>
      </c>
      <c r="AD227" s="257">
        <f>AD150/SUM($AA150:AF150)</f>
        <v>0</v>
      </c>
      <c r="AE227" s="257">
        <f>AE150/SUM($AA150:AF150)</f>
        <v>0.5714285714285714</v>
      </c>
      <c r="AF227" s="257">
        <f>AF150/SUM($AA150:AF150)</f>
        <v>0.2857142857142857</v>
      </c>
      <c r="AG227" s="297"/>
      <c r="AH227" s="297"/>
      <c r="AI227" s="257">
        <f t="shared" si="161"/>
        <v>0.99999999999999989</v>
      </c>
      <c r="AT227" s="994"/>
      <c r="AU227" s="513" t="s">
        <v>282</v>
      </c>
      <c r="AV227" s="422">
        <f>COUNTIFS('All groups'!$EI:$EI,AV$198,'All groups'!$AG:$AG,"Yes")</f>
        <v>0</v>
      </c>
      <c r="AW227" s="422">
        <f>COUNTIFS('All groups'!$EI:$EI,AW$198,'All groups'!$AG:$AG,"Yes")</f>
        <v>0</v>
      </c>
      <c r="AX227" s="422">
        <f>COUNTIFS('All groups'!$EI:$EI,AX$198,'All groups'!$AG:$AG,"Yes")</f>
        <v>0</v>
      </c>
      <c r="AY227" s="422">
        <f>COUNTIFS('All groups'!$EI:$EI,AY$198,'All groups'!$AG:$AG,"Yes")</f>
        <v>1</v>
      </c>
      <c r="AZ227" s="422">
        <f>COUNTIFS('All groups'!$EI:$EI,AZ$198,'All groups'!$AG:$AG,"Yes")</f>
        <v>2</v>
      </c>
      <c r="BA227" s="422">
        <f>COUNTIFS('All groups'!$EI:$EI,BA$198,'All groups'!$AG:$AG,"Yes")</f>
        <v>3</v>
      </c>
      <c r="BB227" s="422">
        <f>COUNTIFS('All groups'!$EI:$EI,BB$198,'All groups'!$AG:$AG,"Yes")</f>
        <v>0</v>
      </c>
      <c r="BC227" s="283">
        <f t="shared" si="151"/>
        <v>3</v>
      </c>
      <c r="BD227" s="283">
        <f>COUNTIF('All groups'!$AG:$AG,"Yes")</f>
        <v>9</v>
      </c>
      <c r="BF227" s="419"/>
      <c r="BG227" s="419"/>
      <c r="BK227" s="1027"/>
      <c r="BL227" s="427" t="s">
        <v>282</v>
      </c>
      <c r="BM227" s="422">
        <f>COUNTIFS('All groups'!$EI:$EI,BM$198,'All groups'!$AG:$AG,"No")</f>
        <v>0</v>
      </c>
      <c r="BN227" s="422">
        <f>COUNTIFS('All groups'!$EI:$EI,BN$198,'All groups'!$AG:$AG,"No")</f>
        <v>0</v>
      </c>
      <c r="BO227" s="422">
        <f>COUNTIFS('All groups'!$EI:$EI,BO$198,'All groups'!$AG:$AG,"No")</f>
        <v>0</v>
      </c>
      <c r="BP227" s="422">
        <f>COUNTIFS('All groups'!$EI:$EI,BP$198,'All groups'!$AG:$AG,"No")</f>
        <v>0</v>
      </c>
      <c r="BQ227" s="422">
        <f>COUNTIFS('All groups'!$EI:$EI,BQ$198,'All groups'!$AG:$AG,"No")</f>
        <v>3</v>
      </c>
      <c r="BR227" s="422">
        <f>COUNTIFS('All groups'!$EI:$EI,BR$198,'All groups'!$AG:$AG,"No")</f>
        <v>2</v>
      </c>
      <c r="BS227" s="422">
        <f>COUNTIFS('All groups'!$EI:$EI,BS$198,'All groups'!$AG:$AG,"No")</f>
        <v>0</v>
      </c>
      <c r="BT227" s="283">
        <f t="shared" si="152"/>
        <v>2</v>
      </c>
      <c r="BU227" s="283">
        <f>COUNTIF('All groups'!$AG:$AG,"No")</f>
        <v>7</v>
      </c>
      <c r="BX227" s="419"/>
      <c r="BY227" s="419"/>
    </row>
    <row r="228" spans="3:77" ht="37" x14ac:dyDescent="0.35">
      <c r="C228" s="947"/>
      <c r="D228" s="222" t="s">
        <v>310</v>
      </c>
      <c r="E228" s="257">
        <f>E151/SUM($E151:J151)</f>
        <v>0.75</v>
      </c>
      <c r="F228" s="257">
        <f t="shared" ref="F228:J228" si="182">F151/SUM($E151:$J151)</f>
        <v>0</v>
      </c>
      <c r="G228" s="257">
        <f t="shared" si="182"/>
        <v>0</v>
      </c>
      <c r="H228" s="257">
        <f t="shared" si="182"/>
        <v>0</v>
      </c>
      <c r="I228" s="257">
        <f t="shared" si="182"/>
        <v>9.375E-2</v>
      </c>
      <c r="J228" s="257">
        <f t="shared" si="182"/>
        <v>0.15625</v>
      </c>
      <c r="K228" s="297"/>
      <c r="L228" s="297"/>
      <c r="M228" s="257">
        <f t="shared" si="160"/>
        <v>1</v>
      </c>
      <c r="R228"/>
      <c r="Y228" s="976"/>
      <c r="Z228" s="328" t="s">
        <v>310</v>
      </c>
      <c r="AA228" s="257">
        <f>AA151/SUM($AA151:AF151)</f>
        <v>0.42857142857142855</v>
      </c>
      <c r="AB228" s="257">
        <f>AB151/SUM($AA151:AF151)</f>
        <v>0</v>
      </c>
      <c r="AC228" s="257">
        <f>AC151/SUM($AA151:AF151)</f>
        <v>0</v>
      </c>
      <c r="AD228" s="257">
        <f>AD151/SUM($AA151:AF151)</f>
        <v>0.14285714285714285</v>
      </c>
      <c r="AE228" s="257">
        <f>AE151/SUM($AA151:AF151)</f>
        <v>0.14285714285714285</v>
      </c>
      <c r="AF228" s="257">
        <f>AF151/SUM($AA151:AF151)</f>
        <v>0.2857142857142857</v>
      </c>
      <c r="AG228" s="297"/>
      <c r="AH228" s="297"/>
      <c r="AI228" s="257">
        <f t="shared" si="161"/>
        <v>0.99999999999999989</v>
      </c>
      <c r="AT228" s="994"/>
      <c r="AU228" s="513" t="s">
        <v>283</v>
      </c>
      <c r="AV228" s="422">
        <f>COUNTIFS('All groups'!$EJ:$EJ,AV$198,'All groups'!$AG:$AG,"Yes")</f>
        <v>0</v>
      </c>
      <c r="AW228" s="422">
        <f>COUNTIFS('All groups'!$EJ:$EJ,AW$198,'All groups'!$AG:$AG,"Yes")</f>
        <v>0</v>
      </c>
      <c r="AX228" s="422">
        <f>COUNTIFS('All groups'!$EJ:$EJ,AX$198,'All groups'!$AG:$AG,"Yes")</f>
        <v>0</v>
      </c>
      <c r="AY228" s="422">
        <f>COUNTIFS('All groups'!$EJ:$EJ,AY$198,'All groups'!$AG:$AG,"Yes")</f>
        <v>1</v>
      </c>
      <c r="AZ228" s="422">
        <f>COUNTIFS('All groups'!$EJ:$EJ,AZ$198,'All groups'!$AG:$AG,"Yes")</f>
        <v>0</v>
      </c>
      <c r="BA228" s="422">
        <f>COUNTIFS('All groups'!$EJ:$EJ,BA$198,'All groups'!$AG:$AG,"Yes")</f>
        <v>5</v>
      </c>
      <c r="BB228" s="422">
        <f>COUNTIFS('All groups'!$EJ:$EJ,BB$198,'All groups'!$AG:$AG,"Yes")</f>
        <v>0</v>
      </c>
      <c r="BC228" s="283">
        <f t="shared" si="151"/>
        <v>3</v>
      </c>
      <c r="BD228" s="283">
        <f>COUNTIF('All groups'!$AG:$AG,"Yes")</f>
        <v>9</v>
      </c>
      <c r="BF228" s="419"/>
      <c r="BG228" s="419"/>
      <c r="BK228" s="1027"/>
      <c r="BL228" s="427" t="s">
        <v>283</v>
      </c>
      <c r="BM228" s="422">
        <f>COUNTIFS('All groups'!$EJ:$EJ,BM$198,'All groups'!$AG:$AG,"No")</f>
        <v>0</v>
      </c>
      <c r="BN228" s="422">
        <f>COUNTIFS('All groups'!$EJ:$EJ,BN$198,'All groups'!$AG:$AG,"No")</f>
        <v>0</v>
      </c>
      <c r="BO228" s="422">
        <f>COUNTIFS('All groups'!$EJ:$EJ,BO$198,'All groups'!$AG:$AG,"No")</f>
        <v>0</v>
      </c>
      <c r="BP228" s="422">
        <f>COUNTIFS('All groups'!$EJ:$EJ,BP$198,'All groups'!$AG:$AG,"No")</f>
        <v>0</v>
      </c>
      <c r="BQ228" s="422">
        <f>COUNTIFS('All groups'!$EJ:$EJ,BQ$198,'All groups'!$AG:$AG,"No")</f>
        <v>3</v>
      </c>
      <c r="BR228" s="422">
        <f>COUNTIFS('All groups'!$EJ:$EJ,BR$198,'All groups'!$AG:$AG,"No")</f>
        <v>2</v>
      </c>
      <c r="BS228" s="422">
        <f>COUNTIFS('All groups'!$EJ:$EJ,BS$198,'All groups'!$AG:$AG,"No")</f>
        <v>0</v>
      </c>
      <c r="BT228" s="283">
        <f t="shared" si="152"/>
        <v>2</v>
      </c>
      <c r="BU228" s="283">
        <f>COUNTIF('All groups'!$AG:$AG,"No")</f>
        <v>7</v>
      </c>
      <c r="BX228" s="419"/>
      <c r="BY228" s="419"/>
    </row>
    <row r="229" spans="3:77" ht="37" x14ac:dyDescent="0.35">
      <c r="C229" s="947"/>
      <c r="D229" s="222" t="s">
        <v>311</v>
      </c>
      <c r="E229" s="257">
        <f>E152/SUM($E152:J152)</f>
        <v>0.17647058823529413</v>
      </c>
      <c r="F229" s="257">
        <f t="shared" ref="F229:J229" si="183">F152/SUM($E152:$J152)</f>
        <v>2.9411764705882353E-2</v>
      </c>
      <c r="G229" s="257">
        <f t="shared" si="183"/>
        <v>8.8235294117647065E-2</v>
      </c>
      <c r="H229" s="257">
        <f t="shared" si="183"/>
        <v>0.26470588235294118</v>
      </c>
      <c r="I229" s="257">
        <f t="shared" si="183"/>
        <v>0.17647058823529413</v>
      </c>
      <c r="J229" s="257">
        <f t="shared" si="183"/>
        <v>0.26470588235294118</v>
      </c>
      <c r="K229" s="297"/>
      <c r="L229" s="297"/>
      <c r="M229" s="257">
        <f t="shared" si="160"/>
        <v>1</v>
      </c>
      <c r="R229"/>
      <c r="Y229" s="976"/>
      <c r="Z229" s="328" t="s">
        <v>311</v>
      </c>
      <c r="AA229" s="257">
        <f>AA152/SUM($AA152:AF152)</f>
        <v>0</v>
      </c>
      <c r="AB229" s="257">
        <f>AB152/SUM($AA152:AF152)</f>
        <v>0</v>
      </c>
      <c r="AC229" s="257">
        <f>AC152/SUM($AA152:AF152)</f>
        <v>0.14285714285714285</v>
      </c>
      <c r="AD229" s="257">
        <f>AD152/SUM($AA152:AF152)</f>
        <v>0</v>
      </c>
      <c r="AE229" s="257">
        <f>AE152/SUM($AA152:AF152)</f>
        <v>0.5714285714285714</v>
      </c>
      <c r="AF229" s="257">
        <f>AF152/SUM($AA152:AF152)</f>
        <v>0.2857142857142857</v>
      </c>
      <c r="AG229" s="297"/>
      <c r="AH229" s="297"/>
      <c r="AI229" s="257">
        <f t="shared" si="161"/>
        <v>0.99999999999999989</v>
      </c>
      <c r="AT229" s="994"/>
      <c r="AU229" s="513" t="s">
        <v>284</v>
      </c>
      <c r="AV229" s="422">
        <f>COUNTIFS('All groups'!$EK:$EK,AV$198,'All groups'!$AG:$AG,"Yes")</f>
        <v>0</v>
      </c>
      <c r="AW229" s="422">
        <f>COUNTIFS('All groups'!$EK:$EK,AW$198,'All groups'!$AG:$AG,"Yes")</f>
        <v>1</v>
      </c>
      <c r="AX229" s="422">
        <f>COUNTIFS('All groups'!$EK:$EK,AX$198,'All groups'!$AG:$AG,"Yes")</f>
        <v>1</v>
      </c>
      <c r="AY229" s="422">
        <f>COUNTIFS('All groups'!$EK:$EK,AY$198,'All groups'!$AG:$AG,"Yes")</f>
        <v>0</v>
      </c>
      <c r="AZ229" s="422">
        <f>COUNTIFS('All groups'!$EK:$EK,AZ$198,'All groups'!$AG:$AG,"Yes")</f>
        <v>4</v>
      </c>
      <c r="BA229" s="422">
        <f>COUNTIFS('All groups'!$EK:$EK,BA$198,'All groups'!$AG:$AG,"Yes")</f>
        <v>0</v>
      </c>
      <c r="BB229" s="422">
        <f>COUNTIFS('All groups'!$EK:$EK,BB$198,'All groups'!$AG:$AG,"Yes")</f>
        <v>0</v>
      </c>
      <c r="BC229" s="283">
        <f t="shared" si="151"/>
        <v>3</v>
      </c>
      <c r="BD229" s="283">
        <f>COUNTIF('All groups'!$AG:$AG,"Yes")</f>
        <v>9</v>
      </c>
      <c r="BF229" s="419"/>
      <c r="BG229" s="419"/>
      <c r="BK229" s="1027"/>
      <c r="BL229" s="427" t="s">
        <v>284</v>
      </c>
      <c r="BM229" s="422">
        <f>COUNTIFS('All groups'!$EK:$EK,BM$198,'All groups'!$AG:$AG,"No")</f>
        <v>0</v>
      </c>
      <c r="BN229" s="422">
        <f>COUNTIFS('All groups'!$EK:$EK,BN$198,'All groups'!$AG:$AG,"No")</f>
        <v>0</v>
      </c>
      <c r="BO229" s="422">
        <f>COUNTIFS('All groups'!$EK:$EK,BO$198,'All groups'!$AG:$AG,"No")</f>
        <v>1</v>
      </c>
      <c r="BP229" s="422">
        <f>COUNTIFS('All groups'!$EK:$EK,BP$198,'All groups'!$AG:$AG,"No")</f>
        <v>0</v>
      </c>
      <c r="BQ229" s="422">
        <f>COUNTIFS('All groups'!$EK:$EK,BQ$198,'All groups'!$AG:$AG,"No")</f>
        <v>2</v>
      </c>
      <c r="BR229" s="422">
        <f>COUNTIFS('All groups'!$EK:$EK,BR$198,'All groups'!$AG:$AG,"No")</f>
        <v>2</v>
      </c>
      <c r="BS229" s="422">
        <f>COUNTIFS('All groups'!$EK:$EK,BS$198,'All groups'!$AG:$AG,"No")</f>
        <v>0</v>
      </c>
      <c r="BT229" s="283">
        <f t="shared" si="152"/>
        <v>2</v>
      </c>
      <c r="BU229" s="283">
        <f>COUNTIF('All groups'!$AG:$AG,"No")</f>
        <v>7</v>
      </c>
      <c r="BX229" s="419"/>
      <c r="BY229" s="419"/>
    </row>
    <row r="230" spans="3:77" ht="55.5" customHeight="1" x14ac:dyDescent="0.35">
      <c r="C230" s="947"/>
      <c r="D230" s="222" t="s">
        <v>312</v>
      </c>
      <c r="E230" s="257">
        <f>E153/SUM($E153:J153)</f>
        <v>0.23529411764705882</v>
      </c>
      <c r="F230" s="257">
        <f t="shared" ref="F230:J230" si="184">F153/SUM($E153:$J153)</f>
        <v>2.9411764705882353E-2</v>
      </c>
      <c r="G230" s="257">
        <f t="shared" si="184"/>
        <v>5.8823529411764705E-2</v>
      </c>
      <c r="H230" s="257">
        <f t="shared" si="184"/>
        <v>0.26470588235294118</v>
      </c>
      <c r="I230" s="257">
        <f t="shared" si="184"/>
        <v>0.17647058823529413</v>
      </c>
      <c r="J230" s="257">
        <f t="shared" si="184"/>
        <v>0.23529411764705882</v>
      </c>
      <c r="K230" s="297"/>
      <c r="L230" s="297"/>
      <c r="M230" s="257">
        <f t="shared" si="160"/>
        <v>1</v>
      </c>
      <c r="R230"/>
      <c r="Y230" s="976"/>
      <c r="Z230" s="328" t="s">
        <v>312</v>
      </c>
      <c r="AA230" s="257">
        <f>AA153/SUM($AA153:AF153)</f>
        <v>0</v>
      </c>
      <c r="AB230" s="257">
        <f>AB153/SUM($AA153:AF153)</f>
        <v>0</v>
      </c>
      <c r="AC230" s="257">
        <f>AC153/SUM($AA153:AF153)</f>
        <v>0</v>
      </c>
      <c r="AD230" s="257">
        <f>AD153/SUM($AA153:AF153)</f>
        <v>0</v>
      </c>
      <c r="AE230" s="257">
        <f>AE153/SUM($AA153:AF153)</f>
        <v>1</v>
      </c>
      <c r="AF230" s="257">
        <f>AF153/SUM($AA153:AF153)</f>
        <v>0</v>
      </c>
      <c r="AG230" s="297"/>
      <c r="AH230" s="297"/>
      <c r="AI230" s="257">
        <f t="shared" si="161"/>
        <v>1</v>
      </c>
      <c r="AT230" s="995"/>
      <c r="AU230" s="513" t="s">
        <v>285</v>
      </c>
      <c r="AV230" s="422">
        <f>COUNTIFS('All groups'!$EL:$EL,AV$198,'All groups'!$AG:$AG,"Yes")</f>
        <v>0</v>
      </c>
      <c r="AW230" s="422">
        <f>COUNTIFS('All groups'!$EL:$EL,AW$198,'All groups'!$AG:$AG,"Yes")</f>
        <v>1</v>
      </c>
      <c r="AX230" s="422">
        <f>COUNTIFS('All groups'!$EL:$EL,AX$198,'All groups'!$AG:$AG,"Yes")</f>
        <v>1</v>
      </c>
      <c r="AY230" s="422">
        <f>COUNTIFS('All groups'!$EL:$EL,AY$198,'All groups'!$AG:$AG,"Yes")</f>
        <v>1</v>
      </c>
      <c r="AZ230" s="422">
        <f>COUNTIFS('All groups'!$EL:$EL,AZ$198,'All groups'!$AG:$AG,"Yes")</f>
        <v>3</v>
      </c>
      <c r="BA230" s="422">
        <f>COUNTIFS('All groups'!$EL:$EL,BA$198,'All groups'!$AG:$AG,"Yes")</f>
        <v>0</v>
      </c>
      <c r="BB230" s="422">
        <f>COUNTIFS('All groups'!$EL:$EL,BB$198,'All groups'!$AG:$AG,"Yes")</f>
        <v>0</v>
      </c>
      <c r="BC230" s="283">
        <f t="shared" si="151"/>
        <v>3</v>
      </c>
      <c r="BD230" s="283">
        <f>COUNTIF('All groups'!$AG:$AG,"Yes")</f>
        <v>9</v>
      </c>
      <c r="BF230" s="419"/>
      <c r="BG230" s="419"/>
      <c r="BK230" s="1026"/>
      <c r="BL230" s="427" t="s">
        <v>285</v>
      </c>
      <c r="BM230" s="422">
        <f>COUNTIFS('All groups'!$EL:$EL,BM$198,'All groups'!$AG:$AG,"No")</f>
        <v>0</v>
      </c>
      <c r="BN230" s="422">
        <f>COUNTIFS('All groups'!$EL:$EL,BN$198,'All groups'!$AG:$AG,"No")</f>
        <v>0</v>
      </c>
      <c r="BO230" s="422">
        <f>COUNTIFS('All groups'!$EL:$EL,BO$198,'All groups'!$AG:$AG,"No")</f>
        <v>0</v>
      </c>
      <c r="BP230" s="422">
        <f>COUNTIFS('All groups'!$EL:$EL,BP$198,'All groups'!$AG:$AG,"No")</f>
        <v>0</v>
      </c>
      <c r="BQ230" s="422">
        <f>COUNTIFS('All groups'!$EL:$EL,BQ$198,'All groups'!$AG:$AG,"No")</f>
        <v>2</v>
      </c>
      <c r="BR230" s="422">
        <f>COUNTIFS('All groups'!$EL:$EL,BR$198,'All groups'!$AG:$AG,"No")</f>
        <v>2</v>
      </c>
      <c r="BS230" s="422">
        <f>COUNTIFS('All groups'!$EL:$EL,BS$198,'All groups'!$AG:$AG,"No")</f>
        <v>0</v>
      </c>
      <c r="BT230" s="283">
        <f t="shared" si="152"/>
        <v>3</v>
      </c>
      <c r="BU230" s="283">
        <f>COUNTIF('All groups'!$AG:$AG,"No")</f>
        <v>7</v>
      </c>
      <c r="BX230" s="419"/>
      <c r="BY230" s="419"/>
    </row>
    <row r="231" spans="3:77" ht="74" x14ac:dyDescent="0.35">
      <c r="C231" s="947" t="s">
        <v>313</v>
      </c>
      <c r="D231" s="222" t="s">
        <v>314</v>
      </c>
      <c r="E231" s="257">
        <f>E154/SUM($E154:J154)</f>
        <v>0.26470588235294118</v>
      </c>
      <c r="F231" s="257">
        <f t="shared" ref="F231:J231" si="185">F154/SUM($E154:$J154)</f>
        <v>2.9411764705882353E-2</v>
      </c>
      <c r="G231" s="257">
        <f t="shared" si="185"/>
        <v>8.8235294117647065E-2</v>
      </c>
      <c r="H231" s="257">
        <f t="shared" si="185"/>
        <v>0.14705882352941177</v>
      </c>
      <c r="I231" s="257">
        <f t="shared" si="185"/>
        <v>0.23529411764705882</v>
      </c>
      <c r="J231" s="257">
        <f t="shared" si="185"/>
        <v>0.23529411764705882</v>
      </c>
      <c r="K231" s="297"/>
      <c r="L231" s="297"/>
      <c r="M231" s="257">
        <f t="shared" si="160"/>
        <v>1</v>
      </c>
      <c r="R231"/>
      <c r="Y231" s="976" t="s">
        <v>313</v>
      </c>
      <c r="Z231" s="328" t="s">
        <v>314</v>
      </c>
      <c r="AA231" s="257">
        <f>AA154/SUM($AA154:AF154)</f>
        <v>0.14285714285714285</v>
      </c>
      <c r="AB231" s="257">
        <f>AB154/SUM($AA154:AF154)</f>
        <v>0</v>
      </c>
      <c r="AC231" s="257">
        <f>AC154/SUM($AA154:AF154)</f>
        <v>0</v>
      </c>
      <c r="AD231" s="257">
        <f>AD154/SUM($AA154:AF154)</f>
        <v>0</v>
      </c>
      <c r="AE231" s="257">
        <f>AE154/SUM($AA154:AF154)</f>
        <v>0.5714285714285714</v>
      </c>
      <c r="AF231" s="257">
        <f>AF154/SUM($AA154:AF154)</f>
        <v>0.2857142857142857</v>
      </c>
      <c r="AG231" s="297"/>
      <c r="AH231" s="297"/>
      <c r="AI231" s="257">
        <f t="shared" si="161"/>
        <v>0.99999999999999989</v>
      </c>
      <c r="AT231" s="993" t="s">
        <v>286</v>
      </c>
      <c r="AU231" s="513" t="s">
        <v>287</v>
      </c>
      <c r="AV231" s="422">
        <f>COUNTIFS('All groups'!$EM:$EM,AV$198,'All groups'!$AG:$AG,"Yes")</f>
        <v>0</v>
      </c>
      <c r="AW231" s="422">
        <f>COUNTIFS('All groups'!$EM:$EM,AW$198,'All groups'!$AG:$AG,"Yes")</f>
        <v>0</v>
      </c>
      <c r="AX231" s="422">
        <f>COUNTIFS('All groups'!$EM:$EM,AX$198,'All groups'!$AG:$AG,"Yes")</f>
        <v>0</v>
      </c>
      <c r="AY231" s="422">
        <f>COUNTIFS('All groups'!$EM:$EM,AY$198,'All groups'!$AG:$AG,"Yes")</f>
        <v>1</v>
      </c>
      <c r="AZ231" s="422">
        <f>COUNTIFS('All groups'!$EM:$EM,AZ$198,'All groups'!$AG:$AG,"Yes")</f>
        <v>2</v>
      </c>
      <c r="BA231" s="422">
        <f>COUNTIFS('All groups'!$EM:$EM,BA$198,'All groups'!$AG:$AG,"Yes")</f>
        <v>3</v>
      </c>
      <c r="BB231" s="422">
        <f>COUNTIFS('All groups'!$EM:$EM,BB$198,'All groups'!$AG:$AG,"Yes")</f>
        <v>0</v>
      </c>
      <c r="BC231" s="283">
        <f t="shared" si="151"/>
        <v>3</v>
      </c>
      <c r="BD231" s="283">
        <f>COUNTIF('All groups'!$AG:$AG,"Yes")</f>
        <v>9</v>
      </c>
      <c r="BF231" s="419"/>
      <c r="BG231" s="419"/>
      <c r="BK231" s="521" t="s">
        <v>286</v>
      </c>
      <c r="BL231" s="427" t="s">
        <v>287</v>
      </c>
      <c r="BM231" s="422">
        <f>COUNTIFS('All groups'!$EM:$EM,BM$198,'All groups'!$AG:$AG,"No")</f>
        <v>0</v>
      </c>
      <c r="BN231" s="422">
        <f>COUNTIFS('All groups'!$EM:$EM,BN$198,'All groups'!$AG:$AG,"No")</f>
        <v>0</v>
      </c>
      <c r="BO231" s="422">
        <f>COUNTIFS('All groups'!$EM:$EM,BO$198,'All groups'!$AG:$AG,"No")</f>
        <v>0</v>
      </c>
      <c r="BP231" s="422">
        <f>COUNTIFS('All groups'!$EM:$EM,BP$198,'All groups'!$AG:$AG,"No")</f>
        <v>0</v>
      </c>
      <c r="BQ231" s="422">
        <f>COUNTIFS('All groups'!$EM:$EM,BQ$198,'All groups'!$AG:$AG,"No")</f>
        <v>0</v>
      </c>
      <c r="BR231" s="422">
        <f>COUNTIFS('All groups'!$EM:$EM,BR$198,'All groups'!$AG:$AG,"No")</f>
        <v>5</v>
      </c>
      <c r="BS231" s="422">
        <f>COUNTIFS('All groups'!$EM:$EM,BS$198,'All groups'!$AG:$AG,"No")</f>
        <v>0</v>
      </c>
      <c r="BT231" s="283">
        <f t="shared" si="152"/>
        <v>2</v>
      </c>
      <c r="BU231" s="283">
        <f>COUNTIF('All groups'!$AG:$AG,"No")</f>
        <v>7</v>
      </c>
      <c r="BX231" s="419"/>
      <c r="BY231" s="419"/>
    </row>
    <row r="232" spans="3:77" ht="55.5" x14ac:dyDescent="0.35">
      <c r="C232" s="947"/>
      <c r="D232" s="222" t="s">
        <v>315</v>
      </c>
      <c r="E232" s="257">
        <f>E155/SUM($E155:J155)</f>
        <v>0.5</v>
      </c>
      <c r="F232" s="257">
        <f t="shared" ref="F232:J232" si="186">F155/SUM($E155:$J155)</f>
        <v>8.8235294117647065E-2</v>
      </c>
      <c r="G232" s="257">
        <f t="shared" si="186"/>
        <v>8.8235294117647065E-2</v>
      </c>
      <c r="H232" s="257">
        <f t="shared" si="186"/>
        <v>8.8235294117647065E-2</v>
      </c>
      <c r="I232" s="257">
        <f t="shared" si="186"/>
        <v>5.8823529411764705E-2</v>
      </c>
      <c r="J232" s="257">
        <f t="shared" si="186"/>
        <v>0.17647058823529413</v>
      </c>
      <c r="K232" s="297"/>
      <c r="L232" s="297"/>
      <c r="M232" s="257">
        <f t="shared" si="160"/>
        <v>1</v>
      </c>
      <c r="R232"/>
      <c r="Y232" s="976"/>
      <c r="Z232" s="328" t="s">
        <v>315</v>
      </c>
      <c r="AA232" s="257">
        <f>AA155/SUM($AA155:AF155)</f>
        <v>0.16666666666666666</v>
      </c>
      <c r="AB232" s="257">
        <f>AB155/SUM($AA155:AF155)</f>
        <v>0</v>
      </c>
      <c r="AC232" s="257">
        <f>AC155/SUM($AA155:AF155)</f>
        <v>0</v>
      </c>
      <c r="AD232" s="257">
        <f>AD155/SUM($AA155:AF155)</f>
        <v>0.16666666666666666</v>
      </c>
      <c r="AE232" s="257">
        <f>AE155/SUM($AA155:AF155)</f>
        <v>0.66666666666666663</v>
      </c>
      <c r="AF232" s="257">
        <f>AF155/SUM($AA155:AF155)</f>
        <v>0</v>
      </c>
      <c r="AG232" s="297"/>
      <c r="AH232" s="297"/>
      <c r="AI232" s="257">
        <f t="shared" si="161"/>
        <v>1</v>
      </c>
      <c r="AT232" s="994"/>
      <c r="AU232" s="513" t="s">
        <v>288</v>
      </c>
      <c r="AV232" s="422">
        <f>COUNTIFS('All groups'!$EN:$EN,AV$198,'All groups'!$AG:$AG,"Yes")</f>
        <v>0</v>
      </c>
      <c r="AW232" s="422">
        <f>COUNTIFS('All groups'!$EN:$EN,AW$198,'All groups'!$AG:$AG,"Yes")</f>
        <v>0</v>
      </c>
      <c r="AX232" s="422">
        <f>COUNTIFS('All groups'!$EN:$EN,AX$198,'All groups'!$AG:$AG,"Yes")</f>
        <v>0</v>
      </c>
      <c r="AY232" s="422">
        <f>COUNTIFS('All groups'!$EN:$EN,AY$198,'All groups'!$AG:$AG,"Yes")</f>
        <v>1</v>
      </c>
      <c r="AZ232" s="422">
        <f>COUNTIFS('All groups'!$EN:$EN,AZ$198,'All groups'!$AG:$AG,"Yes")</f>
        <v>2</v>
      </c>
      <c r="BA232" s="422">
        <f>COUNTIFS('All groups'!$EN:$EN,BA$198,'All groups'!$AG:$AG,"Yes")</f>
        <v>3</v>
      </c>
      <c r="BB232" s="422">
        <f>COUNTIFS('All groups'!$EN:$EN,BB$198,'All groups'!$AG:$AG,"Yes")</f>
        <v>0</v>
      </c>
      <c r="BC232" s="283">
        <f t="shared" si="151"/>
        <v>3</v>
      </c>
      <c r="BD232" s="283">
        <f>COUNTIF('All groups'!$AG:$AG,"Yes")</f>
        <v>9</v>
      </c>
      <c r="BF232" s="419"/>
      <c r="BG232" s="419"/>
      <c r="BK232" s="522"/>
      <c r="BL232" s="427" t="s">
        <v>288</v>
      </c>
      <c r="BM232" s="422">
        <f>COUNTIFS('All groups'!$EN:$EN,BM$198,'All groups'!$AG:$AG,"No")</f>
        <v>0</v>
      </c>
      <c r="BN232" s="422">
        <f>COUNTIFS('All groups'!$EN:$EN,BN$198,'All groups'!$AG:$AG,"No")</f>
        <v>0</v>
      </c>
      <c r="BO232" s="422">
        <f>COUNTIFS('All groups'!$EN:$EN,BO$198,'All groups'!$AG:$AG,"No")</f>
        <v>0</v>
      </c>
      <c r="BP232" s="422">
        <f>COUNTIFS('All groups'!$EN:$EN,BP$198,'All groups'!$AG:$AG,"No")</f>
        <v>0</v>
      </c>
      <c r="BQ232" s="422">
        <f>COUNTIFS('All groups'!$EN:$EN,BQ$198,'All groups'!$AG:$AG,"No")</f>
        <v>0</v>
      </c>
      <c r="BR232" s="422">
        <f>COUNTIFS('All groups'!$EN:$EN,BR$198,'All groups'!$AG:$AG,"No")</f>
        <v>5</v>
      </c>
      <c r="BS232" s="422">
        <f>COUNTIFS('All groups'!$EN:$EN,BS$198,'All groups'!$AG:$AG,"No")</f>
        <v>0</v>
      </c>
      <c r="BT232" s="283">
        <f t="shared" si="152"/>
        <v>2</v>
      </c>
      <c r="BU232" s="283">
        <f>COUNTIF('All groups'!$AG:$AG,"No")</f>
        <v>7</v>
      </c>
      <c r="BX232" s="419"/>
      <c r="BY232" s="419"/>
    </row>
    <row r="233" spans="3:77" ht="37" x14ac:dyDescent="0.35">
      <c r="C233" s="947"/>
      <c r="D233" s="222" t="s">
        <v>316</v>
      </c>
      <c r="E233" s="257">
        <f>E156/SUM($E156:J156)</f>
        <v>0.61764705882352944</v>
      </c>
      <c r="F233" s="257">
        <f t="shared" ref="F233:J233" si="187">F156/SUM($E156:$J156)</f>
        <v>5.8823529411764705E-2</v>
      </c>
      <c r="G233" s="257">
        <f t="shared" si="187"/>
        <v>2.9411764705882353E-2</v>
      </c>
      <c r="H233" s="257">
        <f t="shared" si="187"/>
        <v>8.8235294117647065E-2</v>
      </c>
      <c r="I233" s="257">
        <f t="shared" si="187"/>
        <v>2.9411764705882353E-2</v>
      </c>
      <c r="J233" s="257">
        <f t="shared" si="187"/>
        <v>0.17647058823529413</v>
      </c>
      <c r="K233" s="297"/>
      <c r="L233" s="297"/>
      <c r="M233" s="257">
        <f t="shared" si="160"/>
        <v>1</v>
      </c>
      <c r="R233"/>
      <c r="Y233" s="976"/>
      <c r="Z233" s="328" t="s">
        <v>316</v>
      </c>
      <c r="AA233" s="257">
        <f>AA156/SUM($AA156:AF156)</f>
        <v>0.16666666666666666</v>
      </c>
      <c r="AB233" s="257">
        <f>AB156/SUM($AA156:AF156)</f>
        <v>0</v>
      </c>
      <c r="AC233" s="257">
        <f>AC156/SUM($AA156:AF156)</f>
        <v>0</v>
      </c>
      <c r="AD233" s="257">
        <f>AD156/SUM($AA156:AF156)</f>
        <v>0.16666666666666666</v>
      </c>
      <c r="AE233" s="257">
        <f>AE156/SUM($AA156:AF156)</f>
        <v>0.66666666666666663</v>
      </c>
      <c r="AF233" s="257">
        <f>AF156/SUM($AA156:AF156)</f>
        <v>0</v>
      </c>
      <c r="AG233" s="297"/>
      <c r="AH233" s="297"/>
      <c r="AI233" s="257">
        <f t="shared" si="161"/>
        <v>1</v>
      </c>
      <c r="AT233" s="994"/>
      <c r="AU233" s="513" t="s">
        <v>289</v>
      </c>
      <c r="AV233" s="422">
        <f>COUNTIFS('All groups'!$EO:$EO,AV$198,'All groups'!$AG:$AG,"Yes")</f>
        <v>0</v>
      </c>
      <c r="AW233" s="422">
        <f>COUNTIFS('All groups'!$EO:$EO,AW$198,'All groups'!$AG:$AG,"Yes")</f>
        <v>0</v>
      </c>
      <c r="AX233" s="422">
        <f>COUNTIFS('All groups'!$EO:$EO,AX$198,'All groups'!$AG:$AG,"Yes")</f>
        <v>0</v>
      </c>
      <c r="AY233" s="422">
        <f>COUNTIFS('All groups'!$EO:$EO,AY$198,'All groups'!$AG:$AG,"Yes")</f>
        <v>0</v>
      </c>
      <c r="AZ233" s="422">
        <f>COUNTIFS('All groups'!$EO:$EO,AZ$198,'All groups'!$AG:$AG,"Yes")</f>
        <v>4</v>
      </c>
      <c r="BA233" s="422">
        <f>COUNTIFS('All groups'!$EO:$EO,BA$198,'All groups'!$AG:$AG,"Yes")</f>
        <v>2</v>
      </c>
      <c r="BB233" s="422">
        <f>COUNTIFS('All groups'!$EO:$EO,BB$198,'All groups'!$AG:$AG,"Yes")</f>
        <v>0</v>
      </c>
      <c r="BC233" s="283">
        <f t="shared" si="151"/>
        <v>3</v>
      </c>
      <c r="BD233" s="283">
        <f>COUNTIF('All groups'!$AG:$AG,"Yes")</f>
        <v>9</v>
      </c>
      <c r="BF233" s="419"/>
      <c r="BG233" s="419"/>
      <c r="BK233" s="522"/>
      <c r="BL233" s="427" t="s">
        <v>289</v>
      </c>
      <c r="BM233" s="422">
        <f>COUNTIFS('All groups'!$EO:$EO,BM$198,'All groups'!$AG:$AG,"No")</f>
        <v>0</v>
      </c>
      <c r="BN233" s="422">
        <f>COUNTIFS('All groups'!$EO:$EO,BN$198,'All groups'!$AG:$AG,"No")</f>
        <v>0</v>
      </c>
      <c r="BO233" s="422">
        <f>COUNTIFS('All groups'!$EO:$EO,BO$198,'All groups'!$AG:$AG,"No")</f>
        <v>0</v>
      </c>
      <c r="BP233" s="422">
        <f>COUNTIFS('All groups'!$EO:$EO,BP$198,'All groups'!$AG:$AG,"No")</f>
        <v>0</v>
      </c>
      <c r="BQ233" s="422">
        <f>COUNTIFS('All groups'!$EO:$EO,BQ$198,'All groups'!$AG:$AG,"No")</f>
        <v>1</v>
      </c>
      <c r="BR233" s="422">
        <f>COUNTIFS('All groups'!$EO:$EO,BR$198,'All groups'!$AG:$AG,"No")</f>
        <v>4</v>
      </c>
      <c r="BS233" s="422">
        <f>COUNTIFS('All groups'!$EO:$EO,BS$198,'All groups'!$AG:$AG,"No")</f>
        <v>0</v>
      </c>
      <c r="BT233" s="283">
        <f t="shared" si="152"/>
        <v>2</v>
      </c>
      <c r="BU233" s="283">
        <f>COUNTIF('All groups'!$AG:$AG,"No")</f>
        <v>7</v>
      </c>
      <c r="BX233" s="419"/>
      <c r="BY233" s="419"/>
    </row>
    <row r="234" spans="3:77" ht="37" x14ac:dyDescent="0.35">
      <c r="C234" s="947"/>
      <c r="D234" s="222" t="s">
        <v>317</v>
      </c>
      <c r="E234" s="257">
        <f>E157/SUM($E157:J157)</f>
        <v>0.6470588235294118</v>
      </c>
      <c r="F234" s="257">
        <f t="shared" ref="F234:J234" si="188">F157/SUM($E157:$J157)</f>
        <v>2.9411764705882353E-2</v>
      </c>
      <c r="G234" s="257">
        <f t="shared" si="188"/>
        <v>0</v>
      </c>
      <c r="H234" s="257">
        <f t="shared" si="188"/>
        <v>0.14705882352941177</v>
      </c>
      <c r="I234" s="257">
        <f t="shared" si="188"/>
        <v>2.9411764705882353E-2</v>
      </c>
      <c r="J234" s="257">
        <f t="shared" si="188"/>
        <v>0.14705882352941177</v>
      </c>
      <c r="K234" s="297"/>
      <c r="L234" s="297"/>
      <c r="M234" s="257">
        <f t="shared" si="160"/>
        <v>1</v>
      </c>
      <c r="R234"/>
      <c r="Y234" s="976"/>
      <c r="Z234" s="328" t="s">
        <v>317</v>
      </c>
      <c r="AA234" s="257">
        <f>AA157/SUM($AA157:AF157)</f>
        <v>0.2857142857142857</v>
      </c>
      <c r="AB234" s="257">
        <f>AB157/SUM($AA157:AF157)</f>
        <v>0</v>
      </c>
      <c r="AC234" s="257">
        <f>AC157/SUM($AA157:AF157)</f>
        <v>0.14285714285714285</v>
      </c>
      <c r="AD234" s="257">
        <f>AD157/SUM($AA157:AF157)</f>
        <v>0</v>
      </c>
      <c r="AE234" s="257">
        <f>AE157/SUM($AA157:AF157)</f>
        <v>0.42857142857142855</v>
      </c>
      <c r="AF234" s="257">
        <f>AF157/SUM($AA157:AF157)</f>
        <v>0.14285714285714285</v>
      </c>
      <c r="AG234" s="297"/>
      <c r="AH234" s="297"/>
      <c r="AI234" s="257">
        <f t="shared" si="161"/>
        <v>1</v>
      </c>
      <c r="AT234" s="994"/>
      <c r="AU234" s="513" t="s">
        <v>290</v>
      </c>
      <c r="AV234" s="422">
        <f>COUNTIFS('All groups'!$EP:$EP,AV$198,'All groups'!$AG:$AG,"Yes")</f>
        <v>0</v>
      </c>
      <c r="AW234" s="422">
        <f>COUNTIFS('All groups'!$EP:$EP,AW$198,'All groups'!$AG:$AG,"Yes")</f>
        <v>0</v>
      </c>
      <c r="AX234" s="422">
        <f>COUNTIFS('All groups'!$EP:$EP,AX$198,'All groups'!$AG:$AG,"Yes")</f>
        <v>0</v>
      </c>
      <c r="AY234" s="422">
        <f>COUNTIFS('All groups'!$EP:$EP,AY$198,'All groups'!$AG:$AG,"Yes")</f>
        <v>0</v>
      </c>
      <c r="AZ234" s="422">
        <f>COUNTIFS('All groups'!$EP:$EP,AZ$198,'All groups'!$AG:$AG,"Yes")</f>
        <v>2</v>
      </c>
      <c r="BA234" s="422">
        <f>COUNTIFS('All groups'!$EP:$EP,BA$198,'All groups'!$AG:$AG,"Yes")</f>
        <v>4</v>
      </c>
      <c r="BB234" s="422">
        <f>COUNTIFS('All groups'!$EP:$EP,BB$198,'All groups'!$AG:$AG,"Yes")</f>
        <v>0</v>
      </c>
      <c r="BC234" s="283">
        <f t="shared" si="151"/>
        <v>3</v>
      </c>
      <c r="BD234" s="283">
        <f>COUNTIF('All groups'!$AG:$AG,"Yes")</f>
        <v>9</v>
      </c>
      <c r="BF234" s="419"/>
      <c r="BG234" s="419"/>
      <c r="BK234" s="522"/>
      <c r="BL234" s="427" t="s">
        <v>290</v>
      </c>
      <c r="BM234" s="422">
        <f>COUNTIFS('All groups'!$EP:$EP,BM$198,'All groups'!$AG:$AG,"No")</f>
        <v>0</v>
      </c>
      <c r="BN234" s="422">
        <f>COUNTIFS('All groups'!$EP:$EP,BN$198,'All groups'!$AG:$AG,"No")</f>
        <v>0</v>
      </c>
      <c r="BO234" s="422">
        <f>COUNTIFS('All groups'!$EP:$EP,BO$198,'All groups'!$AG:$AG,"No")</f>
        <v>0</v>
      </c>
      <c r="BP234" s="422">
        <f>COUNTIFS('All groups'!$EP:$EP,BP$198,'All groups'!$AG:$AG,"No")</f>
        <v>0</v>
      </c>
      <c r="BQ234" s="422">
        <f>COUNTIFS('All groups'!$EP:$EP,BQ$198,'All groups'!$AG:$AG,"No")</f>
        <v>1</v>
      </c>
      <c r="BR234" s="422">
        <f>COUNTIFS('All groups'!$EP:$EP,BR$198,'All groups'!$AG:$AG,"No")</f>
        <v>4</v>
      </c>
      <c r="BS234" s="422">
        <f>COUNTIFS('All groups'!$EP:$EP,BS$198,'All groups'!$AG:$AG,"No")</f>
        <v>0</v>
      </c>
      <c r="BT234" s="283">
        <f t="shared" si="152"/>
        <v>2</v>
      </c>
      <c r="BU234" s="283">
        <f>COUNTIF('All groups'!$AG:$AG,"No")</f>
        <v>7</v>
      </c>
      <c r="BX234" s="419"/>
      <c r="BY234" s="419"/>
    </row>
    <row r="235" spans="3:77" ht="37" x14ac:dyDescent="0.35">
      <c r="C235" s="947" t="s">
        <v>318</v>
      </c>
      <c r="D235" s="222" t="s">
        <v>319</v>
      </c>
      <c r="E235" s="257">
        <f>E158/SUM($E158:J158)</f>
        <v>0.375</v>
      </c>
      <c r="F235" s="257">
        <f t="shared" ref="F235:J235" si="189">F158/SUM($E158:$J158)</f>
        <v>6.25E-2</v>
      </c>
      <c r="G235" s="257">
        <f t="shared" si="189"/>
        <v>3.125E-2</v>
      </c>
      <c r="H235" s="257">
        <f t="shared" si="189"/>
        <v>0.1875</v>
      </c>
      <c r="I235" s="257">
        <f t="shared" si="189"/>
        <v>0.125</v>
      </c>
      <c r="J235" s="257">
        <f t="shared" si="189"/>
        <v>0.21875</v>
      </c>
      <c r="K235" s="297"/>
      <c r="L235" s="297"/>
      <c r="M235" s="257">
        <f t="shared" si="160"/>
        <v>1</v>
      </c>
      <c r="R235"/>
      <c r="Y235" s="976" t="s">
        <v>318</v>
      </c>
      <c r="Z235" s="328" t="s">
        <v>319</v>
      </c>
      <c r="AA235" s="257">
        <f>AA158/SUM($AA158:AF158)</f>
        <v>0.14285714285714285</v>
      </c>
      <c r="AB235" s="257">
        <f>AB158/SUM($AA158:AF158)</f>
        <v>0</v>
      </c>
      <c r="AC235" s="257">
        <f>AC158/SUM($AA158:AF158)</f>
        <v>0.14285714285714285</v>
      </c>
      <c r="AD235" s="257">
        <f>AD158/SUM($AA158:AF158)</f>
        <v>0</v>
      </c>
      <c r="AE235" s="257">
        <f>AE158/SUM($AA158:AF158)</f>
        <v>0.7142857142857143</v>
      </c>
      <c r="AF235" s="257">
        <f>AF158/SUM($AA158:AF158)</f>
        <v>0</v>
      </c>
      <c r="AG235" s="297"/>
      <c r="AH235" s="297"/>
      <c r="AI235" s="257">
        <f t="shared" si="161"/>
        <v>1</v>
      </c>
      <c r="AT235" s="994"/>
      <c r="AU235" s="513" t="s">
        <v>291</v>
      </c>
      <c r="AV235" s="422">
        <f>COUNTIFS('All groups'!$EQ:$EQ,AV$198,'All groups'!$AG:$AG,"Yes")</f>
        <v>0</v>
      </c>
      <c r="AW235" s="422">
        <f>COUNTIFS('All groups'!$EQ:$EQ,AW$198,'All groups'!$AG:$AG,"Yes")</f>
        <v>0</v>
      </c>
      <c r="AX235" s="422">
        <f>COUNTIFS('All groups'!$EQ:$EQ,AX$198,'All groups'!$AG:$AG,"Yes")</f>
        <v>0</v>
      </c>
      <c r="AY235" s="422">
        <f>COUNTIFS('All groups'!$EQ:$EQ,AY$198,'All groups'!$AG:$AG,"Yes")</f>
        <v>0</v>
      </c>
      <c r="AZ235" s="422">
        <f>COUNTIFS('All groups'!$EQ:$EQ,AZ$198,'All groups'!$AG:$AG,"Yes")</f>
        <v>2</v>
      </c>
      <c r="BA235" s="422">
        <f>COUNTIFS('All groups'!$EQ:$EQ,BA$198,'All groups'!$AG:$AG,"Yes")</f>
        <v>4</v>
      </c>
      <c r="BB235" s="422">
        <f>COUNTIFS('All groups'!$EQ:$EQ,BB$198,'All groups'!$AG:$AG,"Yes")</f>
        <v>0</v>
      </c>
      <c r="BC235" s="283">
        <f t="shared" si="151"/>
        <v>3</v>
      </c>
      <c r="BD235" s="283">
        <f>COUNTIF('All groups'!$AG:$AG,"Yes")</f>
        <v>9</v>
      </c>
      <c r="BF235" s="419"/>
      <c r="BG235" s="419"/>
      <c r="BK235" s="522"/>
      <c r="BL235" s="427" t="s">
        <v>291</v>
      </c>
      <c r="BM235" s="422">
        <f>COUNTIFS('All groups'!$EQ:$EQ,BM$198,'All groups'!$AG:$AG,"No")</f>
        <v>0</v>
      </c>
      <c r="BN235" s="422">
        <f>COUNTIFS('All groups'!$EQ:$EQ,BN$198,'All groups'!$AG:$AG,"No")</f>
        <v>0</v>
      </c>
      <c r="BO235" s="422">
        <f>COUNTIFS('All groups'!$EQ:$EQ,BO$198,'All groups'!$AG:$AG,"No")</f>
        <v>0</v>
      </c>
      <c r="BP235" s="422">
        <f>COUNTIFS('All groups'!$EQ:$EQ,BP$198,'All groups'!$AG:$AG,"No")</f>
        <v>0</v>
      </c>
      <c r="BQ235" s="422">
        <f>COUNTIFS('All groups'!$EQ:$EQ,BQ$198,'All groups'!$AG:$AG,"No")</f>
        <v>2</v>
      </c>
      <c r="BR235" s="422">
        <f>COUNTIFS('All groups'!$EQ:$EQ,BR$198,'All groups'!$AG:$AG,"No")</f>
        <v>3</v>
      </c>
      <c r="BS235" s="422">
        <f>COUNTIFS('All groups'!$EQ:$EQ,BS$198,'All groups'!$AG:$AG,"No")</f>
        <v>0</v>
      </c>
      <c r="BT235" s="283">
        <f t="shared" si="152"/>
        <v>2</v>
      </c>
      <c r="BU235" s="283">
        <f>COUNTIF('All groups'!$AG:$AG,"No")</f>
        <v>7</v>
      </c>
      <c r="BX235" s="419"/>
      <c r="BY235" s="419"/>
    </row>
    <row r="236" spans="3:77" ht="37" x14ac:dyDescent="0.35">
      <c r="C236" s="947"/>
      <c r="D236" s="222" t="s">
        <v>320</v>
      </c>
      <c r="E236" s="257">
        <f>E159/SUM($E159:J159)</f>
        <v>0.5625</v>
      </c>
      <c r="F236" s="257">
        <f t="shared" ref="F236:J236" si="190">F159/SUM($E159:$J159)</f>
        <v>9.375E-2</v>
      </c>
      <c r="G236" s="257">
        <f t="shared" si="190"/>
        <v>0</v>
      </c>
      <c r="H236" s="257">
        <f t="shared" si="190"/>
        <v>9.375E-2</v>
      </c>
      <c r="I236" s="257">
        <f t="shared" si="190"/>
        <v>6.25E-2</v>
      </c>
      <c r="J236" s="257">
        <f t="shared" si="190"/>
        <v>0.1875</v>
      </c>
      <c r="K236" s="297"/>
      <c r="L236" s="297"/>
      <c r="M236" s="257">
        <f t="shared" si="160"/>
        <v>1</v>
      </c>
      <c r="R236"/>
      <c r="Y236" s="976"/>
      <c r="Z236" s="328" t="s">
        <v>320</v>
      </c>
      <c r="AA236" s="257">
        <f>AA159/SUM($AA159:AF159)</f>
        <v>0.16666666666666666</v>
      </c>
      <c r="AB236" s="257">
        <f>AB159/SUM($AA159:AF159)</f>
        <v>0</v>
      </c>
      <c r="AC236" s="257">
        <f>AC159/SUM($AA159:AF159)</f>
        <v>0</v>
      </c>
      <c r="AD236" s="257">
        <f>AD159/SUM($AA159:AF159)</f>
        <v>0.16666666666666666</v>
      </c>
      <c r="AE236" s="257">
        <f>AE159/SUM($AA159:AF159)</f>
        <v>0.66666666666666663</v>
      </c>
      <c r="AF236" s="257">
        <f>AF159/SUM($AA159:AF159)</f>
        <v>0</v>
      </c>
      <c r="AG236" s="297"/>
      <c r="AH236" s="297"/>
      <c r="AI236" s="257">
        <f t="shared" si="161"/>
        <v>1</v>
      </c>
      <c r="AT236" s="994"/>
      <c r="AU236" s="513" t="s">
        <v>292</v>
      </c>
      <c r="AV236" s="422">
        <f>COUNTIFS('All groups'!$ER:$ER,AV$198,'All groups'!$AG:$AG,"Yes")</f>
        <v>0</v>
      </c>
      <c r="AW236" s="422">
        <f>COUNTIFS('All groups'!$ER:$ER,AW$198,'All groups'!$AG:$AG,"Yes")</f>
        <v>0</v>
      </c>
      <c r="AX236" s="422">
        <f>COUNTIFS('All groups'!$ER:$ER,AX$198,'All groups'!$AG:$AG,"Yes")</f>
        <v>0</v>
      </c>
      <c r="AY236" s="422">
        <f>COUNTIFS('All groups'!$ER:$ER,AY$198,'All groups'!$AG:$AG,"Yes")</f>
        <v>0</v>
      </c>
      <c r="AZ236" s="422">
        <f>COUNTIFS('All groups'!$ER:$ER,AZ$198,'All groups'!$AG:$AG,"Yes")</f>
        <v>1</v>
      </c>
      <c r="BA236" s="422">
        <f>COUNTIFS('All groups'!$ER:$ER,BA$198,'All groups'!$AG:$AG,"Yes")</f>
        <v>5</v>
      </c>
      <c r="BB236" s="422">
        <f>COUNTIFS('All groups'!$ER:$ER,BB$198,'All groups'!$AG:$AG,"Yes")</f>
        <v>0</v>
      </c>
      <c r="BC236" s="283">
        <f t="shared" si="151"/>
        <v>3</v>
      </c>
      <c r="BD236" s="283">
        <f>COUNTIF('All groups'!$AG:$AG,"Yes")</f>
        <v>9</v>
      </c>
      <c r="BF236" s="419"/>
      <c r="BG236" s="419"/>
      <c r="BK236" s="522"/>
      <c r="BL236" s="427" t="s">
        <v>292</v>
      </c>
      <c r="BM236" s="422">
        <f>COUNTIFS('All groups'!$ER:$ER,BM$198,'All groups'!$AG:$AG,"No")</f>
        <v>0</v>
      </c>
      <c r="BN236" s="422">
        <f>COUNTIFS('All groups'!$ER:$ER,BN$198,'All groups'!$AG:$AG,"No")</f>
        <v>0</v>
      </c>
      <c r="BO236" s="422">
        <f>COUNTIFS('All groups'!$ER:$ER,BO$198,'All groups'!$AG:$AG,"No")</f>
        <v>0</v>
      </c>
      <c r="BP236" s="422">
        <f>COUNTIFS('All groups'!$ER:$ER,BP$198,'All groups'!$AG:$AG,"No")</f>
        <v>0</v>
      </c>
      <c r="BQ236" s="422">
        <f>COUNTIFS('All groups'!$ER:$ER,BQ$198,'All groups'!$AG:$AG,"No")</f>
        <v>1</v>
      </c>
      <c r="BR236" s="422">
        <f>COUNTIFS('All groups'!$ER:$ER,BR$198,'All groups'!$AG:$AG,"No")</f>
        <v>4</v>
      </c>
      <c r="BS236" s="422">
        <f>COUNTIFS('All groups'!$ER:$ER,BS$198,'All groups'!$AG:$AG,"No")</f>
        <v>0</v>
      </c>
      <c r="BT236" s="283">
        <f t="shared" si="152"/>
        <v>2</v>
      </c>
      <c r="BU236" s="283">
        <f>COUNTIF('All groups'!$AG:$AG,"No")</f>
        <v>7</v>
      </c>
      <c r="BX236" s="419"/>
      <c r="BY236" s="419"/>
    </row>
    <row r="237" spans="3:77" ht="37" x14ac:dyDescent="0.35">
      <c r="C237" s="947"/>
      <c r="D237" s="222" t="s">
        <v>316</v>
      </c>
      <c r="E237" s="257">
        <f>E160/SUM($E160:J160)</f>
        <v>0.5625</v>
      </c>
      <c r="F237" s="257">
        <f t="shared" ref="F237:J237" si="191">F160/SUM($E160:$J160)</f>
        <v>9.375E-2</v>
      </c>
      <c r="G237" s="257">
        <f t="shared" si="191"/>
        <v>3.125E-2</v>
      </c>
      <c r="H237" s="257">
        <f t="shared" si="191"/>
        <v>6.25E-2</v>
      </c>
      <c r="I237" s="257">
        <f t="shared" si="191"/>
        <v>9.375E-2</v>
      </c>
      <c r="J237" s="257">
        <f t="shared" si="191"/>
        <v>0.15625</v>
      </c>
      <c r="K237" s="297"/>
      <c r="L237" s="297"/>
      <c r="M237" s="257">
        <f t="shared" si="160"/>
        <v>1</v>
      </c>
      <c r="R237"/>
      <c r="Y237" s="976"/>
      <c r="Z237" s="328" t="s">
        <v>316</v>
      </c>
      <c r="AA237" s="257">
        <f>AA160/SUM($AA160:AF160)</f>
        <v>0.16666666666666666</v>
      </c>
      <c r="AB237" s="257">
        <f>AB160/SUM($AA160:AF160)</f>
        <v>0</v>
      </c>
      <c r="AC237" s="257">
        <f>AC160/SUM($AA160:AF160)</f>
        <v>0</v>
      </c>
      <c r="AD237" s="257">
        <f>AD160/SUM($AA160:AF160)</f>
        <v>0.16666666666666666</v>
      </c>
      <c r="AE237" s="257">
        <f>AE160/SUM($AA160:AF160)</f>
        <v>0.66666666666666663</v>
      </c>
      <c r="AF237" s="257">
        <f>AF160/SUM($AA160:AF160)</f>
        <v>0</v>
      </c>
      <c r="AG237" s="297"/>
      <c r="AH237" s="297"/>
      <c r="AI237" s="257">
        <f t="shared" si="161"/>
        <v>1</v>
      </c>
      <c r="AT237" s="994"/>
      <c r="AU237" s="513" t="s">
        <v>293</v>
      </c>
      <c r="AV237" s="422">
        <f>COUNTIFS('All groups'!$ES:$ES,AV$198,'All groups'!$AG:$AG,"Yes")</f>
        <v>0</v>
      </c>
      <c r="AW237" s="422">
        <f>COUNTIFS('All groups'!$ES:$ES,AW$198,'All groups'!$AG:$AG,"Yes")</f>
        <v>0</v>
      </c>
      <c r="AX237" s="422">
        <f>COUNTIFS('All groups'!$ES:$ES,AX$198,'All groups'!$AG:$AG,"Yes")</f>
        <v>0</v>
      </c>
      <c r="AY237" s="422">
        <f>COUNTIFS('All groups'!$ES:$ES,AY$198,'All groups'!$AG:$AG,"Yes")</f>
        <v>0</v>
      </c>
      <c r="AZ237" s="422">
        <f>COUNTIFS('All groups'!$ES:$ES,AZ$198,'All groups'!$AG:$AG,"Yes")</f>
        <v>1</v>
      </c>
      <c r="BA237" s="422">
        <f>COUNTIFS('All groups'!$ES:$ES,BA$198,'All groups'!$AG:$AG,"Yes")</f>
        <v>5</v>
      </c>
      <c r="BB237" s="422">
        <f>COUNTIFS('All groups'!$ES:$ES,BB$198,'All groups'!$AG:$AG,"Yes")</f>
        <v>0</v>
      </c>
      <c r="BC237" s="283">
        <f t="shared" si="151"/>
        <v>3</v>
      </c>
      <c r="BD237" s="283">
        <f>COUNTIF('All groups'!$AG:$AG,"Yes")</f>
        <v>9</v>
      </c>
      <c r="BF237" s="419"/>
      <c r="BG237" s="419"/>
      <c r="BK237" s="522"/>
      <c r="BL237" s="427" t="s">
        <v>293</v>
      </c>
      <c r="BM237" s="422">
        <f>COUNTIFS('All groups'!$ES:$ES,BM$198,'All groups'!$AG:$AG,"No")</f>
        <v>0</v>
      </c>
      <c r="BN237" s="422">
        <f>COUNTIFS('All groups'!$ES:$ES,BN$198,'All groups'!$AG:$AG,"No")</f>
        <v>0</v>
      </c>
      <c r="BO237" s="422">
        <f>COUNTIFS('All groups'!$ES:$ES,BO$198,'All groups'!$AG:$AG,"No")</f>
        <v>0</v>
      </c>
      <c r="BP237" s="422">
        <f>COUNTIFS('All groups'!$ES:$ES,BP$198,'All groups'!$AG:$AG,"No")</f>
        <v>0</v>
      </c>
      <c r="BQ237" s="422">
        <f>COUNTIFS('All groups'!$ES:$ES,BQ$198,'All groups'!$AG:$AG,"No")</f>
        <v>1</v>
      </c>
      <c r="BR237" s="422">
        <f>COUNTIFS('All groups'!$ES:$ES,BR$198,'All groups'!$AG:$AG,"No")</f>
        <v>4</v>
      </c>
      <c r="BS237" s="422">
        <f>COUNTIFS('All groups'!$ES:$ES,BS$198,'All groups'!$AG:$AG,"No")</f>
        <v>0</v>
      </c>
      <c r="BT237" s="283">
        <f t="shared" si="152"/>
        <v>2</v>
      </c>
      <c r="BU237" s="283">
        <f>COUNTIF('All groups'!$AG:$AG,"No")</f>
        <v>7</v>
      </c>
      <c r="BX237" s="419"/>
      <c r="BY237" s="419"/>
    </row>
    <row r="238" spans="3:77" ht="55.5" x14ac:dyDescent="0.35">
      <c r="C238" s="947"/>
      <c r="D238" s="222" t="s">
        <v>317</v>
      </c>
      <c r="E238" s="257">
        <f>E161/SUM($E161:J161)</f>
        <v>0.59375</v>
      </c>
      <c r="F238" s="257">
        <f t="shared" ref="F238:J238" si="192">F161/SUM($E161:$J161)</f>
        <v>6.25E-2</v>
      </c>
      <c r="G238" s="257">
        <f t="shared" si="192"/>
        <v>0</v>
      </c>
      <c r="H238" s="257">
        <f t="shared" si="192"/>
        <v>0.125</v>
      </c>
      <c r="I238" s="257">
        <f t="shared" si="192"/>
        <v>9.375E-2</v>
      </c>
      <c r="J238" s="257">
        <f t="shared" si="192"/>
        <v>0.125</v>
      </c>
      <c r="K238" s="297"/>
      <c r="L238" s="297"/>
      <c r="M238" s="257">
        <f t="shared" si="160"/>
        <v>1</v>
      </c>
      <c r="R238"/>
      <c r="Y238" s="976"/>
      <c r="Z238" s="328" t="s">
        <v>317</v>
      </c>
      <c r="AA238" s="257">
        <f>AA161/SUM($AA161:AF161)</f>
        <v>0.14285714285714285</v>
      </c>
      <c r="AB238" s="257">
        <f>AB161/SUM($AA161:AF161)</f>
        <v>0</v>
      </c>
      <c r="AC238" s="257">
        <f>AC161/SUM($AA161:AF161)</f>
        <v>0</v>
      </c>
      <c r="AD238" s="257">
        <f>AD161/SUM($AA161:AF161)</f>
        <v>0.14285714285714285</v>
      </c>
      <c r="AE238" s="257">
        <f>AE161/SUM($AA161:AF161)</f>
        <v>0.5714285714285714</v>
      </c>
      <c r="AF238" s="257">
        <f>AF161/SUM($AA161:AF161)</f>
        <v>0.14285714285714285</v>
      </c>
      <c r="AG238" s="297"/>
      <c r="AH238" s="297"/>
      <c r="AI238" s="257">
        <f t="shared" si="161"/>
        <v>1</v>
      </c>
      <c r="AT238" s="994"/>
      <c r="AU238" s="513" t="s">
        <v>294</v>
      </c>
      <c r="AV238" s="422">
        <f>COUNTIFS('All groups'!$ET:$ET,AV$198,'All groups'!$AG:$AG,"Yes")</f>
        <v>0</v>
      </c>
      <c r="AW238" s="422">
        <f>COUNTIFS('All groups'!$ET:$ET,AW$198,'All groups'!$AG:$AG,"Yes")</f>
        <v>0</v>
      </c>
      <c r="AX238" s="422">
        <f>COUNTIFS('All groups'!$ET:$ET,AX$198,'All groups'!$AG:$AG,"Yes")</f>
        <v>0</v>
      </c>
      <c r="AY238" s="422">
        <f>COUNTIFS('All groups'!$ET:$ET,AY$198,'All groups'!$AG:$AG,"Yes")</f>
        <v>0</v>
      </c>
      <c r="AZ238" s="422">
        <f>COUNTIFS('All groups'!$ET:$ET,AZ$198,'All groups'!$AG:$AG,"Yes")</f>
        <v>1</v>
      </c>
      <c r="BA238" s="422">
        <f>COUNTIFS('All groups'!$ET:$ET,BA$198,'All groups'!$AG:$AG,"Yes")</f>
        <v>5</v>
      </c>
      <c r="BB238" s="422">
        <f>COUNTIFS('All groups'!$ET:$ET,BB$198,'All groups'!$AG:$AG,"Yes")</f>
        <v>0</v>
      </c>
      <c r="BC238" s="283">
        <f t="shared" si="151"/>
        <v>3</v>
      </c>
      <c r="BD238" s="283">
        <f>COUNTIF('All groups'!$AG:$AG,"Yes")</f>
        <v>9</v>
      </c>
      <c r="BF238" s="419"/>
      <c r="BG238" s="419"/>
      <c r="BK238" s="522"/>
      <c r="BL238" s="427" t="s">
        <v>294</v>
      </c>
      <c r="BM238" s="422">
        <f>COUNTIFS('All groups'!$ET:$ET,BM$198,'All groups'!$AG:$AG,"No")</f>
        <v>0</v>
      </c>
      <c r="BN238" s="422">
        <f>COUNTIFS('All groups'!$ET:$ET,BN$198,'All groups'!$AG:$AG,"No")</f>
        <v>0</v>
      </c>
      <c r="BO238" s="422">
        <f>COUNTIFS('All groups'!$ET:$ET,BO$198,'All groups'!$AG:$AG,"No")</f>
        <v>0</v>
      </c>
      <c r="BP238" s="422">
        <f>COUNTIFS('All groups'!$ET:$ET,BP$198,'All groups'!$AG:$AG,"No")</f>
        <v>0</v>
      </c>
      <c r="BQ238" s="422">
        <f>COUNTIFS('All groups'!$ET:$ET,BQ$198,'All groups'!$AG:$AG,"No")</f>
        <v>1</v>
      </c>
      <c r="BR238" s="422">
        <f>COUNTIFS('All groups'!$ET:$ET,BR$198,'All groups'!$AG:$AG,"No")</f>
        <v>4</v>
      </c>
      <c r="BS238" s="422">
        <f>COUNTIFS('All groups'!$ET:$ET,BS$198,'All groups'!$AG:$AG,"No")</f>
        <v>0</v>
      </c>
      <c r="BT238" s="283">
        <f t="shared" si="152"/>
        <v>2</v>
      </c>
      <c r="BU238" s="283">
        <f>COUNTIF('All groups'!$AG:$AG,"No")</f>
        <v>7</v>
      </c>
      <c r="BX238" s="419"/>
      <c r="BY238" s="419"/>
    </row>
    <row r="239" spans="3:77" ht="40" customHeight="1" x14ac:dyDescent="0.4">
      <c r="M239" s="201"/>
      <c r="Q239"/>
      <c r="R239"/>
      <c r="AT239" s="994"/>
      <c r="AU239" s="513" t="s">
        <v>295</v>
      </c>
      <c r="AV239" s="422">
        <f>COUNTIFS('All groups'!$EU:$EU,AV$198,'All groups'!$AG:$AG,"Yes")</f>
        <v>0</v>
      </c>
      <c r="AW239" s="422">
        <f>COUNTIFS('All groups'!$EU:$EU,AW$198,'All groups'!$AG:$AG,"Yes")</f>
        <v>0</v>
      </c>
      <c r="AX239" s="422">
        <f>COUNTIFS('All groups'!$EU:$EU,AX$198,'All groups'!$AG:$AG,"Yes")</f>
        <v>0</v>
      </c>
      <c r="AY239" s="422">
        <f>COUNTIFS('All groups'!$EU:$EU,AY$198,'All groups'!$AG:$AG,"Yes")</f>
        <v>0</v>
      </c>
      <c r="AZ239" s="422">
        <f>COUNTIFS('All groups'!$EU:$EU,AZ$198,'All groups'!$AG:$AG,"Yes")</f>
        <v>0</v>
      </c>
      <c r="BA239" s="422">
        <f>COUNTIFS('All groups'!$EU:$EU,BA$198,'All groups'!$AG:$AG,"Yes")</f>
        <v>6</v>
      </c>
      <c r="BB239" s="422">
        <f>COUNTIFS('All groups'!$EU:$EU,BB$198,'All groups'!$AG:$AG,"Yes")</f>
        <v>0</v>
      </c>
      <c r="BC239" s="283">
        <f t="shared" si="151"/>
        <v>3</v>
      </c>
      <c r="BD239" s="283">
        <f>COUNTIF('All groups'!$AG:$AG,"Yes")</f>
        <v>9</v>
      </c>
      <c r="BF239" s="419"/>
      <c r="BG239" s="419"/>
      <c r="BK239" s="522"/>
      <c r="BL239" s="427" t="s">
        <v>295</v>
      </c>
      <c r="BM239" s="422">
        <f>COUNTIFS('All groups'!$EU:$EU,BM$198,'All groups'!$AG:$AG,"No")</f>
        <v>0</v>
      </c>
      <c r="BN239" s="422">
        <f>COUNTIFS('All groups'!$EU:$EU,BN$198,'All groups'!$AG:$AG,"No")</f>
        <v>0</v>
      </c>
      <c r="BO239" s="422">
        <f>COUNTIFS('All groups'!$EU:$EU,BO$198,'All groups'!$AG:$AG,"No")</f>
        <v>0</v>
      </c>
      <c r="BP239" s="422">
        <f>COUNTIFS('All groups'!$EU:$EU,BP$198,'All groups'!$AG:$AG,"No")</f>
        <v>0</v>
      </c>
      <c r="BQ239" s="422">
        <f>COUNTIFS('All groups'!$EU:$EU,BQ$198,'All groups'!$AG:$AG,"No")</f>
        <v>1</v>
      </c>
      <c r="BR239" s="422">
        <f>COUNTIFS('All groups'!$EU:$EU,BR$198,'All groups'!$AG:$AG,"No")</f>
        <v>4</v>
      </c>
      <c r="BS239" s="422">
        <f>COUNTIFS('All groups'!$EU:$EU,BS$198,'All groups'!$AG:$AG,"No")</f>
        <v>0</v>
      </c>
      <c r="BT239" s="283">
        <f t="shared" si="152"/>
        <v>2</v>
      </c>
      <c r="BU239" s="283">
        <f>COUNTIF('All groups'!$AG:$AG,"No")</f>
        <v>7</v>
      </c>
      <c r="BX239" s="419"/>
      <c r="BY239" s="419"/>
    </row>
    <row r="240" spans="3:77" ht="40" customHeight="1" x14ac:dyDescent="0.7">
      <c r="C240" s="774" t="s">
        <v>352</v>
      </c>
      <c r="D240" s="775"/>
      <c r="E240" s="775"/>
      <c r="F240" s="775"/>
      <c r="G240" s="775"/>
      <c r="H240" s="775"/>
      <c r="I240" s="775"/>
      <c r="J240" s="775"/>
      <c r="K240" s="775"/>
      <c r="L240" s="776"/>
      <c r="M240" s="201"/>
      <c r="Q240"/>
      <c r="R240"/>
      <c r="Y240" s="774" t="s">
        <v>352</v>
      </c>
      <c r="Z240" s="775"/>
      <c r="AA240" s="775"/>
      <c r="AB240" s="775"/>
      <c r="AC240" s="775"/>
      <c r="AD240" s="775"/>
      <c r="AE240" s="775"/>
      <c r="AF240" s="775"/>
      <c r="AG240" s="775"/>
      <c r="AH240" s="776"/>
      <c r="AT240" s="994"/>
      <c r="AU240" s="513" t="s">
        <v>296</v>
      </c>
      <c r="AV240" s="422">
        <f>COUNTIFS('All groups'!$EV:$EV,AV$198,'All groups'!$AG:$AG,"Yes")</f>
        <v>0</v>
      </c>
      <c r="AW240" s="422">
        <f>COUNTIFS('All groups'!$EV:$EV,AW$198,'All groups'!$AG:$AG,"Yes")</f>
        <v>0</v>
      </c>
      <c r="AX240" s="422">
        <f>COUNTIFS('All groups'!$EV:$EV,AX$198,'All groups'!$AG:$AG,"Yes")</f>
        <v>0</v>
      </c>
      <c r="AY240" s="422">
        <f>COUNTIFS('All groups'!$EV:$EV,AY$198,'All groups'!$AG:$AG,"Yes")</f>
        <v>0</v>
      </c>
      <c r="AZ240" s="422">
        <f>COUNTIFS('All groups'!$EV:$EV,AZ$198,'All groups'!$AG:$AG,"Yes")</f>
        <v>0</v>
      </c>
      <c r="BA240" s="422">
        <f>COUNTIFS('All groups'!$EV:$EV,BA$198,'All groups'!$AG:$AG,"Yes")</f>
        <v>6</v>
      </c>
      <c r="BB240" s="422">
        <f>COUNTIFS('All groups'!$EV:$EV,BB$198,'All groups'!$AG:$AG,"Yes")</f>
        <v>0</v>
      </c>
      <c r="BC240" s="283">
        <f t="shared" si="151"/>
        <v>3</v>
      </c>
      <c r="BD240" s="283">
        <f>COUNTIF('All groups'!$AG:$AG,"Yes")</f>
        <v>9</v>
      </c>
      <c r="BF240" s="419"/>
      <c r="BG240" s="419"/>
      <c r="BK240" s="522"/>
      <c r="BL240" s="427" t="s">
        <v>296</v>
      </c>
      <c r="BM240" s="422">
        <f>COUNTIFS('All groups'!$EV:$EV,BM$198,'All groups'!$AG:$AG,"No")</f>
        <v>0</v>
      </c>
      <c r="BN240" s="422">
        <f>COUNTIFS('All groups'!$EV:$EV,BN$198,'All groups'!$AG:$AG,"No")</f>
        <v>0</v>
      </c>
      <c r="BO240" s="422">
        <f>COUNTIFS('All groups'!$EV:$EV,BO$198,'All groups'!$AG:$AG,"No")</f>
        <v>0</v>
      </c>
      <c r="BP240" s="422">
        <f>COUNTIFS('All groups'!$EV:$EV,BP$198,'All groups'!$AG:$AG,"No")</f>
        <v>0</v>
      </c>
      <c r="BQ240" s="422">
        <f>COUNTIFS('All groups'!$EV:$EV,BQ$198,'All groups'!$AG:$AG,"No")</f>
        <v>1</v>
      </c>
      <c r="BR240" s="422">
        <f>COUNTIFS('All groups'!$EV:$EV,BR$198,'All groups'!$AG:$AG,"No")</f>
        <v>4</v>
      </c>
      <c r="BS240" s="422">
        <f>COUNTIFS('All groups'!$EV:$EV,BS$198,'All groups'!$AG:$AG,"No")</f>
        <v>0</v>
      </c>
      <c r="BT240" s="283">
        <f t="shared" si="152"/>
        <v>2</v>
      </c>
      <c r="BU240" s="283">
        <f>COUNTIF('All groups'!$AG:$AG,"No")</f>
        <v>7</v>
      </c>
      <c r="BX240" s="419"/>
      <c r="BY240" s="419"/>
    </row>
    <row r="241" spans="2:77" ht="40" customHeight="1" x14ac:dyDescent="0.4">
      <c r="M241" s="201"/>
      <c r="Q241"/>
      <c r="R241"/>
      <c r="AT241" s="994"/>
      <c r="AU241" s="513" t="s">
        <v>297</v>
      </c>
      <c r="AV241" s="422">
        <f>COUNTIFS('All groups'!$EW:$EW,AV$198,'All groups'!$AG:$AG,"Yes")</f>
        <v>0</v>
      </c>
      <c r="AW241" s="422">
        <f>COUNTIFS('All groups'!$EW:$EW,AW$198,'All groups'!$AG:$AG,"Yes")</f>
        <v>0</v>
      </c>
      <c r="AX241" s="422">
        <f>COUNTIFS('All groups'!$EW:$EW,AX$198,'All groups'!$AG:$AG,"Yes")</f>
        <v>0</v>
      </c>
      <c r="AY241" s="422">
        <f>COUNTIFS('All groups'!$EW:$EW,AY$198,'All groups'!$AG:$AG,"Yes")</f>
        <v>0</v>
      </c>
      <c r="AZ241" s="422">
        <f>COUNTIFS('All groups'!$EW:$EW,AZ$198,'All groups'!$AG:$AG,"Yes")</f>
        <v>2</v>
      </c>
      <c r="BA241" s="422">
        <f>COUNTIFS('All groups'!$EW:$EW,BA$198,'All groups'!$AG:$AG,"Yes")</f>
        <v>3</v>
      </c>
      <c r="BB241" s="422">
        <f>COUNTIFS('All groups'!$EW:$EW,BB$198,'All groups'!$AG:$AG,"Yes")</f>
        <v>1</v>
      </c>
      <c r="BC241" s="283">
        <f t="shared" si="151"/>
        <v>3</v>
      </c>
      <c r="BD241" s="283">
        <f>COUNTIF('All groups'!$AG:$AG,"Yes")</f>
        <v>9</v>
      </c>
      <c r="BF241" s="419"/>
      <c r="BG241" s="419"/>
      <c r="BK241" s="522"/>
      <c r="BL241" s="427" t="s">
        <v>297</v>
      </c>
      <c r="BM241" s="422">
        <f>COUNTIFS('All groups'!$EW:$EW,BM$198,'All groups'!$AG:$AG,"No")</f>
        <v>0</v>
      </c>
      <c r="BN241" s="422">
        <f>COUNTIFS('All groups'!$EW:$EW,BN$198,'All groups'!$AG:$AG,"No")</f>
        <v>0</v>
      </c>
      <c r="BO241" s="422">
        <f>COUNTIFS('All groups'!$EW:$EW,BO$198,'All groups'!$AG:$AG,"No")</f>
        <v>0</v>
      </c>
      <c r="BP241" s="422">
        <f>COUNTIFS('All groups'!$EW:$EW,BP$198,'All groups'!$AG:$AG,"No")</f>
        <v>0</v>
      </c>
      <c r="BQ241" s="422">
        <f>COUNTIFS('All groups'!$EW:$EW,BQ$198,'All groups'!$AG:$AG,"No")</f>
        <v>0</v>
      </c>
      <c r="BR241" s="422">
        <f>COUNTIFS('All groups'!$EW:$EW,BR$198,'All groups'!$AG:$AG,"No")</f>
        <v>4</v>
      </c>
      <c r="BS241" s="422">
        <f>COUNTIFS('All groups'!$EW:$EW,BS$198,'All groups'!$AG:$AG,"No")</f>
        <v>1</v>
      </c>
      <c r="BT241" s="283">
        <f t="shared" si="152"/>
        <v>2</v>
      </c>
      <c r="BU241" s="283">
        <f>COUNTIF('All groups'!$AG:$AG,"No")</f>
        <v>7</v>
      </c>
      <c r="BX241" s="419"/>
      <c r="BY241" s="419"/>
    </row>
    <row r="242" spans="2:77" ht="40" customHeight="1" x14ac:dyDescent="0.4">
      <c r="B242" s="224"/>
      <c r="D242" s="222" t="s">
        <v>353</v>
      </c>
      <c r="E242" s="422">
        <f>COUNTIFS('All groups'!TT:TT,"Yes",'All groups'!$XN:$XN,'Decision tree'!$D242)</f>
        <v>30</v>
      </c>
      <c r="F242" s="257">
        <f>SUM(E242)/31</f>
        <v>0.967741935483871</v>
      </c>
      <c r="L242" s="201"/>
      <c r="M242" s="201"/>
      <c r="Q242"/>
      <c r="R242"/>
      <c r="Z242" s="328" t="s">
        <v>353</v>
      </c>
      <c r="AA242" s="422">
        <f>COUNTIFS('All groups'!AF:AF,"Yes",'All groups'!$KP:$KP,'Decision tree'!$D242)</f>
        <v>7</v>
      </c>
      <c r="AB242" s="257">
        <f>SUM(AA242)/7</f>
        <v>1</v>
      </c>
      <c r="AT242" s="994"/>
      <c r="AU242" s="513" t="s">
        <v>298</v>
      </c>
      <c r="AV242" s="422">
        <f>COUNTIFS('All groups'!$EX:$EX,AV$198,'All groups'!$AG:$AG,"Yes")</f>
        <v>0</v>
      </c>
      <c r="AW242" s="422">
        <f>COUNTIFS('All groups'!$EX:$EX,AW$198,'All groups'!$AG:$AG,"Yes")</f>
        <v>0</v>
      </c>
      <c r="AX242" s="422">
        <f>COUNTIFS('All groups'!$EX:$EX,AX$198,'All groups'!$AG:$AG,"Yes")</f>
        <v>0</v>
      </c>
      <c r="AY242" s="422">
        <f>COUNTIFS('All groups'!$EX:$EX,AY$198,'All groups'!$AG:$AG,"Yes")</f>
        <v>0</v>
      </c>
      <c r="AZ242" s="422">
        <f>COUNTIFS('All groups'!$EX:$EX,AZ$198,'All groups'!$AG:$AG,"Yes")</f>
        <v>0</v>
      </c>
      <c r="BA242" s="422">
        <f>COUNTIFS('All groups'!$EX:$EX,BA$198,'All groups'!$AG:$AG,"Yes")</f>
        <v>5</v>
      </c>
      <c r="BB242" s="422">
        <f>COUNTIFS('All groups'!$EX:$EX,BB$198,'All groups'!$AG:$AG,"Yes")</f>
        <v>1</v>
      </c>
      <c r="BC242" s="283">
        <f t="shared" si="151"/>
        <v>3</v>
      </c>
      <c r="BD242" s="283">
        <f>COUNTIF('All groups'!$AG:$AG,"Yes")</f>
        <v>9</v>
      </c>
      <c r="BF242" s="419"/>
      <c r="BG242" s="419"/>
      <c r="BK242" s="522"/>
      <c r="BL242" s="427" t="s">
        <v>298</v>
      </c>
      <c r="BM242" s="422">
        <f>COUNTIFS('All groups'!$EX:$EX,BM$198,'All groups'!$AG:$AG,"No")</f>
        <v>0</v>
      </c>
      <c r="BN242" s="422">
        <f>COUNTIFS('All groups'!$EX:$EX,BN$198,'All groups'!$AG:$AG,"No")</f>
        <v>0</v>
      </c>
      <c r="BO242" s="422">
        <f>COUNTIFS('All groups'!$EX:$EX,BO$198,'All groups'!$AG:$AG,"No")</f>
        <v>1</v>
      </c>
      <c r="BP242" s="422">
        <f>COUNTIFS('All groups'!$EX:$EX,BP$198,'All groups'!$AG:$AG,"No")</f>
        <v>0</v>
      </c>
      <c r="BQ242" s="422">
        <f>COUNTIFS('All groups'!$EX:$EX,BQ$198,'All groups'!$AG:$AG,"No")</f>
        <v>0</v>
      </c>
      <c r="BR242" s="422">
        <f>COUNTIFS('All groups'!$EX:$EX,BR$198,'All groups'!$AG:$AG,"No")</f>
        <v>4</v>
      </c>
      <c r="BS242" s="422">
        <f>COUNTIFS('All groups'!$EX:$EX,BS$198,'All groups'!$AG:$AG,"No")</f>
        <v>0</v>
      </c>
      <c r="BT242" s="283">
        <f t="shared" si="152"/>
        <v>2</v>
      </c>
      <c r="BU242" s="283">
        <f>COUNTIF('All groups'!$AG:$AG,"No")</f>
        <v>7</v>
      </c>
      <c r="BX242" s="419"/>
      <c r="BY242" s="419"/>
    </row>
    <row r="243" spans="2:77" ht="40" customHeight="1" x14ac:dyDescent="0.4">
      <c r="B243" s="224"/>
      <c r="D243" s="222" t="s">
        <v>354</v>
      </c>
      <c r="E243" s="422">
        <f>COUNTIFS('All groups'!TT:TT,"Yes",'All groups'!$XO:$XO,'Decision tree'!$D243)</f>
        <v>24</v>
      </c>
      <c r="F243" s="257">
        <f t="shared" ref="F243:F246" si="193">SUM(E243)/31</f>
        <v>0.77419354838709675</v>
      </c>
      <c r="L243" s="201"/>
      <c r="M243" s="201"/>
      <c r="Q243"/>
      <c r="R243"/>
      <c r="Z243" s="328" t="s">
        <v>354</v>
      </c>
      <c r="AA243" s="422">
        <f>COUNTIFS('All groups'!AF:AF,"Yes",'All groups'!$KQ:$KQ,'Decision tree'!$D243)</f>
        <v>4</v>
      </c>
      <c r="AB243" s="257">
        <f t="shared" ref="AB243:AB246" si="194">SUM(AA243)/7</f>
        <v>0.5714285714285714</v>
      </c>
      <c r="AT243" s="994"/>
      <c r="AU243" s="513" t="s">
        <v>299</v>
      </c>
      <c r="AV243" s="422">
        <f>COUNTIFS('All groups'!$EY:$EY,AV$198,'All groups'!$AG:$AG,"Yes")</f>
        <v>0</v>
      </c>
      <c r="AW243" s="422">
        <f>COUNTIFS('All groups'!$EY:$EY,AW$198,'All groups'!$AG:$AG,"Yes")</f>
        <v>0</v>
      </c>
      <c r="AX243" s="422">
        <f>COUNTIFS('All groups'!$EY:$EY,AX$198,'All groups'!$AG:$AG,"Yes")</f>
        <v>0</v>
      </c>
      <c r="AY243" s="422">
        <f>COUNTIFS('All groups'!$EY:$EY,AY$198,'All groups'!$AG:$AG,"Yes")</f>
        <v>2</v>
      </c>
      <c r="AZ243" s="422">
        <f>COUNTIFS('All groups'!$EY:$EY,AZ$198,'All groups'!$AG:$AG,"Yes")</f>
        <v>1</v>
      </c>
      <c r="BA243" s="422">
        <f>COUNTIFS('All groups'!$EY:$EY,BA$198,'All groups'!$AG:$AG,"Yes")</f>
        <v>3</v>
      </c>
      <c r="BB243" s="422">
        <f>COUNTIFS('All groups'!$EY:$EY,BB$198,'All groups'!$AG:$AG,"Yes")</f>
        <v>0</v>
      </c>
      <c r="BC243" s="283">
        <f t="shared" si="151"/>
        <v>3</v>
      </c>
      <c r="BD243" s="283">
        <f>COUNTIF('All groups'!$AG:$AG,"Yes")</f>
        <v>9</v>
      </c>
      <c r="BF243" s="419"/>
      <c r="BG243" s="419"/>
      <c r="BK243" s="522"/>
      <c r="BL243" s="427" t="s">
        <v>299</v>
      </c>
      <c r="BM243" s="422">
        <f>COUNTIFS('All groups'!$EY:$EY,BM$198,'All groups'!$AG:$AG,"No")</f>
        <v>0</v>
      </c>
      <c r="BN243" s="422">
        <f>COUNTIFS('All groups'!$EY:$EY,BN$198,'All groups'!$AG:$AG,"No")</f>
        <v>0</v>
      </c>
      <c r="BO243" s="422">
        <f>COUNTIFS('All groups'!$EY:$EY,BO$198,'All groups'!$AG:$AG,"No")</f>
        <v>1</v>
      </c>
      <c r="BP243" s="422">
        <f>COUNTIFS('All groups'!$EY:$EY,BP$198,'All groups'!$AG:$AG,"No")</f>
        <v>0</v>
      </c>
      <c r="BQ243" s="422">
        <f>COUNTIFS('All groups'!$EY:$EY,BQ$198,'All groups'!$AG:$AG,"No")</f>
        <v>0</v>
      </c>
      <c r="BR243" s="422">
        <f>COUNTIFS('All groups'!$EY:$EY,BR$198,'All groups'!$AG:$AG,"No")</f>
        <v>4</v>
      </c>
      <c r="BS243" s="422">
        <f>COUNTIFS('All groups'!$EY:$EY,BS$198,'All groups'!$AG:$AG,"No")</f>
        <v>0</v>
      </c>
      <c r="BT243" s="283">
        <f t="shared" si="152"/>
        <v>2</v>
      </c>
      <c r="BU243" s="283">
        <f>COUNTIF('All groups'!$AG:$AG,"No")</f>
        <v>7</v>
      </c>
      <c r="BX243" s="419"/>
      <c r="BY243" s="419"/>
    </row>
    <row r="244" spans="2:77" ht="40" customHeight="1" x14ac:dyDescent="0.4">
      <c r="B244" s="224"/>
      <c r="D244" s="222" t="s">
        <v>355</v>
      </c>
      <c r="E244" s="422">
        <f>COUNTIFS('All groups'!TT:TT,"Yes",'All groups'!$XP:$XP,'Decision tree'!$D244)</f>
        <v>25</v>
      </c>
      <c r="F244" s="257">
        <f t="shared" si="193"/>
        <v>0.80645161290322576</v>
      </c>
      <c r="L244" s="201"/>
      <c r="M244" s="201"/>
      <c r="Q244"/>
      <c r="R244"/>
      <c r="Z244" s="328" t="s">
        <v>355</v>
      </c>
      <c r="AA244" s="422">
        <f>COUNTIFS('All groups'!AF:AF,"Yes",'All groups'!$KR:$KR,'Decision tree'!$D244)</f>
        <v>3</v>
      </c>
      <c r="AB244" s="257">
        <f t="shared" si="194"/>
        <v>0.42857142857142855</v>
      </c>
      <c r="AT244" s="995"/>
      <c r="AU244" s="513" t="s">
        <v>300</v>
      </c>
      <c r="AV244" s="422">
        <f>COUNTIFS('All groups'!$EZ:$EZ,AV$198,'All groups'!$AG:$AG,"Yes")</f>
        <v>0</v>
      </c>
      <c r="AW244" s="422">
        <f>COUNTIFS('All groups'!$EZ:$EZ,AW$198,'All groups'!$AG:$AG,"Yes")</f>
        <v>0</v>
      </c>
      <c r="AX244" s="422">
        <f>COUNTIFS('All groups'!$EZ:$EZ,AX$198,'All groups'!$AG:$AG,"Yes")</f>
        <v>1</v>
      </c>
      <c r="AY244" s="422">
        <f>COUNTIFS('All groups'!$EZ:$EZ,AY$198,'All groups'!$AG:$AG,"Yes")</f>
        <v>1</v>
      </c>
      <c r="AZ244" s="422">
        <f>COUNTIFS('All groups'!$EZ:$EZ,AZ$198,'All groups'!$AG:$AG,"Yes")</f>
        <v>2</v>
      </c>
      <c r="BA244" s="422">
        <f>COUNTIFS('All groups'!$EZ:$EZ,BA$198,'All groups'!$AG:$AG,"Yes")</f>
        <v>2</v>
      </c>
      <c r="BB244" s="422">
        <f>COUNTIFS('All groups'!$EZ:$EZ,BB$198,'All groups'!$AG:$AG,"Yes")</f>
        <v>0</v>
      </c>
      <c r="BC244" s="283">
        <f t="shared" si="151"/>
        <v>3</v>
      </c>
      <c r="BD244" s="283">
        <f>COUNTIF('All groups'!$AG:$AG,"Yes")</f>
        <v>9</v>
      </c>
      <c r="BF244" s="419"/>
      <c r="BG244" s="419"/>
      <c r="BK244" s="523"/>
      <c r="BL244" s="427" t="s">
        <v>300</v>
      </c>
      <c r="BM244" s="422">
        <f>COUNTIFS('All groups'!$EZ:$EZ,BM$198,'All groups'!$AG:$AG,"No")</f>
        <v>0</v>
      </c>
      <c r="BN244" s="422">
        <f>COUNTIFS('All groups'!$EZ:$EZ,BN$198,'All groups'!$AG:$AG,"No")</f>
        <v>0</v>
      </c>
      <c r="BO244" s="422">
        <f>COUNTIFS('All groups'!$EZ:$EZ,BO$198,'All groups'!$AG:$AG,"No")</f>
        <v>0</v>
      </c>
      <c r="BP244" s="422">
        <f>COUNTIFS('All groups'!$EZ:$EZ,BP$198,'All groups'!$AG:$AG,"No")</f>
        <v>1</v>
      </c>
      <c r="BQ244" s="422">
        <f>COUNTIFS('All groups'!$EZ:$EZ,BQ$198,'All groups'!$AG:$AG,"No")</f>
        <v>0</v>
      </c>
      <c r="BR244" s="422">
        <f>COUNTIFS('All groups'!$EZ:$EZ,BR$198,'All groups'!$AG:$AG,"No")</f>
        <v>4</v>
      </c>
      <c r="BS244" s="422">
        <f>COUNTIFS('All groups'!$EZ:$EZ,BS$198,'All groups'!$AG:$AG,"No")</f>
        <v>0</v>
      </c>
      <c r="BT244" s="283">
        <f t="shared" si="152"/>
        <v>2</v>
      </c>
      <c r="BU244" s="283">
        <f>COUNTIF('All groups'!$AG:$AG,"No")</f>
        <v>7</v>
      </c>
      <c r="BX244" s="419"/>
      <c r="BY244" s="419"/>
    </row>
    <row r="245" spans="2:77" ht="40" customHeight="1" x14ac:dyDescent="0.4">
      <c r="B245" s="224"/>
      <c r="D245" s="222" t="s">
        <v>356</v>
      </c>
      <c r="E245" s="422">
        <f>COUNTIFS('All groups'!TT:TT,"Yes",'All groups'!$XQ:$XQ,'Decision tree'!$D245)</f>
        <v>0</v>
      </c>
      <c r="F245" s="257">
        <f t="shared" si="193"/>
        <v>0</v>
      </c>
      <c r="L245" s="201"/>
      <c r="M245" s="201"/>
      <c r="R245"/>
      <c r="Z245" s="328" t="s">
        <v>356</v>
      </c>
      <c r="AA245" s="422">
        <f>COUNTIFS('All groups'!AF:AF,"Yes",'All groups'!$KS:$KS,'Decision tree'!$D245)</f>
        <v>0</v>
      </c>
      <c r="AB245" s="257">
        <f t="shared" si="194"/>
        <v>0</v>
      </c>
      <c r="AT245" s="993" t="s">
        <v>301</v>
      </c>
      <c r="AU245" s="513" t="s">
        <v>302</v>
      </c>
      <c r="AV245" s="422">
        <f>COUNTIFS('All groups'!$FA:$FA,AV$198,'All groups'!$AG:$AG,"Yes")</f>
        <v>0</v>
      </c>
      <c r="AW245" s="422">
        <f>COUNTIFS('All groups'!$FA:$FA,AW$198,'All groups'!$AG:$AG,"Yes")</f>
        <v>0</v>
      </c>
      <c r="AX245" s="422">
        <f>COUNTIFS('All groups'!$FA:$FA,AX$198,'All groups'!$AG:$AG,"Yes")</f>
        <v>1</v>
      </c>
      <c r="AY245" s="422">
        <f>COUNTIFS('All groups'!$FA:$FA,AY$198,'All groups'!$AG:$AG,"Yes")</f>
        <v>1</v>
      </c>
      <c r="AZ245" s="422">
        <f>COUNTIFS('All groups'!$FA:$FA,AZ$198,'All groups'!$AG:$AG,"Yes")</f>
        <v>2</v>
      </c>
      <c r="BA245" s="422">
        <f>COUNTIFS('All groups'!$FA:$FA,BA$198,'All groups'!$AG:$AG,"Yes")</f>
        <v>2</v>
      </c>
      <c r="BB245" s="422">
        <f>COUNTIFS('All groups'!$FA:$FA,BB$198,'All groups'!$AG:$AG,"Yes")</f>
        <v>0</v>
      </c>
      <c r="BC245" s="283">
        <f t="shared" si="151"/>
        <v>3</v>
      </c>
      <c r="BD245" s="283">
        <f>COUNTIF('All groups'!$AG:$AG,"Yes")</f>
        <v>9</v>
      </c>
      <c r="BF245" s="419"/>
      <c r="BG245" s="419"/>
      <c r="BK245" s="521" t="s">
        <v>301</v>
      </c>
      <c r="BL245" s="427" t="s">
        <v>302</v>
      </c>
      <c r="BM245" s="422">
        <f>COUNTIFS('All groups'!$FA:$FA,BM$198,'All groups'!$AG:$AG,"No")</f>
        <v>0</v>
      </c>
      <c r="BN245" s="422">
        <f>COUNTIFS('All groups'!$FA:$FA,BN$198,'All groups'!$AG:$AG,"No")</f>
        <v>0</v>
      </c>
      <c r="BO245" s="422">
        <f>COUNTIFS('All groups'!$FA:$FA,BO$198,'All groups'!$AG:$AG,"No")</f>
        <v>0</v>
      </c>
      <c r="BP245" s="422">
        <f>COUNTIFS('All groups'!$FA:$FA,BP$198,'All groups'!$AG:$AG,"No")</f>
        <v>1</v>
      </c>
      <c r="BQ245" s="422">
        <f>COUNTIFS('All groups'!$FA:$FA,BQ$198,'All groups'!$AG:$AG,"No")</f>
        <v>0</v>
      </c>
      <c r="BR245" s="422">
        <f>COUNTIFS('All groups'!$FA:$FA,BR$198,'All groups'!$AG:$AG,"No")</f>
        <v>4</v>
      </c>
      <c r="BS245" s="422">
        <f>COUNTIFS('All groups'!$FA:$FA,BS$198,'All groups'!$AG:$AG,"No")</f>
        <v>0</v>
      </c>
      <c r="BT245" s="283">
        <f t="shared" si="152"/>
        <v>2</v>
      </c>
      <c r="BU245" s="283">
        <f>COUNTIF('All groups'!$AG:$AG,"No")</f>
        <v>7</v>
      </c>
      <c r="BX245" s="419"/>
      <c r="BY245" s="419"/>
    </row>
    <row r="246" spans="2:77" ht="40" customHeight="1" x14ac:dyDescent="0.4">
      <c r="B246" s="224"/>
      <c r="D246" s="222" t="s">
        <v>357</v>
      </c>
      <c r="E246" s="422">
        <f>COUNTIFS('All groups'!TT:TT,"Yes",'All groups'!$XR:$XR,'Decision tree'!$D246)</f>
        <v>1</v>
      </c>
      <c r="F246" s="257">
        <f t="shared" si="193"/>
        <v>3.2258064516129031E-2</v>
      </c>
      <c r="L246" s="201"/>
      <c r="M246" s="201"/>
      <c r="R246"/>
      <c r="Z246" s="328" t="s">
        <v>357</v>
      </c>
      <c r="AA246" s="422">
        <f>COUNTIFS('All groups'!AF:AF,"Yes",'All groups'!$KT:$KT,'Decision tree'!$D246)</f>
        <v>0</v>
      </c>
      <c r="AB246" s="257">
        <f t="shared" si="194"/>
        <v>0</v>
      </c>
      <c r="AT246" s="994"/>
      <c r="AU246" s="513" t="s">
        <v>303</v>
      </c>
      <c r="AV246" s="422">
        <f>COUNTIFS('All groups'!$FB:$FB,AV$198,'All groups'!$AG:$AG,"Yes")</f>
        <v>0</v>
      </c>
      <c r="AW246" s="422">
        <f>COUNTIFS('All groups'!$FB:$FB,AW$198,'All groups'!$AG:$AG,"Yes")</f>
        <v>0</v>
      </c>
      <c r="AX246" s="422">
        <f>COUNTIFS('All groups'!$FB:$FB,AX$198,'All groups'!$AG:$AG,"Yes")</f>
        <v>1</v>
      </c>
      <c r="AY246" s="422">
        <f>COUNTIFS('All groups'!$FB:$FB,AY$198,'All groups'!$AG:$AG,"Yes")</f>
        <v>1</v>
      </c>
      <c r="AZ246" s="422">
        <f>COUNTIFS('All groups'!$FB:$FB,AZ$198,'All groups'!$AG:$AG,"Yes")</f>
        <v>0</v>
      </c>
      <c r="BA246" s="422">
        <f>COUNTIFS('All groups'!$FB:$FB,BA$198,'All groups'!$AG:$AG,"Yes")</f>
        <v>4</v>
      </c>
      <c r="BB246" s="422">
        <f>COUNTIFS('All groups'!$FB:$FB,BB$198,'All groups'!$AG:$AG,"Yes")</f>
        <v>0</v>
      </c>
      <c r="BC246" s="283">
        <f t="shared" si="151"/>
        <v>3</v>
      </c>
      <c r="BD246" s="283">
        <f>COUNTIF('All groups'!$AG:$AG,"Yes")</f>
        <v>9</v>
      </c>
      <c r="BF246" s="419"/>
      <c r="BG246" s="419"/>
      <c r="BK246" s="522"/>
      <c r="BL246" s="427" t="s">
        <v>303</v>
      </c>
      <c r="BM246" s="422">
        <f>COUNTIFS('All groups'!$FB:$FB,BM$198,'All groups'!$AG:$AG,"No")</f>
        <v>0</v>
      </c>
      <c r="BN246" s="422">
        <f>COUNTIFS('All groups'!$FB:$FB,BN$198,'All groups'!$AG:$AG,"No")</f>
        <v>0</v>
      </c>
      <c r="BO246" s="422">
        <f>COUNTIFS('All groups'!$FB:$FB,BO$198,'All groups'!$AG:$AG,"No")</f>
        <v>0</v>
      </c>
      <c r="BP246" s="422">
        <f>COUNTIFS('All groups'!$FB:$FB,BP$198,'All groups'!$AG:$AG,"No")</f>
        <v>1</v>
      </c>
      <c r="BQ246" s="422">
        <f>COUNTIFS('All groups'!$FB:$FB,BQ$198,'All groups'!$AG:$AG,"No")</f>
        <v>1</v>
      </c>
      <c r="BR246" s="422">
        <f>COUNTIFS('All groups'!$FB:$FB,BR$198,'All groups'!$AG:$AG,"No")</f>
        <v>3</v>
      </c>
      <c r="BS246" s="422">
        <f>COUNTIFS('All groups'!$FB:$FB,BS$198,'All groups'!$AG:$AG,"No")</f>
        <v>0</v>
      </c>
      <c r="BT246" s="283">
        <f t="shared" si="152"/>
        <v>2</v>
      </c>
      <c r="BU246" s="283">
        <f>COUNTIF('All groups'!$AG:$AG,"No")</f>
        <v>7</v>
      </c>
      <c r="BX246" s="419"/>
      <c r="BY246" s="419"/>
    </row>
    <row r="247" spans="2:77" ht="40" customHeight="1" x14ac:dyDescent="0.4">
      <c r="B247" s="224"/>
      <c r="D247" s="225"/>
      <c r="E247" s="205"/>
      <c r="F247" s="226"/>
      <c r="L247" s="201"/>
      <c r="M247" s="201"/>
      <c r="R247"/>
      <c r="AT247" s="994"/>
      <c r="AU247" s="513" t="s">
        <v>304</v>
      </c>
      <c r="AV247" s="422">
        <f>COUNTIFS('All groups'!$FC:$FC,AV$198,'All groups'!$AG:$AG,"Yes")</f>
        <v>0</v>
      </c>
      <c r="AW247" s="422">
        <f>COUNTIFS('All groups'!$FC:$FC,AW$198,'All groups'!$AG:$AG,"Yes")</f>
        <v>0</v>
      </c>
      <c r="AX247" s="422">
        <f>COUNTIFS('All groups'!$FC:$FC,AX$198,'All groups'!$AG:$AG,"Yes")</f>
        <v>1</v>
      </c>
      <c r="AY247" s="422">
        <f>COUNTIFS('All groups'!$FC:$FC,AY$198,'All groups'!$AG:$AG,"Yes")</f>
        <v>0</v>
      </c>
      <c r="AZ247" s="422">
        <f>COUNTIFS('All groups'!$FC:$FC,AZ$198,'All groups'!$AG:$AG,"Yes")</f>
        <v>1</v>
      </c>
      <c r="BA247" s="422">
        <f>COUNTIFS('All groups'!$FC:$FC,BA$198,'All groups'!$AG:$AG,"Yes")</f>
        <v>4</v>
      </c>
      <c r="BB247" s="422">
        <f>COUNTIFS('All groups'!$FC:$FC,BB$198,'All groups'!$AG:$AG,"Yes")</f>
        <v>0</v>
      </c>
      <c r="BC247" s="283">
        <f t="shared" si="151"/>
        <v>3</v>
      </c>
      <c r="BD247" s="283">
        <f>COUNTIF('All groups'!$AG:$AG,"Yes")</f>
        <v>9</v>
      </c>
      <c r="BF247" s="419"/>
      <c r="BG247" s="419"/>
      <c r="BK247" s="522"/>
      <c r="BL247" s="427" t="s">
        <v>304</v>
      </c>
      <c r="BM247" s="422">
        <f>COUNTIFS('All groups'!$FC:$FC,BM$198,'All groups'!$AG:$AG,"No")</f>
        <v>0</v>
      </c>
      <c r="BN247" s="422">
        <f>COUNTIFS('All groups'!$FC:$FC,BN$198,'All groups'!$AG:$AG,"No")</f>
        <v>0</v>
      </c>
      <c r="BO247" s="422">
        <f>COUNTIFS('All groups'!$FC:$FC,BO$198,'All groups'!$AG:$AG,"No")</f>
        <v>0</v>
      </c>
      <c r="BP247" s="422">
        <f>COUNTIFS('All groups'!$FC:$FC,BP$198,'All groups'!$AG:$AG,"No")</f>
        <v>1</v>
      </c>
      <c r="BQ247" s="422">
        <f>COUNTIFS('All groups'!$FC:$FC,BQ$198,'All groups'!$AG:$AG,"No")</f>
        <v>0</v>
      </c>
      <c r="BR247" s="422">
        <f>COUNTIFS('All groups'!$FC:$FC,BR$198,'All groups'!$AG:$AG,"No")</f>
        <v>4</v>
      </c>
      <c r="BS247" s="422">
        <f>COUNTIFS('All groups'!$FC:$FC,BS$198,'All groups'!$AG:$AG,"No")</f>
        <v>0</v>
      </c>
      <c r="BT247" s="283">
        <f t="shared" si="152"/>
        <v>2</v>
      </c>
      <c r="BU247" s="283">
        <f>COUNTIF('All groups'!$AG:$AG,"No")</f>
        <v>7</v>
      </c>
      <c r="BX247" s="419"/>
      <c r="BY247" s="419"/>
    </row>
    <row r="248" spans="2:77" ht="40" customHeight="1" x14ac:dyDescent="0.35">
      <c r="B248" s="224"/>
      <c r="C248" s="772" t="s">
        <v>358</v>
      </c>
      <c r="D248" s="772"/>
      <c r="E248" s="772"/>
      <c r="F248" s="772"/>
      <c r="G248" s="772"/>
      <c r="H248" s="772"/>
      <c r="I248" s="772"/>
      <c r="J248" s="772"/>
      <c r="K248" s="772"/>
      <c r="M248" s="201"/>
      <c r="R248"/>
      <c r="Y248" s="772" t="s">
        <v>358</v>
      </c>
      <c r="Z248" s="772"/>
      <c r="AA248" s="772"/>
      <c r="AB248" s="772"/>
      <c r="AC248" s="772"/>
      <c r="AD248" s="772"/>
      <c r="AE248" s="772"/>
      <c r="AF248" s="772"/>
      <c r="AG248" s="772"/>
      <c r="AT248" s="994"/>
      <c r="AU248" s="513" t="s">
        <v>305</v>
      </c>
      <c r="AV248" s="422">
        <f>COUNTIFS('All groups'!$FD:$FD,AV$198,'All groups'!$AG:$AG,"Yes")</f>
        <v>0</v>
      </c>
      <c r="AW248" s="422">
        <f>COUNTIFS('All groups'!$FD:$FD,AW$198,'All groups'!$AG:$AG,"Yes")</f>
        <v>0</v>
      </c>
      <c r="AX248" s="422">
        <f>COUNTIFS('All groups'!$FD:$FD,AX$198,'All groups'!$AG:$AG,"Yes")</f>
        <v>1</v>
      </c>
      <c r="AY248" s="422">
        <f>COUNTIFS('All groups'!$FD:$FD,AY$198,'All groups'!$AG:$AG,"Yes")</f>
        <v>0</v>
      </c>
      <c r="AZ248" s="422">
        <f>COUNTIFS('All groups'!$FD:$FD,AZ$198,'All groups'!$AG:$AG,"Yes")</f>
        <v>1</v>
      </c>
      <c r="BA248" s="422">
        <f>COUNTIFS('All groups'!$FD:$FD,BA$198,'All groups'!$AG:$AG,"Yes")</f>
        <v>4</v>
      </c>
      <c r="BB248" s="422">
        <f>COUNTIFS('All groups'!$FD:$FD,BB$198,'All groups'!$AG:$AG,"Yes")</f>
        <v>0</v>
      </c>
      <c r="BC248" s="283">
        <f t="shared" si="151"/>
        <v>3</v>
      </c>
      <c r="BD248" s="283">
        <f>COUNTIF('All groups'!$AG:$AG,"Yes")</f>
        <v>9</v>
      </c>
      <c r="BF248" s="419"/>
      <c r="BG248" s="419"/>
      <c r="BK248" s="522"/>
      <c r="BL248" s="427" t="s">
        <v>305</v>
      </c>
      <c r="BM248" s="422">
        <f>COUNTIFS('All groups'!$FD:$FD,BM$198,'All groups'!$AG:$AG,"No")</f>
        <v>0</v>
      </c>
      <c r="BN248" s="422">
        <f>COUNTIFS('All groups'!$FD:$FD,BN$198,'All groups'!$AG:$AG,"No")</f>
        <v>0</v>
      </c>
      <c r="BO248" s="422">
        <f>COUNTIFS('All groups'!$FD:$FD,BO$198,'All groups'!$AG:$AG,"No")</f>
        <v>0</v>
      </c>
      <c r="BP248" s="422">
        <f>COUNTIFS('All groups'!$FD:$FD,BP$198,'All groups'!$AG:$AG,"No")</f>
        <v>2</v>
      </c>
      <c r="BQ248" s="422">
        <f>COUNTIFS('All groups'!$FD:$FD,BQ$198,'All groups'!$AG:$AG,"No")</f>
        <v>0</v>
      </c>
      <c r="BR248" s="422">
        <f>COUNTIFS('All groups'!$FD:$FD,BR$198,'All groups'!$AG:$AG,"No")</f>
        <v>2</v>
      </c>
      <c r="BS248" s="422">
        <f>COUNTIFS('All groups'!$FD:$FD,BS$198,'All groups'!$AG:$AG,"No")</f>
        <v>1</v>
      </c>
      <c r="BT248" s="283">
        <f t="shared" si="152"/>
        <v>2</v>
      </c>
      <c r="BU248" s="283">
        <f>COUNTIF('All groups'!$AG:$AG,"No")</f>
        <v>7</v>
      </c>
      <c r="BX248" s="419"/>
      <c r="BY248" s="419"/>
    </row>
    <row r="249" spans="2:77" ht="40" customHeight="1" x14ac:dyDescent="0.35">
      <c r="B249" s="224"/>
      <c r="C249" s="241"/>
      <c r="D249" s="241"/>
      <c r="E249" s="241"/>
      <c r="F249" s="241"/>
      <c r="G249" s="241"/>
      <c r="H249" s="241"/>
      <c r="I249" s="241"/>
      <c r="J249" s="241"/>
      <c r="K249" s="241"/>
      <c r="M249" s="201"/>
      <c r="R249"/>
      <c r="Y249" s="241"/>
      <c r="Z249" s="241"/>
      <c r="AA249" s="241"/>
      <c r="AB249" s="241"/>
      <c r="AC249" s="241"/>
      <c r="AD249" s="241"/>
      <c r="AE249" s="241"/>
      <c r="AF249" s="241"/>
      <c r="AG249" s="241"/>
      <c r="AT249" s="994"/>
      <c r="AU249" s="513" t="s">
        <v>308</v>
      </c>
      <c r="AV249" s="422">
        <f>COUNTIFS('All groups'!$FE:$FE,AV$198,'All groups'!$AG:$AG,"Yes")</f>
        <v>0</v>
      </c>
      <c r="AW249" s="422">
        <f>COUNTIFS('All groups'!$FE:$FE,AW$198,'All groups'!$AG:$AG,"Yes")</f>
        <v>0</v>
      </c>
      <c r="AX249" s="422">
        <f>COUNTIFS('All groups'!$FE:$FE,AX$198,'All groups'!$AG:$AG,"Yes")</f>
        <v>1</v>
      </c>
      <c r="AY249" s="422">
        <f>COUNTIFS('All groups'!$FE:$FE,AY$198,'All groups'!$AG:$AG,"Yes")</f>
        <v>0</v>
      </c>
      <c r="AZ249" s="422">
        <f>COUNTIFS('All groups'!$FE:$FE,AZ$198,'All groups'!$AG:$AG,"Yes")</f>
        <v>2</v>
      </c>
      <c r="BA249" s="422">
        <f>COUNTIFS('All groups'!$FE:$FE,BA$198,'All groups'!$AG:$AG,"Yes")</f>
        <v>3</v>
      </c>
      <c r="BB249" s="422">
        <f>COUNTIFS('All groups'!$FE:$FE,BB$198,'All groups'!$AG:$AG,"Yes")</f>
        <v>0</v>
      </c>
      <c r="BC249" s="283">
        <f t="shared" si="151"/>
        <v>3</v>
      </c>
      <c r="BD249" s="283">
        <f>COUNTIF('All groups'!$AG:$AG,"Yes")</f>
        <v>9</v>
      </c>
      <c r="BF249" s="419"/>
      <c r="BG249" s="419"/>
      <c r="BK249" s="522"/>
      <c r="BL249" s="427" t="s">
        <v>308</v>
      </c>
      <c r="BM249" s="422">
        <f>COUNTIFS('All groups'!$FE:$FE,BM$198,'All groups'!$AG:$AG,"No")</f>
        <v>0</v>
      </c>
      <c r="BN249" s="422">
        <f>COUNTIFS('All groups'!$FE:$FE,BN$198,'All groups'!$AG:$AG,"No")</f>
        <v>0</v>
      </c>
      <c r="BO249" s="422">
        <f>COUNTIFS('All groups'!$FE:$FE,BO$198,'All groups'!$AG:$AG,"No")</f>
        <v>0</v>
      </c>
      <c r="BP249" s="422">
        <f>COUNTIFS('All groups'!$FE:$FE,BP$198,'All groups'!$AG:$AG,"No")</f>
        <v>0</v>
      </c>
      <c r="BQ249" s="422">
        <f>COUNTIFS('All groups'!$FE:$FE,BQ$198,'All groups'!$AG:$AG,"No")</f>
        <v>1</v>
      </c>
      <c r="BR249" s="422">
        <f>COUNTIFS('All groups'!$FE:$FE,BR$198,'All groups'!$AG:$AG,"No")</f>
        <v>4</v>
      </c>
      <c r="BS249" s="422">
        <f>COUNTIFS('All groups'!$FE:$FE,BS$198,'All groups'!$AG:$AG,"No")</f>
        <v>0</v>
      </c>
      <c r="BT249" s="283">
        <f t="shared" si="152"/>
        <v>2</v>
      </c>
      <c r="BU249" s="283">
        <f>COUNTIF('All groups'!$AG:$AG,"No")</f>
        <v>7</v>
      </c>
      <c r="BX249" s="419"/>
      <c r="BY249" s="419"/>
    </row>
    <row r="250" spans="2:77" ht="40" customHeight="1" x14ac:dyDescent="0.35">
      <c r="B250" s="224"/>
      <c r="C250" s="224"/>
      <c r="D250" s="225"/>
      <c r="E250" s="259" t="s">
        <v>110</v>
      </c>
      <c r="F250" s="260" t="s">
        <v>111</v>
      </c>
      <c r="G250" s="422" t="s">
        <v>359</v>
      </c>
      <c r="H250" s="261" t="s">
        <v>360</v>
      </c>
      <c r="I250" s="262" t="s">
        <v>361</v>
      </c>
      <c r="J250" s="422" t="s">
        <v>359</v>
      </c>
      <c r="M250" s="201"/>
      <c r="R250"/>
      <c r="Y250" s="224"/>
      <c r="Z250" s="225"/>
      <c r="AA250" s="259" t="s">
        <v>110</v>
      </c>
      <c r="AB250" s="260" t="s">
        <v>111</v>
      </c>
      <c r="AC250" s="422" t="s">
        <v>359</v>
      </c>
      <c r="AD250" s="261" t="s">
        <v>360</v>
      </c>
      <c r="AE250" s="262" t="s">
        <v>361</v>
      </c>
      <c r="AF250" s="422" t="s">
        <v>359</v>
      </c>
      <c r="AT250" s="994"/>
      <c r="AU250" s="513" t="s">
        <v>309</v>
      </c>
      <c r="AV250" s="422">
        <f>COUNTIFS('All groups'!$FF:$FF,AV$198,'All groups'!$AG:$AG,"Yes")</f>
        <v>0</v>
      </c>
      <c r="AW250" s="422">
        <f>COUNTIFS('All groups'!$FF:$FF,AW$198,'All groups'!$AG:$AG,"Yes")</f>
        <v>0</v>
      </c>
      <c r="AX250" s="422">
        <f>COUNTIFS('All groups'!$FF:$FF,AX$198,'All groups'!$AG:$AG,"Yes")</f>
        <v>0</v>
      </c>
      <c r="AY250" s="422">
        <f>COUNTIFS('All groups'!$FF:$FF,AY$198,'All groups'!$AG:$AG,"Yes")</f>
        <v>0</v>
      </c>
      <c r="AZ250" s="422">
        <f>COUNTIFS('All groups'!$FF:$FF,AZ$198,'All groups'!$AG:$AG,"Yes")</f>
        <v>2</v>
      </c>
      <c r="BA250" s="422">
        <f>COUNTIFS('All groups'!$FF:$FF,BA$198,'All groups'!$AG:$AG,"Yes")</f>
        <v>3</v>
      </c>
      <c r="BB250" s="422">
        <f>COUNTIFS('All groups'!$FF:$FF,BB$198,'All groups'!$AG:$AG,"Yes")</f>
        <v>1</v>
      </c>
      <c r="BC250" s="283">
        <f t="shared" si="151"/>
        <v>3</v>
      </c>
      <c r="BD250" s="283">
        <f>COUNTIF('All groups'!$AG:$AG,"Yes")</f>
        <v>9</v>
      </c>
      <c r="BF250" s="419"/>
      <c r="BG250" s="419"/>
      <c r="BK250" s="522"/>
      <c r="BL250" s="427" t="s">
        <v>309</v>
      </c>
      <c r="BM250" s="422">
        <f>COUNTIFS('All groups'!$FF:$FF,BM$198,'All groups'!$AG:$AG,"No")</f>
        <v>0</v>
      </c>
      <c r="BN250" s="422">
        <f>COUNTIFS('All groups'!$FF:$FF,BN$198,'All groups'!$AG:$AG,"No")</f>
        <v>0</v>
      </c>
      <c r="BO250" s="422">
        <f>COUNTIFS('All groups'!$FF:$FF,BO$198,'All groups'!$AG:$AG,"No")</f>
        <v>0</v>
      </c>
      <c r="BP250" s="422">
        <f>COUNTIFS('All groups'!$FF:$FF,BP$198,'All groups'!$AG:$AG,"No")</f>
        <v>0</v>
      </c>
      <c r="BQ250" s="422">
        <f>COUNTIFS('All groups'!$FF:$FF,BQ$198,'All groups'!$AG:$AG,"No")</f>
        <v>0</v>
      </c>
      <c r="BR250" s="422">
        <f>COUNTIFS('All groups'!$FF:$FF,BR$198,'All groups'!$AG:$AG,"No")</f>
        <v>5</v>
      </c>
      <c r="BS250" s="422">
        <f>COUNTIFS('All groups'!$FF:$FF,BS$198,'All groups'!$AG:$AG,"No")</f>
        <v>0</v>
      </c>
      <c r="BT250" s="283">
        <f t="shared" si="152"/>
        <v>2</v>
      </c>
      <c r="BU250" s="283">
        <f>COUNTIF('All groups'!$AG:$AG,"No")</f>
        <v>7</v>
      </c>
      <c r="BX250" s="419"/>
      <c r="BY250" s="419"/>
    </row>
    <row r="251" spans="2:77" ht="40" customHeight="1" x14ac:dyDescent="0.35">
      <c r="B251" s="224"/>
      <c r="C251" s="848"/>
      <c r="D251" s="848"/>
      <c r="E251" s="422">
        <f>COUNTIF('All groups'!$XS:$XS,E$250)</f>
        <v>7</v>
      </c>
      <c r="F251" s="422">
        <v>24</v>
      </c>
      <c r="G251" s="422">
        <v>9</v>
      </c>
      <c r="H251" s="257">
        <f>SUM(E251)/40</f>
        <v>0.17499999999999999</v>
      </c>
      <c r="I251" s="257">
        <f t="shared" ref="I251:J251" si="195">SUM(F251)/40</f>
        <v>0.6</v>
      </c>
      <c r="J251" s="257">
        <f t="shared" si="195"/>
        <v>0.22500000000000001</v>
      </c>
      <c r="M251" s="201"/>
      <c r="R251"/>
      <c r="Y251" s="848"/>
      <c r="Z251" s="848"/>
      <c r="AA251" s="422">
        <f>COUNTIF('All groups'!$KU:$KU,AA$250)</f>
        <v>1</v>
      </c>
      <c r="AB251" s="283">
        <v>6</v>
      </c>
      <c r="AC251" s="283">
        <v>0</v>
      </c>
      <c r="AD251" s="257">
        <f>SUM(AA251)/40</f>
        <v>2.5000000000000001E-2</v>
      </c>
      <c r="AE251" s="257">
        <f t="shared" ref="AE251" si="196">SUM(AB251)/40</f>
        <v>0.15</v>
      </c>
      <c r="AF251" s="257">
        <f t="shared" ref="AF251" si="197">SUM(AC251)/40</f>
        <v>0</v>
      </c>
      <c r="AT251" s="994"/>
      <c r="AU251" s="513" t="s">
        <v>310</v>
      </c>
      <c r="AV251" s="422">
        <f>COUNTIFS('All groups'!$FG:$FG,AV$198,'All groups'!$AG:$AG,"Yes")</f>
        <v>0</v>
      </c>
      <c r="AW251" s="422">
        <f>COUNTIFS('All groups'!$FG:$FG,AW$198,'All groups'!$AG:$AG,"Yes")</f>
        <v>0</v>
      </c>
      <c r="AX251" s="422">
        <f>COUNTIFS('All groups'!$FG:$FG,AX$198,'All groups'!$AG:$AG,"Yes")</f>
        <v>0</v>
      </c>
      <c r="AY251" s="422">
        <f>COUNTIFS('All groups'!$FG:$FG,AY$198,'All groups'!$AG:$AG,"Yes")</f>
        <v>0</v>
      </c>
      <c r="AZ251" s="422">
        <f>COUNTIFS('All groups'!$FG:$FG,AZ$198,'All groups'!$AG:$AG,"Yes")</f>
        <v>3</v>
      </c>
      <c r="BA251" s="422">
        <f>COUNTIFS('All groups'!$FG:$FG,BA$198,'All groups'!$AG:$AG,"Yes")</f>
        <v>2</v>
      </c>
      <c r="BB251" s="422">
        <f>COUNTIFS('All groups'!$FG:$FG,BB$198,'All groups'!$AG:$AG,"Yes")</f>
        <v>1</v>
      </c>
      <c r="BC251" s="283">
        <f t="shared" si="151"/>
        <v>3</v>
      </c>
      <c r="BD251" s="283">
        <f>COUNTIF('All groups'!$AG:$AG,"Yes")</f>
        <v>9</v>
      </c>
      <c r="BF251" s="419"/>
      <c r="BG251" s="419"/>
      <c r="BK251" s="522"/>
      <c r="BL251" s="427" t="s">
        <v>310</v>
      </c>
      <c r="BM251" s="422">
        <f>COUNTIFS('All groups'!$FG:$FG,BM$198,'All groups'!$AG:$AG,"No")</f>
        <v>0</v>
      </c>
      <c r="BN251" s="422">
        <f>COUNTIFS('All groups'!$FG:$FG,BN$198,'All groups'!$AG:$AG,"No")</f>
        <v>0</v>
      </c>
      <c r="BO251" s="422">
        <f>COUNTIFS('All groups'!$FG:$FG,BO$198,'All groups'!$AG:$AG,"No")</f>
        <v>0</v>
      </c>
      <c r="BP251" s="422">
        <f>COUNTIFS('All groups'!$FG:$FG,BP$198,'All groups'!$AG:$AG,"No")</f>
        <v>1</v>
      </c>
      <c r="BQ251" s="422">
        <f>COUNTIFS('All groups'!$FG:$FG,BQ$198,'All groups'!$AG:$AG,"No")</f>
        <v>0</v>
      </c>
      <c r="BR251" s="422">
        <f>COUNTIFS('All groups'!$FG:$FG,BR$198,'All groups'!$AG:$AG,"No")</f>
        <v>4</v>
      </c>
      <c r="BS251" s="422">
        <f>COUNTIFS('All groups'!$FG:$FG,BS$198,'All groups'!$AG:$AG,"No")</f>
        <v>0</v>
      </c>
      <c r="BT251" s="283">
        <f t="shared" si="152"/>
        <v>2</v>
      </c>
      <c r="BU251" s="283">
        <f>COUNTIF('All groups'!$AG:$AG,"No")</f>
        <v>7</v>
      </c>
      <c r="BX251" s="419"/>
      <c r="BY251" s="419"/>
    </row>
    <row r="252" spans="2:77" ht="40" customHeight="1" x14ac:dyDescent="0.35">
      <c r="B252" s="224"/>
      <c r="C252" s="408"/>
      <c r="D252" s="408"/>
      <c r="E252" s="205"/>
      <c r="F252" s="205"/>
      <c r="G252" s="205"/>
      <c r="H252" s="226"/>
      <c r="I252" s="226"/>
      <c r="J252" s="226"/>
      <c r="M252" s="201"/>
      <c r="R252"/>
      <c r="Y252" s="408"/>
      <c r="Z252" s="408"/>
      <c r="AA252" s="205"/>
      <c r="AB252" s="205"/>
      <c r="AC252" s="205"/>
      <c r="AD252" s="226"/>
      <c r="AE252" s="226"/>
      <c r="AF252" s="226"/>
      <c r="AT252" s="994"/>
      <c r="AU252" s="513" t="s">
        <v>311</v>
      </c>
      <c r="AV252" s="422">
        <f>COUNTIFS('All groups'!$FH:$FH,AV$198,'All groups'!$AG:$AG,"Yes")</f>
        <v>0</v>
      </c>
      <c r="AW252" s="422">
        <f>COUNTIFS('All groups'!$FH:$FH,AW$198,'All groups'!$AG:$AG,"Yes")</f>
        <v>0</v>
      </c>
      <c r="AX252" s="422">
        <f>COUNTIFS('All groups'!$FH:$FH,AX$198,'All groups'!$AG:$AG,"Yes")</f>
        <v>1</v>
      </c>
      <c r="AY252" s="422">
        <f>COUNTIFS('All groups'!$FH:$FH,AY$198,'All groups'!$AG:$AG,"Yes")</f>
        <v>1</v>
      </c>
      <c r="AZ252" s="422">
        <f>COUNTIFS('All groups'!$FH:$FH,AZ$198,'All groups'!$AG:$AG,"Yes")</f>
        <v>1</v>
      </c>
      <c r="BA252" s="422">
        <f>COUNTIFS('All groups'!$FH:$FH,BA$198,'All groups'!$AG:$AG,"Yes")</f>
        <v>3</v>
      </c>
      <c r="BB252" s="422">
        <f>COUNTIFS('All groups'!$FH:$FH,BB$198,'All groups'!$AG:$AG,"Yes")</f>
        <v>0</v>
      </c>
      <c r="BC252" s="283">
        <f t="shared" si="151"/>
        <v>3</v>
      </c>
      <c r="BD252" s="283">
        <f>COUNTIF('All groups'!$AG:$AG,"Yes")</f>
        <v>9</v>
      </c>
      <c r="BF252" s="419"/>
      <c r="BG252" s="419"/>
      <c r="BK252" s="522"/>
      <c r="BL252" s="427" t="s">
        <v>311</v>
      </c>
      <c r="BM252" s="422">
        <f>COUNTIFS('All groups'!$FH:$FH,BM$198,'All groups'!$AG:$AG,"No")</f>
        <v>0</v>
      </c>
      <c r="BN252" s="422">
        <f>COUNTIFS('All groups'!$FH:$FH,BN$198,'All groups'!$AG:$AG,"No")</f>
        <v>0</v>
      </c>
      <c r="BO252" s="422">
        <f>COUNTIFS('All groups'!$FH:$FH,BO$198,'All groups'!$AG:$AG,"No")</f>
        <v>1</v>
      </c>
      <c r="BP252" s="422">
        <f>COUNTIFS('All groups'!$FH:$FH,BP$198,'All groups'!$AG:$AG,"No")</f>
        <v>0</v>
      </c>
      <c r="BQ252" s="422">
        <f>COUNTIFS('All groups'!$FH:$FH,BQ$198,'All groups'!$AG:$AG,"No")</f>
        <v>0</v>
      </c>
      <c r="BR252" s="422">
        <f>COUNTIFS('All groups'!$FH:$FH,BR$198,'All groups'!$AG:$AG,"No")</f>
        <v>4</v>
      </c>
      <c r="BS252" s="422">
        <f>COUNTIFS('All groups'!$FH:$FH,BS$198,'All groups'!$AG:$AG,"No")</f>
        <v>0</v>
      </c>
      <c r="BT252" s="283">
        <f t="shared" si="152"/>
        <v>2</v>
      </c>
      <c r="BU252" s="283">
        <f>COUNTIF('All groups'!$AG:$AG,"No")</f>
        <v>7</v>
      </c>
      <c r="BX252" s="419"/>
      <c r="BY252" s="419"/>
    </row>
    <row r="253" spans="2:77" ht="40" customHeight="1" x14ac:dyDescent="0.35">
      <c r="B253" s="224"/>
      <c r="C253" s="242"/>
      <c r="D253" s="242"/>
      <c r="E253" s="886" t="s">
        <v>362</v>
      </c>
      <c r="F253" s="887"/>
      <c r="G253" s="887"/>
      <c r="H253" s="887"/>
      <c r="I253" s="887"/>
      <c r="J253" s="888"/>
      <c r="M253" s="201"/>
      <c r="R253"/>
      <c r="Y253" s="242"/>
      <c r="Z253" s="242"/>
      <c r="AA253" s="914" t="s">
        <v>362</v>
      </c>
      <c r="AB253" s="915"/>
      <c r="AC253" s="915"/>
      <c r="AD253" s="915"/>
      <c r="AE253" s="915"/>
      <c r="AF253" s="916"/>
      <c r="AT253" s="995"/>
      <c r="AU253" s="513" t="s">
        <v>312</v>
      </c>
      <c r="AV253" s="422">
        <f>COUNTIFS('All groups'!$FI:$FI,AV$198,'All groups'!$AG:$AG,"Yes")</f>
        <v>0</v>
      </c>
      <c r="AW253" s="422">
        <f>COUNTIFS('All groups'!$FI:$FI,AW$198,'All groups'!$AG:$AG,"Yes")</f>
        <v>0</v>
      </c>
      <c r="AX253" s="422">
        <f>COUNTIFS('All groups'!$FI:$FI,AX$198,'All groups'!$AG:$AG,"Yes")</f>
        <v>0</v>
      </c>
      <c r="AY253" s="422">
        <f>COUNTIFS('All groups'!$FI:$FI,AY$198,'All groups'!$AG:$AG,"Yes")</f>
        <v>1</v>
      </c>
      <c r="AZ253" s="422">
        <f>COUNTIFS('All groups'!$FI:$FI,AZ$198,'All groups'!$AG:$AG,"Yes")</f>
        <v>3</v>
      </c>
      <c r="BA253" s="422">
        <f>COUNTIFS('All groups'!$FI:$FI,BA$198,'All groups'!$AG:$AG,"Yes")</f>
        <v>2</v>
      </c>
      <c r="BB253" s="422">
        <f>COUNTIFS('All groups'!$FI:$FI,BB$198,'All groups'!$AG:$AG,"Yes")</f>
        <v>0</v>
      </c>
      <c r="BC253" s="283">
        <f t="shared" si="151"/>
        <v>3</v>
      </c>
      <c r="BD253" s="283">
        <f>COUNTIF('All groups'!$AG:$AG,"Yes")</f>
        <v>9</v>
      </c>
      <c r="BF253" s="419"/>
      <c r="BG253" s="419"/>
      <c r="BK253" s="523"/>
      <c r="BL253" s="427" t="s">
        <v>312</v>
      </c>
      <c r="BM253" s="422">
        <f>COUNTIFS('All groups'!$FI:$FI,BM$198,'All groups'!$AG:$AG,"No")</f>
        <v>0</v>
      </c>
      <c r="BN253" s="422">
        <f>COUNTIFS('All groups'!$FI:$FI,BN$198,'All groups'!$AG:$AG,"No")</f>
        <v>0</v>
      </c>
      <c r="BO253" s="422">
        <f>COUNTIFS('All groups'!$FI:$FI,BO$198,'All groups'!$AG:$AG,"No")</f>
        <v>1</v>
      </c>
      <c r="BP253" s="422">
        <f>COUNTIFS('All groups'!$FI:$FI,BP$198,'All groups'!$AG:$AG,"No")</f>
        <v>0</v>
      </c>
      <c r="BQ253" s="422">
        <f>COUNTIFS('All groups'!$FI:$FI,BQ$198,'All groups'!$AG:$AG,"No")</f>
        <v>0</v>
      </c>
      <c r="BR253" s="422">
        <f>COUNTIFS('All groups'!$FI:$FI,BR$198,'All groups'!$AG:$AG,"No")</f>
        <v>4</v>
      </c>
      <c r="BS253" s="422">
        <f>COUNTIFS('All groups'!$FI:$FI,BS$198,'All groups'!$AG:$AG,"No")</f>
        <v>0</v>
      </c>
      <c r="BT253" s="283">
        <f t="shared" si="152"/>
        <v>2</v>
      </c>
      <c r="BU253" s="283">
        <f>COUNTIF('All groups'!$AG:$AG,"No")</f>
        <v>7</v>
      </c>
      <c r="BX253" s="419"/>
      <c r="BY253" s="419"/>
    </row>
    <row r="254" spans="2:77" ht="66.650000000000006" customHeight="1" x14ac:dyDescent="0.35">
      <c r="B254" s="224"/>
      <c r="C254" s="243"/>
      <c r="D254" s="244"/>
      <c r="E254" s="245" t="s">
        <v>363</v>
      </c>
      <c r="F254" s="843" t="s">
        <v>364</v>
      </c>
      <c r="G254" s="844"/>
      <c r="H254" s="844"/>
      <c r="I254" s="844"/>
      <c r="J254" s="845"/>
      <c r="M254" s="201"/>
      <c r="R254"/>
      <c r="Y254" s="243"/>
      <c r="Z254" s="244"/>
      <c r="AA254" s="342" t="s">
        <v>332</v>
      </c>
      <c r="AB254" s="803" t="s">
        <v>365</v>
      </c>
      <c r="AC254" s="803"/>
      <c r="AD254" s="803"/>
      <c r="AE254" s="803"/>
      <c r="AF254" s="803"/>
      <c r="AT254" s="993" t="s">
        <v>313</v>
      </c>
      <c r="AU254" s="513" t="s">
        <v>314</v>
      </c>
      <c r="AV254" s="422">
        <f>COUNTIFS('All groups'!$FJ:$FJ,AV$198,'All groups'!$AG:$AG,"Yes")</f>
        <v>0</v>
      </c>
      <c r="AW254" s="422">
        <f>COUNTIFS('All groups'!$FJ:$FJ,AW$198,'All groups'!$AG:$AG,"Yes")</f>
        <v>0</v>
      </c>
      <c r="AX254" s="422">
        <f>COUNTIFS('All groups'!$FJ:$FJ,AX$198,'All groups'!$AG:$AG,"Yes")</f>
        <v>0</v>
      </c>
      <c r="AY254" s="422">
        <f>COUNTIFS('All groups'!$FJ:$FJ,AY$198,'All groups'!$AG:$AG,"Yes")</f>
        <v>1</v>
      </c>
      <c r="AZ254" s="422">
        <f>COUNTIFS('All groups'!$FJ:$FJ,AZ$198,'All groups'!$AG:$AG,"Yes")</f>
        <v>2</v>
      </c>
      <c r="BA254" s="422">
        <f>COUNTIFS('All groups'!$FJ:$FJ,BA$198,'All groups'!$AG:$AG,"Yes")</f>
        <v>3</v>
      </c>
      <c r="BB254" s="422">
        <f>COUNTIFS('All groups'!$FJ:$FJ,BB$198,'All groups'!$AG:$AG,"Yes")</f>
        <v>0</v>
      </c>
      <c r="BC254" s="283">
        <f t="shared" si="151"/>
        <v>3</v>
      </c>
      <c r="BD254" s="283">
        <f>COUNTIF('All groups'!$AG:$AG,"Yes")</f>
        <v>9</v>
      </c>
      <c r="BF254" s="419"/>
      <c r="BG254" s="419"/>
      <c r="BK254" s="521" t="s">
        <v>313</v>
      </c>
      <c r="BL254" s="427" t="s">
        <v>314</v>
      </c>
      <c r="BM254" s="422">
        <f>COUNTIFS('All groups'!$FJ:$FJ,BM$198,'All groups'!$AG:$AG,"No")</f>
        <v>0</v>
      </c>
      <c r="BN254" s="422">
        <f>COUNTIFS('All groups'!$FJ:$FJ,BN$198,'All groups'!$AG:$AG,"No")</f>
        <v>0</v>
      </c>
      <c r="BO254" s="422">
        <f>COUNTIFS('All groups'!$FJ:$FJ,BO$198,'All groups'!$AG:$AG,"No")</f>
        <v>0</v>
      </c>
      <c r="BP254" s="422">
        <f>COUNTIFS('All groups'!$FJ:$FJ,BP$198,'All groups'!$AG:$AG,"No")</f>
        <v>1</v>
      </c>
      <c r="BQ254" s="422">
        <f>COUNTIFS('All groups'!$FJ:$FJ,BQ$198,'All groups'!$AG:$AG,"No")</f>
        <v>0</v>
      </c>
      <c r="BR254" s="422">
        <f>COUNTIFS('All groups'!$FJ:$FJ,BR$198,'All groups'!$AG:$AG,"No")</f>
        <v>4</v>
      </c>
      <c r="BS254" s="422">
        <f>COUNTIFS('All groups'!$FJ:$FJ,BS$198,'All groups'!$AG:$AG,"No")</f>
        <v>0</v>
      </c>
      <c r="BT254" s="283">
        <f t="shared" si="152"/>
        <v>2</v>
      </c>
      <c r="BU254" s="283">
        <f>COUNTIF('All groups'!$AG:$AG,"No")</f>
        <v>7</v>
      </c>
      <c r="BX254" s="419"/>
      <c r="BY254" s="419"/>
    </row>
    <row r="255" spans="2:77" ht="40" customHeight="1" x14ac:dyDescent="0.35">
      <c r="B255" s="224"/>
      <c r="C255" s="243"/>
      <c r="D255" s="244"/>
      <c r="E255" s="245" t="s">
        <v>366</v>
      </c>
      <c r="F255" s="843" t="s">
        <v>367</v>
      </c>
      <c r="G255" s="844"/>
      <c r="H255" s="844"/>
      <c r="I255" s="844"/>
      <c r="J255" s="845"/>
      <c r="M255" s="201"/>
      <c r="R255"/>
      <c r="Y255" s="243"/>
      <c r="Z255" s="244"/>
      <c r="AA255" s="341"/>
      <c r="AB255" s="810"/>
      <c r="AC255" s="810"/>
      <c r="AD255" s="810"/>
      <c r="AE255" s="810"/>
      <c r="AF255" s="810"/>
      <c r="AT255" s="994"/>
      <c r="AU255" s="513" t="s">
        <v>315</v>
      </c>
      <c r="AV255" s="422">
        <f>COUNTIFS('All groups'!$FK:$FK,AV$198,'All groups'!$AG:$AG,"Yes")</f>
        <v>0</v>
      </c>
      <c r="AW255" s="422">
        <f>COUNTIFS('All groups'!$FK:$FK,AW$198,'All groups'!$AG:$AG,"Yes")</f>
        <v>0</v>
      </c>
      <c r="AX255" s="422">
        <f>COUNTIFS('All groups'!$FK:$FK,AX$198,'All groups'!$AG:$AG,"Yes")</f>
        <v>0</v>
      </c>
      <c r="AY255" s="422">
        <f>COUNTIFS('All groups'!$FK:$FK,AY$198,'All groups'!$AG:$AG,"Yes")</f>
        <v>1</v>
      </c>
      <c r="AZ255" s="422">
        <f>COUNTIFS('All groups'!$FK:$FK,AZ$198,'All groups'!$AG:$AG,"Yes")</f>
        <v>2</v>
      </c>
      <c r="BA255" s="422">
        <f>COUNTIFS('All groups'!$FK:$FK,BA$198,'All groups'!$AG:$AG,"Yes")</f>
        <v>3</v>
      </c>
      <c r="BB255" s="422">
        <f>COUNTIFS('All groups'!$FK:$FK,BB$198,'All groups'!$AG:$AG,"Yes")</f>
        <v>0</v>
      </c>
      <c r="BC255" s="283">
        <f t="shared" si="151"/>
        <v>3</v>
      </c>
      <c r="BD255" s="283">
        <f>COUNTIF('All groups'!$AG:$AG,"Yes")</f>
        <v>9</v>
      </c>
      <c r="BF255" s="419"/>
      <c r="BG255" s="419"/>
      <c r="BK255" s="522"/>
      <c r="BL255" s="427" t="s">
        <v>315</v>
      </c>
      <c r="BM255" s="422">
        <f>COUNTIFS('All groups'!$FK:$FK,BM$198,'All groups'!$AG:$AG,"No")</f>
        <v>0</v>
      </c>
      <c r="BN255" s="422">
        <f>COUNTIFS('All groups'!$FK:$FK,BN$198,'All groups'!$AG:$AG,"No")</f>
        <v>0</v>
      </c>
      <c r="BO255" s="422">
        <f>COUNTIFS('All groups'!$FK:$FK,BO$198,'All groups'!$AG:$AG,"No")</f>
        <v>0</v>
      </c>
      <c r="BP255" s="422">
        <f>COUNTIFS('All groups'!$FK:$FK,BP$198,'All groups'!$AG:$AG,"No")</f>
        <v>1</v>
      </c>
      <c r="BQ255" s="422">
        <f>COUNTIFS('All groups'!$FK:$FK,BQ$198,'All groups'!$AG:$AG,"No")</f>
        <v>0</v>
      </c>
      <c r="BR255" s="422">
        <f>COUNTIFS('All groups'!$FK:$FK,BR$198,'All groups'!$AG:$AG,"No")</f>
        <v>4</v>
      </c>
      <c r="BS255" s="422">
        <f>COUNTIFS('All groups'!$FK:$FK,BS$198,'All groups'!$AG:$AG,"No")</f>
        <v>0</v>
      </c>
      <c r="BT255" s="283">
        <f t="shared" si="152"/>
        <v>2</v>
      </c>
      <c r="BU255" s="283">
        <f>COUNTIF('All groups'!$AG:$AG,"No")</f>
        <v>7</v>
      </c>
      <c r="BX255" s="419"/>
      <c r="BY255" s="419"/>
    </row>
    <row r="256" spans="2:77" ht="40" customHeight="1" x14ac:dyDescent="0.35">
      <c r="B256" s="224"/>
      <c r="C256" s="243"/>
      <c r="D256" s="244"/>
      <c r="E256" s="245" t="s">
        <v>368</v>
      </c>
      <c r="F256" s="843" t="s">
        <v>369</v>
      </c>
      <c r="G256" s="844"/>
      <c r="H256" s="844"/>
      <c r="I256" s="844"/>
      <c r="J256" s="845"/>
      <c r="M256" s="201"/>
      <c r="R256"/>
      <c r="Y256" s="243"/>
      <c r="Z256" s="244"/>
      <c r="AA256" s="341"/>
      <c r="AB256" s="810"/>
      <c r="AC256" s="810"/>
      <c r="AD256" s="810"/>
      <c r="AE256" s="810"/>
      <c r="AF256" s="810"/>
      <c r="AT256" s="994"/>
      <c r="AU256" s="513" t="s">
        <v>316</v>
      </c>
      <c r="AV256" s="422">
        <f>COUNTIFS('All groups'!$FL:$FL,AV$198,'All groups'!$AG:$AG,"Yes")</f>
        <v>0</v>
      </c>
      <c r="AW256" s="422">
        <f>COUNTIFS('All groups'!$FL:$FL,AW$198,'All groups'!$AG:$AG,"Yes")</f>
        <v>0</v>
      </c>
      <c r="AX256" s="422">
        <f>COUNTIFS('All groups'!$FL:$FL,AX$198,'All groups'!$AG:$AG,"Yes")</f>
        <v>0</v>
      </c>
      <c r="AY256" s="422">
        <f>COUNTIFS('All groups'!$FL:$FL,AY$198,'All groups'!$AG:$AG,"Yes")</f>
        <v>1</v>
      </c>
      <c r="AZ256" s="422">
        <f>COUNTIFS('All groups'!$FL:$FL,AZ$198,'All groups'!$AG:$AG,"Yes")</f>
        <v>3</v>
      </c>
      <c r="BA256" s="422">
        <f>COUNTIFS('All groups'!$FL:$FL,BA$198,'All groups'!$AG:$AG,"Yes")</f>
        <v>2</v>
      </c>
      <c r="BB256" s="422">
        <f>COUNTIFS('All groups'!$FL:$FL,BB$198,'All groups'!$AG:$AG,"Yes")</f>
        <v>0</v>
      </c>
      <c r="BC256" s="283">
        <f t="shared" si="151"/>
        <v>3</v>
      </c>
      <c r="BD256" s="283">
        <f>COUNTIF('All groups'!$AG:$AG,"Yes")</f>
        <v>9</v>
      </c>
      <c r="BF256" s="419"/>
      <c r="BG256" s="419"/>
      <c r="BK256" s="522"/>
      <c r="BL256" s="427" t="s">
        <v>316</v>
      </c>
      <c r="BM256" s="422">
        <f>COUNTIFS('All groups'!$FL:$FL,BM$198,'All groups'!$AG:$AG,"No")</f>
        <v>0</v>
      </c>
      <c r="BN256" s="422">
        <f>COUNTIFS('All groups'!$FL:$FL,BN$198,'All groups'!$AG:$AG,"No")</f>
        <v>0</v>
      </c>
      <c r="BO256" s="422">
        <f>COUNTIFS('All groups'!$FL:$FL,BO$198,'All groups'!$AG:$AG,"No")</f>
        <v>0</v>
      </c>
      <c r="BP256" s="422">
        <f>COUNTIFS('All groups'!$FL:$FL,BP$198,'All groups'!$AG:$AG,"No")</f>
        <v>1</v>
      </c>
      <c r="BQ256" s="422">
        <f>COUNTIFS('All groups'!$FL:$FL,BQ$198,'All groups'!$AG:$AG,"No")</f>
        <v>0</v>
      </c>
      <c r="BR256" s="422">
        <f>COUNTIFS('All groups'!$FL:$FL,BR$198,'All groups'!$AG:$AG,"No")</f>
        <v>4</v>
      </c>
      <c r="BS256" s="422">
        <f>COUNTIFS('All groups'!$FL:$FL,BS$198,'All groups'!$AG:$AG,"No")</f>
        <v>0</v>
      </c>
      <c r="BT256" s="283">
        <f t="shared" si="152"/>
        <v>2</v>
      </c>
      <c r="BU256" s="283">
        <f>COUNTIF('All groups'!$AG:$AG,"No")</f>
        <v>7</v>
      </c>
      <c r="BX256" s="419"/>
      <c r="BY256" s="419"/>
    </row>
    <row r="257" spans="2:77" ht="40" customHeight="1" x14ac:dyDescent="0.35">
      <c r="B257" s="224"/>
      <c r="C257" s="243"/>
      <c r="D257" s="244"/>
      <c r="E257" s="245" t="s">
        <v>370</v>
      </c>
      <c r="F257" s="843" t="s">
        <v>371</v>
      </c>
      <c r="G257" s="844"/>
      <c r="H257" s="844"/>
      <c r="I257" s="844"/>
      <c r="J257" s="845"/>
      <c r="M257" s="201"/>
      <c r="R257"/>
      <c r="Y257" s="243"/>
      <c r="Z257" s="244"/>
      <c r="AA257" s="341"/>
      <c r="AB257" s="810"/>
      <c r="AC257" s="810"/>
      <c r="AD257" s="810"/>
      <c r="AE257" s="810"/>
      <c r="AF257" s="810"/>
      <c r="AT257" s="995"/>
      <c r="AU257" s="513" t="s">
        <v>317</v>
      </c>
      <c r="AV257" s="422">
        <f>COUNTIFS('All groups'!$FM:$FM,AV$198,'All groups'!$AG:$AG,"Yes")</f>
        <v>0</v>
      </c>
      <c r="AW257" s="422">
        <f>COUNTIFS('All groups'!$FM:$FM,AW$198,'All groups'!$AG:$AG,"Yes")</f>
        <v>0</v>
      </c>
      <c r="AX257" s="422">
        <f>COUNTIFS('All groups'!$FM:$FM,AX$198,'All groups'!$AG:$AG,"Yes")</f>
        <v>1</v>
      </c>
      <c r="AY257" s="422">
        <f>COUNTIFS('All groups'!$FM:$FM,AY$198,'All groups'!$AG:$AG,"Yes")</f>
        <v>0</v>
      </c>
      <c r="AZ257" s="422">
        <f>COUNTIFS('All groups'!$FM:$FM,AZ$198,'All groups'!$AG:$AG,"Yes")</f>
        <v>2</v>
      </c>
      <c r="BA257" s="422">
        <f>COUNTIFS('All groups'!$FM:$FM,BA$198,'All groups'!$AG:$AG,"Yes")</f>
        <v>3</v>
      </c>
      <c r="BB257" s="422">
        <f>COUNTIFS('All groups'!$FM:$FM,BB$198,'All groups'!$AG:$AG,"Yes")</f>
        <v>0</v>
      </c>
      <c r="BC257" s="283">
        <f t="shared" si="151"/>
        <v>3</v>
      </c>
      <c r="BD257" s="283">
        <f>COUNTIF('All groups'!$AG:$AG,"Yes")</f>
        <v>9</v>
      </c>
      <c r="BF257" s="419"/>
      <c r="BG257" s="419"/>
      <c r="BK257" s="523"/>
      <c r="BL257" s="427" t="s">
        <v>317</v>
      </c>
      <c r="BM257" s="422">
        <f>COUNTIFS('All groups'!$FM:$FM,BM$198,'All groups'!$AG:$AG,"No")</f>
        <v>0</v>
      </c>
      <c r="BN257" s="422">
        <f>COUNTIFS('All groups'!$FM:$FM,BN$198,'All groups'!$AG:$AG,"No")</f>
        <v>0</v>
      </c>
      <c r="BO257" s="422">
        <f>COUNTIFS('All groups'!$FM:$FM,BO$198,'All groups'!$AG:$AG,"No")</f>
        <v>0</v>
      </c>
      <c r="BP257" s="422">
        <f>COUNTIFS('All groups'!$FM:$FM,BP$198,'All groups'!$AG:$AG,"No")</f>
        <v>2</v>
      </c>
      <c r="BQ257" s="422">
        <f>COUNTIFS('All groups'!$FM:$FM,BQ$198,'All groups'!$AG:$AG,"No")</f>
        <v>0</v>
      </c>
      <c r="BR257" s="422">
        <f>COUNTIFS('All groups'!$FM:$FM,BR$198,'All groups'!$AG:$AG,"No")</f>
        <v>3</v>
      </c>
      <c r="BS257" s="422">
        <f>COUNTIFS('All groups'!$FM:$FM,BS$198,'All groups'!$AG:$AG,"No")</f>
        <v>0</v>
      </c>
      <c r="BT257" s="283">
        <f t="shared" si="152"/>
        <v>2</v>
      </c>
      <c r="BU257" s="283">
        <f>COUNTIF('All groups'!$AG:$AG,"No")</f>
        <v>7</v>
      </c>
      <c r="BX257" s="419"/>
      <c r="BY257" s="419"/>
    </row>
    <row r="258" spans="2:77" ht="40" customHeight="1" x14ac:dyDescent="0.35">
      <c r="B258" s="224"/>
      <c r="C258" s="243"/>
      <c r="D258" s="244"/>
      <c r="E258" s="245" t="s">
        <v>372</v>
      </c>
      <c r="F258" s="843" t="s">
        <v>373</v>
      </c>
      <c r="G258" s="844"/>
      <c r="H258" s="844"/>
      <c r="I258" s="844"/>
      <c r="J258" s="845"/>
      <c r="M258" s="201"/>
      <c r="R258"/>
      <c r="Y258" s="243"/>
      <c r="Z258" s="244"/>
      <c r="AA258" s="341"/>
      <c r="AB258" s="810"/>
      <c r="AC258" s="810"/>
      <c r="AD258" s="810"/>
      <c r="AE258" s="810"/>
      <c r="AF258" s="810"/>
      <c r="AT258" s="993" t="s">
        <v>318</v>
      </c>
      <c r="AU258" s="513" t="s">
        <v>319</v>
      </c>
      <c r="AV258" s="422">
        <f>COUNTIFS('All groups'!$FN:$FN,AV$198,'All groups'!$AG:$AG,"Yes")</f>
        <v>0</v>
      </c>
      <c r="AW258" s="422">
        <f>COUNTIFS('All groups'!$FN:$FN,AW$198,'All groups'!$AG:$AG,"Yes")</f>
        <v>0</v>
      </c>
      <c r="AX258" s="422">
        <f>COUNTIFS('All groups'!$FN:$FN,AX$198,'All groups'!$AG:$AG,"Yes")</f>
        <v>0</v>
      </c>
      <c r="AY258" s="422">
        <f>COUNTIFS('All groups'!$FN:$FN,AY$198,'All groups'!$AG:$AG,"Yes")</f>
        <v>2</v>
      </c>
      <c r="AZ258" s="422">
        <f>COUNTIFS('All groups'!$FN:$FN,AZ$198,'All groups'!$AG:$AG,"Yes")</f>
        <v>0</v>
      </c>
      <c r="BA258" s="422">
        <f>COUNTIFS('All groups'!$FN:$FN,BA$198,'All groups'!$AG:$AG,"Yes")</f>
        <v>4</v>
      </c>
      <c r="BB258" s="422">
        <f>COUNTIFS('All groups'!$FN:$FN,BB$198,'All groups'!$AG:$AG,"Yes")</f>
        <v>0</v>
      </c>
      <c r="BC258" s="283">
        <f t="shared" si="151"/>
        <v>3</v>
      </c>
      <c r="BD258" s="283">
        <f>COUNTIF('All groups'!$AG:$AG,"Yes")</f>
        <v>9</v>
      </c>
      <c r="BF258" s="419"/>
      <c r="BG258" s="419"/>
      <c r="BK258" s="521" t="s">
        <v>318</v>
      </c>
      <c r="BL258" s="427" t="s">
        <v>319</v>
      </c>
      <c r="BM258" s="422">
        <f>COUNTIFS('All groups'!$FN:$FN,BM$198,'All groups'!$AG:$AG,"No")</f>
        <v>0</v>
      </c>
      <c r="BN258" s="422">
        <f>COUNTIFS('All groups'!$FN:$FN,BN$198,'All groups'!$AG:$AG,"No")</f>
        <v>0</v>
      </c>
      <c r="BO258" s="422">
        <f>COUNTIFS('All groups'!$FN:$FN,BO$198,'All groups'!$AG:$AG,"No")</f>
        <v>0</v>
      </c>
      <c r="BP258" s="422">
        <f>COUNTIFS('All groups'!$FN:$FN,BP$198,'All groups'!$AG:$AG,"No")</f>
        <v>2</v>
      </c>
      <c r="BQ258" s="422">
        <f>COUNTIFS('All groups'!$FN:$FN,BQ$198,'All groups'!$AG:$AG,"No")</f>
        <v>0</v>
      </c>
      <c r="BR258" s="422">
        <f>COUNTIFS('All groups'!$FN:$FN,BR$198,'All groups'!$AG:$AG,"No")</f>
        <v>3</v>
      </c>
      <c r="BS258" s="422">
        <f>COUNTIFS('All groups'!$FN:$FN,BS$198,'All groups'!$AG:$AG,"No")</f>
        <v>0</v>
      </c>
      <c r="BT258" s="283">
        <f t="shared" si="152"/>
        <v>2</v>
      </c>
      <c r="BU258" s="283">
        <f>COUNTIF('All groups'!$AG:$AG,"No")</f>
        <v>7</v>
      </c>
      <c r="BX258" s="419"/>
      <c r="BY258" s="419"/>
    </row>
    <row r="259" spans="2:77" ht="40" customHeight="1" x14ac:dyDescent="0.35">
      <c r="B259" s="224"/>
      <c r="C259" s="243"/>
      <c r="D259" s="244"/>
      <c r="E259" s="245" t="s">
        <v>168</v>
      </c>
      <c r="F259" s="843" t="s">
        <v>374</v>
      </c>
      <c r="G259" s="844"/>
      <c r="H259" s="844"/>
      <c r="I259" s="844"/>
      <c r="J259" s="845"/>
      <c r="M259" s="201"/>
      <c r="R259"/>
      <c r="Y259" s="243"/>
      <c r="Z259" s="244"/>
      <c r="AA259" s="341"/>
      <c r="AB259" s="810"/>
      <c r="AC259" s="810"/>
      <c r="AD259" s="810"/>
      <c r="AE259" s="810"/>
      <c r="AF259" s="810"/>
      <c r="AT259" s="994"/>
      <c r="AU259" s="513" t="s">
        <v>320</v>
      </c>
      <c r="AV259" s="422">
        <f>COUNTIFS('All groups'!$FO:$FO,AV$198,'All groups'!$AG:$AG,"Yes")</f>
        <v>0</v>
      </c>
      <c r="AW259" s="422">
        <f>COUNTIFS('All groups'!$FO:$FO,AW$198,'All groups'!$AG:$AG,"Yes")</f>
        <v>0</v>
      </c>
      <c r="AX259" s="422">
        <f>COUNTIFS('All groups'!$FO:$FO,AX$198,'All groups'!$AG:$AG,"Yes")</f>
        <v>0</v>
      </c>
      <c r="AY259" s="422">
        <f>COUNTIFS('All groups'!$FO:$FO,AY$198,'All groups'!$AG:$AG,"Yes")</f>
        <v>2</v>
      </c>
      <c r="AZ259" s="422">
        <f>COUNTIFS('All groups'!$FO:$FO,AZ$198,'All groups'!$AG:$AG,"Yes")</f>
        <v>0</v>
      </c>
      <c r="BA259" s="422">
        <f>COUNTIFS('All groups'!$FO:$FO,BA$198,'All groups'!$AG:$AG,"Yes")</f>
        <v>4</v>
      </c>
      <c r="BB259" s="422">
        <f>COUNTIFS('All groups'!$FO:$FO,BB$198,'All groups'!$AG:$AG,"Yes")</f>
        <v>0</v>
      </c>
      <c r="BC259" s="283">
        <f t="shared" si="151"/>
        <v>3</v>
      </c>
      <c r="BD259" s="283">
        <f>COUNTIF('All groups'!$AG:$AG,"Yes")</f>
        <v>9</v>
      </c>
      <c r="BF259" s="419"/>
      <c r="BG259" s="419"/>
      <c r="BK259" s="522"/>
      <c r="BL259" s="427" t="s">
        <v>320</v>
      </c>
      <c r="BM259" s="422">
        <f>COUNTIFS('All groups'!$FO:$FO,BM$198,'All groups'!$AG:$AG,"No")</f>
        <v>0</v>
      </c>
      <c r="BN259" s="422">
        <f>COUNTIFS('All groups'!$FO:$FO,BN$198,'All groups'!$AG:$AG,"No")</f>
        <v>1</v>
      </c>
      <c r="BO259" s="422">
        <f>COUNTIFS('All groups'!$FO:$FO,BO$198,'All groups'!$AG:$AG,"No")</f>
        <v>0</v>
      </c>
      <c r="BP259" s="422">
        <f>COUNTIFS('All groups'!$FO:$FO,BP$198,'All groups'!$AG:$AG,"No")</f>
        <v>0</v>
      </c>
      <c r="BQ259" s="422">
        <f>COUNTIFS('All groups'!$FO:$FO,BQ$198,'All groups'!$AG:$AG,"No")</f>
        <v>1</v>
      </c>
      <c r="BR259" s="422">
        <f>COUNTIFS('All groups'!$FO:$FO,BR$198,'All groups'!$AG:$AG,"No")</f>
        <v>3</v>
      </c>
      <c r="BS259" s="422">
        <f>COUNTIFS('All groups'!$FO:$FO,BS$198,'All groups'!$AG:$AG,"No")</f>
        <v>0</v>
      </c>
      <c r="BT259" s="283">
        <f t="shared" si="152"/>
        <v>2</v>
      </c>
      <c r="BU259" s="283">
        <f>COUNTIF('All groups'!$AG:$AG,"No")</f>
        <v>7</v>
      </c>
      <c r="BX259" s="419"/>
      <c r="BY259" s="419"/>
    </row>
    <row r="260" spans="2:77" ht="40" customHeight="1" x14ac:dyDescent="0.35">
      <c r="B260" s="224"/>
      <c r="C260" s="243"/>
      <c r="D260" s="244"/>
      <c r="E260" s="245" t="s">
        <v>375</v>
      </c>
      <c r="F260" s="843" t="s">
        <v>376</v>
      </c>
      <c r="G260" s="844"/>
      <c r="H260" s="844"/>
      <c r="I260" s="844"/>
      <c r="J260" s="845"/>
      <c r="M260" s="201"/>
      <c r="R260"/>
      <c r="Y260" s="243"/>
      <c r="Z260" s="244"/>
      <c r="AA260" s="341"/>
      <c r="AB260" s="810"/>
      <c r="AC260" s="810"/>
      <c r="AD260" s="810"/>
      <c r="AE260" s="810"/>
      <c r="AF260" s="810"/>
      <c r="AT260" s="994"/>
      <c r="AU260" s="513" t="s">
        <v>316</v>
      </c>
      <c r="AV260" s="422">
        <f>COUNTIFS('All groups'!$FP:$FP,AV$198,'All groups'!$AG:$AG,"Yes")</f>
        <v>0</v>
      </c>
      <c r="AW260" s="422">
        <f>COUNTIFS('All groups'!$FP:$FP,AW$198,'All groups'!$AG:$AG,"Yes")</f>
        <v>0</v>
      </c>
      <c r="AX260" s="422">
        <f>COUNTIFS('All groups'!$FP:$FP,AX$198,'All groups'!$AG:$AG,"Yes")</f>
        <v>0</v>
      </c>
      <c r="AY260" s="422">
        <f>COUNTIFS('All groups'!$FP:$FP,AY$198,'All groups'!$AG:$AG,"Yes")</f>
        <v>1</v>
      </c>
      <c r="AZ260" s="422">
        <f>COUNTIFS('All groups'!$FP:$FP,AZ$198,'All groups'!$AG:$AG,"Yes")</f>
        <v>2</v>
      </c>
      <c r="BA260" s="422">
        <f>COUNTIFS('All groups'!$FP:$FP,BA$198,'All groups'!$AG:$AG,"Yes")</f>
        <v>3</v>
      </c>
      <c r="BB260" s="422">
        <f>COUNTIFS('All groups'!$FP:$FP,BB$198,'All groups'!$AG:$AG,"Yes")</f>
        <v>0</v>
      </c>
      <c r="BC260" s="283">
        <f t="shared" si="151"/>
        <v>3</v>
      </c>
      <c r="BD260" s="283">
        <f>COUNTIF('All groups'!$AG:$AG,"Yes")</f>
        <v>9</v>
      </c>
      <c r="BF260" s="419"/>
      <c r="BG260" s="419"/>
      <c r="BK260" s="522"/>
      <c r="BL260" s="427" t="s">
        <v>316</v>
      </c>
      <c r="BM260" s="422">
        <f>COUNTIFS('All groups'!$FP:$FP,BM$198,'All groups'!$AG:$AG,"No")</f>
        <v>0</v>
      </c>
      <c r="BN260" s="422">
        <f>COUNTIFS('All groups'!$FP:$FP,BN$198,'All groups'!$AG:$AG,"No")</f>
        <v>1</v>
      </c>
      <c r="BO260" s="422">
        <f>COUNTIFS('All groups'!$FP:$FP,BO$198,'All groups'!$AG:$AG,"No")</f>
        <v>0</v>
      </c>
      <c r="BP260" s="422">
        <f>COUNTIFS('All groups'!$FP:$FP,BP$198,'All groups'!$AG:$AG,"No")</f>
        <v>0</v>
      </c>
      <c r="BQ260" s="422">
        <f>COUNTIFS('All groups'!$FP:$FP,BQ$198,'All groups'!$AG:$AG,"No")</f>
        <v>2</v>
      </c>
      <c r="BR260" s="422">
        <f>COUNTIFS('All groups'!$FP:$FP,BR$198,'All groups'!$AG:$AG,"No")</f>
        <v>2</v>
      </c>
      <c r="BS260" s="422">
        <f>COUNTIFS('All groups'!$FP:$FP,BS$198,'All groups'!$AG:$AG,"No")</f>
        <v>0</v>
      </c>
      <c r="BT260" s="283">
        <f t="shared" si="152"/>
        <v>2</v>
      </c>
      <c r="BU260" s="283">
        <f>COUNTIF('All groups'!$AG:$AG,"No")</f>
        <v>7</v>
      </c>
      <c r="BX260" s="419"/>
      <c r="BY260" s="419"/>
    </row>
    <row r="261" spans="2:77" ht="40" customHeight="1" x14ac:dyDescent="0.35">
      <c r="C261"/>
      <c r="M261" s="201"/>
      <c r="P261" s="296"/>
      <c r="AT261" s="995"/>
      <c r="AU261" s="513" t="s">
        <v>317</v>
      </c>
      <c r="AV261" s="422">
        <f>COUNTIFS('All groups'!$FQ:$FQ,AV$198,'All groups'!$AG:$AG,"Yes")</f>
        <v>0</v>
      </c>
      <c r="AW261" s="422">
        <f>COUNTIFS('All groups'!$FQ:$FQ,AW$198,'All groups'!$AG:$AG,"Yes")</f>
        <v>0</v>
      </c>
      <c r="AX261" s="422">
        <f>COUNTIFS('All groups'!$FQ:$FQ,AX$198,'All groups'!$AG:$AG,"Yes")</f>
        <v>0</v>
      </c>
      <c r="AY261" s="422">
        <f>COUNTIFS('All groups'!$FQ:$FQ,AY$198,'All groups'!$AG:$AG,"Yes")</f>
        <v>1</v>
      </c>
      <c r="AZ261" s="422">
        <f>COUNTIFS('All groups'!$FQ:$FQ,AZ$198,'All groups'!$AG:$AG,"Yes")</f>
        <v>1</v>
      </c>
      <c r="BA261" s="422">
        <f>COUNTIFS('All groups'!$FQ:$FQ,BA$198,'All groups'!$AG:$AG,"Yes")</f>
        <v>4</v>
      </c>
      <c r="BB261" s="422">
        <f>COUNTIFS('All groups'!$FQ:$FQ,BB$198,'All groups'!$AG:$AG,"Yes")</f>
        <v>0</v>
      </c>
      <c r="BC261" s="283">
        <f t="shared" si="151"/>
        <v>3</v>
      </c>
      <c r="BD261" s="283">
        <f>COUNTIF('All groups'!$AG:$AG,"Yes")</f>
        <v>9</v>
      </c>
      <c r="BF261" s="419"/>
      <c r="BG261" s="419"/>
      <c r="BK261" s="523"/>
      <c r="BL261" s="427" t="s">
        <v>317</v>
      </c>
      <c r="BM261" s="422">
        <f>COUNTIFS('All groups'!$FQ:$FQ,BM$198,'All groups'!$AG:$AG,"No")</f>
        <v>0</v>
      </c>
      <c r="BN261" s="422">
        <f>COUNTIFS('All groups'!$FQ:$FQ,BN$198,'All groups'!$AG:$AG,"No")</f>
        <v>0</v>
      </c>
      <c r="BO261" s="422">
        <f>COUNTIFS('All groups'!$FQ:$FQ,BO$198,'All groups'!$AG:$AG,"No")</f>
        <v>1</v>
      </c>
      <c r="BP261" s="422">
        <f>COUNTIFS('All groups'!$FQ:$FQ,BP$198,'All groups'!$AG:$AG,"No")</f>
        <v>1</v>
      </c>
      <c r="BQ261" s="422">
        <f>COUNTIFS('All groups'!$FQ:$FQ,BQ$198,'All groups'!$AG:$AG,"No")</f>
        <v>0</v>
      </c>
      <c r="BR261" s="422">
        <f>COUNTIFS('All groups'!$FQ:$FQ,BR$198,'All groups'!$AG:$AG,"No")</f>
        <v>3</v>
      </c>
      <c r="BS261" s="422">
        <f>COUNTIFS('All groups'!$FQ:$FQ,BS$198,'All groups'!$AG:$AG,"No")</f>
        <v>0</v>
      </c>
      <c r="BT261" s="283">
        <f t="shared" si="152"/>
        <v>2</v>
      </c>
      <c r="BU261" s="283">
        <f>COUNTIF('All groups'!$AG:$AG,"No")</f>
        <v>7</v>
      </c>
      <c r="BX261" s="419"/>
      <c r="BY261" s="419"/>
    </row>
    <row r="262" spans="2:77" ht="76.5" customHeight="1" x14ac:dyDescent="0.7">
      <c r="C262" s="965" t="s">
        <v>377</v>
      </c>
      <c r="D262" s="965"/>
      <c r="E262" s="965"/>
      <c r="F262" s="965"/>
      <c r="G262" s="965"/>
      <c r="H262" s="965"/>
      <c r="I262" s="965"/>
      <c r="J262" s="965"/>
      <c r="K262" s="965"/>
      <c r="M262" s="201"/>
      <c r="P262" s="416"/>
      <c r="Q262" s="296"/>
      <c r="R262" s="296"/>
      <c r="Y262" s="965" t="s">
        <v>377</v>
      </c>
      <c r="Z262" s="965"/>
      <c r="AA262" s="965"/>
      <c r="AB262" s="965"/>
      <c r="AC262" s="965"/>
      <c r="AD262" s="965"/>
      <c r="AE262" s="965"/>
      <c r="AF262" s="965"/>
      <c r="AG262" s="965"/>
      <c r="AI262" s="201"/>
      <c r="AK262" s="201"/>
      <c r="BJ262" s="213"/>
    </row>
    <row r="263" spans="2:77" ht="40" customHeight="1" x14ac:dyDescent="0.4">
      <c r="C263"/>
      <c r="M263" s="201"/>
      <c r="Q263" s="416"/>
      <c r="R263" s="416"/>
      <c r="AI263" s="201"/>
      <c r="AK263" s="201"/>
      <c r="AT263" s="208"/>
      <c r="BJ263" s="213"/>
      <c r="BK263" s="208"/>
    </row>
    <row r="264" spans="2:77" ht="40" customHeight="1" x14ac:dyDescent="0.45">
      <c r="C264"/>
      <c r="D264" s="263"/>
      <c r="E264" s="259" t="s">
        <v>110</v>
      </c>
      <c r="F264" s="260" t="s">
        <v>111</v>
      </c>
      <c r="G264" s="264" t="s">
        <v>134</v>
      </c>
      <c r="H264" s="422" t="s">
        <v>359</v>
      </c>
      <c r="I264" s="259" t="s">
        <v>360</v>
      </c>
      <c r="J264" s="260" t="s">
        <v>361</v>
      </c>
      <c r="K264" s="269" t="s">
        <v>378</v>
      </c>
      <c r="L264" s="422" t="s">
        <v>359</v>
      </c>
      <c r="Z264" s="263"/>
      <c r="AA264" s="259" t="s">
        <v>110</v>
      </c>
      <c r="AB264" s="260" t="s">
        <v>111</v>
      </c>
      <c r="AC264" s="264" t="s">
        <v>134</v>
      </c>
      <c r="AD264" s="422" t="s">
        <v>359</v>
      </c>
      <c r="AE264" s="259" t="s">
        <v>360</v>
      </c>
      <c r="AF264" s="260" t="s">
        <v>361</v>
      </c>
      <c r="AG264" s="269" t="s">
        <v>378</v>
      </c>
      <c r="AH264" s="422" t="s">
        <v>359</v>
      </c>
      <c r="AK264" s="201"/>
      <c r="AT264" s="997" t="s">
        <v>321</v>
      </c>
      <c r="AU264" s="997"/>
      <c r="AV264" s="997"/>
      <c r="AW264" s="997"/>
      <c r="AX264" s="997"/>
      <c r="AY264" s="997"/>
      <c r="AZ264" s="997"/>
      <c r="BA264" s="997"/>
      <c r="BB264" s="997"/>
      <c r="BC264" s="997"/>
      <c r="BJ264" s="213"/>
      <c r="BK264" s="1043" t="s">
        <v>321</v>
      </c>
      <c r="BL264" s="1044"/>
      <c r="BM264" s="1044"/>
      <c r="BN264" s="1044"/>
      <c r="BO264" s="1044"/>
      <c r="BP264" s="1044"/>
      <c r="BQ264" s="1044"/>
      <c r="BR264" s="1044"/>
      <c r="BS264" s="1044"/>
      <c r="BT264" s="1045"/>
    </row>
    <row r="265" spans="2:77" ht="40" customHeight="1" x14ac:dyDescent="0.35">
      <c r="B265" s="224"/>
      <c r="C265" s="224"/>
      <c r="D265" s="222" t="s">
        <v>377</v>
      </c>
      <c r="E265" s="410">
        <f>COUNTIF('All groups'!$XU:$XU,E$264)</f>
        <v>4</v>
      </c>
      <c r="F265" s="422">
        <f>COUNTIF('All groups'!$XU:$XU,F$264)</f>
        <v>27</v>
      </c>
      <c r="G265" s="422">
        <f>COUNTIF('All groups'!$XU:$XU,G$264)</f>
        <v>1</v>
      </c>
      <c r="H265" s="422">
        <f>$M$21-SUM(E265:G265)</f>
        <v>8</v>
      </c>
      <c r="I265" s="292">
        <f>E265/SUM($E$265:$H$265)</f>
        <v>0.1</v>
      </c>
      <c r="J265" s="292">
        <f t="shared" ref="J265:L265" si="198">F265/SUM($E$265:$H$265)</f>
        <v>0.67500000000000004</v>
      </c>
      <c r="K265" s="292">
        <f t="shared" si="198"/>
        <v>2.5000000000000001E-2</v>
      </c>
      <c r="L265" s="292">
        <f t="shared" si="198"/>
        <v>0.2</v>
      </c>
      <c r="Y265" s="224"/>
      <c r="Z265" s="328" t="s">
        <v>377</v>
      </c>
      <c r="AA265" s="410">
        <f>COUNTIF('All groups'!$KW:$KW,AA$264)</f>
        <v>0</v>
      </c>
      <c r="AB265" s="422">
        <f>COUNTIF('All groups'!$KW:$KW,AB$264)</f>
        <v>6</v>
      </c>
      <c r="AC265" s="422">
        <f>COUNTIF('All groups'!$KW:$KW,AC$264)</f>
        <v>1</v>
      </c>
      <c r="AD265" s="283">
        <v>0</v>
      </c>
      <c r="AE265" s="292">
        <f>AA265/SUM($E$265:$H$265)</f>
        <v>0</v>
      </c>
      <c r="AF265" s="292">
        <v>0.86</v>
      </c>
      <c r="AG265" s="292">
        <v>0.14000000000000001</v>
      </c>
      <c r="AH265" s="292">
        <f t="shared" ref="AH265" si="199">AD265/SUM($E$265:$H$265)</f>
        <v>0</v>
      </c>
      <c r="AK265" s="201"/>
      <c r="AT265" s="514" t="s">
        <v>379</v>
      </c>
      <c r="AU265" s="803" t="s">
        <v>380</v>
      </c>
      <c r="AV265" s="803"/>
      <c r="AW265" s="803"/>
      <c r="AX265" s="803"/>
      <c r="AY265" s="803"/>
      <c r="AZ265" s="803"/>
      <c r="BA265" s="803"/>
      <c r="BB265" s="803"/>
      <c r="BC265" s="803"/>
      <c r="BD265" s="212"/>
      <c r="BJ265" s="213"/>
      <c r="BK265" s="545" t="s">
        <v>1849</v>
      </c>
      <c r="BL265" s="843" t="s">
        <v>1769</v>
      </c>
      <c r="BM265" s="844"/>
      <c r="BN265" s="844"/>
      <c r="BO265" s="844"/>
      <c r="BP265" s="844"/>
      <c r="BQ265" s="844"/>
      <c r="BR265" s="844"/>
      <c r="BS265" s="844"/>
      <c r="BT265" s="845"/>
      <c r="BU265" s="212"/>
    </row>
    <row r="266" spans="2:77" ht="40" customHeight="1" x14ac:dyDescent="0.35">
      <c r="B266" s="224"/>
      <c r="C266" s="224"/>
      <c r="D266" s="222" t="s">
        <v>381</v>
      </c>
      <c r="E266" s="410">
        <f>COUNTIF('All groups'!$XV:$XV,E$264)</f>
        <v>0</v>
      </c>
      <c r="F266" s="422">
        <f>COUNTIF('All groups'!$XV:$XV,F$264)</f>
        <v>4</v>
      </c>
      <c r="G266" s="422">
        <f>COUNTIF('All groups'!$XV:$XV,G$264)</f>
        <v>0</v>
      </c>
      <c r="H266" s="422"/>
      <c r="I266" s="257">
        <f>E266/SUM($E266:$F266)</f>
        <v>0</v>
      </c>
      <c r="J266" s="257">
        <f>F266/SUM($E266:$F266)</f>
        <v>1</v>
      </c>
      <c r="K266" s="257">
        <f>G266/SUM($E266:$F266)</f>
        <v>0</v>
      </c>
      <c r="L266" s="291"/>
      <c r="Y266" s="224"/>
      <c r="Z266" s="328" t="s">
        <v>381</v>
      </c>
      <c r="AA266" s="410">
        <f>COUNTIF('All groups'!$XV:$XV,AA$264)</f>
        <v>0</v>
      </c>
      <c r="AB266" s="422">
        <v>0</v>
      </c>
      <c r="AC266" s="422">
        <f>COUNTIF('All groups'!$XV:$XV,AC$264)</f>
        <v>0</v>
      </c>
      <c r="AD266" s="422"/>
      <c r="AE266" s="257">
        <f>AA266/SUM($E266:$F266)</f>
        <v>0</v>
      </c>
      <c r="AF266" s="257">
        <f>AB266/SUM($E266:$F266)</f>
        <v>0</v>
      </c>
      <c r="AG266" s="257">
        <f>AC266/SUM($E266:$F266)</f>
        <v>0</v>
      </c>
      <c r="AH266" s="291"/>
      <c r="AK266" s="201"/>
      <c r="AT266" s="246"/>
      <c r="AU266" s="414"/>
      <c r="AV266" s="414"/>
      <c r="AW266" s="414"/>
      <c r="AX266" s="414"/>
      <c r="AY266" s="414"/>
      <c r="AZ266" s="414"/>
      <c r="BA266" s="414"/>
      <c r="BB266" s="414"/>
      <c r="BC266" s="414"/>
      <c r="BD266" s="212"/>
      <c r="BJ266" s="213"/>
      <c r="BK266" s="545" t="s">
        <v>1851</v>
      </c>
      <c r="BL266" s="815" t="s">
        <v>1850</v>
      </c>
      <c r="BM266" s="815"/>
      <c r="BN266" s="815"/>
      <c r="BO266" s="815"/>
      <c r="BP266" s="815"/>
      <c r="BQ266" s="815"/>
      <c r="BR266" s="815"/>
      <c r="BS266" s="815"/>
      <c r="BT266" s="815"/>
      <c r="BU266" s="212"/>
    </row>
    <row r="267" spans="2:77" ht="40" customHeight="1" x14ac:dyDescent="0.4">
      <c r="B267" s="224"/>
      <c r="C267" s="224"/>
      <c r="D267" s="222" t="s">
        <v>382</v>
      </c>
      <c r="E267" s="950" t="s">
        <v>383</v>
      </c>
      <c r="F267" s="951"/>
      <c r="G267" s="951"/>
      <c r="H267" s="951"/>
      <c r="I267" s="951"/>
      <c r="J267" s="952"/>
      <c r="K267" s="228"/>
      <c r="L267" s="228"/>
      <c r="Y267" s="224"/>
      <c r="Z267" s="328" t="s">
        <v>382</v>
      </c>
      <c r="AA267" s="950" t="s">
        <v>384</v>
      </c>
      <c r="AB267" s="951"/>
      <c r="AC267" s="951"/>
      <c r="AD267" s="951"/>
      <c r="AE267" s="951"/>
      <c r="AF267" s="952"/>
      <c r="AG267" s="228"/>
      <c r="AH267" s="228"/>
      <c r="AK267" s="201"/>
      <c r="AT267" s="208"/>
      <c r="BJ267" s="213"/>
      <c r="BK267" s="208"/>
      <c r="BX267" s="212"/>
    </row>
    <row r="268" spans="2:77" ht="40" customHeight="1" x14ac:dyDescent="0.4">
      <c r="B268" s="229"/>
      <c r="C268" s="229"/>
      <c r="D268" s="225"/>
      <c r="E268" s="233"/>
      <c r="F268" s="233"/>
      <c r="G268" s="233"/>
      <c r="H268" s="233"/>
      <c r="I268" s="233"/>
      <c r="J268" s="233"/>
      <c r="K268" s="228"/>
      <c r="L268" s="228"/>
      <c r="Y268" s="229"/>
      <c r="Z268" s="225"/>
      <c r="AA268" s="233"/>
      <c r="AB268" s="233"/>
      <c r="AC268" s="233"/>
      <c r="AD268" s="233"/>
      <c r="AE268" s="233"/>
      <c r="AF268" s="233"/>
      <c r="AG268" s="228"/>
      <c r="AH268" s="228"/>
      <c r="AK268" s="201"/>
      <c r="AT268" s="208"/>
      <c r="AV268" s="206" t="s">
        <v>127</v>
      </c>
      <c r="AW268" s="206" t="s">
        <v>128</v>
      </c>
      <c r="AX268" s="206" t="s">
        <v>130</v>
      </c>
      <c r="AY268" s="206" t="s">
        <v>129</v>
      </c>
      <c r="AZ268" s="206" t="s">
        <v>131</v>
      </c>
      <c r="BA268" s="206" t="s">
        <v>132</v>
      </c>
      <c r="BB268" s="446"/>
      <c r="BC268" s="446"/>
      <c r="BD268" s="207" t="s">
        <v>135</v>
      </c>
      <c r="BJ268" s="213"/>
      <c r="BK268" s="208"/>
      <c r="BM268" s="206" t="s">
        <v>127</v>
      </c>
      <c r="BN268" s="206" t="s">
        <v>128</v>
      </c>
      <c r="BO268" s="206" t="s">
        <v>130</v>
      </c>
      <c r="BP268" s="206" t="s">
        <v>129</v>
      </c>
      <c r="BQ268" s="206" t="s">
        <v>131</v>
      </c>
      <c r="BR268" s="206" t="s">
        <v>132</v>
      </c>
      <c r="BS268" s="446"/>
      <c r="BT268" s="446"/>
      <c r="BU268" s="207" t="s">
        <v>135</v>
      </c>
      <c r="BX268" s="212"/>
    </row>
    <row r="269" spans="2:77" ht="40" customHeight="1" x14ac:dyDescent="0.35">
      <c r="B269" s="229"/>
      <c r="C269" s="906" t="s">
        <v>385</v>
      </c>
      <c r="D269" s="907"/>
      <c r="E269" s="907"/>
      <c r="F269" s="907"/>
      <c r="G269" s="907"/>
      <c r="H269" s="907"/>
      <c r="I269" s="907"/>
      <c r="J269" s="907"/>
      <c r="K269" s="908"/>
      <c r="L269" s="228"/>
      <c r="Y269" s="906" t="s">
        <v>385</v>
      </c>
      <c r="Z269" s="907"/>
      <c r="AA269" s="907"/>
      <c r="AB269" s="907"/>
      <c r="AC269" s="907"/>
      <c r="AD269" s="907"/>
      <c r="AE269" s="907"/>
      <c r="AF269" s="907"/>
      <c r="AG269" s="908"/>
      <c r="AH269" s="228"/>
      <c r="AK269" s="201"/>
      <c r="AQ269" s="243"/>
      <c r="AR269" s="243"/>
      <c r="AS269" s="443"/>
      <c r="AT269" s="993" t="s">
        <v>246</v>
      </c>
      <c r="AU269" s="513" t="s">
        <v>247</v>
      </c>
      <c r="AV269" s="257">
        <f t="shared" ref="AV269:BA269" si="200">AV199/SUM($AV199:$BA199)</f>
        <v>0.14285714285714285</v>
      </c>
      <c r="AW269" s="257">
        <f t="shared" si="200"/>
        <v>0.14285714285714285</v>
      </c>
      <c r="AX269" s="257">
        <f t="shared" si="200"/>
        <v>0</v>
      </c>
      <c r="AY269" s="257">
        <f t="shared" si="200"/>
        <v>0</v>
      </c>
      <c r="AZ269" s="257">
        <f t="shared" si="200"/>
        <v>0.2857142857142857</v>
      </c>
      <c r="BA269" s="257">
        <f t="shared" si="200"/>
        <v>0.42857142857142855</v>
      </c>
      <c r="BB269" s="297"/>
      <c r="BC269" s="297"/>
      <c r="BD269" s="257">
        <f t="shared" ref="BD269:BD300" si="201">SUM(AV269:BC269)</f>
        <v>1</v>
      </c>
      <c r="BJ269" s="213"/>
      <c r="BK269" s="1025" t="s">
        <v>246</v>
      </c>
      <c r="BL269" s="427" t="s">
        <v>247</v>
      </c>
      <c r="BM269" s="257">
        <f t="shared" ref="BM269:BR269" si="202">BM199/SUM($BM199:$BR199)</f>
        <v>0.2</v>
      </c>
      <c r="BN269" s="257">
        <f t="shared" si="202"/>
        <v>0</v>
      </c>
      <c r="BO269" s="257">
        <f t="shared" si="202"/>
        <v>0</v>
      </c>
      <c r="BP269" s="257">
        <f t="shared" si="202"/>
        <v>0</v>
      </c>
      <c r="BQ269" s="257">
        <f t="shared" si="202"/>
        <v>0.2</v>
      </c>
      <c r="BR269" s="257">
        <f t="shared" si="202"/>
        <v>0.6</v>
      </c>
      <c r="BS269" s="297"/>
      <c r="BT269" s="297"/>
      <c r="BU269" s="257">
        <f t="shared" ref="BU269" si="203">SUM(BM269:BT269)</f>
        <v>1</v>
      </c>
      <c r="BX269" s="212"/>
    </row>
    <row r="270" spans="2:77" ht="40" customHeight="1" x14ac:dyDescent="0.35">
      <c r="B270" s="229"/>
      <c r="C270" s="229"/>
      <c r="D270" s="225"/>
      <c r="E270" s="233"/>
      <c r="F270" s="233"/>
      <c r="G270" s="233"/>
      <c r="H270" s="233"/>
      <c r="I270" s="233"/>
      <c r="J270" s="233"/>
      <c r="K270" s="228"/>
      <c r="L270" s="228"/>
      <c r="Y270" s="229"/>
      <c r="Z270" s="225"/>
      <c r="AA270" s="233"/>
      <c r="AB270" s="233"/>
      <c r="AC270" s="233"/>
      <c r="AD270" s="233"/>
      <c r="AE270" s="233"/>
      <c r="AF270" s="233"/>
      <c r="AG270" s="228"/>
      <c r="AH270" s="228"/>
      <c r="AK270" s="201"/>
      <c r="AQ270" s="243"/>
      <c r="AR270" s="243"/>
      <c r="AS270" s="443"/>
      <c r="AT270" s="994"/>
      <c r="AU270" s="513" t="s">
        <v>248</v>
      </c>
      <c r="AV270" s="257">
        <f t="shared" ref="AV270:BA270" si="204">AV200/SUM($AV200:$BA200)</f>
        <v>0.16666666666666666</v>
      </c>
      <c r="AW270" s="257">
        <f t="shared" si="204"/>
        <v>0.16666666666666666</v>
      </c>
      <c r="AX270" s="257">
        <f t="shared" si="204"/>
        <v>0.16666666666666666</v>
      </c>
      <c r="AY270" s="257">
        <f t="shared" si="204"/>
        <v>0</v>
      </c>
      <c r="AZ270" s="257">
        <f t="shared" si="204"/>
        <v>0.16666666666666666</v>
      </c>
      <c r="BA270" s="257">
        <f t="shared" si="204"/>
        <v>0.33333333333333331</v>
      </c>
      <c r="BB270" s="297"/>
      <c r="BC270" s="297"/>
      <c r="BD270" s="257">
        <f t="shared" si="201"/>
        <v>1</v>
      </c>
      <c r="BJ270" s="213"/>
      <c r="BK270" s="1027"/>
      <c r="BL270" s="427" t="s">
        <v>248</v>
      </c>
      <c r="BM270" s="257">
        <f t="shared" ref="BM270:BR270" si="205">BM200/SUM($BM200:$BR200)</f>
        <v>0</v>
      </c>
      <c r="BN270" s="257">
        <f t="shared" si="205"/>
        <v>0</v>
      </c>
      <c r="BO270" s="257">
        <f t="shared" si="205"/>
        <v>0</v>
      </c>
      <c r="BP270" s="257">
        <f t="shared" si="205"/>
        <v>0</v>
      </c>
      <c r="BQ270" s="257">
        <f t="shared" si="205"/>
        <v>0.2</v>
      </c>
      <c r="BR270" s="257">
        <f t="shared" si="205"/>
        <v>0.8</v>
      </c>
      <c r="BS270" s="297"/>
      <c r="BT270" s="297"/>
      <c r="BU270" s="257">
        <f t="shared" ref="BU270:BU331" si="206">SUM(BM270:BT270)</f>
        <v>1</v>
      </c>
      <c r="BX270" s="212"/>
    </row>
    <row r="271" spans="2:77" ht="40" customHeight="1" x14ac:dyDescent="0.35">
      <c r="B271" s="229"/>
      <c r="C271" s="229"/>
      <c r="D271" s="238"/>
      <c r="E271" s="265" t="s">
        <v>110</v>
      </c>
      <c r="F271" s="260" t="s">
        <v>111</v>
      </c>
      <c r="G271" s="266" t="s">
        <v>134</v>
      </c>
      <c r="H271" s="422" t="s">
        <v>359</v>
      </c>
      <c r="I271" s="265" t="s">
        <v>360</v>
      </c>
      <c r="J271" s="260" t="s">
        <v>361</v>
      </c>
      <c r="K271" s="269" t="s">
        <v>378</v>
      </c>
      <c r="L271" s="422" t="s">
        <v>359</v>
      </c>
      <c r="Y271" s="229"/>
      <c r="Z271" s="238"/>
      <c r="AA271" s="265" t="s">
        <v>110</v>
      </c>
      <c r="AB271" s="260" t="s">
        <v>111</v>
      </c>
      <c r="AC271" s="266" t="s">
        <v>134</v>
      </c>
      <c r="AD271" s="422" t="s">
        <v>359</v>
      </c>
      <c r="AE271" s="265" t="s">
        <v>360</v>
      </c>
      <c r="AF271" s="260" t="s">
        <v>361</v>
      </c>
      <c r="AG271" s="269" t="s">
        <v>378</v>
      </c>
      <c r="AH271" s="422" t="s">
        <v>359</v>
      </c>
      <c r="AK271" s="201"/>
      <c r="AT271" s="994"/>
      <c r="AU271" s="513" t="s">
        <v>249</v>
      </c>
      <c r="AV271" s="257">
        <f t="shared" ref="AV271:BA271" si="207">AV201/SUM($AV201:$BA201)</f>
        <v>0.33333333333333331</v>
      </c>
      <c r="AW271" s="257">
        <f t="shared" si="207"/>
        <v>0.16666666666666666</v>
      </c>
      <c r="AX271" s="257">
        <f t="shared" si="207"/>
        <v>0.16666666666666666</v>
      </c>
      <c r="AY271" s="257">
        <f t="shared" si="207"/>
        <v>0</v>
      </c>
      <c r="AZ271" s="257">
        <f t="shared" si="207"/>
        <v>0.16666666666666666</v>
      </c>
      <c r="BA271" s="257">
        <f t="shared" si="207"/>
        <v>0.16666666666666666</v>
      </c>
      <c r="BB271" s="297"/>
      <c r="BC271" s="297"/>
      <c r="BD271" s="257">
        <f t="shared" si="201"/>
        <v>0.99999999999999989</v>
      </c>
      <c r="BK271" s="1027"/>
      <c r="BL271" s="427" t="s">
        <v>249</v>
      </c>
      <c r="BM271" s="257">
        <f t="shared" ref="BM271:BR271" si="208">BM201/SUM($BM201:$BR201)</f>
        <v>0</v>
      </c>
      <c r="BN271" s="257">
        <f t="shared" si="208"/>
        <v>0</v>
      </c>
      <c r="BO271" s="257">
        <f t="shared" si="208"/>
        <v>0</v>
      </c>
      <c r="BP271" s="257">
        <f t="shared" si="208"/>
        <v>0</v>
      </c>
      <c r="BQ271" s="257">
        <f t="shared" si="208"/>
        <v>0.25</v>
      </c>
      <c r="BR271" s="257">
        <f t="shared" si="208"/>
        <v>0.75</v>
      </c>
      <c r="BS271" s="297"/>
      <c r="BT271" s="297"/>
      <c r="BU271" s="257">
        <f t="shared" si="206"/>
        <v>1</v>
      </c>
      <c r="BX271" s="212"/>
    </row>
    <row r="272" spans="2:77" ht="40" customHeight="1" x14ac:dyDescent="0.35">
      <c r="B272" s="224"/>
      <c r="C272" s="224"/>
      <c r="D272" s="222" t="s">
        <v>385</v>
      </c>
      <c r="E272" s="422">
        <f>COUNTIF('All groups'!$XX:$XX,E$264)</f>
        <v>3</v>
      </c>
      <c r="F272" s="422">
        <f>COUNTIF('All groups'!$XX:$XX,F$264)</f>
        <v>26</v>
      </c>
      <c r="G272" s="422">
        <f>COUNTIF('All groups'!$XX:$XX,G$264)</f>
        <v>2</v>
      </c>
      <c r="H272" s="422">
        <f>$M$21-SUM(E272:G272)</f>
        <v>9</v>
      </c>
      <c r="I272" s="292">
        <f>E272/SUM($E$272:$H$272)</f>
        <v>7.4999999999999997E-2</v>
      </c>
      <c r="J272" s="292">
        <f t="shared" ref="J272:L272" si="209">F272/SUM($E$272:$H$272)</f>
        <v>0.65</v>
      </c>
      <c r="K272" s="292">
        <f t="shared" si="209"/>
        <v>0.05</v>
      </c>
      <c r="L272" s="292">
        <f t="shared" si="209"/>
        <v>0.22500000000000001</v>
      </c>
      <c r="Y272" s="224"/>
      <c r="Z272" s="328" t="s">
        <v>385</v>
      </c>
      <c r="AA272" s="422">
        <f>COUNTIF('All groups'!$KZ:$KZ,AA$264)</f>
        <v>1</v>
      </c>
      <c r="AB272" s="422">
        <f>COUNTIF('All groups'!$KZ:$KZ,AB$264)</f>
        <v>5</v>
      </c>
      <c r="AC272" s="422">
        <f>COUNTIF('All groups'!$KZ:$KZ,AC$264)</f>
        <v>1</v>
      </c>
      <c r="AD272" s="283">
        <v>0</v>
      </c>
      <c r="AE272" s="292">
        <f>AA272/SUM($AA$272:$AD$272)</f>
        <v>0.14285714285714285</v>
      </c>
      <c r="AF272" s="292">
        <f t="shared" ref="AF272:AH272" si="210">AB272/SUM($AA$272:$AD$272)</f>
        <v>0.7142857142857143</v>
      </c>
      <c r="AG272" s="292">
        <f t="shared" si="210"/>
        <v>0.14285714285714285</v>
      </c>
      <c r="AH272" s="292">
        <f t="shared" si="210"/>
        <v>0</v>
      </c>
      <c r="AK272" s="384"/>
      <c r="AT272" s="995"/>
      <c r="AU272" s="513" t="s">
        <v>250</v>
      </c>
      <c r="AV272" s="257">
        <f t="shared" ref="AV272:BA272" si="211">AV202/SUM($AV202:$BA202)</f>
        <v>0.33333333333333331</v>
      </c>
      <c r="AW272" s="257">
        <f t="shared" si="211"/>
        <v>0.16666666666666666</v>
      </c>
      <c r="AX272" s="257">
        <f t="shared" si="211"/>
        <v>0.16666666666666666</v>
      </c>
      <c r="AY272" s="257">
        <f t="shared" si="211"/>
        <v>0</v>
      </c>
      <c r="AZ272" s="257">
        <f t="shared" si="211"/>
        <v>0.16666666666666666</v>
      </c>
      <c r="BA272" s="257">
        <f t="shared" si="211"/>
        <v>0.16666666666666666</v>
      </c>
      <c r="BB272" s="297"/>
      <c r="BC272" s="297"/>
      <c r="BD272" s="257">
        <f t="shared" si="201"/>
        <v>0.99999999999999989</v>
      </c>
      <c r="BK272" s="1026"/>
      <c r="BL272" s="427" t="s">
        <v>250</v>
      </c>
      <c r="BM272" s="257">
        <f t="shared" ref="BM272:BR272" si="212">BM202/SUM($BM202:$BR202)</f>
        <v>0</v>
      </c>
      <c r="BN272" s="257">
        <f t="shared" si="212"/>
        <v>0</v>
      </c>
      <c r="BO272" s="257">
        <f t="shared" si="212"/>
        <v>0</v>
      </c>
      <c r="BP272" s="257">
        <f t="shared" si="212"/>
        <v>0</v>
      </c>
      <c r="BQ272" s="257">
        <f t="shared" si="212"/>
        <v>0.2</v>
      </c>
      <c r="BR272" s="257">
        <f t="shared" si="212"/>
        <v>0.8</v>
      </c>
      <c r="BS272" s="297"/>
      <c r="BT272" s="297"/>
      <c r="BU272" s="257">
        <f t="shared" si="206"/>
        <v>1</v>
      </c>
      <c r="BX272" s="212"/>
    </row>
    <row r="273" spans="2:76" ht="40" customHeight="1" x14ac:dyDescent="0.35">
      <c r="B273" s="224"/>
      <c r="C273" s="224"/>
      <c r="D273" s="222" t="s">
        <v>381</v>
      </c>
      <c r="E273" s="267">
        <f>COUNTIF('All groups'!$XY:$XY,E$264)</f>
        <v>0</v>
      </c>
      <c r="F273" s="267">
        <f>COUNTIF('All groups'!$XY:$XY,F$264)</f>
        <v>3</v>
      </c>
      <c r="G273" s="267">
        <f>COUNTIF('All groups'!$XY:$XY,G$264)</f>
        <v>0</v>
      </c>
      <c r="H273" s="422"/>
      <c r="I273" s="268">
        <f>E273/SUM($E273:$F273)</f>
        <v>0</v>
      </c>
      <c r="J273" s="268">
        <f>F273/SUM($E273:$F273)</f>
        <v>1</v>
      </c>
      <c r="K273" s="257">
        <f>G273/SUM($E273:$F273)</f>
        <v>0</v>
      </c>
      <c r="L273" s="291"/>
      <c r="Y273" s="224"/>
      <c r="Z273" s="328" t="s">
        <v>381</v>
      </c>
      <c r="AA273" s="267">
        <f>COUNTIF('All groups'!$XY:$XY,AA$264)</f>
        <v>0</v>
      </c>
      <c r="AB273" s="267">
        <v>0</v>
      </c>
      <c r="AC273" s="267">
        <f>COUNTIF('All groups'!$XY:$XY,AC$264)</f>
        <v>0</v>
      </c>
      <c r="AD273" s="422"/>
      <c r="AE273" s="268">
        <f>AA273/SUM($E273:$F273)</f>
        <v>0</v>
      </c>
      <c r="AF273" s="268">
        <f>AB273/SUM($E273:$F273)</f>
        <v>0</v>
      </c>
      <c r="AG273" s="257">
        <f>AC273/SUM($E273:$F273)</f>
        <v>0</v>
      </c>
      <c r="AH273" s="291"/>
      <c r="AK273" s="201"/>
      <c r="AT273" s="515" t="s">
        <v>251</v>
      </c>
      <c r="AU273" s="513" t="s">
        <v>252</v>
      </c>
      <c r="AV273" s="257">
        <f t="shared" ref="AV273:BA273" si="213">AV203/SUM($AV203:$BA203)</f>
        <v>0</v>
      </c>
      <c r="AW273" s="257">
        <f t="shared" si="213"/>
        <v>0</v>
      </c>
      <c r="AX273" s="257">
        <f t="shared" si="213"/>
        <v>0</v>
      </c>
      <c r="AY273" s="257">
        <f t="shared" si="213"/>
        <v>0.14285714285714285</v>
      </c>
      <c r="AZ273" s="257">
        <f t="shared" si="213"/>
        <v>0.2857142857142857</v>
      </c>
      <c r="BA273" s="257">
        <f t="shared" si="213"/>
        <v>0.5714285714285714</v>
      </c>
      <c r="BB273" s="297"/>
      <c r="BC273" s="297"/>
      <c r="BD273" s="257">
        <f t="shared" si="201"/>
        <v>1</v>
      </c>
      <c r="BK273" s="1025" t="s">
        <v>251</v>
      </c>
      <c r="BL273" s="427" t="s">
        <v>252</v>
      </c>
      <c r="BM273" s="257">
        <f t="shared" ref="BM273:BR273" si="214">BM203/SUM($BM203:$BR203)</f>
        <v>0</v>
      </c>
      <c r="BN273" s="257">
        <f t="shared" si="214"/>
        <v>0.2</v>
      </c>
      <c r="BO273" s="257">
        <f t="shared" si="214"/>
        <v>0.2</v>
      </c>
      <c r="BP273" s="257">
        <f t="shared" si="214"/>
        <v>0</v>
      </c>
      <c r="BQ273" s="257">
        <f t="shared" si="214"/>
        <v>0.2</v>
      </c>
      <c r="BR273" s="257">
        <f t="shared" si="214"/>
        <v>0.4</v>
      </c>
      <c r="BS273" s="297"/>
      <c r="BT273" s="297"/>
      <c r="BU273" s="257">
        <f t="shared" si="206"/>
        <v>1</v>
      </c>
      <c r="BX273" s="212"/>
    </row>
    <row r="274" spans="2:76" ht="40" customHeight="1" x14ac:dyDescent="0.35">
      <c r="B274" s="224"/>
      <c r="C274" s="224"/>
      <c r="D274" s="222" t="s">
        <v>382</v>
      </c>
      <c r="E274" s="950" t="s">
        <v>386</v>
      </c>
      <c r="F274" s="951"/>
      <c r="G274" s="951"/>
      <c r="H274" s="951"/>
      <c r="I274" s="951"/>
      <c r="J274" s="952"/>
      <c r="K274" s="228"/>
      <c r="L274" s="228"/>
      <c r="Y274" s="224"/>
      <c r="Z274" s="328" t="s">
        <v>382</v>
      </c>
      <c r="AA274" s="950" t="s">
        <v>387</v>
      </c>
      <c r="AB274" s="951"/>
      <c r="AC274" s="951"/>
      <c r="AD274" s="951"/>
      <c r="AE274" s="951"/>
      <c r="AF274" s="952"/>
      <c r="AG274" s="228"/>
      <c r="AH274" s="228"/>
      <c r="AK274" s="201"/>
      <c r="AT274" s="516"/>
      <c r="AU274" s="513" t="s">
        <v>253</v>
      </c>
      <c r="AV274" s="257">
        <f t="shared" ref="AV274:BA274" si="215">AV204/SUM($AV204:$BA204)</f>
        <v>0</v>
      </c>
      <c r="AW274" s="257">
        <f t="shared" si="215"/>
        <v>0</v>
      </c>
      <c r="AX274" s="257">
        <f t="shared" si="215"/>
        <v>0.14285714285714285</v>
      </c>
      <c r="AY274" s="257">
        <f t="shared" si="215"/>
        <v>0</v>
      </c>
      <c r="AZ274" s="257">
        <f t="shared" si="215"/>
        <v>0.2857142857142857</v>
      </c>
      <c r="BA274" s="257">
        <f t="shared" si="215"/>
        <v>0.5714285714285714</v>
      </c>
      <c r="BB274" s="297"/>
      <c r="BC274" s="297"/>
      <c r="BD274" s="257">
        <f t="shared" si="201"/>
        <v>1</v>
      </c>
      <c r="BK274" s="1027"/>
      <c r="BL274" s="427" t="s">
        <v>253</v>
      </c>
      <c r="BM274" s="257">
        <f t="shared" ref="BM274:BR274" si="216">BM204/SUM($BM204:$BR204)</f>
        <v>0</v>
      </c>
      <c r="BN274" s="257">
        <f t="shared" si="216"/>
        <v>0.2</v>
      </c>
      <c r="BO274" s="257">
        <f t="shared" si="216"/>
        <v>0.2</v>
      </c>
      <c r="BP274" s="257">
        <f t="shared" si="216"/>
        <v>0</v>
      </c>
      <c r="BQ274" s="257">
        <f t="shared" si="216"/>
        <v>0.2</v>
      </c>
      <c r="BR274" s="257">
        <f t="shared" si="216"/>
        <v>0.4</v>
      </c>
      <c r="BS274" s="297"/>
      <c r="BT274" s="297"/>
      <c r="BU274" s="257">
        <f t="shared" si="206"/>
        <v>1</v>
      </c>
      <c r="BX274" s="212"/>
    </row>
    <row r="275" spans="2:76" ht="40" customHeight="1" x14ac:dyDescent="0.35">
      <c r="B275" s="229"/>
      <c r="C275" s="229"/>
      <c r="D275" s="225"/>
      <c r="E275" s="233"/>
      <c r="F275" s="233"/>
      <c r="G275" s="233"/>
      <c r="H275" s="233"/>
      <c r="I275" s="233"/>
      <c r="J275" s="233"/>
      <c r="K275" s="228"/>
      <c r="L275" s="228"/>
      <c r="Y275" s="229"/>
      <c r="Z275" s="225"/>
      <c r="AA275" s="233"/>
      <c r="AB275" s="233"/>
      <c r="AC275" s="233"/>
      <c r="AD275" s="233"/>
      <c r="AE275" s="233"/>
      <c r="AF275" s="233"/>
      <c r="AG275" s="228"/>
      <c r="AH275" s="228"/>
      <c r="AK275" s="201"/>
      <c r="AT275" s="516"/>
      <c r="AU275" s="513" t="s">
        <v>254</v>
      </c>
      <c r="AV275" s="257">
        <f t="shared" ref="AV275:BA275" si="217">AV205/SUM($AV205:$BA205)</f>
        <v>0</v>
      </c>
      <c r="AW275" s="257">
        <f t="shared" si="217"/>
        <v>0</v>
      </c>
      <c r="AX275" s="257">
        <f t="shared" si="217"/>
        <v>0</v>
      </c>
      <c r="AY275" s="257">
        <f t="shared" si="217"/>
        <v>0</v>
      </c>
      <c r="AZ275" s="257">
        <f t="shared" si="217"/>
        <v>0.14285714285714285</v>
      </c>
      <c r="BA275" s="257">
        <f t="shared" si="217"/>
        <v>0.8571428571428571</v>
      </c>
      <c r="BB275" s="297"/>
      <c r="BC275" s="297"/>
      <c r="BD275" s="257">
        <f t="shared" si="201"/>
        <v>1</v>
      </c>
      <c r="BK275" s="1027"/>
      <c r="BL275" s="427" t="s">
        <v>254</v>
      </c>
      <c r="BM275" s="257">
        <f t="shared" ref="BM275:BR275" si="218">BM205/SUM($BM205:$BR205)</f>
        <v>0</v>
      </c>
      <c r="BN275" s="257">
        <f t="shared" si="218"/>
        <v>0</v>
      </c>
      <c r="BO275" s="257">
        <f t="shared" si="218"/>
        <v>0</v>
      </c>
      <c r="BP275" s="257">
        <f t="shared" si="218"/>
        <v>0.2</v>
      </c>
      <c r="BQ275" s="257">
        <f t="shared" si="218"/>
        <v>0</v>
      </c>
      <c r="BR275" s="257">
        <f t="shared" si="218"/>
        <v>0.8</v>
      </c>
      <c r="BS275" s="297"/>
      <c r="BT275" s="297"/>
      <c r="BU275" s="257">
        <f t="shared" si="206"/>
        <v>1</v>
      </c>
      <c r="BX275" s="212"/>
    </row>
    <row r="276" spans="2:76" ht="62.15" customHeight="1" x14ac:dyDescent="0.35">
      <c r="B276" s="229"/>
      <c r="C276" s="906" t="s">
        <v>388</v>
      </c>
      <c r="D276" s="907"/>
      <c r="E276" s="907"/>
      <c r="F276" s="907"/>
      <c r="G276" s="907"/>
      <c r="H276" s="907"/>
      <c r="I276" s="907"/>
      <c r="J276" s="907"/>
      <c r="K276" s="908"/>
      <c r="L276" s="228"/>
      <c r="Y276" s="906" t="s">
        <v>388</v>
      </c>
      <c r="Z276" s="907"/>
      <c r="AA276" s="907"/>
      <c r="AB276" s="907"/>
      <c r="AC276" s="907"/>
      <c r="AD276" s="907"/>
      <c r="AE276" s="907"/>
      <c r="AF276" s="907"/>
      <c r="AG276" s="908"/>
      <c r="AH276" s="228"/>
      <c r="AK276" s="201"/>
      <c r="AT276" s="516"/>
      <c r="AU276" s="513" t="s">
        <v>256</v>
      </c>
      <c r="AV276" s="257">
        <f t="shared" ref="AV276:BA276" si="219">AV206/SUM($AV206:$BA206)</f>
        <v>0</v>
      </c>
      <c r="AW276" s="257">
        <f t="shared" si="219"/>
        <v>0</v>
      </c>
      <c r="AX276" s="257">
        <f t="shared" si="219"/>
        <v>0</v>
      </c>
      <c r="AY276" s="257">
        <f t="shared" si="219"/>
        <v>0</v>
      </c>
      <c r="AZ276" s="257">
        <f t="shared" si="219"/>
        <v>0.14285714285714285</v>
      </c>
      <c r="BA276" s="257">
        <f t="shared" si="219"/>
        <v>0.8571428571428571</v>
      </c>
      <c r="BB276" s="297"/>
      <c r="BC276" s="297"/>
      <c r="BD276" s="257">
        <f t="shared" si="201"/>
        <v>1</v>
      </c>
      <c r="BK276" s="1027"/>
      <c r="BL276" s="427" t="s">
        <v>256</v>
      </c>
      <c r="BM276" s="257">
        <f t="shared" ref="BM276:BR276" si="220">BM206/SUM($BM206:$BR206)</f>
        <v>0</v>
      </c>
      <c r="BN276" s="257">
        <f t="shared" si="220"/>
        <v>0.2</v>
      </c>
      <c r="BO276" s="257">
        <f t="shared" si="220"/>
        <v>0</v>
      </c>
      <c r="BP276" s="257">
        <f t="shared" si="220"/>
        <v>0</v>
      </c>
      <c r="BQ276" s="257">
        <f t="shared" si="220"/>
        <v>0</v>
      </c>
      <c r="BR276" s="257">
        <f t="shared" si="220"/>
        <v>0.8</v>
      </c>
      <c r="BS276" s="297"/>
      <c r="BT276" s="297"/>
      <c r="BU276" s="257">
        <f t="shared" si="206"/>
        <v>1</v>
      </c>
    </row>
    <row r="277" spans="2:76" ht="40" customHeight="1" x14ac:dyDescent="0.35">
      <c r="B277" s="229"/>
      <c r="C277" s="229"/>
      <c r="D277" s="225"/>
      <c r="E277" s="233"/>
      <c r="F277" s="233"/>
      <c r="G277" s="233"/>
      <c r="H277" s="233"/>
      <c r="I277" s="233"/>
      <c r="J277" s="233"/>
      <c r="K277" s="228"/>
      <c r="L277" s="228"/>
      <c r="Y277" s="229"/>
      <c r="Z277" s="225"/>
      <c r="AA277" s="233"/>
      <c r="AB277" s="233"/>
      <c r="AC277" s="233"/>
      <c r="AD277" s="233"/>
      <c r="AE277" s="233"/>
      <c r="AF277" s="233"/>
      <c r="AG277" s="228"/>
      <c r="AH277" s="228"/>
      <c r="AK277" s="201"/>
      <c r="AT277" s="517"/>
      <c r="AU277" s="513" t="s">
        <v>258</v>
      </c>
      <c r="AV277" s="257">
        <f t="shared" ref="AV277:BA277" si="221">AV207/SUM($AV207:$BA207)</f>
        <v>0.14285714285714285</v>
      </c>
      <c r="AW277" s="257">
        <f t="shared" si="221"/>
        <v>0</v>
      </c>
      <c r="AX277" s="257">
        <f t="shared" si="221"/>
        <v>0</v>
      </c>
      <c r="AY277" s="257">
        <f t="shared" si="221"/>
        <v>0</v>
      </c>
      <c r="AZ277" s="257">
        <f t="shared" si="221"/>
        <v>0.42857142857142855</v>
      </c>
      <c r="BA277" s="257">
        <f t="shared" si="221"/>
        <v>0.42857142857142855</v>
      </c>
      <c r="BB277" s="297"/>
      <c r="BC277" s="297"/>
      <c r="BD277" s="257">
        <f t="shared" si="201"/>
        <v>1</v>
      </c>
      <c r="BK277" s="1026"/>
      <c r="BL277" s="427" t="s">
        <v>258</v>
      </c>
      <c r="BM277" s="257">
        <f t="shared" ref="BM277:BR277" si="222">BM207/SUM($BM207:$BR207)</f>
        <v>0</v>
      </c>
      <c r="BN277" s="257">
        <f t="shared" si="222"/>
        <v>0</v>
      </c>
      <c r="BO277" s="257">
        <f t="shared" si="222"/>
        <v>0</v>
      </c>
      <c r="BP277" s="257">
        <f t="shared" si="222"/>
        <v>0</v>
      </c>
      <c r="BQ277" s="257">
        <f t="shared" si="222"/>
        <v>0.2</v>
      </c>
      <c r="BR277" s="257">
        <f t="shared" si="222"/>
        <v>0.8</v>
      </c>
      <c r="BS277" s="297"/>
      <c r="BT277" s="297"/>
      <c r="BU277" s="257">
        <f t="shared" si="206"/>
        <v>1</v>
      </c>
    </row>
    <row r="278" spans="2:76" ht="40" customHeight="1" x14ac:dyDescent="0.35">
      <c r="B278" s="229"/>
      <c r="C278" s="229"/>
      <c r="D278" s="238"/>
      <c r="E278" s="270" t="s">
        <v>110</v>
      </c>
      <c r="F278" s="271" t="s">
        <v>111</v>
      </c>
      <c r="G278" s="272" t="s">
        <v>134</v>
      </c>
      <c r="H278" s="422" t="s">
        <v>359</v>
      </c>
      <c r="I278" s="270" t="s">
        <v>360</v>
      </c>
      <c r="J278" s="271" t="s">
        <v>361</v>
      </c>
      <c r="K278" s="269" t="s">
        <v>378</v>
      </c>
      <c r="L278" s="422" t="s">
        <v>359</v>
      </c>
      <c r="Y278" s="229"/>
      <c r="Z278" s="238"/>
      <c r="AA278" s="270" t="s">
        <v>110</v>
      </c>
      <c r="AB278" s="271" t="s">
        <v>111</v>
      </c>
      <c r="AC278" s="272" t="s">
        <v>134</v>
      </c>
      <c r="AD278" s="422" t="s">
        <v>359</v>
      </c>
      <c r="AE278" s="270" t="s">
        <v>360</v>
      </c>
      <c r="AF278" s="271" t="s">
        <v>361</v>
      </c>
      <c r="AG278" s="269" t="s">
        <v>378</v>
      </c>
      <c r="AH278" s="422" t="s">
        <v>359</v>
      </c>
      <c r="AK278" s="201"/>
      <c r="AT278" s="993" t="s">
        <v>257</v>
      </c>
      <c r="AU278" s="513" t="s">
        <v>259</v>
      </c>
      <c r="AV278" s="257">
        <f t="shared" ref="AV278:BA278" si="223">AV208/SUM($AV208:$BA208)</f>
        <v>0.14285714285714285</v>
      </c>
      <c r="AW278" s="257">
        <f t="shared" si="223"/>
        <v>0</v>
      </c>
      <c r="AX278" s="257">
        <f t="shared" si="223"/>
        <v>0</v>
      </c>
      <c r="AY278" s="257">
        <f t="shared" si="223"/>
        <v>0</v>
      </c>
      <c r="AZ278" s="257">
        <f t="shared" si="223"/>
        <v>0.42857142857142855</v>
      </c>
      <c r="BA278" s="257">
        <f t="shared" si="223"/>
        <v>0.42857142857142855</v>
      </c>
      <c r="BB278" s="297"/>
      <c r="BC278" s="297"/>
      <c r="BD278" s="257">
        <f t="shared" si="201"/>
        <v>1</v>
      </c>
      <c r="BK278" s="1025" t="s">
        <v>257</v>
      </c>
      <c r="BL278" s="427" t="s">
        <v>259</v>
      </c>
      <c r="BM278" s="257">
        <f t="shared" ref="BM278:BR278" si="224">BM208/SUM($BM208:$BR208)</f>
        <v>0</v>
      </c>
      <c r="BN278" s="257">
        <f t="shared" si="224"/>
        <v>0</v>
      </c>
      <c r="BO278" s="257">
        <f t="shared" si="224"/>
        <v>0</v>
      </c>
      <c r="BP278" s="257">
        <f t="shared" si="224"/>
        <v>0</v>
      </c>
      <c r="BQ278" s="257">
        <f t="shared" si="224"/>
        <v>0.2</v>
      </c>
      <c r="BR278" s="257">
        <f t="shared" si="224"/>
        <v>0.8</v>
      </c>
      <c r="BS278" s="297"/>
      <c r="BT278" s="297"/>
      <c r="BU278" s="257">
        <f t="shared" si="206"/>
        <v>1</v>
      </c>
    </row>
    <row r="279" spans="2:76" ht="40" customHeight="1" x14ac:dyDescent="0.35">
      <c r="B279" s="224"/>
      <c r="C279" s="224"/>
      <c r="D279" s="222" t="s">
        <v>388</v>
      </c>
      <c r="E279" s="273">
        <f>COUNTIF('All groups'!$YA:$YA,E$264)</f>
        <v>24</v>
      </c>
      <c r="F279" s="273">
        <f>COUNTIF('All groups'!$YA:$YA,F$264)</f>
        <v>7</v>
      </c>
      <c r="G279" s="273">
        <f>COUNTIF('All groups'!$YA:$YA,G$264)</f>
        <v>0</v>
      </c>
      <c r="H279" s="422">
        <f>$M$21-SUM(E279:G279)</f>
        <v>9</v>
      </c>
      <c r="I279" s="292">
        <f>E279/SUM(E279:H279)</f>
        <v>0.6</v>
      </c>
      <c r="J279" s="292">
        <f>F279/SUM(E279:H279)</f>
        <v>0.17499999999999999</v>
      </c>
      <c r="K279" s="292">
        <f>G279/SUM(E279:H279)</f>
        <v>0</v>
      </c>
      <c r="L279" s="292">
        <f>H279/SUM(E279:H279)</f>
        <v>0.22500000000000001</v>
      </c>
      <c r="Y279" s="224"/>
      <c r="Z279" s="328" t="s">
        <v>388</v>
      </c>
      <c r="AA279" s="273">
        <f>COUNTIF('All groups'!$LC:$LC,AA$264)</f>
        <v>7</v>
      </c>
      <c r="AB279" s="273">
        <f>COUNTIF('All groups'!$LC:$LC,AB$264)</f>
        <v>0</v>
      </c>
      <c r="AC279" s="273">
        <f>COUNTIF('All groups'!$LC:$LC,AC$264)</f>
        <v>0</v>
      </c>
      <c r="AD279" s="283">
        <v>0</v>
      </c>
      <c r="AE279" s="292">
        <v>1</v>
      </c>
      <c r="AF279" s="292">
        <f>AB279/SUM(AA279:AD279)</f>
        <v>0</v>
      </c>
      <c r="AG279" s="292">
        <f>AC279/SUM(AA279:AD279)</f>
        <v>0</v>
      </c>
      <c r="AH279" s="292">
        <f>AD279/SUM(AA279:AD279)</f>
        <v>0</v>
      </c>
      <c r="AK279" s="384"/>
      <c r="AT279" s="995"/>
      <c r="AU279" s="513" t="s">
        <v>261</v>
      </c>
      <c r="AV279" s="257">
        <f t="shared" ref="AV279:BA279" si="225">AV209/SUM($AV209:$BA209)</f>
        <v>0.14285714285714285</v>
      </c>
      <c r="AW279" s="257">
        <f t="shared" si="225"/>
        <v>0</v>
      </c>
      <c r="AX279" s="257">
        <f t="shared" si="225"/>
        <v>0</v>
      </c>
      <c r="AY279" s="257">
        <f t="shared" si="225"/>
        <v>0</v>
      </c>
      <c r="AZ279" s="257">
        <f t="shared" si="225"/>
        <v>0.14285714285714285</v>
      </c>
      <c r="BA279" s="257">
        <f t="shared" si="225"/>
        <v>0.7142857142857143</v>
      </c>
      <c r="BB279" s="297"/>
      <c r="BC279" s="297"/>
      <c r="BD279" s="257">
        <f t="shared" si="201"/>
        <v>1</v>
      </c>
      <c r="BK279" s="1026"/>
      <c r="BL279" s="427" t="s">
        <v>261</v>
      </c>
      <c r="BM279" s="257">
        <f t="shared" ref="BM279:BR279" si="226">BM209/SUM($BM209:$BR209)</f>
        <v>0</v>
      </c>
      <c r="BN279" s="257">
        <f t="shared" si="226"/>
        <v>0</v>
      </c>
      <c r="BO279" s="257">
        <f t="shared" si="226"/>
        <v>0</v>
      </c>
      <c r="BP279" s="257">
        <f t="shared" si="226"/>
        <v>0</v>
      </c>
      <c r="BQ279" s="257">
        <f t="shared" si="226"/>
        <v>0</v>
      </c>
      <c r="BR279" s="257">
        <f t="shared" si="226"/>
        <v>1</v>
      </c>
      <c r="BS279" s="297"/>
      <c r="BT279" s="297"/>
      <c r="BU279" s="257">
        <f t="shared" si="206"/>
        <v>1</v>
      </c>
    </row>
    <row r="280" spans="2:76" ht="40" customHeight="1" x14ac:dyDescent="0.35">
      <c r="B280" s="224"/>
      <c r="C280" s="224"/>
      <c r="D280" s="222" t="s">
        <v>381</v>
      </c>
      <c r="E280" s="273">
        <f>COUNTIF('All groups'!$YB:$YB,E$264)</f>
        <v>0</v>
      </c>
      <c r="F280" s="273">
        <f>COUNTIF('All groups'!$YB:$YB,F$264)</f>
        <v>24</v>
      </c>
      <c r="G280" s="273">
        <f>COUNTIF('All groups'!$YB:$YB,G$264)</f>
        <v>0</v>
      </c>
      <c r="H280" s="422"/>
      <c r="I280" s="274">
        <f>E280/SUM($E280:$F280)</f>
        <v>0</v>
      </c>
      <c r="J280" s="274">
        <f>F280/SUM($E280:$F280)</f>
        <v>1</v>
      </c>
      <c r="K280" s="274">
        <f>G280/SUM($E280:$F280)</f>
        <v>0</v>
      </c>
      <c r="Y280" s="224"/>
      <c r="Z280" s="328" t="s">
        <v>381</v>
      </c>
      <c r="AA280" s="273">
        <f>COUNTIF('All groups'!$YB:$YB,AA$264)</f>
        <v>0</v>
      </c>
      <c r="AB280" s="273">
        <v>7</v>
      </c>
      <c r="AC280" s="273">
        <f>COUNTIF('All groups'!$YB:$YB,AC$264)</f>
        <v>0</v>
      </c>
      <c r="AD280" s="422"/>
      <c r="AE280" s="274">
        <f>AA280/SUM($E280:$F280)</f>
        <v>0</v>
      </c>
      <c r="AF280" s="274">
        <v>1</v>
      </c>
      <c r="AG280" s="274">
        <f>AC280/SUM($E280:$F280)</f>
        <v>0</v>
      </c>
      <c r="AK280" s="201"/>
      <c r="AT280" s="993" t="s">
        <v>260</v>
      </c>
      <c r="AU280" s="513" t="s">
        <v>262</v>
      </c>
      <c r="AV280" s="257">
        <f t="shared" ref="AV280:BA280" si="227">AV210/SUM($AV210:$BA210)</f>
        <v>0.14285714285714285</v>
      </c>
      <c r="AW280" s="257">
        <f t="shared" si="227"/>
        <v>0</v>
      </c>
      <c r="AX280" s="257">
        <f t="shared" si="227"/>
        <v>0</v>
      </c>
      <c r="AY280" s="257">
        <f t="shared" si="227"/>
        <v>0</v>
      </c>
      <c r="AZ280" s="257">
        <f t="shared" si="227"/>
        <v>0</v>
      </c>
      <c r="BA280" s="257">
        <f t="shared" si="227"/>
        <v>0.8571428571428571</v>
      </c>
      <c r="BB280" s="297"/>
      <c r="BC280" s="297"/>
      <c r="BD280" s="257">
        <f t="shared" si="201"/>
        <v>1</v>
      </c>
      <c r="BK280" s="1025" t="s">
        <v>260</v>
      </c>
      <c r="BL280" s="427" t="s">
        <v>262</v>
      </c>
      <c r="BM280" s="257">
        <f t="shared" ref="BM280:BR280" si="228">BM210/SUM($BM210:$BR210)</f>
        <v>0</v>
      </c>
      <c r="BN280" s="257">
        <f t="shared" si="228"/>
        <v>0</v>
      </c>
      <c r="BO280" s="257">
        <f t="shared" si="228"/>
        <v>0</v>
      </c>
      <c r="BP280" s="257">
        <f t="shared" si="228"/>
        <v>0</v>
      </c>
      <c r="BQ280" s="257">
        <f t="shared" si="228"/>
        <v>0</v>
      </c>
      <c r="BR280" s="257">
        <f t="shared" si="228"/>
        <v>1</v>
      </c>
      <c r="BS280" s="297"/>
      <c r="BT280" s="297"/>
      <c r="BU280" s="257">
        <f t="shared" si="206"/>
        <v>1</v>
      </c>
    </row>
    <row r="281" spans="2:76" ht="40" customHeight="1" x14ac:dyDescent="0.35">
      <c r="B281" s="224"/>
      <c r="C281" s="224"/>
      <c r="D281" s="222" t="s">
        <v>382</v>
      </c>
      <c r="E281" s="953" t="s">
        <v>389</v>
      </c>
      <c r="F281" s="954"/>
      <c r="G281" s="954"/>
      <c r="H281" s="954"/>
      <c r="I281" s="954"/>
      <c r="J281" s="955"/>
      <c r="K281" s="227"/>
      <c r="L281" s="227"/>
      <c r="Y281" s="224"/>
      <c r="Z281" s="328" t="s">
        <v>382</v>
      </c>
      <c r="AA281" s="953" t="s">
        <v>1898</v>
      </c>
      <c r="AB281" s="954"/>
      <c r="AC281" s="954"/>
      <c r="AD281" s="954"/>
      <c r="AE281" s="954"/>
      <c r="AF281" s="955"/>
      <c r="AG281" s="227"/>
      <c r="AH281" s="227"/>
      <c r="AK281" s="201"/>
      <c r="AT281" s="994"/>
      <c r="AU281" s="513" t="s">
        <v>263</v>
      </c>
      <c r="AV281" s="257">
        <f t="shared" ref="AV281:BA281" si="229">AV211/SUM($AV211:$BA211)</f>
        <v>0.14285714285714285</v>
      </c>
      <c r="AW281" s="257">
        <f t="shared" si="229"/>
        <v>0</v>
      </c>
      <c r="AX281" s="257">
        <f t="shared" si="229"/>
        <v>0</v>
      </c>
      <c r="AY281" s="257">
        <f t="shared" si="229"/>
        <v>0.14285714285714285</v>
      </c>
      <c r="AZ281" s="257">
        <f t="shared" si="229"/>
        <v>0.14285714285714285</v>
      </c>
      <c r="BA281" s="257">
        <f t="shared" si="229"/>
        <v>0.5714285714285714</v>
      </c>
      <c r="BB281" s="297"/>
      <c r="BC281" s="297"/>
      <c r="BD281" s="257">
        <f t="shared" si="201"/>
        <v>1</v>
      </c>
      <c r="BK281" s="1027"/>
      <c r="BL281" s="427" t="s">
        <v>263</v>
      </c>
      <c r="BM281" s="257">
        <f t="shared" ref="BM281:BR281" si="230">BM211/SUM($BM211:$BR211)</f>
        <v>0</v>
      </c>
      <c r="BN281" s="257">
        <f t="shared" si="230"/>
        <v>0</v>
      </c>
      <c r="BO281" s="257">
        <f t="shared" si="230"/>
        <v>0</v>
      </c>
      <c r="BP281" s="257">
        <f t="shared" si="230"/>
        <v>0.2</v>
      </c>
      <c r="BQ281" s="257">
        <f t="shared" si="230"/>
        <v>0</v>
      </c>
      <c r="BR281" s="257">
        <f t="shared" si="230"/>
        <v>0.8</v>
      </c>
      <c r="BS281" s="297"/>
      <c r="BT281" s="297"/>
      <c r="BU281" s="257">
        <f t="shared" si="206"/>
        <v>1</v>
      </c>
    </row>
    <row r="282" spans="2:76" ht="40" customHeight="1" x14ac:dyDescent="0.35">
      <c r="B282" s="229"/>
      <c r="C282" s="229"/>
      <c r="D282" s="225"/>
      <c r="E282" s="233"/>
      <c r="F282" s="233"/>
      <c r="G282" s="233"/>
      <c r="H282" s="233"/>
      <c r="I282" s="233"/>
      <c r="J282" s="233"/>
      <c r="K282" s="228"/>
      <c r="L282" s="228"/>
      <c r="Y282" s="229"/>
      <c r="Z282" s="225"/>
      <c r="AA282" s="233"/>
      <c r="AB282" s="233"/>
      <c r="AC282" s="233"/>
      <c r="AD282" s="233"/>
      <c r="AE282" s="233"/>
      <c r="AF282" s="233"/>
      <c r="AG282" s="228"/>
      <c r="AH282" s="228"/>
      <c r="AK282" s="201"/>
      <c r="AT282" s="994"/>
      <c r="AU282" s="513" t="s">
        <v>264</v>
      </c>
      <c r="AV282" s="257">
        <f t="shared" ref="AV282:BA282" si="231">AV212/SUM($AV212:$BA212)</f>
        <v>0.14285714285714285</v>
      </c>
      <c r="AW282" s="257">
        <f t="shared" si="231"/>
        <v>0</v>
      </c>
      <c r="AX282" s="257">
        <f t="shared" si="231"/>
        <v>0</v>
      </c>
      <c r="AY282" s="257">
        <f t="shared" si="231"/>
        <v>0</v>
      </c>
      <c r="AZ282" s="257">
        <f t="shared" si="231"/>
        <v>0.14285714285714285</v>
      </c>
      <c r="BA282" s="257">
        <f t="shared" si="231"/>
        <v>0.7142857142857143</v>
      </c>
      <c r="BB282" s="297"/>
      <c r="BC282" s="297"/>
      <c r="BD282" s="257">
        <f t="shared" si="201"/>
        <v>1</v>
      </c>
      <c r="BK282" s="1027"/>
      <c r="BL282" s="427" t="s">
        <v>264</v>
      </c>
      <c r="BM282" s="257">
        <f t="shared" ref="BM282:BR282" si="232">BM212/SUM($BM212:$BR212)</f>
        <v>0</v>
      </c>
      <c r="BN282" s="257">
        <f t="shared" si="232"/>
        <v>0</v>
      </c>
      <c r="BO282" s="257">
        <f t="shared" si="232"/>
        <v>0</v>
      </c>
      <c r="BP282" s="257">
        <f t="shared" si="232"/>
        <v>0.2</v>
      </c>
      <c r="BQ282" s="257">
        <f t="shared" si="232"/>
        <v>0</v>
      </c>
      <c r="BR282" s="257">
        <f t="shared" si="232"/>
        <v>0.8</v>
      </c>
      <c r="BS282" s="297"/>
      <c r="BT282" s="297"/>
      <c r="BU282" s="257">
        <f t="shared" si="206"/>
        <v>1</v>
      </c>
    </row>
    <row r="283" spans="2:76" ht="40" customHeight="1" x14ac:dyDescent="0.35">
      <c r="B283" s="229"/>
      <c r="C283" s="906" t="s">
        <v>390</v>
      </c>
      <c r="D283" s="907"/>
      <c r="E283" s="907"/>
      <c r="F283" s="907"/>
      <c r="G283" s="907"/>
      <c r="H283" s="907"/>
      <c r="I283" s="907"/>
      <c r="J283" s="907"/>
      <c r="K283" s="908"/>
      <c r="L283" s="228"/>
      <c r="Y283" s="906" t="s">
        <v>390</v>
      </c>
      <c r="Z283" s="907"/>
      <c r="AA283" s="907"/>
      <c r="AB283" s="907"/>
      <c r="AC283" s="907"/>
      <c r="AD283" s="907"/>
      <c r="AE283" s="907"/>
      <c r="AF283" s="907"/>
      <c r="AG283" s="908"/>
      <c r="AH283" s="228"/>
      <c r="AK283" s="201"/>
      <c r="AT283" s="995"/>
      <c r="AU283" s="513" t="s">
        <v>266</v>
      </c>
      <c r="AV283" s="257">
        <f t="shared" ref="AV283:BA283" si="233">AV213/SUM($AV213:$BA213)</f>
        <v>0</v>
      </c>
      <c r="AW283" s="257">
        <f t="shared" si="233"/>
        <v>0</v>
      </c>
      <c r="AX283" s="257">
        <f t="shared" si="233"/>
        <v>0.14285714285714285</v>
      </c>
      <c r="AY283" s="257">
        <f t="shared" si="233"/>
        <v>0</v>
      </c>
      <c r="AZ283" s="257">
        <f t="shared" si="233"/>
        <v>0.5714285714285714</v>
      </c>
      <c r="BA283" s="257">
        <f t="shared" si="233"/>
        <v>0.2857142857142857</v>
      </c>
      <c r="BB283" s="297"/>
      <c r="BC283" s="297"/>
      <c r="BD283" s="257">
        <f t="shared" si="201"/>
        <v>0.99999999999999989</v>
      </c>
      <c r="BK283" s="1026"/>
      <c r="BL283" s="427" t="s">
        <v>266</v>
      </c>
      <c r="BM283" s="257">
        <f t="shared" ref="BM283:BR283" si="234">BM213/SUM($BM213:$BR213)</f>
        <v>0</v>
      </c>
      <c r="BN283" s="257">
        <f t="shared" si="234"/>
        <v>0</v>
      </c>
      <c r="BO283" s="257">
        <f t="shared" si="234"/>
        <v>0</v>
      </c>
      <c r="BP283" s="257">
        <f t="shared" si="234"/>
        <v>0.4</v>
      </c>
      <c r="BQ283" s="257">
        <f t="shared" si="234"/>
        <v>0.4</v>
      </c>
      <c r="BR283" s="257">
        <f t="shared" si="234"/>
        <v>0.2</v>
      </c>
      <c r="BS283" s="297"/>
      <c r="BT283" s="297"/>
      <c r="BU283" s="257">
        <f t="shared" si="206"/>
        <v>1</v>
      </c>
    </row>
    <row r="284" spans="2:76" ht="40" customHeight="1" x14ac:dyDescent="0.35">
      <c r="B284" s="229"/>
      <c r="C284" s="229"/>
      <c r="D284" s="225"/>
      <c r="E284" s="227"/>
      <c r="F284" s="228"/>
      <c r="G284" s="228"/>
      <c r="H284" s="226"/>
      <c r="I284" s="226"/>
      <c r="J284" s="226"/>
      <c r="K284" s="228"/>
      <c r="L284" s="228"/>
      <c r="Y284" s="229"/>
      <c r="Z284" s="225"/>
      <c r="AA284" s="227"/>
      <c r="AB284" s="228"/>
      <c r="AC284" s="228"/>
      <c r="AD284" s="226"/>
      <c r="AE284" s="226"/>
      <c r="AF284" s="226"/>
      <c r="AG284" s="228"/>
      <c r="AH284" s="228"/>
      <c r="AK284" s="201"/>
      <c r="AT284" s="515" t="s">
        <v>265</v>
      </c>
      <c r="AU284" s="513" t="s">
        <v>267</v>
      </c>
      <c r="AV284" s="257">
        <f t="shared" ref="AV284:BA284" si="235">AV214/SUM($AV214:$BA214)</f>
        <v>0.5714285714285714</v>
      </c>
      <c r="AW284" s="257">
        <f t="shared" si="235"/>
        <v>0</v>
      </c>
      <c r="AX284" s="257">
        <f t="shared" si="235"/>
        <v>0</v>
      </c>
      <c r="AY284" s="257">
        <f t="shared" si="235"/>
        <v>0.2857142857142857</v>
      </c>
      <c r="AZ284" s="257">
        <f t="shared" si="235"/>
        <v>0.14285714285714285</v>
      </c>
      <c r="BA284" s="257">
        <f t="shared" si="235"/>
        <v>0</v>
      </c>
      <c r="BB284" s="297"/>
      <c r="BC284" s="297"/>
      <c r="BD284" s="257">
        <f t="shared" si="201"/>
        <v>1</v>
      </c>
      <c r="BK284" s="1025" t="s">
        <v>265</v>
      </c>
      <c r="BL284" s="427" t="s">
        <v>267</v>
      </c>
      <c r="BM284" s="257">
        <f t="shared" ref="BM284:BR284" si="236">BM214/SUM($BM214:$BR214)</f>
        <v>0.2</v>
      </c>
      <c r="BN284" s="257">
        <f t="shared" si="236"/>
        <v>0</v>
      </c>
      <c r="BO284" s="257">
        <f t="shared" si="236"/>
        <v>0</v>
      </c>
      <c r="BP284" s="257">
        <f t="shared" si="236"/>
        <v>0.8</v>
      </c>
      <c r="BQ284" s="257">
        <f t="shared" si="236"/>
        <v>0</v>
      </c>
      <c r="BR284" s="257">
        <f t="shared" si="236"/>
        <v>0</v>
      </c>
      <c r="BS284" s="297"/>
      <c r="BT284" s="297"/>
      <c r="BU284" s="257">
        <f t="shared" si="206"/>
        <v>1</v>
      </c>
    </row>
    <row r="285" spans="2:76" ht="40" customHeight="1" x14ac:dyDescent="0.35">
      <c r="B285" s="229"/>
      <c r="C285" s="229"/>
      <c r="D285" s="238"/>
      <c r="E285" s="270" t="s">
        <v>110</v>
      </c>
      <c r="F285" s="271" t="s">
        <v>111</v>
      </c>
      <c r="G285" s="272" t="s">
        <v>134</v>
      </c>
      <c r="H285" s="422" t="s">
        <v>359</v>
      </c>
      <c r="I285" s="270" t="s">
        <v>360</v>
      </c>
      <c r="J285" s="271" t="s">
        <v>361</v>
      </c>
      <c r="K285" s="269" t="s">
        <v>378</v>
      </c>
      <c r="L285" s="422" t="s">
        <v>359</v>
      </c>
      <c r="Y285" s="229"/>
      <c r="Z285" s="238"/>
      <c r="AA285" s="270" t="s">
        <v>110</v>
      </c>
      <c r="AB285" s="271" t="s">
        <v>111</v>
      </c>
      <c r="AC285" s="272" t="s">
        <v>134</v>
      </c>
      <c r="AD285" s="422" t="s">
        <v>359</v>
      </c>
      <c r="AE285" s="270" t="s">
        <v>360</v>
      </c>
      <c r="AF285" s="271" t="s">
        <v>361</v>
      </c>
      <c r="AG285" s="269" t="s">
        <v>378</v>
      </c>
      <c r="AH285" s="422" t="s">
        <v>359</v>
      </c>
      <c r="AK285" s="201"/>
      <c r="AT285" s="516"/>
      <c r="AU285" s="513" t="s">
        <v>268</v>
      </c>
      <c r="AV285" s="257">
        <f t="shared" ref="AV285:BA285" si="237">AV215/SUM($AV215:$BA215)</f>
        <v>0.14285714285714285</v>
      </c>
      <c r="AW285" s="257">
        <f t="shared" si="237"/>
        <v>0</v>
      </c>
      <c r="AX285" s="257">
        <f t="shared" si="237"/>
        <v>0</v>
      </c>
      <c r="AY285" s="257">
        <f t="shared" si="237"/>
        <v>0.14285714285714285</v>
      </c>
      <c r="AZ285" s="257">
        <f t="shared" si="237"/>
        <v>0.42857142857142855</v>
      </c>
      <c r="BA285" s="257">
        <f t="shared" si="237"/>
        <v>0.2857142857142857</v>
      </c>
      <c r="BB285" s="297"/>
      <c r="BC285" s="297"/>
      <c r="BD285" s="257">
        <f t="shared" si="201"/>
        <v>0.99999999999999989</v>
      </c>
      <c r="BK285" s="1027"/>
      <c r="BL285" s="427" t="s">
        <v>268</v>
      </c>
      <c r="BM285" s="257">
        <f t="shared" ref="BM285:BR285" si="238">BM215/SUM($BM215:$BR215)</f>
        <v>0</v>
      </c>
      <c r="BN285" s="257">
        <f t="shared" si="238"/>
        <v>0</v>
      </c>
      <c r="BO285" s="257">
        <f t="shared" si="238"/>
        <v>0</v>
      </c>
      <c r="BP285" s="257">
        <f t="shared" si="238"/>
        <v>0.4</v>
      </c>
      <c r="BQ285" s="257">
        <f t="shared" si="238"/>
        <v>0.2</v>
      </c>
      <c r="BR285" s="257">
        <f t="shared" si="238"/>
        <v>0.4</v>
      </c>
      <c r="BS285" s="297"/>
      <c r="BT285" s="297"/>
      <c r="BU285" s="257">
        <f t="shared" si="206"/>
        <v>1</v>
      </c>
    </row>
    <row r="286" spans="2:76" ht="40" customHeight="1" x14ac:dyDescent="0.35">
      <c r="B286" s="224"/>
      <c r="C286" s="224"/>
      <c r="D286" s="222" t="s">
        <v>390</v>
      </c>
      <c r="E286" s="273">
        <f>COUNTIF('All groups'!$YD:$YD,E$264)</f>
        <v>16</v>
      </c>
      <c r="F286" s="273">
        <f>COUNTIF('All groups'!$YD:$YD,F$264)</f>
        <v>16</v>
      </c>
      <c r="G286" s="273">
        <f>COUNTIF('All groups'!$YD:$YD,G$264)</f>
        <v>0</v>
      </c>
      <c r="H286" s="422">
        <f>$M$21-SUM(E286:G286)</f>
        <v>8</v>
      </c>
      <c r="I286" s="292">
        <f>E286/SUM(E286:H286)</f>
        <v>0.4</v>
      </c>
      <c r="J286" s="292">
        <f>F286/SUM(E286:H286)</f>
        <v>0.4</v>
      </c>
      <c r="K286" s="292">
        <f>G286/SUM(E286:H286)</f>
        <v>0</v>
      </c>
      <c r="L286" s="292">
        <f>H286/SUM(E286:H286)</f>
        <v>0.2</v>
      </c>
      <c r="Y286" s="224"/>
      <c r="Z286" s="328" t="s">
        <v>390</v>
      </c>
      <c r="AA286" s="273">
        <f>COUNTIF('All groups'!$LF:$LF,AA$264)</f>
        <v>6</v>
      </c>
      <c r="AB286" s="273">
        <f>COUNTIF('All groups'!$LF:$LF,AB$264)</f>
        <v>1</v>
      </c>
      <c r="AC286" s="273">
        <f>COUNTIF('All groups'!$LF:$LF,AC$264)</f>
        <v>0</v>
      </c>
      <c r="AD286" s="283">
        <v>0</v>
      </c>
      <c r="AE286" s="292">
        <v>0.86</v>
      </c>
      <c r="AF286" s="292">
        <v>0.14000000000000001</v>
      </c>
      <c r="AG286" s="292">
        <f>AC286/SUM(AA286:AD286)</f>
        <v>0</v>
      </c>
      <c r="AH286" s="292">
        <f>AD286/SUM(AA286:AD286)</f>
        <v>0</v>
      </c>
      <c r="AK286" s="201"/>
      <c r="AT286" s="516"/>
      <c r="AU286" s="513" t="s">
        <v>269</v>
      </c>
      <c r="AV286" s="257">
        <f t="shared" ref="AV286:BA286" si="239">AV216/SUM($AV216:$BA216)</f>
        <v>0.14285714285714285</v>
      </c>
      <c r="AW286" s="257">
        <f t="shared" si="239"/>
        <v>0</v>
      </c>
      <c r="AX286" s="257">
        <f t="shared" si="239"/>
        <v>0</v>
      </c>
      <c r="AY286" s="257">
        <f t="shared" si="239"/>
        <v>0.14285714285714285</v>
      </c>
      <c r="AZ286" s="257">
        <f t="shared" si="239"/>
        <v>0.5714285714285714</v>
      </c>
      <c r="BA286" s="257">
        <f t="shared" si="239"/>
        <v>0.14285714285714285</v>
      </c>
      <c r="BB286" s="297"/>
      <c r="BC286" s="297"/>
      <c r="BD286" s="257">
        <f t="shared" si="201"/>
        <v>1</v>
      </c>
      <c r="BK286" s="1027"/>
      <c r="BL286" s="427" t="s">
        <v>269</v>
      </c>
      <c r="BM286" s="257">
        <f t="shared" ref="BM286:BR286" si="240">BM216/SUM($BM216:$BR216)</f>
        <v>0</v>
      </c>
      <c r="BN286" s="257">
        <f t="shared" si="240"/>
        <v>0</v>
      </c>
      <c r="BO286" s="257">
        <f t="shared" si="240"/>
        <v>0.2</v>
      </c>
      <c r="BP286" s="257">
        <f t="shared" si="240"/>
        <v>0</v>
      </c>
      <c r="BQ286" s="257">
        <f t="shared" si="240"/>
        <v>0.2</v>
      </c>
      <c r="BR286" s="257">
        <f t="shared" si="240"/>
        <v>0.6</v>
      </c>
      <c r="BS286" s="297"/>
      <c r="BT286" s="297"/>
      <c r="BU286" s="257">
        <f t="shared" si="206"/>
        <v>1</v>
      </c>
    </row>
    <row r="287" spans="2:76" ht="40" customHeight="1" x14ac:dyDescent="0.35">
      <c r="B287" s="224"/>
      <c r="C287" s="224"/>
      <c r="D287" s="222" t="s">
        <v>381</v>
      </c>
      <c r="E287" s="273">
        <f>COUNTIF('All groups'!$YF:$YF,E$264)</f>
        <v>0</v>
      </c>
      <c r="F287" s="273">
        <f>COUNTIF('All groups'!$YF:$YF,F$264)</f>
        <v>15</v>
      </c>
      <c r="G287" s="273">
        <f>COUNTIF('All groups'!$YF:$YF,G$264)</f>
        <v>0</v>
      </c>
      <c r="H287" s="422">
        <f>E286-F287</f>
        <v>1</v>
      </c>
      <c r="I287" s="274">
        <f>E287/SUM($E287:$F287)</f>
        <v>0</v>
      </c>
      <c r="J287" s="293">
        <f>F287/E286</f>
        <v>0.9375</v>
      </c>
      <c r="K287" s="274">
        <f>G287/SUM($E287:$F287)</f>
        <v>0</v>
      </c>
      <c r="Y287" s="224"/>
      <c r="Z287" s="328" t="s">
        <v>381</v>
      </c>
      <c r="AA287" s="273">
        <f>COUNTIF('All groups'!$YF:$YF,AA$264)</f>
        <v>0</v>
      </c>
      <c r="AB287" s="273">
        <v>6</v>
      </c>
      <c r="AC287" s="273">
        <f>COUNTIF('All groups'!$YF:$YF,AC$264)</f>
        <v>0</v>
      </c>
      <c r="AD287" s="422">
        <f>AA286-AB287</f>
        <v>0</v>
      </c>
      <c r="AE287" s="274">
        <f>AA287/SUM($E287:$F287)</f>
        <v>0</v>
      </c>
      <c r="AF287" s="293">
        <f>AB287/AA286</f>
        <v>1</v>
      </c>
      <c r="AG287" s="274">
        <f>AC287/SUM($E287:$F287)</f>
        <v>0</v>
      </c>
      <c r="AK287" s="201"/>
      <c r="AT287" s="516"/>
      <c r="AU287" s="513" t="s">
        <v>270</v>
      </c>
      <c r="AV287" s="257">
        <f t="shared" ref="AV287:BA287" si="241">AV217/SUM($AV217:$BA217)</f>
        <v>0</v>
      </c>
      <c r="AW287" s="257">
        <f t="shared" si="241"/>
        <v>0</v>
      </c>
      <c r="AX287" s="257">
        <f t="shared" si="241"/>
        <v>0</v>
      </c>
      <c r="AY287" s="257">
        <f t="shared" si="241"/>
        <v>0.2857142857142857</v>
      </c>
      <c r="AZ287" s="257">
        <f t="shared" si="241"/>
        <v>0.42857142857142855</v>
      </c>
      <c r="BA287" s="257">
        <f t="shared" si="241"/>
        <v>0.2857142857142857</v>
      </c>
      <c r="BB287" s="297"/>
      <c r="BC287" s="297"/>
      <c r="BD287" s="257">
        <f t="shared" si="201"/>
        <v>0.99999999999999989</v>
      </c>
      <c r="BK287" s="1027"/>
      <c r="BL287" s="427" t="s">
        <v>270</v>
      </c>
      <c r="BM287" s="257">
        <f t="shared" ref="BM287:BR287" si="242">BM217/SUM($BM217:$BR217)</f>
        <v>0</v>
      </c>
      <c r="BN287" s="257">
        <f t="shared" si="242"/>
        <v>0</v>
      </c>
      <c r="BO287" s="257">
        <f t="shared" si="242"/>
        <v>0.2</v>
      </c>
      <c r="BP287" s="257">
        <f t="shared" si="242"/>
        <v>0</v>
      </c>
      <c r="BQ287" s="257">
        <f t="shared" si="242"/>
        <v>0.4</v>
      </c>
      <c r="BR287" s="257">
        <f t="shared" si="242"/>
        <v>0.4</v>
      </c>
      <c r="BS287" s="297"/>
      <c r="BT287" s="297"/>
      <c r="BU287" s="257">
        <f t="shared" si="206"/>
        <v>1</v>
      </c>
    </row>
    <row r="288" spans="2:76" ht="40" customHeight="1" x14ac:dyDescent="0.35">
      <c r="B288" s="224"/>
      <c r="C288" s="224"/>
      <c r="D288" s="222" t="s">
        <v>382</v>
      </c>
      <c r="E288" s="953" t="s">
        <v>391</v>
      </c>
      <c r="F288" s="954"/>
      <c r="G288" s="954"/>
      <c r="H288" s="954"/>
      <c r="I288" s="954"/>
      <c r="J288" s="955"/>
      <c r="K288" s="228"/>
      <c r="L288" s="228"/>
      <c r="Y288" s="224"/>
      <c r="Z288" s="328" t="s">
        <v>382</v>
      </c>
      <c r="AA288" s="953" t="s">
        <v>384</v>
      </c>
      <c r="AB288" s="954"/>
      <c r="AC288" s="954"/>
      <c r="AD288" s="954"/>
      <c r="AE288" s="954"/>
      <c r="AF288" s="955"/>
      <c r="AG288" s="228"/>
      <c r="AH288" s="228"/>
      <c r="AK288" s="201"/>
      <c r="AT288" s="517"/>
      <c r="AU288" s="513" t="s">
        <v>272</v>
      </c>
      <c r="AV288" s="257">
        <f t="shared" ref="AV288:BA288" si="243">AV218/SUM($AV218:$BA218)</f>
        <v>0</v>
      </c>
      <c r="AW288" s="257">
        <f t="shared" si="243"/>
        <v>0</v>
      </c>
      <c r="AX288" s="257">
        <f t="shared" si="243"/>
        <v>0</v>
      </c>
      <c r="AY288" s="257">
        <f t="shared" si="243"/>
        <v>0.16666666666666666</v>
      </c>
      <c r="AZ288" s="257">
        <f t="shared" si="243"/>
        <v>0.33333333333333331</v>
      </c>
      <c r="BA288" s="257">
        <f t="shared" si="243"/>
        <v>0.5</v>
      </c>
      <c r="BB288" s="297"/>
      <c r="BC288" s="297"/>
      <c r="BD288" s="257">
        <f t="shared" si="201"/>
        <v>1</v>
      </c>
      <c r="BK288" s="1026"/>
      <c r="BL288" s="427" t="s">
        <v>272</v>
      </c>
      <c r="BM288" s="257">
        <f t="shared" ref="BM288:BR288" si="244">BM218/SUM($BM218:$BR218)</f>
        <v>0</v>
      </c>
      <c r="BN288" s="257">
        <f t="shared" si="244"/>
        <v>0</v>
      </c>
      <c r="BO288" s="257">
        <f t="shared" si="244"/>
        <v>0</v>
      </c>
      <c r="BP288" s="257">
        <f t="shared" si="244"/>
        <v>0</v>
      </c>
      <c r="BQ288" s="257">
        <f t="shared" si="244"/>
        <v>0.2</v>
      </c>
      <c r="BR288" s="257">
        <f t="shared" si="244"/>
        <v>0.8</v>
      </c>
      <c r="BS288" s="297"/>
      <c r="BT288" s="297"/>
      <c r="BU288" s="257">
        <f t="shared" si="206"/>
        <v>1</v>
      </c>
    </row>
    <row r="289" spans="2:73" ht="40" customHeight="1" x14ac:dyDescent="0.35">
      <c r="B289" s="229"/>
      <c r="C289" s="229"/>
      <c r="D289" s="925" t="s">
        <v>392</v>
      </c>
      <c r="E289" s="234" t="s">
        <v>393</v>
      </c>
      <c r="F289" s="824" t="s">
        <v>394</v>
      </c>
      <c r="G289" s="824"/>
      <c r="H289" s="824"/>
      <c r="I289" s="824"/>
      <c r="J289" s="824"/>
      <c r="K289" s="228"/>
      <c r="L289" s="228"/>
      <c r="M289" s="420" t="s">
        <v>395</v>
      </c>
      <c r="N289" s="409">
        <v>2</v>
      </c>
      <c r="Y289" s="229"/>
      <c r="Z289" s="830" t="s">
        <v>392</v>
      </c>
      <c r="AA289" s="346" t="s">
        <v>396</v>
      </c>
      <c r="AB289" s="824" t="s">
        <v>397</v>
      </c>
      <c r="AC289" s="824"/>
      <c r="AD289" s="824"/>
      <c r="AE289" s="824"/>
      <c r="AF289" s="824"/>
      <c r="AG289" s="228"/>
      <c r="AH289" s="228"/>
      <c r="AJ289" s="343"/>
      <c r="AK289" s="205"/>
      <c r="AL289" s="201"/>
      <c r="AT289" s="515" t="s">
        <v>271</v>
      </c>
      <c r="AU289" s="513" t="s">
        <v>273</v>
      </c>
      <c r="AV289" s="257">
        <f t="shared" ref="AV289:BA289" si="245">AV219/SUM($AV219:$BA219)</f>
        <v>0</v>
      </c>
      <c r="AW289" s="257">
        <f t="shared" si="245"/>
        <v>0</v>
      </c>
      <c r="AX289" s="257">
        <f t="shared" si="245"/>
        <v>0</v>
      </c>
      <c r="AY289" s="257">
        <f t="shared" si="245"/>
        <v>0.16666666666666666</v>
      </c>
      <c r="AZ289" s="257">
        <f t="shared" si="245"/>
        <v>0.33333333333333331</v>
      </c>
      <c r="BA289" s="257">
        <f t="shared" si="245"/>
        <v>0.5</v>
      </c>
      <c r="BB289" s="297"/>
      <c r="BC289" s="297"/>
      <c r="BD289" s="257">
        <f t="shared" si="201"/>
        <v>1</v>
      </c>
      <c r="BK289" s="1025" t="s">
        <v>271</v>
      </c>
      <c r="BL289" s="427" t="s">
        <v>273</v>
      </c>
      <c r="BM289" s="257">
        <f t="shared" ref="BM289:BR289" si="246">BM219/SUM($BM219:$BR219)</f>
        <v>0</v>
      </c>
      <c r="BN289" s="257">
        <f t="shared" si="246"/>
        <v>0</v>
      </c>
      <c r="BO289" s="257">
        <f t="shared" si="246"/>
        <v>0</v>
      </c>
      <c r="BP289" s="257">
        <f t="shared" si="246"/>
        <v>0</v>
      </c>
      <c r="BQ289" s="257">
        <f t="shared" si="246"/>
        <v>0</v>
      </c>
      <c r="BR289" s="257">
        <f t="shared" si="246"/>
        <v>1</v>
      </c>
      <c r="BS289" s="297"/>
      <c r="BT289" s="297"/>
      <c r="BU289" s="257">
        <f t="shared" si="206"/>
        <v>1</v>
      </c>
    </row>
    <row r="290" spans="2:73" ht="40" customHeight="1" x14ac:dyDescent="0.35">
      <c r="B290" s="229"/>
      <c r="C290" s="229"/>
      <c r="D290" s="925"/>
      <c r="E290" s="234" t="s">
        <v>398</v>
      </c>
      <c r="F290" s="824" t="s">
        <v>399</v>
      </c>
      <c r="G290" s="824"/>
      <c r="H290" s="824"/>
      <c r="I290" s="824"/>
      <c r="J290" s="824"/>
      <c r="K290" s="228"/>
      <c r="L290" s="228"/>
      <c r="M290" s="409" t="s">
        <v>400</v>
      </c>
      <c r="N290" s="409">
        <v>2</v>
      </c>
      <c r="Y290" s="229"/>
      <c r="Z290" s="830"/>
      <c r="AA290" s="346" t="s">
        <v>324</v>
      </c>
      <c r="AB290" s="824" t="s">
        <v>401</v>
      </c>
      <c r="AC290" s="824"/>
      <c r="AD290" s="824"/>
      <c r="AE290" s="824"/>
      <c r="AF290" s="824"/>
      <c r="AG290" s="228"/>
      <c r="AH290" s="228"/>
      <c r="AJ290" s="205"/>
      <c r="AK290" s="205"/>
      <c r="AL290" s="201"/>
      <c r="AT290" s="516"/>
      <c r="AU290" s="513" t="s">
        <v>274</v>
      </c>
      <c r="AV290" s="257">
        <f t="shared" ref="AV290:BA290" si="247">AV220/SUM($AV220:$BA220)</f>
        <v>0</v>
      </c>
      <c r="AW290" s="257">
        <f t="shared" si="247"/>
        <v>0</v>
      </c>
      <c r="AX290" s="257">
        <f t="shared" si="247"/>
        <v>0</v>
      </c>
      <c r="AY290" s="257">
        <f t="shared" si="247"/>
        <v>0.16666666666666666</v>
      </c>
      <c r="AZ290" s="257">
        <f t="shared" si="247"/>
        <v>0.33333333333333331</v>
      </c>
      <c r="BA290" s="257">
        <f t="shared" si="247"/>
        <v>0.5</v>
      </c>
      <c r="BB290" s="297"/>
      <c r="BC290" s="297"/>
      <c r="BD290" s="257">
        <f t="shared" si="201"/>
        <v>1</v>
      </c>
      <c r="BK290" s="1027"/>
      <c r="BL290" s="427" t="s">
        <v>274</v>
      </c>
      <c r="BM290" s="257">
        <f t="shared" ref="BM290:BR290" si="248">BM220/SUM($BM220:$BR220)</f>
        <v>0</v>
      </c>
      <c r="BN290" s="257">
        <f t="shared" si="248"/>
        <v>0</v>
      </c>
      <c r="BO290" s="257">
        <f t="shared" si="248"/>
        <v>0</v>
      </c>
      <c r="BP290" s="257">
        <f t="shared" si="248"/>
        <v>0.2</v>
      </c>
      <c r="BQ290" s="257">
        <f t="shared" si="248"/>
        <v>0</v>
      </c>
      <c r="BR290" s="257">
        <f t="shared" si="248"/>
        <v>0.8</v>
      </c>
      <c r="BS290" s="297"/>
      <c r="BT290" s="297"/>
      <c r="BU290" s="257">
        <f t="shared" si="206"/>
        <v>1</v>
      </c>
    </row>
    <row r="291" spans="2:73" ht="40" customHeight="1" x14ac:dyDescent="0.35">
      <c r="B291" s="229"/>
      <c r="C291" s="229"/>
      <c r="D291" s="925"/>
      <c r="E291" s="234" t="s">
        <v>363</v>
      </c>
      <c r="F291" s="824" t="s">
        <v>402</v>
      </c>
      <c r="G291" s="824"/>
      <c r="H291" s="824"/>
      <c r="I291" s="824"/>
      <c r="J291" s="824"/>
      <c r="K291" s="228"/>
      <c r="L291" s="228"/>
      <c r="M291" s="409" t="s">
        <v>403</v>
      </c>
      <c r="N291" s="409">
        <v>5</v>
      </c>
      <c r="Y291" s="229"/>
      <c r="Z291" s="830"/>
      <c r="AA291" s="346" t="s">
        <v>328</v>
      </c>
      <c r="AB291" s="824" t="s">
        <v>404</v>
      </c>
      <c r="AC291" s="824"/>
      <c r="AD291" s="824"/>
      <c r="AE291" s="824"/>
      <c r="AF291" s="824"/>
      <c r="AG291" s="228"/>
      <c r="AH291" s="228"/>
      <c r="AJ291" s="205"/>
      <c r="AK291" s="205"/>
      <c r="AL291" s="201"/>
      <c r="AT291" s="516"/>
      <c r="AU291" s="513" t="s">
        <v>275</v>
      </c>
      <c r="AV291" s="257">
        <f t="shared" ref="AV291:BA291" si="249">AV221/SUM($AV221:$BA221)</f>
        <v>0</v>
      </c>
      <c r="AW291" s="257">
        <f t="shared" si="249"/>
        <v>0</v>
      </c>
      <c r="AX291" s="257">
        <f t="shared" si="249"/>
        <v>0</v>
      </c>
      <c r="AY291" s="257">
        <f t="shared" si="249"/>
        <v>0.16666666666666666</v>
      </c>
      <c r="AZ291" s="257">
        <f t="shared" si="249"/>
        <v>0.33333333333333331</v>
      </c>
      <c r="BA291" s="257">
        <f t="shared" si="249"/>
        <v>0.5</v>
      </c>
      <c r="BB291" s="297"/>
      <c r="BC291" s="297"/>
      <c r="BD291" s="257">
        <f t="shared" si="201"/>
        <v>1</v>
      </c>
      <c r="BK291" s="1027"/>
      <c r="BL291" s="427" t="s">
        <v>275</v>
      </c>
      <c r="BM291" s="257">
        <f t="shared" ref="BM291:BR291" si="250">BM221/SUM($BM221:$BR221)</f>
        <v>0</v>
      </c>
      <c r="BN291" s="257">
        <f t="shared" si="250"/>
        <v>0</v>
      </c>
      <c r="BO291" s="257">
        <f t="shared" si="250"/>
        <v>0</v>
      </c>
      <c r="BP291" s="257">
        <f t="shared" si="250"/>
        <v>0</v>
      </c>
      <c r="BQ291" s="257">
        <f t="shared" si="250"/>
        <v>0.2</v>
      </c>
      <c r="BR291" s="257">
        <f t="shared" si="250"/>
        <v>0.8</v>
      </c>
      <c r="BS291" s="297"/>
      <c r="BT291" s="297"/>
      <c r="BU291" s="257">
        <f t="shared" si="206"/>
        <v>1</v>
      </c>
    </row>
    <row r="292" spans="2:73" ht="40" customHeight="1" x14ac:dyDescent="0.35">
      <c r="B292" s="229"/>
      <c r="C292" s="229"/>
      <c r="D292" s="925"/>
      <c r="E292" s="234" t="s">
        <v>405</v>
      </c>
      <c r="F292" s="824" t="s">
        <v>406</v>
      </c>
      <c r="G292" s="824"/>
      <c r="H292" s="824"/>
      <c r="I292" s="824"/>
      <c r="J292" s="824"/>
      <c r="K292" s="228"/>
      <c r="L292" s="228"/>
      <c r="M292" s="409" t="s">
        <v>407</v>
      </c>
      <c r="N292" s="409">
        <v>2</v>
      </c>
      <c r="Y292" s="229"/>
      <c r="Z292" s="830"/>
      <c r="AA292" s="346" t="s">
        <v>332</v>
      </c>
      <c r="AB292" s="824" t="s">
        <v>408</v>
      </c>
      <c r="AC292" s="824"/>
      <c r="AD292" s="824"/>
      <c r="AE292" s="824"/>
      <c r="AF292" s="824"/>
      <c r="AG292" s="228"/>
      <c r="AH292" s="228"/>
      <c r="AJ292" s="205"/>
      <c r="AK292" s="205"/>
      <c r="AL292" s="201"/>
      <c r="AT292" s="516"/>
      <c r="AU292" s="513" t="s">
        <v>276</v>
      </c>
      <c r="AV292" s="257">
        <f t="shared" ref="AV292:BA292" si="251">AV222/SUM($AV222:$BA222)</f>
        <v>0</v>
      </c>
      <c r="AW292" s="257">
        <f t="shared" si="251"/>
        <v>0</v>
      </c>
      <c r="AX292" s="257">
        <f t="shared" si="251"/>
        <v>0</v>
      </c>
      <c r="AY292" s="257">
        <f t="shared" si="251"/>
        <v>0.16666666666666666</v>
      </c>
      <c r="AZ292" s="257">
        <f t="shared" si="251"/>
        <v>0.33333333333333331</v>
      </c>
      <c r="BA292" s="257">
        <f t="shared" si="251"/>
        <v>0.5</v>
      </c>
      <c r="BB292" s="297"/>
      <c r="BC292" s="297"/>
      <c r="BD292" s="257">
        <f t="shared" si="201"/>
        <v>1</v>
      </c>
      <c r="BK292" s="1027"/>
      <c r="BL292" s="427" t="s">
        <v>276</v>
      </c>
      <c r="BM292" s="257">
        <f t="shared" ref="BM292:BR292" si="252">BM222/SUM($BM222:$BR222)</f>
        <v>0</v>
      </c>
      <c r="BN292" s="257">
        <f t="shared" si="252"/>
        <v>0</v>
      </c>
      <c r="BO292" s="257">
        <f t="shared" si="252"/>
        <v>0</v>
      </c>
      <c r="BP292" s="257">
        <f t="shared" si="252"/>
        <v>0</v>
      </c>
      <c r="BQ292" s="257">
        <f t="shared" si="252"/>
        <v>0.4</v>
      </c>
      <c r="BR292" s="257">
        <f t="shared" si="252"/>
        <v>0.6</v>
      </c>
      <c r="BS292" s="297"/>
      <c r="BT292" s="297"/>
      <c r="BU292" s="257">
        <f t="shared" si="206"/>
        <v>1</v>
      </c>
    </row>
    <row r="293" spans="2:73" ht="40" customHeight="1" x14ac:dyDescent="0.35">
      <c r="B293" s="229"/>
      <c r="C293" s="229"/>
      <c r="D293" s="925"/>
      <c r="E293" s="234" t="s">
        <v>409</v>
      </c>
      <c r="F293" s="824" t="s">
        <v>410</v>
      </c>
      <c r="G293" s="824"/>
      <c r="H293" s="824"/>
      <c r="I293" s="824"/>
      <c r="J293" s="824"/>
      <c r="K293" s="228"/>
      <c r="L293" s="228"/>
      <c r="M293" s="409" t="s">
        <v>410</v>
      </c>
      <c r="N293" s="409">
        <v>1</v>
      </c>
      <c r="Y293" s="229"/>
      <c r="Z293" s="224"/>
      <c r="AA293" s="345"/>
      <c r="AB293" s="924"/>
      <c r="AC293" s="924"/>
      <c r="AD293" s="924"/>
      <c r="AE293" s="924"/>
      <c r="AF293" s="924"/>
      <c r="AG293" s="228"/>
      <c r="AH293" s="228"/>
      <c r="AJ293" s="205"/>
      <c r="AK293" s="205"/>
      <c r="AL293" s="201"/>
      <c r="AT293" s="516"/>
      <c r="AU293" s="513" t="s">
        <v>277</v>
      </c>
      <c r="AV293" s="257">
        <f t="shared" ref="AV293:BA293" si="253">AV223/SUM($AV223:$BA223)</f>
        <v>0</v>
      </c>
      <c r="AW293" s="257">
        <f t="shared" si="253"/>
        <v>0</v>
      </c>
      <c r="AX293" s="257">
        <f t="shared" si="253"/>
        <v>0</v>
      </c>
      <c r="AY293" s="257">
        <f t="shared" si="253"/>
        <v>0.16666666666666666</v>
      </c>
      <c r="AZ293" s="257">
        <f t="shared" si="253"/>
        <v>0.33333333333333331</v>
      </c>
      <c r="BA293" s="257">
        <f t="shared" si="253"/>
        <v>0.5</v>
      </c>
      <c r="BB293" s="297"/>
      <c r="BC293" s="297"/>
      <c r="BD293" s="257">
        <f t="shared" si="201"/>
        <v>1</v>
      </c>
      <c r="BK293" s="1027"/>
      <c r="BL293" s="427" t="s">
        <v>277</v>
      </c>
      <c r="BM293" s="257">
        <f t="shared" ref="BM293:BR293" si="254">BM223/SUM($BM223:$BR223)</f>
        <v>0</v>
      </c>
      <c r="BN293" s="257">
        <f t="shared" si="254"/>
        <v>0</v>
      </c>
      <c r="BO293" s="257">
        <f t="shared" si="254"/>
        <v>0</v>
      </c>
      <c r="BP293" s="257">
        <f t="shared" si="254"/>
        <v>0</v>
      </c>
      <c r="BQ293" s="257">
        <f t="shared" si="254"/>
        <v>0.4</v>
      </c>
      <c r="BR293" s="257">
        <f t="shared" si="254"/>
        <v>0.6</v>
      </c>
      <c r="BS293" s="297"/>
      <c r="BT293" s="297"/>
      <c r="BU293" s="257">
        <f t="shared" si="206"/>
        <v>1</v>
      </c>
    </row>
    <row r="294" spans="2:73" ht="40" customHeight="1" x14ac:dyDescent="0.35">
      <c r="B294" s="229"/>
      <c r="C294" s="229"/>
      <c r="D294" s="925"/>
      <c r="E294" s="234" t="s">
        <v>370</v>
      </c>
      <c r="F294" s="824" t="s">
        <v>411</v>
      </c>
      <c r="G294" s="824"/>
      <c r="H294" s="824"/>
      <c r="I294" s="824"/>
      <c r="J294" s="824"/>
      <c r="K294" s="228"/>
      <c r="L294" s="228"/>
      <c r="M294" s="409" t="s">
        <v>412</v>
      </c>
      <c r="N294" s="409">
        <v>1</v>
      </c>
      <c r="Y294" s="229"/>
      <c r="Z294" s="224"/>
      <c r="AA294" s="345"/>
      <c r="AB294" s="924"/>
      <c r="AC294" s="924"/>
      <c r="AD294" s="924"/>
      <c r="AE294" s="924"/>
      <c r="AF294" s="924"/>
      <c r="AG294" s="228"/>
      <c r="AH294" s="228"/>
      <c r="AJ294" s="205"/>
      <c r="AK294" s="205"/>
      <c r="AL294" s="201"/>
      <c r="AT294" s="516"/>
      <c r="AU294" s="513" t="s">
        <v>278</v>
      </c>
      <c r="AV294" s="257">
        <f t="shared" ref="AV294:BA294" si="255">AV224/SUM($AV224:$BA224)</f>
        <v>0</v>
      </c>
      <c r="AW294" s="257">
        <f t="shared" si="255"/>
        <v>0</v>
      </c>
      <c r="AX294" s="257">
        <f t="shared" si="255"/>
        <v>0</v>
      </c>
      <c r="AY294" s="257">
        <f t="shared" si="255"/>
        <v>0.16666666666666666</v>
      </c>
      <c r="AZ294" s="257">
        <f t="shared" si="255"/>
        <v>0.33333333333333331</v>
      </c>
      <c r="BA294" s="257">
        <f t="shared" si="255"/>
        <v>0.5</v>
      </c>
      <c r="BB294" s="297"/>
      <c r="BC294" s="297"/>
      <c r="BD294" s="257">
        <f t="shared" si="201"/>
        <v>1</v>
      </c>
      <c r="BK294" s="1027"/>
      <c r="BL294" s="427" t="s">
        <v>278</v>
      </c>
      <c r="BM294" s="257">
        <f t="shared" ref="BM294:BR294" si="256">BM224/SUM($BM224:$BR224)</f>
        <v>0</v>
      </c>
      <c r="BN294" s="257">
        <f t="shared" si="256"/>
        <v>0</v>
      </c>
      <c r="BO294" s="257">
        <f t="shared" si="256"/>
        <v>0</v>
      </c>
      <c r="BP294" s="257">
        <f t="shared" si="256"/>
        <v>0</v>
      </c>
      <c r="BQ294" s="257">
        <f t="shared" si="256"/>
        <v>0</v>
      </c>
      <c r="BR294" s="257">
        <f t="shared" si="256"/>
        <v>1</v>
      </c>
      <c r="BS294" s="297"/>
      <c r="BT294" s="297"/>
      <c r="BU294" s="257">
        <f t="shared" si="206"/>
        <v>1</v>
      </c>
    </row>
    <row r="295" spans="2:73" ht="40" customHeight="1" x14ac:dyDescent="0.35">
      <c r="B295" s="229"/>
      <c r="C295" s="229"/>
      <c r="D295" s="925"/>
      <c r="E295" s="234" t="s">
        <v>413</v>
      </c>
      <c r="F295" s="824" t="s">
        <v>414</v>
      </c>
      <c r="G295" s="824"/>
      <c r="H295" s="824"/>
      <c r="I295" s="824"/>
      <c r="J295" s="824"/>
      <c r="K295" s="228"/>
      <c r="L295" s="228"/>
      <c r="M295" s="409" t="s">
        <v>415</v>
      </c>
      <c r="N295" s="409">
        <v>2</v>
      </c>
      <c r="Y295" s="229"/>
      <c r="Z295" s="224"/>
      <c r="AA295" s="345"/>
      <c r="AB295" s="924"/>
      <c r="AC295" s="924"/>
      <c r="AD295" s="924"/>
      <c r="AE295" s="924"/>
      <c r="AF295" s="924"/>
      <c r="AG295" s="228"/>
      <c r="AH295" s="228"/>
      <c r="AJ295" s="205"/>
      <c r="AK295" s="205"/>
      <c r="AL295" s="201"/>
      <c r="AT295" s="517"/>
      <c r="AU295" s="513" t="s">
        <v>280</v>
      </c>
      <c r="AV295" s="257">
        <f t="shared" ref="AV295:BA295" si="257">AV225/SUM($AV225:$BA225)</f>
        <v>0</v>
      </c>
      <c r="AW295" s="257">
        <f t="shared" si="257"/>
        <v>0</v>
      </c>
      <c r="AX295" s="257">
        <f t="shared" si="257"/>
        <v>0</v>
      </c>
      <c r="AY295" s="257">
        <f t="shared" si="257"/>
        <v>0.33333333333333331</v>
      </c>
      <c r="AZ295" s="257">
        <f t="shared" si="257"/>
        <v>0.33333333333333331</v>
      </c>
      <c r="BA295" s="257">
        <f t="shared" si="257"/>
        <v>0.33333333333333331</v>
      </c>
      <c r="BB295" s="297"/>
      <c r="BC295" s="297"/>
      <c r="BD295" s="257">
        <f t="shared" si="201"/>
        <v>1</v>
      </c>
      <c r="BK295" s="1026"/>
      <c r="BL295" s="427" t="s">
        <v>280</v>
      </c>
      <c r="BM295" s="257">
        <f t="shared" ref="BM295:BR295" si="258">BM225/SUM($BM225:$BR225)</f>
        <v>0</v>
      </c>
      <c r="BN295" s="257">
        <f t="shared" si="258"/>
        <v>0</v>
      </c>
      <c r="BO295" s="257">
        <f t="shared" si="258"/>
        <v>0</v>
      </c>
      <c r="BP295" s="257">
        <f t="shared" si="258"/>
        <v>0.2</v>
      </c>
      <c r="BQ295" s="257">
        <f t="shared" si="258"/>
        <v>0.4</v>
      </c>
      <c r="BR295" s="257">
        <f t="shared" si="258"/>
        <v>0.4</v>
      </c>
      <c r="BS295" s="297"/>
      <c r="BT295" s="297"/>
      <c r="BU295" s="257">
        <f t="shared" si="206"/>
        <v>1</v>
      </c>
    </row>
    <row r="296" spans="2:73" ht="40" customHeight="1" x14ac:dyDescent="0.35">
      <c r="B296" s="229"/>
      <c r="C296" s="229"/>
      <c r="D296" s="925"/>
      <c r="E296" s="234" t="s">
        <v>416</v>
      </c>
      <c r="F296" s="824" t="s">
        <v>417</v>
      </c>
      <c r="G296" s="824"/>
      <c r="H296" s="824"/>
      <c r="I296" s="824"/>
      <c r="J296" s="824"/>
      <c r="K296" s="228"/>
      <c r="L296" s="228"/>
      <c r="M296" s="409" t="s">
        <v>401</v>
      </c>
      <c r="N296" s="409">
        <v>4</v>
      </c>
      <c r="Y296" s="229"/>
      <c r="Z296" s="224"/>
      <c r="AA296" s="345"/>
      <c r="AB296" s="924"/>
      <c r="AC296" s="924"/>
      <c r="AD296" s="924"/>
      <c r="AE296" s="924"/>
      <c r="AF296" s="924"/>
      <c r="AG296" s="228"/>
      <c r="AH296" s="228"/>
      <c r="AJ296" s="205"/>
      <c r="AK296" s="205"/>
      <c r="AL296" s="201"/>
      <c r="AT296" s="515" t="s">
        <v>279</v>
      </c>
      <c r="AU296" s="513" t="s">
        <v>281</v>
      </c>
      <c r="AV296" s="257">
        <f t="shared" ref="AV296:BA296" si="259">AV226/SUM($AV226:$BA226)</f>
        <v>0</v>
      </c>
      <c r="AW296" s="257">
        <f t="shared" si="259"/>
        <v>0.16666666666666666</v>
      </c>
      <c r="AX296" s="257">
        <f t="shared" si="259"/>
        <v>0</v>
      </c>
      <c r="AY296" s="257">
        <f t="shared" si="259"/>
        <v>0</v>
      </c>
      <c r="AZ296" s="257">
        <f t="shared" si="259"/>
        <v>0.33333333333333331</v>
      </c>
      <c r="BA296" s="257">
        <f t="shared" si="259"/>
        <v>0.5</v>
      </c>
      <c r="BB296" s="297"/>
      <c r="BC296" s="297"/>
      <c r="BD296" s="257">
        <f t="shared" si="201"/>
        <v>1</v>
      </c>
      <c r="BK296" s="1025" t="s">
        <v>279</v>
      </c>
      <c r="BL296" s="427" t="s">
        <v>281</v>
      </c>
      <c r="BM296" s="257">
        <f t="shared" ref="BM296:BR296" si="260">BM226/SUM($BM226:$BR226)</f>
        <v>0</v>
      </c>
      <c r="BN296" s="257">
        <f t="shared" si="260"/>
        <v>0</v>
      </c>
      <c r="BO296" s="257">
        <f t="shared" si="260"/>
        <v>0</v>
      </c>
      <c r="BP296" s="257">
        <f t="shared" si="260"/>
        <v>0.2</v>
      </c>
      <c r="BQ296" s="257">
        <f t="shared" si="260"/>
        <v>0.4</v>
      </c>
      <c r="BR296" s="257">
        <f t="shared" si="260"/>
        <v>0.4</v>
      </c>
      <c r="BS296" s="297"/>
      <c r="BT296" s="297"/>
      <c r="BU296" s="257">
        <f t="shared" si="206"/>
        <v>1</v>
      </c>
    </row>
    <row r="297" spans="2:73" ht="40" customHeight="1" x14ac:dyDescent="0.35">
      <c r="B297" s="229"/>
      <c r="C297" s="229"/>
      <c r="D297" s="925"/>
      <c r="E297" s="234" t="s">
        <v>341</v>
      </c>
      <c r="F297" s="824" t="s">
        <v>408</v>
      </c>
      <c r="G297" s="824"/>
      <c r="H297" s="824"/>
      <c r="I297" s="824"/>
      <c r="J297" s="824"/>
      <c r="K297" s="228"/>
      <c r="L297" s="228"/>
      <c r="M297" s="409" t="s">
        <v>418</v>
      </c>
      <c r="N297" s="409">
        <v>1</v>
      </c>
      <c r="Y297" s="229"/>
      <c r="Z297" s="224"/>
      <c r="AA297" s="345"/>
      <c r="AB297" s="924"/>
      <c r="AC297" s="924"/>
      <c r="AD297" s="924"/>
      <c r="AE297" s="924"/>
      <c r="AF297" s="924"/>
      <c r="AG297" s="228"/>
      <c r="AH297" s="228"/>
      <c r="AJ297" s="205"/>
      <c r="AK297" s="205"/>
      <c r="AL297" s="201"/>
      <c r="AT297" s="516"/>
      <c r="AU297" s="513" t="s">
        <v>282</v>
      </c>
      <c r="AV297" s="257">
        <f t="shared" ref="AV297:BA297" si="261">AV227/SUM($AV227:$BA227)</f>
        <v>0</v>
      </c>
      <c r="AW297" s="257">
        <f t="shared" si="261"/>
        <v>0</v>
      </c>
      <c r="AX297" s="257">
        <f t="shared" si="261"/>
        <v>0</v>
      </c>
      <c r="AY297" s="257">
        <f t="shared" si="261"/>
        <v>0.16666666666666666</v>
      </c>
      <c r="AZ297" s="257">
        <f t="shared" si="261"/>
        <v>0.33333333333333331</v>
      </c>
      <c r="BA297" s="257">
        <f t="shared" si="261"/>
        <v>0.5</v>
      </c>
      <c r="BB297" s="297"/>
      <c r="BC297" s="297"/>
      <c r="BD297" s="257">
        <f t="shared" si="201"/>
        <v>1</v>
      </c>
      <c r="BK297" s="1027"/>
      <c r="BL297" s="427" t="s">
        <v>282</v>
      </c>
      <c r="BM297" s="257">
        <f t="shared" ref="BM297:BR297" si="262">BM227/SUM($BM227:$BR227)</f>
        <v>0</v>
      </c>
      <c r="BN297" s="257">
        <f t="shared" si="262"/>
        <v>0</v>
      </c>
      <c r="BO297" s="257">
        <f t="shared" si="262"/>
        <v>0</v>
      </c>
      <c r="BP297" s="257">
        <f t="shared" si="262"/>
        <v>0</v>
      </c>
      <c r="BQ297" s="257">
        <f t="shared" si="262"/>
        <v>0.6</v>
      </c>
      <c r="BR297" s="257">
        <f t="shared" si="262"/>
        <v>0.4</v>
      </c>
      <c r="BS297" s="297"/>
      <c r="BT297" s="297"/>
      <c r="BU297" s="257">
        <f t="shared" si="206"/>
        <v>1</v>
      </c>
    </row>
    <row r="298" spans="2:73" ht="40" customHeight="1" x14ac:dyDescent="0.35">
      <c r="B298" s="229"/>
      <c r="C298" s="229"/>
      <c r="D298" s="925"/>
      <c r="E298" s="234" t="s">
        <v>419</v>
      </c>
      <c r="F298" s="824" t="s">
        <v>401</v>
      </c>
      <c r="G298" s="824"/>
      <c r="H298" s="824"/>
      <c r="I298" s="824"/>
      <c r="J298" s="824"/>
      <c r="K298" s="228"/>
      <c r="L298" s="228"/>
      <c r="M298" s="409" t="s">
        <v>420</v>
      </c>
      <c r="N298" s="409">
        <v>1</v>
      </c>
      <c r="Y298" s="229"/>
      <c r="Z298" s="224"/>
      <c r="AA298" s="345"/>
      <c r="AB298" s="924"/>
      <c r="AC298" s="924"/>
      <c r="AD298" s="924"/>
      <c r="AE298" s="924"/>
      <c r="AF298" s="924"/>
      <c r="AG298" s="228"/>
      <c r="AH298" s="228"/>
      <c r="AJ298" s="205"/>
      <c r="AK298" s="205"/>
      <c r="AL298" s="201"/>
      <c r="AT298" s="516"/>
      <c r="AU298" s="513" t="s">
        <v>283</v>
      </c>
      <c r="AV298" s="257">
        <f t="shared" ref="AV298:BA298" si="263">AV228/SUM($AV228:$BA228)</f>
        <v>0</v>
      </c>
      <c r="AW298" s="257">
        <f t="shared" si="263"/>
        <v>0</v>
      </c>
      <c r="AX298" s="257">
        <f t="shared" si="263"/>
        <v>0</v>
      </c>
      <c r="AY298" s="257">
        <f t="shared" si="263"/>
        <v>0.16666666666666666</v>
      </c>
      <c r="AZ298" s="257">
        <f t="shared" si="263"/>
        <v>0</v>
      </c>
      <c r="BA298" s="257">
        <f t="shared" si="263"/>
        <v>0.83333333333333337</v>
      </c>
      <c r="BB298" s="297"/>
      <c r="BC298" s="297"/>
      <c r="BD298" s="257">
        <f t="shared" si="201"/>
        <v>1</v>
      </c>
      <c r="BK298" s="1027"/>
      <c r="BL298" s="427" t="s">
        <v>283</v>
      </c>
      <c r="BM298" s="257">
        <f t="shared" ref="BM298:BR298" si="264">BM228/SUM($BM228:$BR228)</f>
        <v>0</v>
      </c>
      <c r="BN298" s="257">
        <f t="shared" si="264"/>
        <v>0</v>
      </c>
      <c r="BO298" s="257">
        <f t="shared" si="264"/>
        <v>0</v>
      </c>
      <c r="BP298" s="257">
        <f t="shared" si="264"/>
        <v>0</v>
      </c>
      <c r="BQ298" s="257">
        <f t="shared" si="264"/>
        <v>0.6</v>
      </c>
      <c r="BR298" s="257">
        <f t="shared" si="264"/>
        <v>0.4</v>
      </c>
      <c r="BS298" s="297"/>
      <c r="BT298" s="297"/>
      <c r="BU298" s="257">
        <f t="shared" si="206"/>
        <v>1</v>
      </c>
    </row>
    <row r="299" spans="2:73" ht="40" customHeight="1" x14ac:dyDescent="0.35">
      <c r="B299" s="229"/>
      <c r="C299" s="229"/>
      <c r="D299" s="925"/>
      <c r="E299" s="234" t="s">
        <v>421</v>
      </c>
      <c r="F299" s="824" t="s">
        <v>422</v>
      </c>
      <c r="G299" s="824"/>
      <c r="H299" s="824"/>
      <c r="I299" s="824"/>
      <c r="J299" s="824"/>
      <c r="K299" s="228"/>
      <c r="L299" s="228"/>
      <c r="Y299" s="229"/>
      <c r="Z299" s="224"/>
      <c r="AA299" s="345"/>
      <c r="AB299" s="924"/>
      <c r="AC299" s="924"/>
      <c r="AD299" s="924"/>
      <c r="AE299" s="924"/>
      <c r="AF299" s="924"/>
      <c r="AG299" s="228"/>
      <c r="AH299" s="228"/>
      <c r="AJ299" s="201"/>
      <c r="AK299" s="201"/>
      <c r="AT299" s="516"/>
      <c r="AU299" s="513" t="s">
        <v>284</v>
      </c>
      <c r="AV299" s="257">
        <f t="shared" ref="AV299:BA299" si="265">AV229/SUM($AV229:$BA229)</f>
        <v>0</v>
      </c>
      <c r="AW299" s="257">
        <f t="shared" si="265"/>
        <v>0.16666666666666666</v>
      </c>
      <c r="AX299" s="257">
        <f t="shared" si="265"/>
        <v>0.16666666666666666</v>
      </c>
      <c r="AY299" s="257">
        <f t="shared" si="265"/>
        <v>0</v>
      </c>
      <c r="AZ299" s="257">
        <f t="shared" si="265"/>
        <v>0.66666666666666663</v>
      </c>
      <c r="BA299" s="257">
        <f t="shared" si="265"/>
        <v>0</v>
      </c>
      <c r="BB299" s="297"/>
      <c r="BC299" s="297"/>
      <c r="BD299" s="257">
        <f t="shared" si="201"/>
        <v>1</v>
      </c>
      <c r="BK299" s="1027"/>
      <c r="BL299" s="427" t="s">
        <v>284</v>
      </c>
      <c r="BM299" s="257">
        <f t="shared" ref="BM299:BR299" si="266">BM229/SUM($BM229:$BR229)</f>
        <v>0</v>
      </c>
      <c r="BN299" s="257">
        <f t="shared" si="266"/>
        <v>0</v>
      </c>
      <c r="BO299" s="257">
        <f t="shared" si="266"/>
        <v>0.2</v>
      </c>
      <c r="BP299" s="257">
        <f t="shared" si="266"/>
        <v>0</v>
      </c>
      <c r="BQ299" s="257">
        <f t="shared" si="266"/>
        <v>0.4</v>
      </c>
      <c r="BR299" s="257">
        <f t="shared" si="266"/>
        <v>0.4</v>
      </c>
      <c r="BS299" s="297"/>
      <c r="BT299" s="297"/>
      <c r="BU299" s="257">
        <f t="shared" si="206"/>
        <v>1</v>
      </c>
    </row>
    <row r="300" spans="2:73" ht="40" customHeight="1" x14ac:dyDescent="0.35">
      <c r="B300" s="229"/>
      <c r="C300" s="229"/>
      <c r="D300" s="925"/>
      <c r="E300" s="234" t="s">
        <v>168</v>
      </c>
      <c r="F300" s="824" t="s">
        <v>423</v>
      </c>
      <c r="G300" s="824"/>
      <c r="H300" s="824"/>
      <c r="I300" s="824"/>
      <c r="J300" s="824"/>
      <c r="K300" s="228"/>
      <c r="L300" s="228"/>
      <c r="Y300" s="229"/>
      <c r="Z300" s="224"/>
      <c r="AA300" s="345"/>
      <c r="AB300" s="924"/>
      <c r="AC300" s="924"/>
      <c r="AD300" s="924"/>
      <c r="AE300" s="924"/>
      <c r="AF300" s="924"/>
      <c r="AG300" s="228"/>
      <c r="AH300" s="228"/>
      <c r="AJ300" s="201"/>
      <c r="AK300" s="201"/>
      <c r="AT300" s="516"/>
      <c r="AU300" s="513" t="s">
        <v>285</v>
      </c>
      <c r="AV300" s="257">
        <f t="shared" ref="AV300:BA300" si="267">AV230/SUM($AV230:$BA230)</f>
        <v>0</v>
      </c>
      <c r="AW300" s="257">
        <f t="shared" si="267"/>
        <v>0.16666666666666666</v>
      </c>
      <c r="AX300" s="257">
        <f t="shared" si="267"/>
        <v>0.16666666666666666</v>
      </c>
      <c r="AY300" s="257">
        <f t="shared" si="267"/>
        <v>0.16666666666666666</v>
      </c>
      <c r="AZ300" s="257">
        <f t="shared" si="267"/>
        <v>0.5</v>
      </c>
      <c r="BA300" s="257">
        <f t="shared" si="267"/>
        <v>0</v>
      </c>
      <c r="BB300" s="297"/>
      <c r="BC300" s="297"/>
      <c r="BD300" s="257">
        <f t="shared" si="201"/>
        <v>1</v>
      </c>
      <c r="BK300" s="1027"/>
      <c r="BL300" s="427" t="s">
        <v>285</v>
      </c>
      <c r="BM300" s="257">
        <f t="shared" ref="BM300:BR300" si="268">BM230/SUM($BM230:$BR230)</f>
        <v>0</v>
      </c>
      <c r="BN300" s="257">
        <f t="shared" si="268"/>
        <v>0</v>
      </c>
      <c r="BO300" s="257">
        <f t="shared" si="268"/>
        <v>0</v>
      </c>
      <c r="BP300" s="257">
        <f t="shared" si="268"/>
        <v>0</v>
      </c>
      <c r="BQ300" s="257">
        <f t="shared" si="268"/>
        <v>0.5</v>
      </c>
      <c r="BR300" s="257">
        <f t="shared" si="268"/>
        <v>0.5</v>
      </c>
      <c r="BS300" s="297"/>
      <c r="BT300" s="297"/>
      <c r="BU300" s="257">
        <f t="shared" si="206"/>
        <v>1</v>
      </c>
    </row>
    <row r="301" spans="2:73" ht="40" customHeight="1" x14ac:dyDescent="0.35">
      <c r="B301" s="229"/>
      <c r="C301" s="229"/>
      <c r="D301" s="925"/>
      <c r="E301" s="234" t="s">
        <v>375</v>
      </c>
      <c r="F301" s="824" t="s">
        <v>424</v>
      </c>
      <c r="G301" s="824"/>
      <c r="H301" s="824"/>
      <c r="I301" s="824"/>
      <c r="J301" s="824"/>
      <c r="K301" s="228"/>
      <c r="L301" s="228"/>
      <c r="Y301" s="229"/>
      <c r="Z301" s="224"/>
      <c r="AA301" s="345"/>
      <c r="AB301" s="924"/>
      <c r="AC301" s="924"/>
      <c r="AD301" s="924"/>
      <c r="AE301" s="924"/>
      <c r="AF301" s="924"/>
      <c r="AG301" s="228"/>
      <c r="AH301" s="228"/>
      <c r="AJ301" s="201"/>
      <c r="AK301" s="201"/>
      <c r="AT301" s="517"/>
      <c r="AU301" s="513" t="s">
        <v>287</v>
      </c>
      <c r="AV301" s="257">
        <f t="shared" ref="AV301:BA301" si="269">AV231/SUM($AV231:$BA231)</f>
        <v>0</v>
      </c>
      <c r="AW301" s="257">
        <f t="shared" si="269"/>
        <v>0</v>
      </c>
      <c r="AX301" s="257">
        <f t="shared" si="269"/>
        <v>0</v>
      </c>
      <c r="AY301" s="257">
        <f t="shared" si="269"/>
        <v>0.16666666666666666</v>
      </c>
      <c r="AZ301" s="257">
        <f t="shared" si="269"/>
        <v>0.33333333333333331</v>
      </c>
      <c r="BA301" s="257">
        <f t="shared" si="269"/>
        <v>0.5</v>
      </c>
      <c r="BB301" s="297"/>
      <c r="BC301" s="297"/>
      <c r="BD301" s="257">
        <f t="shared" ref="BD301:BD331" si="270">SUM(AV301:BC301)</f>
        <v>1</v>
      </c>
      <c r="BK301" s="1026"/>
      <c r="BL301" s="427" t="s">
        <v>287</v>
      </c>
      <c r="BM301" s="257">
        <f t="shared" ref="BM301:BR301" si="271">BM231/SUM($BM231:$BR231)</f>
        <v>0</v>
      </c>
      <c r="BN301" s="257">
        <f t="shared" si="271"/>
        <v>0</v>
      </c>
      <c r="BO301" s="257">
        <f t="shared" si="271"/>
        <v>0</v>
      </c>
      <c r="BP301" s="257">
        <f t="shared" si="271"/>
        <v>0</v>
      </c>
      <c r="BQ301" s="257">
        <f t="shared" si="271"/>
        <v>0</v>
      </c>
      <c r="BR301" s="257">
        <f t="shared" si="271"/>
        <v>1</v>
      </c>
      <c r="BS301" s="297"/>
      <c r="BT301" s="297"/>
      <c r="BU301" s="257">
        <f t="shared" si="206"/>
        <v>1</v>
      </c>
    </row>
    <row r="302" spans="2:73" ht="40" customHeight="1" x14ac:dyDescent="0.35">
      <c r="B302" s="229"/>
      <c r="C302" s="229"/>
      <c r="D302" s="925"/>
      <c r="E302" s="235" t="s">
        <v>171</v>
      </c>
      <c r="F302" s="824" t="s">
        <v>425</v>
      </c>
      <c r="G302" s="824"/>
      <c r="H302" s="824"/>
      <c r="I302" s="824"/>
      <c r="J302" s="824"/>
      <c r="K302" s="228"/>
      <c r="L302" s="228"/>
      <c r="Y302" s="229"/>
      <c r="Z302" s="224"/>
      <c r="AA302" s="345"/>
      <c r="AB302" s="924"/>
      <c r="AC302" s="924"/>
      <c r="AD302" s="924"/>
      <c r="AE302" s="924"/>
      <c r="AF302" s="924"/>
      <c r="AG302" s="228"/>
      <c r="AH302" s="228"/>
      <c r="AJ302" s="201"/>
      <c r="AK302" s="201"/>
      <c r="AT302" s="515" t="s">
        <v>286</v>
      </c>
      <c r="AU302" s="513" t="s">
        <v>288</v>
      </c>
      <c r="AV302" s="257">
        <f t="shared" ref="AV302:BA302" si="272">AV232/SUM($AV232:$BA232)</f>
        <v>0</v>
      </c>
      <c r="AW302" s="257">
        <f t="shared" si="272"/>
        <v>0</v>
      </c>
      <c r="AX302" s="257">
        <f t="shared" si="272"/>
        <v>0</v>
      </c>
      <c r="AY302" s="257">
        <f t="shared" si="272"/>
        <v>0.16666666666666666</v>
      </c>
      <c r="AZ302" s="257">
        <f t="shared" si="272"/>
        <v>0.33333333333333331</v>
      </c>
      <c r="BA302" s="257">
        <f t="shared" si="272"/>
        <v>0.5</v>
      </c>
      <c r="BB302" s="297"/>
      <c r="BC302" s="297"/>
      <c r="BD302" s="257">
        <f t="shared" si="270"/>
        <v>1</v>
      </c>
      <c r="BK302" s="1025" t="s">
        <v>286</v>
      </c>
      <c r="BL302" s="427" t="s">
        <v>288</v>
      </c>
      <c r="BM302" s="257">
        <f t="shared" ref="BM302:BR302" si="273">BM232/SUM($BM232:$BR232)</f>
        <v>0</v>
      </c>
      <c r="BN302" s="257">
        <f t="shared" si="273"/>
        <v>0</v>
      </c>
      <c r="BO302" s="257">
        <f t="shared" si="273"/>
        <v>0</v>
      </c>
      <c r="BP302" s="257">
        <f t="shared" si="273"/>
        <v>0</v>
      </c>
      <c r="BQ302" s="257">
        <f t="shared" si="273"/>
        <v>0</v>
      </c>
      <c r="BR302" s="257">
        <f t="shared" si="273"/>
        <v>1</v>
      </c>
      <c r="BS302" s="297"/>
      <c r="BT302" s="297"/>
      <c r="BU302" s="257">
        <f t="shared" si="206"/>
        <v>1</v>
      </c>
    </row>
    <row r="303" spans="2:73" ht="40" customHeight="1" x14ac:dyDescent="0.35">
      <c r="B303" s="229"/>
      <c r="C303" s="229"/>
      <c r="D303" s="225"/>
      <c r="E303" s="233"/>
      <c r="F303" s="233"/>
      <c r="G303" s="233"/>
      <c r="H303" s="233"/>
      <c r="I303" s="233"/>
      <c r="J303" s="233"/>
      <c r="K303" s="228"/>
      <c r="L303" s="228"/>
      <c r="Y303" s="229"/>
      <c r="Z303" s="225"/>
      <c r="AA303" s="233"/>
      <c r="AB303" s="233"/>
      <c r="AC303" s="233"/>
      <c r="AD303" s="233"/>
      <c r="AE303" s="233"/>
      <c r="AF303" s="233"/>
      <c r="AG303" s="228"/>
      <c r="AH303" s="228"/>
      <c r="AJ303" s="201"/>
      <c r="AK303" s="201"/>
      <c r="AT303" s="516"/>
      <c r="AU303" s="513" t="s">
        <v>289</v>
      </c>
      <c r="AV303" s="257">
        <f t="shared" ref="AV303:BA303" si="274">AV233/SUM($AV233:$BA233)</f>
        <v>0</v>
      </c>
      <c r="AW303" s="257">
        <f t="shared" si="274"/>
        <v>0</v>
      </c>
      <c r="AX303" s="257">
        <f t="shared" si="274"/>
        <v>0</v>
      </c>
      <c r="AY303" s="257">
        <f t="shared" si="274"/>
        <v>0</v>
      </c>
      <c r="AZ303" s="257">
        <f t="shared" si="274"/>
        <v>0.66666666666666663</v>
      </c>
      <c r="BA303" s="257">
        <f t="shared" si="274"/>
        <v>0.33333333333333331</v>
      </c>
      <c r="BB303" s="297"/>
      <c r="BC303" s="297"/>
      <c r="BD303" s="257">
        <f t="shared" si="270"/>
        <v>1</v>
      </c>
      <c r="BK303" s="1027"/>
      <c r="BL303" s="427" t="s">
        <v>289</v>
      </c>
      <c r="BM303" s="257">
        <f t="shared" ref="BM303:BR303" si="275">BM233/SUM($BM233:$BR233)</f>
        <v>0</v>
      </c>
      <c r="BN303" s="257">
        <f t="shared" si="275"/>
        <v>0</v>
      </c>
      <c r="BO303" s="257">
        <f t="shared" si="275"/>
        <v>0</v>
      </c>
      <c r="BP303" s="257">
        <f t="shared" si="275"/>
        <v>0</v>
      </c>
      <c r="BQ303" s="257">
        <f t="shared" si="275"/>
        <v>0.2</v>
      </c>
      <c r="BR303" s="257">
        <f t="shared" si="275"/>
        <v>0.8</v>
      </c>
      <c r="BS303" s="297"/>
      <c r="BT303" s="297"/>
      <c r="BU303" s="257">
        <f t="shared" si="206"/>
        <v>1</v>
      </c>
    </row>
    <row r="304" spans="2:73" ht="40" customHeight="1" x14ac:dyDescent="0.35">
      <c r="B304" s="229"/>
      <c r="C304" s="906" t="s">
        <v>426</v>
      </c>
      <c r="D304" s="907"/>
      <c r="E304" s="907"/>
      <c r="F304" s="907"/>
      <c r="G304" s="907"/>
      <c r="H304" s="907"/>
      <c r="I304" s="907"/>
      <c r="J304" s="907"/>
      <c r="K304" s="908"/>
      <c r="L304" s="228"/>
      <c r="Y304" s="906" t="s">
        <v>426</v>
      </c>
      <c r="Z304" s="907"/>
      <c r="AA304" s="907"/>
      <c r="AB304" s="907"/>
      <c r="AC304" s="907"/>
      <c r="AD304" s="907"/>
      <c r="AE304" s="907"/>
      <c r="AF304" s="907"/>
      <c r="AG304" s="908"/>
      <c r="AH304" s="228"/>
      <c r="AJ304" s="201"/>
      <c r="AK304" s="201"/>
      <c r="AT304" s="516"/>
      <c r="AU304" s="513" t="s">
        <v>290</v>
      </c>
      <c r="AV304" s="257">
        <f t="shared" ref="AV304:BA304" si="276">AV234/SUM($AV234:$BA234)</f>
        <v>0</v>
      </c>
      <c r="AW304" s="257">
        <f t="shared" si="276"/>
        <v>0</v>
      </c>
      <c r="AX304" s="257">
        <f t="shared" si="276"/>
        <v>0</v>
      </c>
      <c r="AY304" s="257">
        <f t="shared" si="276"/>
        <v>0</v>
      </c>
      <c r="AZ304" s="257">
        <f t="shared" si="276"/>
        <v>0.33333333333333331</v>
      </c>
      <c r="BA304" s="257">
        <f t="shared" si="276"/>
        <v>0.66666666666666663</v>
      </c>
      <c r="BB304" s="297"/>
      <c r="BC304" s="297"/>
      <c r="BD304" s="257">
        <f t="shared" si="270"/>
        <v>1</v>
      </c>
      <c r="BK304" s="1027"/>
      <c r="BL304" s="427" t="s">
        <v>290</v>
      </c>
      <c r="BM304" s="257">
        <f t="shared" ref="BM304:BR304" si="277">BM234/SUM($BM234:$BR234)</f>
        <v>0</v>
      </c>
      <c r="BN304" s="257">
        <f t="shared" si="277"/>
        <v>0</v>
      </c>
      <c r="BO304" s="257">
        <f t="shared" si="277"/>
        <v>0</v>
      </c>
      <c r="BP304" s="257">
        <f t="shared" si="277"/>
        <v>0</v>
      </c>
      <c r="BQ304" s="257">
        <f t="shared" si="277"/>
        <v>0.2</v>
      </c>
      <c r="BR304" s="257">
        <f t="shared" si="277"/>
        <v>0.8</v>
      </c>
      <c r="BS304" s="297"/>
      <c r="BT304" s="297"/>
      <c r="BU304" s="257">
        <f t="shared" si="206"/>
        <v>1</v>
      </c>
    </row>
    <row r="305" spans="2:73" ht="40" customHeight="1" x14ac:dyDescent="0.35">
      <c r="B305" s="229"/>
      <c r="C305" s="229"/>
      <c r="D305" s="225"/>
      <c r="E305" s="227"/>
      <c r="F305" s="228"/>
      <c r="G305" s="228"/>
      <c r="H305" s="226"/>
      <c r="I305" s="226"/>
      <c r="J305" s="226"/>
      <c r="K305" s="228"/>
      <c r="L305" s="228"/>
      <c r="Y305" s="229"/>
      <c r="Z305" s="225"/>
      <c r="AA305" s="227"/>
      <c r="AB305" s="228"/>
      <c r="AC305" s="228"/>
      <c r="AD305" s="226"/>
      <c r="AE305" s="226"/>
      <c r="AF305" s="226"/>
      <c r="AG305" s="228"/>
      <c r="AH305" s="228"/>
      <c r="AJ305" s="201"/>
      <c r="AK305" s="201"/>
      <c r="AT305" s="516"/>
      <c r="AU305" s="513" t="s">
        <v>291</v>
      </c>
      <c r="AV305" s="257">
        <f t="shared" ref="AV305:BA305" si="278">AV235/SUM($AV235:$BA235)</f>
        <v>0</v>
      </c>
      <c r="AW305" s="257">
        <f t="shared" si="278"/>
        <v>0</v>
      </c>
      <c r="AX305" s="257">
        <f t="shared" si="278"/>
        <v>0</v>
      </c>
      <c r="AY305" s="257">
        <f t="shared" si="278"/>
        <v>0</v>
      </c>
      <c r="AZ305" s="257">
        <f t="shared" si="278"/>
        <v>0.33333333333333331</v>
      </c>
      <c r="BA305" s="257">
        <f t="shared" si="278"/>
        <v>0.66666666666666663</v>
      </c>
      <c r="BB305" s="297"/>
      <c r="BC305" s="297"/>
      <c r="BD305" s="257">
        <f t="shared" si="270"/>
        <v>1</v>
      </c>
      <c r="BK305" s="1027"/>
      <c r="BL305" s="427" t="s">
        <v>291</v>
      </c>
      <c r="BM305" s="257">
        <f t="shared" ref="BM305:BR305" si="279">BM235/SUM($BM235:$BR235)</f>
        <v>0</v>
      </c>
      <c r="BN305" s="257">
        <f t="shared" si="279"/>
        <v>0</v>
      </c>
      <c r="BO305" s="257">
        <f t="shared" si="279"/>
        <v>0</v>
      </c>
      <c r="BP305" s="257">
        <f t="shared" si="279"/>
        <v>0</v>
      </c>
      <c r="BQ305" s="257">
        <f t="shared" si="279"/>
        <v>0.4</v>
      </c>
      <c r="BR305" s="257">
        <f t="shared" si="279"/>
        <v>0.6</v>
      </c>
      <c r="BS305" s="297"/>
      <c r="BT305" s="297"/>
      <c r="BU305" s="257">
        <f t="shared" si="206"/>
        <v>1</v>
      </c>
    </row>
    <row r="306" spans="2:73" ht="40" customHeight="1" x14ac:dyDescent="0.35">
      <c r="B306" s="229"/>
      <c r="C306" s="229"/>
      <c r="D306" s="238"/>
      <c r="E306" s="270" t="s">
        <v>110</v>
      </c>
      <c r="F306" s="271" t="s">
        <v>111</v>
      </c>
      <c r="G306" s="272" t="s">
        <v>134</v>
      </c>
      <c r="H306" s="422" t="s">
        <v>359</v>
      </c>
      <c r="I306" s="270" t="s">
        <v>360</v>
      </c>
      <c r="J306" s="271" t="s">
        <v>361</v>
      </c>
      <c r="K306" s="269" t="s">
        <v>378</v>
      </c>
      <c r="L306" s="422" t="s">
        <v>359</v>
      </c>
      <c r="Y306" s="229"/>
      <c r="Z306" s="238"/>
      <c r="AA306" s="270" t="s">
        <v>110</v>
      </c>
      <c r="AB306" s="271" t="s">
        <v>111</v>
      </c>
      <c r="AC306" s="272" t="s">
        <v>134</v>
      </c>
      <c r="AD306" s="422" t="s">
        <v>359</v>
      </c>
      <c r="AE306" s="270" t="s">
        <v>360</v>
      </c>
      <c r="AF306" s="271" t="s">
        <v>361</v>
      </c>
      <c r="AG306" s="269" t="s">
        <v>378</v>
      </c>
      <c r="AH306" s="422" t="s">
        <v>359</v>
      </c>
      <c r="AJ306" s="201"/>
      <c r="AK306" s="201"/>
      <c r="AT306" s="516"/>
      <c r="AU306" s="513" t="s">
        <v>292</v>
      </c>
      <c r="AV306" s="257">
        <f t="shared" ref="AV306:BA306" si="280">AV236/SUM($AV236:$BA236)</f>
        <v>0</v>
      </c>
      <c r="AW306" s="257">
        <f t="shared" si="280"/>
        <v>0</v>
      </c>
      <c r="AX306" s="257">
        <f t="shared" si="280"/>
        <v>0</v>
      </c>
      <c r="AY306" s="257">
        <f t="shared" si="280"/>
        <v>0</v>
      </c>
      <c r="AZ306" s="257">
        <f t="shared" si="280"/>
        <v>0.16666666666666666</v>
      </c>
      <c r="BA306" s="257">
        <f t="shared" si="280"/>
        <v>0.83333333333333337</v>
      </c>
      <c r="BB306" s="297"/>
      <c r="BC306" s="297"/>
      <c r="BD306" s="257">
        <f t="shared" si="270"/>
        <v>1</v>
      </c>
      <c r="BK306" s="1027"/>
      <c r="BL306" s="427" t="s">
        <v>292</v>
      </c>
      <c r="BM306" s="257">
        <f t="shared" ref="BM306:BR306" si="281">BM236/SUM($BM236:$BR236)</f>
        <v>0</v>
      </c>
      <c r="BN306" s="257">
        <f t="shared" si="281"/>
        <v>0</v>
      </c>
      <c r="BO306" s="257">
        <f t="shared" si="281"/>
        <v>0</v>
      </c>
      <c r="BP306" s="257">
        <f t="shared" si="281"/>
        <v>0</v>
      </c>
      <c r="BQ306" s="257">
        <f t="shared" si="281"/>
        <v>0.2</v>
      </c>
      <c r="BR306" s="257">
        <f t="shared" si="281"/>
        <v>0.8</v>
      </c>
      <c r="BS306" s="297"/>
      <c r="BT306" s="297"/>
      <c r="BU306" s="257">
        <f t="shared" si="206"/>
        <v>1</v>
      </c>
    </row>
    <row r="307" spans="2:73" ht="40" customHeight="1" x14ac:dyDescent="0.35">
      <c r="B307" s="224"/>
      <c r="C307" s="224"/>
      <c r="D307" s="222" t="s">
        <v>426</v>
      </c>
      <c r="E307" s="273">
        <f>COUNTIF('All groups'!$YH:$YH,E$264)</f>
        <v>2</v>
      </c>
      <c r="F307" s="273">
        <f>COUNTIF('All groups'!$YH:$YH,F$264)</f>
        <v>28</v>
      </c>
      <c r="G307" s="273">
        <f>COUNTIF('All groups'!$YH:$YH,G$264)</f>
        <v>1</v>
      </c>
      <c r="H307" s="422">
        <f>$M$21-SUM(E307:G307)</f>
        <v>9</v>
      </c>
      <c r="I307" s="292">
        <f>E307/SUM(E307:H307)</f>
        <v>0.05</v>
      </c>
      <c r="J307" s="292">
        <f>F307/SUM(E307:H307)</f>
        <v>0.7</v>
      </c>
      <c r="K307" s="292">
        <f>G307/SUM(E307:H307)</f>
        <v>2.5000000000000001E-2</v>
      </c>
      <c r="L307" s="292">
        <f>H307/SUM(E307:H307)</f>
        <v>0.22500000000000001</v>
      </c>
      <c r="Y307" s="224"/>
      <c r="Z307" s="328" t="s">
        <v>426</v>
      </c>
      <c r="AA307" s="273">
        <f>COUNTIF('All groups'!$LJ:$LJ,AA$264)</f>
        <v>1</v>
      </c>
      <c r="AB307" s="273">
        <f>COUNTIF('All groups'!$LJ:$LJ,AB$264)</f>
        <v>5</v>
      </c>
      <c r="AC307" s="273">
        <f>COUNTIF('All groups'!$LJ:$LJ,AC$264)</f>
        <v>1</v>
      </c>
      <c r="AD307" s="283">
        <v>0</v>
      </c>
      <c r="AE307" s="292">
        <f>AA307/SUM(AA307:AD307)</f>
        <v>0.14285714285714285</v>
      </c>
      <c r="AF307" s="292">
        <f>AB307/SUM(AA307:AD307)</f>
        <v>0.7142857142857143</v>
      </c>
      <c r="AG307" s="292">
        <f>AC307/SUM(AA307:AD307)</f>
        <v>0.14285714285714285</v>
      </c>
      <c r="AH307" s="292">
        <f>AD307/SUM(AA307:AD307)</f>
        <v>0</v>
      </c>
      <c r="AJ307" s="201"/>
      <c r="AK307" s="201"/>
      <c r="AT307" s="516"/>
      <c r="AU307" s="513" t="s">
        <v>293</v>
      </c>
      <c r="AV307" s="257">
        <f t="shared" ref="AV307:BA307" si="282">AV237/SUM($AV237:$BA237)</f>
        <v>0</v>
      </c>
      <c r="AW307" s="257">
        <f t="shared" si="282"/>
        <v>0</v>
      </c>
      <c r="AX307" s="257">
        <f t="shared" si="282"/>
        <v>0</v>
      </c>
      <c r="AY307" s="257">
        <f t="shared" si="282"/>
        <v>0</v>
      </c>
      <c r="AZ307" s="257">
        <f t="shared" si="282"/>
        <v>0.16666666666666666</v>
      </c>
      <c r="BA307" s="257">
        <f t="shared" si="282"/>
        <v>0.83333333333333337</v>
      </c>
      <c r="BB307" s="297"/>
      <c r="BC307" s="297"/>
      <c r="BD307" s="257">
        <f t="shared" si="270"/>
        <v>1</v>
      </c>
      <c r="BK307" s="1027"/>
      <c r="BL307" s="427" t="s">
        <v>293</v>
      </c>
      <c r="BM307" s="257">
        <f t="shared" ref="BM307:BR307" si="283">BM237/SUM($BM237:$BR237)</f>
        <v>0</v>
      </c>
      <c r="BN307" s="257">
        <f t="shared" si="283"/>
        <v>0</v>
      </c>
      <c r="BO307" s="257">
        <f t="shared" si="283"/>
        <v>0</v>
      </c>
      <c r="BP307" s="257">
        <f t="shared" si="283"/>
        <v>0</v>
      </c>
      <c r="BQ307" s="257">
        <f t="shared" si="283"/>
        <v>0.2</v>
      </c>
      <c r="BR307" s="257">
        <f t="shared" si="283"/>
        <v>0.8</v>
      </c>
      <c r="BS307" s="297"/>
      <c r="BT307" s="297"/>
      <c r="BU307" s="257">
        <f t="shared" si="206"/>
        <v>1</v>
      </c>
    </row>
    <row r="308" spans="2:73" ht="40" customHeight="1" x14ac:dyDescent="0.35">
      <c r="B308" s="224"/>
      <c r="C308" s="224"/>
      <c r="D308" s="222" t="s">
        <v>427</v>
      </c>
      <c r="E308" s="273">
        <f>COUNTIF('All groups'!$YI:$YI,E$264)</f>
        <v>0</v>
      </c>
      <c r="F308" s="273">
        <f>COUNTIF('All groups'!$YI:$YI,F$264)</f>
        <v>2</v>
      </c>
      <c r="G308" s="273">
        <f>COUNTIF('All groups'!$YI:$YI,G$264)</f>
        <v>0</v>
      </c>
      <c r="H308" s="422">
        <v>0</v>
      </c>
      <c r="I308" s="274">
        <f>E308/SUM($E308:$F308)</f>
        <v>0</v>
      </c>
      <c r="J308" s="274">
        <f>F308/SUM($E308:$F308)</f>
        <v>1</v>
      </c>
      <c r="K308" s="274">
        <f>G308/SUM($E308:$F308)</f>
        <v>0</v>
      </c>
      <c r="Y308" s="224"/>
      <c r="Z308" s="328" t="s">
        <v>427</v>
      </c>
      <c r="AA308" s="273">
        <f>COUNTIF('All groups'!$YI:$YI,AA$264)</f>
        <v>0</v>
      </c>
      <c r="AB308" s="273">
        <v>1</v>
      </c>
      <c r="AC308" s="273">
        <f>COUNTIF('All groups'!$YI:$YI,AC$264)</f>
        <v>0</v>
      </c>
      <c r="AD308" s="422">
        <v>0</v>
      </c>
      <c r="AE308" s="274">
        <f>AA308/SUM($E308:$F308)</f>
        <v>0</v>
      </c>
      <c r="AF308" s="274">
        <v>1</v>
      </c>
      <c r="AG308" s="274">
        <f>AC308/SUM($E308:$F308)</f>
        <v>0</v>
      </c>
      <c r="AJ308" s="201"/>
      <c r="AK308" s="201"/>
      <c r="AT308" s="516"/>
      <c r="AU308" s="513" t="s">
        <v>294</v>
      </c>
      <c r="AV308" s="257">
        <f t="shared" ref="AV308:BA308" si="284">AV238/SUM($AV238:$BA238)</f>
        <v>0</v>
      </c>
      <c r="AW308" s="257">
        <f t="shared" si="284"/>
        <v>0</v>
      </c>
      <c r="AX308" s="257">
        <f t="shared" si="284"/>
        <v>0</v>
      </c>
      <c r="AY308" s="257">
        <f t="shared" si="284"/>
        <v>0</v>
      </c>
      <c r="AZ308" s="257">
        <f t="shared" si="284"/>
        <v>0.16666666666666666</v>
      </c>
      <c r="BA308" s="257">
        <f t="shared" si="284"/>
        <v>0.83333333333333337</v>
      </c>
      <c r="BB308" s="297"/>
      <c r="BC308" s="297"/>
      <c r="BD308" s="257">
        <f t="shared" si="270"/>
        <v>1</v>
      </c>
      <c r="BK308" s="1027"/>
      <c r="BL308" s="427" t="s">
        <v>294</v>
      </c>
      <c r="BM308" s="257">
        <f t="shared" ref="BM308:BR308" si="285">BM238/SUM($BM238:$BR238)</f>
        <v>0</v>
      </c>
      <c r="BN308" s="257">
        <f t="shared" si="285"/>
        <v>0</v>
      </c>
      <c r="BO308" s="257">
        <f t="shared" si="285"/>
        <v>0</v>
      </c>
      <c r="BP308" s="257">
        <f t="shared" si="285"/>
        <v>0</v>
      </c>
      <c r="BQ308" s="257">
        <f t="shared" si="285"/>
        <v>0.2</v>
      </c>
      <c r="BR308" s="257">
        <f t="shared" si="285"/>
        <v>0.8</v>
      </c>
      <c r="BS308" s="297"/>
      <c r="BT308" s="297"/>
      <c r="BU308" s="257">
        <f t="shared" si="206"/>
        <v>1</v>
      </c>
    </row>
    <row r="309" spans="2:73" ht="40" customHeight="1" x14ac:dyDescent="0.35">
      <c r="B309" s="224"/>
      <c r="C309" s="224"/>
      <c r="D309" s="222" t="s">
        <v>428</v>
      </c>
      <c r="E309" s="963" t="s">
        <v>429</v>
      </c>
      <c r="F309" s="963"/>
      <c r="G309" s="963"/>
      <c r="H309" s="963"/>
      <c r="I309" s="963"/>
      <c r="J309" s="963"/>
      <c r="K309" s="228"/>
      <c r="L309" s="228"/>
      <c r="Y309" s="224"/>
      <c r="Z309" s="328" t="s">
        <v>428</v>
      </c>
      <c r="AA309" s="963" t="s">
        <v>387</v>
      </c>
      <c r="AB309" s="963"/>
      <c r="AC309" s="963"/>
      <c r="AD309" s="963"/>
      <c r="AE309" s="963"/>
      <c r="AF309" s="963"/>
      <c r="AG309" s="228"/>
      <c r="AH309" s="228"/>
      <c r="AJ309" s="201"/>
      <c r="AK309" s="201"/>
      <c r="AT309" s="516"/>
      <c r="AU309" s="513" t="s">
        <v>295</v>
      </c>
      <c r="AV309" s="257">
        <f t="shared" ref="AV309:BA309" si="286">AV239/SUM($AV239:$BA239)</f>
        <v>0</v>
      </c>
      <c r="AW309" s="257">
        <f t="shared" si="286"/>
        <v>0</v>
      </c>
      <c r="AX309" s="257">
        <f t="shared" si="286"/>
        <v>0</v>
      </c>
      <c r="AY309" s="257">
        <f t="shared" si="286"/>
        <v>0</v>
      </c>
      <c r="AZ309" s="257">
        <f t="shared" si="286"/>
        <v>0</v>
      </c>
      <c r="BA309" s="257">
        <f t="shared" si="286"/>
        <v>1</v>
      </c>
      <c r="BB309" s="297"/>
      <c r="BC309" s="297"/>
      <c r="BD309" s="257">
        <f t="shared" si="270"/>
        <v>1</v>
      </c>
      <c r="BK309" s="1027"/>
      <c r="BL309" s="427" t="s">
        <v>295</v>
      </c>
      <c r="BM309" s="257">
        <f t="shared" ref="BM309:BR309" si="287">BM239/SUM($BM239:$BR239)</f>
        <v>0</v>
      </c>
      <c r="BN309" s="257">
        <f t="shared" si="287"/>
        <v>0</v>
      </c>
      <c r="BO309" s="257">
        <f t="shared" si="287"/>
        <v>0</v>
      </c>
      <c r="BP309" s="257">
        <f t="shared" si="287"/>
        <v>0</v>
      </c>
      <c r="BQ309" s="257">
        <f t="shared" si="287"/>
        <v>0.2</v>
      </c>
      <c r="BR309" s="257">
        <f t="shared" si="287"/>
        <v>0.8</v>
      </c>
      <c r="BS309" s="297"/>
      <c r="BT309" s="297"/>
      <c r="BU309" s="257">
        <f t="shared" si="206"/>
        <v>1</v>
      </c>
    </row>
    <row r="310" spans="2:73" ht="40" customHeight="1" x14ac:dyDescent="0.35">
      <c r="B310" s="229"/>
      <c r="C310" s="229"/>
      <c r="D310" s="225"/>
      <c r="E310" s="233"/>
      <c r="F310" s="233"/>
      <c r="G310" s="233"/>
      <c r="H310" s="233"/>
      <c r="I310" s="233"/>
      <c r="J310" s="233"/>
      <c r="K310" s="228"/>
      <c r="L310" s="228"/>
      <c r="Y310" s="229"/>
      <c r="Z310" s="225"/>
      <c r="AA310" s="233"/>
      <c r="AB310" s="233"/>
      <c r="AC310" s="233"/>
      <c r="AD310" s="233"/>
      <c r="AE310" s="233"/>
      <c r="AF310" s="233"/>
      <c r="AG310" s="228"/>
      <c r="AH310" s="228"/>
      <c r="AJ310" s="201"/>
      <c r="AK310" s="201"/>
      <c r="AT310" s="516"/>
      <c r="AU310" s="513" t="s">
        <v>296</v>
      </c>
      <c r="AV310" s="257">
        <f t="shared" ref="AV310:BA310" si="288">AV240/SUM($AV240:$BA240)</f>
        <v>0</v>
      </c>
      <c r="AW310" s="257">
        <f t="shared" si="288"/>
        <v>0</v>
      </c>
      <c r="AX310" s="257">
        <f t="shared" si="288"/>
        <v>0</v>
      </c>
      <c r="AY310" s="257">
        <f t="shared" si="288"/>
        <v>0</v>
      </c>
      <c r="AZ310" s="257">
        <f t="shared" si="288"/>
        <v>0</v>
      </c>
      <c r="BA310" s="257">
        <f t="shared" si="288"/>
        <v>1</v>
      </c>
      <c r="BB310" s="297"/>
      <c r="BC310" s="297"/>
      <c r="BD310" s="257">
        <f t="shared" si="270"/>
        <v>1</v>
      </c>
      <c r="BK310" s="1027"/>
      <c r="BL310" s="427" t="s">
        <v>296</v>
      </c>
      <c r="BM310" s="257">
        <f t="shared" ref="BM310:BR310" si="289">BM240/SUM($BM240:$BR240)</f>
        <v>0</v>
      </c>
      <c r="BN310" s="257">
        <f t="shared" si="289"/>
        <v>0</v>
      </c>
      <c r="BO310" s="257">
        <f t="shared" si="289"/>
        <v>0</v>
      </c>
      <c r="BP310" s="257">
        <f t="shared" si="289"/>
        <v>0</v>
      </c>
      <c r="BQ310" s="257">
        <f t="shared" si="289"/>
        <v>0.2</v>
      </c>
      <c r="BR310" s="257">
        <f t="shared" si="289"/>
        <v>0.8</v>
      </c>
      <c r="BS310" s="297"/>
      <c r="BT310" s="297"/>
      <c r="BU310" s="257">
        <f t="shared" si="206"/>
        <v>1</v>
      </c>
    </row>
    <row r="311" spans="2:73" ht="40" customHeight="1" x14ac:dyDescent="0.35">
      <c r="B311" s="229"/>
      <c r="C311" s="906" t="s">
        <v>430</v>
      </c>
      <c r="D311" s="907"/>
      <c r="E311" s="907"/>
      <c r="F311" s="907"/>
      <c r="G311" s="907"/>
      <c r="H311" s="907"/>
      <c r="I311" s="907"/>
      <c r="J311" s="907"/>
      <c r="K311" s="908"/>
      <c r="L311" s="228"/>
      <c r="Y311" s="906" t="s">
        <v>430</v>
      </c>
      <c r="Z311" s="907"/>
      <c r="AA311" s="907"/>
      <c r="AB311" s="907"/>
      <c r="AC311" s="907"/>
      <c r="AD311" s="907"/>
      <c r="AE311" s="907"/>
      <c r="AF311" s="907"/>
      <c r="AG311" s="908"/>
      <c r="AH311" s="228"/>
      <c r="AJ311" s="201"/>
      <c r="AK311" s="201"/>
      <c r="AT311" s="516"/>
      <c r="AU311" s="513" t="s">
        <v>297</v>
      </c>
      <c r="AV311" s="257">
        <f t="shared" ref="AV311:BA311" si="290">AV241/SUM($AV241:$BA241)</f>
        <v>0</v>
      </c>
      <c r="AW311" s="257">
        <f t="shared" si="290"/>
        <v>0</v>
      </c>
      <c r="AX311" s="257">
        <f t="shared" si="290"/>
        <v>0</v>
      </c>
      <c r="AY311" s="257">
        <f t="shared" si="290"/>
        <v>0</v>
      </c>
      <c r="AZ311" s="257">
        <f t="shared" si="290"/>
        <v>0.4</v>
      </c>
      <c r="BA311" s="257">
        <f t="shared" si="290"/>
        <v>0.6</v>
      </c>
      <c r="BB311" s="297"/>
      <c r="BC311" s="297"/>
      <c r="BD311" s="257">
        <f t="shared" si="270"/>
        <v>1</v>
      </c>
      <c r="BK311" s="1027"/>
      <c r="BL311" s="427" t="s">
        <v>297</v>
      </c>
      <c r="BM311" s="257">
        <f t="shared" ref="BM311:BR311" si="291">BM241/SUM($BM241:$BR241)</f>
        <v>0</v>
      </c>
      <c r="BN311" s="257">
        <f t="shared" si="291"/>
        <v>0</v>
      </c>
      <c r="BO311" s="257">
        <f t="shared" si="291"/>
        <v>0</v>
      </c>
      <c r="BP311" s="257">
        <f t="shared" si="291"/>
        <v>0</v>
      </c>
      <c r="BQ311" s="257">
        <f t="shared" si="291"/>
        <v>0</v>
      </c>
      <c r="BR311" s="257">
        <f t="shared" si="291"/>
        <v>1</v>
      </c>
      <c r="BS311" s="297"/>
      <c r="BT311" s="297"/>
      <c r="BU311" s="257">
        <f t="shared" si="206"/>
        <v>1</v>
      </c>
    </row>
    <row r="312" spans="2:73" ht="40" customHeight="1" x14ac:dyDescent="0.35">
      <c r="B312" s="229"/>
      <c r="C312" s="229"/>
      <c r="D312" s="225"/>
      <c r="E312" s="227"/>
      <c r="F312" s="228"/>
      <c r="G312" s="228"/>
      <c r="H312" s="226"/>
      <c r="I312" s="226"/>
      <c r="J312" s="226"/>
      <c r="K312" s="228"/>
      <c r="L312" s="228"/>
      <c r="Y312" s="229"/>
      <c r="Z312" s="225"/>
      <c r="AA312" s="227"/>
      <c r="AB312" s="228"/>
      <c r="AC312" s="228"/>
      <c r="AD312" s="226"/>
      <c r="AE312" s="226"/>
      <c r="AF312" s="226"/>
      <c r="AG312" s="228"/>
      <c r="AH312" s="228"/>
      <c r="AJ312" s="201"/>
      <c r="AK312" s="201"/>
      <c r="AT312" s="516"/>
      <c r="AU312" s="513" t="s">
        <v>298</v>
      </c>
      <c r="AV312" s="257">
        <f t="shared" ref="AV312:BA312" si="292">AV242/SUM($AV242:$BA242)</f>
        <v>0</v>
      </c>
      <c r="AW312" s="257">
        <f t="shared" si="292"/>
        <v>0</v>
      </c>
      <c r="AX312" s="257">
        <f t="shared" si="292"/>
        <v>0</v>
      </c>
      <c r="AY312" s="257">
        <f t="shared" si="292"/>
        <v>0</v>
      </c>
      <c r="AZ312" s="257">
        <f t="shared" si="292"/>
        <v>0</v>
      </c>
      <c r="BA312" s="257">
        <f t="shared" si="292"/>
        <v>1</v>
      </c>
      <c r="BB312" s="297"/>
      <c r="BC312" s="297"/>
      <c r="BD312" s="257">
        <f t="shared" si="270"/>
        <v>1</v>
      </c>
      <c r="BK312" s="1027"/>
      <c r="BL312" s="427" t="s">
        <v>298</v>
      </c>
      <c r="BM312" s="257">
        <f t="shared" ref="BM312:BR312" si="293">BM242/SUM($BM242:$BR242)</f>
        <v>0</v>
      </c>
      <c r="BN312" s="257">
        <f t="shared" si="293"/>
        <v>0</v>
      </c>
      <c r="BO312" s="257">
        <f t="shared" si="293"/>
        <v>0.2</v>
      </c>
      <c r="BP312" s="257">
        <f t="shared" si="293"/>
        <v>0</v>
      </c>
      <c r="BQ312" s="257">
        <f t="shared" si="293"/>
        <v>0</v>
      </c>
      <c r="BR312" s="257">
        <f t="shared" si="293"/>
        <v>0.8</v>
      </c>
      <c r="BS312" s="297"/>
      <c r="BT312" s="297"/>
      <c r="BU312" s="257">
        <f t="shared" si="206"/>
        <v>1</v>
      </c>
    </row>
    <row r="313" spans="2:73" ht="40" customHeight="1" x14ac:dyDescent="0.35">
      <c r="B313" s="229"/>
      <c r="C313" s="229"/>
      <c r="D313" s="238"/>
      <c r="E313" s="275" t="s">
        <v>110</v>
      </c>
      <c r="F313" s="276" t="s">
        <v>111</v>
      </c>
      <c r="G313" s="277" t="s">
        <v>134</v>
      </c>
      <c r="H313" s="422" t="s">
        <v>359</v>
      </c>
      <c r="I313" s="275" t="s">
        <v>360</v>
      </c>
      <c r="J313" s="276" t="s">
        <v>361</v>
      </c>
      <c r="K313" s="278" t="s">
        <v>378</v>
      </c>
      <c r="L313" s="422" t="s">
        <v>359</v>
      </c>
      <c r="Y313" s="229"/>
      <c r="Z313" s="238"/>
      <c r="AA313" s="275" t="s">
        <v>110</v>
      </c>
      <c r="AB313" s="276" t="s">
        <v>111</v>
      </c>
      <c r="AC313" s="277" t="s">
        <v>134</v>
      </c>
      <c r="AD313" s="422" t="s">
        <v>359</v>
      </c>
      <c r="AE313" s="275" t="s">
        <v>360</v>
      </c>
      <c r="AF313" s="276" t="s">
        <v>361</v>
      </c>
      <c r="AG313" s="278" t="s">
        <v>378</v>
      </c>
      <c r="AH313" s="422" t="s">
        <v>359</v>
      </c>
      <c r="AJ313" s="201"/>
      <c r="AK313" s="201"/>
      <c r="AT313" s="516"/>
      <c r="AU313" s="513" t="s">
        <v>299</v>
      </c>
      <c r="AV313" s="257">
        <f t="shared" ref="AV313:BA313" si="294">AV243/SUM($AV243:$BA243)</f>
        <v>0</v>
      </c>
      <c r="AW313" s="257">
        <f t="shared" si="294"/>
        <v>0</v>
      </c>
      <c r="AX313" s="257">
        <f t="shared" si="294"/>
        <v>0</v>
      </c>
      <c r="AY313" s="257">
        <f t="shared" si="294"/>
        <v>0.33333333333333331</v>
      </c>
      <c r="AZ313" s="257">
        <f t="shared" si="294"/>
        <v>0.16666666666666666</v>
      </c>
      <c r="BA313" s="257">
        <f t="shared" si="294"/>
        <v>0.5</v>
      </c>
      <c r="BB313" s="297"/>
      <c r="BC313" s="297"/>
      <c r="BD313" s="257">
        <f t="shared" si="270"/>
        <v>1</v>
      </c>
      <c r="BK313" s="1027"/>
      <c r="BL313" s="427" t="s">
        <v>299</v>
      </c>
      <c r="BM313" s="257">
        <f t="shared" ref="BM313:BR313" si="295">BM243/SUM($BM243:$BR243)</f>
        <v>0</v>
      </c>
      <c r="BN313" s="257">
        <f t="shared" si="295"/>
        <v>0</v>
      </c>
      <c r="BO313" s="257">
        <f t="shared" si="295"/>
        <v>0.2</v>
      </c>
      <c r="BP313" s="257">
        <f t="shared" si="295"/>
        <v>0</v>
      </c>
      <c r="BQ313" s="257">
        <f t="shared" si="295"/>
        <v>0</v>
      </c>
      <c r="BR313" s="257">
        <f t="shared" si="295"/>
        <v>0.8</v>
      </c>
      <c r="BS313" s="297"/>
      <c r="BT313" s="297"/>
      <c r="BU313" s="257">
        <f t="shared" si="206"/>
        <v>1</v>
      </c>
    </row>
    <row r="314" spans="2:73" ht="40" customHeight="1" x14ac:dyDescent="0.35">
      <c r="B314" s="224"/>
      <c r="C314" s="224"/>
      <c r="D314" s="222" t="s">
        <v>430</v>
      </c>
      <c r="E314" s="273">
        <f>COUNTIF('All groups'!$YK:$YK,E$264)</f>
        <v>16</v>
      </c>
      <c r="F314" s="273">
        <f>COUNTIF('All groups'!$YK:$YK,F$264)</f>
        <v>14</v>
      </c>
      <c r="G314" s="273">
        <f>COUNTIF('All groups'!$YK:$YK,G$264)</f>
        <v>0</v>
      </c>
      <c r="H314" s="422">
        <f>$M$21-SUM(E314:G314)</f>
        <v>10</v>
      </c>
      <c r="I314" s="292">
        <f>E314/SUM(E314:H314)</f>
        <v>0.4</v>
      </c>
      <c r="J314" s="292">
        <f>F314/SUM(E314:H314)</f>
        <v>0.35</v>
      </c>
      <c r="K314" s="292">
        <f>G314/SUM(E314:H314)</f>
        <v>0</v>
      </c>
      <c r="L314" s="292">
        <f>H314/SUM(E314:H314)</f>
        <v>0.25</v>
      </c>
      <c r="Y314" s="224"/>
      <c r="Z314" s="328" t="s">
        <v>430</v>
      </c>
      <c r="AA314" s="273">
        <f>COUNTIF('All groups'!$LM:$LM,AA$264)</f>
        <v>3</v>
      </c>
      <c r="AB314" s="273">
        <f>COUNTIF('All groups'!$LM:$LM,AB$264)</f>
        <v>4</v>
      </c>
      <c r="AC314" s="273">
        <f>COUNTIF('All groups'!$LM:$LM,AC$264)</f>
        <v>0</v>
      </c>
      <c r="AD314" s="283">
        <v>0</v>
      </c>
      <c r="AE314" s="292">
        <f>AA314/SUM(AA314:AD314)</f>
        <v>0.42857142857142855</v>
      </c>
      <c r="AF314" s="292">
        <f>AB314/SUM(AA314:AD314)</f>
        <v>0.5714285714285714</v>
      </c>
      <c r="AG314" s="292">
        <f>AC314/SUM(AA314:AD314)</f>
        <v>0</v>
      </c>
      <c r="AH314" s="292">
        <f>AD314/SUM(AA314:AD314)</f>
        <v>0</v>
      </c>
      <c r="AJ314" s="201"/>
      <c r="AK314" s="201"/>
      <c r="AT314" s="516"/>
      <c r="AU314" s="513" t="s">
        <v>300</v>
      </c>
      <c r="AV314" s="257">
        <f t="shared" ref="AV314:BA314" si="296">AV244/SUM($AV244:$BA244)</f>
        <v>0</v>
      </c>
      <c r="AW314" s="257">
        <f t="shared" si="296"/>
        <v>0</v>
      </c>
      <c r="AX314" s="257">
        <f t="shared" si="296"/>
        <v>0.16666666666666666</v>
      </c>
      <c r="AY314" s="257">
        <f t="shared" si="296"/>
        <v>0.16666666666666666</v>
      </c>
      <c r="AZ314" s="257">
        <f t="shared" si="296"/>
        <v>0.33333333333333331</v>
      </c>
      <c r="BA314" s="257">
        <f t="shared" si="296"/>
        <v>0.33333333333333331</v>
      </c>
      <c r="BB314" s="297"/>
      <c r="BC314" s="297"/>
      <c r="BD314" s="257">
        <f t="shared" si="270"/>
        <v>1</v>
      </c>
      <c r="BK314" s="1027"/>
      <c r="BL314" s="427" t="s">
        <v>300</v>
      </c>
      <c r="BM314" s="257">
        <f t="shared" ref="BM314:BR314" si="297">BM244/SUM($BM244:$BR244)</f>
        <v>0</v>
      </c>
      <c r="BN314" s="257">
        <f t="shared" si="297"/>
        <v>0</v>
      </c>
      <c r="BO314" s="257">
        <f t="shared" si="297"/>
        <v>0</v>
      </c>
      <c r="BP314" s="257">
        <f t="shared" si="297"/>
        <v>0.2</v>
      </c>
      <c r="BQ314" s="257">
        <f t="shared" si="297"/>
        <v>0</v>
      </c>
      <c r="BR314" s="257">
        <f t="shared" si="297"/>
        <v>0.8</v>
      </c>
      <c r="BS314" s="297"/>
      <c r="BT314" s="297"/>
      <c r="BU314" s="257">
        <f t="shared" si="206"/>
        <v>1</v>
      </c>
    </row>
    <row r="315" spans="2:73" ht="40" customHeight="1" x14ac:dyDescent="0.35">
      <c r="B315" s="224"/>
      <c r="C315" s="224"/>
      <c r="D315" s="222" t="s">
        <v>381</v>
      </c>
      <c r="E315" s="273">
        <f>COUNTIF('All groups'!$YL:$YL,E$264)</f>
        <v>0</v>
      </c>
      <c r="F315" s="273">
        <f>COUNTIF('All groups'!$YL:$YL,F$264)</f>
        <v>16</v>
      </c>
      <c r="G315" s="273">
        <f>COUNTIF('All groups'!$YL:$YL,G$264)</f>
        <v>0</v>
      </c>
      <c r="H315" s="422">
        <v>0</v>
      </c>
      <c r="I315" s="274">
        <f>E315/SUM($E315:$F315)</f>
        <v>0</v>
      </c>
      <c r="J315" s="274">
        <f>F315/SUM($E315:$F315)</f>
        <v>1</v>
      </c>
      <c r="K315" s="274">
        <f>G315/SUM($E315:$F315)</f>
        <v>0</v>
      </c>
      <c r="Y315" s="224"/>
      <c r="Z315" s="328" t="s">
        <v>381</v>
      </c>
      <c r="AA315" s="273">
        <f>COUNTIF('All groups'!$YL:$YL,AA$264)</f>
        <v>0</v>
      </c>
      <c r="AB315" s="273">
        <v>3</v>
      </c>
      <c r="AC315" s="273">
        <f>COUNTIF('All groups'!$YL:$YL,AC$264)</f>
        <v>0</v>
      </c>
      <c r="AD315" s="422">
        <v>0</v>
      </c>
      <c r="AE315" s="274">
        <f>AA315/SUM($E315:$F315)</f>
        <v>0</v>
      </c>
      <c r="AF315" s="274">
        <v>1</v>
      </c>
      <c r="AG315" s="274">
        <f>AC315/SUM($E315:$F315)</f>
        <v>0</v>
      </c>
      <c r="AJ315" s="201"/>
      <c r="AK315" s="201"/>
      <c r="AT315" s="517"/>
      <c r="AU315" s="513" t="s">
        <v>302</v>
      </c>
      <c r="AV315" s="257">
        <f t="shared" ref="AV315:BA315" si="298">AV245/SUM($AV245:$BA245)</f>
        <v>0</v>
      </c>
      <c r="AW315" s="257">
        <f t="shared" si="298"/>
        <v>0</v>
      </c>
      <c r="AX315" s="257">
        <f t="shared" si="298"/>
        <v>0.16666666666666666</v>
      </c>
      <c r="AY315" s="257">
        <f t="shared" si="298"/>
        <v>0.16666666666666666</v>
      </c>
      <c r="AZ315" s="257">
        <f t="shared" si="298"/>
        <v>0.33333333333333331</v>
      </c>
      <c r="BA315" s="257">
        <f t="shared" si="298"/>
        <v>0.33333333333333331</v>
      </c>
      <c r="BB315" s="297"/>
      <c r="BC315" s="297"/>
      <c r="BD315" s="257">
        <f t="shared" si="270"/>
        <v>1</v>
      </c>
      <c r="BK315" s="1026"/>
      <c r="BL315" s="427" t="s">
        <v>302</v>
      </c>
      <c r="BM315" s="257">
        <f t="shared" ref="BM315:BR315" si="299">BM245/SUM($BM245:$BR245)</f>
        <v>0</v>
      </c>
      <c r="BN315" s="257">
        <f t="shared" si="299"/>
        <v>0</v>
      </c>
      <c r="BO315" s="257">
        <f t="shared" si="299"/>
        <v>0</v>
      </c>
      <c r="BP315" s="257">
        <f t="shared" si="299"/>
        <v>0.2</v>
      </c>
      <c r="BQ315" s="257">
        <f t="shared" si="299"/>
        <v>0</v>
      </c>
      <c r="BR315" s="257">
        <f t="shared" si="299"/>
        <v>0.8</v>
      </c>
      <c r="BS315" s="297"/>
      <c r="BT315" s="297"/>
      <c r="BU315" s="257">
        <f t="shared" si="206"/>
        <v>1</v>
      </c>
    </row>
    <row r="316" spans="2:73" ht="40" customHeight="1" x14ac:dyDescent="0.35">
      <c r="B316" s="224"/>
      <c r="C316" s="224"/>
      <c r="D316" s="222" t="s">
        <v>382</v>
      </c>
      <c r="E316" s="963" t="s">
        <v>431</v>
      </c>
      <c r="F316" s="963"/>
      <c r="G316" s="963"/>
      <c r="H316" s="963"/>
      <c r="I316" s="963"/>
      <c r="J316" s="963"/>
      <c r="K316" s="228"/>
      <c r="L316" s="228"/>
      <c r="Y316" s="224"/>
      <c r="Z316" s="328" t="s">
        <v>382</v>
      </c>
      <c r="AA316" s="963" t="s">
        <v>432</v>
      </c>
      <c r="AB316" s="963"/>
      <c r="AC316" s="963"/>
      <c r="AD316" s="963"/>
      <c r="AE316" s="963"/>
      <c r="AF316" s="963"/>
      <c r="AG316" s="228"/>
      <c r="AH316" s="228"/>
      <c r="AJ316" s="201"/>
      <c r="AK316" s="201"/>
      <c r="AT316" s="515" t="s">
        <v>301</v>
      </c>
      <c r="AU316" s="513" t="s">
        <v>303</v>
      </c>
      <c r="AV316" s="257">
        <f t="shared" ref="AV316:BA316" si="300">AV246/SUM($AV246:$BA246)</f>
        <v>0</v>
      </c>
      <c r="AW316" s="257">
        <f t="shared" si="300"/>
        <v>0</v>
      </c>
      <c r="AX316" s="257">
        <f t="shared" si="300"/>
        <v>0.16666666666666666</v>
      </c>
      <c r="AY316" s="257">
        <f t="shared" si="300"/>
        <v>0.16666666666666666</v>
      </c>
      <c r="AZ316" s="257">
        <f t="shared" si="300"/>
        <v>0</v>
      </c>
      <c r="BA316" s="257">
        <f t="shared" si="300"/>
        <v>0.66666666666666663</v>
      </c>
      <c r="BB316" s="297"/>
      <c r="BC316" s="297"/>
      <c r="BD316" s="257">
        <f t="shared" si="270"/>
        <v>1</v>
      </c>
      <c r="BK316" s="1025" t="s">
        <v>301</v>
      </c>
      <c r="BL316" s="427" t="s">
        <v>303</v>
      </c>
      <c r="BM316" s="257">
        <f t="shared" ref="BM316:BR316" si="301">BM246/SUM($BM246:$BR246)</f>
        <v>0</v>
      </c>
      <c r="BN316" s="257">
        <f t="shared" si="301"/>
        <v>0</v>
      </c>
      <c r="BO316" s="257">
        <f t="shared" si="301"/>
        <v>0</v>
      </c>
      <c r="BP316" s="257">
        <f t="shared" si="301"/>
        <v>0.2</v>
      </c>
      <c r="BQ316" s="257">
        <f t="shared" si="301"/>
        <v>0.2</v>
      </c>
      <c r="BR316" s="257">
        <f t="shared" si="301"/>
        <v>0.6</v>
      </c>
      <c r="BS316" s="297"/>
      <c r="BT316" s="297"/>
      <c r="BU316" s="257">
        <f t="shared" si="206"/>
        <v>1</v>
      </c>
    </row>
    <row r="317" spans="2:73" ht="40" customHeight="1" x14ac:dyDescent="0.35">
      <c r="B317" s="229"/>
      <c r="C317" s="229"/>
      <c r="D317" s="225"/>
      <c r="E317" s="233"/>
      <c r="F317" s="233"/>
      <c r="G317" s="233"/>
      <c r="H317" s="233"/>
      <c r="I317" s="233"/>
      <c r="J317" s="233"/>
      <c r="K317" s="228"/>
      <c r="L317" s="228"/>
      <c r="Y317" s="229"/>
      <c r="Z317" s="225"/>
      <c r="AA317" s="233"/>
      <c r="AB317" s="233"/>
      <c r="AC317" s="233"/>
      <c r="AD317" s="233"/>
      <c r="AE317" s="233"/>
      <c r="AF317" s="233"/>
      <c r="AG317" s="228"/>
      <c r="AH317" s="228"/>
      <c r="AJ317" s="201"/>
      <c r="AK317" s="201"/>
      <c r="AT317" s="516"/>
      <c r="AU317" s="513" t="s">
        <v>304</v>
      </c>
      <c r="AV317" s="257">
        <f t="shared" ref="AV317:BA317" si="302">AV247/SUM($AV247:$BA247)</f>
        <v>0</v>
      </c>
      <c r="AW317" s="257">
        <f t="shared" si="302"/>
        <v>0</v>
      </c>
      <c r="AX317" s="257">
        <f t="shared" si="302"/>
        <v>0.16666666666666666</v>
      </c>
      <c r="AY317" s="257">
        <f t="shared" si="302"/>
        <v>0</v>
      </c>
      <c r="AZ317" s="257">
        <f t="shared" si="302"/>
        <v>0.16666666666666666</v>
      </c>
      <c r="BA317" s="257">
        <f t="shared" si="302"/>
        <v>0.66666666666666663</v>
      </c>
      <c r="BB317" s="297"/>
      <c r="BC317" s="297"/>
      <c r="BD317" s="257">
        <f t="shared" si="270"/>
        <v>1</v>
      </c>
      <c r="BK317" s="1027"/>
      <c r="BL317" s="427" t="s">
        <v>304</v>
      </c>
      <c r="BM317" s="257">
        <f t="shared" ref="BM317:BR317" si="303">BM247/SUM($BM247:$BR247)</f>
        <v>0</v>
      </c>
      <c r="BN317" s="257">
        <f t="shared" si="303"/>
        <v>0</v>
      </c>
      <c r="BO317" s="257">
        <f t="shared" si="303"/>
        <v>0</v>
      </c>
      <c r="BP317" s="257">
        <f t="shared" si="303"/>
        <v>0.2</v>
      </c>
      <c r="BQ317" s="257">
        <f t="shared" si="303"/>
        <v>0</v>
      </c>
      <c r="BR317" s="257">
        <f t="shared" si="303"/>
        <v>0.8</v>
      </c>
      <c r="BS317" s="297"/>
      <c r="BT317" s="297"/>
      <c r="BU317" s="257">
        <f t="shared" si="206"/>
        <v>1</v>
      </c>
    </row>
    <row r="318" spans="2:73" ht="40" customHeight="1" x14ac:dyDescent="0.35">
      <c r="B318" s="229"/>
      <c r="C318" s="906" t="s">
        <v>433</v>
      </c>
      <c r="D318" s="907"/>
      <c r="E318" s="907"/>
      <c r="F318" s="907"/>
      <c r="G318" s="907"/>
      <c r="H318" s="907"/>
      <c r="I318" s="907"/>
      <c r="J318" s="907"/>
      <c r="K318" s="908"/>
      <c r="L318" s="228"/>
      <c r="Y318" s="906" t="s">
        <v>433</v>
      </c>
      <c r="Z318" s="907"/>
      <c r="AA318" s="907"/>
      <c r="AB318" s="907"/>
      <c r="AC318" s="907"/>
      <c r="AD318" s="907"/>
      <c r="AE318" s="907"/>
      <c r="AF318" s="907"/>
      <c r="AG318" s="908"/>
      <c r="AH318" s="228"/>
      <c r="AJ318" s="201"/>
      <c r="AK318" s="201"/>
      <c r="AT318" s="516"/>
      <c r="AU318" s="513" t="s">
        <v>305</v>
      </c>
      <c r="AV318" s="257">
        <f t="shared" ref="AV318:BA318" si="304">AV248/SUM($AV248:$BA248)</f>
        <v>0</v>
      </c>
      <c r="AW318" s="257">
        <f t="shared" si="304"/>
        <v>0</v>
      </c>
      <c r="AX318" s="257">
        <f t="shared" si="304"/>
        <v>0.16666666666666666</v>
      </c>
      <c r="AY318" s="257">
        <f t="shared" si="304"/>
        <v>0</v>
      </c>
      <c r="AZ318" s="257">
        <f t="shared" si="304"/>
        <v>0.16666666666666666</v>
      </c>
      <c r="BA318" s="257">
        <f t="shared" si="304"/>
        <v>0.66666666666666663</v>
      </c>
      <c r="BB318" s="297"/>
      <c r="BC318" s="297"/>
      <c r="BD318" s="257">
        <f t="shared" si="270"/>
        <v>1</v>
      </c>
      <c r="BK318" s="1027"/>
      <c r="BL318" s="427" t="s">
        <v>305</v>
      </c>
      <c r="BM318" s="257">
        <f t="shared" ref="BM318:BR318" si="305">BM248/SUM($BM248:$BR248)</f>
        <v>0</v>
      </c>
      <c r="BN318" s="257">
        <f t="shared" si="305"/>
        <v>0</v>
      </c>
      <c r="BO318" s="257">
        <f t="shared" si="305"/>
        <v>0</v>
      </c>
      <c r="BP318" s="257">
        <f t="shared" si="305"/>
        <v>0.5</v>
      </c>
      <c r="BQ318" s="257">
        <f t="shared" si="305"/>
        <v>0</v>
      </c>
      <c r="BR318" s="257">
        <f t="shared" si="305"/>
        <v>0.5</v>
      </c>
      <c r="BS318" s="297"/>
      <c r="BT318" s="297"/>
      <c r="BU318" s="257">
        <f t="shared" si="206"/>
        <v>1</v>
      </c>
    </row>
    <row r="319" spans="2:73" ht="40" customHeight="1" x14ac:dyDescent="0.35">
      <c r="B319" s="229"/>
      <c r="C319" s="229"/>
      <c r="D319" s="225"/>
      <c r="E319" s="227"/>
      <c r="F319" s="228"/>
      <c r="G319" s="228"/>
      <c r="H319" s="226"/>
      <c r="I319" s="226"/>
      <c r="J319" s="226"/>
      <c r="K319" s="228"/>
      <c r="L319" s="228"/>
      <c r="Y319" s="229"/>
      <c r="Z319" s="225"/>
      <c r="AA319" s="227"/>
      <c r="AB319" s="228"/>
      <c r="AC319" s="228"/>
      <c r="AD319" s="226"/>
      <c r="AE319" s="226"/>
      <c r="AF319" s="226"/>
      <c r="AG319" s="228"/>
      <c r="AH319" s="228"/>
      <c r="AJ319" s="201"/>
      <c r="AK319" s="201"/>
      <c r="AT319" s="516"/>
      <c r="AU319" s="513" t="s">
        <v>308</v>
      </c>
      <c r="AV319" s="257">
        <f t="shared" ref="AV319:BA319" si="306">AV249/SUM($AV249:$BA249)</f>
        <v>0</v>
      </c>
      <c r="AW319" s="257">
        <f t="shared" si="306"/>
        <v>0</v>
      </c>
      <c r="AX319" s="257">
        <f t="shared" si="306"/>
        <v>0.16666666666666666</v>
      </c>
      <c r="AY319" s="257">
        <f t="shared" si="306"/>
        <v>0</v>
      </c>
      <c r="AZ319" s="257">
        <f t="shared" si="306"/>
        <v>0.33333333333333331</v>
      </c>
      <c r="BA319" s="257">
        <f t="shared" si="306"/>
        <v>0.5</v>
      </c>
      <c r="BB319" s="297"/>
      <c r="BC319" s="297"/>
      <c r="BD319" s="257">
        <f t="shared" si="270"/>
        <v>1</v>
      </c>
      <c r="BK319" s="1027"/>
      <c r="BL319" s="427" t="s">
        <v>308</v>
      </c>
      <c r="BM319" s="257">
        <f t="shared" ref="BM319:BR319" si="307">BM249/SUM($BM249:$BR249)</f>
        <v>0</v>
      </c>
      <c r="BN319" s="257">
        <f t="shared" si="307"/>
        <v>0</v>
      </c>
      <c r="BO319" s="257">
        <f t="shared" si="307"/>
        <v>0</v>
      </c>
      <c r="BP319" s="257">
        <f t="shared" si="307"/>
        <v>0</v>
      </c>
      <c r="BQ319" s="257">
        <f t="shared" si="307"/>
        <v>0.2</v>
      </c>
      <c r="BR319" s="257">
        <f t="shared" si="307"/>
        <v>0.8</v>
      </c>
      <c r="BS319" s="297"/>
      <c r="BT319" s="297"/>
      <c r="BU319" s="257">
        <f t="shared" si="206"/>
        <v>1</v>
      </c>
    </row>
    <row r="320" spans="2:73" ht="40" customHeight="1" x14ac:dyDescent="0.35">
      <c r="B320" s="229"/>
      <c r="C320" s="229"/>
      <c r="D320" s="238"/>
      <c r="E320" s="275" t="s">
        <v>110</v>
      </c>
      <c r="F320" s="276" t="s">
        <v>111</v>
      </c>
      <c r="G320" s="277" t="s">
        <v>134</v>
      </c>
      <c r="H320" s="422" t="s">
        <v>359</v>
      </c>
      <c r="I320" s="275" t="s">
        <v>360</v>
      </c>
      <c r="J320" s="276" t="s">
        <v>361</v>
      </c>
      <c r="K320" s="278" t="s">
        <v>378</v>
      </c>
      <c r="L320" s="422" t="s">
        <v>359</v>
      </c>
      <c r="Y320" s="229"/>
      <c r="Z320" s="238"/>
      <c r="AA320" s="275" t="s">
        <v>110</v>
      </c>
      <c r="AB320" s="276" t="s">
        <v>111</v>
      </c>
      <c r="AC320" s="277" t="s">
        <v>134</v>
      </c>
      <c r="AD320" s="422" t="s">
        <v>359</v>
      </c>
      <c r="AE320" s="275" t="s">
        <v>360</v>
      </c>
      <c r="AF320" s="276" t="s">
        <v>361</v>
      </c>
      <c r="AG320" s="278" t="s">
        <v>378</v>
      </c>
      <c r="AH320" s="422" t="s">
        <v>359</v>
      </c>
      <c r="AJ320" s="201"/>
      <c r="AK320" s="201"/>
      <c r="AT320" s="516"/>
      <c r="AU320" s="513" t="s">
        <v>309</v>
      </c>
      <c r="AV320" s="257">
        <f t="shared" ref="AV320:BA320" si="308">AV250/SUM($AV250:$BA250)</f>
        <v>0</v>
      </c>
      <c r="AW320" s="257">
        <f t="shared" si="308"/>
        <v>0</v>
      </c>
      <c r="AX320" s="257">
        <f t="shared" si="308"/>
        <v>0</v>
      </c>
      <c r="AY320" s="257">
        <f t="shared" si="308"/>
        <v>0</v>
      </c>
      <c r="AZ320" s="257">
        <f t="shared" si="308"/>
        <v>0.4</v>
      </c>
      <c r="BA320" s="257">
        <f t="shared" si="308"/>
        <v>0.6</v>
      </c>
      <c r="BB320" s="297"/>
      <c r="BC320" s="297"/>
      <c r="BD320" s="257">
        <f t="shared" si="270"/>
        <v>1</v>
      </c>
      <c r="BK320" s="1027"/>
      <c r="BL320" s="427" t="s">
        <v>309</v>
      </c>
      <c r="BM320" s="257">
        <f t="shared" ref="BM320:BR320" si="309">BM250/SUM($BM250:$BR250)</f>
        <v>0</v>
      </c>
      <c r="BN320" s="257">
        <f t="shared" si="309"/>
        <v>0</v>
      </c>
      <c r="BO320" s="257">
        <f t="shared" si="309"/>
        <v>0</v>
      </c>
      <c r="BP320" s="257">
        <f t="shared" si="309"/>
        <v>0</v>
      </c>
      <c r="BQ320" s="257">
        <f t="shared" si="309"/>
        <v>0</v>
      </c>
      <c r="BR320" s="257">
        <f t="shared" si="309"/>
        <v>1</v>
      </c>
      <c r="BS320" s="297"/>
      <c r="BT320" s="297"/>
      <c r="BU320" s="257">
        <f t="shared" si="206"/>
        <v>1</v>
      </c>
    </row>
    <row r="321" spans="2:73" ht="40" customHeight="1" x14ac:dyDescent="0.35">
      <c r="B321" s="224"/>
      <c r="C321" s="224"/>
      <c r="D321" s="222" t="s">
        <v>433</v>
      </c>
      <c r="E321" s="273">
        <f>COUNTIF('All groups'!$YN:$YN,E$264)</f>
        <v>14</v>
      </c>
      <c r="F321" s="273">
        <f>COUNTIF('All groups'!$YN:$YN,F$264)</f>
        <v>16</v>
      </c>
      <c r="G321" s="273">
        <f>COUNTIF('All groups'!$YN:$YN,G$264)</f>
        <v>1</v>
      </c>
      <c r="H321" s="422">
        <f>$M$21-SUM(E321:G321)</f>
        <v>9</v>
      </c>
      <c r="I321" s="292">
        <f>E321/SUM(E321:H321)</f>
        <v>0.35</v>
      </c>
      <c r="J321" s="292">
        <f>F321/SUM(E321:H321)</f>
        <v>0.4</v>
      </c>
      <c r="K321" s="292">
        <f>G321/SUM(E321:H321)</f>
        <v>2.5000000000000001E-2</v>
      </c>
      <c r="L321" s="292">
        <f>H321/SUM(E321:H321)</f>
        <v>0.22500000000000001</v>
      </c>
      <c r="Y321" s="224"/>
      <c r="Z321" s="328" t="s">
        <v>433</v>
      </c>
      <c r="AA321" s="273">
        <f>COUNTIF('All groups'!$LP:$LP,AA$264)</f>
        <v>2</v>
      </c>
      <c r="AB321" s="273">
        <f>COUNTIF('All groups'!$LP:$LP,AB$264)</f>
        <v>3</v>
      </c>
      <c r="AC321" s="273">
        <f>COUNTIF('All groups'!$LP:$LP,AC$264)</f>
        <v>1</v>
      </c>
      <c r="AD321" s="283">
        <v>1</v>
      </c>
      <c r="AE321" s="292">
        <f>AA321/SUM(AA321:AD321)</f>
        <v>0.2857142857142857</v>
      </c>
      <c r="AF321" s="292">
        <f>AB321/SUM(AA321:AD321)</f>
        <v>0.42857142857142855</v>
      </c>
      <c r="AG321" s="292">
        <f>AC321/SUM(AA321:AD321)</f>
        <v>0.14285714285714285</v>
      </c>
      <c r="AH321" s="292">
        <f>AD321/SUM(AA321:AD321)</f>
        <v>0.14285714285714285</v>
      </c>
      <c r="AJ321" s="201"/>
      <c r="AK321" s="201"/>
      <c r="AT321" s="516"/>
      <c r="AU321" s="513" t="s">
        <v>310</v>
      </c>
      <c r="AV321" s="257">
        <f t="shared" ref="AV321:BA321" si="310">AV251/SUM($AV251:$BA251)</f>
        <v>0</v>
      </c>
      <c r="AW321" s="257">
        <f t="shared" si="310"/>
        <v>0</v>
      </c>
      <c r="AX321" s="257">
        <f t="shared" si="310"/>
        <v>0</v>
      </c>
      <c r="AY321" s="257">
        <f t="shared" si="310"/>
        <v>0</v>
      </c>
      <c r="AZ321" s="257">
        <f t="shared" si="310"/>
        <v>0.6</v>
      </c>
      <c r="BA321" s="257">
        <f t="shared" si="310"/>
        <v>0.4</v>
      </c>
      <c r="BB321" s="297"/>
      <c r="BC321" s="297"/>
      <c r="BD321" s="257">
        <f t="shared" si="270"/>
        <v>1</v>
      </c>
      <c r="BK321" s="1027"/>
      <c r="BL321" s="427" t="s">
        <v>310</v>
      </c>
      <c r="BM321" s="257">
        <f t="shared" ref="BM321:BR321" si="311">BM251/SUM($BM251:$BR251)</f>
        <v>0</v>
      </c>
      <c r="BN321" s="257">
        <f t="shared" si="311"/>
        <v>0</v>
      </c>
      <c r="BO321" s="257">
        <f t="shared" si="311"/>
        <v>0</v>
      </c>
      <c r="BP321" s="257">
        <f t="shared" si="311"/>
        <v>0.2</v>
      </c>
      <c r="BQ321" s="257">
        <f t="shared" si="311"/>
        <v>0</v>
      </c>
      <c r="BR321" s="257">
        <f t="shared" si="311"/>
        <v>0.8</v>
      </c>
      <c r="BS321" s="297"/>
      <c r="BT321" s="297"/>
      <c r="BU321" s="257">
        <f t="shared" si="206"/>
        <v>1</v>
      </c>
    </row>
    <row r="322" spans="2:73" ht="40" customHeight="1" x14ac:dyDescent="0.35">
      <c r="B322" s="224"/>
      <c r="C322" s="224"/>
      <c r="D322" s="222" t="s">
        <v>381</v>
      </c>
      <c r="E322" s="273">
        <f>COUNTIF('All groups'!$YO:$YO,E$264)</f>
        <v>0</v>
      </c>
      <c r="F322" s="273">
        <f>COUNTIF('All groups'!$YO:$YO,F$264)</f>
        <v>14</v>
      </c>
      <c r="G322" s="273">
        <f>COUNTIF('All groups'!$YO:$YO,G$264)</f>
        <v>0</v>
      </c>
      <c r="H322" s="422">
        <v>0</v>
      </c>
      <c r="I322" s="274">
        <f>E322/SUM($E322:$F322)</f>
        <v>0</v>
      </c>
      <c r="J322" s="274">
        <f>F322/SUM($E322:$F322)</f>
        <v>1</v>
      </c>
      <c r="K322" s="274">
        <f>G322/SUM($E322:$F322)</f>
        <v>0</v>
      </c>
      <c r="Y322" s="224"/>
      <c r="Z322" s="328" t="s">
        <v>381</v>
      </c>
      <c r="AA322" s="273">
        <f>COUNTIF('All groups'!$YO:$YO,AA$264)</f>
        <v>0</v>
      </c>
      <c r="AB322" s="273">
        <v>2</v>
      </c>
      <c r="AC322" s="273">
        <f>COUNTIF('All groups'!$YO:$YO,AC$264)</f>
        <v>0</v>
      </c>
      <c r="AD322" s="422">
        <v>0</v>
      </c>
      <c r="AE322" s="274">
        <f>AA322/SUM($E322:$F322)</f>
        <v>0</v>
      </c>
      <c r="AF322" s="274">
        <v>1</v>
      </c>
      <c r="AG322" s="274">
        <f>AC322/SUM($E322:$F322)</f>
        <v>0</v>
      </c>
      <c r="AJ322" s="201"/>
      <c r="AK322" s="201"/>
      <c r="AT322" s="516"/>
      <c r="AU322" s="513" t="s">
        <v>311</v>
      </c>
      <c r="AV322" s="257">
        <f t="shared" ref="AV322:BA322" si="312">AV252/SUM($AV252:$BA252)</f>
        <v>0</v>
      </c>
      <c r="AW322" s="257">
        <f t="shared" si="312"/>
        <v>0</v>
      </c>
      <c r="AX322" s="257">
        <f t="shared" si="312"/>
        <v>0.16666666666666666</v>
      </c>
      <c r="AY322" s="257">
        <f t="shared" si="312"/>
        <v>0.16666666666666666</v>
      </c>
      <c r="AZ322" s="257">
        <f t="shared" si="312"/>
        <v>0.16666666666666666</v>
      </c>
      <c r="BA322" s="257">
        <f t="shared" si="312"/>
        <v>0.5</v>
      </c>
      <c r="BB322" s="297"/>
      <c r="BC322" s="297"/>
      <c r="BD322" s="257">
        <f t="shared" si="270"/>
        <v>1</v>
      </c>
      <c r="BK322" s="1027"/>
      <c r="BL322" s="427" t="s">
        <v>311</v>
      </c>
      <c r="BM322" s="257">
        <f t="shared" ref="BM322:BR322" si="313">BM252/SUM($BM252:$BR252)</f>
        <v>0</v>
      </c>
      <c r="BN322" s="257">
        <f t="shared" si="313"/>
        <v>0</v>
      </c>
      <c r="BO322" s="257">
        <f t="shared" si="313"/>
        <v>0.2</v>
      </c>
      <c r="BP322" s="257">
        <f t="shared" si="313"/>
        <v>0</v>
      </c>
      <c r="BQ322" s="257">
        <f t="shared" si="313"/>
        <v>0</v>
      </c>
      <c r="BR322" s="257">
        <f t="shared" si="313"/>
        <v>0.8</v>
      </c>
      <c r="BS322" s="297"/>
      <c r="BT322" s="297"/>
      <c r="BU322" s="257">
        <f t="shared" si="206"/>
        <v>1</v>
      </c>
    </row>
    <row r="323" spans="2:73" ht="40" customHeight="1" x14ac:dyDescent="0.35">
      <c r="B323" s="224"/>
      <c r="C323" s="224"/>
      <c r="D323" s="222" t="s">
        <v>382</v>
      </c>
      <c r="E323" s="963" t="s">
        <v>434</v>
      </c>
      <c r="F323" s="963"/>
      <c r="G323" s="963"/>
      <c r="H323" s="963"/>
      <c r="I323" s="963"/>
      <c r="J323" s="963"/>
      <c r="K323" s="228"/>
      <c r="L323" s="228"/>
      <c r="Y323" s="224"/>
      <c r="Z323" s="328" t="s">
        <v>382</v>
      </c>
      <c r="AA323" s="963" t="s">
        <v>387</v>
      </c>
      <c r="AB323" s="963"/>
      <c r="AC323" s="963"/>
      <c r="AD323" s="963"/>
      <c r="AE323" s="963"/>
      <c r="AF323" s="963"/>
      <c r="AG323" s="228"/>
      <c r="AH323" s="228"/>
      <c r="AJ323" s="201"/>
      <c r="AK323" s="201"/>
      <c r="AT323" s="516"/>
      <c r="AU323" s="513" t="s">
        <v>312</v>
      </c>
      <c r="AV323" s="257">
        <f t="shared" ref="AV323:BA323" si="314">AV253/SUM($AV253:$BA253)</f>
        <v>0</v>
      </c>
      <c r="AW323" s="257">
        <f t="shared" si="314"/>
        <v>0</v>
      </c>
      <c r="AX323" s="257">
        <f t="shared" si="314"/>
        <v>0</v>
      </c>
      <c r="AY323" s="257">
        <f t="shared" si="314"/>
        <v>0.16666666666666666</v>
      </c>
      <c r="AZ323" s="257">
        <f t="shared" si="314"/>
        <v>0.5</v>
      </c>
      <c r="BA323" s="257">
        <f t="shared" si="314"/>
        <v>0.33333333333333331</v>
      </c>
      <c r="BB323" s="297"/>
      <c r="BC323" s="297"/>
      <c r="BD323" s="257">
        <f t="shared" si="270"/>
        <v>1</v>
      </c>
      <c r="BK323" s="1027"/>
      <c r="BL323" s="427" t="s">
        <v>312</v>
      </c>
      <c r="BM323" s="257">
        <f t="shared" ref="BM323:BR323" si="315">BM253/SUM($BM253:$BR253)</f>
        <v>0</v>
      </c>
      <c r="BN323" s="257">
        <f t="shared" si="315"/>
        <v>0</v>
      </c>
      <c r="BO323" s="257">
        <f t="shared" si="315"/>
        <v>0.2</v>
      </c>
      <c r="BP323" s="257">
        <f t="shared" si="315"/>
        <v>0</v>
      </c>
      <c r="BQ323" s="257">
        <f t="shared" si="315"/>
        <v>0</v>
      </c>
      <c r="BR323" s="257">
        <f t="shared" si="315"/>
        <v>0.8</v>
      </c>
      <c r="BS323" s="297"/>
      <c r="BT323" s="297"/>
      <c r="BU323" s="257">
        <f t="shared" si="206"/>
        <v>1</v>
      </c>
    </row>
    <row r="324" spans="2:73" ht="40" customHeight="1" x14ac:dyDescent="0.35">
      <c r="B324" s="229"/>
      <c r="C324" s="229"/>
      <c r="D324" s="225"/>
      <c r="E324" s="233"/>
      <c r="F324" s="233"/>
      <c r="G324" s="233"/>
      <c r="H324" s="233"/>
      <c r="I324" s="233"/>
      <c r="J324" s="233"/>
      <c r="K324" s="228"/>
      <c r="L324" s="228"/>
      <c r="Y324" s="229"/>
      <c r="Z324" s="225"/>
      <c r="AA324" s="233"/>
      <c r="AB324" s="233"/>
      <c r="AC324" s="233"/>
      <c r="AD324" s="233"/>
      <c r="AE324" s="233"/>
      <c r="AF324" s="233"/>
      <c r="AG324" s="228"/>
      <c r="AH324" s="228"/>
      <c r="AJ324" s="201"/>
      <c r="AK324" s="201"/>
      <c r="AT324" s="517"/>
      <c r="AU324" s="513" t="s">
        <v>314</v>
      </c>
      <c r="AV324" s="257">
        <f t="shared" ref="AV324:BA324" si="316">AV254/SUM($AV254:$BA254)</f>
        <v>0</v>
      </c>
      <c r="AW324" s="257">
        <f t="shared" si="316"/>
        <v>0</v>
      </c>
      <c r="AX324" s="257">
        <f t="shared" si="316"/>
        <v>0</v>
      </c>
      <c r="AY324" s="257">
        <f t="shared" si="316"/>
        <v>0.16666666666666666</v>
      </c>
      <c r="AZ324" s="257">
        <f t="shared" si="316"/>
        <v>0.33333333333333331</v>
      </c>
      <c r="BA324" s="257">
        <f t="shared" si="316"/>
        <v>0.5</v>
      </c>
      <c r="BB324" s="297"/>
      <c r="BC324" s="297"/>
      <c r="BD324" s="257">
        <f t="shared" si="270"/>
        <v>1</v>
      </c>
      <c r="BK324" s="1026"/>
      <c r="BL324" s="427" t="s">
        <v>314</v>
      </c>
      <c r="BM324" s="257">
        <f t="shared" ref="BM324:BR324" si="317">BM254/SUM($BM254:$BR254)</f>
        <v>0</v>
      </c>
      <c r="BN324" s="257">
        <f t="shared" si="317"/>
        <v>0</v>
      </c>
      <c r="BO324" s="257">
        <f t="shared" si="317"/>
        <v>0</v>
      </c>
      <c r="BP324" s="257">
        <f t="shared" si="317"/>
        <v>0.2</v>
      </c>
      <c r="BQ324" s="257">
        <f t="shared" si="317"/>
        <v>0</v>
      </c>
      <c r="BR324" s="257">
        <f t="shared" si="317"/>
        <v>0.8</v>
      </c>
      <c r="BS324" s="297"/>
      <c r="BT324" s="297"/>
      <c r="BU324" s="257">
        <f t="shared" si="206"/>
        <v>1</v>
      </c>
    </row>
    <row r="325" spans="2:73" ht="60.65" customHeight="1" x14ac:dyDescent="0.35">
      <c r="B325" s="229"/>
      <c r="C325" s="906" t="s">
        <v>435</v>
      </c>
      <c r="D325" s="907"/>
      <c r="E325" s="907"/>
      <c r="F325" s="907"/>
      <c r="G325" s="907"/>
      <c r="H325" s="907"/>
      <c r="I325" s="907"/>
      <c r="J325" s="907"/>
      <c r="K325" s="908"/>
      <c r="L325" s="228"/>
      <c r="Y325" s="906" t="s">
        <v>435</v>
      </c>
      <c r="Z325" s="907"/>
      <c r="AA325" s="907"/>
      <c r="AB325" s="907"/>
      <c r="AC325" s="907"/>
      <c r="AD325" s="907"/>
      <c r="AE325" s="907"/>
      <c r="AF325" s="907"/>
      <c r="AG325" s="908"/>
      <c r="AH325" s="228"/>
      <c r="AJ325" s="201"/>
      <c r="AK325" s="201"/>
      <c r="AT325" s="515" t="s">
        <v>313</v>
      </c>
      <c r="AU325" s="513" t="s">
        <v>315</v>
      </c>
      <c r="AV325" s="257">
        <f t="shared" ref="AV325:BA325" si="318">AV255/SUM($AV255:$BA255)</f>
        <v>0</v>
      </c>
      <c r="AW325" s="257">
        <f t="shared" si="318"/>
        <v>0</v>
      </c>
      <c r="AX325" s="257">
        <f t="shared" si="318"/>
        <v>0</v>
      </c>
      <c r="AY325" s="257">
        <f t="shared" si="318"/>
        <v>0.16666666666666666</v>
      </c>
      <c r="AZ325" s="257">
        <f t="shared" si="318"/>
        <v>0.33333333333333331</v>
      </c>
      <c r="BA325" s="257">
        <f t="shared" si="318"/>
        <v>0.5</v>
      </c>
      <c r="BB325" s="297"/>
      <c r="BC325" s="297"/>
      <c r="BD325" s="257">
        <f t="shared" si="270"/>
        <v>1</v>
      </c>
      <c r="BK325" s="1025" t="s">
        <v>313</v>
      </c>
      <c r="BL325" s="427" t="s">
        <v>315</v>
      </c>
      <c r="BM325" s="257">
        <f t="shared" ref="BM325:BR325" si="319">BM255/SUM($BM255:$BR255)</f>
        <v>0</v>
      </c>
      <c r="BN325" s="257">
        <f t="shared" si="319"/>
        <v>0</v>
      </c>
      <c r="BO325" s="257">
        <f t="shared" si="319"/>
        <v>0</v>
      </c>
      <c r="BP325" s="257">
        <f t="shared" si="319"/>
        <v>0.2</v>
      </c>
      <c r="BQ325" s="257">
        <f t="shared" si="319"/>
        <v>0</v>
      </c>
      <c r="BR325" s="257">
        <f t="shared" si="319"/>
        <v>0.8</v>
      </c>
      <c r="BS325" s="297"/>
      <c r="BT325" s="297"/>
      <c r="BU325" s="257">
        <f t="shared" si="206"/>
        <v>1</v>
      </c>
    </row>
    <row r="326" spans="2:73" ht="40" customHeight="1" x14ac:dyDescent="0.35">
      <c r="B326" s="229"/>
      <c r="C326" s="229"/>
      <c r="D326" s="225"/>
      <c r="E326" s="227"/>
      <c r="F326" s="228"/>
      <c r="G326" s="228"/>
      <c r="H326" s="226"/>
      <c r="I326" s="226"/>
      <c r="J326" s="226"/>
      <c r="K326" s="228"/>
      <c r="L326" s="228"/>
      <c r="Y326" s="229"/>
      <c r="Z326" s="225"/>
      <c r="AA326" s="227"/>
      <c r="AB326" s="228"/>
      <c r="AC326" s="228"/>
      <c r="AD326" s="226"/>
      <c r="AE326" s="226"/>
      <c r="AF326" s="226"/>
      <c r="AG326" s="228"/>
      <c r="AH326" s="228"/>
      <c r="AJ326" s="201"/>
      <c r="AK326" s="201"/>
      <c r="AT326" s="516"/>
      <c r="AU326" s="513" t="s">
        <v>316</v>
      </c>
      <c r="AV326" s="257">
        <f t="shared" ref="AV326:BA326" si="320">AV256/SUM($AV256:$BA256)</f>
        <v>0</v>
      </c>
      <c r="AW326" s="257">
        <f t="shared" si="320"/>
        <v>0</v>
      </c>
      <c r="AX326" s="257">
        <f t="shared" si="320"/>
        <v>0</v>
      </c>
      <c r="AY326" s="257">
        <f t="shared" si="320"/>
        <v>0.16666666666666666</v>
      </c>
      <c r="AZ326" s="257">
        <f t="shared" si="320"/>
        <v>0.5</v>
      </c>
      <c r="BA326" s="257">
        <f t="shared" si="320"/>
        <v>0.33333333333333331</v>
      </c>
      <c r="BB326" s="297"/>
      <c r="BC326" s="297"/>
      <c r="BD326" s="257">
        <f t="shared" si="270"/>
        <v>1</v>
      </c>
      <c r="BK326" s="1027"/>
      <c r="BL326" s="427" t="s">
        <v>316</v>
      </c>
      <c r="BM326" s="257">
        <f t="shared" ref="BM326:BR326" si="321">BM256/SUM($BM256:$BR256)</f>
        <v>0</v>
      </c>
      <c r="BN326" s="257">
        <f t="shared" si="321"/>
        <v>0</v>
      </c>
      <c r="BO326" s="257">
        <f t="shared" si="321"/>
        <v>0</v>
      </c>
      <c r="BP326" s="257">
        <f t="shared" si="321"/>
        <v>0.2</v>
      </c>
      <c r="BQ326" s="257">
        <f t="shared" si="321"/>
        <v>0</v>
      </c>
      <c r="BR326" s="257">
        <f t="shared" si="321"/>
        <v>0.8</v>
      </c>
      <c r="BS326" s="297"/>
      <c r="BT326" s="297"/>
      <c r="BU326" s="257">
        <f t="shared" si="206"/>
        <v>1</v>
      </c>
    </row>
    <row r="327" spans="2:73" ht="40" customHeight="1" x14ac:dyDescent="0.35">
      <c r="B327" s="229"/>
      <c r="C327" s="229"/>
      <c r="D327" s="238"/>
      <c r="E327" s="279" t="s">
        <v>110</v>
      </c>
      <c r="F327" s="271" t="s">
        <v>111</v>
      </c>
      <c r="G327" s="269" t="s">
        <v>134</v>
      </c>
      <c r="H327" s="422" t="s">
        <v>359</v>
      </c>
      <c r="I327" s="279" t="s">
        <v>360</v>
      </c>
      <c r="J327" s="271" t="s">
        <v>361</v>
      </c>
      <c r="K327" s="269" t="s">
        <v>378</v>
      </c>
      <c r="L327" s="422" t="s">
        <v>359</v>
      </c>
      <c r="Y327" s="229"/>
      <c r="Z327" s="238"/>
      <c r="AA327" s="279" t="s">
        <v>110</v>
      </c>
      <c r="AB327" s="271" t="s">
        <v>111</v>
      </c>
      <c r="AC327" s="269" t="s">
        <v>134</v>
      </c>
      <c r="AD327" s="422" t="s">
        <v>359</v>
      </c>
      <c r="AE327" s="279" t="s">
        <v>360</v>
      </c>
      <c r="AF327" s="271" t="s">
        <v>361</v>
      </c>
      <c r="AG327" s="269" t="s">
        <v>378</v>
      </c>
      <c r="AH327" s="422" t="s">
        <v>359</v>
      </c>
      <c r="AJ327" s="201"/>
      <c r="AK327" s="201"/>
      <c r="AT327" s="516"/>
      <c r="AU327" s="513" t="s">
        <v>317</v>
      </c>
      <c r="AV327" s="257">
        <f t="shared" ref="AV327:BA327" si="322">AV257/SUM($AV257:$BA257)</f>
        <v>0</v>
      </c>
      <c r="AW327" s="257">
        <f t="shared" si="322"/>
        <v>0</v>
      </c>
      <c r="AX327" s="257">
        <f t="shared" si="322"/>
        <v>0.16666666666666666</v>
      </c>
      <c r="AY327" s="257">
        <f t="shared" si="322"/>
        <v>0</v>
      </c>
      <c r="AZ327" s="257">
        <f t="shared" si="322"/>
        <v>0.33333333333333331</v>
      </c>
      <c r="BA327" s="257">
        <f t="shared" si="322"/>
        <v>0.5</v>
      </c>
      <c r="BB327" s="297"/>
      <c r="BC327" s="297"/>
      <c r="BD327" s="257">
        <f t="shared" si="270"/>
        <v>1</v>
      </c>
      <c r="BK327" s="1027"/>
      <c r="BL327" s="427" t="s">
        <v>317</v>
      </c>
      <c r="BM327" s="257">
        <f t="shared" ref="BM327:BR327" si="323">BM257/SUM($BM257:$BR257)</f>
        <v>0</v>
      </c>
      <c r="BN327" s="257">
        <f t="shared" si="323"/>
        <v>0</v>
      </c>
      <c r="BO327" s="257">
        <f t="shared" si="323"/>
        <v>0</v>
      </c>
      <c r="BP327" s="257">
        <f t="shared" si="323"/>
        <v>0.4</v>
      </c>
      <c r="BQ327" s="257">
        <f t="shared" si="323"/>
        <v>0</v>
      </c>
      <c r="BR327" s="257">
        <f t="shared" si="323"/>
        <v>0.6</v>
      </c>
      <c r="BS327" s="297"/>
      <c r="BT327" s="297"/>
      <c r="BU327" s="257">
        <f t="shared" si="206"/>
        <v>1</v>
      </c>
    </row>
    <row r="328" spans="2:73" ht="40" customHeight="1" x14ac:dyDescent="0.35">
      <c r="B328" s="224"/>
      <c r="C328" s="224"/>
      <c r="D328" s="222" t="s">
        <v>435</v>
      </c>
      <c r="E328" s="280">
        <f>COUNTIF('All groups'!$YQ:$YQ,E$264)</f>
        <v>12</v>
      </c>
      <c r="F328" s="280">
        <f>COUNTIF('All groups'!$YQ:$YQ,F$264)</f>
        <v>18</v>
      </c>
      <c r="G328" s="280">
        <f>COUNTIF('All groups'!$YQ:$YQ,G$264)</f>
        <v>1</v>
      </c>
      <c r="H328" s="422">
        <f>$M$21-SUM(E328:G328)</f>
        <v>9</v>
      </c>
      <c r="I328" s="292">
        <f>E328/SUM(E328:H328)</f>
        <v>0.3</v>
      </c>
      <c r="J328" s="292">
        <f>F328/SUM(E328:H328)</f>
        <v>0.45</v>
      </c>
      <c r="K328" s="292">
        <f>G328/SUM(E328:H328)</f>
        <v>2.5000000000000001E-2</v>
      </c>
      <c r="L328" s="292">
        <f>H328/SUM(E328:H328)</f>
        <v>0.22500000000000001</v>
      </c>
      <c r="Y328" s="224"/>
      <c r="Z328" s="328" t="s">
        <v>435</v>
      </c>
      <c r="AA328" s="280">
        <f>COUNTIF('All groups'!$LS:$LS,AA$264)</f>
        <v>2</v>
      </c>
      <c r="AB328" s="280">
        <f>COUNTIF('All groups'!$LS:$LS,AB$264)</f>
        <v>4</v>
      </c>
      <c r="AC328" s="280">
        <f>COUNTIF('All groups'!$LS:$LS,AC$264)</f>
        <v>0</v>
      </c>
      <c r="AD328" s="422">
        <v>1</v>
      </c>
      <c r="AE328" s="257">
        <f>AA328/SUM(AA328:AD328)</f>
        <v>0.2857142857142857</v>
      </c>
      <c r="AF328" s="257">
        <f>AB328/SUM(AA328:AD328)</f>
        <v>0.5714285714285714</v>
      </c>
      <c r="AG328" s="257">
        <f>AC328/SUM(AA328:AD328)</f>
        <v>0</v>
      </c>
      <c r="AH328" s="257">
        <f>AD328/SUM(AA328:AD328)</f>
        <v>0.14285714285714285</v>
      </c>
      <c r="AJ328" s="201"/>
      <c r="AK328" s="201"/>
      <c r="AT328" s="517"/>
      <c r="AU328" s="513" t="s">
        <v>319</v>
      </c>
      <c r="AV328" s="257">
        <f t="shared" ref="AV328:BA328" si="324">AV258/SUM($AV258:$BA258)</f>
        <v>0</v>
      </c>
      <c r="AW328" s="257">
        <f t="shared" si="324"/>
        <v>0</v>
      </c>
      <c r="AX328" s="257">
        <f t="shared" si="324"/>
        <v>0</v>
      </c>
      <c r="AY328" s="257">
        <f t="shared" si="324"/>
        <v>0.33333333333333331</v>
      </c>
      <c r="AZ328" s="257">
        <f t="shared" si="324"/>
        <v>0</v>
      </c>
      <c r="BA328" s="257">
        <f t="shared" si="324"/>
        <v>0.66666666666666663</v>
      </c>
      <c r="BB328" s="297"/>
      <c r="BC328" s="297"/>
      <c r="BD328" s="257">
        <f t="shared" si="270"/>
        <v>1</v>
      </c>
      <c r="BK328" s="1026"/>
      <c r="BL328" s="427" t="s">
        <v>319</v>
      </c>
      <c r="BM328" s="257">
        <f t="shared" ref="BM328:BR328" si="325">BM258/SUM($BM258:$BR258)</f>
        <v>0</v>
      </c>
      <c r="BN328" s="257">
        <f t="shared" si="325"/>
        <v>0</v>
      </c>
      <c r="BO328" s="257">
        <f t="shared" si="325"/>
        <v>0</v>
      </c>
      <c r="BP328" s="257">
        <f t="shared" si="325"/>
        <v>0.4</v>
      </c>
      <c r="BQ328" s="257">
        <f t="shared" si="325"/>
        <v>0</v>
      </c>
      <c r="BR328" s="257">
        <f t="shared" si="325"/>
        <v>0.6</v>
      </c>
      <c r="BS328" s="297"/>
      <c r="BT328" s="297"/>
      <c r="BU328" s="257">
        <f t="shared" si="206"/>
        <v>1</v>
      </c>
    </row>
    <row r="329" spans="2:73" ht="40" customHeight="1" x14ac:dyDescent="0.35">
      <c r="B329" s="224"/>
      <c r="C329" s="224"/>
      <c r="D329" s="222" t="s">
        <v>381</v>
      </c>
      <c r="E329" s="281">
        <f>COUNTIF('All groups'!$YR:$YR,E$264)</f>
        <v>0</v>
      </c>
      <c r="F329" s="281">
        <f>COUNTIF('All groups'!$YR:$YR,F$264)</f>
        <v>12</v>
      </c>
      <c r="G329" s="281">
        <f>COUNTIF('All groups'!$YR:$YR,G$264)</f>
        <v>0</v>
      </c>
      <c r="H329" s="422">
        <v>0</v>
      </c>
      <c r="I329" s="282">
        <f>E329/SUM($E329:$F329)</f>
        <v>0</v>
      </c>
      <c r="J329" s="282">
        <f>F329/SUM($E329:$F329)</f>
        <v>1</v>
      </c>
      <c r="K329" s="274">
        <f>G329/SUM($E329:$F329)</f>
        <v>0</v>
      </c>
      <c r="Y329" s="224"/>
      <c r="Z329" s="328" t="s">
        <v>381</v>
      </c>
      <c r="AA329" s="281">
        <f>COUNTIF('All groups'!$YR:$YR,AA$264)</f>
        <v>0</v>
      </c>
      <c r="AB329" s="281">
        <v>2</v>
      </c>
      <c r="AC329" s="281">
        <f>COUNTIF('All groups'!$YR:$YR,AC$264)</f>
        <v>0</v>
      </c>
      <c r="AD329" s="422">
        <v>0</v>
      </c>
      <c r="AE329" s="282">
        <f>AA329/SUM($E329:$F329)</f>
        <v>0</v>
      </c>
      <c r="AF329" s="282">
        <v>1</v>
      </c>
      <c r="AG329" s="274">
        <f>AC329/SUM($E329:$F329)</f>
        <v>0</v>
      </c>
      <c r="AJ329" s="201"/>
      <c r="AK329" s="201"/>
      <c r="AT329" s="996" t="s">
        <v>318</v>
      </c>
      <c r="AU329" s="513" t="s">
        <v>320</v>
      </c>
      <c r="AV329" s="257">
        <f t="shared" ref="AV329:BA329" si="326">AV259/SUM($AV259:$BA259)</f>
        <v>0</v>
      </c>
      <c r="AW329" s="257">
        <f t="shared" si="326"/>
        <v>0</v>
      </c>
      <c r="AX329" s="257">
        <f t="shared" si="326"/>
        <v>0</v>
      </c>
      <c r="AY329" s="257">
        <f t="shared" si="326"/>
        <v>0.33333333333333331</v>
      </c>
      <c r="AZ329" s="257">
        <f t="shared" si="326"/>
        <v>0</v>
      </c>
      <c r="BA329" s="257">
        <f t="shared" si="326"/>
        <v>0.66666666666666663</v>
      </c>
      <c r="BB329" s="297"/>
      <c r="BC329" s="297"/>
      <c r="BD329" s="257">
        <f t="shared" si="270"/>
        <v>1</v>
      </c>
      <c r="BK329" s="1025" t="s">
        <v>318</v>
      </c>
      <c r="BL329" s="427" t="s">
        <v>320</v>
      </c>
      <c r="BM329" s="257">
        <f t="shared" ref="BM329:BR329" si="327">BM259/SUM($BM259:$BR259)</f>
        <v>0</v>
      </c>
      <c r="BN329" s="257">
        <f t="shared" si="327"/>
        <v>0.2</v>
      </c>
      <c r="BO329" s="257">
        <f t="shared" si="327"/>
        <v>0</v>
      </c>
      <c r="BP329" s="257">
        <f t="shared" si="327"/>
        <v>0</v>
      </c>
      <c r="BQ329" s="257">
        <f t="shared" si="327"/>
        <v>0.2</v>
      </c>
      <c r="BR329" s="257">
        <f t="shared" si="327"/>
        <v>0.6</v>
      </c>
      <c r="BS329" s="297"/>
      <c r="BT329" s="297"/>
      <c r="BU329" s="257">
        <f t="shared" si="206"/>
        <v>1</v>
      </c>
    </row>
    <row r="330" spans="2:73" ht="40" customHeight="1" x14ac:dyDescent="0.35">
      <c r="B330" s="224"/>
      <c r="C330" s="224"/>
      <c r="D330" s="222" t="s">
        <v>382</v>
      </c>
      <c r="E330" s="963" t="s">
        <v>436</v>
      </c>
      <c r="F330" s="963"/>
      <c r="G330" s="963"/>
      <c r="H330" s="963"/>
      <c r="I330" s="963"/>
      <c r="J330" s="963"/>
      <c r="K330" s="228"/>
      <c r="L330" s="228"/>
      <c r="Y330" s="224"/>
      <c r="Z330" s="328" t="s">
        <v>382</v>
      </c>
      <c r="AA330" s="963" t="s">
        <v>384</v>
      </c>
      <c r="AB330" s="963"/>
      <c r="AC330" s="963"/>
      <c r="AD330" s="963"/>
      <c r="AE330" s="963"/>
      <c r="AF330" s="963"/>
      <c r="AG330" s="228"/>
      <c r="AH330" s="228"/>
      <c r="AJ330" s="201"/>
      <c r="AK330" s="201"/>
      <c r="AT330" s="996"/>
      <c r="AU330" s="513" t="s">
        <v>316</v>
      </c>
      <c r="AV330" s="257">
        <f t="shared" ref="AV330:BA330" si="328">AV260/SUM($AV260:$BA260)</f>
        <v>0</v>
      </c>
      <c r="AW330" s="257">
        <f t="shared" si="328"/>
        <v>0</v>
      </c>
      <c r="AX330" s="257">
        <f t="shared" si="328"/>
        <v>0</v>
      </c>
      <c r="AY330" s="257">
        <f t="shared" si="328"/>
        <v>0.16666666666666666</v>
      </c>
      <c r="AZ330" s="257">
        <f t="shared" si="328"/>
        <v>0.33333333333333331</v>
      </c>
      <c r="BA330" s="257">
        <f t="shared" si="328"/>
        <v>0.5</v>
      </c>
      <c r="BB330" s="297"/>
      <c r="BC330" s="297"/>
      <c r="BD330" s="257">
        <f t="shared" si="270"/>
        <v>1</v>
      </c>
      <c r="BK330" s="1027"/>
      <c r="BL330" s="427" t="s">
        <v>316</v>
      </c>
      <c r="BM330" s="257">
        <f t="shared" ref="BM330:BR330" si="329">BM260/SUM($BM260:$BR260)</f>
        <v>0</v>
      </c>
      <c r="BN330" s="257">
        <f t="shared" si="329"/>
        <v>0.2</v>
      </c>
      <c r="BO330" s="257">
        <f t="shared" si="329"/>
        <v>0</v>
      </c>
      <c r="BP330" s="257">
        <f t="shared" si="329"/>
        <v>0</v>
      </c>
      <c r="BQ330" s="257">
        <f t="shared" si="329"/>
        <v>0.4</v>
      </c>
      <c r="BR330" s="257">
        <f t="shared" si="329"/>
        <v>0.4</v>
      </c>
      <c r="BS330" s="297"/>
      <c r="BT330" s="297"/>
      <c r="BU330" s="257">
        <f t="shared" si="206"/>
        <v>1</v>
      </c>
    </row>
    <row r="331" spans="2:73" ht="40" customHeight="1" x14ac:dyDescent="0.35">
      <c r="B331" s="229"/>
      <c r="C331" s="229"/>
      <c r="D331" s="225"/>
      <c r="E331" s="233"/>
      <c r="F331" s="233"/>
      <c r="G331" s="233"/>
      <c r="H331" s="233"/>
      <c r="I331" s="233"/>
      <c r="J331" s="233"/>
      <c r="K331" s="228"/>
      <c r="L331" s="228"/>
      <c r="Y331" s="229"/>
      <c r="Z331" s="225"/>
      <c r="AA331" s="233"/>
      <c r="AB331" s="233"/>
      <c r="AC331" s="233"/>
      <c r="AD331" s="233"/>
      <c r="AE331" s="233"/>
      <c r="AF331" s="233"/>
      <c r="AG331" s="228"/>
      <c r="AH331" s="228"/>
      <c r="AJ331" s="201"/>
      <c r="AK331" s="201"/>
      <c r="AT331" s="996"/>
      <c r="AU331" s="513" t="s">
        <v>317</v>
      </c>
      <c r="AV331" s="257">
        <f t="shared" ref="AV331:BA331" si="330">AV261/SUM($AV261:$BA261)</f>
        <v>0</v>
      </c>
      <c r="AW331" s="257">
        <f t="shared" si="330"/>
        <v>0</v>
      </c>
      <c r="AX331" s="257">
        <f t="shared" si="330"/>
        <v>0</v>
      </c>
      <c r="AY331" s="257">
        <f t="shared" si="330"/>
        <v>0.16666666666666666</v>
      </c>
      <c r="AZ331" s="257">
        <f t="shared" si="330"/>
        <v>0.16666666666666666</v>
      </c>
      <c r="BA331" s="257">
        <f t="shared" si="330"/>
        <v>0.66666666666666663</v>
      </c>
      <c r="BB331" s="297"/>
      <c r="BC331" s="297"/>
      <c r="BD331" s="257">
        <f t="shared" si="270"/>
        <v>1</v>
      </c>
      <c r="BK331" s="1026"/>
      <c r="BL331" s="427" t="s">
        <v>317</v>
      </c>
      <c r="BM331" s="257">
        <f t="shared" ref="BM331:BR331" si="331">BM261/SUM($BM261:$BR261)</f>
        <v>0</v>
      </c>
      <c r="BN331" s="257">
        <f t="shared" si="331"/>
        <v>0</v>
      </c>
      <c r="BO331" s="257">
        <f t="shared" si="331"/>
        <v>0.2</v>
      </c>
      <c r="BP331" s="257">
        <f t="shared" si="331"/>
        <v>0.2</v>
      </c>
      <c r="BQ331" s="257">
        <f t="shared" si="331"/>
        <v>0</v>
      </c>
      <c r="BR331" s="257">
        <f t="shared" si="331"/>
        <v>0.6</v>
      </c>
      <c r="BS331" s="297"/>
      <c r="BT331" s="297"/>
      <c r="BU331" s="257">
        <f t="shared" si="206"/>
        <v>1</v>
      </c>
    </row>
    <row r="332" spans="2:73" ht="59.5" customHeight="1" x14ac:dyDescent="0.35">
      <c r="B332" s="229"/>
      <c r="C332" s="906" t="s">
        <v>437</v>
      </c>
      <c r="D332" s="907"/>
      <c r="E332" s="907"/>
      <c r="F332" s="907"/>
      <c r="G332" s="907"/>
      <c r="H332" s="907"/>
      <c r="I332" s="907"/>
      <c r="J332" s="907"/>
      <c r="K332" s="908"/>
      <c r="L332" s="228"/>
      <c r="Y332" s="906" t="s">
        <v>437</v>
      </c>
      <c r="Z332" s="907"/>
      <c r="AA332" s="907"/>
      <c r="AB332" s="907"/>
      <c r="AC332" s="907"/>
      <c r="AD332" s="907"/>
      <c r="AE332" s="907"/>
      <c r="AF332" s="907"/>
      <c r="AG332" s="908"/>
      <c r="AH332" s="228"/>
      <c r="AJ332" s="201"/>
      <c r="AK332" s="201"/>
      <c r="AT332" s="243"/>
      <c r="BK332" s="243"/>
    </row>
    <row r="333" spans="2:73" ht="40" customHeight="1" x14ac:dyDescent="0.35">
      <c r="B333" s="229"/>
      <c r="C333" s="229"/>
      <c r="D333" s="225"/>
      <c r="E333" s="227"/>
      <c r="F333" s="228"/>
      <c r="G333" s="228"/>
      <c r="H333" s="226"/>
      <c r="I333" s="226"/>
      <c r="J333" s="226"/>
      <c r="K333" s="228"/>
      <c r="L333" s="228"/>
      <c r="Y333" s="229"/>
      <c r="Z333" s="225"/>
      <c r="AA333" s="227"/>
      <c r="AB333" s="228"/>
      <c r="AC333" s="228"/>
      <c r="AD333" s="226"/>
      <c r="AE333" s="226"/>
      <c r="AF333" s="226"/>
      <c r="AG333" s="228"/>
      <c r="AH333" s="228"/>
      <c r="AJ333" s="201"/>
      <c r="AK333" s="201"/>
    </row>
    <row r="334" spans="2:73" ht="40" customHeight="1" x14ac:dyDescent="0.7">
      <c r="B334" s="229"/>
      <c r="C334" s="229"/>
      <c r="D334" s="238"/>
      <c r="E334" s="279" t="s">
        <v>110</v>
      </c>
      <c r="F334" s="271" t="s">
        <v>111</v>
      </c>
      <c r="G334" s="269" t="s">
        <v>134</v>
      </c>
      <c r="H334" s="422" t="s">
        <v>359</v>
      </c>
      <c r="I334" s="279" t="s">
        <v>360</v>
      </c>
      <c r="J334" s="271" t="s">
        <v>361</v>
      </c>
      <c r="K334" s="269" t="s">
        <v>378</v>
      </c>
      <c r="L334" s="422" t="s">
        <v>359</v>
      </c>
      <c r="Y334" s="229"/>
      <c r="Z334" s="238"/>
      <c r="AA334" s="279" t="s">
        <v>110</v>
      </c>
      <c r="AB334" s="271" t="s">
        <v>111</v>
      </c>
      <c r="AC334" s="269" t="s">
        <v>134</v>
      </c>
      <c r="AD334" s="422" t="s">
        <v>359</v>
      </c>
      <c r="AE334" s="279" t="s">
        <v>360</v>
      </c>
      <c r="AF334" s="271" t="s">
        <v>361</v>
      </c>
      <c r="AG334" s="269" t="s">
        <v>378</v>
      </c>
      <c r="AH334" s="422" t="s">
        <v>359</v>
      </c>
      <c r="AJ334" s="201"/>
      <c r="AK334" s="201"/>
      <c r="AT334" s="1041" t="s">
        <v>438</v>
      </c>
      <c r="AU334" s="1041"/>
      <c r="AV334" s="1041"/>
      <c r="AW334" s="1041"/>
      <c r="AX334" s="1041"/>
      <c r="AY334" s="1041"/>
      <c r="AZ334" s="1041"/>
      <c r="BA334" s="1041"/>
      <c r="BB334" s="1041"/>
      <c r="BC334" s="1041"/>
      <c r="BD334" s="1041"/>
      <c r="BK334" s="1041" t="s">
        <v>438</v>
      </c>
      <c r="BL334" s="1041"/>
      <c r="BM334" s="1041"/>
      <c r="BN334" s="1041"/>
      <c r="BO334" s="1041"/>
      <c r="BP334" s="1041"/>
      <c r="BQ334" s="1041"/>
      <c r="BR334" s="1041"/>
      <c r="BS334" s="1041"/>
      <c r="BT334" s="1041"/>
      <c r="BU334" s="1041"/>
    </row>
    <row r="335" spans="2:73" ht="40" customHeight="1" x14ac:dyDescent="0.4">
      <c r="B335" s="224"/>
      <c r="C335" s="224"/>
      <c r="D335" s="222" t="s">
        <v>439</v>
      </c>
      <c r="E335" s="273">
        <f>COUNTIF('All groups'!$YT:$YT,E$264)</f>
        <v>22</v>
      </c>
      <c r="F335" s="273">
        <f>COUNTIF('All groups'!$YT:$YT,F$264)</f>
        <v>7</v>
      </c>
      <c r="G335" s="273">
        <f>COUNTIF('All groups'!$YT:$YT,G$264)</f>
        <v>1</v>
      </c>
      <c r="H335" s="422">
        <f>$M$21-SUM(E335:G335)</f>
        <v>10</v>
      </c>
      <c r="I335" s="292">
        <f>E335/SUM(E335:H335)</f>
        <v>0.55000000000000004</v>
      </c>
      <c r="J335" s="292">
        <f>F335/SUM(E335:H335)</f>
        <v>0.17499999999999999</v>
      </c>
      <c r="K335" s="292">
        <f>G335/SUM(E335:H335)</f>
        <v>2.5000000000000001E-2</v>
      </c>
      <c r="L335" s="292">
        <f>H335/SUM(E335:H335)</f>
        <v>0.25</v>
      </c>
      <c r="Y335" s="224"/>
      <c r="Z335" s="328" t="s">
        <v>439</v>
      </c>
      <c r="AA335" s="273">
        <f>COUNTIF('All groups'!$LV:$LV,AA$264)</f>
        <v>5</v>
      </c>
      <c r="AB335" s="273">
        <f>COUNTIF('All groups'!$LV:$LV,AB$264)</f>
        <v>1</v>
      </c>
      <c r="AC335" s="273">
        <f>COUNTIF('All groups'!$LV:$LV,AC$264)</f>
        <v>0</v>
      </c>
      <c r="AD335" s="422">
        <v>1</v>
      </c>
      <c r="AE335" s="257">
        <f>AA335/SUM(AA335:AD335)</f>
        <v>0.7142857142857143</v>
      </c>
      <c r="AF335" s="257">
        <f>AB335/SUM(AA335:AD335)</f>
        <v>0.14285714285714285</v>
      </c>
      <c r="AG335" s="257">
        <f>AC335/SUM(AA335:AD335)</f>
        <v>0</v>
      </c>
      <c r="AH335" s="257">
        <f>AD335/SUM(AA335:AD335)</f>
        <v>0.14285714285714285</v>
      </c>
      <c r="AJ335" s="201"/>
      <c r="AK335" s="201"/>
      <c r="AT335" s="208"/>
      <c r="BK335" s="208"/>
    </row>
    <row r="336" spans="2:73" ht="40" customHeight="1" x14ac:dyDescent="0.35">
      <c r="B336" s="224"/>
      <c r="C336" s="224"/>
      <c r="D336" s="222" t="s">
        <v>381</v>
      </c>
      <c r="E336" s="273">
        <f>COUNTIF('All groups'!$YU:$YU,E$264)</f>
        <v>0</v>
      </c>
      <c r="F336" s="273">
        <f>COUNTIF('All groups'!$YU:$YU,F$264)</f>
        <v>22</v>
      </c>
      <c r="G336" s="273">
        <f>COUNTIF('All groups'!$YU:$YU,G$264)</f>
        <v>0</v>
      </c>
      <c r="H336" s="422">
        <v>0</v>
      </c>
      <c r="I336" s="274">
        <f>E336/SUM($E336:$F336)</f>
        <v>0</v>
      </c>
      <c r="J336" s="274">
        <f>F336/SUM($E336:$F336)</f>
        <v>1</v>
      </c>
      <c r="K336" s="274">
        <f>G336/SUM($E336:$F336)</f>
        <v>0</v>
      </c>
      <c r="Y336" s="224"/>
      <c r="Z336" s="328" t="s">
        <v>381</v>
      </c>
      <c r="AA336" s="273">
        <f>COUNTIF('All groups'!$YU:$YU,AA$264)</f>
        <v>0</v>
      </c>
      <c r="AB336" s="273">
        <v>5</v>
      </c>
      <c r="AC336" s="273">
        <f>COUNTIF('All groups'!$YU:$YU,AC$264)</f>
        <v>0</v>
      </c>
      <c r="AD336" s="422">
        <v>0</v>
      </c>
      <c r="AE336" s="274">
        <f>AA336/SUM($E336:$F336)</f>
        <v>0</v>
      </c>
      <c r="AF336" s="274">
        <v>1</v>
      </c>
      <c r="AG336" s="274">
        <f>AC336/SUM($E336:$F336)</f>
        <v>0</v>
      </c>
      <c r="AJ336" s="201"/>
      <c r="AK336" s="201"/>
      <c r="AU336" s="503" t="s">
        <v>353</v>
      </c>
      <c r="AV336" s="422">
        <f>COUNTIFS('All groups'!AI:AI,"Yes",'All groups'!$FS:$FS,'Decision tree'!$AU336)</f>
        <v>3</v>
      </c>
      <c r="AW336" s="257">
        <f>SUM(AV336)/3</f>
        <v>1</v>
      </c>
      <c r="BC336" s="201"/>
      <c r="BL336" s="427" t="s">
        <v>353</v>
      </c>
      <c r="BM336" s="422">
        <f>COUNTIFS('All groups'!AG:AG,"No",'All groups'!$FS:$FS,'Decision tree'!$BL336)</f>
        <v>5</v>
      </c>
      <c r="BN336" s="257">
        <f>SUM(BM336)/5</f>
        <v>1</v>
      </c>
      <c r="BT336" s="201"/>
    </row>
    <row r="337" spans="2:73" ht="40" customHeight="1" x14ac:dyDescent="0.35">
      <c r="B337" s="224"/>
      <c r="C337" s="224"/>
      <c r="D337" s="222" t="s">
        <v>382</v>
      </c>
      <c r="E337" s="963" t="s">
        <v>440</v>
      </c>
      <c r="F337" s="963"/>
      <c r="G337" s="963"/>
      <c r="H337" s="963"/>
      <c r="I337" s="963"/>
      <c r="J337" s="963"/>
      <c r="Y337" s="224"/>
      <c r="Z337" s="328" t="s">
        <v>382</v>
      </c>
      <c r="AA337" s="963" t="s">
        <v>384</v>
      </c>
      <c r="AB337" s="963"/>
      <c r="AC337" s="963"/>
      <c r="AD337" s="963"/>
      <c r="AE337" s="963"/>
      <c r="AF337" s="963"/>
      <c r="AJ337" s="201"/>
      <c r="AK337" s="201"/>
      <c r="AS337" s="243"/>
      <c r="AT337" s="443"/>
      <c r="AU337" s="503" t="s">
        <v>354</v>
      </c>
      <c r="AV337" s="422">
        <f>COUNTIFS('All groups'!AI:AI,"Yes",'All groups'!$FT:$FT,'Decision tree'!$AU337)</f>
        <v>2</v>
      </c>
      <c r="AW337" s="257">
        <f t="shared" ref="AW337:AW340" si="332">SUM(AV337)/3</f>
        <v>0.66666666666666663</v>
      </c>
      <c r="BC337" s="201"/>
      <c r="BK337" s="443"/>
      <c r="BL337" s="427" t="s">
        <v>354</v>
      </c>
      <c r="BM337" s="422">
        <f>COUNTIFS('All groups'!AG:AG,"No",'All groups'!$FT:$FT,'Decision tree'!$BL337)</f>
        <v>4</v>
      </c>
      <c r="BN337" s="257">
        <f t="shared" ref="BN337:BN340" si="333">SUM(BM337)/5</f>
        <v>0.8</v>
      </c>
      <c r="BT337" s="201"/>
    </row>
    <row r="338" spans="2:73" ht="40" customHeight="1" x14ac:dyDescent="0.55000000000000004">
      <c r="B338" s="229"/>
      <c r="C338" s="229"/>
      <c r="D338" s="225"/>
      <c r="E338" s="233"/>
      <c r="F338" s="233"/>
      <c r="G338" s="233"/>
      <c r="H338" s="233"/>
      <c r="I338" s="233"/>
      <c r="J338" s="233"/>
      <c r="K338" s="228"/>
      <c r="L338" s="228"/>
      <c r="Y338" s="229"/>
      <c r="Z338" s="225"/>
      <c r="AA338" s="233"/>
      <c r="AB338" s="233"/>
      <c r="AC338" s="233"/>
      <c r="AD338" s="233"/>
      <c r="AE338" s="233"/>
      <c r="AF338" s="233"/>
      <c r="AG338" s="228"/>
      <c r="AH338" s="228"/>
      <c r="AJ338" s="201"/>
      <c r="AK338" s="201"/>
      <c r="AS338" s="376"/>
      <c r="AT338" s="208"/>
      <c r="AU338" s="503" t="s">
        <v>355</v>
      </c>
      <c r="AV338" s="422">
        <f>COUNTIFS('All groups'!AI:AI,"Yes",'All groups'!$FU:$FU,'Decision tree'!$AU338)</f>
        <v>2</v>
      </c>
      <c r="AW338" s="257">
        <f t="shared" si="332"/>
        <v>0.66666666666666663</v>
      </c>
      <c r="BC338" s="201"/>
      <c r="BK338" s="208"/>
      <c r="BL338" s="427" t="s">
        <v>355</v>
      </c>
      <c r="BM338" s="422">
        <f>COUNTIFS('All groups'!AG:AG,"No",'All groups'!$FU:$FU,'Decision tree'!$BL338)</f>
        <v>3</v>
      </c>
      <c r="BN338" s="257">
        <f t="shared" si="333"/>
        <v>0.6</v>
      </c>
      <c r="BT338" s="201"/>
    </row>
    <row r="339" spans="2:73" ht="40" customHeight="1" x14ac:dyDescent="0.4">
      <c r="B339" s="229"/>
      <c r="C339" s="906" t="s">
        <v>441</v>
      </c>
      <c r="D339" s="907"/>
      <c r="E339" s="907"/>
      <c r="F339" s="907"/>
      <c r="G339" s="907"/>
      <c r="H339" s="907"/>
      <c r="I339" s="907"/>
      <c r="J339" s="907"/>
      <c r="K339" s="908"/>
      <c r="L339" s="228"/>
      <c r="Y339" s="906" t="s">
        <v>441</v>
      </c>
      <c r="Z339" s="907"/>
      <c r="AA339" s="907"/>
      <c r="AB339" s="907"/>
      <c r="AC339" s="907"/>
      <c r="AD339" s="907"/>
      <c r="AE339" s="907"/>
      <c r="AF339" s="907"/>
      <c r="AG339" s="908"/>
      <c r="AH339" s="228"/>
      <c r="AJ339" s="201"/>
      <c r="AK339" s="201"/>
      <c r="AT339" s="208"/>
      <c r="AU339" s="503" t="s">
        <v>356</v>
      </c>
      <c r="AV339" s="422">
        <f>COUNTIFS('All groups'!AI:AI,"Yes",'All groups'!$FV:$FV,'Decision tree'!$AU339)</f>
        <v>0</v>
      </c>
      <c r="AW339" s="257">
        <f t="shared" si="332"/>
        <v>0</v>
      </c>
      <c r="BC339" s="201"/>
      <c r="BK339" s="208"/>
      <c r="BL339" s="427" t="s">
        <v>356</v>
      </c>
      <c r="BM339" s="422">
        <f>COUNTIFS('All groups'!AG:AG,"No",'All groups'!$FV:$FV,'Decision tree'!$BL339)</f>
        <v>1</v>
      </c>
      <c r="BN339" s="257">
        <f t="shared" si="333"/>
        <v>0.2</v>
      </c>
      <c r="BT339" s="201"/>
    </row>
    <row r="340" spans="2:73" ht="40" customHeight="1" x14ac:dyDescent="0.4">
      <c r="B340" s="229"/>
      <c r="C340" s="229"/>
      <c r="D340" s="225"/>
      <c r="E340" s="227"/>
      <c r="F340" s="228"/>
      <c r="G340" s="228"/>
      <c r="H340" s="226"/>
      <c r="I340" s="226"/>
      <c r="J340" s="226"/>
      <c r="K340" s="228"/>
      <c r="L340" s="228"/>
      <c r="Y340" s="229"/>
      <c r="Z340" s="225"/>
      <c r="AA340" s="227"/>
      <c r="AB340" s="228"/>
      <c r="AC340" s="228"/>
      <c r="AD340" s="226"/>
      <c r="AE340" s="226"/>
      <c r="AF340" s="226"/>
      <c r="AG340" s="228"/>
      <c r="AH340" s="228"/>
      <c r="AJ340" s="201"/>
      <c r="AK340" s="201"/>
      <c r="AT340" s="208"/>
      <c r="AU340" s="503" t="s">
        <v>357</v>
      </c>
      <c r="AV340" s="422">
        <f>COUNTIFS('All groups'!AI:AI,"Yes",'All groups'!$FW:$FW,'Decision tree'!$AU340)</f>
        <v>2</v>
      </c>
      <c r="AW340" s="257">
        <f t="shared" si="332"/>
        <v>0.66666666666666663</v>
      </c>
      <c r="BC340" s="201"/>
      <c r="BK340" s="208"/>
      <c r="BL340" s="427" t="s">
        <v>357</v>
      </c>
      <c r="BM340" s="422">
        <f>COUNTIFS('All groups'!AG:AG,"No",'All groups'!$FW:$FW,'Decision tree'!$BL340)</f>
        <v>0</v>
      </c>
      <c r="BN340" s="257">
        <f t="shared" si="333"/>
        <v>0</v>
      </c>
      <c r="BT340" s="201"/>
    </row>
    <row r="341" spans="2:73" ht="40" customHeight="1" x14ac:dyDescent="0.35">
      <c r="B341" s="229"/>
      <c r="C341" s="229"/>
      <c r="D341" s="238"/>
      <c r="E341" s="279" t="s">
        <v>110</v>
      </c>
      <c r="F341" s="271" t="s">
        <v>111</v>
      </c>
      <c r="G341" s="269" t="s">
        <v>134</v>
      </c>
      <c r="H341" s="422" t="s">
        <v>359</v>
      </c>
      <c r="I341" s="279" t="s">
        <v>360</v>
      </c>
      <c r="J341" s="271" t="s">
        <v>361</v>
      </c>
      <c r="K341" s="269" t="s">
        <v>378</v>
      </c>
      <c r="L341" s="422" t="s">
        <v>359</v>
      </c>
      <c r="Y341" s="229"/>
      <c r="Z341" s="238"/>
      <c r="AA341" s="279" t="s">
        <v>110</v>
      </c>
      <c r="AB341" s="271" t="s">
        <v>111</v>
      </c>
      <c r="AC341" s="269" t="s">
        <v>134</v>
      </c>
      <c r="AD341" s="422" t="s">
        <v>359</v>
      </c>
      <c r="AE341" s="279" t="s">
        <v>360</v>
      </c>
      <c r="AF341" s="271" t="s">
        <v>361</v>
      </c>
      <c r="AG341" s="269" t="s">
        <v>378</v>
      </c>
      <c r="AH341" s="422" t="s">
        <v>359</v>
      </c>
      <c r="AJ341" s="201"/>
      <c r="AK341" s="201"/>
    </row>
    <row r="342" spans="2:73" ht="66.650000000000006" customHeight="1" x14ac:dyDescent="0.35">
      <c r="B342" s="229"/>
      <c r="C342" s="229"/>
      <c r="D342" s="222" t="s">
        <v>441</v>
      </c>
      <c r="E342" s="273">
        <f>COUNTIF('All groups'!$YW:$YW,E$264)</f>
        <v>5</v>
      </c>
      <c r="F342" s="273">
        <f>COUNTIF('All groups'!$YW:$YW,F$264)</f>
        <v>25</v>
      </c>
      <c r="G342" s="273">
        <f>COUNTIF('All groups'!$YW:$YW,G$264)</f>
        <v>1</v>
      </c>
      <c r="H342" s="422">
        <f>$M$21-SUM(E342:G342)</f>
        <v>9</v>
      </c>
      <c r="I342" s="292">
        <f>E342/SUM(E342:H342)</f>
        <v>0.125</v>
      </c>
      <c r="J342" s="292">
        <f>F342/SUM(E342:H342)</f>
        <v>0.625</v>
      </c>
      <c r="K342" s="292">
        <f>G342/SUM(E342:H342)</f>
        <v>2.5000000000000001E-2</v>
      </c>
      <c r="L342" s="292">
        <f>H342/SUM(E342:H342)</f>
        <v>0.22500000000000001</v>
      </c>
      <c r="Y342" s="229"/>
      <c r="Z342" s="328" t="s">
        <v>441</v>
      </c>
      <c r="AA342" s="273">
        <f>COUNTIF('All groups'!$LY:$LY,AA$264)</f>
        <v>0</v>
      </c>
      <c r="AB342" s="273">
        <f>COUNTIF('All groups'!$LY:$LY,AB$264)</f>
        <v>5</v>
      </c>
      <c r="AC342" s="273">
        <f>COUNTIF('All groups'!$LY:$LY,AC$264)</f>
        <v>1</v>
      </c>
      <c r="AD342" s="422">
        <v>1</v>
      </c>
      <c r="AE342" s="257">
        <f>AA342/SUM(AA342:AD342)</f>
        <v>0</v>
      </c>
      <c r="AF342" s="257">
        <f>AB342/SUM(AA342:AD342)</f>
        <v>0.7142857142857143</v>
      </c>
      <c r="AG342" s="257">
        <f>AC342/SUM(AA342:AD342)</f>
        <v>0.14285714285714285</v>
      </c>
      <c r="AH342" s="257">
        <f>AD342/SUM(AA342:AD342)</f>
        <v>0.14285714285714285</v>
      </c>
      <c r="AJ342" s="201"/>
      <c r="AK342" s="201"/>
      <c r="AT342" s="772" t="s">
        <v>442</v>
      </c>
      <c r="AU342" s="772"/>
      <c r="AV342" s="772"/>
      <c r="AW342" s="772"/>
      <c r="AX342" s="772"/>
      <c r="AY342" s="772"/>
      <c r="AZ342" s="772"/>
      <c r="BA342" s="772"/>
      <c r="BB342" s="772"/>
      <c r="BC342" s="772"/>
      <c r="BD342" s="772"/>
      <c r="BK342" s="906" t="s">
        <v>442</v>
      </c>
      <c r="BL342" s="907"/>
      <c r="BM342" s="907"/>
      <c r="BN342" s="907"/>
      <c r="BO342" s="907"/>
      <c r="BP342" s="907"/>
      <c r="BQ342" s="907"/>
      <c r="BR342" s="907"/>
      <c r="BS342" s="907"/>
      <c r="BT342" s="907"/>
      <c r="BU342" s="908"/>
    </row>
    <row r="343" spans="2:73" ht="40" customHeight="1" x14ac:dyDescent="0.35">
      <c r="B343" s="224"/>
      <c r="C343" s="224"/>
      <c r="D343" s="252" t="s">
        <v>381</v>
      </c>
      <c r="E343" s="273">
        <f>COUNTIF('All groups'!$YY:$YY,E$264)</f>
        <v>0</v>
      </c>
      <c r="F343" s="273">
        <f>COUNTIF('All groups'!$YY:$YY,F$264)</f>
        <v>5</v>
      </c>
      <c r="G343" s="273">
        <f>COUNTIF('All groups'!$YY:$YY,G$264)</f>
        <v>0</v>
      </c>
      <c r="H343" s="422">
        <v>0</v>
      </c>
      <c r="I343" s="274">
        <f>E343/SUM($E343:$F343)</f>
        <v>0</v>
      </c>
      <c r="J343" s="274">
        <f>F343/SUM($E343:$F343)</f>
        <v>1</v>
      </c>
      <c r="K343" s="274">
        <f>G343/SUM($E343:$F343)</f>
        <v>0</v>
      </c>
      <c r="L343" s="228"/>
      <c r="Y343" s="224"/>
      <c r="Z343" s="327" t="s">
        <v>381</v>
      </c>
      <c r="AA343" s="273">
        <f>COUNTIF('All groups'!$YY:$YY,AA$264)</f>
        <v>0</v>
      </c>
      <c r="AB343" s="273">
        <v>0</v>
      </c>
      <c r="AC343" s="273">
        <f>COUNTIF('All groups'!$YY:$YY,AC$264)</f>
        <v>0</v>
      </c>
      <c r="AD343" s="422">
        <v>0</v>
      </c>
      <c r="AE343" s="274">
        <f>AA343/SUM($E343:$F343)</f>
        <v>0</v>
      </c>
      <c r="AF343" s="274">
        <f>AB343/SUM($E343:$F343)</f>
        <v>0</v>
      </c>
      <c r="AG343" s="274">
        <f>AC343/SUM($E343:$F343)</f>
        <v>0</v>
      </c>
      <c r="AH343" s="228"/>
      <c r="AJ343" s="201"/>
      <c r="AK343" s="201"/>
      <c r="AT343" s="241"/>
      <c r="AU343" s="241"/>
      <c r="AV343" s="241"/>
      <c r="AW343" s="241"/>
      <c r="AX343" s="241"/>
      <c r="AY343" s="241"/>
      <c r="AZ343" s="241"/>
      <c r="BA343" s="241"/>
      <c r="BB343" s="241"/>
      <c r="BK343" s="241"/>
      <c r="BL343" s="241"/>
      <c r="BM343" s="241"/>
      <c r="BN343" s="241"/>
      <c r="BO343" s="241"/>
      <c r="BP343" s="241"/>
      <c r="BQ343" s="241"/>
      <c r="BR343" s="241"/>
      <c r="BS343" s="241"/>
    </row>
    <row r="344" spans="2:73" ht="40" customHeight="1" x14ac:dyDescent="0.35">
      <c r="B344" s="224"/>
      <c r="C344" s="224"/>
      <c r="D344" s="252" t="s">
        <v>382</v>
      </c>
      <c r="E344" s="963" t="s">
        <v>443</v>
      </c>
      <c r="F344" s="963"/>
      <c r="G344" s="963"/>
      <c r="H344" s="963"/>
      <c r="I344" s="963"/>
      <c r="J344" s="963"/>
      <c r="Y344" s="224"/>
      <c r="Z344" s="327" t="s">
        <v>382</v>
      </c>
      <c r="AA344" s="963" t="s">
        <v>384</v>
      </c>
      <c r="AB344" s="963"/>
      <c r="AC344" s="963"/>
      <c r="AD344" s="963"/>
      <c r="AE344" s="963"/>
      <c r="AF344" s="963"/>
      <c r="AJ344" s="201"/>
      <c r="AK344" s="201"/>
      <c r="AV344" s="279" t="s">
        <v>110</v>
      </c>
      <c r="AW344" s="271" t="s">
        <v>111</v>
      </c>
      <c r="AX344" s="273" t="s">
        <v>444</v>
      </c>
      <c r="AZ344" s="279" t="s">
        <v>110</v>
      </c>
      <c r="BA344" s="271" t="s">
        <v>111</v>
      </c>
      <c r="BB344" s="273" t="s">
        <v>444</v>
      </c>
      <c r="BM344" s="279" t="s">
        <v>110</v>
      </c>
      <c r="BN344" s="271" t="s">
        <v>111</v>
      </c>
      <c r="BO344" s="273" t="s">
        <v>444</v>
      </c>
      <c r="BQ344" s="279" t="s">
        <v>110</v>
      </c>
      <c r="BR344" s="271" t="s">
        <v>111</v>
      </c>
      <c r="BS344" s="273" t="s">
        <v>444</v>
      </c>
    </row>
    <row r="345" spans="2:73" ht="40" customHeight="1" x14ac:dyDescent="0.55000000000000004">
      <c r="B345" s="224"/>
      <c r="C345" s="224"/>
      <c r="D345" s="307" t="s">
        <v>445</v>
      </c>
      <c r="E345" s="306" t="s">
        <v>398</v>
      </c>
      <c r="F345" s="889" t="s">
        <v>446</v>
      </c>
      <c r="G345" s="890"/>
      <c r="H345" s="890"/>
      <c r="I345" s="890"/>
      <c r="J345" s="891"/>
      <c r="K345" s="228"/>
      <c r="L345" s="228"/>
      <c r="Y345" s="224"/>
      <c r="Z345" s="333" t="s">
        <v>445</v>
      </c>
      <c r="AA345" s="348"/>
      <c r="AB345" s="824"/>
      <c r="AC345" s="824"/>
      <c r="AD345" s="824"/>
      <c r="AE345" s="824"/>
      <c r="AF345" s="824"/>
      <c r="AG345" s="228"/>
      <c r="AH345" s="228"/>
      <c r="AJ345" s="201"/>
      <c r="AK345" s="201"/>
      <c r="AS345" s="376"/>
      <c r="AU345" s="503" t="s">
        <v>447</v>
      </c>
      <c r="AV345" s="422">
        <f>COUNTIFS('All groups'!AI:AI,"Yes",'All groups'!$FX:$FX,"Yes")</f>
        <v>2</v>
      </c>
      <c r="AW345" s="422">
        <f>COUNTIFS('All groups'!AI:AI,"Yes",'All groups'!$FX:$FX,"No")</f>
        <v>1</v>
      </c>
      <c r="AX345" s="422">
        <v>3</v>
      </c>
      <c r="AZ345" s="257">
        <f>SUM(2/3)</f>
        <v>0.66666666666666663</v>
      </c>
      <c r="BA345" s="257">
        <f>SUM(1/3)</f>
        <v>0.33333333333333331</v>
      </c>
      <c r="BB345" s="257"/>
      <c r="BC345" s="230"/>
      <c r="BL345" s="427" t="s">
        <v>447</v>
      </c>
      <c r="BM345" s="422">
        <f>COUNTIFS('All groups'!AG:AG,"No",'All groups'!$FX:$FX,"Yes")</f>
        <v>3</v>
      </c>
      <c r="BN345" s="422">
        <f>COUNTIFS('All groups'!AG:AG,"No",'All groups'!$FX:$FX,"No")</f>
        <v>1</v>
      </c>
      <c r="BO345" s="422">
        <v>3</v>
      </c>
      <c r="BQ345" s="257">
        <f>SUM(BM345)/4</f>
        <v>0.75</v>
      </c>
      <c r="BR345" s="257">
        <f>SUM(BN345)/4</f>
        <v>0.25</v>
      </c>
      <c r="BS345" s="257"/>
      <c r="BT345" s="230"/>
    </row>
    <row r="346" spans="2:73" ht="40" customHeight="1" x14ac:dyDescent="0.35">
      <c r="B346" s="229"/>
      <c r="C346" s="229"/>
      <c r="D346" s="225"/>
      <c r="E346" s="306" t="s">
        <v>448</v>
      </c>
      <c r="F346" s="889" t="s">
        <v>449</v>
      </c>
      <c r="G346" s="890"/>
      <c r="H346" s="890"/>
      <c r="I346" s="890"/>
      <c r="J346" s="891"/>
      <c r="K346" s="228"/>
      <c r="L346" s="228"/>
      <c r="Y346" s="229"/>
      <c r="Z346" s="225"/>
      <c r="AA346" s="347"/>
      <c r="AB346" s="924"/>
      <c r="AC346" s="924"/>
      <c r="AD346" s="924"/>
      <c r="AE346" s="924"/>
      <c r="AF346" s="924"/>
      <c r="AG346" s="228"/>
      <c r="AH346" s="228"/>
      <c r="AJ346" s="201"/>
      <c r="AK346" s="201"/>
      <c r="AU346" s="518" t="s">
        <v>450</v>
      </c>
      <c r="AV346" s="422">
        <f>COUNTIFS('All groups'!AI:AI,"Yes",'All groups'!$FY:$FY,"Yes")</f>
        <v>3</v>
      </c>
      <c r="AW346" s="422">
        <f>COUNTIFS('All groups'!AI:AI,"Yes",'All groups'!$FY:$FY,"No")</f>
        <v>0</v>
      </c>
      <c r="AX346" s="422">
        <v>3</v>
      </c>
      <c r="AZ346" s="257">
        <f>SUM(3/3)</f>
        <v>1</v>
      </c>
      <c r="BA346" s="257">
        <f>SUM(0/3)</f>
        <v>0</v>
      </c>
      <c r="BB346" s="257"/>
      <c r="BC346" s="230"/>
      <c r="BL346" s="524" t="s">
        <v>450</v>
      </c>
      <c r="BM346" s="422">
        <f>COUNTIFS('All groups'!AG:AG,"No",'All groups'!$FY:$FY,"Yes")</f>
        <v>3</v>
      </c>
      <c r="BN346" s="422">
        <f>COUNTIFS('All groups'!AG:AG,"No",'All groups'!$FY:$FY,"No")</f>
        <v>1</v>
      </c>
      <c r="BO346" s="422">
        <v>3</v>
      </c>
      <c r="BQ346" s="257">
        <f>SUM(BM346)/4</f>
        <v>0.75</v>
      </c>
      <c r="BR346" s="257">
        <f>SUM(BN346)/4</f>
        <v>0.25</v>
      </c>
      <c r="BS346" s="257"/>
      <c r="BT346" s="230"/>
    </row>
    <row r="347" spans="2:73" ht="40" customHeight="1" x14ac:dyDescent="0.35">
      <c r="B347" s="229"/>
      <c r="C347" s="229"/>
      <c r="D347" s="225"/>
      <c r="E347" s="306" t="s">
        <v>419</v>
      </c>
      <c r="F347" s="889" t="s">
        <v>451</v>
      </c>
      <c r="G347" s="890"/>
      <c r="H347" s="890"/>
      <c r="I347" s="890"/>
      <c r="J347" s="891"/>
      <c r="K347" s="228"/>
      <c r="L347" s="228"/>
      <c r="Y347" s="229"/>
      <c r="Z347" s="225"/>
      <c r="AA347" s="347"/>
      <c r="AB347" s="924"/>
      <c r="AC347" s="924"/>
      <c r="AD347" s="924"/>
      <c r="AE347" s="924"/>
      <c r="AF347" s="924"/>
      <c r="AG347" s="228"/>
      <c r="AH347" s="228"/>
      <c r="AJ347" s="201"/>
      <c r="AK347" s="201"/>
      <c r="AU347" s="518" t="s">
        <v>452</v>
      </c>
      <c r="AV347" s="422">
        <f>COUNTIFS('All groups'!AI:AI,"Yes",'All groups'!$FZ:$FZ,"Yes")</f>
        <v>3</v>
      </c>
      <c r="AW347" s="422">
        <f>COUNTIFS('All groups'!AI:AI,"Yes",'All groups'!$FZ:$FZ,"No")</f>
        <v>0</v>
      </c>
      <c r="AX347" s="422">
        <v>3</v>
      </c>
      <c r="AZ347" s="257">
        <f>SUM(3/3)</f>
        <v>1</v>
      </c>
      <c r="BA347" s="257">
        <f>SUM(0/3)</f>
        <v>0</v>
      </c>
      <c r="BB347" s="257"/>
      <c r="BC347" s="230"/>
      <c r="BL347" s="524" t="s">
        <v>452</v>
      </c>
      <c r="BM347" s="422">
        <f>COUNTIFS('All groups'!AG:AG,"No",'All groups'!$FZ:$FZ,"Yes")</f>
        <v>4</v>
      </c>
      <c r="BN347" s="422">
        <f>COUNTIFS('All groups'!AG:AG,"No",'All groups'!$FZ:$FZ,"No")</f>
        <v>0</v>
      </c>
      <c r="BO347" s="422">
        <v>3</v>
      </c>
      <c r="BQ347" s="257">
        <f>SUM(BM347)/4</f>
        <v>1</v>
      </c>
      <c r="BR347" s="257">
        <f t="shared" ref="BR347:BR348" si="334">SUM(BN347)/7</f>
        <v>0</v>
      </c>
      <c r="BS347" s="257"/>
      <c r="BT347" s="230"/>
    </row>
    <row r="348" spans="2:73" ht="40" customHeight="1" x14ac:dyDescent="0.35">
      <c r="B348" s="229"/>
      <c r="C348" s="229"/>
      <c r="D348" s="225"/>
      <c r="E348" s="306" t="s">
        <v>343</v>
      </c>
      <c r="F348" s="889" t="s">
        <v>453</v>
      </c>
      <c r="G348" s="890"/>
      <c r="H348" s="890"/>
      <c r="I348" s="890"/>
      <c r="J348" s="891"/>
      <c r="K348" s="228"/>
      <c r="L348" s="228"/>
      <c r="Y348" s="229"/>
      <c r="Z348" s="225"/>
      <c r="AA348" s="347"/>
      <c r="AB348" s="924"/>
      <c r="AC348" s="924"/>
      <c r="AD348" s="924"/>
      <c r="AE348" s="924"/>
      <c r="AF348" s="924"/>
      <c r="AG348" s="228"/>
      <c r="AH348" s="228"/>
      <c r="AJ348" s="201"/>
      <c r="AK348" s="201"/>
      <c r="AU348" s="518" t="s">
        <v>454</v>
      </c>
      <c r="AV348" s="422">
        <v>2</v>
      </c>
      <c r="AW348" s="422">
        <f>COUNTIFS('All groups'!AI:AI,"Yes",'All groups'!$GA:$GA,"No")</f>
        <v>0</v>
      </c>
      <c r="AX348" s="422">
        <v>7</v>
      </c>
      <c r="AZ348" s="257">
        <f>SUM(2/2)</f>
        <v>1</v>
      </c>
      <c r="BA348" s="257">
        <f>SUM(0/3)</f>
        <v>0</v>
      </c>
      <c r="BB348" s="257"/>
      <c r="BC348" s="230"/>
      <c r="BL348" s="524" t="s">
        <v>454</v>
      </c>
      <c r="BM348" s="422">
        <v>2</v>
      </c>
      <c r="BN348" s="422">
        <v>0</v>
      </c>
      <c r="BO348" s="422">
        <v>5</v>
      </c>
      <c r="BQ348" s="257">
        <f>SUM(BM348)/2</f>
        <v>1</v>
      </c>
      <c r="BR348" s="257">
        <f t="shared" si="334"/>
        <v>0</v>
      </c>
      <c r="BS348" s="257"/>
      <c r="BT348" s="230"/>
    </row>
    <row r="349" spans="2:73" ht="80.5" customHeight="1" x14ac:dyDescent="0.35">
      <c r="B349" s="229"/>
      <c r="C349" s="229"/>
      <c r="D349" s="225"/>
      <c r="E349" s="233"/>
      <c r="F349" s="233"/>
      <c r="G349" s="233"/>
      <c r="H349" s="233"/>
      <c r="I349" s="233"/>
      <c r="J349" s="233"/>
      <c r="K349" s="228"/>
      <c r="L349" s="228"/>
      <c r="Y349" s="229"/>
      <c r="Z349" s="225"/>
      <c r="AA349" s="233"/>
      <c r="AB349" s="233"/>
      <c r="AC349" s="233"/>
      <c r="AD349" s="233"/>
      <c r="AE349" s="233"/>
      <c r="AF349" s="233"/>
      <c r="AG349" s="228"/>
      <c r="AH349" s="228"/>
      <c r="AJ349" s="201"/>
      <c r="AK349" s="201"/>
      <c r="AU349" s="518" t="s">
        <v>455</v>
      </c>
      <c r="AV349" s="998" t="s">
        <v>456</v>
      </c>
      <c r="AW349" s="973"/>
      <c r="AX349" s="818"/>
      <c r="AZ349" s="998" t="s">
        <v>456</v>
      </c>
      <c r="BA349" s="973"/>
      <c r="BB349" s="818"/>
      <c r="BL349" s="524" t="s">
        <v>455</v>
      </c>
      <c r="BM349" s="953" t="s">
        <v>1852</v>
      </c>
      <c r="BN349" s="954"/>
      <c r="BO349" s="955"/>
      <c r="BQ349" s="953" t="s">
        <v>1852</v>
      </c>
      <c r="BR349" s="954"/>
      <c r="BS349" s="955"/>
    </row>
    <row r="350" spans="2:73" ht="56.15" customHeight="1" x14ac:dyDescent="0.35">
      <c r="B350" s="229"/>
      <c r="C350" s="906" t="s">
        <v>457</v>
      </c>
      <c r="D350" s="907"/>
      <c r="E350" s="907"/>
      <c r="F350" s="907"/>
      <c r="G350" s="907"/>
      <c r="H350" s="907"/>
      <c r="I350" s="907"/>
      <c r="J350" s="907"/>
      <c r="K350" s="908"/>
      <c r="L350" s="228"/>
      <c r="Y350" s="906" t="s">
        <v>457</v>
      </c>
      <c r="Z350" s="907"/>
      <c r="AA350" s="907"/>
      <c r="AB350" s="907"/>
      <c r="AC350" s="907"/>
      <c r="AD350" s="907"/>
      <c r="AE350" s="907"/>
      <c r="AF350" s="907"/>
      <c r="AG350" s="908"/>
      <c r="AH350" s="228"/>
      <c r="AJ350" s="201"/>
      <c r="AK350" s="201"/>
      <c r="AU350" s="518" t="s">
        <v>458</v>
      </c>
      <c r="AV350" s="422">
        <f>COUNTIFS('All groups'!AI:AI,"Yes",'All groups'!$GB:$GB,"Yes")</f>
        <v>1</v>
      </c>
      <c r="AW350" s="422">
        <f>COUNTIFS('All groups'!AI:AI,"Yes",'All groups'!$GB:$GB,"No")</f>
        <v>2</v>
      </c>
      <c r="AX350" s="422">
        <v>3</v>
      </c>
      <c r="AZ350" s="257">
        <f>SUM(1/3)</f>
        <v>0.33333333333333331</v>
      </c>
      <c r="BA350" s="257">
        <f>SUM(2/3)</f>
        <v>0.66666666666666663</v>
      </c>
      <c r="BB350" s="257"/>
      <c r="BC350" s="230"/>
      <c r="BL350" s="524" t="s">
        <v>458</v>
      </c>
      <c r="BM350" s="422">
        <f>COUNTIFS('All groups'!AG:AG,"No",'All groups'!$GB:$GB,"Yes")</f>
        <v>1</v>
      </c>
      <c r="BN350" s="422">
        <f>COUNTIFS('All groups'!AG:AG,"No",'All groups'!$GB:$GB,"No")</f>
        <v>3</v>
      </c>
      <c r="BO350" s="422">
        <v>3</v>
      </c>
      <c r="BQ350" s="257">
        <f>SUM(BM350)/4</f>
        <v>0.25</v>
      </c>
      <c r="BR350" s="257">
        <f>SUM(BN350)/4</f>
        <v>0.75</v>
      </c>
      <c r="BS350" s="257"/>
      <c r="BT350" s="230"/>
    </row>
    <row r="351" spans="2:73" ht="40" customHeight="1" x14ac:dyDescent="0.35">
      <c r="B351" s="229"/>
      <c r="C351" s="229"/>
      <c r="D351" s="225"/>
      <c r="E351" s="227"/>
      <c r="F351" s="228"/>
      <c r="G351" s="228"/>
      <c r="H351" s="226"/>
      <c r="I351" s="226"/>
      <c r="J351" s="226"/>
      <c r="K351" s="228"/>
      <c r="L351" s="228"/>
      <c r="Y351" s="229"/>
      <c r="Z351" s="225"/>
      <c r="AA351" s="227"/>
      <c r="AB351" s="228"/>
      <c r="AC351" s="228"/>
      <c r="AD351" s="226"/>
      <c r="AE351" s="226"/>
      <c r="AF351" s="226"/>
      <c r="AG351" s="228"/>
      <c r="AH351" s="228"/>
      <c r="AJ351" s="201"/>
      <c r="AK351" s="201"/>
      <c r="AU351" s="518" t="s">
        <v>459</v>
      </c>
      <c r="AV351" s="422">
        <f>COUNTIFS('All groups'!AI:AI,"Yes",'All groups'!$GC:$GC,"Yes")</f>
        <v>3</v>
      </c>
      <c r="AW351" s="422">
        <f>COUNTIFS('All groups'!AI:AI,"Yes",'All groups'!$GC:$GC,"No")</f>
        <v>0</v>
      </c>
      <c r="AX351" s="422">
        <v>3</v>
      </c>
      <c r="AZ351" s="257">
        <f t="shared" ref="AZ351:AZ354" si="335">SUM(3/3)</f>
        <v>1</v>
      </c>
      <c r="BA351" s="257">
        <f t="shared" ref="BA351:BA354" si="336">SUM(0/3)</f>
        <v>0</v>
      </c>
      <c r="BB351" s="257"/>
      <c r="BC351" s="230"/>
      <c r="BL351" s="524" t="s">
        <v>459</v>
      </c>
      <c r="BM351" s="422">
        <f>COUNTIFS('All groups'!AG:AG,"No",'All groups'!$GC:$GC,"Yes")</f>
        <v>3</v>
      </c>
      <c r="BN351" s="422">
        <f>COUNTIFS('All groups'!AG:AG,"No",'All groups'!$GC:$GC,"No")</f>
        <v>1</v>
      </c>
      <c r="BO351" s="422">
        <v>3</v>
      </c>
      <c r="BQ351" s="257">
        <f>SUM(BM351)/4</f>
        <v>0.75</v>
      </c>
      <c r="BR351" s="257">
        <f>SUM(BN351)/4</f>
        <v>0.25</v>
      </c>
      <c r="BS351" s="257"/>
      <c r="BT351" s="230"/>
    </row>
    <row r="352" spans="2:73" ht="40" customHeight="1" x14ac:dyDescent="0.35">
      <c r="B352" s="229"/>
      <c r="C352" s="229"/>
      <c r="D352" s="238"/>
      <c r="E352" s="279" t="s">
        <v>110</v>
      </c>
      <c r="F352" s="271" t="s">
        <v>111</v>
      </c>
      <c r="G352" s="269" t="s">
        <v>134</v>
      </c>
      <c r="H352" s="422" t="s">
        <v>359</v>
      </c>
      <c r="I352" s="279" t="s">
        <v>360</v>
      </c>
      <c r="J352" s="271" t="s">
        <v>361</v>
      </c>
      <c r="K352" s="269" t="s">
        <v>378</v>
      </c>
      <c r="L352" s="422" t="s">
        <v>359</v>
      </c>
      <c r="Y352" s="229"/>
      <c r="Z352" s="238"/>
      <c r="AA352" s="279" t="s">
        <v>110</v>
      </c>
      <c r="AB352" s="271" t="s">
        <v>111</v>
      </c>
      <c r="AC352" s="269" t="s">
        <v>134</v>
      </c>
      <c r="AD352" s="422" t="s">
        <v>359</v>
      </c>
      <c r="AE352" s="279" t="s">
        <v>360</v>
      </c>
      <c r="AF352" s="271" t="s">
        <v>361</v>
      </c>
      <c r="AG352" s="269" t="s">
        <v>378</v>
      </c>
      <c r="AH352" s="422" t="s">
        <v>359</v>
      </c>
      <c r="AJ352" s="201"/>
      <c r="AK352" s="201"/>
      <c r="AU352" s="518" t="s">
        <v>460</v>
      </c>
      <c r="AV352" s="422">
        <f>COUNTIFS('All groups'!AI:AI,"Yes",'All groups'!$GD:$GD,"Yes")</f>
        <v>2</v>
      </c>
      <c r="AW352" s="422">
        <f>COUNTIFS('All groups'!AI:AI,"Yes",'All groups'!$GD:$GD,"No")</f>
        <v>0</v>
      </c>
      <c r="AX352" s="422">
        <v>4</v>
      </c>
      <c r="AZ352" s="257">
        <f t="shared" si="335"/>
        <v>1</v>
      </c>
      <c r="BA352" s="257">
        <f t="shared" si="336"/>
        <v>0</v>
      </c>
      <c r="BB352" s="257"/>
      <c r="BC352" s="230"/>
      <c r="BL352" s="524" t="s">
        <v>460</v>
      </c>
      <c r="BM352" s="422">
        <f>COUNTIFS('All groups'!AG:AG,"No",'All groups'!$GD:$GD,"Yes")</f>
        <v>4</v>
      </c>
      <c r="BN352" s="422">
        <f>COUNTIFS('All groups'!AG:AG,"No",'All groups'!$GD:$GD,"No")</f>
        <v>1</v>
      </c>
      <c r="BO352" s="422">
        <v>2</v>
      </c>
      <c r="BQ352" s="257">
        <f>SUM(BM352)/5</f>
        <v>0.8</v>
      </c>
      <c r="BR352" s="257">
        <f>SUM(BN352)/5</f>
        <v>0.2</v>
      </c>
      <c r="BS352" s="257"/>
      <c r="BT352" s="230"/>
    </row>
    <row r="353" spans="2:76" ht="40" customHeight="1" x14ac:dyDescent="0.35">
      <c r="B353" s="224"/>
      <c r="C353" s="224"/>
      <c r="D353" s="222" t="s">
        <v>457</v>
      </c>
      <c r="E353" s="273">
        <f>COUNTIF('All groups'!$ZA:$ZA,E$264)</f>
        <v>4</v>
      </c>
      <c r="F353" s="273">
        <f>COUNTIF('All groups'!$ZA:$ZA,F$264)</f>
        <v>25</v>
      </c>
      <c r="G353" s="273">
        <f>COUNTIF('All groups'!$ZA:$ZA,G$264)</f>
        <v>1</v>
      </c>
      <c r="H353" s="422">
        <f>$M$21-SUM(E353:G353)</f>
        <v>10</v>
      </c>
      <c r="I353" s="292">
        <f>E353/SUM(E353:H353)</f>
        <v>0.1</v>
      </c>
      <c r="J353" s="292">
        <f>F353/SUM(E353:H353)</f>
        <v>0.625</v>
      </c>
      <c r="K353" s="292">
        <f>G353/SUM(E353:H353)</f>
        <v>2.5000000000000001E-2</v>
      </c>
      <c r="L353" s="292">
        <f>H353/SUM(E353:H353)</f>
        <v>0.25</v>
      </c>
      <c r="Y353" s="224"/>
      <c r="Z353" s="328" t="s">
        <v>457</v>
      </c>
      <c r="AA353" s="273">
        <f>COUNTIF('All groups'!$MC:$MC,AA$264)</f>
        <v>0</v>
      </c>
      <c r="AB353" s="273">
        <f>COUNTIF('All groups'!$MC:$MC,AB$264)</f>
        <v>4</v>
      </c>
      <c r="AC353" s="273">
        <f>COUNTIF('All groups'!$MC:$MC,AC$264)</f>
        <v>2</v>
      </c>
      <c r="AD353" s="422">
        <v>1</v>
      </c>
      <c r="AE353" s="257">
        <f>AA353/SUM(AA353:AD353)</f>
        <v>0</v>
      </c>
      <c r="AF353" s="257">
        <f>AB353/SUM(AA353:AD353)</f>
        <v>0.5714285714285714</v>
      </c>
      <c r="AG353" s="257">
        <f>AC353/SUM(AA353:AD353)</f>
        <v>0.2857142857142857</v>
      </c>
      <c r="AH353" s="257">
        <f>AD353/SUM(AA353:AD353)</f>
        <v>0.14285714285714285</v>
      </c>
      <c r="AJ353" s="201"/>
      <c r="AK353" s="201"/>
      <c r="AU353" s="518" t="s">
        <v>461</v>
      </c>
      <c r="AV353" s="422">
        <f>COUNTIFS('All groups'!AI:AI,"Yes",'All groups'!$GE:$GE,"Yes")</f>
        <v>2</v>
      </c>
      <c r="AW353" s="422">
        <f>COUNTIFS('All groups'!AI:AI,"Yes",'All groups'!$GE:$GE,"No")</f>
        <v>0</v>
      </c>
      <c r="AX353" s="422">
        <v>4</v>
      </c>
      <c r="AZ353" s="257">
        <f t="shared" si="335"/>
        <v>1</v>
      </c>
      <c r="BA353" s="257">
        <f t="shared" si="336"/>
        <v>0</v>
      </c>
      <c r="BB353" s="257"/>
      <c r="BC353" s="230"/>
      <c r="BL353" s="524" t="s">
        <v>461</v>
      </c>
      <c r="BM353" s="422">
        <f>COUNTIFS('All groups'!AG:AG,"No",'All groups'!$GE:$GE,"Yes")</f>
        <v>3</v>
      </c>
      <c r="BN353" s="422">
        <f>COUNTIFS('All groups'!AG:AG,"No",'All groups'!$GE:$GE,"No")</f>
        <v>1</v>
      </c>
      <c r="BO353" s="422">
        <v>3</v>
      </c>
      <c r="BQ353" s="257">
        <f>SUM(BM353)/4</f>
        <v>0.75</v>
      </c>
      <c r="BR353" s="257">
        <f>SUM(BN353)/4</f>
        <v>0.25</v>
      </c>
      <c r="BS353" s="257"/>
      <c r="BT353" s="230"/>
    </row>
    <row r="354" spans="2:76" ht="40" customHeight="1" x14ac:dyDescent="0.35">
      <c r="B354" s="224"/>
      <c r="C354" s="224"/>
      <c r="D354" s="222" t="s">
        <v>381</v>
      </c>
      <c r="E354" s="273">
        <f>COUNTIF('All groups'!$ZC:$ZC,E$264)</f>
        <v>0</v>
      </c>
      <c r="F354" s="273">
        <f>COUNTIF('All groups'!$ZC:$ZC,F$264)</f>
        <v>4</v>
      </c>
      <c r="G354" s="273">
        <f>COUNTIF('All groups'!$ZC:$ZC,G$264)</f>
        <v>0</v>
      </c>
      <c r="H354" s="422">
        <v>0</v>
      </c>
      <c r="I354" s="274">
        <f>E354/SUM($E354:$F354)</f>
        <v>0</v>
      </c>
      <c r="J354" s="274">
        <f>F354/SUM($E354:$F354)</f>
        <v>1</v>
      </c>
      <c r="K354" s="274">
        <f>G354/SUM($E354:$F354)</f>
        <v>0</v>
      </c>
      <c r="L354" s="228"/>
      <c r="Y354" s="224"/>
      <c r="Z354" s="328" t="s">
        <v>381</v>
      </c>
      <c r="AA354" s="273">
        <f>COUNTIF('All groups'!$ZC:$ZC,AA$264)</f>
        <v>0</v>
      </c>
      <c r="AB354" s="273">
        <v>0</v>
      </c>
      <c r="AC354" s="273">
        <f>COUNTIF('All groups'!$ZC:$ZC,AC$264)</f>
        <v>0</v>
      </c>
      <c r="AD354" s="422">
        <v>0</v>
      </c>
      <c r="AE354" s="274">
        <f>AA354/SUM($E354:$F354)</f>
        <v>0</v>
      </c>
      <c r="AF354" s="274">
        <v>0</v>
      </c>
      <c r="AG354" s="274">
        <f>AC354/SUM($E354:$F354)</f>
        <v>0</v>
      </c>
      <c r="AH354" s="228"/>
      <c r="AJ354" s="201"/>
      <c r="AK354" s="201"/>
      <c r="AU354" s="518" t="s">
        <v>462</v>
      </c>
      <c r="AV354" s="422">
        <f>COUNTIFS('All groups'!AI:AI,"Yes",'All groups'!$GF:$GF,"Yes")</f>
        <v>3</v>
      </c>
      <c r="AW354" s="422">
        <f>COUNTIFS('All groups'!AI:AI,"Yes",'All groups'!$GF:$GF,"No")</f>
        <v>0</v>
      </c>
      <c r="AX354" s="422">
        <v>3</v>
      </c>
      <c r="AZ354" s="257">
        <f t="shared" si="335"/>
        <v>1</v>
      </c>
      <c r="BA354" s="257">
        <f t="shared" si="336"/>
        <v>0</v>
      </c>
      <c r="BB354" s="257"/>
      <c r="BC354" s="230"/>
      <c r="BL354" s="524" t="s">
        <v>462</v>
      </c>
      <c r="BM354" s="422">
        <f>COUNTIFS('All groups'!AG:AG,"No",'All groups'!$GF:$GF,"Yes")</f>
        <v>4</v>
      </c>
      <c r="BN354" s="422">
        <f>COUNTIFS('All groups'!AG:AG,"No",'All groups'!$GF:$GF,"No")</f>
        <v>1</v>
      </c>
      <c r="BO354" s="422">
        <v>2</v>
      </c>
      <c r="BQ354" s="257">
        <f>SUM(BM354)/5</f>
        <v>0.8</v>
      </c>
      <c r="BR354" s="257">
        <f>SUM(BN354)/5</f>
        <v>0.2</v>
      </c>
      <c r="BS354" s="257"/>
      <c r="BT354" s="230"/>
    </row>
    <row r="355" spans="2:76" ht="40" customHeight="1" x14ac:dyDescent="0.35">
      <c r="B355" s="229"/>
      <c r="C355" s="229"/>
      <c r="D355" s="222" t="s">
        <v>382</v>
      </c>
      <c r="E355" s="963" t="s">
        <v>463</v>
      </c>
      <c r="F355" s="963"/>
      <c r="G355" s="963"/>
      <c r="H355" s="963"/>
      <c r="I355" s="963"/>
      <c r="J355" s="963"/>
      <c r="Y355" s="229"/>
      <c r="Z355" s="328" t="s">
        <v>382</v>
      </c>
      <c r="AA355" s="963" t="s">
        <v>387</v>
      </c>
      <c r="AB355" s="963"/>
      <c r="AC355" s="963"/>
      <c r="AD355" s="963"/>
      <c r="AE355" s="963"/>
      <c r="AF355" s="963"/>
      <c r="AJ355" s="201"/>
      <c r="AK355" s="201"/>
      <c r="AU355" s="518" t="s">
        <v>464</v>
      </c>
      <c r="AV355" s="422">
        <f>COUNTIFS('All groups'!AI:AI,"Yes",'All groups'!$GG:$GG,"Yes")</f>
        <v>0</v>
      </c>
      <c r="AW355" s="422">
        <f>COUNTIFS('All groups'!AI:AI,"Yes",'All groups'!$GG:$GG,"No")</f>
        <v>1</v>
      </c>
      <c r="AX355" s="422">
        <v>5</v>
      </c>
      <c r="AZ355" s="257">
        <f>SUM(0/1)</f>
        <v>0</v>
      </c>
      <c r="BA355" s="257">
        <f>SUM(1/1)</f>
        <v>1</v>
      </c>
      <c r="BB355" s="257"/>
      <c r="BC355" s="230"/>
      <c r="BL355" s="524" t="s">
        <v>464</v>
      </c>
      <c r="BM355" s="422">
        <f>COUNTIFS('All groups'!AG:AG,"No",'All groups'!$GG:$GG,"Yes")</f>
        <v>1</v>
      </c>
      <c r="BN355" s="422">
        <f>COUNTIFS('All groups'!AG:AG,"No",'All groups'!$GG:$GG,"No")</f>
        <v>2</v>
      </c>
      <c r="BO355" s="422">
        <v>4</v>
      </c>
      <c r="BQ355" s="257">
        <f>SUM(BM355)/3</f>
        <v>0.33333333333333331</v>
      </c>
      <c r="BR355" s="257">
        <f>SUM(BN355)/3</f>
        <v>0.66666666666666663</v>
      </c>
      <c r="BS355" s="257"/>
      <c r="BT355" s="230"/>
    </row>
    <row r="356" spans="2:76" ht="40" customHeight="1" x14ac:dyDescent="0.35">
      <c r="B356" s="229"/>
      <c r="C356" s="229"/>
      <c r="D356" s="308" t="s">
        <v>465</v>
      </c>
      <c r="E356" s="439" t="s">
        <v>466</v>
      </c>
      <c r="F356" s="960" t="s">
        <v>467</v>
      </c>
      <c r="G356" s="961"/>
      <c r="H356" s="961"/>
      <c r="I356" s="961"/>
      <c r="J356" s="962"/>
      <c r="K356" s="228"/>
      <c r="L356" s="228"/>
      <c r="Y356" s="229"/>
      <c r="Z356" s="334" t="s">
        <v>465</v>
      </c>
      <c r="AA356" s="346"/>
      <c r="AB356" s="999"/>
      <c r="AC356" s="999"/>
      <c r="AD356" s="999"/>
      <c r="AE356" s="999"/>
      <c r="AF356" s="999"/>
      <c r="AG356" s="228"/>
      <c r="AH356" s="228"/>
      <c r="AJ356" s="201"/>
      <c r="AK356" s="201"/>
      <c r="AU356" s="503" t="s">
        <v>468</v>
      </c>
      <c r="AV356" s="817" t="s">
        <v>469</v>
      </c>
      <c r="AW356" s="973"/>
      <c r="AX356" s="818"/>
      <c r="AZ356" s="817" t="s">
        <v>469</v>
      </c>
      <c r="BA356" s="973"/>
      <c r="BB356" s="818"/>
      <c r="BL356" s="427" t="s">
        <v>468</v>
      </c>
      <c r="BM356" s="950" t="s">
        <v>1853</v>
      </c>
      <c r="BN356" s="951"/>
      <c r="BO356" s="952"/>
      <c r="BQ356" s="950" t="s">
        <v>1853</v>
      </c>
      <c r="BR356" s="951"/>
      <c r="BS356" s="952"/>
    </row>
    <row r="357" spans="2:76" ht="40" customHeight="1" x14ac:dyDescent="0.35">
      <c r="B357" s="229"/>
      <c r="C357" s="229"/>
      <c r="D357" s="225"/>
      <c r="E357" s="439" t="s">
        <v>470</v>
      </c>
      <c r="F357" s="960" t="s">
        <v>471</v>
      </c>
      <c r="G357" s="961"/>
      <c r="H357" s="961"/>
      <c r="I357" s="961"/>
      <c r="J357" s="962"/>
      <c r="K357" s="228"/>
      <c r="L357" s="228"/>
      <c r="Y357" s="229"/>
      <c r="Z357" s="225"/>
      <c r="AA357" s="345"/>
      <c r="AB357" s="1017"/>
      <c r="AC357" s="1017"/>
      <c r="AD357" s="1017"/>
      <c r="AE357" s="1017"/>
      <c r="AF357" s="1017"/>
      <c r="AG357" s="228"/>
      <c r="AH357" s="228"/>
      <c r="AJ357" s="201"/>
      <c r="AK357" s="201"/>
    </row>
    <row r="358" spans="2:76" ht="75.650000000000006" customHeight="1" x14ac:dyDescent="0.35">
      <c r="B358" s="229"/>
      <c r="C358" s="229"/>
      <c r="D358" s="225"/>
      <c r="E358" s="439" t="s">
        <v>405</v>
      </c>
      <c r="F358" s="960" t="s">
        <v>472</v>
      </c>
      <c r="G358" s="961"/>
      <c r="H358" s="961"/>
      <c r="I358" s="961"/>
      <c r="J358" s="962"/>
      <c r="K358" s="228"/>
      <c r="L358" s="228"/>
      <c r="Y358" s="229"/>
      <c r="Z358" s="225"/>
      <c r="AA358" s="345"/>
      <c r="AB358" s="1017"/>
      <c r="AC358" s="1017"/>
      <c r="AD358" s="1017"/>
      <c r="AE358" s="1017"/>
      <c r="AF358" s="1017"/>
      <c r="AG358" s="228"/>
      <c r="AH358" s="228"/>
      <c r="AJ358" s="201"/>
      <c r="AK358" s="201"/>
      <c r="AT358" s="964" t="s">
        <v>473</v>
      </c>
      <c r="AU358" s="964"/>
      <c r="AV358" s="964"/>
      <c r="AW358" s="964"/>
      <c r="AX358" s="964"/>
      <c r="AY358" s="964"/>
      <c r="AZ358" s="964"/>
      <c r="BA358" s="964"/>
      <c r="BB358" s="964"/>
      <c r="BC358" s="964"/>
      <c r="BD358" s="964"/>
      <c r="BK358" s="1046" t="s">
        <v>473</v>
      </c>
      <c r="BL358" s="1047"/>
      <c r="BM358" s="1047"/>
      <c r="BN358" s="1047"/>
      <c r="BO358" s="1047"/>
      <c r="BP358" s="1047"/>
      <c r="BQ358" s="1047"/>
      <c r="BR358" s="1047"/>
      <c r="BS358" s="1047"/>
      <c r="BT358" s="1047"/>
      <c r="BU358" s="1048"/>
    </row>
    <row r="359" spans="2:76" ht="40" customHeight="1" x14ac:dyDescent="0.35">
      <c r="B359" s="229"/>
      <c r="C359" s="229"/>
      <c r="D359" s="225"/>
      <c r="E359" s="439" t="s">
        <v>474</v>
      </c>
      <c r="F359" s="960" t="s">
        <v>475</v>
      </c>
      <c r="G359" s="961"/>
      <c r="H359" s="961"/>
      <c r="I359" s="961"/>
      <c r="J359" s="962"/>
      <c r="K359" s="228"/>
      <c r="L359" s="228"/>
      <c r="Y359" s="229"/>
      <c r="Z359" s="225"/>
      <c r="AA359" s="345"/>
      <c r="AB359" s="1017"/>
      <c r="AC359" s="1017"/>
      <c r="AD359" s="1017"/>
      <c r="AE359" s="1017"/>
      <c r="AF359" s="1017"/>
      <c r="AG359" s="228"/>
      <c r="AH359" s="228"/>
      <c r="AJ359" s="201"/>
      <c r="AK359" s="201"/>
      <c r="AT359" s="212"/>
      <c r="BA359" s="236"/>
      <c r="BB359" s="236"/>
      <c r="BC359" s="236"/>
      <c r="BK359" s="212"/>
      <c r="BR359" s="236"/>
      <c r="BS359" s="236"/>
      <c r="BT359" s="236"/>
    </row>
    <row r="360" spans="2:76" ht="65.150000000000006" customHeight="1" x14ac:dyDescent="0.35">
      <c r="C360"/>
      <c r="AJ360" s="201"/>
      <c r="AK360" s="201"/>
      <c r="AT360" s="224"/>
      <c r="AU360" s="225"/>
      <c r="AV360" s="258" t="s">
        <v>110</v>
      </c>
      <c r="AW360" s="285" t="s">
        <v>111</v>
      </c>
      <c r="AX360" s="387" t="s">
        <v>476</v>
      </c>
      <c r="AY360" s="378" t="s">
        <v>359</v>
      </c>
      <c r="AZ360" s="258" t="s">
        <v>360</v>
      </c>
      <c r="BA360" s="285" t="s">
        <v>361</v>
      </c>
      <c r="BB360" s="286" t="s">
        <v>477</v>
      </c>
      <c r="BC360" s="577"/>
      <c r="BK360" s="224"/>
      <c r="BL360" s="225"/>
      <c r="BM360" s="258" t="s">
        <v>110</v>
      </c>
      <c r="BN360" s="285" t="s">
        <v>111</v>
      </c>
      <c r="BO360" s="387" t="s">
        <v>476</v>
      </c>
      <c r="BP360" s="378" t="s">
        <v>359</v>
      </c>
      <c r="BQ360" s="258" t="s">
        <v>360</v>
      </c>
      <c r="BR360" s="285" t="s">
        <v>361</v>
      </c>
      <c r="BS360" s="286" t="s">
        <v>477</v>
      </c>
      <c r="BT360" s="577"/>
    </row>
    <row r="361" spans="2:76" ht="40" customHeight="1" x14ac:dyDescent="0.55000000000000004">
      <c r="C361"/>
      <c r="P361" s="213"/>
      <c r="R361"/>
      <c r="AJ361" s="201"/>
      <c r="AK361" s="201"/>
      <c r="AT361" s="376"/>
      <c r="AV361" s="422">
        <f>COUNTIFS('All groups'!AG:AG,"Yes",'All groups'!$GI:$GI,"Yes")</f>
        <v>5</v>
      </c>
      <c r="AW361" s="422">
        <f>COUNTIFS('All groups'!AG:AG,"Yes",'All groups'!$GI:$GI,"No")</f>
        <v>0</v>
      </c>
      <c r="AX361" s="422">
        <f>COUNTIFS('All groups'!AG:AG,"Yes",'All groups'!$GI:$GI,"NoT SURE")</f>
        <v>1</v>
      </c>
      <c r="AY361" s="253">
        <v>3</v>
      </c>
      <c r="AZ361" s="215">
        <f>SUM(5/6)</f>
        <v>0.83333333333333337</v>
      </c>
      <c r="BA361" s="215">
        <f t="shared" ref="BA361" si="337">SUM(AW361)/9</f>
        <v>0</v>
      </c>
      <c r="BB361" s="215">
        <f>SUM(1/6)</f>
        <v>0.16666666666666666</v>
      </c>
      <c r="BC361" s="578"/>
      <c r="BK361" s="376"/>
      <c r="BM361" s="422">
        <f>COUNTIFS('All groups'!AG:AG,"No",'All groups'!$GI:$GI,"Yes")</f>
        <v>4</v>
      </c>
      <c r="BN361" s="422">
        <f>COUNTIFS('All groups'!AG:AG,"No",'All groups'!$GI:$GI,"No")</f>
        <v>0</v>
      </c>
      <c r="BO361" s="422">
        <f>COUNTIFS('All groups'!AG:AG,"No",'All groups'!$GI:$GI,"NoT SURE")</f>
        <v>1</v>
      </c>
      <c r="BP361" s="253">
        <v>2</v>
      </c>
      <c r="BQ361" s="215">
        <f>SUM(4/5)</f>
        <v>0.8</v>
      </c>
      <c r="BR361" s="215">
        <f>SUM(BN361)/7</f>
        <v>0</v>
      </c>
      <c r="BS361" s="215">
        <f>SUM(1/5)</f>
        <v>0.2</v>
      </c>
      <c r="BT361" s="578"/>
      <c r="BU361" s="230"/>
    </row>
    <row r="362" spans="2:76" ht="62.15" customHeight="1" x14ac:dyDescent="0.35">
      <c r="C362" s="772" t="s">
        <v>478</v>
      </c>
      <c r="D362" s="772"/>
      <c r="E362" s="772"/>
      <c r="F362" s="772"/>
      <c r="G362" s="772"/>
      <c r="H362" s="772"/>
      <c r="I362" s="772"/>
      <c r="J362" s="772"/>
      <c r="K362" s="772"/>
      <c r="L362" s="772"/>
      <c r="O362" s="213"/>
      <c r="P362" s="213"/>
      <c r="Q362" s="213"/>
      <c r="R362" s="213"/>
      <c r="S362" s="213"/>
      <c r="T362" s="213"/>
      <c r="U362" s="213"/>
      <c r="V362" s="213"/>
      <c r="W362" s="213"/>
      <c r="X362" s="213"/>
      <c r="Y362" s="772" t="s">
        <v>478</v>
      </c>
      <c r="Z362" s="772"/>
      <c r="AA362" s="772"/>
      <c r="AB362" s="772"/>
      <c r="AC362" s="772"/>
      <c r="AD362" s="772"/>
      <c r="AE362" s="772"/>
      <c r="AF362" s="772"/>
      <c r="AG362" s="772"/>
      <c r="AH362" s="772"/>
      <c r="AJ362" s="201"/>
      <c r="AK362" s="213"/>
      <c r="AT362" s="212"/>
      <c r="BK362" s="212"/>
    </row>
    <row r="363" spans="2:76" ht="40" customHeight="1" x14ac:dyDescent="0.4">
      <c r="O363" s="213"/>
      <c r="P363" s="213"/>
      <c r="Q363" s="213"/>
      <c r="R363" s="213"/>
      <c r="S363" s="213"/>
      <c r="T363" s="213"/>
      <c r="U363" s="213"/>
      <c r="V363" s="213"/>
      <c r="W363" s="213"/>
      <c r="X363" s="213"/>
      <c r="Y363" s="208"/>
      <c r="AJ363" s="201"/>
      <c r="AK363" s="213"/>
      <c r="AT363" s="772" t="s">
        <v>479</v>
      </c>
      <c r="AU363" s="772"/>
      <c r="AV363" s="772"/>
      <c r="AW363" s="772"/>
      <c r="AX363" s="772"/>
      <c r="AY363" s="772"/>
      <c r="AZ363" s="772"/>
      <c r="BA363" s="772"/>
      <c r="BB363" s="772"/>
      <c r="BC363" s="772"/>
      <c r="BD363" s="772"/>
      <c r="BK363" s="906" t="s">
        <v>479</v>
      </c>
      <c r="BL363" s="907"/>
      <c r="BM363" s="907"/>
      <c r="BN363" s="907"/>
      <c r="BO363" s="907"/>
      <c r="BP363" s="907"/>
      <c r="BQ363" s="907"/>
      <c r="BR363" s="907"/>
      <c r="BS363" s="907"/>
      <c r="BT363" s="907"/>
      <c r="BU363" s="908"/>
    </row>
    <row r="364" spans="2:76" ht="40" customHeight="1" x14ac:dyDescent="0.4">
      <c r="D364" s="208"/>
      <c r="E364" s="179" t="s">
        <v>480</v>
      </c>
      <c r="F364" s="179" t="s">
        <v>481</v>
      </c>
      <c r="G364" s="179" t="s">
        <v>482</v>
      </c>
      <c r="I364" s="179" t="s">
        <v>480</v>
      </c>
      <c r="J364" s="179" t="s">
        <v>481</v>
      </c>
      <c r="K364" s="179" t="s">
        <v>482</v>
      </c>
      <c r="M364" s="201"/>
      <c r="O364" s="213"/>
      <c r="P364" s="213"/>
      <c r="Q364" s="213"/>
      <c r="R364" s="213"/>
      <c r="S364" s="213"/>
      <c r="T364" s="213"/>
      <c r="U364" s="213"/>
      <c r="V364" s="213"/>
      <c r="W364" s="213"/>
      <c r="X364" s="213"/>
      <c r="Y364" s="208"/>
      <c r="Z364" s="208"/>
      <c r="AA364" s="350" t="s">
        <v>480</v>
      </c>
      <c r="AB364" s="350" t="s">
        <v>481</v>
      </c>
      <c r="AC364" s="350" t="s">
        <v>482</v>
      </c>
      <c r="AE364" s="350" t="s">
        <v>480</v>
      </c>
      <c r="AF364" s="350" t="s">
        <v>481</v>
      </c>
      <c r="AG364" s="350" t="s">
        <v>482</v>
      </c>
      <c r="AI364" s="201"/>
      <c r="AJ364" s="201"/>
      <c r="AK364" s="213"/>
      <c r="AT364" s="212"/>
      <c r="BK364" s="212"/>
    </row>
    <row r="365" spans="2:76" s="213" customFormat="1" ht="40" customHeight="1" x14ac:dyDescent="0.55000000000000004">
      <c r="C365" s="214"/>
      <c r="D365" s="309" t="s">
        <v>450</v>
      </c>
      <c r="E365" s="283">
        <f>COUNTIF('All groups'!ZE:ZE,$D365)</f>
        <v>3</v>
      </c>
      <c r="F365" s="283">
        <f>COUNTIF('All groups'!ZF:ZF,$D365)</f>
        <v>2</v>
      </c>
      <c r="G365" s="283">
        <f>COUNTIF('All groups'!ZG:ZG,$D365)</f>
        <v>2</v>
      </c>
      <c r="H365" s="284"/>
      <c r="I365" s="257">
        <f t="shared" ref="I365:I373" si="338">E365/SUM(E$365:E$373)</f>
        <v>0.14285714285714285</v>
      </c>
      <c r="J365" s="257">
        <f t="shared" ref="J365:J373" si="339">F365/SUM(F$365:F$373)</f>
        <v>0.10526315789473684</v>
      </c>
      <c r="K365" s="257">
        <f t="shared" ref="K365" si="340">G365/SUM(G$365:G$373)</f>
        <v>0.13333333333333333</v>
      </c>
      <c r="Y365" s="214"/>
      <c r="Z365" s="349" t="s">
        <v>450</v>
      </c>
      <c r="AA365" s="283">
        <f>COUNTIF('All groups'!MG:MG,$D365)</f>
        <v>0</v>
      </c>
      <c r="AB365" s="283">
        <f>COUNTIF('All groups'!MH:MH,$D365)</f>
        <v>0</v>
      </c>
      <c r="AC365" s="283">
        <f>COUNTIF('All groups'!MI:MI,$D365)</f>
        <v>1</v>
      </c>
      <c r="AD365" s="284"/>
      <c r="AE365" s="257">
        <f t="shared" ref="AE365:AE373" si="341">AA365/SUM(AA$365:AA$373)</f>
        <v>0</v>
      </c>
      <c r="AF365" s="257">
        <f t="shared" ref="AF365:AF373" si="342">AB365/SUM(AB$365:AB$373)</f>
        <v>0</v>
      </c>
      <c r="AG365" s="257">
        <f t="shared" ref="AG365" si="343">AC365/SUM(AC$365:AC$373)</f>
        <v>0.33333333333333331</v>
      </c>
      <c r="AS365" s="376"/>
      <c r="AT365" s="444"/>
      <c r="AU365" s="503" t="s">
        <v>483</v>
      </c>
      <c r="AV365" s="422">
        <f>COUNTIFS('All groups'!AI:AI,"Yes",'All groups'!$GJ:$GJ,'Decision tree'!$AU365)</f>
        <v>0</v>
      </c>
      <c r="AW365" s="257">
        <f>SUM(AV365)/3</f>
        <v>0</v>
      </c>
      <c r="AX365"/>
      <c r="AY365" s="238"/>
      <c r="AZ365" s="238"/>
      <c r="BA365" s="238"/>
      <c r="BB365" s="238"/>
      <c r="BC365" s="238"/>
      <c r="BK365" s="444"/>
      <c r="BL365" s="427" t="s">
        <v>483</v>
      </c>
      <c r="BM365" s="422">
        <f>COUNTIFS('All groups'!AG:AG,"No",'All groups'!$GJ:$GJ,'Decision tree'!$BL365)</f>
        <v>0</v>
      </c>
      <c r="BN365" s="257">
        <f>SUM(BM365)/4</f>
        <v>0</v>
      </c>
      <c r="BO365"/>
      <c r="BP365" s="238"/>
      <c r="BQ365" s="238"/>
      <c r="BR365" s="238"/>
      <c r="BS365" s="238"/>
      <c r="BT365" s="238"/>
      <c r="BX365"/>
    </row>
    <row r="366" spans="2:76" s="213" customFormat="1" ht="40" customHeight="1" x14ac:dyDescent="0.35">
      <c r="C366" s="214"/>
      <c r="D366" s="309" t="s">
        <v>447</v>
      </c>
      <c r="E366" s="283">
        <f>COUNTIF('All groups'!ZE:ZE,$D366)</f>
        <v>3</v>
      </c>
      <c r="F366" s="283">
        <f>COUNTIF('All groups'!ZF:ZF,$D366)</f>
        <v>1</v>
      </c>
      <c r="G366" s="283">
        <f>COUNTIF('All groups'!ZG:ZG,$D366)</f>
        <v>1</v>
      </c>
      <c r="H366" s="284"/>
      <c r="I366" s="257">
        <f t="shared" si="338"/>
        <v>0.14285714285714285</v>
      </c>
      <c r="J366" s="257">
        <f t="shared" si="339"/>
        <v>5.2631578947368418E-2</v>
      </c>
      <c r="K366" s="257">
        <f t="shared" ref="K366:K373" si="344">G366/SUM(G$365:G$373)</f>
        <v>6.6666666666666666E-2</v>
      </c>
      <c r="Y366" s="214"/>
      <c r="Z366" s="349" t="s">
        <v>447</v>
      </c>
      <c r="AA366" s="283">
        <f>COUNTIF('All groups'!MG:MG,$D366)</f>
        <v>0</v>
      </c>
      <c r="AB366" s="283">
        <f>COUNTIF('All groups'!MH:MH,$D366)</f>
        <v>0</v>
      </c>
      <c r="AC366" s="283">
        <f>COUNTIF('All groups'!MI:MI,$D366)</f>
        <v>0</v>
      </c>
      <c r="AD366" s="284"/>
      <c r="AE366" s="257">
        <f t="shared" si="341"/>
        <v>0</v>
      </c>
      <c r="AF366" s="257">
        <f t="shared" si="342"/>
        <v>0</v>
      </c>
      <c r="AG366" s="257">
        <f t="shared" ref="AG366:AG373" si="345">AC366/SUM(AC$365:AC$373)</f>
        <v>0</v>
      </c>
      <c r="AS366" s="243"/>
      <c r="AT366" s="443"/>
      <c r="AU366" s="503" t="s">
        <v>484</v>
      </c>
      <c r="AV366" s="422">
        <f>COUNTIFS('All groups'!AI:AI,"Yes",'All groups'!$GK:$GK,'Decision tree'!$AU366)</f>
        <v>0</v>
      </c>
      <c r="AW366" s="257">
        <f>SUM(AV366)/3</f>
        <v>0</v>
      </c>
      <c r="AX366"/>
      <c r="AY366"/>
      <c r="AZ366"/>
      <c r="BA366"/>
      <c r="BB366"/>
      <c r="BC366"/>
      <c r="BK366" s="443"/>
      <c r="BL366" s="427" t="s">
        <v>484</v>
      </c>
      <c r="BM366" s="422">
        <f>COUNTIFS('All groups'!AG:AG,"No",'All groups'!$GK:$GK,'Decision tree'!$BL366)</f>
        <v>1</v>
      </c>
      <c r="BN366" s="257">
        <f t="shared" ref="BN366:BN373" si="346">SUM(BM366)/4</f>
        <v>0.25</v>
      </c>
      <c r="BO366"/>
      <c r="BP366"/>
      <c r="BQ366"/>
      <c r="BR366"/>
      <c r="BS366"/>
      <c r="BT366"/>
      <c r="BX366"/>
    </row>
    <row r="367" spans="2:76" s="213" customFormat="1" ht="40" customHeight="1" x14ac:dyDescent="0.35">
      <c r="C367" s="214"/>
      <c r="D367" s="309" t="s">
        <v>464</v>
      </c>
      <c r="E367" s="283">
        <f>COUNTIF('All groups'!ZE:ZE,$D367)</f>
        <v>1</v>
      </c>
      <c r="F367" s="283">
        <f>COUNTIF('All groups'!ZF:ZF,$D367)</f>
        <v>0</v>
      </c>
      <c r="G367" s="283">
        <f>COUNTIF('All groups'!ZG:ZG,$D367)</f>
        <v>1</v>
      </c>
      <c r="H367" s="284"/>
      <c r="I367" s="257">
        <f t="shared" si="338"/>
        <v>4.7619047619047616E-2</v>
      </c>
      <c r="J367" s="257">
        <f t="shared" si="339"/>
        <v>0</v>
      </c>
      <c r="K367" s="257">
        <f t="shared" si="344"/>
        <v>6.6666666666666666E-2</v>
      </c>
      <c r="Y367" s="214"/>
      <c r="Z367" s="349" t="s">
        <v>485</v>
      </c>
      <c r="AA367" s="283">
        <f>COUNTIF('All groups'!MG:MG,$D367)</f>
        <v>0</v>
      </c>
      <c r="AB367" s="283">
        <v>2</v>
      </c>
      <c r="AC367" s="283">
        <f>COUNTIF('All groups'!MI:MI,$D367)</f>
        <v>0</v>
      </c>
      <c r="AD367" s="284"/>
      <c r="AE367" s="257">
        <f t="shared" si="341"/>
        <v>0</v>
      </c>
      <c r="AF367" s="257">
        <f t="shared" si="342"/>
        <v>0.66666666666666663</v>
      </c>
      <c r="AG367" s="257">
        <f t="shared" si="345"/>
        <v>0</v>
      </c>
      <c r="AT367" s="224"/>
      <c r="AU367" s="503" t="s">
        <v>486</v>
      </c>
      <c r="AV367" s="422">
        <f>COUNTIFS('All groups'!AI:AI,"Yes",'All groups'!$GL:$GL,'Decision tree'!$AU367)</f>
        <v>1</v>
      </c>
      <c r="AW367" s="257">
        <f>SUM(AV367)/3</f>
        <v>0.33333333333333331</v>
      </c>
      <c r="AX367"/>
      <c r="AY367"/>
      <c r="AZ367"/>
      <c r="BA367"/>
      <c r="BB367"/>
      <c r="BC367"/>
      <c r="BK367" s="224"/>
      <c r="BL367" s="427" t="s">
        <v>486</v>
      </c>
      <c r="BM367" s="422">
        <f>COUNTIFS('All groups'!AG:AG,"No",'All groups'!$GL:$GL,'Decision tree'!$BL367)</f>
        <v>2</v>
      </c>
      <c r="BN367" s="257">
        <f t="shared" si="346"/>
        <v>0.5</v>
      </c>
      <c r="BO367"/>
      <c r="BP367"/>
      <c r="BQ367"/>
      <c r="BR367"/>
      <c r="BS367"/>
      <c r="BT367"/>
      <c r="BX367"/>
    </row>
    <row r="368" spans="2:76" s="213" customFormat="1" ht="40" customHeight="1" x14ac:dyDescent="0.35">
      <c r="C368" s="214"/>
      <c r="D368" s="309" t="s">
        <v>487</v>
      </c>
      <c r="E368" s="283">
        <f>COUNTIF('All groups'!ZE:ZE,$D368)</f>
        <v>1</v>
      </c>
      <c r="F368" s="283">
        <f>COUNTIF('All groups'!ZF:ZF,$D368)</f>
        <v>0</v>
      </c>
      <c r="G368" s="283">
        <f>COUNTIF('All groups'!ZG:ZG,$D368)</f>
        <v>0</v>
      </c>
      <c r="H368" s="284"/>
      <c r="I368" s="257">
        <f t="shared" si="338"/>
        <v>4.7619047619047616E-2</v>
      </c>
      <c r="J368" s="257">
        <f t="shared" si="339"/>
        <v>0</v>
      </c>
      <c r="K368" s="257">
        <f t="shared" si="344"/>
        <v>0</v>
      </c>
      <c r="Y368" s="214"/>
      <c r="Z368" s="349" t="s">
        <v>488</v>
      </c>
      <c r="AA368" s="283">
        <v>1</v>
      </c>
      <c r="AB368" s="283">
        <f>COUNTIF('All groups'!MH:MH,$D368)</f>
        <v>0</v>
      </c>
      <c r="AC368" s="283">
        <f>COUNTIF('All groups'!MI:MI,$D368)</f>
        <v>0</v>
      </c>
      <c r="AD368" s="284"/>
      <c r="AE368" s="257">
        <f t="shared" si="341"/>
        <v>0.25</v>
      </c>
      <c r="AF368" s="257">
        <f t="shared" si="342"/>
        <v>0</v>
      </c>
      <c r="AG368" s="257">
        <f t="shared" si="345"/>
        <v>0</v>
      </c>
      <c r="AT368" s="224"/>
      <c r="AU368" s="503" t="s">
        <v>489</v>
      </c>
      <c r="AV368" s="422">
        <f>COUNTIFS('All groups'!AI:AI,"Yes",'All groups'!$GM:$GM,'Decision tree'!$AU368)</f>
        <v>2</v>
      </c>
      <c r="AW368" s="257">
        <f t="shared" ref="AW368:AW373" si="347">SUM(AV368)/3</f>
        <v>0.66666666666666663</v>
      </c>
      <c r="AX368"/>
      <c r="AY368"/>
      <c r="AZ368"/>
      <c r="BA368"/>
      <c r="BB368"/>
      <c r="BC368"/>
      <c r="BK368" s="224"/>
      <c r="BL368" s="427" t="s">
        <v>489</v>
      </c>
      <c r="BM368" s="422">
        <f>COUNTIFS('All groups'!AG:AG,"No",'All groups'!$GM:$GM,'Decision tree'!$BL368)</f>
        <v>1</v>
      </c>
      <c r="BN368" s="257">
        <f t="shared" si="346"/>
        <v>0.25</v>
      </c>
      <c r="BO368"/>
      <c r="BP368"/>
      <c r="BQ368"/>
      <c r="BR368"/>
      <c r="BS368"/>
      <c r="BT368"/>
      <c r="BX368"/>
    </row>
    <row r="369" spans="2:76" s="213" customFormat="1" ht="56.15" customHeight="1" x14ac:dyDescent="0.35">
      <c r="C369" s="214"/>
      <c r="D369" s="309" t="s">
        <v>490</v>
      </c>
      <c r="E369" s="283">
        <f>COUNTIF('All groups'!ZE:ZE,$D369)</f>
        <v>1</v>
      </c>
      <c r="F369" s="283">
        <f>COUNTIF('All groups'!ZF:ZF,$D369)</f>
        <v>0</v>
      </c>
      <c r="G369" s="283">
        <f>COUNTIF('All groups'!ZG:ZG,$D369)</f>
        <v>1</v>
      </c>
      <c r="H369" s="284"/>
      <c r="I369" s="257">
        <f t="shared" si="338"/>
        <v>4.7619047619047616E-2</v>
      </c>
      <c r="J369" s="257">
        <f t="shared" si="339"/>
        <v>0</v>
      </c>
      <c r="K369" s="257">
        <f t="shared" si="344"/>
        <v>6.6666666666666666E-2</v>
      </c>
      <c r="Y369" s="214"/>
      <c r="Z369" s="349" t="s">
        <v>491</v>
      </c>
      <c r="AA369" s="283">
        <v>1</v>
      </c>
      <c r="AB369" s="283">
        <f>COUNTIF('All groups'!MH:MH,$D369)</f>
        <v>0</v>
      </c>
      <c r="AC369" s="283">
        <f>COUNTIF('All groups'!MI:MI,$D369)</f>
        <v>0</v>
      </c>
      <c r="AD369" s="284"/>
      <c r="AE369" s="257">
        <f t="shared" si="341"/>
        <v>0.25</v>
      </c>
      <c r="AF369" s="257">
        <f t="shared" si="342"/>
        <v>0</v>
      </c>
      <c r="AG369" s="257">
        <f t="shared" si="345"/>
        <v>0</v>
      </c>
      <c r="AT369" s="224"/>
      <c r="AU369" s="503" t="s">
        <v>492</v>
      </c>
      <c r="AV369" s="422">
        <f>COUNTIFS('All groups'!AI:AI,"Yes",'All groups'!$GN:$GN,'Decision tree'!$AU369)</f>
        <v>2</v>
      </c>
      <c r="AW369" s="257">
        <f t="shared" si="347"/>
        <v>0.66666666666666663</v>
      </c>
      <c r="AX369"/>
      <c r="AY369"/>
      <c r="AZ369"/>
      <c r="BA369"/>
      <c r="BB369"/>
      <c r="BC369"/>
      <c r="BK369" s="224"/>
      <c r="BL369" s="427" t="s">
        <v>492</v>
      </c>
      <c r="BM369" s="422">
        <f>COUNTIFS('All groups'!AG:AG,"No",'All groups'!$GN:$GN,'Decision tree'!$BL369)</f>
        <v>2</v>
      </c>
      <c r="BN369" s="257">
        <f t="shared" si="346"/>
        <v>0.5</v>
      </c>
      <c r="BO369"/>
      <c r="BP369"/>
      <c r="BQ369"/>
      <c r="BR369"/>
      <c r="BS369"/>
      <c r="BT369"/>
      <c r="BX369"/>
    </row>
    <row r="370" spans="2:76" s="213" customFormat="1" ht="40" customHeight="1" x14ac:dyDescent="0.35">
      <c r="C370" s="214"/>
      <c r="D370" s="309" t="s">
        <v>493</v>
      </c>
      <c r="E370" s="283">
        <f>COUNTIF('All groups'!ZE:ZE,$D370)</f>
        <v>1</v>
      </c>
      <c r="F370" s="283">
        <f>COUNTIF('All groups'!ZF:ZF,$D370)</f>
        <v>0</v>
      </c>
      <c r="G370" s="283">
        <f>COUNTIF('All groups'!ZG:ZG,$D370)</f>
        <v>0</v>
      </c>
      <c r="H370" s="284"/>
      <c r="I370" s="257">
        <f t="shared" si="338"/>
        <v>4.7619047619047616E-2</v>
      </c>
      <c r="J370" s="257">
        <f t="shared" si="339"/>
        <v>0</v>
      </c>
      <c r="K370" s="257">
        <f t="shared" si="344"/>
        <v>0</v>
      </c>
      <c r="P370" s="201"/>
      <c r="Y370" s="214"/>
      <c r="Z370" s="349" t="s">
        <v>494</v>
      </c>
      <c r="AA370" s="283">
        <v>1</v>
      </c>
      <c r="AB370" s="283">
        <f>COUNTIF('All groups'!MH:MH,$D370)</f>
        <v>0</v>
      </c>
      <c r="AC370" s="283">
        <f>COUNTIF('All groups'!MI:MI,$D370)</f>
        <v>0</v>
      </c>
      <c r="AD370" s="284"/>
      <c r="AE370" s="257">
        <f t="shared" si="341"/>
        <v>0.25</v>
      </c>
      <c r="AF370" s="257">
        <f t="shared" si="342"/>
        <v>0</v>
      </c>
      <c r="AG370" s="257">
        <f t="shared" si="345"/>
        <v>0</v>
      </c>
      <c r="AT370" s="224"/>
      <c r="AU370" s="503" t="s">
        <v>495</v>
      </c>
      <c r="AV370" s="422">
        <f>COUNTIFS('All groups'!AI:AI,"Yes",'All groups'!$GO:$GO,'Decision tree'!$AU370)</f>
        <v>2</v>
      </c>
      <c r="AW370" s="257">
        <f t="shared" si="347"/>
        <v>0.66666666666666663</v>
      </c>
      <c r="AX370"/>
      <c r="AY370"/>
      <c r="AZ370"/>
      <c r="BA370"/>
      <c r="BB370"/>
      <c r="BC370"/>
      <c r="BK370" s="224"/>
      <c r="BL370" s="427" t="s">
        <v>495</v>
      </c>
      <c r="BM370" s="422">
        <f>COUNTIFS('All groups'!AG:AG,"No",'All groups'!$GO:$GO,'Decision tree'!$BL370)</f>
        <v>3</v>
      </c>
      <c r="BN370" s="257">
        <f t="shared" si="346"/>
        <v>0.75</v>
      </c>
      <c r="BO370"/>
      <c r="BP370"/>
      <c r="BQ370"/>
      <c r="BR370"/>
      <c r="BS370"/>
      <c r="BT370"/>
      <c r="BX370"/>
    </row>
    <row r="371" spans="2:76" s="213" customFormat="1" ht="40" customHeight="1" x14ac:dyDescent="0.35">
      <c r="C371" s="214"/>
      <c r="D371" s="309" t="s">
        <v>459</v>
      </c>
      <c r="E371" s="283">
        <f>COUNTIF('All groups'!ZE:ZE,$D371)</f>
        <v>2</v>
      </c>
      <c r="F371" s="283">
        <f>COUNTIF('All groups'!ZF:ZF,$D371)</f>
        <v>3</v>
      </c>
      <c r="G371" s="283">
        <f>COUNTIF('All groups'!ZG:ZG,$D371)</f>
        <v>4</v>
      </c>
      <c r="H371" s="284"/>
      <c r="I371" s="257">
        <f t="shared" si="338"/>
        <v>9.5238095238095233E-2</v>
      </c>
      <c r="J371" s="257">
        <f t="shared" si="339"/>
        <v>0.15789473684210525</v>
      </c>
      <c r="K371" s="257">
        <f t="shared" si="344"/>
        <v>0.26666666666666666</v>
      </c>
      <c r="O371" s="201"/>
      <c r="P371" s="201"/>
      <c r="Q371" s="201"/>
      <c r="R371"/>
      <c r="S371"/>
      <c r="T371"/>
      <c r="U371"/>
      <c r="V371"/>
      <c r="W371"/>
      <c r="X371"/>
      <c r="Y371" s="214"/>
      <c r="Z371" s="349" t="s">
        <v>459</v>
      </c>
      <c r="AA371" s="283">
        <f>COUNTIF('All groups'!MG:MG,$D371)</f>
        <v>0</v>
      </c>
      <c r="AB371" s="283">
        <f>COUNTIF('All groups'!MH:MH,$D371)</f>
        <v>1</v>
      </c>
      <c r="AC371" s="283">
        <f>COUNTIF('All groups'!MI:MI,$D371)</f>
        <v>1</v>
      </c>
      <c r="AD371" s="284"/>
      <c r="AE371" s="257">
        <f t="shared" si="341"/>
        <v>0</v>
      </c>
      <c r="AF371" s="257">
        <f t="shared" si="342"/>
        <v>0.33333333333333331</v>
      </c>
      <c r="AG371" s="257">
        <f t="shared" si="345"/>
        <v>0.33333333333333331</v>
      </c>
      <c r="AK371" s="201"/>
      <c r="AT371" s="224"/>
      <c r="AU371" s="503" t="s">
        <v>496</v>
      </c>
      <c r="AV371" s="422">
        <f>COUNTIFS('All groups'!AI:AI,"Yes",'All groups'!$GP:$GP,'Decision tree'!$AU371)</f>
        <v>2</v>
      </c>
      <c r="AW371" s="257">
        <f t="shared" si="347"/>
        <v>0.66666666666666663</v>
      </c>
      <c r="AX371"/>
      <c r="AY371"/>
      <c r="AZ371"/>
      <c r="BA371"/>
      <c r="BB371"/>
      <c r="BC371"/>
      <c r="BK371" s="224"/>
      <c r="BL371" s="427" t="s">
        <v>496</v>
      </c>
      <c r="BM371" s="422">
        <f>COUNTIFS('All groups'!AG:AG,"No",'All groups'!$GP:$GP,'Decision tree'!$BL371)</f>
        <v>3</v>
      </c>
      <c r="BN371" s="257">
        <f t="shared" si="346"/>
        <v>0.75</v>
      </c>
      <c r="BO371"/>
      <c r="BP371"/>
      <c r="BQ371"/>
      <c r="BR371"/>
      <c r="BS371"/>
      <c r="BT371"/>
      <c r="BX371"/>
    </row>
    <row r="372" spans="2:76" s="213" customFormat="1" ht="40" customHeight="1" x14ac:dyDescent="0.35">
      <c r="C372" s="214"/>
      <c r="D372" s="309" t="s">
        <v>452</v>
      </c>
      <c r="E372" s="283">
        <f>COUNTIF('All groups'!ZE:ZE,$D372)</f>
        <v>5</v>
      </c>
      <c r="F372" s="283">
        <f>COUNTIF('All groups'!ZF:ZF,$D372)</f>
        <v>7</v>
      </c>
      <c r="G372" s="283">
        <f>COUNTIF('All groups'!ZG:ZG,$D372)</f>
        <v>3</v>
      </c>
      <c r="H372" s="284"/>
      <c r="I372" s="257">
        <f t="shared" si="338"/>
        <v>0.23809523809523808</v>
      </c>
      <c r="J372" s="257">
        <f t="shared" si="339"/>
        <v>0.36842105263157893</v>
      </c>
      <c r="K372" s="257">
        <f t="shared" si="344"/>
        <v>0.2</v>
      </c>
      <c r="O372" s="201"/>
      <c r="P372" s="201"/>
      <c r="Q372" s="201"/>
      <c r="R372" s="201"/>
      <c r="S372"/>
      <c r="T372"/>
      <c r="U372"/>
      <c r="V372"/>
      <c r="W372"/>
      <c r="X372"/>
      <c r="Y372" s="214"/>
      <c r="Z372" s="349" t="s">
        <v>452</v>
      </c>
      <c r="AA372" s="283">
        <f>COUNTIF('All groups'!MG:MG,$D372)</f>
        <v>1</v>
      </c>
      <c r="AB372" s="283">
        <f>COUNTIF('All groups'!MH:MH,$D372)</f>
        <v>0</v>
      </c>
      <c r="AC372" s="283">
        <f>COUNTIF('All groups'!MI:MI,$D372)</f>
        <v>1</v>
      </c>
      <c r="AD372" s="284"/>
      <c r="AE372" s="257">
        <f t="shared" si="341"/>
        <v>0.25</v>
      </c>
      <c r="AF372" s="257">
        <f t="shared" si="342"/>
        <v>0</v>
      </c>
      <c r="AG372" s="257">
        <f t="shared" si="345"/>
        <v>0.33333333333333331</v>
      </c>
      <c r="AK372" s="201"/>
      <c r="AT372" s="224"/>
      <c r="AU372" s="503" t="s">
        <v>497</v>
      </c>
      <c r="AV372" s="422">
        <f>COUNTIFS('All groups'!AI:AI,"Yes",'All groups'!$GQ:$GQ,'Decision tree'!$AU372)</f>
        <v>3</v>
      </c>
      <c r="AW372" s="257">
        <f t="shared" si="347"/>
        <v>1</v>
      </c>
      <c r="AX372"/>
      <c r="AY372"/>
      <c r="AZ372"/>
      <c r="BA372"/>
      <c r="BB372"/>
      <c r="BC372"/>
      <c r="BK372" s="224"/>
      <c r="BL372" s="427" t="s">
        <v>497</v>
      </c>
      <c r="BM372" s="422">
        <f>COUNTIFS('All groups'!AG:AG,"No",'All groups'!$GQ:$GQ,'Decision tree'!$BL372)</f>
        <v>4</v>
      </c>
      <c r="BN372" s="257">
        <f t="shared" si="346"/>
        <v>1</v>
      </c>
      <c r="BO372"/>
      <c r="BP372"/>
      <c r="BQ372"/>
      <c r="BR372"/>
      <c r="BS372"/>
      <c r="BT372"/>
      <c r="BX372"/>
    </row>
    <row r="373" spans="2:76" s="213" customFormat="1" ht="40" customHeight="1" x14ac:dyDescent="0.35">
      <c r="C373" s="214"/>
      <c r="D373" s="309" t="s">
        <v>462</v>
      </c>
      <c r="E373" s="283">
        <f>COUNTIF('All groups'!ZE:ZE,$D373)</f>
        <v>4</v>
      </c>
      <c r="F373" s="283">
        <f>COUNTIF('All groups'!ZF:ZF,$D373)</f>
        <v>6</v>
      </c>
      <c r="G373" s="283">
        <f>COUNTIF('All groups'!ZG:ZG,$D373)</f>
        <v>3</v>
      </c>
      <c r="H373" s="284"/>
      <c r="I373" s="257">
        <f t="shared" si="338"/>
        <v>0.19047619047619047</v>
      </c>
      <c r="J373" s="257">
        <f t="shared" si="339"/>
        <v>0.31578947368421051</v>
      </c>
      <c r="K373" s="257">
        <f t="shared" si="344"/>
        <v>0.2</v>
      </c>
      <c r="O373" s="201"/>
      <c r="P373" s="201"/>
      <c r="Q373" s="201"/>
      <c r="R373" s="201"/>
      <c r="S373"/>
      <c r="T373"/>
      <c r="U373"/>
      <c r="V373"/>
      <c r="W373"/>
      <c r="X373"/>
      <c r="Y373" s="214"/>
      <c r="Z373" s="349" t="s">
        <v>462</v>
      </c>
      <c r="AA373" s="283">
        <f>COUNTIF('All groups'!MG:MG,$D373)</f>
        <v>0</v>
      </c>
      <c r="AB373" s="283">
        <f>COUNTIF('All groups'!MH:MH,$D373)</f>
        <v>0</v>
      </c>
      <c r="AC373" s="283">
        <f>COUNTIF('All groups'!MI:MI,$D373)</f>
        <v>0</v>
      </c>
      <c r="AD373" s="284"/>
      <c r="AE373" s="257">
        <f t="shared" si="341"/>
        <v>0</v>
      </c>
      <c r="AF373" s="257">
        <f t="shared" si="342"/>
        <v>0</v>
      </c>
      <c r="AG373" s="257">
        <f t="shared" si="345"/>
        <v>0</v>
      </c>
      <c r="AK373" s="201"/>
      <c r="AT373" s="224"/>
      <c r="AU373" s="503" t="s">
        <v>498</v>
      </c>
      <c r="AV373" s="422">
        <f>COUNTIFS('All groups'!AI:AI,"Yes",'All groups'!$GR:$GR,'Decision tree'!$AU373)</f>
        <v>2</v>
      </c>
      <c r="AW373" s="257">
        <f t="shared" si="347"/>
        <v>0.66666666666666663</v>
      </c>
      <c r="AX373"/>
      <c r="AY373"/>
      <c r="AZ373"/>
      <c r="BA373"/>
      <c r="BB373"/>
      <c r="BC373"/>
      <c r="BK373" s="224"/>
      <c r="BL373" s="427" t="s">
        <v>498</v>
      </c>
      <c r="BM373" s="422">
        <f>COUNTIFS('All groups'!AG:AG,"No",'All groups'!$GR:$GR,'Decision tree'!$BL373)</f>
        <v>2</v>
      </c>
      <c r="BN373" s="257">
        <f t="shared" si="346"/>
        <v>0.5</v>
      </c>
      <c r="BO373"/>
      <c r="BP373"/>
      <c r="BQ373"/>
      <c r="BR373"/>
      <c r="BS373"/>
      <c r="BT373"/>
      <c r="BX373"/>
    </row>
    <row r="374" spans="2:76" ht="40" customHeight="1" x14ac:dyDescent="0.45">
      <c r="C374" s="212"/>
      <c r="D374" s="263"/>
      <c r="E374" s="263"/>
      <c r="F374" s="263"/>
      <c r="G374" s="263"/>
      <c r="H374" s="263"/>
      <c r="I374" s="438"/>
      <c r="J374" s="438"/>
      <c r="K374" s="438"/>
      <c r="M374" s="201"/>
      <c r="Y374" s="212"/>
      <c r="Z374" s="263"/>
      <c r="AA374" s="263"/>
      <c r="AB374" s="263"/>
      <c r="AC374" s="263"/>
      <c r="AD374" s="263"/>
      <c r="AE374" s="438"/>
      <c r="AF374" s="438"/>
      <c r="AG374" s="438"/>
      <c r="AI374" s="201"/>
      <c r="AJ374" s="201"/>
      <c r="AK374" s="201"/>
    </row>
    <row r="375" spans="2:76" ht="40" customHeight="1" x14ac:dyDescent="0.35">
      <c r="C375" s="212"/>
      <c r="J375" s="236"/>
      <c r="K375" s="236"/>
      <c r="L375" s="236"/>
      <c r="R375"/>
      <c r="Y375" s="212"/>
      <c r="AF375" s="236"/>
      <c r="AG375" s="236"/>
      <c r="AH375" s="236"/>
      <c r="AJ375" s="201"/>
      <c r="AK375" s="201"/>
    </row>
    <row r="376" spans="2:76" ht="68.5" customHeight="1" x14ac:dyDescent="0.35">
      <c r="C376" s="964" t="s">
        <v>499</v>
      </c>
      <c r="D376" s="964"/>
      <c r="E376" s="964"/>
      <c r="F376" s="964"/>
      <c r="G376" s="964"/>
      <c r="H376" s="964"/>
      <c r="I376" s="964"/>
      <c r="J376" s="964"/>
      <c r="K376" s="964"/>
      <c r="L376" s="964"/>
      <c r="R376"/>
      <c r="Y376" s="964" t="s">
        <v>499</v>
      </c>
      <c r="Z376" s="964"/>
      <c r="AA376" s="964"/>
      <c r="AB376" s="964"/>
      <c r="AC376" s="964"/>
      <c r="AD376" s="964"/>
      <c r="AE376" s="964"/>
      <c r="AF376" s="964"/>
      <c r="AG376" s="964"/>
      <c r="AH376" s="964"/>
      <c r="AJ376" s="201"/>
      <c r="AK376" s="201"/>
    </row>
    <row r="377" spans="2:76" ht="40" customHeight="1" x14ac:dyDescent="0.35">
      <c r="C377" s="212"/>
      <c r="J377" s="236"/>
      <c r="K377" s="236"/>
      <c r="L377" s="236"/>
      <c r="Y377" s="212"/>
      <c r="AF377" s="236"/>
      <c r="AG377" s="236"/>
      <c r="AH377" s="236"/>
      <c r="AJ377" s="201"/>
      <c r="AK377" s="201"/>
    </row>
    <row r="378" spans="2:76" ht="63.65" customHeight="1" x14ac:dyDescent="0.35">
      <c r="B378" s="224"/>
      <c r="C378" s="224"/>
      <c r="D378" s="225"/>
      <c r="E378" s="258" t="s">
        <v>110</v>
      </c>
      <c r="F378" s="285" t="s">
        <v>111</v>
      </c>
      <c r="G378" s="286" t="s">
        <v>500</v>
      </c>
      <c r="H378" s="378" t="s">
        <v>359</v>
      </c>
      <c r="I378" s="258" t="s">
        <v>360</v>
      </c>
      <c r="J378" s="285" t="s">
        <v>361</v>
      </c>
      <c r="K378" s="286" t="s">
        <v>501</v>
      </c>
      <c r="L378" s="577"/>
      <c r="M378" s="201"/>
      <c r="Y378" s="224"/>
      <c r="Z378" s="225"/>
      <c r="AA378" s="258" t="s">
        <v>110</v>
      </c>
      <c r="AB378" s="285" t="s">
        <v>111</v>
      </c>
      <c r="AC378" s="286" t="s">
        <v>500</v>
      </c>
      <c r="AD378" s="253" t="s">
        <v>359</v>
      </c>
      <c r="AE378" s="258" t="s">
        <v>360</v>
      </c>
      <c r="AF378" s="285" t="s">
        <v>361</v>
      </c>
      <c r="AG378" s="286" t="s">
        <v>501</v>
      </c>
      <c r="AH378" s="253"/>
      <c r="AI378" s="201"/>
      <c r="AJ378" s="201"/>
      <c r="AK378" s="201"/>
    </row>
    <row r="379" spans="2:76" ht="40" customHeight="1" x14ac:dyDescent="0.4">
      <c r="B379" s="224"/>
      <c r="E379" s="253">
        <f>COUNTIF('All groups'!$ZH:$ZH,E$250)</f>
        <v>22</v>
      </c>
      <c r="F379" s="418">
        <f>COUNTIF('All groups'!$ZH:$ZH,F$250)</f>
        <v>4</v>
      </c>
      <c r="G379" s="418">
        <v>5</v>
      </c>
      <c r="H379" s="253">
        <v>9</v>
      </c>
      <c r="I379" s="215">
        <f>SUM(E379)/31</f>
        <v>0.70967741935483875</v>
      </c>
      <c r="J379" s="215">
        <f>SUM(F379)/31</f>
        <v>0.12903225806451613</v>
      </c>
      <c r="K379" s="215">
        <f>SUM(G379)/31</f>
        <v>0.16129032258064516</v>
      </c>
      <c r="L379" s="578"/>
      <c r="M379" s="237"/>
      <c r="P379" s="238"/>
      <c r="Y379" s="208"/>
      <c r="AA379" s="253">
        <f>COUNTIF('All groups'!$MJ:$MJ,AA$250)</f>
        <v>6</v>
      </c>
      <c r="AB379" s="418">
        <f>COUNTIF('All groups'!$MJ:$MJ,AB$250)</f>
        <v>0</v>
      </c>
      <c r="AC379" s="418">
        <v>0</v>
      </c>
      <c r="AD379" s="253">
        <v>1</v>
      </c>
      <c r="AE379" s="215">
        <v>1</v>
      </c>
      <c r="AF379" s="215">
        <f>SUM(AB379)/7</f>
        <v>0</v>
      </c>
      <c r="AG379" s="215">
        <f>SUM(AC379)/7</f>
        <v>0</v>
      </c>
      <c r="AH379" s="215"/>
      <c r="AI379" s="237"/>
      <c r="AJ379" s="433"/>
      <c r="AK379" s="201"/>
    </row>
    <row r="380" spans="2:76" ht="40" customHeight="1" x14ac:dyDescent="0.35">
      <c r="C380" s="212"/>
      <c r="O380" s="238"/>
      <c r="R380"/>
      <c r="Y380" s="212"/>
      <c r="AJ380" s="201"/>
      <c r="AK380" s="238"/>
    </row>
    <row r="381" spans="2:76" ht="40" customHeight="1" x14ac:dyDescent="0.35">
      <c r="C381" s="772" t="s">
        <v>502</v>
      </c>
      <c r="D381" s="772"/>
      <c r="E381" s="772"/>
      <c r="F381" s="772"/>
      <c r="G381" s="772"/>
      <c r="H381" s="772"/>
      <c r="I381" s="772"/>
      <c r="J381" s="772"/>
      <c r="K381" s="772"/>
      <c r="L381" s="772"/>
      <c r="R381"/>
      <c r="Y381" s="772" t="s">
        <v>502</v>
      </c>
      <c r="Z381" s="772"/>
      <c r="AA381" s="772"/>
      <c r="AB381" s="772"/>
      <c r="AC381" s="772"/>
      <c r="AD381" s="772"/>
      <c r="AE381" s="772"/>
      <c r="AF381" s="772"/>
      <c r="AG381" s="772"/>
      <c r="AH381" s="772"/>
      <c r="AJ381" s="201"/>
      <c r="AK381" s="201"/>
    </row>
    <row r="382" spans="2:76" ht="40" customHeight="1" x14ac:dyDescent="0.35">
      <c r="C382" s="212"/>
      <c r="R382"/>
      <c r="Y382" s="212"/>
      <c r="AJ382" s="201"/>
      <c r="AK382" s="201"/>
    </row>
    <row r="383" spans="2:76" ht="40" customHeight="1" x14ac:dyDescent="0.4">
      <c r="B383" s="224"/>
      <c r="D383" s="222" t="s">
        <v>483</v>
      </c>
      <c r="E383" s="422">
        <f>COUNTIFS('All groups'!TT:TT,"Yes",'All groups'!$ZI:$ZI,'Decision tree'!$D383)</f>
        <v>3</v>
      </c>
      <c r="F383" s="257">
        <f>SUM(E383)/30</f>
        <v>0.1</v>
      </c>
      <c r="H383" s="238"/>
      <c r="I383" s="238"/>
      <c r="J383" s="238"/>
      <c r="K383" s="238"/>
      <c r="L383" s="238"/>
      <c r="M383" s="238"/>
      <c r="N383" s="238"/>
      <c r="R383"/>
      <c r="Y383" s="208"/>
      <c r="Z383" s="328" t="s">
        <v>483</v>
      </c>
      <c r="AA383" s="422">
        <f>COUNTIFS('All groups'!AF:AF,"Yes",'All groups'!$MK:$MK,'Decision tree'!$D383)</f>
        <v>0</v>
      </c>
      <c r="AB383" s="257">
        <f>SUM(AA383)/6</f>
        <v>0</v>
      </c>
      <c r="AD383" s="434"/>
      <c r="AE383" s="434"/>
      <c r="AF383" s="238"/>
      <c r="AG383" s="238"/>
      <c r="AH383" s="238"/>
      <c r="AI383" s="238"/>
      <c r="AJ383" s="238"/>
      <c r="AK383" s="201"/>
    </row>
    <row r="384" spans="2:76" ht="40" customHeight="1" x14ac:dyDescent="0.35">
      <c r="B384" s="224"/>
      <c r="C384" s="224"/>
      <c r="D384" s="222" t="s">
        <v>484</v>
      </c>
      <c r="E384" s="422">
        <f>COUNTIFS('All groups'!TT:TT,"Yes",'All groups'!$ZJ:$ZJ,'Decision tree'!$D384)</f>
        <v>19</v>
      </c>
      <c r="F384" s="257">
        <f t="shared" ref="F384:F391" si="348">SUM(E384)/30</f>
        <v>0.6333333333333333</v>
      </c>
      <c r="M384" s="201"/>
      <c r="R384"/>
      <c r="Y384" s="224"/>
      <c r="Z384" s="328" t="s">
        <v>484</v>
      </c>
      <c r="AA384" s="422">
        <f>COUNTIFS('All groups'!AF:AF,"Yes",'All groups'!$ML:$ML,'Decision tree'!$D384)</f>
        <v>3</v>
      </c>
      <c r="AB384" s="257">
        <f t="shared" ref="AB384:AB391" si="349">SUM(AA384)/6</f>
        <v>0.5</v>
      </c>
      <c r="AI384" s="201"/>
      <c r="AJ384" s="201"/>
      <c r="AK384" s="201"/>
    </row>
    <row r="385" spans="2:44" ht="40" customHeight="1" x14ac:dyDescent="0.35">
      <c r="B385" s="224"/>
      <c r="C385" s="224"/>
      <c r="D385" s="222" t="s">
        <v>486</v>
      </c>
      <c r="E385" s="422">
        <f>COUNTIFS('All groups'!TT:TT,"Yes",'All groups'!$ZK:$ZK,'Decision tree'!$D385)</f>
        <v>11</v>
      </c>
      <c r="F385" s="257">
        <f t="shared" si="348"/>
        <v>0.36666666666666664</v>
      </c>
      <c r="M385" s="201"/>
      <c r="R385"/>
      <c r="Y385" s="224"/>
      <c r="Z385" s="328" t="s">
        <v>486</v>
      </c>
      <c r="AA385" s="422">
        <f>COUNTIFS('All groups'!AF:AF,"Yes",'All groups'!$MM:$MM,'Decision tree'!$D385)</f>
        <v>1</v>
      </c>
      <c r="AB385" s="257">
        <f t="shared" si="349"/>
        <v>0.16666666666666666</v>
      </c>
      <c r="AI385" s="201"/>
      <c r="AJ385" s="201"/>
      <c r="AK385" s="201"/>
    </row>
    <row r="386" spans="2:44" ht="40" customHeight="1" x14ac:dyDescent="0.35">
      <c r="B386" s="224"/>
      <c r="C386" s="224"/>
      <c r="D386" s="222" t="s">
        <v>489</v>
      </c>
      <c r="E386" s="422">
        <f>COUNTIFS('All groups'!TT:TT,"Yes",'All groups'!$ZL:$ZL,'Decision tree'!$D386)</f>
        <v>5</v>
      </c>
      <c r="F386" s="257">
        <f t="shared" si="348"/>
        <v>0.16666666666666666</v>
      </c>
      <c r="M386" s="201"/>
      <c r="R386"/>
      <c r="Y386" s="224"/>
      <c r="Z386" s="328" t="s">
        <v>489</v>
      </c>
      <c r="AA386" s="422">
        <f>COUNTIFS('All groups'!AF:AF,"Yes",'All groups'!$MN:$MN,'Decision tree'!$D386)</f>
        <v>3</v>
      </c>
      <c r="AB386" s="257">
        <f t="shared" si="349"/>
        <v>0.5</v>
      </c>
      <c r="AD386" s="230"/>
      <c r="AI386" s="201"/>
      <c r="AJ386" s="201"/>
      <c r="AK386" s="201"/>
    </row>
    <row r="387" spans="2:44" ht="40" customHeight="1" x14ac:dyDescent="0.35">
      <c r="B387" s="224"/>
      <c r="C387" s="224"/>
      <c r="D387" s="222" t="s">
        <v>492</v>
      </c>
      <c r="E387" s="422">
        <f>COUNTIFS('All groups'!TT:TT,"Yes",'All groups'!$ZM:$ZM,'Decision tree'!$D387)</f>
        <v>10</v>
      </c>
      <c r="F387" s="257">
        <f t="shared" si="348"/>
        <v>0.33333333333333331</v>
      </c>
      <c r="M387" s="201"/>
      <c r="R387"/>
      <c r="Y387" s="224"/>
      <c r="Z387" s="328" t="s">
        <v>492</v>
      </c>
      <c r="AA387" s="422">
        <f>COUNTIFS('All groups'!AF:AF,"Yes",'All groups'!$MO:$MO,'Decision tree'!$D387)</f>
        <v>0</v>
      </c>
      <c r="AB387" s="257">
        <f t="shared" si="349"/>
        <v>0</v>
      </c>
      <c r="AI387" s="201"/>
      <c r="AJ387" s="201"/>
      <c r="AK387" s="201"/>
    </row>
    <row r="388" spans="2:44" ht="40" customHeight="1" x14ac:dyDescent="0.35">
      <c r="B388" s="224"/>
      <c r="C388" s="224"/>
      <c r="D388" s="222" t="s">
        <v>495</v>
      </c>
      <c r="E388" s="422">
        <f>COUNTIFS('All groups'!TT:TT,"Yes",'All groups'!$ZN:$ZN,'Decision tree'!$D388)</f>
        <v>13</v>
      </c>
      <c r="F388" s="257">
        <f t="shared" si="348"/>
        <v>0.43333333333333335</v>
      </c>
      <c r="M388" s="201"/>
      <c r="R388"/>
      <c r="Y388" s="224"/>
      <c r="Z388" s="328" t="s">
        <v>495</v>
      </c>
      <c r="AA388" s="422">
        <f>COUNTIFS('All groups'!AF:AF,"Yes",'All groups'!$MP:$MP,'Decision tree'!$D388)</f>
        <v>3</v>
      </c>
      <c r="AB388" s="257">
        <f t="shared" si="349"/>
        <v>0.5</v>
      </c>
      <c r="AI388" s="201"/>
      <c r="AJ388" s="201"/>
      <c r="AK388" s="201"/>
    </row>
    <row r="389" spans="2:44" ht="40" customHeight="1" x14ac:dyDescent="0.35">
      <c r="B389" s="224"/>
      <c r="C389" s="224"/>
      <c r="D389" s="222" t="s">
        <v>496</v>
      </c>
      <c r="E389" s="422">
        <f>COUNTIFS('All groups'!TT:TT,"Yes",'All groups'!$ZO:$ZO,'Decision tree'!$D389)</f>
        <v>25</v>
      </c>
      <c r="F389" s="257">
        <f t="shared" si="348"/>
        <v>0.83333333333333337</v>
      </c>
      <c r="M389" s="201"/>
      <c r="Y389" s="224"/>
      <c r="Z389" s="328" t="s">
        <v>496</v>
      </c>
      <c r="AA389" s="422">
        <f>COUNTIFS('All groups'!AF:AF,"Yes",'All groups'!$MQ:$MQ,'Decision tree'!$D389)</f>
        <v>3</v>
      </c>
      <c r="AB389" s="257">
        <f t="shared" si="349"/>
        <v>0.5</v>
      </c>
      <c r="AI389" s="201"/>
      <c r="AJ389" s="201"/>
      <c r="AK389" s="201"/>
    </row>
    <row r="390" spans="2:44" ht="40" customHeight="1" x14ac:dyDescent="0.35">
      <c r="B390" s="224"/>
      <c r="C390" s="224"/>
      <c r="D390" s="222" t="s">
        <v>497</v>
      </c>
      <c r="E390" s="422">
        <f>COUNTIFS('All groups'!TT:TT,"Yes",'All groups'!$ZP:$ZP,'Decision tree'!$D390)</f>
        <v>23</v>
      </c>
      <c r="F390" s="257">
        <f t="shared" si="348"/>
        <v>0.76666666666666672</v>
      </c>
      <c r="M390" s="201"/>
      <c r="Y390" s="224"/>
      <c r="Z390" s="328" t="s">
        <v>497</v>
      </c>
      <c r="AA390" s="422">
        <f>COUNTIFS('All groups'!AF:AF,"Yes",'All groups'!$MR:$MR,'Decision tree'!$D390)</f>
        <v>4</v>
      </c>
      <c r="AB390" s="257">
        <f t="shared" si="349"/>
        <v>0.66666666666666663</v>
      </c>
      <c r="AI390" s="201"/>
      <c r="AJ390" s="201"/>
      <c r="AK390" s="201"/>
    </row>
    <row r="391" spans="2:44" ht="40" customHeight="1" x14ac:dyDescent="0.35">
      <c r="B391" s="224"/>
      <c r="C391" s="224"/>
      <c r="D391" s="222" t="s">
        <v>498</v>
      </c>
      <c r="E391" s="422">
        <f>COUNTIFS('All groups'!TT:TT,"Yes",'All groups'!$ZQ:$ZQ,'Decision tree'!$D391)</f>
        <v>26</v>
      </c>
      <c r="F391" s="257">
        <f t="shared" si="348"/>
        <v>0.8666666666666667</v>
      </c>
      <c r="M391" s="201"/>
      <c r="Y391" s="224"/>
      <c r="Z391" s="328" t="s">
        <v>498</v>
      </c>
      <c r="AA391" s="422">
        <f>COUNTIFS('All groups'!AF:AF,"Yes",'All groups'!$MS:$MS,'Decision tree'!$D391)</f>
        <v>5</v>
      </c>
      <c r="AB391" s="257">
        <f t="shared" si="349"/>
        <v>0.83333333333333337</v>
      </c>
      <c r="AI391" s="201"/>
      <c r="AJ391" s="201"/>
      <c r="AK391" s="201"/>
    </row>
    <row r="392" spans="2:44" ht="40" customHeight="1" x14ac:dyDescent="0.35">
      <c r="C392" s="212"/>
    </row>
    <row r="393" spans="2:44" ht="40" customHeight="1" x14ac:dyDescent="0.35">
      <c r="C393" s="772" t="s">
        <v>503</v>
      </c>
      <c r="D393" s="772"/>
      <c r="E393" s="772"/>
      <c r="F393" s="772"/>
      <c r="G393" s="772"/>
      <c r="H393" s="772"/>
      <c r="I393" s="772"/>
      <c r="J393" s="772"/>
      <c r="K393" s="772"/>
      <c r="L393" s="772"/>
      <c r="Y393" s="772" t="s">
        <v>503</v>
      </c>
      <c r="Z393" s="772"/>
      <c r="AA393" s="772"/>
      <c r="AB393" s="772"/>
      <c r="AC393" s="772"/>
      <c r="AD393" s="772"/>
      <c r="AE393" s="772"/>
      <c r="AF393" s="772"/>
      <c r="AG393" s="772"/>
      <c r="AH393" s="772"/>
      <c r="AJ393" s="433"/>
      <c r="AK393" s="201"/>
      <c r="AL393" s="201"/>
      <c r="AM393" s="201"/>
      <c r="AN393" s="201"/>
    </row>
    <row r="394" spans="2:44" ht="40" customHeight="1" x14ac:dyDescent="0.35">
      <c r="C394" s="212"/>
      <c r="Y394" s="212"/>
      <c r="AJ394" s="201"/>
      <c r="AK394" s="201"/>
      <c r="AL394" s="201"/>
      <c r="AM394" s="201"/>
      <c r="AN394" s="201"/>
    </row>
    <row r="395" spans="2:44" ht="40" customHeight="1" x14ac:dyDescent="0.35">
      <c r="C395" s="959" t="s">
        <v>504</v>
      </c>
      <c r="D395" s="959"/>
      <c r="E395" s="959"/>
      <c r="F395" s="959"/>
      <c r="N395" s="294"/>
      <c r="Y395" s="959" t="s">
        <v>506</v>
      </c>
      <c r="Z395" s="959"/>
      <c r="AA395" s="959"/>
      <c r="AB395" s="959"/>
      <c r="AJ395" s="294"/>
      <c r="AK395" s="201"/>
      <c r="AL395" s="201"/>
      <c r="AM395" s="201"/>
      <c r="AN395" s="201"/>
    </row>
    <row r="396" spans="2:44" ht="40" customHeight="1" x14ac:dyDescent="0.35">
      <c r="C396" s="959" t="s">
        <v>507</v>
      </c>
      <c r="D396" s="959"/>
      <c r="E396" s="959"/>
      <c r="Y396" s="959"/>
      <c r="Z396" s="959"/>
      <c r="AA396" s="959"/>
      <c r="AJ396" s="201"/>
      <c r="AK396" s="201"/>
      <c r="AL396" s="201"/>
      <c r="AM396" s="201"/>
      <c r="AN396" s="201"/>
    </row>
    <row r="397" spans="2:44" ht="40" customHeight="1" x14ac:dyDescent="0.4">
      <c r="B397" s="224"/>
      <c r="E397" s="419"/>
      <c r="F397" s="419"/>
      <c r="G397" s="419"/>
      <c r="H397" s="419"/>
      <c r="I397" s="419"/>
      <c r="J397" s="298"/>
      <c r="K397" s="201"/>
      <c r="L397" s="201"/>
      <c r="M397" s="201"/>
      <c r="T397" s="298"/>
      <c r="Y397" s="208"/>
      <c r="AA397" s="259" t="s">
        <v>110</v>
      </c>
      <c r="AB397" s="287" t="s">
        <v>111</v>
      </c>
      <c r="AC397" s="351" t="s">
        <v>245</v>
      </c>
      <c r="AD397" s="295" t="s">
        <v>359</v>
      </c>
      <c r="AE397" s="259" t="s">
        <v>360</v>
      </c>
      <c r="AF397" s="260" t="s">
        <v>361</v>
      </c>
      <c r="AG397" s="201"/>
      <c r="AH397" s="201"/>
      <c r="AI397" s="201"/>
      <c r="AQ397" s="298"/>
      <c r="AR397" s="298"/>
    </row>
    <row r="398" spans="2:44" ht="56" customHeight="1" x14ac:dyDescent="0.35">
      <c r="B398" s="224"/>
      <c r="C398"/>
      <c r="D398" s="259" t="s">
        <v>110</v>
      </c>
      <c r="E398" s="287" t="s">
        <v>111</v>
      </c>
      <c r="F398" s="283" t="s">
        <v>359</v>
      </c>
      <c r="G398" s="259" t="s">
        <v>360</v>
      </c>
      <c r="H398" s="260" t="s">
        <v>361</v>
      </c>
      <c r="I398" s="297"/>
      <c r="J398" s="297"/>
      <c r="K398" s="237"/>
      <c r="L398" s="201"/>
      <c r="M398" s="201"/>
      <c r="T398" s="297"/>
      <c r="Y398" s="246"/>
      <c r="Z398" s="352" t="s">
        <v>508</v>
      </c>
      <c r="AA398" s="410">
        <f>COUNTIFS('All groups'!$MU:$MU,"Yes",'All groups'!$AE:$AE,"Yes",'All groups'!$AF:$AF,"Yes")</f>
        <v>3</v>
      </c>
      <c r="AB398" s="426">
        <v>4</v>
      </c>
      <c r="AC398" s="422">
        <v>0</v>
      </c>
      <c r="AD398" s="410">
        <v>3</v>
      </c>
      <c r="AE398" s="257">
        <f>SUM(AA398)/7</f>
        <v>0.42857142857142855</v>
      </c>
      <c r="AF398" s="257">
        <f>SUM(AB398/7)</f>
        <v>0.5714285714285714</v>
      </c>
      <c r="AG398" s="237"/>
      <c r="AH398" s="201"/>
      <c r="AI398" s="201"/>
      <c r="AQ398" s="297"/>
      <c r="AR398" s="297"/>
    </row>
    <row r="399" spans="2:44" ht="74.5" customHeight="1" x14ac:dyDescent="0.35">
      <c r="B399" s="224"/>
      <c r="C399" s="310" t="s">
        <v>508</v>
      </c>
      <c r="D399" s="410">
        <f>COUNTIF('All groups'!$ZS:$ZS,E$250)</f>
        <v>22</v>
      </c>
      <c r="E399" s="410">
        <f>COUNTIF('All groups'!$ZS:$ZS,F$250)</f>
        <v>12</v>
      </c>
      <c r="F399" s="295">
        <f>43-SUM(D399:E399)</f>
        <v>9</v>
      </c>
      <c r="G399" s="257">
        <f t="shared" ref="G399:H402" si="350">SUM(D399)/34</f>
        <v>0.6470588235294118</v>
      </c>
      <c r="H399" s="257">
        <f t="shared" si="350"/>
        <v>0.35294117647058826</v>
      </c>
      <c r="I399" s="297"/>
      <c r="J399" s="297"/>
      <c r="K399" s="237"/>
      <c r="L399" s="201"/>
      <c r="M399" s="201"/>
      <c r="T399" s="297"/>
      <c r="Y399" s="246"/>
      <c r="Z399" s="352" t="s">
        <v>509</v>
      </c>
      <c r="AA399" s="410">
        <f>COUNTIFS('All groups'!$MV:$MV,"Yes",'All groups'!$AE:$AE,"Yes",'All groups'!$AF:$AF,"Yes")</f>
        <v>2</v>
      </c>
      <c r="AB399" s="426">
        <v>5</v>
      </c>
      <c r="AC399" s="422">
        <v>0</v>
      </c>
      <c r="AD399" s="410">
        <v>3</v>
      </c>
      <c r="AE399" s="257">
        <f t="shared" ref="AE399" si="351">SUM(AA399)/7</f>
        <v>0.2857142857142857</v>
      </c>
      <c r="AF399" s="257">
        <f t="shared" ref="AF399:AF400" si="352">SUM(AB399/7)</f>
        <v>0.7142857142857143</v>
      </c>
      <c r="AG399" s="237"/>
      <c r="AH399" s="201"/>
      <c r="AI399" s="201"/>
      <c r="AQ399" s="297"/>
      <c r="AR399" s="297"/>
    </row>
    <row r="400" spans="2:44" ht="73" customHeight="1" x14ac:dyDescent="0.35">
      <c r="B400" s="224"/>
      <c r="C400" s="310" t="s">
        <v>509</v>
      </c>
      <c r="D400" s="410">
        <f>COUNTIF('All groups'!$ZT:$ZT,E$250)</f>
        <v>22</v>
      </c>
      <c r="E400" s="410">
        <f>COUNTIF('All groups'!$ZT:$ZT,F$250)</f>
        <v>12</v>
      </c>
      <c r="F400" s="295">
        <f t="shared" ref="F400:F402" si="353">43-SUM(D400:E400)</f>
        <v>9</v>
      </c>
      <c r="G400" s="257">
        <f t="shared" si="350"/>
        <v>0.6470588235294118</v>
      </c>
      <c r="H400" s="257">
        <f t="shared" si="350"/>
        <v>0.35294117647058826</v>
      </c>
      <c r="I400" s="297"/>
      <c r="J400" s="297"/>
      <c r="K400" s="237"/>
      <c r="L400" s="201"/>
      <c r="M400" s="201"/>
      <c r="T400" s="297"/>
      <c r="Y400" s="246"/>
      <c r="Z400" s="352" t="s">
        <v>510</v>
      </c>
      <c r="AA400" s="410">
        <f>COUNTIFS('All groups'!$MW:$MW,"Yes",'All groups'!$AE:$AE,"Yes",'All groups'!$AF:$AF,"Yes")</f>
        <v>6</v>
      </c>
      <c r="AB400" s="426">
        <f>COUNTIFS('All groups'!$MW:$MW,"No",'All groups'!$AE:$AE,"Yes",'All groups'!$AF:$AF,"Yes")</f>
        <v>0</v>
      </c>
      <c r="AC400" s="422">
        <v>1</v>
      </c>
      <c r="AD400" s="410">
        <v>3</v>
      </c>
      <c r="AE400" s="257">
        <f>SUM(AA400)/6</f>
        <v>1</v>
      </c>
      <c r="AF400" s="257">
        <f t="shared" si="352"/>
        <v>0</v>
      </c>
      <c r="AG400" s="237"/>
      <c r="AH400" s="201"/>
      <c r="AI400" s="201"/>
      <c r="AQ400" s="297"/>
      <c r="AR400" s="297"/>
    </row>
    <row r="401" spans="2:44" ht="74.5" customHeight="1" x14ac:dyDescent="0.35">
      <c r="B401" s="224"/>
      <c r="C401" s="310" t="s">
        <v>510</v>
      </c>
      <c r="D401" s="410">
        <f>COUNTIF('All groups'!$ZU:$ZU,E$250)</f>
        <v>32</v>
      </c>
      <c r="E401" s="410">
        <f>COUNTIF('All groups'!$ZU:$ZU,F$250)</f>
        <v>2</v>
      </c>
      <c r="F401" s="295">
        <f t="shared" si="353"/>
        <v>9</v>
      </c>
      <c r="G401" s="257">
        <f t="shared" si="350"/>
        <v>0.94117647058823528</v>
      </c>
      <c r="H401" s="257">
        <f t="shared" si="350"/>
        <v>5.8823529411764705E-2</v>
      </c>
      <c r="I401" s="297"/>
      <c r="J401" s="297"/>
      <c r="K401" s="237"/>
      <c r="L401" s="201"/>
      <c r="M401" s="201"/>
      <c r="T401" s="297"/>
      <c r="Y401" s="246"/>
      <c r="Z401" s="352" t="s">
        <v>511</v>
      </c>
      <c r="AA401" s="410">
        <f>COUNTIFS('All groups'!$MX:$MX,"Yes",'All groups'!$AE:$AE,"Yes",'All groups'!$AF:$AF,"Yes")</f>
        <v>3</v>
      </c>
      <c r="AB401" s="426">
        <f>COUNTIFS('All groups'!$MX:$MX,"No",'All groups'!$AE:$AE,"Yes",'All groups'!$AF:$AF,"Yes")</f>
        <v>3</v>
      </c>
      <c r="AC401" s="422">
        <v>1</v>
      </c>
      <c r="AD401" s="410">
        <v>3</v>
      </c>
      <c r="AE401" s="257">
        <f>SUM(AA401)/6</f>
        <v>0.5</v>
      </c>
      <c r="AF401" s="257">
        <f>SUM(AB401/6)</f>
        <v>0.5</v>
      </c>
      <c r="AG401" s="237"/>
      <c r="AH401" s="201"/>
      <c r="AI401" s="201"/>
      <c r="AQ401" s="297"/>
      <c r="AR401" s="297"/>
    </row>
    <row r="402" spans="2:44" ht="61" customHeight="1" x14ac:dyDescent="0.35">
      <c r="B402" s="224"/>
      <c r="C402" s="310" t="s">
        <v>511</v>
      </c>
      <c r="D402" s="410">
        <f>COUNTIF('All groups'!$ZV:$ZV,E$250)</f>
        <v>21</v>
      </c>
      <c r="E402" s="410">
        <f>COUNTIF('All groups'!$ZV:$ZV,F$250)</f>
        <v>13</v>
      </c>
      <c r="F402" s="295">
        <f t="shared" si="353"/>
        <v>9</v>
      </c>
      <c r="G402" s="257">
        <f t="shared" si="350"/>
        <v>0.61764705882352944</v>
      </c>
      <c r="H402" s="257">
        <f t="shared" si="350"/>
        <v>0.38235294117647056</v>
      </c>
      <c r="I402" s="297"/>
      <c r="J402" s="297"/>
      <c r="K402" s="237"/>
      <c r="L402" s="201"/>
      <c r="M402" s="201"/>
      <c r="T402" s="297"/>
      <c r="Y402" s="246"/>
      <c r="Z402" s="352" t="s">
        <v>512</v>
      </c>
      <c r="AA402" s="410">
        <v>3</v>
      </c>
      <c r="AB402" s="426">
        <v>3</v>
      </c>
      <c r="AC402" s="422">
        <v>1</v>
      </c>
      <c r="AD402" s="410">
        <v>3</v>
      </c>
      <c r="AE402" s="257">
        <f>SUM(AA402)/6</f>
        <v>0.5</v>
      </c>
      <c r="AF402" s="257">
        <f>SUM(AB402/6)</f>
        <v>0.5</v>
      </c>
      <c r="AG402" s="237"/>
      <c r="AH402" s="201"/>
      <c r="AI402" s="201"/>
      <c r="AQ402" s="297"/>
      <c r="AR402" s="297"/>
    </row>
    <row r="403" spans="2:44" ht="48" x14ac:dyDescent="0.35">
      <c r="B403" s="224"/>
      <c r="C403" s="310" t="s">
        <v>512</v>
      </c>
      <c r="D403" s="410">
        <f>COUNTIF('All groups'!$ZW:$ZW,E$250)</f>
        <v>17</v>
      </c>
      <c r="E403" s="410">
        <f>COUNTIF('All groups'!$ZW:$ZW,F$250)</f>
        <v>14</v>
      </c>
      <c r="F403" s="295">
        <f>43-SUM(D403:E403)</f>
        <v>12</v>
      </c>
      <c r="G403" s="257">
        <f>SUM(D403)/31</f>
        <v>0.54838709677419351</v>
      </c>
      <c r="H403" s="257">
        <f>SUM(E403)/31</f>
        <v>0.45161290322580644</v>
      </c>
      <c r="I403" s="226"/>
      <c r="J403" s="226"/>
      <c r="K403" s="226"/>
      <c r="L403" s="226"/>
      <c r="M403" s="237"/>
      <c r="Y403" s="240"/>
      <c r="Z403" s="240"/>
      <c r="AA403" s="205"/>
      <c r="AB403" s="205"/>
      <c r="AC403" s="205"/>
      <c r="AD403" s="205"/>
      <c r="AE403" s="226"/>
      <c r="AF403" s="226"/>
      <c r="AG403" s="226"/>
      <c r="AH403" s="226"/>
      <c r="AI403" s="237"/>
      <c r="AJ403" s="201"/>
      <c r="AK403" s="201"/>
      <c r="AL403" s="201"/>
      <c r="AM403" s="201"/>
      <c r="AN403" s="201"/>
    </row>
    <row r="404" spans="2:44" ht="40" customHeight="1" x14ac:dyDescent="0.35">
      <c r="B404" s="224"/>
      <c r="C404" s="651"/>
      <c r="D404" s="426"/>
      <c r="E404" s="426"/>
      <c r="F404" s="649"/>
      <c r="G404" s="650"/>
      <c r="H404" s="650"/>
      <c r="I404" s="226"/>
      <c r="J404" s="226"/>
      <c r="K404" s="226"/>
      <c r="L404" s="226"/>
      <c r="M404" s="237"/>
      <c r="Y404" s="240"/>
      <c r="Z404" s="240"/>
      <c r="AA404" s="205"/>
      <c r="AB404" s="205"/>
      <c r="AC404" s="205"/>
      <c r="AD404" s="205"/>
      <c r="AE404" s="226"/>
      <c r="AF404" s="226"/>
      <c r="AG404" s="226"/>
      <c r="AH404" s="226"/>
      <c r="AI404" s="237"/>
      <c r="AJ404" s="201"/>
      <c r="AK404" s="201"/>
      <c r="AL404" s="201"/>
      <c r="AM404" s="201"/>
      <c r="AN404" s="201"/>
    </row>
    <row r="405" spans="2:44" ht="40" customHeight="1" x14ac:dyDescent="0.35">
      <c r="C405" s="906" t="s">
        <v>513</v>
      </c>
      <c r="D405" s="907"/>
      <c r="E405" s="907"/>
      <c r="F405" s="907"/>
      <c r="G405" s="907"/>
      <c r="H405" s="907"/>
      <c r="I405" s="907"/>
      <c r="J405" s="907"/>
      <c r="K405" s="907"/>
      <c r="L405" s="908"/>
      <c r="N405" s="294"/>
      <c r="Y405" s="906" t="s">
        <v>513</v>
      </c>
      <c r="Z405" s="907"/>
      <c r="AA405" s="907"/>
      <c r="AB405" s="907"/>
      <c r="AC405" s="907"/>
      <c r="AD405" s="907"/>
      <c r="AE405" s="907"/>
      <c r="AF405" s="907"/>
      <c r="AG405" s="907"/>
      <c r="AH405" s="908"/>
      <c r="AJ405" s="294"/>
      <c r="AK405" s="201"/>
      <c r="AL405" s="201"/>
      <c r="AM405" s="201"/>
      <c r="AN405" s="201"/>
    </row>
    <row r="406" spans="2:44" ht="40" customHeight="1" x14ac:dyDescent="0.4">
      <c r="Y406" s="208"/>
      <c r="AJ406" s="201"/>
      <c r="AK406" s="201"/>
      <c r="AL406" s="201"/>
      <c r="AM406" s="201"/>
      <c r="AN406" s="201"/>
    </row>
    <row r="407" spans="2:44" ht="40" customHeight="1" x14ac:dyDescent="0.4">
      <c r="C407" s="279" t="s">
        <v>110</v>
      </c>
      <c r="D407" s="289" t="s">
        <v>111</v>
      </c>
      <c r="E407" s="288" t="s">
        <v>245</v>
      </c>
      <c r="F407" s="290" t="s">
        <v>359</v>
      </c>
      <c r="G407" s="279" t="s">
        <v>360</v>
      </c>
      <c r="H407" s="271" t="s">
        <v>361</v>
      </c>
      <c r="I407" s="298"/>
      <c r="J407" s="298"/>
      <c r="K407" s="620"/>
      <c r="L407" s="298"/>
      <c r="T407" s="620"/>
      <c r="U407" s="329"/>
      <c r="V407" s="329"/>
      <c r="W407" s="329"/>
      <c r="X407" s="329"/>
      <c r="Y407" s="208"/>
      <c r="Z407" s="279" t="s">
        <v>110</v>
      </c>
      <c r="AA407" s="289" t="s">
        <v>111</v>
      </c>
      <c r="AB407" s="288" t="s">
        <v>245</v>
      </c>
      <c r="AC407" s="290" t="s">
        <v>359</v>
      </c>
      <c r="AD407" s="279" t="s">
        <v>360</v>
      </c>
      <c r="AE407" s="271" t="s">
        <v>361</v>
      </c>
      <c r="AF407" s="298"/>
      <c r="AG407" s="620"/>
      <c r="AH407" s="298"/>
      <c r="AP407" s="620"/>
      <c r="AQ407" s="298"/>
      <c r="AR407" s="329"/>
    </row>
    <row r="408" spans="2:44" ht="40" customHeight="1" x14ac:dyDescent="0.4">
      <c r="C408" s="273">
        <f>COUNTIF('All groups'!$AAB:$AAB,E$250)</f>
        <v>1</v>
      </c>
      <c r="D408" s="273">
        <f>COUNTIF('All groups'!$AAB:$AAB,F$250)</f>
        <v>32</v>
      </c>
      <c r="E408" s="290">
        <f>COUNTIF('All groups'!$AAB:$AAB,G$250)</f>
        <v>0</v>
      </c>
      <c r="F408" s="290">
        <f>43-SUM(C408:C408)</f>
        <v>42</v>
      </c>
      <c r="G408" s="274">
        <f>SUM(C408)/33</f>
        <v>3.0303030303030304E-2</v>
      </c>
      <c r="H408" s="274">
        <f>SUM(D408)/33</f>
        <v>0.96969696969696972</v>
      </c>
      <c r="I408" s="297"/>
      <c r="J408" s="297"/>
      <c r="K408" s="297"/>
      <c r="L408" s="297"/>
      <c r="T408" s="330"/>
      <c r="U408" s="330"/>
      <c r="V408" s="330"/>
      <c r="W408" s="330"/>
      <c r="X408" s="330"/>
      <c r="Y408" s="208"/>
      <c r="Z408" s="273">
        <v>1</v>
      </c>
      <c r="AA408" s="273">
        <v>6</v>
      </c>
      <c r="AB408" s="273">
        <f>COUNTIF('All groups'!$AAB:$AAB,AC$250)</f>
        <v>0</v>
      </c>
      <c r="AC408" s="273">
        <v>3</v>
      </c>
      <c r="AD408" s="274">
        <f>SUM(Z408)/7</f>
        <v>0.14285714285714285</v>
      </c>
      <c r="AE408" s="274">
        <f>SUM(AA408)/7</f>
        <v>0.8571428571428571</v>
      </c>
      <c r="AF408" s="297"/>
      <c r="AG408" s="297"/>
      <c r="AH408" s="297"/>
      <c r="AP408" s="303"/>
      <c r="AQ408" s="303"/>
      <c r="AR408" s="330"/>
    </row>
    <row r="409" spans="2:44" ht="40" customHeight="1" x14ac:dyDescent="0.4">
      <c r="C409"/>
      <c r="Y409" s="208"/>
    </row>
    <row r="410" spans="2:44" ht="40" customHeight="1" x14ac:dyDescent="0.4">
      <c r="C410" s="247" t="s">
        <v>110</v>
      </c>
      <c r="D410" s="304" t="s">
        <v>514</v>
      </c>
      <c r="E410" s="920" t="s">
        <v>515</v>
      </c>
      <c r="F410" s="921"/>
      <c r="G410" s="922"/>
      <c r="I410" s="452"/>
      <c r="Y410" s="208"/>
      <c r="Z410" s="354" t="s">
        <v>110</v>
      </c>
      <c r="AA410" s="353" t="s">
        <v>324</v>
      </c>
      <c r="AB410" s="923" t="s">
        <v>516</v>
      </c>
      <c r="AC410" s="923"/>
      <c r="AD410" s="923"/>
    </row>
    <row r="411" spans="2:44" ht="40" customHeight="1" x14ac:dyDescent="0.35">
      <c r="B411" s="224"/>
      <c r="C411" s="240"/>
      <c r="D411" s="240"/>
      <c r="E411" s="205"/>
      <c r="F411" s="205"/>
      <c r="G411" s="205"/>
      <c r="H411" s="205"/>
      <c r="I411" s="226"/>
      <c r="J411" s="226"/>
      <c r="K411" s="226"/>
      <c r="L411" s="226"/>
      <c r="M411" s="237"/>
      <c r="Y411" s="240"/>
      <c r="Z411" s="240"/>
      <c r="AA411" s="205"/>
      <c r="AB411" s="205"/>
      <c r="AC411" s="205"/>
      <c r="AD411" s="205"/>
      <c r="AE411" s="226"/>
      <c r="AF411" s="226"/>
      <c r="AG411" s="226"/>
      <c r="AH411" s="226"/>
      <c r="AI411" s="237"/>
      <c r="AJ411" s="201"/>
      <c r="AK411" s="201"/>
      <c r="AL411" s="201"/>
      <c r="AM411" s="201"/>
      <c r="AN411" s="201"/>
    </row>
    <row r="412" spans="2:44" ht="40" customHeight="1" x14ac:dyDescent="0.35">
      <c r="C412" s="906" t="s">
        <v>517</v>
      </c>
      <c r="D412" s="907"/>
      <c r="E412" s="907"/>
      <c r="F412" s="907"/>
      <c r="G412" s="907"/>
      <c r="H412" s="907"/>
      <c r="I412" s="907"/>
      <c r="J412" s="907"/>
      <c r="K412" s="907"/>
      <c r="L412" s="908"/>
      <c r="N412" s="294"/>
      <c r="Y412" s="906" t="s">
        <v>517</v>
      </c>
      <c r="Z412" s="907"/>
      <c r="AA412" s="907"/>
      <c r="AB412" s="907"/>
      <c r="AC412" s="907"/>
      <c r="AD412" s="907"/>
      <c r="AE412" s="907"/>
      <c r="AF412" s="907"/>
      <c r="AG412" s="907"/>
      <c r="AH412" s="908"/>
      <c r="AJ412" s="294"/>
      <c r="AK412" s="201"/>
      <c r="AL412" s="201"/>
      <c r="AM412" s="201"/>
      <c r="AN412" s="201"/>
    </row>
    <row r="413" spans="2:44" ht="40" customHeight="1" x14ac:dyDescent="0.4">
      <c r="Y413" s="208"/>
      <c r="AJ413" s="201"/>
      <c r="AK413" s="201"/>
      <c r="AL413" s="201"/>
      <c r="AM413" s="201"/>
      <c r="AN413" s="201"/>
    </row>
    <row r="414" spans="2:44" ht="40" customHeight="1" x14ac:dyDescent="0.4">
      <c r="D414" s="222" t="s">
        <v>518</v>
      </c>
      <c r="E414" s="422">
        <f>COUNTIF('All groups'!$AAD:$AAD,'Decision tree'!$D414)</f>
        <v>3</v>
      </c>
      <c r="F414" s="257">
        <f>SUM(E414)/34</f>
        <v>8.8235294117647065E-2</v>
      </c>
      <c r="Y414" s="208"/>
      <c r="Z414" s="328" t="s">
        <v>518</v>
      </c>
      <c r="AA414" s="422">
        <v>1</v>
      </c>
      <c r="AB414" s="257">
        <f>SUM(AA414)/8</f>
        <v>0.125</v>
      </c>
      <c r="AD414" s="1001" t="s">
        <v>519</v>
      </c>
      <c r="AE414" s="1001"/>
      <c r="AF414" s="1001"/>
      <c r="AG414" s="1001"/>
      <c r="AH414" s="355"/>
      <c r="AM414" s="201"/>
      <c r="AN414" s="201"/>
    </row>
    <row r="415" spans="2:44" ht="40" customHeight="1" x14ac:dyDescent="0.4">
      <c r="D415" s="222" t="s">
        <v>520</v>
      </c>
      <c r="E415" s="422">
        <f>COUNTIF('All groups'!$AAD:$AAD,'Decision tree'!$D415)</f>
        <v>13</v>
      </c>
      <c r="F415" s="257">
        <f t="shared" ref="F415:F418" si="354">SUM(E415)/34</f>
        <v>0.38235294117647056</v>
      </c>
      <c r="Y415" s="208"/>
      <c r="Z415" s="328" t="s">
        <v>520</v>
      </c>
      <c r="AA415" s="422">
        <v>6</v>
      </c>
      <c r="AB415" s="257">
        <f t="shared" ref="AB415:AB418" si="355">SUM(AA415)/8</f>
        <v>0.75</v>
      </c>
      <c r="AD415" s="253" t="s">
        <v>521</v>
      </c>
      <c r="AE415" s="253" t="s">
        <v>522</v>
      </c>
      <c r="AF415" s="1002" t="s">
        <v>523</v>
      </c>
      <c r="AG415" s="1003"/>
      <c r="AM415" s="201"/>
      <c r="AN415" s="201"/>
    </row>
    <row r="416" spans="2:44" ht="40" customHeight="1" x14ac:dyDescent="0.4">
      <c r="D416" s="222" t="s">
        <v>524</v>
      </c>
      <c r="E416" s="422">
        <f>COUNTIF('All groups'!$AAD:$AAD,'Decision tree'!$D416)</f>
        <v>7</v>
      </c>
      <c r="F416" s="257">
        <f t="shared" si="354"/>
        <v>0.20588235294117646</v>
      </c>
      <c r="Y416" s="208"/>
      <c r="Z416" s="328" t="s">
        <v>524</v>
      </c>
      <c r="AA416" s="422">
        <v>1</v>
      </c>
      <c r="AB416" s="257">
        <f t="shared" si="355"/>
        <v>0.125</v>
      </c>
      <c r="AD416" s="1000" t="s">
        <v>525</v>
      </c>
      <c r="AE416" s="1000"/>
      <c r="AF416" s="1000"/>
      <c r="AG416" s="1000"/>
      <c r="AM416" s="201"/>
      <c r="AN416" s="201"/>
    </row>
    <row r="417" spans="1:42" ht="40" customHeight="1" x14ac:dyDescent="0.4">
      <c r="D417" s="222" t="s">
        <v>526</v>
      </c>
      <c r="E417" s="422">
        <f>COUNTIF('All groups'!$AAD:$AAD,'Decision tree'!$D417)</f>
        <v>9</v>
      </c>
      <c r="F417" s="257">
        <f t="shared" si="354"/>
        <v>0.26470588235294118</v>
      </c>
      <c r="Y417" s="208"/>
      <c r="Z417" s="328" t="s">
        <v>526</v>
      </c>
      <c r="AA417" s="422">
        <f>COUNTIFS('All groups'!AO:AO,"Yes",'All groups'!$NB:$NB,'Decision tree'!$D417)</f>
        <v>0</v>
      </c>
      <c r="AB417" s="257">
        <f t="shared" si="355"/>
        <v>0</v>
      </c>
      <c r="AM417" s="201"/>
      <c r="AN417" s="201"/>
    </row>
    <row r="418" spans="1:42" ht="40" customHeight="1" x14ac:dyDescent="0.4">
      <c r="D418" s="222" t="s">
        <v>527</v>
      </c>
      <c r="E418" s="422">
        <f>COUNTIF('All groups'!$AAD:$AAD,'Decision tree'!$D418)</f>
        <v>2</v>
      </c>
      <c r="F418" s="257">
        <f t="shared" si="354"/>
        <v>5.8823529411764705E-2</v>
      </c>
      <c r="Q418" s="237"/>
      <c r="Y418" s="208"/>
      <c r="Z418" s="328" t="s">
        <v>527</v>
      </c>
      <c r="AA418" s="422">
        <f>COUNTIFS('All groups'!AO:AO,"Yes",'All groups'!$NB:$NB,'Decision tree'!$D418)</f>
        <v>0</v>
      </c>
      <c r="AB418" s="257">
        <f t="shared" si="355"/>
        <v>0</v>
      </c>
      <c r="AM418" s="201"/>
      <c r="AN418" s="201"/>
    </row>
    <row r="419" spans="1:42" ht="40" customHeight="1" x14ac:dyDescent="0.4">
      <c r="D419" s="222" t="s">
        <v>346</v>
      </c>
      <c r="E419" s="422">
        <f>43-SUM(E414:E418)</f>
        <v>9</v>
      </c>
      <c r="F419" s="257"/>
      <c r="Y419" s="208"/>
      <c r="Z419" s="328" t="s">
        <v>346</v>
      </c>
      <c r="AA419" s="422">
        <v>2</v>
      </c>
      <c r="AB419" s="257"/>
      <c r="AM419" s="201"/>
      <c r="AN419" s="201"/>
    </row>
    <row r="420" spans="1:42" ht="40" customHeight="1" x14ac:dyDescent="0.4">
      <c r="P420" s="237"/>
      <c r="Y420" s="208"/>
      <c r="AJ420" s="201"/>
      <c r="AK420" s="201"/>
      <c r="AL420" s="201"/>
      <c r="AM420" s="201"/>
      <c r="AN420" s="201"/>
    </row>
    <row r="421" spans="1:42" ht="40" customHeight="1" x14ac:dyDescent="0.35">
      <c r="C421" s="906" t="s">
        <v>528</v>
      </c>
      <c r="D421" s="907"/>
      <c r="E421" s="907"/>
      <c r="F421" s="907"/>
      <c r="G421" s="907"/>
      <c r="H421" s="907"/>
      <c r="I421" s="907"/>
      <c r="J421" s="907"/>
      <c r="K421" s="907"/>
      <c r="L421" s="908"/>
      <c r="Y421" s="906" t="s">
        <v>528</v>
      </c>
      <c r="Z421" s="907"/>
      <c r="AA421" s="907"/>
      <c r="AB421" s="907"/>
      <c r="AC421" s="907"/>
      <c r="AD421" s="907"/>
      <c r="AE421" s="907"/>
      <c r="AF421" s="907"/>
      <c r="AG421" s="907"/>
      <c r="AH421" s="908"/>
      <c r="AJ421" s="201"/>
      <c r="AK421" s="201"/>
      <c r="AL421" s="201"/>
      <c r="AM421" s="201"/>
      <c r="AN421" s="201"/>
    </row>
    <row r="422" spans="1:42" ht="40" customHeight="1" x14ac:dyDescent="0.4">
      <c r="Y422" s="208"/>
      <c r="AJ422" s="294"/>
      <c r="AK422" s="201"/>
      <c r="AL422" s="201"/>
      <c r="AM422" s="201"/>
      <c r="AN422" s="201"/>
    </row>
    <row r="423" spans="1:42" ht="40" customHeight="1" x14ac:dyDescent="0.45">
      <c r="D423" s="294" t="s">
        <v>505</v>
      </c>
      <c r="E423" s="201"/>
      <c r="F423" s="201"/>
      <c r="G423" s="201"/>
      <c r="H423" s="201"/>
      <c r="J423" s="298"/>
      <c r="L423" s="201"/>
      <c r="M423" s="201"/>
      <c r="T423" s="329"/>
      <c r="Y423" s="208"/>
      <c r="Z423" s="263"/>
      <c r="AA423" s="259" t="s">
        <v>110</v>
      </c>
      <c r="AB423" s="287" t="s">
        <v>111</v>
      </c>
      <c r="AC423" s="283" t="s">
        <v>359</v>
      </c>
      <c r="AD423" s="259" t="s">
        <v>360</v>
      </c>
      <c r="AE423" s="260" t="s">
        <v>361</v>
      </c>
      <c r="AF423" s="298"/>
      <c r="AH423" s="201"/>
      <c r="AI423" s="201"/>
      <c r="AP423" s="329"/>
    </row>
    <row r="424" spans="1:42" ht="40" customHeight="1" x14ac:dyDescent="0.45">
      <c r="D424" s="263"/>
      <c r="E424" s="259" t="s">
        <v>110</v>
      </c>
      <c r="F424" s="287" t="s">
        <v>111</v>
      </c>
      <c r="G424" s="283" t="s">
        <v>359</v>
      </c>
      <c r="H424" s="259" t="s">
        <v>360</v>
      </c>
      <c r="I424" s="260" t="s">
        <v>361</v>
      </c>
      <c r="J424" s="297"/>
      <c r="K424" s="201"/>
      <c r="L424" s="201"/>
      <c r="M424" s="201"/>
      <c r="T424" s="621"/>
      <c r="Y424" s="208"/>
      <c r="Z424" s="328" t="s">
        <v>529</v>
      </c>
      <c r="AA424" s="410">
        <v>5</v>
      </c>
      <c r="AB424" s="410">
        <f>COUNTIFS('All groups'!$ND:$ND,"nO",'All groups'!$AE:$AE,"Yes",'All groups'!$AF:$AF,"Yes")</f>
        <v>0</v>
      </c>
      <c r="AC424" s="410">
        <v>5</v>
      </c>
      <c r="AD424" s="257">
        <f>SUM(AA424)/7</f>
        <v>0.7142857142857143</v>
      </c>
      <c r="AE424" s="257">
        <f>SUM(AB424)/7</f>
        <v>0</v>
      </c>
      <c r="AF424" s="297"/>
      <c r="AG424" s="201"/>
      <c r="AH424" s="201"/>
      <c r="AI424" s="201"/>
      <c r="AP424" s="297"/>
    </row>
    <row r="425" spans="1:42" ht="40" customHeight="1" x14ac:dyDescent="0.4">
      <c r="D425" s="311" t="s">
        <v>529</v>
      </c>
      <c r="E425" s="422">
        <f>COUNTIF('All groups'!$AAE:$AAE,E$250)</f>
        <v>31</v>
      </c>
      <c r="F425" s="422">
        <f>COUNTIF('All groups'!$AAE:$AAE,F$250)</f>
        <v>2</v>
      </c>
      <c r="G425" s="283">
        <f t="shared" ref="G425:G430" si="356">43-SUM(E425:F425)</f>
        <v>10</v>
      </c>
      <c r="H425" s="257">
        <f>SUM(E425)/34</f>
        <v>0.91176470588235292</v>
      </c>
      <c r="I425" s="257">
        <f>SUM(F425)/34</f>
        <v>5.8823529411764705E-2</v>
      </c>
      <c r="J425" s="297"/>
      <c r="K425" s="201"/>
      <c r="L425" s="201"/>
      <c r="M425" s="201"/>
      <c r="T425" s="621"/>
      <c r="Y425" s="208"/>
      <c r="Z425" s="328" t="s">
        <v>530</v>
      </c>
      <c r="AA425" s="410">
        <v>6</v>
      </c>
      <c r="AB425" s="410">
        <f>COUNTIFS('All groups'!$NE:$NE,"nO",'All groups'!$AE:$AE,"Yes",'All groups'!$AF:$AF,"Yes")</f>
        <v>0</v>
      </c>
      <c r="AC425" s="410">
        <v>4</v>
      </c>
      <c r="AD425" s="257">
        <f t="shared" ref="AD425:AD429" si="357">SUM(AA425)/7</f>
        <v>0.8571428571428571</v>
      </c>
      <c r="AE425" s="257">
        <f t="shared" ref="AE425:AE429" si="358">SUM(AB425)/7</f>
        <v>0</v>
      </c>
      <c r="AF425" s="297"/>
      <c r="AG425" s="201"/>
      <c r="AH425" s="201"/>
      <c r="AI425" s="201"/>
      <c r="AP425" s="297"/>
    </row>
    <row r="426" spans="1:42" ht="40" customHeight="1" x14ac:dyDescent="0.4">
      <c r="D426" s="311" t="s">
        <v>530</v>
      </c>
      <c r="E426" s="422">
        <f>COUNTIF('All groups'!$AAF:$AAF,E$250)</f>
        <v>30</v>
      </c>
      <c r="F426" s="422">
        <f>COUNTIF('All groups'!$AAF:$AAF,F$250)</f>
        <v>2</v>
      </c>
      <c r="G426" s="283">
        <f t="shared" si="356"/>
        <v>11</v>
      </c>
      <c r="H426" s="257">
        <f t="shared" ref="H426:H430" si="359">SUM(E426)/34</f>
        <v>0.88235294117647056</v>
      </c>
      <c r="I426" s="257">
        <f t="shared" ref="I426:I430" si="360">SUM(F426)/34</f>
        <v>5.8823529411764705E-2</v>
      </c>
      <c r="J426" s="297"/>
      <c r="L426" s="201"/>
      <c r="M426" s="201"/>
      <c r="T426" s="621"/>
      <c r="Y426" s="208"/>
      <c r="Z426" s="328" t="s">
        <v>531</v>
      </c>
      <c r="AA426" s="410">
        <f>COUNTIFS('All groups'!$NF:$NF,"Yes",'All groups'!$AE:$AE,"Yes",'All groups'!$AF:$AF,"Yes")</f>
        <v>3</v>
      </c>
      <c r="AB426" s="410">
        <v>3</v>
      </c>
      <c r="AC426" s="410">
        <v>4</v>
      </c>
      <c r="AD426" s="257">
        <f t="shared" si="357"/>
        <v>0.42857142857142855</v>
      </c>
      <c r="AE426" s="257">
        <f t="shared" si="358"/>
        <v>0.42857142857142855</v>
      </c>
      <c r="AF426" s="297"/>
      <c r="AH426" s="201"/>
      <c r="AI426" s="201"/>
      <c r="AP426" s="297"/>
    </row>
    <row r="427" spans="1:42" ht="40" customHeight="1" x14ac:dyDescent="0.4">
      <c r="D427" s="311" t="s">
        <v>531</v>
      </c>
      <c r="E427" s="422">
        <f>COUNTIF('All groups'!$AAG:$AAG,E$250)</f>
        <v>23</v>
      </c>
      <c r="F427" s="422">
        <f>COUNTIF('All groups'!$AAG:$AAG,F$250)</f>
        <v>8</v>
      </c>
      <c r="G427" s="283">
        <f t="shared" si="356"/>
        <v>12</v>
      </c>
      <c r="H427" s="257">
        <f t="shared" si="359"/>
        <v>0.67647058823529416</v>
      </c>
      <c r="I427" s="257">
        <f t="shared" si="360"/>
        <v>0.23529411764705882</v>
      </c>
      <c r="J427" s="297"/>
      <c r="L427" s="201"/>
      <c r="M427" s="201"/>
      <c r="T427" s="621"/>
      <c r="Y427" s="208"/>
      <c r="Z427" s="328" t="s">
        <v>532</v>
      </c>
      <c r="AA427" s="410">
        <f>COUNTIFS('All groups'!$NG:$NG,"Yes",'All groups'!$AE:$AE,"Yes",'All groups'!$AF:$AF,"Yes")</f>
        <v>3</v>
      </c>
      <c r="AB427" s="410">
        <v>3</v>
      </c>
      <c r="AC427" s="410">
        <v>4</v>
      </c>
      <c r="AD427" s="257">
        <f t="shared" si="357"/>
        <v>0.42857142857142855</v>
      </c>
      <c r="AE427" s="257">
        <f t="shared" si="358"/>
        <v>0.42857142857142855</v>
      </c>
      <c r="AF427" s="297"/>
      <c r="AH427" s="201"/>
      <c r="AI427" s="201"/>
      <c r="AP427" s="297"/>
    </row>
    <row r="428" spans="1:42" ht="40" customHeight="1" x14ac:dyDescent="0.4">
      <c r="D428" s="311" t="s">
        <v>532</v>
      </c>
      <c r="E428" s="422">
        <f>COUNTIF('All groups'!$AAH:$AAH,E$250)</f>
        <v>9</v>
      </c>
      <c r="F428" s="422">
        <f>COUNTIF('All groups'!$AAE:$AAE,F$250)</f>
        <v>2</v>
      </c>
      <c r="G428" s="283">
        <f t="shared" si="356"/>
        <v>32</v>
      </c>
      <c r="H428" s="257">
        <f t="shared" si="359"/>
        <v>0.26470588235294118</v>
      </c>
      <c r="I428" s="257">
        <f t="shared" si="360"/>
        <v>5.8823529411764705E-2</v>
      </c>
      <c r="J428" s="297"/>
      <c r="L428" s="201"/>
      <c r="M428" s="201"/>
      <c r="T428" s="621"/>
      <c r="Y428" s="208"/>
      <c r="Z428" s="328" t="s">
        <v>533</v>
      </c>
      <c r="AA428" s="410">
        <f>COUNTIFS('All groups'!$NH:$NH,"Yes",'All groups'!$AE:$AE,"Yes",'All groups'!$AF:$AF,"Yes")</f>
        <v>2</v>
      </c>
      <c r="AB428" s="410">
        <v>3</v>
      </c>
      <c r="AC428" s="410">
        <v>5</v>
      </c>
      <c r="AD428" s="257">
        <f t="shared" si="357"/>
        <v>0.2857142857142857</v>
      </c>
      <c r="AE428" s="257">
        <f t="shared" si="358"/>
        <v>0.42857142857142855</v>
      </c>
      <c r="AF428" s="297"/>
      <c r="AH428" s="201"/>
      <c r="AI428" s="201"/>
      <c r="AP428" s="297"/>
    </row>
    <row r="429" spans="1:42" ht="40" customHeight="1" x14ac:dyDescent="0.4">
      <c r="D429" s="311" t="s">
        <v>533</v>
      </c>
      <c r="E429" s="422">
        <f>COUNTIF('All groups'!$AAI:$AAI,E$250)</f>
        <v>11</v>
      </c>
      <c r="F429" s="422">
        <f>COUNTIF('All groups'!$AAE:$AAE,F$250)</f>
        <v>2</v>
      </c>
      <c r="G429" s="283">
        <f t="shared" si="356"/>
        <v>30</v>
      </c>
      <c r="H429" s="257">
        <f t="shared" si="359"/>
        <v>0.3235294117647059</v>
      </c>
      <c r="I429" s="257">
        <f t="shared" si="360"/>
        <v>5.8823529411764705E-2</v>
      </c>
      <c r="J429" s="297"/>
      <c r="L429" s="201"/>
      <c r="M429" s="201"/>
      <c r="T429" s="621"/>
      <c r="Y429" s="208"/>
      <c r="Z429" s="328" t="s">
        <v>534</v>
      </c>
      <c r="AA429" s="410">
        <f>COUNTIFS('All groups'!$NI:$NI,"Yes",'All groups'!$AE:$AE,"Yes",'All groups'!$AF:$AF,"Yes")</f>
        <v>2</v>
      </c>
      <c r="AB429" s="410">
        <v>3</v>
      </c>
      <c r="AC429" s="410">
        <v>5</v>
      </c>
      <c r="AD429" s="257">
        <f t="shared" si="357"/>
        <v>0.2857142857142857</v>
      </c>
      <c r="AE429" s="257">
        <f t="shared" si="358"/>
        <v>0.42857142857142855</v>
      </c>
      <c r="AF429" s="297"/>
      <c r="AH429" s="201"/>
      <c r="AI429" s="201"/>
      <c r="AP429" s="297"/>
    </row>
    <row r="430" spans="1:42" ht="40" customHeight="1" x14ac:dyDescent="0.4">
      <c r="D430" s="311" t="s">
        <v>534</v>
      </c>
      <c r="E430" s="422">
        <f>COUNTIF('All groups'!$AAJ:$AAJ,E$250)</f>
        <v>26</v>
      </c>
      <c r="F430" s="422">
        <f>COUNTIF('All groups'!$AAE:$AAE,F$250)</f>
        <v>2</v>
      </c>
      <c r="G430" s="283">
        <f t="shared" si="356"/>
        <v>15</v>
      </c>
      <c r="H430" s="257">
        <f t="shared" si="359"/>
        <v>0.76470588235294112</v>
      </c>
      <c r="I430" s="257">
        <f t="shared" si="360"/>
        <v>5.8823529411764705E-2</v>
      </c>
      <c r="Y430" s="208"/>
      <c r="AJ430" s="201"/>
      <c r="AK430" s="201"/>
      <c r="AL430" s="201"/>
      <c r="AM430" s="201"/>
      <c r="AN430" s="201"/>
    </row>
    <row r="431" spans="1:42" ht="40" customHeight="1" x14ac:dyDescent="0.4">
      <c r="D431" s="556"/>
      <c r="E431" s="426"/>
      <c r="F431" s="426"/>
      <c r="G431" s="649"/>
      <c r="H431" s="650"/>
      <c r="I431" s="650"/>
      <c r="Y431" s="208"/>
      <c r="AJ431" s="201"/>
      <c r="AK431" s="201"/>
      <c r="AL431" s="201"/>
      <c r="AM431" s="201"/>
      <c r="AN431" s="201"/>
    </row>
    <row r="432" spans="1:42" ht="40" customHeight="1" outlineLevel="1" x14ac:dyDescent="0.35">
      <c r="A432" s="912"/>
      <c r="B432" s="1031"/>
      <c r="C432" s="906" t="s">
        <v>535</v>
      </c>
      <c r="D432" s="907"/>
      <c r="E432" s="907"/>
      <c r="F432" s="907"/>
      <c r="G432" s="907"/>
      <c r="H432" s="907"/>
      <c r="I432" s="907"/>
      <c r="J432" s="907"/>
      <c r="K432" s="907"/>
      <c r="L432" s="908"/>
      <c r="N432" s="294"/>
      <c r="Y432" s="906" t="s">
        <v>535</v>
      </c>
      <c r="Z432" s="907"/>
      <c r="AA432" s="907"/>
      <c r="AB432" s="907"/>
      <c r="AC432" s="907"/>
      <c r="AD432" s="907"/>
      <c r="AE432" s="907"/>
      <c r="AF432" s="907"/>
      <c r="AG432" s="907"/>
      <c r="AH432" s="908"/>
      <c r="AJ432" s="294"/>
      <c r="AK432" s="201"/>
      <c r="AL432" s="201"/>
      <c r="AM432" s="201"/>
      <c r="AN432" s="201"/>
    </row>
    <row r="433" spans="1:44" ht="40" customHeight="1" x14ac:dyDescent="0.4">
      <c r="A433" s="913"/>
      <c r="B433" s="913"/>
      <c r="Y433" s="208"/>
      <c r="AJ433" s="201"/>
      <c r="AK433" s="201"/>
      <c r="AL433" s="201"/>
      <c r="AM433" s="201"/>
      <c r="AN433" s="201"/>
    </row>
    <row r="434" spans="1:44" ht="40" customHeight="1" x14ac:dyDescent="0.4">
      <c r="C434" s="279" t="s">
        <v>110</v>
      </c>
      <c r="D434" s="289" t="s">
        <v>111</v>
      </c>
      <c r="E434" s="290" t="s">
        <v>359</v>
      </c>
      <c r="F434" s="279" t="s">
        <v>360</v>
      </c>
      <c r="G434" s="289" t="s">
        <v>361</v>
      </c>
      <c r="H434" s="329"/>
      <c r="I434" s="298"/>
      <c r="J434" s="298"/>
      <c r="Y434" s="208"/>
      <c r="Z434" s="279" t="s">
        <v>110</v>
      </c>
      <c r="AA434" s="289" t="s">
        <v>111</v>
      </c>
      <c r="AB434" s="290" t="s">
        <v>359</v>
      </c>
      <c r="AC434" s="279" t="s">
        <v>360</v>
      </c>
      <c r="AD434" s="271" t="s">
        <v>361</v>
      </c>
      <c r="AE434" s="290"/>
      <c r="AF434" s="298"/>
    </row>
    <row r="435" spans="1:44" ht="40" customHeight="1" x14ac:dyDescent="0.45">
      <c r="C435" s="273">
        <f>COUNTIF('All groups'!$AAK:$AAK,E$250)</f>
        <v>11</v>
      </c>
      <c r="D435" s="273">
        <f>COUNTIF('All groups'!$AAK:$AAK,F$250)</f>
        <v>23</v>
      </c>
      <c r="E435" s="422">
        <v>10</v>
      </c>
      <c r="F435" s="274">
        <f>SUM(C435)/34</f>
        <v>0.3235294117647059</v>
      </c>
      <c r="G435" s="599">
        <f>SUM(D435)/34</f>
        <v>0.67647058823529416</v>
      </c>
      <c r="H435" s="330"/>
      <c r="I435" s="297"/>
      <c r="J435" s="297"/>
      <c r="K435" s="263"/>
      <c r="L435" s="263"/>
      <c r="Y435" s="208"/>
      <c r="Z435" s="273">
        <v>5</v>
      </c>
      <c r="AA435" s="273">
        <v>0</v>
      </c>
      <c r="AB435" s="422">
        <v>5</v>
      </c>
      <c r="AC435" s="274">
        <v>1</v>
      </c>
      <c r="AD435" s="274">
        <f>SUM(AA435)/43</f>
        <v>0</v>
      </c>
      <c r="AE435" s="274"/>
      <c r="AF435" s="297"/>
      <c r="AG435" s="263"/>
      <c r="AH435" s="263"/>
    </row>
    <row r="436" spans="1:44" ht="40" customHeight="1" x14ac:dyDescent="0.4">
      <c r="E436" s="419"/>
      <c r="F436" s="419"/>
      <c r="G436" s="298"/>
      <c r="H436" s="419"/>
      <c r="I436" s="297"/>
      <c r="J436" s="297"/>
      <c r="K436" s="297"/>
      <c r="Y436" s="208"/>
      <c r="AA436" s="419"/>
      <c r="AB436" s="419"/>
      <c r="AC436" s="298"/>
      <c r="AD436" s="419"/>
      <c r="AE436" s="297"/>
      <c r="AF436" s="297"/>
      <c r="AG436" s="297"/>
      <c r="AJ436" s="201"/>
      <c r="AK436" s="201"/>
      <c r="AL436" s="201"/>
      <c r="AM436" s="201"/>
      <c r="AN436" s="201"/>
    </row>
    <row r="437" spans="1:44" ht="40" customHeight="1" x14ac:dyDescent="0.35">
      <c r="C437" s="906" t="s">
        <v>536</v>
      </c>
      <c r="D437" s="907"/>
      <c r="E437" s="907"/>
      <c r="F437" s="907"/>
      <c r="G437" s="907"/>
      <c r="H437" s="907"/>
      <c r="I437" s="907"/>
      <c r="J437" s="907"/>
      <c r="K437" s="907"/>
      <c r="L437" s="908"/>
      <c r="N437" s="294"/>
      <c r="Y437" s="906" t="s">
        <v>536</v>
      </c>
      <c r="Z437" s="907"/>
      <c r="AA437" s="907"/>
      <c r="AB437" s="907"/>
      <c r="AC437" s="907"/>
      <c r="AD437" s="907"/>
      <c r="AE437" s="907"/>
      <c r="AF437" s="907"/>
      <c r="AG437" s="907"/>
      <c r="AH437" s="908"/>
      <c r="AJ437" s="294"/>
      <c r="AK437" s="201"/>
      <c r="AL437" s="201"/>
      <c r="AM437" s="201"/>
      <c r="AN437" s="201"/>
    </row>
    <row r="438" spans="1:44" ht="40" customHeight="1" x14ac:dyDescent="0.4">
      <c r="Y438" s="208"/>
      <c r="AJ438" s="201"/>
      <c r="AK438" s="201"/>
      <c r="AL438" s="201"/>
      <c r="AM438" s="201"/>
      <c r="AN438" s="201"/>
    </row>
    <row r="439" spans="1:44" ht="40" customHeight="1" x14ac:dyDescent="0.45">
      <c r="C439" s="222" t="s">
        <v>537</v>
      </c>
      <c r="D439" s="422">
        <v>1</v>
      </c>
      <c r="E439" s="422">
        <v>2</v>
      </c>
      <c r="F439" s="422">
        <v>3</v>
      </c>
      <c r="G439" s="422">
        <v>4</v>
      </c>
      <c r="H439" s="263"/>
      <c r="Y439" s="208"/>
      <c r="Z439" s="328" t="s">
        <v>537</v>
      </c>
      <c r="AA439" s="422">
        <v>1</v>
      </c>
      <c r="AB439" s="422">
        <v>2</v>
      </c>
      <c r="AC439" s="422">
        <v>3</v>
      </c>
      <c r="AD439" s="422">
        <v>4</v>
      </c>
      <c r="AE439" s="263"/>
    </row>
    <row r="440" spans="1:44" ht="40" customHeight="1" x14ac:dyDescent="0.4">
      <c r="C440" s="300" t="s">
        <v>538</v>
      </c>
      <c r="D440" s="422">
        <v>5</v>
      </c>
      <c r="E440" s="422">
        <v>2</v>
      </c>
      <c r="F440" s="422">
        <v>1</v>
      </c>
      <c r="G440" s="422">
        <v>2</v>
      </c>
      <c r="H440" s="422">
        <f>SUM(D440:G440)</f>
        <v>10</v>
      </c>
      <c r="Y440" s="208"/>
      <c r="Z440" s="360" t="s">
        <v>538</v>
      </c>
      <c r="AA440" s="422">
        <v>3</v>
      </c>
      <c r="AB440" s="422">
        <v>1</v>
      </c>
      <c r="AC440" s="422">
        <v>0</v>
      </c>
      <c r="AD440" s="422">
        <v>1</v>
      </c>
      <c r="AE440" s="422">
        <v>5</v>
      </c>
    </row>
    <row r="441" spans="1:44" ht="40" customHeight="1" x14ac:dyDescent="0.4">
      <c r="C441" s="201"/>
      <c r="D441" s="201"/>
      <c r="E441" s="201"/>
      <c r="F441" s="201"/>
      <c r="G441" s="201"/>
      <c r="Y441" s="208"/>
      <c r="Z441" s="201"/>
      <c r="AA441" s="201"/>
      <c r="AB441" s="201"/>
      <c r="AC441" s="201"/>
      <c r="AD441" s="201"/>
    </row>
    <row r="442" spans="1:44" ht="40" customHeight="1" x14ac:dyDescent="0.4">
      <c r="C442" s="201"/>
      <c r="D442" s="201"/>
      <c r="E442" s="201"/>
      <c r="F442" s="201"/>
      <c r="G442" s="201"/>
      <c r="Y442" s="208"/>
      <c r="Z442" s="201"/>
      <c r="AA442" s="201"/>
      <c r="AB442" s="201"/>
      <c r="AC442" s="201"/>
      <c r="AD442" s="201"/>
    </row>
    <row r="443" spans="1:44" ht="237" customHeight="1" x14ac:dyDescent="0.35">
      <c r="C443" s="312"/>
      <c r="D443" s="312" t="s">
        <v>539</v>
      </c>
      <c r="E443" s="312" t="s">
        <v>540</v>
      </c>
      <c r="F443" s="312" t="s">
        <v>541</v>
      </c>
      <c r="G443" s="313" t="s">
        <v>542</v>
      </c>
      <c r="H443" s="312" t="s">
        <v>543</v>
      </c>
      <c r="I443" s="312" t="s">
        <v>544</v>
      </c>
      <c r="J443" s="314" t="s">
        <v>545</v>
      </c>
      <c r="V443" s="238"/>
      <c r="W443" s="238"/>
      <c r="X443" s="238"/>
      <c r="Y443" s="238"/>
      <c r="Z443" s="335"/>
      <c r="AA443" s="335" t="s">
        <v>539</v>
      </c>
      <c r="AB443" s="335" t="s">
        <v>540</v>
      </c>
      <c r="AC443" s="335" t="s">
        <v>541</v>
      </c>
      <c r="AD443" s="336" t="s">
        <v>542</v>
      </c>
      <c r="AE443" s="335" t="s">
        <v>543</v>
      </c>
      <c r="AF443" s="335" t="s">
        <v>544</v>
      </c>
      <c r="AG443" s="337" t="s">
        <v>545</v>
      </c>
      <c r="AR443" s="238"/>
    </row>
    <row r="444" spans="1:44" ht="40" customHeight="1" x14ac:dyDescent="0.45">
      <c r="C444" s="361" t="s">
        <v>546</v>
      </c>
      <c r="D444" s="359">
        <v>7</v>
      </c>
      <c r="E444" s="359">
        <v>3</v>
      </c>
      <c r="F444" s="359">
        <v>1</v>
      </c>
      <c r="G444" s="359"/>
      <c r="H444" s="359"/>
      <c r="I444" s="359"/>
      <c r="J444" s="359">
        <v>5</v>
      </c>
      <c r="K444" s="364"/>
      <c r="L444" s="364"/>
      <c r="M444" s="364"/>
      <c r="V444" s="375"/>
      <c r="W444" s="375"/>
      <c r="X444" s="331"/>
      <c r="Y444" s="298"/>
      <c r="Z444" s="363" t="s">
        <v>547</v>
      </c>
      <c r="AA444" s="359">
        <v>2</v>
      </c>
      <c r="AB444" s="359">
        <v>1</v>
      </c>
      <c r="AC444" s="359">
        <v>2</v>
      </c>
      <c r="AD444" s="359"/>
      <c r="AE444" s="359"/>
      <c r="AF444" s="359"/>
      <c r="AG444" s="359"/>
      <c r="AR444" s="331"/>
    </row>
    <row r="445" spans="1:44" ht="40" customHeight="1" x14ac:dyDescent="0.45">
      <c r="C445" s="361" t="s">
        <v>548</v>
      </c>
      <c r="D445" s="359">
        <v>2</v>
      </c>
      <c r="E445" s="359">
        <v>1</v>
      </c>
      <c r="F445" s="359">
        <v>1</v>
      </c>
      <c r="G445" s="359"/>
      <c r="H445" s="359"/>
      <c r="I445" s="359">
        <v>1</v>
      </c>
      <c r="J445" s="359"/>
      <c r="K445" s="364"/>
      <c r="L445" s="364"/>
      <c r="M445" s="364"/>
      <c r="V445" s="375"/>
      <c r="W445" s="375"/>
      <c r="X445" s="331"/>
      <c r="Y445" s="298"/>
      <c r="Z445" s="363" t="s">
        <v>549</v>
      </c>
      <c r="AA445" s="359">
        <v>2</v>
      </c>
      <c r="AB445" s="359">
        <v>2</v>
      </c>
      <c r="AC445" s="359"/>
      <c r="AD445" s="359"/>
      <c r="AE445" s="359"/>
      <c r="AF445" s="359"/>
      <c r="AG445" s="359"/>
      <c r="AR445" s="331"/>
    </row>
    <row r="446" spans="1:44" ht="40" customHeight="1" x14ac:dyDescent="0.45">
      <c r="C446" s="361" t="s">
        <v>550</v>
      </c>
      <c r="D446" s="359">
        <v>4</v>
      </c>
      <c r="E446" s="359">
        <v>4</v>
      </c>
      <c r="F446" s="359"/>
      <c r="G446" s="359"/>
      <c r="H446" s="359"/>
      <c r="I446" s="359">
        <v>1</v>
      </c>
      <c r="J446" s="359">
        <v>3</v>
      </c>
      <c r="K446" s="364"/>
      <c r="L446" s="364"/>
      <c r="M446" s="364"/>
      <c r="V446" s="375"/>
      <c r="W446" s="375"/>
      <c r="X446" s="331"/>
      <c r="Y446" s="298"/>
      <c r="Z446" s="363" t="s">
        <v>551</v>
      </c>
      <c r="AA446" s="359">
        <v>1</v>
      </c>
      <c r="AB446" s="359"/>
      <c r="AC446" s="359">
        <v>1</v>
      </c>
      <c r="AD446" s="359"/>
      <c r="AE446" s="359"/>
      <c r="AF446" s="359"/>
      <c r="AG446" s="359">
        <v>1</v>
      </c>
      <c r="AR446" s="331"/>
    </row>
    <row r="447" spans="1:44" ht="40" customHeight="1" x14ac:dyDescent="0.45">
      <c r="C447" s="361" t="s">
        <v>552</v>
      </c>
      <c r="D447" s="359">
        <v>1</v>
      </c>
      <c r="E447" s="359">
        <v>1</v>
      </c>
      <c r="F447" s="359"/>
      <c r="G447" s="359"/>
      <c r="H447" s="359"/>
      <c r="I447" s="359"/>
      <c r="J447" s="359">
        <v>1</v>
      </c>
      <c r="K447" s="364"/>
      <c r="L447" s="364"/>
      <c r="M447" s="364"/>
      <c r="V447" s="375"/>
      <c r="W447" s="375"/>
      <c r="X447" s="331"/>
      <c r="Y447" s="298"/>
      <c r="Z447" s="363" t="s">
        <v>553</v>
      </c>
      <c r="AA447" s="359">
        <v>2</v>
      </c>
      <c r="AB447" s="359">
        <v>2</v>
      </c>
      <c r="AC447" s="359"/>
      <c r="AD447" s="359"/>
      <c r="AE447" s="359"/>
      <c r="AF447" s="359"/>
      <c r="AG447" s="359"/>
      <c r="AR447" s="331"/>
    </row>
    <row r="448" spans="1:44" ht="40" customHeight="1" x14ac:dyDescent="0.45">
      <c r="C448" s="361" t="s">
        <v>547</v>
      </c>
      <c r="D448" s="359">
        <v>3</v>
      </c>
      <c r="E448" s="359"/>
      <c r="F448" s="359">
        <v>3</v>
      </c>
      <c r="G448" s="359">
        <v>1</v>
      </c>
      <c r="H448" s="359"/>
      <c r="I448" s="359"/>
      <c r="J448" s="359">
        <v>1</v>
      </c>
      <c r="K448" s="364"/>
      <c r="L448" s="364"/>
      <c r="M448" s="364"/>
      <c r="V448" s="375"/>
      <c r="W448" s="375"/>
      <c r="X448" s="331"/>
      <c r="Y448" s="298"/>
      <c r="Z448" s="351" t="s">
        <v>546</v>
      </c>
      <c r="AA448" s="359">
        <v>2</v>
      </c>
      <c r="AB448" s="359"/>
      <c r="AC448" s="359"/>
      <c r="AD448" s="359"/>
      <c r="AE448" s="359"/>
      <c r="AF448" s="359"/>
      <c r="AG448" s="359">
        <v>1</v>
      </c>
      <c r="AR448" s="331"/>
    </row>
    <row r="449" spans="2:44" ht="40" customHeight="1" x14ac:dyDescent="0.45">
      <c r="C449" s="361" t="s">
        <v>549</v>
      </c>
      <c r="D449" s="359">
        <v>1</v>
      </c>
      <c r="E449" s="359">
        <v>1</v>
      </c>
      <c r="F449" s="359"/>
      <c r="G449" s="359"/>
      <c r="H449" s="359"/>
      <c r="I449" s="359"/>
      <c r="J449" s="359"/>
      <c r="K449" s="364"/>
      <c r="L449" s="364"/>
      <c r="M449" s="364"/>
      <c r="V449" s="375"/>
      <c r="W449" s="375"/>
      <c r="X449" s="331"/>
      <c r="Y449" s="338"/>
      <c r="Z449" s="357"/>
      <c r="AA449" s="357"/>
      <c r="AB449" s="357"/>
      <c r="AC449" s="357"/>
      <c r="AD449" s="357"/>
      <c r="AE449" s="357"/>
      <c r="AF449" s="357"/>
      <c r="AJ449" s="338"/>
      <c r="AK449" s="357"/>
      <c r="AL449" s="357"/>
      <c r="AM449" s="357"/>
      <c r="AN449" s="357"/>
      <c r="AO449" s="357"/>
      <c r="AP449" s="357"/>
      <c r="AQ449" s="357"/>
      <c r="AR449" s="331"/>
    </row>
    <row r="450" spans="2:44" ht="40" customHeight="1" x14ac:dyDescent="0.45">
      <c r="C450" s="361" t="s">
        <v>554</v>
      </c>
      <c r="D450" s="359">
        <v>1</v>
      </c>
      <c r="E450" s="359"/>
      <c r="F450" s="359">
        <v>1</v>
      </c>
      <c r="G450" s="359"/>
      <c r="H450" s="359"/>
      <c r="I450" s="359"/>
      <c r="J450" s="359">
        <v>1</v>
      </c>
      <c r="K450" s="364"/>
      <c r="L450" s="364"/>
      <c r="M450" s="364"/>
      <c r="V450" s="375"/>
      <c r="W450" s="375"/>
      <c r="X450" s="331"/>
      <c r="Y450" s="338"/>
      <c r="Z450" s="357"/>
      <c r="AA450" s="357"/>
      <c r="AB450" s="357"/>
      <c r="AC450" s="357"/>
      <c r="AD450" s="357"/>
      <c r="AE450" s="357"/>
      <c r="AF450" s="357"/>
      <c r="AJ450" s="338"/>
      <c r="AK450" s="357"/>
      <c r="AL450" s="357"/>
      <c r="AM450" s="357"/>
      <c r="AN450" s="357"/>
      <c r="AO450" s="357"/>
      <c r="AP450" s="357"/>
      <c r="AQ450" s="357"/>
      <c r="AR450" s="331"/>
    </row>
    <row r="451" spans="2:44" ht="40" customHeight="1" x14ac:dyDescent="0.45">
      <c r="C451" s="362" t="s">
        <v>555</v>
      </c>
      <c r="D451" s="359">
        <v>1</v>
      </c>
      <c r="E451" s="359"/>
      <c r="F451" s="359">
        <v>1</v>
      </c>
      <c r="G451" s="359"/>
      <c r="H451" s="359"/>
      <c r="I451" s="359"/>
      <c r="J451" s="359"/>
      <c r="K451" s="364"/>
      <c r="L451" s="364"/>
      <c r="M451" s="364"/>
      <c r="V451" s="375"/>
      <c r="W451" s="375"/>
      <c r="X451" s="331"/>
      <c r="Y451" s="338"/>
      <c r="Z451" s="357"/>
      <c r="AA451" s="357"/>
      <c r="AB451" s="357"/>
      <c r="AC451" s="357"/>
      <c r="AD451" s="357"/>
      <c r="AE451" s="357"/>
      <c r="AF451" s="357"/>
      <c r="AJ451" s="338"/>
      <c r="AK451" s="357"/>
      <c r="AL451" s="357"/>
      <c r="AM451" s="357"/>
      <c r="AN451" s="357"/>
      <c r="AO451" s="357"/>
      <c r="AP451" s="357"/>
      <c r="AQ451" s="357"/>
      <c r="AR451" s="331"/>
    </row>
    <row r="452" spans="2:44" ht="40" customHeight="1" x14ac:dyDescent="0.4">
      <c r="Y452" s="208"/>
      <c r="AJ452" s="201"/>
      <c r="AK452" s="201"/>
      <c r="AL452" s="201"/>
      <c r="AM452" s="201"/>
      <c r="AN452" s="201"/>
    </row>
    <row r="453" spans="2:44" ht="40" customHeight="1" x14ac:dyDescent="0.4">
      <c r="Y453" s="208"/>
      <c r="AJ453" s="201"/>
      <c r="AK453" s="201"/>
      <c r="AL453" s="201"/>
      <c r="AM453" s="201"/>
      <c r="AN453" s="201"/>
    </row>
    <row r="454" spans="2:44" ht="40" customHeight="1" x14ac:dyDescent="0.4">
      <c r="Y454" s="208"/>
      <c r="AJ454" s="201"/>
      <c r="AK454" s="201"/>
      <c r="AL454" s="201"/>
      <c r="AM454" s="201"/>
      <c r="AN454" s="201"/>
    </row>
    <row r="455" spans="2:44" ht="40" customHeight="1" x14ac:dyDescent="0.4">
      <c r="Y455" s="208"/>
      <c r="AJ455" s="201"/>
      <c r="AK455" s="201"/>
      <c r="AL455" s="201"/>
      <c r="AM455" s="201"/>
      <c r="AN455" s="201"/>
    </row>
    <row r="456" spans="2:44" ht="40" customHeight="1" x14ac:dyDescent="0.35">
      <c r="C456" s="906" t="s">
        <v>556</v>
      </c>
      <c r="D456" s="907"/>
      <c r="E456" s="907"/>
      <c r="F456" s="907"/>
      <c r="G456" s="907"/>
      <c r="H456" s="907"/>
      <c r="I456" s="907"/>
      <c r="J456" s="907"/>
      <c r="K456" s="907"/>
      <c r="L456" s="908"/>
      <c r="N456" s="294"/>
      <c r="R456"/>
      <c r="Y456" s="906" t="s">
        <v>556</v>
      </c>
      <c r="Z456" s="907"/>
      <c r="AA456" s="907"/>
      <c r="AB456" s="907"/>
      <c r="AC456" s="907"/>
      <c r="AD456" s="907"/>
      <c r="AE456" s="907"/>
      <c r="AF456" s="907"/>
      <c r="AG456" s="907"/>
      <c r="AH456" s="908"/>
      <c r="AJ456" s="294"/>
      <c r="AK456" s="201"/>
      <c r="AL456" s="201"/>
      <c r="AM456" s="201"/>
    </row>
    <row r="457" spans="2:44" ht="40" customHeight="1" x14ac:dyDescent="0.35">
      <c r="C457" s="212"/>
      <c r="R457"/>
      <c r="Y457" s="212"/>
      <c r="AJ457" s="201"/>
      <c r="AK457" s="201"/>
      <c r="AL457" s="201"/>
      <c r="AM457" s="201"/>
    </row>
    <row r="458" spans="2:44" ht="40" customHeight="1" x14ac:dyDescent="0.55000000000000004">
      <c r="B458" s="224"/>
      <c r="D458" s="222" t="s">
        <v>136</v>
      </c>
      <c r="E458" s="283">
        <f>COUNTIFS('All groups'!$ABN:$ABN,D458)-1</f>
        <v>1</v>
      </c>
      <c r="F458" s="292">
        <f>SUM(E458)/5</f>
        <v>0.2</v>
      </c>
      <c r="G458" s="205"/>
      <c r="M458" s="238"/>
      <c r="R458"/>
      <c r="V458" s="415"/>
      <c r="W458" s="415"/>
      <c r="X458" s="415"/>
      <c r="Y458" s="208"/>
      <c r="Z458" s="328" t="s">
        <v>136</v>
      </c>
      <c r="AA458" s="422">
        <v>1</v>
      </c>
      <c r="AB458" s="257">
        <f>SUM(1/3)</f>
        <v>0.33333333333333331</v>
      </c>
      <c r="AI458" s="238"/>
      <c r="AM458" s="205"/>
      <c r="AN458" s="1042"/>
      <c r="AO458" s="1042"/>
      <c r="AP458" s="1042"/>
      <c r="AQ458" s="1042"/>
      <c r="AR458" s="415"/>
    </row>
    <row r="459" spans="2:44" ht="40" customHeight="1" x14ac:dyDescent="0.35">
      <c r="B459" s="224"/>
      <c r="C459" s="224"/>
      <c r="D459" s="222" t="s">
        <v>557</v>
      </c>
      <c r="E459" s="283">
        <f>COUNTIFS('All groups'!$ABO:$ABO,D459)-1</f>
        <v>4</v>
      </c>
      <c r="F459" s="292">
        <f t="shared" ref="F459:F465" si="361">SUM(E459)/5</f>
        <v>0.8</v>
      </c>
      <c r="G459" s="205"/>
      <c r="M459" s="201"/>
      <c r="R459"/>
      <c r="Y459" s="224"/>
      <c r="Z459" s="328" t="s">
        <v>557</v>
      </c>
      <c r="AA459" s="422">
        <v>2</v>
      </c>
      <c r="AB459" s="257">
        <f>SUM(2/3)</f>
        <v>0.66666666666666663</v>
      </c>
      <c r="AI459" s="201"/>
      <c r="AM459" s="205"/>
    </row>
    <row r="460" spans="2:44" ht="40" customHeight="1" x14ac:dyDescent="0.35">
      <c r="B460" s="224"/>
      <c r="C460" s="224"/>
      <c r="D460" s="222" t="s">
        <v>140</v>
      </c>
      <c r="E460" s="283">
        <f>COUNTIFS('All groups'!$ABP:$ABP,D460)-1</f>
        <v>2</v>
      </c>
      <c r="F460" s="292">
        <f t="shared" si="361"/>
        <v>0.4</v>
      </c>
      <c r="G460" s="205"/>
      <c r="M460" s="201"/>
      <c r="R460"/>
      <c r="Y460" s="224"/>
      <c r="Z460" s="328" t="s">
        <v>140</v>
      </c>
      <c r="AA460" s="422">
        <v>1</v>
      </c>
      <c r="AB460" s="257">
        <f>SUM(1/3)</f>
        <v>0.33333333333333331</v>
      </c>
      <c r="AE460" s="201"/>
      <c r="AI460" s="201"/>
      <c r="AM460" s="205"/>
    </row>
    <row r="461" spans="2:44" ht="40" customHeight="1" x14ac:dyDescent="0.35">
      <c r="B461" s="224"/>
      <c r="C461" s="224"/>
      <c r="D461" s="222" t="s">
        <v>144</v>
      </c>
      <c r="E461" s="283">
        <f>COUNTIFS('All groups'!$ABQ:$ABQ,D461)-1</f>
        <v>4</v>
      </c>
      <c r="F461" s="292">
        <f t="shared" si="361"/>
        <v>0.8</v>
      </c>
      <c r="G461" s="205"/>
      <c r="M461" s="201"/>
      <c r="R461"/>
      <c r="Y461" s="224"/>
      <c r="Z461" s="328" t="s">
        <v>144</v>
      </c>
      <c r="AA461" s="422">
        <v>3</v>
      </c>
      <c r="AB461" s="257">
        <f>SUM(3/3)</f>
        <v>1</v>
      </c>
      <c r="AI461" s="201"/>
      <c r="AM461" s="205"/>
    </row>
    <row r="462" spans="2:44" ht="40" customHeight="1" x14ac:dyDescent="0.35">
      <c r="B462" s="224"/>
      <c r="C462" s="224"/>
      <c r="D462" s="222" t="s">
        <v>156</v>
      </c>
      <c r="E462" s="283">
        <f>COUNTIFS('All groups'!$ABR:$ABR,D462)-1</f>
        <v>4</v>
      </c>
      <c r="F462" s="292">
        <f t="shared" si="361"/>
        <v>0.8</v>
      </c>
      <c r="G462" s="205"/>
      <c r="M462" s="201"/>
      <c r="R462"/>
      <c r="Y462" s="224"/>
      <c r="Z462" s="328" t="s">
        <v>156</v>
      </c>
      <c r="AA462" s="422">
        <v>1</v>
      </c>
      <c r="AB462" s="257">
        <f>SUM(1/3)</f>
        <v>0.33333333333333331</v>
      </c>
      <c r="AI462" s="201"/>
      <c r="AM462" s="205"/>
    </row>
    <row r="463" spans="2:44" ht="40" customHeight="1" x14ac:dyDescent="0.35">
      <c r="B463" s="224"/>
      <c r="C463" s="224"/>
      <c r="D463" s="222" t="s">
        <v>558</v>
      </c>
      <c r="E463" s="283">
        <f>COUNTIFS('All groups'!$ABS:$ABS,D463)-1</f>
        <v>2</v>
      </c>
      <c r="F463" s="292">
        <f t="shared" si="361"/>
        <v>0.4</v>
      </c>
      <c r="G463" s="205"/>
      <c r="M463" s="201"/>
      <c r="R463"/>
      <c r="Y463" s="224"/>
      <c r="Z463" s="328" t="s">
        <v>558</v>
      </c>
      <c r="AA463" s="422">
        <v>1</v>
      </c>
      <c r="AB463" s="257">
        <f>SUM(1/3)</f>
        <v>0.33333333333333331</v>
      </c>
      <c r="AI463" s="201"/>
      <c r="AM463" s="205"/>
    </row>
    <row r="464" spans="2:44" ht="40" customHeight="1" x14ac:dyDescent="0.35">
      <c r="B464" s="224"/>
      <c r="C464" s="224"/>
      <c r="D464" s="222" t="s">
        <v>148</v>
      </c>
      <c r="E464" s="283">
        <f>COUNTIFS('All groups'!$ABT:$ABT,D464)-1</f>
        <v>1</v>
      </c>
      <c r="F464" s="292">
        <f t="shared" si="361"/>
        <v>0.2</v>
      </c>
      <c r="G464" s="205"/>
      <c r="M464" s="201"/>
      <c r="Y464" s="224"/>
      <c r="Z464" s="328" t="s">
        <v>148</v>
      </c>
      <c r="AA464" s="422">
        <v>1</v>
      </c>
      <c r="AB464" s="257">
        <f>SUM(1/3)</f>
        <v>0.33333333333333331</v>
      </c>
      <c r="AI464" s="201"/>
      <c r="AM464" s="205"/>
      <c r="AN464" s="201"/>
    </row>
    <row r="465" spans="2:42" ht="40" customHeight="1" x14ac:dyDescent="0.35">
      <c r="B465" s="224"/>
      <c r="C465" s="224"/>
      <c r="D465" s="222" t="s">
        <v>152</v>
      </c>
      <c r="E465" s="283">
        <f>COUNTIFS('All groups'!$ABU:$ABU,D465)-1</f>
        <v>1</v>
      </c>
      <c r="F465" s="292">
        <f t="shared" si="361"/>
        <v>0.2</v>
      </c>
      <c r="G465" s="205"/>
      <c r="M465" s="201"/>
      <c r="Y465" s="224"/>
      <c r="Z465" s="328" t="s">
        <v>152</v>
      </c>
      <c r="AA465" s="422">
        <f>COUNTIFS('All groups'!$OT:$OT,Z465,'All groups'!$AE:$AE,"Yes",'All groups'!$AF:$AF,"Yes")</f>
        <v>2</v>
      </c>
      <c r="AB465" s="257">
        <f>SUM(2/3)</f>
        <v>0.66666666666666663</v>
      </c>
      <c r="AI465" s="201"/>
      <c r="AM465" s="205"/>
      <c r="AN465" s="201"/>
    </row>
    <row r="466" spans="2:42" ht="40" customHeight="1" x14ac:dyDescent="0.35">
      <c r="B466" s="224"/>
      <c r="C466" s="224"/>
      <c r="D466" s="201"/>
      <c r="E466" s="201"/>
      <c r="F466" s="201"/>
      <c r="G466" s="201"/>
      <c r="M466" s="201"/>
      <c r="Y466" s="224"/>
      <c r="Z466" s="238"/>
      <c r="AA466" s="205"/>
      <c r="AB466" s="226"/>
      <c r="AI466" s="201"/>
      <c r="AJ466" s="201"/>
      <c r="AK466" s="201"/>
      <c r="AL466" s="201"/>
      <c r="AM466" s="201"/>
      <c r="AN466" s="201"/>
    </row>
    <row r="467" spans="2:42" ht="40" customHeight="1" x14ac:dyDescent="0.4">
      <c r="D467" s="421" t="s">
        <v>468</v>
      </c>
      <c r="G467" s="201"/>
      <c r="Y467" s="208"/>
      <c r="Z467" s="238"/>
      <c r="AA467" s="205"/>
      <c r="AJ467" s="201"/>
      <c r="AK467" s="201"/>
      <c r="AL467" s="201"/>
      <c r="AM467" s="201"/>
      <c r="AN467" s="201"/>
    </row>
    <row r="468" spans="2:42" ht="40" customHeight="1" x14ac:dyDescent="0.4">
      <c r="D468" s="239" t="s">
        <v>393</v>
      </c>
      <c r="E468" s="977" t="s">
        <v>559</v>
      </c>
      <c r="F468" s="977"/>
      <c r="G468" s="201"/>
      <c r="Y468" s="208"/>
      <c r="Z468" s="238"/>
      <c r="AA468" s="985"/>
      <c r="AB468" s="985"/>
      <c r="AJ468" s="201"/>
      <c r="AK468" s="201"/>
      <c r="AL468" s="201"/>
      <c r="AM468" s="201"/>
      <c r="AN468" s="201"/>
    </row>
    <row r="469" spans="2:42" ht="40" customHeight="1" x14ac:dyDescent="0.4">
      <c r="D469" s="239" t="s">
        <v>421</v>
      </c>
      <c r="E469" s="977" t="s">
        <v>560</v>
      </c>
      <c r="F469" s="977"/>
      <c r="G469" s="201"/>
      <c r="Y469" s="208"/>
      <c r="Z469" s="238"/>
      <c r="AA469" s="985"/>
      <c r="AB469" s="985"/>
      <c r="AJ469" s="201"/>
      <c r="AK469" s="201"/>
      <c r="AL469" s="201"/>
      <c r="AM469" s="201"/>
      <c r="AN469" s="201"/>
    </row>
    <row r="470" spans="2:42" ht="40" customHeight="1" x14ac:dyDescent="0.4">
      <c r="Y470" s="208"/>
      <c r="AJ470" s="201"/>
      <c r="AK470" s="201"/>
      <c r="AL470" s="201"/>
      <c r="AM470" s="201"/>
      <c r="AN470" s="201"/>
    </row>
    <row r="471" spans="2:42" ht="40" customHeight="1" x14ac:dyDescent="0.35">
      <c r="C471" s="906" t="s">
        <v>561</v>
      </c>
      <c r="D471" s="907"/>
      <c r="E471" s="907"/>
      <c r="F471" s="907"/>
      <c r="G471" s="907"/>
      <c r="H471" s="907"/>
      <c r="I471" s="907"/>
      <c r="J471" s="907"/>
      <c r="K471" s="907"/>
      <c r="L471" s="908"/>
      <c r="N471" s="294"/>
      <c r="Y471" s="906" t="s">
        <v>561</v>
      </c>
      <c r="Z471" s="907"/>
      <c r="AA471" s="907"/>
      <c r="AB471" s="907"/>
      <c r="AC471" s="907"/>
      <c r="AD471" s="907"/>
      <c r="AE471" s="907"/>
      <c r="AF471" s="907"/>
      <c r="AG471" s="907"/>
      <c r="AH471" s="908"/>
      <c r="AJ471" s="294"/>
      <c r="AK471" s="201"/>
      <c r="AL471" s="201"/>
      <c r="AM471" s="201"/>
      <c r="AN471" s="201"/>
    </row>
    <row r="472" spans="2:42" ht="40" customHeight="1" x14ac:dyDescent="0.4">
      <c r="O472" s="298"/>
      <c r="Q472" s="303"/>
      <c r="R472" s="303"/>
      <c r="S472" s="303"/>
      <c r="Y472" s="208"/>
      <c r="AJ472" s="201"/>
      <c r="AK472" s="298"/>
      <c r="AL472" s="201"/>
      <c r="AM472" s="303"/>
      <c r="AN472" s="303"/>
      <c r="AO472" s="303"/>
    </row>
    <row r="473" spans="2:42" ht="40" customHeight="1" x14ac:dyDescent="0.4">
      <c r="D473" s="279" t="s">
        <v>110</v>
      </c>
      <c r="E473" s="271" t="s">
        <v>111</v>
      </c>
      <c r="F473" s="290" t="s">
        <v>359</v>
      </c>
      <c r="G473" s="279" t="s">
        <v>360</v>
      </c>
      <c r="H473" s="271" t="s">
        <v>361</v>
      </c>
      <c r="I473" s="298"/>
      <c r="J473" s="298"/>
      <c r="S473" s="329"/>
      <c r="Y473" s="208"/>
      <c r="Z473" s="279" t="s">
        <v>110</v>
      </c>
      <c r="AA473" s="289" t="s">
        <v>111</v>
      </c>
      <c r="AB473" s="290" t="s">
        <v>359</v>
      </c>
      <c r="AC473" s="279" t="s">
        <v>360</v>
      </c>
      <c r="AD473" s="271" t="s">
        <v>361</v>
      </c>
      <c r="AE473" s="290"/>
      <c r="AF473" s="298"/>
    </row>
    <row r="474" spans="2:42" ht="40" customHeight="1" x14ac:dyDescent="0.45">
      <c r="D474" s="273">
        <f>COUNTIF('All groups'!$ABW:$ABW,E$250)</f>
        <v>23</v>
      </c>
      <c r="E474" s="273">
        <f>COUNTIF('All groups'!$ABW:$ABW,F$250)</f>
        <v>10</v>
      </c>
      <c r="F474" s="290">
        <f>43-SUM(D474:D474)</f>
        <v>20</v>
      </c>
      <c r="G474" s="274">
        <f>SUM(D474)/33</f>
        <v>0.69696969696969702</v>
      </c>
      <c r="H474" s="274">
        <f>SUM(E474)/33</f>
        <v>0.30303030303030304</v>
      </c>
      <c r="I474" s="297"/>
      <c r="J474" s="297"/>
      <c r="K474" s="263"/>
      <c r="L474" s="263"/>
      <c r="S474" s="330"/>
      <c r="Y474" s="208"/>
      <c r="Z474" s="422">
        <v>4</v>
      </c>
      <c r="AA474" s="410">
        <v>1</v>
      </c>
      <c r="AB474" s="410">
        <v>5</v>
      </c>
      <c r="AC474" s="257">
        <f>SUM(Z474)/5</f>
        <v>0.8</v>
      </c>
      <c r="AD474" s="257">
        <f>SUM(AA474)/5</f>
        <v>0.2</v>
      </c>
      <c r="AE474" s="257"/>
      <c r="AF474" s="297"/>
      <c r="AG474" s="263"/>
      <c r="AH474" s="263"/>
    </row>
    <row r="475" spans="2:42" ht="40" customHeight="1" x14ac:dyDescent="0.45">
      <c r="E475" s="419"/>
      <c r="F475" s="419"/>
      <c r="G475" s="419"/>
      <c r="H475" s="297"/>
      <c r="I475" s="297"/>
      <c r="J475" s="297"/>
      <c r="K475" s="263"/>
      <c r="L475" s="263"/>
      <c r="N475" s="298"/>
      <c r="T475" s="263"/>
      <c r="Y475" s="208"/>
      <c r="AA475" s="419"/>
      <c r="AB475" s="419"/>
      <c r="AC475" s="419"/>
      <c r="AD475" s="297"/>
      <c r="AE475" s="297"/>
      <c r="AF475" s="297"/>
      <c r="AG475" s="263"/>
      <c r="AH475" s="263"/>
      <c r="AJ475" s="298"/>
      <c r="AK475" s="201"/>
      <c r="AL475" s="201"/>
      <c r="AM475" s="201"/>
      <c r="AN475" s="201"/>
      <c r="AP475" s="263"/>
    </row>
    <row r="476" spans="2:42" ht="40" customHeight="1" x14ac:dyDescent="0.45">
      <c r="C476" s="906" t="s">
        <v>562</v>
      </c>
      <c r="D476" s="907"/>
      <c r="E476" s="907"/>
      <c r="F476" s="907"/>
      <c r="G476" s="907"/>
      <c r="H476" s="907"/>
      <c r="I476" s="907"/>
      <c r="J476" s="907"/>
      <c r="K476" s="907"/>
      <c r="L476" s="908"/>
      <c r="N476" s="294"/>
      <c r="T476" s="263"/>
      <c r="Y476" s="906" t="s">
        <v>562</v>
      </c>
      <c r="Z476" s="907"/>
      <c r="AA476" s="907"/>
      <c r="AB476" s="907"/>
      <c r="AC476" s="907"/>
      <c r="AD476" s="907"/>
      <c r="AE476" s="907"/>
      <c r="AF476" s="907"/>
      <c r="AG476" s="907"/>
      <c r="AH476" s="908"/>
      <c r="AJ476" s="294"/>
      <c r="AK476" s="201"/>
      <c r="AL476" s="201"/>
      <c r="AM476" s="201"/>
      <c r="AN476" s="201"/>
      <c r="AP476" s="263"/>
    </row>
    <row r="477" spans="2:42" ht="40" customHeight="1" x14ac:dyDescent="0.4">
      <c r="Y477" s="208"/>
      <c r="AJ477" s="201"/>
      <c r="AK477" s="201"/>
      <c r="AL477" s="201"/>
      <c r="AM477" s="201"/>
      <c r="AN477" s="201"/>
    </row>
    <row r="478" spans="2:42" ht="40" customHeight="1" x14ac:dyDescent="0.45">
      <c r="D478" s="222" t="s">
        <v>537</v>
      </c>
      <c r="E478" s="422">
        <v>1</v>
      </c>
      <c r="F478" s="422">
        <v>2</v>
      </c>
      <c r="G478" s="422">
        <v>3</v>
      </c>
      <c r="H478" s="422">
        <v>4</v>
      </c>
      <c r="I478" s="263"/>
      <c r="Y478" s="208"/>
      <c r="Z478" s="328" t="s">
        <v>537</v>
      </c>
      <c r="AA478" s="422">
        <v>1</v>
      </c>
      <c r="AB478" s="422">
        <v>2</v>
      </c>
      <c r="AC478" s="422">
        <v>3</v>
      </c>
      <c r="AD478" s="422">
        <v>4</v>
      </c>
      <c r="AE478" s="263"/>
    </row>
    <row r="479" spans="2:42" ht="40" customHeight="1" x14ac:dyDescent="0.45">
      <c r="D479" s="300" t="s">
        <v>538</v>
      </c>
      <c r="E479" s="422">
        <v>16</v>
      </c>
      <c r="F479" s="422">
        <v>3</v>
      </c>
      <c r="G479" s="422">
        <v>1</v>
      </c>
      <c r="H479" s="422">
        <v>0</v>
      </c>
      <c r="I479" s="299">
        <f>SUM(E479:H479)</f>
        <v>20</v>
      </c>
      <c r="Y479" s="208"/>
      <c r="Z479" s="360" t="s">
        <v>538</v>
      </c>
      <c r="AA479" s="422">
        <v>3</v>
      </c>
      <c r="AB479" s="422">
        <v>1</v>
      </c>
      <c r="AC479" s="422">
        <v>0</v>
      </c>
      <c r="AD479" s="422">
        <v>0</v>
      </c>
      <c r="AE479" s="422">
        <v>4</v>
      </c>
    </row>
    <row r="480" spans="2:42" ht="40" customHeight="1" x14ac:dyDescent="0.4">
      <c r="D480" s="201"/>
      <c r="E480" s="201"/>
      <c r="F480" s="201"/>
      <c r="G480" s="201"/>
      <c r="H480" s="201"/>
      <c r="Y480" s="208"/>
      <c r="AJ480" s="201"/>
      <c r="AK480" s="201"/>
      <c r="AL480" s="201"/>
      <c r="AM480" s="201"/>
      <c r="AN480" s="201"/>
    </row>
    <row r="481" spans="3:44" ht="40" customHeight="1" x14ac:dyDescent="0.4">
      <c r="D481" s="201"/>
      <c r="E481" s="201"/>
      <c r="F481" s="201"/>
      <c r="G481" s="201"/>
      <c r="H481" s="201"/>
      <c r="Y481" s="208"/>
      <c r="AJ481" s="201"/>
      <c r="AK481" s="201"/>
      <c r="AL481" s="201"/>
      <c r="AM481" s="201"/>
      <c r="AN481" s="201"/>
    </row>
    <row r="482" spans="3:44" ht="80" customHeight="1" x14ac:dyDescent="0.35">
      <c r="C482" s="238"/>
      <c r="D482" s="312"/>
      <c r="E482" s="312" t="s">
        <v>539</v>
      </c>
      <c r="F482" s="313" t="s">
        <v>542</v>
      </c>
      <c r="G482" s="312" t="s">
        <v>543</v>
      </c>
      <c r="H482" s="312" t="s">
        <v>544</v>
      </c>
      <c r="I482" s="314" t="s">
        <v>545</v>
      </c>
      <c r="Y482" s="238"/>
      <c r="Z482" s="335"/>
      <c r="AA482" s="335" t="s">
        <v>539</v>
      </c>
      <c r="AB482" s="336" t="s">
        <v>542</v>
      </c>
      <c r="AC482" s="335" t="s">
        <v>543</v>
      </c>
      <c r="AD482" s="335" t="s">
        <v>544</v>
      </c>
      <c r="AE482" s="337" t="s">
        <v>545</v>
      </c>
    </row>
    <row r="483" spans="3:44" ht="40" customHeight="1" x14ac:dyDescent="0.35">
      <c r="C483" s="298"/>
      <c r="D483" s="361" t="s">
        <v>546</v>
      </c>
      <c r="E483" s="359">
        <v>20</v>
      </c>
      <c r="F483" s="359">
        <v>1</v>
      </c>
      <c r="G483" s="359">
        <v>2</v>
      </c>
      <c r="H483" s="359">
        <v>2</v>
      </c>
      <c r="I483" s="359">
        <v>16</v>
      </c>
      <c r="J483" s="364"/>
      <c r="K483" s="364"/>
      <c r="L483" s="364"/>
      <c r="M483" s="364"/>
      <c r="Y483" s="298"/>
      <c r="Z483" s="363" t="s">
        <v>546</v>
      </c>
      <c r="AA483" s="359">
        <v>3</v>
      </c>
      <c r="AB483" s="359"/>
      <c r="AC483" s="359"/>
      <c r="AD483" s="359"/>
      <c r="AE483" s="359">
        <v>3</v>
      </c>
    </row>
    <row r="484" spans="3:44" ht="40" customHeight="1" x14ac:dyDescent="0.35">
      <c r="C484" s="298"/>
      <c r="D484" s="361" t="s">
        <v>550</v>
      </c>
      <c r="E484" s="359">
        <v>1</v>
      </c>
      <c r="F484" s="359"/>
      <c r="G484" s="359">
        <v>1</v>
      </c>
      <c r="H484" s="359">
        <v>1</v>
      </c>
      <c r="I484" s="359">
        <v>1</v>
      </c>
      <c r="J484" s="364"/>
      <c r="K484" s="364"/>
      <c r="L484" s="364"/>
      <c r="M484" s="364"/>
      <c r="Y484" s="298"/>
      <c r="Z484" s="363" t="s">
        <v>551</v>
      </c>
      <c r="AA484" s="359">
        <v>1</v>
      </c>
      <c r="AB484" s="359"/>
      <c r="AC484" s="359"/>
      <c r="AD484" s="359"/>
      <c r="AE484" s="359">
        <v>1</v>
      </c>
    </row>
    <row r="485" spans="3:44" ht="40" customHeight="1" x14ac:dyDescent="0.35">
      <c r="C485" s="298"/>
      <c r="D485" s="361" t="s">
        <v>563</v>
      </c>
      <c r="E485" s="359">
        <v>1</v>
      </c>
      <c r="F485" s="359"/>
      <c r="G485" s="359"/>
      <c r="H485" s="359"/>
      <c r="I485" s="359">
        <v>1</v>
      </c>
      <c r="J485" s="364"/>
      <c r="K485" s="364"/>
      <c r="L485" s="364"/>
      <c r="M485" s="364"/>
      <c r="Y485" s="298"/>
      <c r="Z485" s="351" t="s">
        <v>547</v>
      </c>
      <c r="AA485" s="359">
        <v>1</v>
      </c>
      <c r="AB485" s="359"/>
      <c r="AC485" s="359"/>
      <c r="AD485" s="359"/>
      <c r="AE485" s="359">
        <v>1</v>
      </c>
    </row>
    <row r="486" spans="3:44" ht="40" customHeight="1" x14ac:dyDescent="0.45">
      <c r="C486" s="298"/>
      <c r="D486" s="361" t="s">
        <v>554</v>
      </c>
      <c r="E486" s="359">
        <v>1</v>
      </c>
      <c r="F486" s="359"/>
      <c r="G486" s="359"/>
      <c r="H486" s="359"/>
      <c r="I486" s="359">
        <v>1</v>
      </c>
      <c r="J486" s="364"/>
      <c r="K486" s="364"/>
      <c r="L486" s="364"/>
      <c r="M486" s="364"/>
      <c r="Y486" s="338"/>
      <c r="Z486" s="357"/>
      <c r="AA486" s="357"/>
      <c r="AB486" s="357"/>
      <c r="AC486" s="357"/>
      <c r="AD486" s="357"/>
      <c r="AJ486" s="338"/>
      <c r="AK486" s="357"/>
      <c r="AL486" s="357"/>
      <c r="AM486" s="357"/>
      <c r="AN486" s="357"/>
      <c r="AO486" s="357"/>
    </row>
    <row r="487" spans="3:44" ht="40" customHeight="1" x14ac:dyDescent="0.45">
      <c r="C487" s="298"/>
      <c r="D487" s="361" t="s">
        <v>552</v>
      </c>
      <c r="E487" s="359">
        <v>1</v>
      </c>
      <c r="F487" s="359"/>
      <c r="G487" s="359"/>
      <c r="H487" s="359"/>
      <c r="I487" s="359">
        <v>1</v>
      </c>
      <c r="J487" s="364"/>
      <c r="K487" s="364"/>
      <c r="L487" s="364"/>
      <c r="M487" s="364"/>
      <c r="Y487" s="338"/>
      <c r="Z487" s="357"/>
      <c r="AA487" s="357"/>
      <c r="AB487" s="357"/>
      <c r="AC487" s="357"/>
      <c r="AD487" s="357"/>
      <c r="AJ487" s="338"/>
      <c r="AK487" s="357"/>
      <c r="AL487" s="357"/>
      <c r="AM487" s="357"/>
      <c r="AN487" s="357"/>
      <c r="AO487" s="357"/>
    </row>
    <row r="488" spans="3:44" ht="40" customHeight="1" x14ac:dyDescent="0.45">
      <c r="C488" s="298"/>
      <c r="D488" s="361" t="s">
        <v>564</v>
      </c>
      <c r="E488" s="359">
        <v>1</v>
      </c>
      <c r="F488" s="359"/>
      <c r="G488" s="359"/>
      <c r="H488" s="359"/>
      <c r="I488" s="359">
        <v>1</v>
      </c>
      <c r="J488" s="364"/>
      <c r="K488" s="364"/>
      <c r="L488" s="364"/>
      <c r="M488" s="364"/>
      <c r="Y488" s="338"/>
      <c r="Z488" s="357"/>
      <c r="AA488" s="357"/>
      <c r="AB488" s="357"/>
      <c r="AC488" s="357"/>
      <c r="AD488" s="357"/>
      <c r="AJ488" s="338"/>
      <c r="AK488" s="357"/>
      <c r="AL488" s="357"/>
      <c r="AM488" s="357"/>
      <c r="AN488" s="357"/>
      <c r="AO488" s="357"/>
    </row>
    <row r="489" spans="3:44" ht="40" customHeight="1" x14ac:dyDescent="0.45">
      <c r="C489" s="298"/>
      <c r="D489" s="362" t="s">
        <v>565</v>
      </c>
      <c r="E489" s="359">
        <v>1</v>
      </c>
      <c r="F489" s="359"/>
      <c r="G489" s="359"/>
      <c r="H489" s="359"/>
      <c r="I489" s="359">
        <v>1</v>
      </c>
      <c r="J489" s="364"/>
      <c r="K489" s="364"/>
      <c r="L489" s="364"/>
      <c r="M489" s="364"/>
      <c r="Y489" s="338"/>
      <c r="Z489" s="357"/>
      <c r="AA489" s="357"/>
      <c r="AB489" s="357"/>
      <c r="AC489" s="357"/>
      <c r="AD489" s="357"/>
      <c r="AJ489" s="338"/>
      <c r="AK489" s="357"/>
      <c r="AL489" s="357"/>
      <c r="AM489" s="357"/>
      <c r="AN489" s="357"/>
      <c r="AO489" s="357"/>
    </row>
    <row r="490" spans="3:44" ht="40" customHeight="1" x14ac:dyDescent="0.4">
      <c r="Y490" s="208"/>
      <c r="AJ490" s="201"/>
      <c r="AK490" s="201"/>
      <c r="AL490" s="201"/>
      <c r="AM490" s="201"/>
      <c r="AN490" s="201"/>
    </row>
    <row r="491" spans="3:44" ht="40" customHeight="1" x14ac:dyDescent="0.4">
      <c r="S491" s="201"/>
      <c r="T491" s="201"/>
      <c r="U491" s="201"/>
      <c r="Y491" s="208"/>
      <c r="AJ491" s="201"/>
      <c r="AK491" s="201"/>
      <c r="AL491" s="201"/>
      <c r="AM491" s="201"/>
      <c r="AN491" s="201"/>
    </row>
    <row r="492" spans="3:44" ht="40" customHeight="1" x14ac:dyDescent="0.35">
      <c r="C492" s="906" t="s">
        <v>566</v>
      </c>
      <c r="D492" s="907"/>
      <c r="E492" s="907"/>
      <c r="F492" s="907"/>
      <c r="G492" s="907"/>
      <c r="H492" s="907"/>
      <c r="I492" s="907"/>
      <c r="J492" s="907"/>
      <c r="K492" s="907"/>
      <c r="L492" s="908"/>
      <c r="N492" s="294"/>
      <c r="S492" s="201"/>
      <c r="T492" s="201"/>
      <c r="U492" s="201"/>
      <c r="Y492" s="906" t="s">
        <v>566</v>
      </c>
      <c r="Z492" s="907"/>
      <c r="AA492" s="907"/>
      <c r="AB492" s="907"/>
      <c r="AC492" s="907"/>
      <c r="AD492" s="907"/>
      <c r="AE492" s="907"/>
      <c r="AF492" s="907"/>
      <c r="AG492" s="907"/>
      <c r="AH492" s="908"/>
      <c r="AJ492" s="294"/>
      <c r="AK492" s="201"/>
      <c r="AL492" s="201"/>
      <c r="AM492" s="201"/>
    </row>
    <row r="493" spans="3:44" ht="40" customHeight="1" x14ac:dyDescent="0.35">
      <c r="C493" s="212"/>
      <c r="S493" s="201"/>
      <c r="T493" s="201"/>
      <c r="U493" s="201"/>
      <c r="Y493" s="212"/>
      <c r="AJ493" s="201"/>
      <c r="AK493" s="201"/>
      <c r="AL493" s="201"/>
      <c r="AM493" s="201"/>
    </row>
    <row r="494" spans="3:44" ht="40" customHeight="1" x14ac:dyDescent="0.55000000000000004">
      <c r="D494" s="222" t="s">
        <v>136</v>
      </c>
      <c r="E494" s="283">
        <f>COUNTIFS('All groups'!$ACM:$ACM,D494)-1</f>
        <v>8</v>
      </c>
      <c r="F494" s="292">
        <f>SUM(E494)/23</f>
        <v>0.34782608695652173</v>
      </c>
      <c r="M494" s="238"/>
      <c r="Q494" s="205"/>
      <c r="S494" s="201"/>
      <c r="T494" s="201"/>
      <c r="U494" s="201"/>
      <c r="V494" s="415"/>
      <c r="W494" s="415"/>
      <c r="X494" s="415"/>
      <c r="Y494" s="208"/>
      <c r="Z494" s="328" t="s">
        <v>136</v>
      </c>
      <c r="AA494" s="422">
        <f>COUNTIFS('All groups'!$PG:$PG,Z494,'All groups'!$AE:$AE,"Yes",'All groups'!$AF:$AF,"Yes")</f>
        <v>1</v>
      </c>
      <c r="AB494" s="257">
        <f>SUM(AA494)/5</f>
        <v>0.2</v>
      </c>
      <c r="AD494" s="384"/>
      <c r="AI494" s="238"/>
      <c r="AM494" s="205"/>
      <c r="AN494" s="432"/>
      <c r="AO494" s="432"/>
      <c r="AP494" s="432"/>
      <c r="AQ494" s="432"/>
      <c r="AR494" s="415"/>
    </row>
    <row r="495" spans="3:44" ht="40" customHeight="1" x14ac:dyDescent="0.35">
      <c r="C495" s="224"/>
      <c r="D495" s="222" t="s">
        <v>557</v>
      </c>
      <c r="E495" s="283">
        <f>COUNTIFS('All groups'!$ACN:$ACN,D495)-1</f>
        <v>14</v>
      </c>
      <c r="F495" s="292">
        <f t="shared" ref="F495:F501" si="362">SUM(E495)/23</f>
        <v>0.60869565217391308</v>
      </c>
      <c r="M495" s="201"/>
      <c r="Q495" s="205"/>
      <c r="S495" s="201"/>
      <c r="T495" s="201"/>
      <c r="U495" s="201"/>
      <c r="Y495" s="224"/>
      <c r="Z495" s="328" t="s">
        <v>557</v>
      </c>
      <c r="AA495" s="422">
        <f>COUNTIFS('All groups'!$PH:$PH,Z495,'All groups'!$AE:$AE,"Yes",'All groups'!$AF:$AF,"Yes")</f>
        <v>2</v>
      </c>
      <c r="AB495" s="257">
        <f t="shared" ref="AB495:AB501" si="363">SUM(AA495)/5</f>
        <v>0.4</v>
      </c>
      <c r="AI495" s="201"/>
      <c r="AM495" s="205"/>
    </row>
    <row r="496" spans="3:44" ht="40" customHeight="1" x14ac:dyDescent="0.35">
      <c r="C496" s="224"/>
      <c r="D496" s="222" t="s">
        <v>140</v>
      </c>
      <c r="E496" s="283">
        <f>COUNTIFS('All groups'!$ACO:$ACO,D496)-1</f>
        <v>15</v>
      </c>
      <c r="F496" s="292">
        <f t="shared" si="362"/>
        <v>0.65217391304347827</v>
      </c>
      <c r="M496" s="201"/>
      <c r="Q496" s="205"/>
      <c r="S496" s="201"/>
      <c r="T496" s="201"/>
      <c r="U496" s="201"/>
      <c r="Y496" s="224"/>
      <c r="Z496" s="328" t="s">
        <v>140</v>
      </c>
      <c r="AA496" s="422">
        <f>COUNTIFS('All groups'!$PI:$PI,Z496,'All groups'!$AE:$AE,"Yes",'All groups'!$AF:$AF,"Yes")</f>
        <v>3</v>
      </c>
      <c r="AB496" s="257">
        <f t="shared" si="363"/>
        <v>0.6</v>
      </c>
      <c r="AI496" s="201"/>
      <c r="AM496" s="205"/>
    </row>
    <row r="497" spans="3:42" ht="40" customHeight="1" x14ac:dyDescent="0.35">
      <c r="C497" s="224"/>
      <c r="D497" s="222" t="s">
        <v>144</v>
      </c>
      <c r="E497" s="283">
        <f>COUNTIFS('All groups'!$ACP:$ACP,D497)-1</f>
        <v>21</v>
      </c>
      <c r="F497" s="292">
        <f t="shared" si="362"/>
        <v>0.91304347826086951</v>
      </c>
      <c r="M497" s="201"/>
      <c r="Q497" s="205"/>
      <c r="S497" s="201"/>
      <c r="T497" s="201"/>
      <c r="U497" s="201"/>
      <c r="Y497" s="224"/>
      <c r="Z497" s="328" t="s">
        <v>144</v>
      </c>
      <c r="AA497" s="422">
        <f>COUNTIFS('All groups'!$PJ:$PJ,Z497,'All groups'!$AE:$AE,"Yes",'All groups'!$AF:$AF,"Yes")</f>
        <v>3</v>
      </c>
      <c r="AB497" s="257">
        <f t="shared" si="363"/>
        <v>0.6</v>
      </c>
      <c r="AI497" s="201"/>
      <c r="AM497" s="205"/>
    </row>
    <row r="498" spans="3:42" ht="40" customHeight="1" x14ac:dyDescent="0.35">
      <c r="C498" s="224"/>
      <c r="D498" s="222" t="s">
        <v>156</v>
      </c>
      <c r="E498" s="283">
        <f>COUNTIFS('All groups'!$ACQ:$ACQ,D498)-1</f>
        <v>21</v>
      </c>
      <c r="F498" s="292">
        <f t="shared" si="362"/>
        <v>0.91304347826086951</v>
      </c>
      <c r="M498" s="201"/>
      <c r="Q498" s="205"/>
      <c r="S498" s="201"/>
      <c r="T498" s="201"/>
      <c r="U498" s="201"/>
      <c r="Y498" s="224"/>
      <c r="Z498" s="328" t="s">
        <v>156</v>
      </c>
      <c r="AA498" s="422">
        <f>COUNTIFS('All groups'!$PK:$PK,Z498,'All groups'!$AE:$AE,"Yes",'All groups'!$AF:$AF,"Yes")</f>
        <v>4</v>
      </c>
      <c r="AB498" s="257">
        <f t="shared" si="363"/>
        <v>0.8</v>
      </c>
      <c r="AI498" s="201"/>
      <c r="AM498" s="205"/>
    </row>
    <row r="499" spans="3:42" ht="40" customHeight="1" x14ac:dyDescent="0.35">
      <c r="C499" s="224"/>
      <c r="D499" s="222" t="s">
        <v>558</v>
      </c>
      <c r="E499" s="283">
        <f>COUNTIFS('All groups'!$ACR:$ACR,D499)-1</f>
        <v>18</v>
      </c>
      <c r="F499" s="292">
        <f t="shared" si="362"/>
        <v>0.78260869565217395</v>
      </c>
      <c r="M499" s="201"/>
      <c r="Q499" s="205"/>
      <c r="Y499" s="224"/>
      <c r="Z499" s="328" t="s">
        <v>558</v>
      </c>
      <c r="AA499" s="422">
        <f>COUNTIFS('All groups'!$PL:$PL,Z499,'All groups'!$AE:$AE,"Yes",'All groups'!$AF:$AF,"Yes")</f>
        <v>1</v>
      </c>
      <c r="AB499" s="257">
        <f t="shared" si="363"/>
        <v>0.2</v>
      </c>
      <c r="AI499" s="201"/>
      <c r="AM499" s="205"/>
      <c r="AN499" s="201"/>
    </row>
    <row r="500" spans="3:42" ht="40" customHeight="1" x14ac:dyDescent="0.35">
      <c r="C500" s="224"/>
      <c r="D500" s="222" t="s">
        <v>567</v>
      </c>
      <c r="E500" s="283">
        <f>COUNTIFS('All groups'!$ACS:$ACS,D500)-1</f>
        <v>3</v>
      </c>
      <c r="F500" s="292">
        <f t="shared" si="362"/>
        <v>0.13043478260869565</v>
      </c>
      <c r="H500" s="407"/>
      <c r="M500" s="201"/>
      <c r="Q500" s="205"/>
      <c r="Y500" s="224"/>
      <c r="Z500" s="328" t="s">
        <v>148</v>
      </c>
      <c r="AA500" s="422">
        <f>COUNTIFS('All groups'!$PM:$PM,Z500,'All groups'!$AE:$AE,"Yes",'All groups'!$AF:$AF,"Yes")</f>
        <v>0</v>
      </c>
      <c r="AB500" s="257">
        <f t="shared" si="363"/>
        <v>0</v>
      </c>
      <c r="AI500" s="201"/>
      <c r="AM500" s="205"/>
      <c r="AN500" s="201"/>
    </row>
    <row r="501" spans="3:42" ht="40" customHeight="1" x14ac:dyDescent="0.35">
      <c r="C501" s="224"/>
      <c r="D501" s="222" t="s">
        <v>568</v>
      </c>
      <c r="E501" s="283">
        <f>COUNTIFS('All groups'!$ACT:$ACT,D501)-1</f>
        <v>2</v>
      </c>
      <c r="F501" s="292">
        <f t="shared" si="362"/>
        <v>8.6956521739130432E-2</v>
      </c>
      <c r="H501" s="407"/>
      <c r="M501" s="201"/>
      <c r="Q501" s="205"/>
      <c r="Y501" s="224"/>
      <c r="Z501" s="328" t="s">
        <v>152</v>
      </c>
      <c r="AA501" s="422">
        <v>1</v>
      </c>
      <c r="AB501" s="257">
        <f t="shared" si="363"/>
        <v>0.2</v>
      </c>
      <c r="AI501" s="201"/>
      <c r="AM501" s="205"/>
      <c r="AN501" s="201"/>
    </row>
    <row r="502" spans="3:42" ht="40" customHeight="1" x14ac:dyDescent="0.4">
      <c r="Y502" s="208"/>
      <c r="AJ502" s="201"/>
      <c r="AK502" s="201"/>
      <c r="AL502" s="201"/>
      <c r="AM502" s="201"/>
      <c r="AN502" s="201"/>
    </row>
    <row r="503" spans="3:42" ht="40" customHeight="1" x14ac:dyDescent="0.4">
      <c r="Y503" s="208"/>
      <c r="AJ503" s="201"/>
      <c r="AK503" s="201"/>
      <c r="AL503" s="201"/>
      <c r="AM503" s="201"/>
      <c r="AN503" s="201"/>
    </row>
    <row r="504" spans="3:42" ht="40" customHeight="1" x14ac:dyDescent="0.35">
      <c r="C504" s="906" t="s">
        <v>569</v>
      </c>
      <c r="D504" s="907"/>
      <c r="E504" s="907"/>
      <c r="F504" s="907"/>
      <c r="G504" s="907"/>
      <c r="H504" s="907"/>
      <c r="I504" s="907"/>
      <c r="J504" s="907"/>
      <c r="K504" s="907"/>
      <c r="L504" s="908"/>
      <c r="N504" s="294"/>
      <c r="Y504" s="906" t="s">
        <v>569</v>
      </c>
      <c r="Z504" s="907"/>
      <c r="AA504" s="907"/>
      <c r="AB504" s="907"/>
      <c r="AC504" s="907"/>
      <c r="AD504" s="907"/>
      <c r="AE504" s="907"/>
      <c r="AF504" s="907"/>
      <c r="AG504" s="907"/>
      <c r="AH504" s="908"/>
      <c r="AJ504" s="294"/>
      <c r="AK504" s="201"/>
      <c r="AL504" s="201"/>
      <c r="AM504" s="201"/>
      <c r="AN504" s="201"/>
    </row>
    <row r="505" spans="3:42" ht="40" customHeight="1" x14ac:dyDescent="0.4">
      <c r="Y505" s="208"/>
      <c r="AJ505" s="201"/>
      <c r="AK505" s="201"/>
      <c r="AL505" s="201"/>
      <c r="AM505" s="201"/>
      <c r="AN505" s="201"/>
    </row>
    <row r="506" spans="3:42" ht="40" customHeight="1" x14ac:dyDescent="0.4">
      <c r="E506" s="279" t="s">
        <v>110</v>
      </c>
      <c r="F506" s="271" t="s">
        <v>111</v>
      </c>
      <c r="G506" s="290" t="s">
        <v>359</v>
      </c>
      <c r="H506" s="279" t="s">
        <v>360</v>
      </c>
      <c r="I506" s="271" t="s">
        <v>361</v>
      </c>
      <c r="J506" s="298"/>
      <c r="S506" s="329"/>
      <c r="Y506" s="208"/>
      <c r="Z506" s="279" t="s">
        <v>110</v>
      </c>
      <c r="AA506" s="289" t="s">
        <v>111</v>
      </c>
      <c r="AB506" s="290" t="s">
        <v>359</v>
      </c>
      <c r="AC506" s="279" t="s">
        <v>360</v>
      </c>
      <c r="AD506" s="271" t="s">
        <v>361</v>
      </c>
      <c r="AE506" s="290"/>
      <c r="AF506" s="298"/>
    </row>
    <row r="507" spans="3:42" ht="40" customHeight="1" x14ac:dyDescent="0.45">
      <c r="E507" s="273">
        <f>COUNTIF('All groups'!$ACV:$ACV,E$250)</f>
        <v>16</v>
      </c>
      <c r="F507" s="273">
        <f>COUNTIF('All groups'!$ACV:$ACV,F$250)</f>
        <v>17</v>
      </c>
      <c r="G507" s="290">
        <f>43-SUM(E507:E507)</f>
        <v>27</v>
      </c>
      <c r="H507" s="274">
        <f>SUM(E507)/33</f>
        <v>0.48484848484848486</v>
      </c>
      <c r="I507" s="274">
        <f>SUM(F507)/33</f>
        <v>0.51515151515151514</v>
      </c>
      <c r="J507" s="648"/>
      <c r="K507" s="263"/>
      <c r="L507" s="263"/>
      <c r="S507" s="330"/>
      <c r="Y507" s="208"/>
      <c r="Z507" s="422">
        <v>5</v>
      </c>
      <c r="AA507" s="410">
        <v>2</v>
      </c>
      <c r="AB507" s="410">
        <v>3</v>
      </c>
      <c r="AC507" s="257">
        <f>SUM(5/7)</f>
        <v>0.7142857142857143</v>
      </c>
      <c r="AD507" s="257">
        <f>SUM(2/7)</f>
        <v>0.2857142857142857</v>
      </c>
      <c r="AE507" s="302"/>
      <c r="AF507" s="648"/>
      <c r="AG507" s="263"/>
      <c r="AH507" s="263"/>
    </row>
    <row r="508" spans="3:42" ht="40" customHeight="1" x14ac:dyDescent="0.45">
      <c r="E508" s="419"/>
      <c r="F508" s="419"/>
      <c r="G508" s="298"/>
      <c r="H508" s="419"/>
      <c r="I508" s="297"/>
      <c r="J508" s="297"/>
      <c r="K508" s="297"/>
      <c r="T508" s="263"/>
      <c r="Y508" s="208"/>
      <c r="AA508" s="419"/>
      <c r="AB508" s="419"/>
      <c r="AC508" s="298"/>
      <c r="AD508" s="419"/>
      <c r="AE508" s="297"/>
      <c r="AF508" s="297"/>
      <c r="AG508" s="297"/>
      <c r="AJ508" s="201"/>
      <c r="AK508" s="201"/>
      <c r="AL508" s="201"/>
      <c r="AM508" s="201"/>
      <c r="AN508" s="201"/>
      <c r="AP508" s="263"/>
    </row>
    <row r="509" spans="3:42" ht="40" customHeight="1" x14ac:dyDescent="0.45">
      <c r="C509" s="906" t="s">
        <v>570</v>
      </c>
      <c r="D509" s="907"/>
      <c r="E509" s="907"/>
      <c r="F509" s="907"/>
      <c r="G509" s="907"/>
      <c r="H509" s="907"/>
      <c r="I509" s="907"/>
      <c r="J509" s="907"/>
      <c r="K509" s="907"/>
      <c r="L509" s="908"/>
      <c r="N509" s="294"/>
      <c r="T509" s="263"/>
      <c r="Y509" s="906" t="s">
        <v>570</v>
      </c>
      <c r="Z509" s="907"/>
      <c r="AA509" s="907"/>
      <c r="AB509" s="907"/>
      <c r="AC509" s="907"/>
      <c r="AD509" s="907"/>
      <c r="AE509" s="907"/>
      <c r="AF509" s="907"/>
      <c r="AG509" s="907"/>
      <c r="AH509" s="908"/>
      <c r="AJ509" s="294"/>
      <c r="AK509" s="201"/>
      <c r="AL509" s="201"/>
      <c r="AM509" s="201"/>
      <c r="AN509" s="201"/>
      <c r="AP509" s="263"/>
    </row>
    <row r="510" spans="3:42" ht="40" customHeight="1" x14ac:dyDescent="0.4">
      <c r="Y510" s="208"/>
      <c r="AJ510" s="201"/>
      <c r="AK510" s="201"/>
      <c r="AL510" s="201"/>
      <c r="AM510" s="201"/>
      <c r="AN510" s="201"/>
    </row>
    <row r="511" spans="3:42" ht="40" customHeight="1" x14ac:dyDescent="0.45">
      <c r="D511" s="222" t="s">
        <v>537</v>
      </c>
      <c r="E511" s="422">
        <v>1</v>
      </c>
      <c r="F511" s="422">
        <v>2</v>
      </c>
      <c r="G511" s="422">
        <v>3</v>
      </c>
      <c r="H511" s="422">
        <v>4</v>
      </c>
      <c r="I511" s="263"/>
      <c r="Y511" s="208"/>
      <c r="Z511" s="328" t="s">
        <v>537</v>
      </c>
      <c r="AA511" s="422">
        <v>1</v>
      </c>
      <c r="AB511" s="422">
        <v>2</v>
      </c>
      <c r="AC511" s="422">
        <v>3</v>
      </c>
      <c r="AD511" s="422">
        <v>4</v>
      </c>
      <c r="AE511" s="263"/>
    </row>
    <row r="512" spans="3:42" ht="40" customHeight="1" x14ac:dyDescent="0.4">
      <c r="D512" s="300" t="s">
        <v>538</v>
      </c>
      <c r="E512" s="422">
        <v>9</v>
      </c>
      <c r="F512" s="422">
        <v>2</v>
      </c>
      <c r="G512" s="422">
        <v>0</v>
      </c>
      <c r="H512" s="422">
        <v>1</v>
      </c>
      <c r="I512" s="422">
        <f>SUM(E512:H512)</f>
        <v>12</v>
      </c>
      <c r="Y512" s="208"/>
      <c r="Z512" s="360" t="s">
        <v>538</v>
      </c>
      <c r="AA512" s="422">
        <v>2</v>
      </c>
      <c r="AB512" s="422">
        <v>1</v>
      </c>
      <c r="AC512" s="422">
        <v>0</v>
      </c>
      <c r="AD512" s="422">
        <v>0</v>
      </c>
      <c r="AE512" s="422">
        <v>3</v>
      </c>
    </row>
    <row r="513" spans="3:41" ht="40" customHeight="1" x14ac:dyDescent="0.4">
      <c r="D513" s="201"/>
      <c r="E513" s="201"/>
      <c r="F513" s="201"/>
      <c r="G513" s="201"/>
      <c r="H513" s="201"/>
      <c r="Y513" s="208"/>
      <c r="Z513" s="201"/>
      <c r="AA513" s="201"/>
      <c r="AB513" s="201"/>
      <c r="AC513" s="201"/>
      <c r="AD513" s="201"/>
    </row>
    <row r="514" spans="3:41" ht="40" customHeight="1" x14ac:dyDescent="0.4">
      <c r="D514" s="201"/>
      <c r="E514" s="201"/>
      <c r="F514" s="201"/>
      <c r="G514" s="201"/>
      <c r="H514" s="201"/>
      <c r="Y514" s="208"/>
      <c r="Z514" s="201"/>
      <c r="AA514" s="201"/>
      <c r="AB514" s="201"/>
      <c r="AC514" s="201"/>
      <c r="AD514" s="201"/>
    </row>
    <row r="515" spans="3:41" ht="40" customHeight="1" x14ac:dyDescent="0.35">
      <c r="C515" s="238"/>
      <c r="D515" s="312"/>
      <c r="E515" s="312" t="s">
        <v>539</v>
      </c>
      <c r="F515" s="313" t="s">
        <v>542</v>
      </c>
      <c r="G515" s="312" t="s">
        <v>543</v>
      </c>
      <c r="H515" s="312" t="s">
        <v>544</v>
      </c>
      <c r="I515" s="314" t="s">
        <v>545</v>
      </c>
      <c r="Y515" s="238"/>
      <c r="Z515" s="335"/>
      <c r="AA515" s="335" t="s">
        <v>539</v>
      </c>
      <c r="AB515" s="336" t="s">
        <v>542</v>
      </c>
      <c r="AC515" s="335" t="s">
        <v>543</v>
      </c>
      <c r="AD515" s="335" t="s">
        <v>544</v>
      </c>
      <c r="AE515" s="337" t="s">
        <v>545</v>
      </c>
    </row>
    <row r="516" spans="3:41" ht="40" customHeight="1" x14ac:dyDescent="0.45">
      <c r="C516" s="298"/>
      <c r="D516" s="361" t="s">
        <v>546</v>
      </c>
      <c r="E516" s="359">
        <v>8</v>
      </c>
      <c r="F516" s="359"/>
      <c r="G516" s="359"/>
      <c r="H516" s="359"/>
      <c r="I516" s="359">
        <v>7</v>
      </c>
      <c r="J516" s="364"/>
      <c r="K516" s="364"/>
      <c r="L516" s="364"/>
      <c r="M516" s="364"/>
      <c r="Y516" s="338"/>
      <c r="Z516" s="358" t="s">
        <v>571</v>
      </c>
      <c r="AA516" s="301">
        <v>1</v>
      </c>
      <c r="AB516" s="301"/>
      <c r="AC516" s="301"/>
      <c r="AD516" s="301"/>
      <c r="AE516" s="301">
        <v>1</v>
      </c>
    </row>
    <row r="517" spans="3:41" ht="40" customHeight="1" x14ac:dyDescent="0.45">
      <c r="C517" s="298"/>
      <c r="D517" s="361" t="s">
        <v>572</v>
      </c>
      <c r="E517" s="359">
        <v>2</v>
      </c>
      <c r="F517" s="359"/>
      <c r="G517" s="359">
        <v>1</v>
      </c>
      <c r="H517" s="359"/>
      <c r="I517" s="359">
        <v>2</v>
      </c>
      <c r="J517" s="364"/>
      <c r="K517" s="364"/>
      <c r="L517" s="364"/>
      <c r="M517" s="364"/>
      <c r="Y517" s="338"/>
      <c r="Z517" s="358" t="s">
        <v>573</v>
      </c>
      <c r="AA517" s="301">
        <v>1</v>
      </c>
      <c r="AB517" s="301"/>
      <c r="AC517" s="301"/>
      <c r="AD517" s="301"/>
      <c r="AE517" s="301">
        <v>1</v>
      </c>
    </row>
    <row r="518" spans="3:41" ht="40" customHeight="1" x14ac:dyDescent="0.45">
      <c r="C518" s="298"/>
      <c r="D518" s="361" t="s">
        <v>574</v>
      </c>
      <c r="E518" s="359">
        <v>2</v>
      </c>
      <c r="F518" s="359"/>
      <c r="G518" s="359"/>
      <c r="H518" s="359"/>
      <c r="I518" s="359">
        <v>2</v>
      </c>
      <c r="J518" s="364"/>
      <c r="K518" s="364"/>
      <c r="L518" s="364"/>
      <c r="M518" s="364"/>
      <c r="Y518" s="338"/>
      <c r="Z518" s="358" t="s">
        <v>575</v>
      </c>
      <c r="AA518" s="301">
        <v>1</v>
      </c>
      <c r="AB518" s="301"/>
      <c r="AC518" s="301"/>
      <c r="AD518" s="301"/>
      <c r="AE518" s="301">
        <v>1</v>
      </c>
    </row>
    <row r="519" spans="3:41" ht="40" customHeight="1" x14ac:dyDescent="0.45">
      <c r="C519" s="298"/>
      <c r="D519" s="361" t="s">
        <v>576</v>
      </c>
      <c r="E519" s="359">
        <v>1</v>
      </c>
      <c r="F519" s="359"/>
      <c r="G519" s="359"/>
      <c r="H519" s="359"/>
      <c r="I519" s="359">
        <v>1</v>
      </c>
      <c r="J519" s="364"/>
      <c r="K519" s="364"/>
      <c r="L519" s="364"/>
      <c r="M519" s="364"/>
      <c r="Y519" s="338"/>
      <c r="Z519" s="328" t="s">
        <v>577</v>
      </c>
      <c r="AA519" s="301">
        <v>1</v>
      </c>
      <c r="AB519" s="301"/>
      <c r="AC519" s="301"/>
      <c r="AD519" s="301"/>
      <c r="AE519" s="301">
        <v>1</v>
      </c>
    </row>
    <row r="520" spans="3:41" ht="40" customHeight="1" x14ac:dyDescent="0.45">
      <c r="C520" s="298"/>
      <c r="D520" s="361" t="s">
        <v>578</v>
      </c>
      <c r="E520" s="359">
        <v>1</v>
      </c>
      <c r="F520" s="359"/>
      <c r="G520" s="359"/>
      <c r="H520" s="359"/>
      <c r="I520" s="359">
        <v>1</v>
      </c>
      <c r="J520" s="364"/>
      <c r="K520" s="364"/>
      <c r="L520" s="364"/>
      <c r="M520" s="364"/>
      <c r="Y520" s="338"/>
      <c r="Z520" s="357"/>
      <c r="AA520" s="357"/>
      <c r="AB520" s="357"/>
      <c r="AC520" s="357"/>
      <c r="AD520" s="357"/>
      <c r="AJ520" s="338"/>
      <c r="AK520" s="357"/>
      <c r="AL520" s="357"/>
      <c r="AM520" s="357"/>
      <c r="AN520" s="357"/>
      <c r="AO520" s="357"/>
    </row>
    <row r="521" spans="3:41" ht="40" customHeight="1" x14ac:dyDescent="0.45">
      <c r="C521" s="298"/>
      <c r="D521" s="361" t="s">
        <v>579</v>
      </c>
      <c r="E521" s="359">
        <v>1</v>
      </c>
      <c r="F521" s="359"/>
      <c r="G521" s="359"/>
      <c r="H521" s="359"/>
      <c r="I521" s="359">
        <v>1</v>
      </c>
      <c r="J521" s="364"/>
      <c r="K521" s="364"/>
      <c r="L521" s="364"/>
      <c r="M521" s="364"/>
      <c r="Y521" s="338"/>
      <c r="Z521" s="357"/>
      <c r="AA521" s="357"/>
      <c r="AB521" s="357"/>
      <c r="AC521" s="357"/>
      <c r="AD521" s="357"/>
      <c r="AJ521" s="338"/>
      <c r="AK521" s="357"/>
      <c r="AL521" s="357"/>
      <c r="AM521" s="357"/>
      <c r="AN521" s="357"/>
      <c r="AO521" s="357"/>
    </row>
    <row r="522" spans="3:41" ht="40" customHeight="1" x14ac:dyDescent="0.45">
      <c r="C522" s="298"/>
      <c r="D522" s="362" t="s">
        <v>580</v>
      </c>
      <c r="E522" s="359">
        <v>1</v>
      </c>
      <c r="F522" s="409"/>
      <c r="G522" s="359"/>
      <c r="H522" s="359"/>
      <c r="I522" s="359">
        <v>1</v>
      </c>
      <c r="J522" s="364"/>
      <c r="K522" s="364"/>
      <c r="L522" s="364"/>
      <c r="M522" s="364"/>
      <c r="Y522" s="338"/>
      <c r="Z522" s="357"/>
      <c r="AA522" s="357"/>
      <c r="AB522" s="357"/>
      <c r="AC522" s="357"/>
      <c r="AD522" s="357"/>
      <c r="AJ522" s="338"/>
      <c r="AK522" s="357"/>
      <c r="AL522" s="357"/>
      <c r="AM522" s="357"/>
      <c r="AN522" s="357"/>
      <c r="AO522" s="357"/>
    </row>
    <row r="523" spans="3:41" ht="40" customHeight="1" x14ac:dyDescent="0.4">
      <c r="Y523" s="208"/>
      <c r="AJ523" s="201"/>
      <c r="AK523" s="201"/>
      <c r="AL523" s="201"/>
      <c r="AM523" s="201"/>
      <c r="AN523" s="201"/>
    </row>
    <row r="524" spans="3:41" ht="40" customHeight="1" x14ac:dyDescent="0.35">
      <c r="C524" s="906" t="s">
        <v>581</v>
      </c>
      <c r="D524" s="907"/>
      <c r="E524" s="907"/>
      <c r="F524" s="907"/>
      <c r="G524" s="907"/>
      <c r="H524" s="907"/>
      <c r="I524" s="907"/>
      <c r="J524" s="907"/>
      <c r="K524" s="907"/>
      <c r="L524" s="908"/>
      <c r="N524" s="294"/>
      <c r="S524" s="201"/>
      <c r="T524" s="201"/>
      <c r="U524" s="201"/>
      <c r="Y524" s="906" t="s">
        <v>581</v>
      </c>
      <c r="Z524" s="907"/>
      <c r="AA524" s="907"/>
      <c r="AB524" s="907"/>
      <c r="AC524" s="907"/>
      <c r="AD524" s="907"/>
      <c r="AE524" s="907"/>
      <c r="AF524" s="907"/>
      <c r="AG524" s="907"/>
      <c r="AH524" s="908"/>
      <c r="AJ524" s="294"/>
      <c r="AK524" s="341"/>
      <c r="AL524" s="201"/>
      <c r="AM524" s="201"/>
    </row>
    <row r="525" spans="3:41" ht="40" customHeight="1" x14ac:dyDescent="0.35">
      <c r="C525" s="212"/>
      <c r="S525" s="201"/>
      <c r="T525" s="201"/>
      <c r="U525" s="201"/>
      <c r="Y525" s="212"/>
      <c r="AJ525" s="201"/>
      <c r="AK525" s="201"/>
      <c r="AL525" s="201"/>
      <c r="AM525" s="201"/>
    </row>
    <row r="526" spans="3:41" ht="40" customHeight="1" x14ac:dyDescent="0.55000000000000004">
      <c r="D526" s="222" t="s">
        <v>136</v>
      </c>
      <c r="E526" s="283">
        <f>COUNTIFS('All groups'!$ADQ:$ADQ,D526)-1</f>
        <v>7</v>
      </c>
      <c r="F526" s="292">
        <f>SUM(E526)/14</f>
        <v>0.5</v>
      </c>
      <c r="M526" s="238"/>
      <c r="S526" s="201"/>
      <c r="T526" s="201"/>
      <c r="U526" s="201"/>
      <c r="V526" s="415"/>
      <c r="W526" s="415"/>
      <c r="X526" s="415"/>
      <c r="Y526" s="208"/>
      <c r="Z526" s="328" t="s">
        <v>136</v>
      </c>
      <c r="AA526" s="422">
        <f>COUNTIFS('All groups'!$QA:$QA,Z526,'All groups'!$AE:$AE,"Yes",'All groups'!$AF:$AF,"Yes")</f>
        <v>2</v>
      </c>
      <c r="AB526" s="257">
        <f>SUM(AA526)/3</f>
        <v>0.66666666666666663</v>
      </c>
      <c r="AD526" s="224"/>
      <c r="AI526" s="238"/>
      <c r="AN526" s="224"/>
    </row>
    <row r="527" spans="3:41" ht="40" customHeight="1" x14ac:dyDescent="0.35">
      <c r="C527" s="224"/>
      <c r="D527" s="222" t="s">
        <v>557</v>
      </c>
      <c r="E527" s="283">
        <f>COUNTIFS('All groups'!$ADR:$ADR,D527)-1</f>
        <v>4</v>
      </c>
      <c r="F527" s="292">
        <f t="shared" ref="F527:F533" si="364">SUM(E527)/14</f>
        <v>0.2857142857142857</v>
      </c>
      <c r="M527" s="201"/>
      <c r="S527" s="201"/>
      <c r="T527" s="201"/>
      <c r="U527" s="201"/>
      <c r="Y527" s="224"/>
      <c r="Z527" s="328" t="s">
        <v>557</v>
      </c>
      <c r="AA527" s="422">
        <f>COUNTIFS('All groups'!$QB:$QB,Z527,'All groups'!$AE:$AE,"Yes",'All groups'!$AF:$AF,"Yes")</f>
        <v>0</v>
      </c>
      <c r="AB527" s="257">
        <f t="shared" ref="AB527:AB533" si="365">SUM(AA527)/3</f>
        <v>0</v>
      </c>
      <c r="AI527" s="201"/>
    </row>
    <row r="528" spans="3:41" ht="40" customHeight="1" x14ac:dyDescent="0.35">
      <c r="C528" s="224"/>
      <c r="D528" s="222" t="s">
        <v>140</v>
      </c>
      <c r="E528" s="283">
        <f>COUNTIFS('All groups'!$ADS:$ADS,D528)-1</f>
        <v>5</v>
      </c>
      <c r="F528" s="292">
        <f t="shared" si="364"/>
        <v>0.35714285714285715</v>
      </c>
      <c r="M528" s="201"/>
      <c r="S528" s="201"/>
      <c r="T528" s="201"/>
      <c r="U528" s="201"/>
      <c r="Y528" s="224"/>
      <c r="Z528" s="328" t="s">
        <v>140</v>
      </c>
      <c r="AA528" s="422">
        <f>COUNTIFS('All groups'!$QC:$QC,Z528,'All groups'!$AE:$AE,"Yes",'All groups'!$AF:$AF,"Yes")</f>
        <v>1</v>
      </c>
      <c r="AB528" s="257">
        <f t="shared" si="365"/>
        <v>0.33333333333333331</v>
      </c>
      <c r="AI528" s="201"/>
    </row>
    <row r="529" spans="3:37" ht="40" customHeight="1" x14ac:dyDescent="0.35">
      <c r="C529" s="224"/>
      <c r="D529" s="222" t="s">
        <v>144</v>
      </c>
      <c r="E529" s="283">
        <f>COUNTIFS('All groups'!$ADT:$ADT,D529)-1</f>
        <v>7</v>
      </c>
      <c r="F529" s="292">
        <f t="shared" si="364"/>
        <v>0.5</v>
      </c>
      <c r="M529" s="201"/>
      <c r="S529" s="201"/>
      <c r="T529" s="201"/>
      <c r="U529" s="201"/>
      <c r="Y529" s="224"/>
      <c r="Z529" s="328" t="s">
        <v>144</v>
      </c>
      <c r="AA529" s="422">
        <f>COUNTIFS('All groups'!$QD:$QD,Z529,'All groups'!$AE:$AE,"Yes",'All groups'!$AF:$AF,"Yes")</f>
        <v>1</v>
      </c>
      <c r="AB529" s="257">
        <f t="shared" si="365"/>
        <v>0.33333333333333331</v>
      </c>
      <c r="AI529" s="201"/>
    </row>
    <row r="530" spans="3:37" ht="40" customHeight="1" x14ac:dyDescent="0.35">
      <c r="C530" s="224"/>
      <c r="D530" s="222" t="s">
        <v>156</v>
      </c>
      <c r="E530" s="283">
        <f>COUNTIFS('All groups'!$ADU:$ADU,D530)-1</f>
        <v>4</v>
      </c>
      <c r="F530" s="292">
        <f t="shared" si="364"/>
        <v>0.2857142857142857</v>
      </c>
      <c r="M530" s="201"/>
      <c r="S530" s="201"/>
      <c r="T530" s="201"/>
      <c r="U530" s="201"/>
      <c r="Y530" s="224"/>
      <c r="Z530" s="328" t="s">
        <v>156</v>
      </c>
      <c r="AA530" s="422">
        <f>COUNTIFS('All groups'!$QE:$QE,Z530,'All groups'!$AE:$AE,"Yes",'All groups'!$AF:$AF,"Yes")</f>
        <v>1</v>
      </c>
      <c r="AB530" s="257">
        <f t="shared" si="365"/>
        <v>0.33333333333333331</v>
      </c>
      <c r="AI530" s="201"/>
    </row>
    <row r="531" spans="3:37" ht="40" customHeight="1" x14ac:dyDescent="0.35">
      <c r="C531" s="224"/>
      <c r="D531" s="222" t="s">
        <v>558</v>
      </c>
      <c r="E531" s="283">
        <f>COUNTIFS('All groups'!$ADV:$ADV,D531)-1</f>
        <v>6</v>
      </c>
      <c r="F531" s="292">
        <f t="shared" si="364"/>
        <v>0.42857142857142855</v>
      </c>
      <c r="M531" s="201"/>
      <c r="S531" s="201"/>
      <c r="T531" s="201"/>
      <c r="U531" s="201"/>
      <c r="Y531" s="224"/>
      <c r="Z531" s="328" t="s">
        <v>558</v>
      </c>
      <c r="AA531" s="422">
        <f>COUNTIFS('All groups'!$QF:$QF,Z531,'All groups'!$AE:$AE,"Yes",'All groups'!$AF:$AF,"Yes")</f>
        <v>1</v>
      </c>
      <c r="AB531" s="257">
        <f t="shared" si="365"/>
        <v>0.33333333333333331</v>
      </c>
      <c r="AI531" s="201"/>
    </row>
    <row r="532" spans="3:37" ht="40" customHeight="1" x14ac:dyDescent="0.35">
      <c r="C532" s="224"/>
      <c r="D532" s="222" t="s">
        <v>567</v>
      </c>
      <c r="E532" s="283">
        <f>COUNTIFS('All groups'!$ADW:$ADW,D532)-1</f>
        <v>0</v>
      </c>
      <c r="F532" s="292">
        <f t="shared" si="364"/>
        <v>0</v>
      </c>
      <c r="M532" s="201"/>
      <c r="S532" s="201"/>
      <c r="T532" s="201"/>
      <c r="U532" s="201"/>
      <c r="Y532" s="224"/>
      <c r="Z532" s="328" t="s">
        <v>148</v>
      </c>
      <c r="AA532" s="422">
        <f>COUNTIFS('All groups'!$QG:$QG,Z532,'All groups'!$AE:$AE,"Yes",'All groups'!$AF:$AF,"Yes")</f>
        <v>0</v>
      </c>
      <c r="AB532" s="257">
        <f t="shared" si="365"/>
        <v>0</v>
      </c>
      <c r="AI532" s="201"/>
    </row>
    <row r="533" spans="3:37" ht="40" customHeight="1" x14ac:dyDescent="0.35">
      <c r="C533" s="224"/>
      <c r="D533" s="222" t="s">
        <v>568</v>
      </c>
      <c r="E533" s="283">
        <f>COUNTIFS('All groups'!$ADX:$ADX,D533)-1</f>
        <v>5</v>
      </c>
      <c r="F533" s="292">
        <f t="shared" si="364"/>
        <v>0.35714285714285715</v>
      </c>
      <c r="M533" s="201"/>
      <c r="S533" s="201"/>
      <c r="T533" s="201"/>
      <c r="U533" s="201"/>
      <c r="Y533" s="224"/>
      <c r="Z533" s="328" t="s">
        <v>152</v>
      </c>
      <c r="AA533" s="422">
        <f>COUNTIFS('All groups'!$QH:$QH,Z533,'All groups'!$AE:$AE,"Yes",'All groups'!$AF:$AF,"Yes")</f>
        <v>0</v>
      </c>
      <c r="AB533" s="257">
        <f t="shared" si="365"/>
        <v>0</v>
      </c>
      <c r="AI533" s="201"/>
    </row>
    <row r="534" spans="3:37" ht="40" customHeight="1" x14ac:dyDescent="0.4">
      <c r="P534"/>
      <c r="Q534"/>
      <c r="R534"/>
      <c r="Y534" s="208"/>
      <c r="AJ534" s="201"/>
      <c r="AK534" s="201"/>
    </row>
    <row r="535" spans="3:37" ht="40" customHeight="1" x14ac:dyDescent="0.35">
      <c r="C535" s="906" t="s">
        <v>582</v>
      </c>
      <c r="D535" s="907"/>
      <c r="E535" s="907"/>
      <c r="F535" s="907"/>
      <c r="G535" s="907"/>
      <c r="H535" s="907"/>
      <c r="I535" s="907"/>
      <c r="J535" s="907"/>
      <c r="K535" s="907"/>
      <c r="L535" s="908"/>
      <c r="N535" s="294"/>
      <c r="P535"/>
      <c r="Q535"/>
      <c r="R535"/>
      <c r="Y535" s="906" t="s">
        <v>582</v>
      </c>
      <c r="Z535" s="907"/>
      <c r="AA535" s="907"/>
      <c r="AB535" s="907"/>
      <c r="AC535" s="907"/>
      <c r="AD535" s="907"/>
      <c r="AE535" s="907"/>
      <c r="AF535" s="907"/>
      <c r="AG535" s="907"/>
      <c r="AH535" s="908"/>
      <c r="AJ535" s="294"/>
      <c r="AK535" s="201"/>
    </row>
    <row r="536" spans="3:37" ht="40" customHeight="1" x14ac:dyDescent="0.35">
      <c r="C536" s="212"/>
      <c r="P536"/>
      <c r="Q536"/>
      <c r="R536"/>
      <c r="Y536" s="212"/>
      <c r="AJ536" s="201"/>
      <c r="AK536" s="201"/>
    </row>
    <row r="537" spans="3:37" ht="40" customHeight="1" x14ac:dyDescent="0.4">
      <c r="D537" s="222" t="s">
        <v>583</v>
      </c>
      <c r="E537" s="283">
        <f>COUNTIFS('All groups'!$ADZ:$ADZ,D537)-1</f>
        <v>0</v>
      </c>
      <c r="L537" s="238"/>
      <c r="Y537" s="208"/>
      <c r="Z537" s="328" t="s">
        <v>583</v>
      </c>
      <c r="AA537" s="422">
        <f>COUNTIFS('All groups'!$ACM:$ACM,Z537,'All groups'!$AE:$AE,"Yes",'All groups'!$AF:$AF,"Yes")</f>
        <v>0</v>
      </c>
      <c r="AB537" s="341"/>
      <c r="AH537" s="238"/>
    </row>
    <row r="538" spans="3:37" ht="40" customHeight="1" x14ac:dyDescent="0.35">
      <c r="C538" s="224"/>
      <c r="D538" s="222" t="s">
        <v>584</v>
      </c>
      <c r="E538" s="283">
        <f>COUNTIFS('All groups'!$AEA:$AEA,D538)-1</f>
        <v>6</v>
      </c>
      <c r="L538" s="201"/>
      <c r="Y538" s="224"/>
      <c r="Z538" s="328" t="s">
        <v>584</v>
      </c>
      <c r="AA538" s="422">
        <f>COUNTIFS('All groups'!$ACN:$ACN,Z538,'All groups'!$AE:$AE,"Yes",'All groups'!$AF:$AF,"Yes")</f>
        <v>0</v>
      </c>
      <c r="AH538" s="201"/>
    </row>
    <row r="539" spans="3:37" ht="40" customHeight="1" x14ac:dyDescent="0.35">
      <c r="C539" s="224"/>
      <c r="D539" s="222" t="s">
        <v>585</v>
      </c>
      <c r="E539" s="283">
        <f>COUNTIFS('All groups'!$AEB:$AEB,D539)-1</f>
        <v>0</v>
      </c>
      <c r="L539" s="201"/>
      <c r="Y539" s="224"/>
      <c r="Z539" s="328" t="s">
        <v>585</v>
      </c>
      <c r="AA539" s="422">
        <f>COUNTIFS('All groups'!$ACO:$ACO,Z539,'All groups'!$AE:$AE,"Yes",'All groups'!$AF:$AF,"Yes")</f>
        <v>0</v>
      </c>
      <c r="AH539" s="201"/>
    </row>
    <row r="540" spans="3:37" ht="40" customHeight="1" x14ac:dyDescent="0.35">
      <c r="C540" s="224"/>
      <c r="D540" s="222" t="s">
        <v>586</v>
      </c>
      <c r="E540" s="283">
        <f>COUNTIFS('All groups'!$AEC:$AEC,D540)-1</f>
        <v>0</v>
      </c>
      <c r="L540" s="201"/>
      <c r="Y540" s="224"/>
      <c r="Z540" s="328" t="s">
        <v>586</v>
      </c>
      <c r="AA540" s="422">
        <f>COUNTIFS('All groups'!$ACP:$ACP,Z540,'All groups'!$AE:$AE,"Yes",'All groups'!$AF:$AF,"Yes")</f>
        <v>0</v>
      </c>
      <c r="AH540" s="201"/>
    </row>
    <row r="541" spans="3:37" ht="40" customHeight="1" x14ac:dyDescent="0.35">
      <c r="C541" s="224"/>
      <c r="D541" s="222" t="s">
        <v>587</v>
      </c>
      <c r="E541" s="283">
        <f>COUNTIFS('All groups'!$AED:$AED,D541)-1</f>
        <v>0</v>
      </c>
      <c r="L541" s="201"/>
      <c r="Y541" s="224"/>
      <c r="Z541" s="328" t="s">
        <v>587</v>
      </c>
      <c r="AA541" s="422">
        <f>COUNTIFS('All groups'!$ACQ:$ACQ,Z541,'All groups'!$AE:$AE,"Yes",'All groups'!$AF:$AF,"Yes")</f>
        <v>0</v>
      </c>
      <c r="AH541" s="201"/>
    </row>
    <row r="542" spans="3:37" ht="40" customHeight="1" x14ac:dyDescent="0.35">
      <c r="C542" s="224"/>
      <c r="D542" s="222" t="s">
        <v>588</v>
      </c>
      <c r="E542" s="283">
        <f>COUNTIFS('All groups'!$AEE:$AEE,D542)-1</f>
        <v>0</v>
      </c>
      <c r="F542" s="419"/>
      <c r="G542" s="419"/>
      <c r="H542" s="419"/>
      <c r="L542" s="201"/>
      <c r="Y542" s="224"/>
      <c r="Z542" s="328" t="s">
        <v>588</v>
      </c>
      <c r="AA542" s="422">
        <f>COUNTIFS('All groups'!$ACR:$ACR,Z542,'All groups'!$AE:$AE,"Yes",'All groups'!$AF:$AF,"Yes")</f>
        <v>0</v>
      </c>
      <c r="AH542" s="201"/>
    </row>
    <row r="543" spans="3:37" ht="40" customHeight="1" x14ac:dyDescent="0.45">
      <c r="C543" s="224"/>
      <c r="D543" s="311" t="s">
        <v>589</v>
      </c>
      <c r="E543" s="970" t="s">
        <v>590</v>
      </c>
      <c r="F543" s="971"/>
      <c r="G543" s="971"/>
      <c r="H543" s="972"/>
      <c r="I543" s="283">
        <f>COUNTIFS('All groups'!$AEF:$AEF,E543)</f>
        <v>1</v>
      </c>
      <c r="L543" s="201"/>
      <c r="Y543" s="224"/>
      <c r="Z543" s="356" t="s">
        <v>589</v>
      </c>
      <c r="AA543" s="970" t="s">
        <v>591</v>
      </c>
      <c r="AB543" s="971"/>
      <c r="AC543" s="971"/>
      <c r="AD543" s="972"/>
      <c r="AH543" s="201"/>
    </row>
    <row r="544" spans="3:37" ht="40" customHeight="1" x14ac:dyDescent="0.4">
      <c r="E544" s="817" t="s">
        <v>592</v>
      </c>
      <c r="F544" s="973"/>
      <c r="G544" s="973"/>
      <c r="H544" s="818"/>
      <c r="I544" s="283">
        <f>COUNTIFS('All groups'!$AEF:$AEF,E544)</f>
        <v>1</v>
      </c>
      <c r="Y544" s="208"/>
      <c r="AA544" s="1034" t="s">
        <v>593</v>
      </c>
      <c r="AB544" s="1034"/>
      <c r="AC544" s="1034"/>
      <c r="AD544" s="1034"/>
    </row>
    <row r="545" spans="3:40" ht="40" customHeight="1" x14ac:dyDescent="0.4">
      <c r="E545" s="817" t="s">
        <v>594</v>
      </c>
      <c r="F545" s="973"/>
      <c r="G545" s="973"/>
      <c r="H545" s="818"/>
      <c r="I545" s="283">
        <f>COUNTIFS('All groups'!$AEF:$AEF,E545)</f>
        <v>1</v>
      </c>
      <c r="Y545" s="208"/>
      <c r="AA545" s="1034" t="s">
        <v>595</v>
      </c>
      <c r="AB545" s="1034"/>
      <c r="AC545" s="1034"/>
      <c r="AD545" s="1034"/>
    </row>
    <row r="546" spans="3:40" ht="40" customHeight="1" x14ac:dyDescent="0.4">
      <c r="E546" s="817" t="s">
        <v>596</v>
      </c>
      <c r="F546" s="973"/>
      <c r="G546" s="973"/>
      <c r="H546" s="818"/>
      <c r="I546" s="283">
        <f>COUNTIFS('All groups'!$AEF:$AEF,E546)</f>
        <v>1</v>
      </c>
      <c r="Y546" s="208"/>
      <c r="AA546" s="817" t="s">
        <v>596</v>
      </c>
      <c r="AB546" s="973"/>
      <c r="AC546" s="973"/>
      <c r="AD546" s="818"/>
    </row>
    <row r="547" spans="3:40" ht="40" customHeight="1" x14ac:dyDescent="0.4">
      <c r="E547" s="817" t="s">
        <v>597</v>
      </c>
      <c r="F547" s="973"/>
      <c r="G547" s="973"/>
      <c r="H547" s="818"/>
      <c r="I547" s="283">
        <f>COUNTIFS('All groups'!$AEF:$AEF,E547)</f>
        <v>1</v>
      </c>
      <c r="Y547" s="208"/>
      <c r="AA547" s="817" t="s">
        <v>597</v>
      </c>
      <c r="AB547" s="973"/>
      <c r="AC547" s="973"/>
      <c r="AD547" s="818"/>
    </row>
    <row r="548" spans="3:40" ht="40" customHeight="1" x14ac:dyDescent="0.4">
      <c r="Y548" s="208"/>
      <c r="AJ548" s="201"/>
      <c r="AK548" s="201"/>
      <c r="AL548" s="201"/>
      <c r="AM548" s="201"/>
      <c r="AN548" s="201"/>
    </row>
    <row r="549" spans="3:40" ht="40" customHeight="1" x14ac:dyDescent="0.35">
      <c r="C549" s="906" t="s">
        <v>598</v>
      </c>
      <c r="D549" s="907"/>
      <c r="E549" s="907"/>
      <c r="F549" s="907"/>
      <c r="G549" s="907"/>
      <c r="H549" s="907"/>
      <c r="I549" s="907"/>
      <c r="J549" s="907"/>
      <c r="K549" s="907"/>
      <c r="L549" s="908"/>
      <c r="N549" s="294"/>
      <c r="Y549" s="906" t="s">
        <v>598</v>
      </c>
      <c r="Z549" s="907"/>
      <c r="AA549" s="907"/>
      <c r="AB549" s="907"/>
      <c r="AC549" s="907"/>
      <c r="AD549" s="907"/>
      <c r="AE549" s="907"/>
      <c r="AF549" s="907"/>
      <c r="AG549" s="907"/>
      <c r="AH549" s="908"/>
      <c r="AJ549" s="294"/>
      <c r="AK549" s="201"/>
      <c r="AL549" s="201"/>
      <c r="AM549" s="201"/>
      <c r="AN549" s="201"/>
    </row>
    <row r="550" spans="3:40" ht="40" customHeight="1" x14ac:dyDescent="0.35">
      <c r="C550" s="241"/>
      <c r="D550" s="241"/>
      <c r="E550" s="241"/>
      <c r="F550" s="241"/>
      <c r="G550" s="241"/>
      <c r="H550" s="241"/>
      <c r="I550" s="241"/>
      <c r="J550" s="241"/>
      <c r="K550" s="241"/>
      <c r="L550" s="241"/>
      <c r="Y550" s="241"/>
      <c r="Z550" s="241"/>
      <c r="AA550" s="241"/>
      <c r="AB550" s="241"/>
      <c r="AC550" s="241"/>
      <c r="AD550" s="241"/>
      <c r="AE550" s="241"/>
      <c r="AF550" s="241"/>
      <c r="AG550" s="241"/>
      <c r="AH550" s="241"/>
      <c r="AJ550" s="201"/>
      <c r="AK550" s="201"/>
      <c r="AL550" s="201"/>
      <c r="AM550" s="201"/>
      <c r="AN550" s="201"/>
    </row>
    <row r="551" spans="3:40" ht="40" customHeight="1" x14ac:dyDescent="0.35">
      <c r="C551" s="241"/>
      <c r="D551" s="316"/>
      <c r="E551" s="279" t="s">
        <v>110</v>
      </c>
      <c r="F551" s="289" t="s">
        <v>111</v>
      </c>
      <c r="G551" s="369" t="s">
        <v>359</v>
      </c>
      <c r="H551" s="201"/>
      <c r="I551" s="241"/>
      <c r="J551" s="241"/>
      <c r="K551" s="241"/>
      <c r="L551" s="241"/>
      <c r="Y551" s="241"/>
      <c r="AA551" s="279" t="s">
        <v>110</v>
      </c>
      <c r="AB551" s="289" t="s">
        <v>111</v>
      </c>
      <c r="AC551" s="241"/>
      <c r="AD551" s="241"/>
      <c r="AE551" s="241"/>
      <c r="AF551" s="241"/>
      <c r="AG551" s="241"/>
      <c r="AH551" s="241"/>
      <c r="AM551" s="201"/>
      <c r="AN551" s="201"/>
    </row>
    <row r="552" spans="3:40" ht="40" customHeight="1" x14ac:dyDescent="0.5">
      <c r="D552" s="315" t="s">
        <v>599</v>
      </c>
      <c r="E552" s="273">
        <v>6</v>
      </c>
      <c r="F552" s="273">
        <v>9</v>
      </c>
      <c r="G552" s="422">
        <v>25</v>
      </c>
      <c r="H552" s="437"/>
      <c r="S552" s="437"/>
      <c r="Y552" s="208"/>
      <c r="Z552" s="365" t="s">
        <v>599</v>
      </c>
      <c r="AA552" s="410">
        <v>2</v>
      </c>
      <c r="AB552" s="410">
        <v>1</v>
      </c>
    </row>
    <row r="553" spans="3:40" ht="68.5" customHeight="1" x14ac:dyDescent="0.5">
      <c r="D553" s="315" t="s">
        <v>600</v>
      </c>
      <c r="E553" s="1033" t="s">
        <v>601</v>
      </c>
      <c r="F553" s="1033"/>
      <c r="G553" s="1033"/>
      <c r="H553" s="437"/>
      <c r="S553" s="437"/>
      <c r="Y553" s="208"/>
      <c r="Z553" s="365" t="s">
        <v>600</v>
      </c>
      <c r="AA553" s="1035" t="s">
        <v>595</v>
      </c>
      <c r="AB553" s="1000"/>
    </row>
    <row r="554" spans="3:40" ht="40" customHeight="1" x14ac:dyDescent="0.4">
      <c r="D554" s="201"/>
      <c r="E554" s="201"/>
      <c r="F554" s="201"/>
      <c r="G554" s="201"/>
      <c r="H554" s="201"/>
      <c r="Y554" s="208"/>
    </row>
    <row r="555" spans="3:40" ht="40" customHeight="1" x14ac:dyDescent="0.5">
      <c r="D555" s="315" t="s">
        <v>602</v>
      </c>
      <c r="E555" s="273">
        <v>3</v>
      </c>
      <c r="F555" s="273">
        <v>9</v>
      </c>
      <c r="G555" s="422">
        <v>22</v>
      </c>
      <c r="H555" s="437"/>
      <c r="I555" s="201"/>
      <c r="J555" s="201"/>
      <c r="K555" s="201"/>
      <c r="L555" s="201"/>
      <c r="M555" s="201"/>
      <c r="S555" s="437"/>
      <c r="Y555" s="208"/>
      <c r="Z555" s="365" t="s">
        <v>602</v>
      </c>
      <c r="AA555" s="422">
        <v>1</v>
      </c>
      <c r="AB555" s="410">
        <v>2</v>
      </c>
      <c r="AE555" s="201"/>
      <c r="AF555" s="201"/>
      <c r="AG555" s="201"/>
      <c r="AH555" s="201"/>
      <c r="AI555" s="201"/>
    </row>
    <row r="556" spans="3:40" ht="57.65" customHeight="1" x14ac:dyDescent="0.4">
      <c r="D556" s="315" t="s">
        <v>603</v>
      </c>
      <c r="E556" s="1033" t="s">
        <v>604</v>
      </c>
      <c r="F556" s="1033"/>
      <c r="G556" s="1033"/>
      <c r="I556" s="201"/>
      <c r="J556" s="201"/>
      <c r="K556" s="201"/>
      <c r="L556" s="201"/>
      <c r="M556" s="201"/>
      <c r="Y556" s="208"/>
      <c r="Z556" s="365" t="s">
        <v>603</v>
      </c>
      <c r="AA556" s="1038"/>
      <c r="AB556" s="1039"/>
      <c r="AE556" s="201"/>
      <c r="AF556" s="201"/>
      <c r="AG556" s="201"/>
      <c r="AH556" s="201"/>
      <c r="AI556" s="201"/>
    </row>
    <row r="557" spans="3:40" ht="40" customHeight="1" x14ac:dyDescent="0.4">
      <c r="D557" s="201"/>
      <c r="E557" s="201"/>
      <c r="F557" s="201"/>
      <c r="I557" s="201"/>
      <c r="J557" s="201"/>
      <c r="K557" s="201"/>
      <c r="L557" s="201"/>
      <c r="M557" s="201"/>
      <c r="Y557" s="208"/>
      <c r="AE557" s="201"/>
      <c r="AF557" s="201"/>
      <c r="AG557" s="201"/>
      <c r="AH557" s="201"/>
      <c r="AI557" s="201"/>
    </row>
    <row r="558" spans="3:40" ht="40" customHeight="1" x14ac:dyDescent="0.4">
      <c r="D558" s="315" t="s">
        <v>605</v>
      </c>
      <c r="E558" s="1034" t="s">
        <v>606</v>
      </c>
      <c r="F558" s="1034"/>
      <c r="I558" s="201"/>
      <c r="J558" s="201"/>
      <c r="K558" s="201"/>
      <c r="L558" s="201"/>
      <c r="M558" s="201"/>
      <c r="Y558" s="208"/>
      <c r="Z558" s="365" t="s">
        <v>605</v>
      </c>
      <c r="AA558" s="1036" t="s">
        <v>606</v>
      </c>
      <c r="AB558" s="1037"/>
      <c r="AE558" s="201"/>
      <c r="AF558" s="201"/>
      <c r="AG558" s="201"/>
      <c r="AH558" s="201"/>
      <c r="AI558" s="201"/>
    </row>
    <row r="559" spans="3:40" ht="40" customHeight="1" x14ac:dyDescent="0.4">
      <c r="I559" s="201"/>
      <c r="J559" s="201"/>
      <c r="K559" s="201"/>
      <c r="L559" s="201"/>
      <c r="M559" s="201"/>
      <c r="N559"/>
      <c r="O559"/>
      <c r="Q559"/>
      <c r="R559"/>
      <c r="Y559" s="208"/>
      <c r="AE559" s="201"/>
      <c r="AF559" s="201"/>
      <c r="AG559" s="201"/>
      <c r="AH559" s="201"/>
      <c r="AI559" s="201"/>
      <c r="AL559" s="201"/>
    </row>
    <row r="560" spans="3:40" ht="40" customHeight="1" x14ac:dyDescent="0.4">
      <c r="I560" s="201"/>
      <c r="J560" s="201"/>
      <c r="K560" s="201"/>
      <c r="L560" s="201"/>
      <c r="M560" s="201"/>
      <c r="Q560"/>
      <c r="R560"/>
      <c r="Y560" s="208"/>
      <c r="AE560" s="201"/>
      <c r="AF560" s="201"/>
      <c r="AG560" s="201"/>
      <c r="AH560" s="201"/>
      <c r="AI560" s="201"/>
      <c r="AJ560" s="201"/>
      <c r="AK560" s="201"/>
      <c r="AL560" s="201"/>
    </row>
    <row r="561" spans="3:43" ht="40" customHeight="1" x14ac:dyDescent="0.4">
      <c r="I561" s="201"/>
      <c r="J561" s="201"/>
      <c r="K561" s="201"/>
      <c r="L561" s="201"/>
      <c r="M561" s="201"/>
      <c r="N561"/>
      <c r="O561"/>
      <c r="P561"/>
      <c r="Q561"/>
      <c r="R561"/>
      <c r="Y561" s="208"/>
      <c r="AE561" s="201"/>
      <c r="AF561" s="201"/>
      <c r="AG561" s="201"/>
      <c r="AH561" s="201"/>
      <c r="AI561" s="201"/>
    </row>
    <row r="562" spans="3:43" ht="70" customHeight="1" x14ac:dyDescent="0.35">
      <c r="C562" s="906" t="s">
        <v>607</v>
      </c>
      <c r="D562" s="907"/>
      <c r="E562" s="907"/>
      <c r="F562" s="907"/>
      <c r="G562" s="907"/>
      <c r="H562" s="907"/>
      <c r="I562" s="907"/>
      <c r="J562" s="907"/>
      <c r="K562" s="907"/>
      <c r="L562" s="908"/>
      <c r="M562" s="201"/>
      <c r="N562"/>
      <c r="O562"/>
      <c r="P562"/>
      <c r="Q562"/>
      <c r="R562"/>
      <c r="Y562" s="906" t="s">
        <v>607</v>
      </c>
      <c r="Z562" s="907"/>
      <c r="AA562" s="907"/>
      <c r="AB562" s="907"/>
      <c r="AC562" s="907"/>
      <c r="AD562" s="907"/>
      <c r="AE562" s="907"/>
      <c r="AF562" s="907"/>
      <c r="AG562" s="907"/>
      <c r="AH562" s="908"/>
      <c r="AI562" s="201"/>
    </row>
    <row r="563" spans="3:43" ht="40" customHeight="1" x14ac:dyDescent="0.4">
      <c r="I563" s="201"/>
      <c r="J563" s="201"/>
      <c r="K563" s="201"/>
      <c r="L563" s="201"/>
      <c r="M563" s="201"/>
      <c r="N563"/>
      <c r="O563"/>
      <c r="Q563"/>
      <c r="R563"/>
      <c r="Y563" s="208"/>
      <c r="AE563" s="201"/>
      <c r="AF563" s="201"/>
      <c r="AG563" s="201"/>
      <c r="AH563" s="201"/>
      <c r="AI563" s="201"/>
      <c r="AL563" s="201"/>
    </row>
    <row r="564" spans="3:43" ht="40" customHeight="1" x14ac:dyDescent="0.35">
      <c r="C564" s="412" t="s">
        <v>608</v>
      </c>
      <c r="D564" s="905" t="s">
        <v>609</v>
      </c>
      <c r="E564" s="905"/>
      <c r="F564" s="905"/>
      <c r="G564" s="905"/>
      <c r="H564" s="905"/>
      <c r="I564" s="905"/>
      <c r="J564" s="905"/>
      <c r="K564" s="905"/>
      <c r="L564" s="905"/>
      <c r="M564" s="201"/>
      <c r="N564"/>
      <c r="Y564" s="417" t="s">
        <v>610</v>
      </c>
      <c r="Z564" s="905" t="s">
        <v>611</v>
      </c>
      <c r="AA564" s="905"/>
      <c r="AB564" s="905"/>
      <c r="AC564" s="905"/>
      <c r="AD564" s="905"/>
      <c r="AE564" s="905"/>
      <c r="AF564" s="905"/>
      <c r="AG564" s="905"/>
      <c r="AH564" s="905"/>
      <c r="AI564" s="201"/>
      <c r="AK564" s="201"/>
      <c r="AL564" s="201"/>
      <c r="AM564" s="201"/>
      <c r="AN564" s="201"/>
    </row>
    <row r="565" spans="3:43" ht="87.65" customHeight="1" x14ac:dyDescent="0.35">
      <c r="C565" s="412" t="s">
        <v>363</v>
      </c>
      <c r="D565" s="905" t="s">
        <v>612</v>
      </c>
      <c r="E565" s="905"/>
      <c r="F565" s="905"/>
      <c r="G565" s="905"/>
      <c r="H565" s="905"/>
      <c r="I565" s="905"/>
      <c r="J565" s="905"/>
      <c r="K565" s="905"/>
      <c r="L565" s="905"/>
      <c r="M565" s="201"/>
      <c r="N565"/>
      <c r="Y565" s="417" t="s">
        <v>324</v>
      </c>
      <c r="Z565" s="905" t="s">
        <v>613</v>
      </c>
      <c r="AA565" s="905"/>
      <c r="AB565" s="905"/>
      <c r="AC565" s="905"/>
      <c r="AD565" s="905"/>
      <c r="AE565" s="905"/>
      <c r="AF565" s="905"/>
      <c r="AG565" s="905"/>
      <c r="AH565" s="905"/>
      <c r="AI565" s="201"/>
      <c r="AK565" s="201"/>
      <c r="AL565" s="201"/>
      <c r="AM565" s="201"/>
      <c r="AN565" s="201"/>
    </row>
    <row r="566" spans="3:43" ht="40" customHeight="1" x14ac:dyDescent="0.35">
      <c r="C566" s="412" t="s">
        <v>614</v>
      </c>
      <c r="D566" s="905" t="s">
        <v>615</v>
      </c>
      <c r="E566" s="905"/>
      <c r="F566" s="905"/>
      <c r="G566" s="905"/>
      <c r="H566" s="905"/>
      <c r="I566" s="905"/>
      <c r="J566" s="905"/>
      <c r="K566" s="905"/>
      <c r="L566" s="905"/>
      <c r="M566" s="201"/>
      <c r="N566"/>
      <c r="Y566" s="366"/>
      <c r="Z566" s="903"/>
      <c r="AA566" s="903"/>
      <c r="AB566" s="903"/>
      <c r="AC566" s="903"/>
      <c r="AD566" s="903"/>
      <c r="AE566" s="903"/>
      <c r="AF566" s="903"/>
      <c r="AG566" s="903"/>
      <c r="AH566" s="903"/>
      <c r="AI566" s="201"/>
      <c r="AK566" s="201"/>
      <c r="AL566" s="1040" t="s">
        <v>1845</v>
      </c>
      <c r="AM566" s="1040"/>
      <c r="AN566" s="1040"/>
    </row>
    <row r="567" spans="3:43" ht="119.5" customHeight="1" x14ac:dyDescent="0.35">
      <c r="C567" s="412" t="s">
        <v>616</v>
      </c>
      <c r="D567" s="905" t="s">
        <v>617</v>
      </c>
      <c r="E567" s="905"/>
      <c r="F567" s="905"/>
      <c r="G567" s="905"/>
      <c r="H567" s="905"/>
      <c r="I567" s="905"/>
      <c r="J567" s="905"/>
      <c r="K567" s="905"/>
      <c r="L567" s="905"/>
      <c r="Y567" s="366"/>
      <c r="Z567" s="903"/>
      <c r="AA567" s="903"/>
      <c r="AB567" s="903"/>
      <c r="AC567" s="903"/>
      <c r="AD567" s="903"/>
      <c r="AE567" s="903"/>
      <c r="AF567" s="903"/>
      <c r="AG567" s="903"/>
      <c r="AH567" s="903"/>
      <c r="AL567" s="1032" t="s">
        <v>618</v>
      </c>
      <c r="AM567" s="1032"/>
      <c r="AN567" s="1032"/>
    </row>
    <row r="568" spans="3:43" ht="40" customHeight="1" x14ac:dyDescent="0.55000000000000004">
      <c r="C568" s="412" t="s">
        <v>619</v>
      </c>
      <c r="D568" s="905" t="s">
        <v>620</v>
      </c>
      <c r="E568" s="905"/>
      <c r="F568" s="905"/>
      <c r="G568" s="905"/>
      <c r="H568" s="905"/>
      <c r="I568" s="905"/>
      <c r="J568" s="905"/>
      <c r="K568" s="905"/>
      <c r="L568" s="905"/>
      <c r="Y568" s="772" t="s">
        <v>621</v>
      </c>
      <c r="Z568" s="772"/>
      <c r="AA568" s="772"/>
      <c r="AB568" s="772"/>
      <c r="AC568" s="772"/>
      <c r="AD568" s="772"/>
      <c r="AE568" s="772"/>
      <c r="AF568" s="772"/>
      <c r="AG568" s="772"/>
      <c r="AH568" s="772"/>
      <c r="AJ568" s="201"/>
      <c r="AK568" s="317" t="s">
        <v>110</v>
      </c>
      <c r="AM568" s="248"/>
      <c r="AO568" s="318" t="s">
        <v>111</v>
      </c>
    </row>
    <row r="569" spans="3:43" ht="40" customHeight="1" x14ac:dyDescent="0.55000000000000004">
      <c r="C569" s="412" t="s">
        <v>370</v>
      </c>
      <c r="D569" s="905" t="s">
        <v>622</v>
      </c>
      <c r="E569" s="905"/>
      <c r="F569" s="905"/>
      <c r="G569" s="905"/>
      <c r="H569" s="905"/>
      <c r="I569" s="905"/>
      <c r="J569" s="905"/>
      <c r="K569" s="905"/>
      <c r="L569" s="905"/>
      <c r="AJ569" s="201"/>
      <c r="AK569" s="248">
        <f>COUNTIF('All groups'!$QV:$QV,"Yes")</f>
        <v>4</v>
      </c>
      <c r="AM569" s="248"/>
      <c r="AO569" s="248">
        <f>COUNTIF('All groups'!$QV:$QV,"No")</f>
        <v>1</v>
      </c>
      <c r="AP569" s="909" t="s">
        <v>623</v>
      </c>
      <c r="AQ569" s="909"/>
    </row>
    <row r="570" spans="3:43" ht="40" customHeight="1" x14ac:dyDescent="0.55000000000000004">
      <c r="C570" s="412" t="s">
        <v>413</v>
      </c>
      <c r="D570" s="982" t="s">
        <v>624</v>
      </c>
      <c r="E570" s="983"/>
      <c r="F570" s="983"/>
      <c r="G570" s="983"/>
      <c r="H570" s="983"/>
      <c r="I570" s="983"/>
      <c r="J570" s="983"/>
      <c r="K570" s="983"/>
      <c r="L570" s="984"/>
      <c r="AJ570" s="201"/>
      <c r="AK570" s="248"/>
      <c r="AM570" s="248"/>
      <c r="AO570" s="248"/>
      <c r="AP570" s="416"/>
      <c r="AQ570" s="416"/>
    </row>
    <row r="571" spans="3:43" ht="40" customHeight="1" x14ac:dyDescent="0.35">
      <c r="C571" s="412" t="s">
        <v>421</v>
      </c>
      <c r="D571" s="905" t="s">
        <v>625</v>
      </c>
      <c r="E571" s="905"/>
      <c r="F571" s="905"/>
      <c r="G571" s="905"/>
      <c r="H571" s="905"/>
      <c r="I571" s="905"/>
      <c r="J571" s="905"/>
      <c r="K571" s="905"/>
      <c r="L571" s="905"/>
      <c r="W571" s="422" t="s">
        <v>1957</v>
      </c>
      <c r="X571" s="422" t="s">
        <v>1856</v>
      </c>
      <c r="Y571" s="202"/>
      <c r="Z571" s="202"/>
      <c r="AA571" s="206" t="s">
        <v>127</v>
      </c>
      <c r="AB571" s="206" t="s">
        <v>128</v>
      </c>
      <c r="AC571" s="206" t="s">
        <v>129</v>
      </c>
      <c r="AD571" s="206" t="s">
        <v>130</v>
      </c>
      <c r="AE571" s="206" t="s">
        <v>131</v>
      </c>
      <c r="AF571" s="206" t="s">
        <v>132</v>
      </c>
      <c r="AG571" s="207" t="s">
        <v>133</v>
      </c>
      <c r="AH571" s="202"/>
      <c r="AJ571" s="202"/>
      <c r="AK571" s="206" t="str">
        <f t="shared" ref="AK571" si="366">AA571</f>
        <v>No, it did not apply</v>
      </c>
      <c r="AL571" s="206" t="str">
        <f t="shared" ref="AL571" si="367">AB571</f>
        <v>Not important</v>
      </c>
      <c r="AM571" s="206" t="str">
        <f t="shared" ref="AM571" si="368">AC571</f>
        <v>Somewhat important</v>
      </c>
      <c r="AN571" s="206" t="str">
        <f t="shared" ref="AN571" si="369">AD571</f>
        <v>Slightly important</v>
      </c>
      <c r="AO571" s="206" t="str">
        <f t="shared" ref="AO571" si="370">AE571</f>
        <v>Very important</v>
      </c>
      <c r="AP571" s="206" t="str">
        <f t="shared" ref="AP571" si="371">AF571</f>
        <v>Extremely important</v>
      </c>
    </row>
    <row r="572" spans="3:43" ht="40" customHeight="1" x14ac:dyDescent="0.4">
      <c r="W572" s="422">
        <f>SUM(AC572:AD572)</f>
        <v>0</v>
      </c>
      <c r="X572" s="422">
        <f>SUM(AE572:AF572)</f>
        <v>0</v>
      </c>
      <c r="Z572" s="340" t="s">
        <v>626</v>
      </c>
      <c r="AA572" s="422">
        <f>COUNTIF('All groups'!$QW:$QW,AA$29)</f>
        <v>4</v>
      </c>
      <c r="AB572" s="422">
        <f>COUNTIF('All groups'!$QW:$QW,AB$29)</f>
        <v>0</v>
      </c>
      <c r="AC572" s="422">
        <f>COUNTIF('All groups'!$QW:$QW,AC$29)</f>
        <v>0</v>
      </c>
      <c r="AD572" s="422">
        <f>COUNTIF('All groups'!$QW:$QW,AD$29)</f>
        <v>0</v>
      </c>
      <c r="AE572" s="422">
        <f>COUNTIF('All groups'!$QW:$QW,AE$29)</f>
        <v>0</v>
      </c>
      <c r="AF572" s="422">
        <f>COUNTIF('All groups'!$QW:$QW,AF$29)</f>
        <v>0</v>
      </c>
      <c r="AG572" s="422">
        <f>9-SUM(AA572:AF572)</f>
        <v>5</v>
      </c>
      <c r="AJ572" s="340" t="str">
        <f t="shared" ref="AJ572:AJ615" si="372">Z572</f>
        <v>No longer felt to be supporting the curriculum sufficiently</v>
      </c>
      <c r="AK572" s="257">
        <f t="shared" ref="AK572:AP572" si="373">SUM(AA572)/4</f>
        <v>1</v>
      </c>
      <c r="AL572" s="257">
        <f t="shared" si="373"/>
        <v>0</v>
      </c>
      <c r="AM572" s="257">
        <f t="shared" si="373"/>
        <v>0</v>
      </c>
      <c r="AN572" s="257">
        <f t="shared" si="373"/>
        <v>0</v>
      </c>
      <c r="AO572" s="257">
        <f t="shared" si="373"/>
        <v>0</v>
      </c>
      <c r="AP572" s="257">
        <f t="shared" si="373"/>
        <v>0</v>
      </c>
    </row>
    <row r="573" spans="3:43" ht="40" customHeight="1" x14ac:dyDescent="0.4">
      <c r="W573" s="422">
        <f t="shared" ref="W573:W615" si="374">SUM(AC573:AD573)</f>
        <v>1</v>
      </c>
      <c r="X573" s="422">
        <f t="shared" ref="X573:X615" si="375">SUM(AE573:AF573)</f>
        <v>0</v>
      </c>
      <c r="Z573" s="340" t="s">
        <v>627</v>
      </c>
      <c r="AA573" s="422">
        <f>COUNTIF('All groups'!$QX:$QX,AA$29)</f>
        <v>3</v>
      </c>
      <c r="AB573" s="422">
        <f>COUNTIF('All groups'!$QX:$QX,AB$29)</f>
        <v>0</v>
      </c>
      <c r="AC573" s="422">
        <f>COUNTIF('All groups'!$QX:$QX,AC$29)</f>
        <v>1</v>
      </c>
      <c r="AD573" s="422">
        <f>COUNTIF('All groups'!$QX:$QX,AD$29)</f>
        <v>0</v>
      </c>
      <c r="AE573" s="422">
        <f>COUNTIF('All groups'!$QX:$QX,AE$29)</f>
        <v>0</v>
      </c>
      <c r="AF573" s="422">
        <f>COUNTIF('All groups'!$QX:$QX,AF$29)</f>
        <v>0</v>
      </c>
      <c r="AG573" s="422">
        <f t="shared" ref="AG573:AG615" si="376">9-SUM(AA573:AF573)</f>
        <v>5</v>
      </c>
      <c r="AJ573" s="340" t="str">
        <f t="shared" si="372"/>
        <v>Assisted reading did not improve reading scores sufficiently</v>
      </c>
      <c r="AK573" s="257">
        <f t="shared" ref="AK573:AK615" si="377">SUM(AA573)/4</f>
        <v>0.75</v>
      </c>
      <c r="AL573" s="257">
        <f t="shared" ref="AL573:AL615" si="378">SUM(AB573)/4</f>
        <v>0</v>
      </c>
      <c r="AM573" s="257">
        <f t="shared" ref="AM573:AM615" si="379">SUM(AC573)/4</f>
        <v>0.25</v>
      </c>
      <c r="AN573" s="257">
        <f t="shared" ref="AN573:AN615" si="380">SUM(AD573)/4</f>
        <v>0</v>
      </c>
      <c r="AO573" s="257">
        <f t="shared" ref="AO573:AO615" si="381">SUM(AE573)/4</f>
        <v>0</v>
      </c>
      <c r="AP573" s="257">
        <f t="shared" ref="AP573:AP615" si="382">SUM(AF573)/4</f>
        <v>0</v>
      </c>
    </row>
    <row r="574" spans="3:43" ht="40" customHeight="1" x14ac:dyDescent="0.4">
      <c r="W574" s="422">
        <f t="shared" si="374"/>
        <v>1</v>
      </c>
      <c r="X574" s="422">
        <f t="shared" si="375"/>
        <v>0</v>
      </c>
      <c r="Z574" s="340" t="s">
        <v>628</v>
      </c>
      <c r="AA574" s="422">
        <f>COUNTIF('All groups'!$QY:$QY,AA$29)</f>
        <v>3</v>
      </c>
      <c r="AB574" s="422">
        <f>COUNTIF('All groups'!$QY:$QY,AB$29)</f>
        <v>0</v>
      </c>
      <c r="AC574" s="422">
        <f>COUNTIF('All groups'!$QY:$QY,AC$29)</f>
        <v>0</v>
      </c>
      <c r="AD574" s="422">
        <f>COUNTIF('All groups'!$QY:$QY,AD$29)</f>
        <v>1</v>
      </c>
      <c r="AE574" s="422">
        <f>COUNTIF('All groups'!$QY:$QY,AE$29)</f>
        <v>0</v>
      </c>
      <c r="AF574" s="422">
        <f>COUNTIF('All groups'!$QY:$QY,AF$29)</f>
        <v>0</v>
      </c>
      <c r="AG574" s="422">
        <f t="shared" si="376"/>
        <v>5</v>
      </c>
      <c r="AJ574" s="340" t="str">
        <f t="shared" si="372"/>
        <v>Alternative ways to achieve learning outcomes used</v>
      </c>
      <c r="AK574" s="257">
        <f t="shared" si="377"/>
        <v>0.75</v>
      </c>
      <c r="AL574" s="257">
        <f t="shared" si="378"/>
        <v>0</v>
      </c>
      <c r="AM574" s="257">
        <f t="shared" si="379"/>
        <v>0</v>
      </c>
      <c r="AN574" s="257">
        <f t="shared" si="380"/>
        <v>0.25</v>
      </c>
      <c r="AO574" s="257">
        <f t="shared" si="381"/>
        <v>0</v>
      </c>
      <c r="AP574" s="257">
        <f t="shared" si="382"/>
        <v>0</v>
      </c>
    </row>
    <row r="575" spans="3:43" ht="40" customHeight="1" x14ac:dyDescent="0.4">
      <c r="W575" s="422">
        <f t="shared" si="374"/>
        <v>0</v>
      </c>
      <c r="X575" s="422">
        <f t="shared" si="375"/>
        <v>0</v>
      </c>
      <c r="Z575" s="340" t="s">
        <v>629</v>
      </c>
      <c r="AA575" s="422">
        <f>COUNTIF('All groups'!$QZ:$QZ,AA$29)</f>
        <v>4</v>
      </c>
      <c r="AB575" s="422">
        <f>COUNTIF('All groups'!$QZ:$QZ,AB$29)</f>
        <v>0</v>
      </c>
      <c r="AC575" s="422">
        <f>COUNTIF('All groups'!$QZ:$QZ,AC$29)</f>
        <v>0</v>
      </c>
      <c r="AD575" s="422">
        <f>COUNTIF('All groups'!$QZ:$QZ,AD$29)</f>
        <v>0</v>
      </c>
      <c r="AE575" s="422">
        <f>COUNTIF('All groups'!$QZ:$QZ,AE$29)</f>
        <v>0</v>
      </c>
      <c r="AF575" s="422">
        <f>COUNTIF('All groups'!$QZ:$QZ,AF$29)</f>
        <v>0</v>
      </c>
      <c r="AG575" s="422">
        <f t="shared" si="376"/>
        <v>5</v>
      </c>
      <c r="AJ575" s="340" t="str">
        <f t="shared" si="372"/>
        <v>Alternative ways to achieve social, emotional, and mental health outcomes used</v>
      </c>
      <c r="AK575" s="257">
        <f t="shared" si="377"/>
        <v>1</v>
      </c>
      <c r="AL575" s="257">
        <f t="shared" si="378"/>
        <v>0</v>
      </c>
      <c r="AM575" s="257">
        <f t="shared" si="379"/>
        <v>0</v>
      </c>
      <c r="AN575" s="257">
        <f t="shared" si="380"/>
        <v>0</v>
      </c>
      <c r="AO575" s="257">
        <f t="shared" si="381"/>
        <v>0</v>
      </c>
      <c r="AP575" s="257">
        <f t="shared" si="382"/>
        <v>0</v>
      </c>
    </row>
    <row r="576" spans="3:43" ht="45.65" customHeight="1" x14ac:dyDescent="0.4">
      <c r="W576" s="422">
        <f t="shared" si="374"/>
        <v>0</v>
      </c>
      <c r="X576" s="422">
        <f t="shared" si="375"/>
        <v>1</v>
      </c>
      <c r="Z576" s="340" t="s">
        <v>630</v>
      </c>
      <c r="AA576" s="422">
        <f>COUNTIF('All groups'!$RA:$RA,AA$29)</f>
        <v>3</v>
      </c>
      <c r="AB576" s="422">
        <f>COUNTIF('All groups'!$RA:$RA,AB$29)</f>
        <v>0</v>
      </c>
      <c r="AC576" s="422">
        <f>COUNTIF('All groups'!$RA:$RA,AC$29)</f>
        <v>0</v>
      </c>
      <c r="AD576" s="422">
        <f>COUNTIF('All groups'!$RA:$RA,AD$29)</f>
        <v>0</v>
      </c>
      <c r="AE576" s="422">
        <f>COUNTIF('All groups'!$RA:$RA,AE$29)</f>
        <v>1</v>
      </c>
      <c r="AF576" s="422">
        <f>COUNTIF('All groups'!$RA:$RA,AF$29)</f>
        <v>0</v>
      </c>
      <c r="AG576" s="422">
        <f t="shared" si="376"/>
        <v>5</v>
      </c>
      <c r="AJ576" s="340" t="str">
        <f t="shared" si="372"/>
        <v xml:space="preserve"> Difficulties with ownership of the animal if owned by the school</v>
      </c>
      <c r="AK576" s="257">
        <f t="shared" si="377"/>
        <v>0.75</v>
      </c>
      <c r="AL576" s="257">
        <f t="shared" si="378"/>
        <v>0</v>
      </c>
      <c r="AM576" s="257">
        <f t="shared" si="379"/>
        <v>0</v>
      </c>
      <c r="AN576" s="257">
        <f t="shared" si="380"/>
        <v>0</v>
      </c>
      <c r="AO576" s="257">
        <f t="shared" si="381"/>
        <v>0.25</v>
      </c>
      <c r="AP576" s="257">
        <f t="shared" si="382"/>
        <v>0</v>
      </c>
    </row>
    <row r="577" spans="23:42" ht="53.15" customHeight="1" x14ac:dyDescent="0.4">
      <c r="W577" s="422">
        <f t="shared" si="374"/>
        <v>0</v>
      </c>
      <c r="X577" s="422">
        <f t="shared" si="375"/>
        <v>1</v>
      </c>
      <c r="Z577" s="340" t="s">
        <v>631</v>
      </c>
      <c r="AA577" s="422">
        <f>COUNTIF('All groups'!$RB:$RB,AA$29)</f>
        <v>3</v>
      </c>
      <c r="AB577" s="422">
        <f>COUNTIF('All groups'!$RB:$RB,AB$29)</f>
        <v>0</v>
      </c>
      <c r="AC577" s="422">
        <f>COUNTIF('All groups'!$RB:$RB,AC$29)</f>
        <v>0</v>
      </c>
      <c r="AD577" s="422">
        <f>COUNTIF('All groups'!$RB:$RB,AD$29)</f>
        <v>0</v>
      </c>
      <c r="AE577" s="422">
        <f>COUNTIF('All groups'!$RB:$RB,AE$29)</f>
        <v>1</v>
      </c>
      <c r="AF577" s="422">
        <f>COUNTIF('All groups'!$RB:$RB,AF$29)</f>
        <v>0</v>
      </c>
      <c r="AG577" s="422">
        <f t="shared" si="376"/>
        <v>5</v>
      </c>
      <c r="AJ577" s="340" t="str">
        <f t="shared" si="372"/>
        <v>Difficulties with ownership of the animal if owned by member of staff</v>
      </c>
      <c r="AK577" s="257">
        <f t="shared" si="377"/>
        <v>0.75</v>
      </c>
      <c r="AL577" s="257">
        <f t="shared" si="378"/>
        <v>0</v>
      </c>
      <c r="AM577" s="257">
        <f t="shared" si="379"/>
        <v>0</v>
      </c>
      <c r="AN577" s="257">
        <f t="shared" si="380"/>
        <v>0</v>
      </c>
      <c r="AO577" s="257">
        <f t="shared" si="381"/>
        <v>0.25</v>
      </c>
      <c r="AP577" s="257">
        <f t="shared" si="382"/>
        <v>0</v>
      </c>
    </row>
    <row r="578" spans="23:42" ht="55.5" x14ac:dyDescent="0.4">
      <c r="W578" s="422">
        <f t="shared" si="374"/>
        <v>0</v>
      </c>
      <c r="X578" s="422">
        <f t="shared" si="375"/>
        <v>1</v>
      </c>
      <c r="Z578" s="340" t="s">
        <v>632</v>
      </c>
      <c r="AA578" s="422">
        <f>COUNTIF('All groups'!$RC:$RC,AA$29)</f>
        <v>3</v>
      </c>
      <c r="AB578" s="422">
        <f>COUNTIF('All groups'!$RC:$RC,AB$29)</f>
        <v>0</v>
      </c>
      <c r="AC578" s="422">
        <f>COUNTIF('All groups'!$RC:$RC,AC$29)</f>
        <v>0</v>
      </c>
      <c r="AD578" s="422">
        <f>COUNTIF('All groups'!$RC:$RC,AD$29)</f>
        <v>0</v>
      </c>
      <c r="AE578" s="422">
        <f>COUNTIF('All groups'!$RC:$RC,AE$29)</f>
        <v>1</v>
      </c>
      <c r="AF578" s="422">
        <f>COUNTIF('All groups'!$RC:$RC,AF$29)</f>
        <v>0</v>
      </c>
      <c r="AG578" s="422">
        <f t="shared" si="376"/>
        <v>5</v>
      </c>
      <c r="AJ578" s="340" t="str">
        <f t="shared" si="372"/>
        <v>Difficulties with ownership of the animal if owned by external organisation</v>
      </c>
      <c r="AK578" s="257">
        <f t="shared" si="377"/>
        <v>0.75</v>
      </c>
      <c r="AL578" s="257">
        <f t="shared" si="378"/>
        <v>0</v>
      </c>
      <c r="AM578" s="257">
        <f t="shared" si="379"/>
        <v>0</v>
      </c>
      <c r="AN578" s="257">
        <f t="shared" si="380"/>
        <v>0</v>
      </c>
      <c r="AO578" s="257">
        <f t="shared" si="381"/>
        <v>0.25</v>
      </c>
      <c r="AP578" s="257">
        <f t="shared" si="382"/>
        <v>0</v>
      </c>
    </row>
    <row r="579" spans="23:42" ht="65.5" customHeight="1" x14ac:dyDescent="0.4">
      <c r="W579" s="422">
        <f t="shared" si="374"/>
        <v>0</v>
      </c>
      <c r="X579" s="422">
        <f t="shared" si="375"/>
        <v>0</v>
      </c>
      <c r="Z579" s="340" t="s">
        <v>633</v>
      </c>
      <c r="AA579" s="422">
        <f>COUNTIF('All groups'!$RD:$RD,AA$29)</f>
        <v>4</v>
      </c>
      <c r="AB579" s="422">
        <f>COUNTIF('All groups'!$RD:$RD,AB$29)</f>
        <v>0</v>
      </c>
      <c r="AC579" s="422">
        <f>COUNTIF('All groups'!$RD:$RD,AC$29)</f>
        <v>0</v>
      </c>
      <c r="AD579" s="422">
        <f>COUNTIF('All groups'!$RD:$RD,AD$29)</f>
        <v>0</v>
      </c>
      <c r="AE579" s="422">
        <f>COUNTIF('All groups'!$RD:$RD,AE$29)</f>
        <v>0</v>
      </c>
      <c r="AF579" s="422">
        <f>COUNTIF('All groups'!$RD:$RD,AF$29)</f>
        <v>0</v>
      </c>
      <c r="AG579" s="422">
        <f t="shared" si="376"/>
        <v>5</v>
      </c>
      <c r="AJ579" s="340" t="str">
        <f t="shared" si="372"/>
        <v>Animal was not suitable to match the identified need e.g., teaching the curriculum, wellbeing</v>
      </c>
      <c r="AK579" s="257">
        <f t="shared" si="377"/>
        <v>1</v>
      </c>
      <c r="AL579" s="257">
        <f t="shared" si="378"/>
        <v>0</v>
      </c>
      <c r="AM579" s="257">
        <f t="shared" si="379"/>
        <v>0</v>
      </c>
      <c r="AN579" s="257">
        <f t="shared" si="380"/>
        <v>0</v>
      </c>
      <c r="AO579" s="257">
        <f t="shared" si="381"/>
        <v>0</v>
      </c>
      <c r="AP579" s="257">
        <f t="shared" si="382"/>
        <v>0</v>
      </c>
    </row>
    <row r="580" spans="23:42" ht="37" x14ac:dyDescent="0.4">
      <c r="W580" s="422">
        <f t="shared" si="374"/>
        <v>0</v>
      </c>
      <c r="X580" s="422">
        <f t="shared" si="375"/>
        <v>0</v>
      </c>
      <c r="Z580" s="340" t="s">
        <v>634</v>
      </c>
      <c r="AA580" s="422">
        <f>COUNTIF('All groups'!$RE:$RE,AA$29)</f>
        <v>4</v>
      </c>
      <c r="AB580" s="422">
        <f>COUNTIF('All groups'!$RE:$RE,AB$29)</f>
        <v>0</v>
      </c>
      <c r="AC580" s="422">
        <f>COUNTIF('All groups'!$RE:$RE,AC$29)</f>
        <v>0</v>
      </c>
      <c r="AD580" s="422">
        <f>COUNTIF('All groups'!$RE:$RE,AD$29)</f>
        <v>0</v>
      </c>
      <c r="AE580" s="422">
        <f>COUNTIF('All groups'!$RE:$RE,AE$29)</f>
        <v>0</v>
      </c>
      <c r="AF580" s="422">
        <f>COUNTIF('All groups'!$RE:$RE,AF$29)</f>
        <v>0</v>
      </c>
      <c r="AG580" s="422">
        <f t="shared" si="376"/>
        <v>5</v>
      </c>
      <c r="AJ580" s="340" t="str">
        <f t="shared" si="372"/>
        <v>Animal was no longer suitable due to its breed / type / size</v>
      </c>
      <c r="AK580" s="257">
        <f t="shared" si="377"/>
        <v>1</v>
      </c>
      <c r="AL580" s="257">
        <f t="shared" si="378"/>
        <v>0</v>
      </c>
      <c r="AM580" s="257">
        <f t="shared" si="379"/>
        <v>0</v>
      </c>
      <c r="AN580" s="257">
        <f t="shared" si="380"/>
        <v>0</v>
      </c>
      <c r="AO580" s="257">
        <f t="shared" si="381"/>
        <v>0</v>
      </c>
      <c r="AP580" s="257">
        <f t="shared" si="382"/>
        <v>0</v>
      </c>
    </row>
    <row r="581" spans="23:42" ht="47.5" customHeight="1" x14ac:dyDescent="0.4">
      <c r="W581" s="422">
        <f t="shared" si="374"/>
        <v>0</v>
      </c>
      <c r="X581" s="422">
        <f t="shared" si="375"/>
        <v>0</v>
      </c>
      <c r="Z581" s="340" t="s">
        <v>635</v>
      </c>
      <c r="AA581" s="422">
        <f>COUNTIF('All groups'!$RF:$RF,AA$29)</f>
        <v>4</v>
      </c>
      <c r="AB581" s="422">
        <f>COUNTIF('All groups'!$RF:$RF,AB$29)</f>
        <v>0</v>
      </c>
      <c r="AC581" s="422">
        <f>COUNTIF('All groups'!$RF:$RF,AC$29)</f>
        <v>0</v>
      </c>
      <c r="AD581" s="422">
        <f>COUNTIF('All groups'!$RF:$RF,AD$29)</f>
        <v>0</v>
      </c>
      <c r="AE581" s="422">
        <f>COUNTIF('All groups'!$RF:$RF,AE$29)</f>
        <v>0</v>
      </c>
      <c r="AF581" s="422">
        <f>COUNTIF('All groups'!$RF:$RF,AF$29)</f>
        <v>0</v>
      </c>
      <c r="AG581" s="422">
        <f t="shared" si="376"/>
        <v>5</v>
      </c>
      <c r="AJ581" s="340" t="str">
        <f t="shared" si="372"/>
        <v>Animal was no longer suitable due to its temperament</v>
      </c>
      <c r="AK581" s="257">
        <f t="shared" si="377"/>
        <v>1</v>
      </c>
      <c r="AL581" s="257">
        <f t="shared" si="378"/>
        <v>0</v>
      </c>
      <c r="AM581" s="257">
        <f t="shared" si="379"/>
        <v>0</v>
      </c>
      <c r="AN581" s="257">
        <f t="shared" si="380"/>
        <v>0</v>
      </c>
      <c r="AO581" s="257">
        <f t="shared" si="381"/>
        <v>0</v>
      </c>
      <c r="AP581" s="257">
        <f t="shared" si="382"/>
        <v>0</v>
      </c>
    </row>
    <row r="582" spans="23:42" ht="37" x14ac:dyDescent="0.4">
      <c r="W582" s="422">
        <f t="shared" si="374"/>
        <v>0</v>
      </c>
      <c r="X582" s="422">
        <f t="shared" si="375"/>
        <v>0</v>
      </c>
      <c r="Z582" s="340" t="s">
        <v>155</v>
      </c>
      <c r="AA582" s="422">
        <f>COUNTIF('All groups'!$RG:$RG,AA$29)</f>
        <v>4</v>
      </c>
      <c r="AB582" s="422">
        <f>COUNTIF('All groups'!$RG:$RG,AB$29)</f>
        <v>0</v>
      </c>
      <c r="AC582" s="422">
        <f>COUNTIF('All groups'!$RG:$RG,AC$29)</f>
        <v>0</v>
      </c>
      <c r="AD582" s="422">
        <f>COUNTIF('All groups'!$RG:$RG,AD$29)</f>
        <v>0</v>
      </c>
      <c r="AE582" s="422">
        <f>COUNTIF('All groups'!$RG:$RG,AE$29)</f>
        <v>0</v>
      </c>
      <c r="AF582" s="422">
        <f>COUNTIF('All groups'!$RG:$RG,AF$29)</f>
        <v>0</v>
      </c>
      <c r="AG582" s="422">
        <f t="shared" si="376"/>
        <v>5</v>
      </c>
      <c r="AJ582" s="340" t="str">
        <f t="shared" si="372"/>
        <v>Not enough space to house the animal</v>
      </c>
      <c r="AK582" s="257">
        <f t="shared" si="377"/>
        <v>1</v>
      </c>
      <c r="AL582" s="257">
        <f t="shared" si="378"/>
        <v>0</v>
      </c>
      <c r="AM582" s="257">
        <f t="shared" si="379"/>
        <v>0</v>
      </c>
      <c r="AN582" s="257">
        <f t="shared" si="380"/>
        <v>0</v>
      </c>
      <c r="AO582" s="257">
        <f t="shared" si="381"/>
        <v>0</v>
      </c>
      <c r="AP582" s="257">
        <f t="shared" si="382"/>
        <v>0</v>
      </c>
    </row>
    <row r="583" spans="23:42" ht="37" x14ac:dyDescent="0.4">
      <c r="W583" s="422">
        <f t="shared" si="374"/>
        <v>0</v>
      </c>
      <c r="X583" s="422">
        <f t="shared" si="375"/>
        <v>0</v>
      </c>
      <c r="Z583" s="340" t="s">
        <v>636</v>
      </c>
      <c r="AA583" s="422">
        <f>COUNTIF('All groups'!$RH:$RH,AA$29)</f>
        <v>4</v>
      </c>
      <c r="AB583" s="422">
        <f>COUNTIF('All groups'!$RH:$RH,AB$29)</f>
        <v>0</v>
      </c>
      <c r="AC583" s="422">
        <f>COUNTIF('All groups'!$RH:$RH,AC$29)</f>
        <v>0</v>
      </c>
      <c r="AD583" s="422">
        <f>COUNTIF('All groups'!$RH:$RH,AD$29)</f>
        <v>0</v>
      </c>
      <c r="AE583" s="422">
        <f>COUNTIF('All groups'!$RH:$RH,AE$29)</f>
        <v>0</v>
      </c>
      <c r="AF583" s="422">
        <f>COUNTIF('All groups'!$RH:$RH,AF$29)</f>
        <v>0</v>
      </c>
      <c r="AG583" s="422">
        <f t="shared" si="376"/>
        <v>5</v>
      </c>
      <c r="AJ583" s="340" t="str">
        <f t="shared" si="372"/>
        <v>Didn’t have appropriate housing for the animal</v>
      </c>
      <c r="AK583" s="257">
        <f t="shared" si="377"/>
        <v>1</v>
      </c>
      <c r="AL583" s="257">
        <f t="shared" si="378"/>
        <v>0</v>
      </c>
      <c r="AM583" s="257">
        <f t="shared" si="379"/>
        <v>0</v>
      </c>
      <c r="AN583" s="257">
        <f t="shared" si="380"/>
        <v>0</v>
      </c>
      <c r="AO583" s="257">
        <f t="shared" si="381"/>
        <v>0</v>
      </c>
      <c r="AP583" s="257">
        <f t="shared" si="382"/>
        <v>0</v>
      </c>
    </row>
    <row r="584" spans="23:42" ht="37" x14ac:dyDescent="0.4">
      <c r="W584" s="422">
        <f t="shared" si="374"/>
        <v>0</v>
      </c>
      <c r="X584" s="422">
        <f t="shared" si="375"/>
        <v>0</v>
      </c>
      <c r="Z584" s="340" t="s">
        <v>637</v>
      </c>
      <c r="AA584" s="422">
        <f>COUNTIF('All groups'!$RI:$RI,AA$29)</f>
        <v>3</v>
      </c>
      <c r="AB584" s="422">
        <f>COUNTIF('All groups'!$RI:$RI,AB$29)</f>
        <v>0</v>
      </c>
      <c r="AC584" s="422">
        <f>COUNTIF('All groups'!$RI:$RI,AC$29)</f>
        <v>0</v>
      </c>
      <c r="AD584" s="422">
        <f>COUNTIF('All groups'!$RI:$RI,AD$29)</f>
        <v>0</v>
      </c>
      <c r="AE584" s="422">
        <f>COUNTIF('All groups'!$RI:$RI,AE$29)</f>
        <v>0</v>
      </c>
      <c r="AF584" s="422">
        <f>COUNTIF('All groups'!$RI:$RI,AF$29)</f>
        <v>0</v>
      </c>
      <c r="AG584" s="422">
        <f t="shared" si="376"/>
        <v>6</v>
      </c>
      <c r="AJ584" s="340" t="str">
        <f t="shared" si="372"/>
        <v>Wanted to use the space that animals were kept, in a different way</v>
      </c>
      <c r="AK584" s="257">
        <f t="shared" si="377"/>
        <v>0.75</v>
      </c>
      <c r="AL584" s="257">
        <f t="shared" si="378"/>
        <v>0</v>
      </c>
      <c r="AM584" s="257">
        <f t="shared" si="379"/>
        <v>0</v>
      </c>
      <c r="AN584" s="257">
        <f t="shared" si="380"/>
        <v>0</v>
      </c>
      <c r="AO584" s="257">
        <f t="shared" si="381"/>
        <v>0</v>
      </c>
      <c r="AP584" s="257">
        <f t="shared" si="382"/>
        <v>0</v>
      </c>
    </row>
    <row r="585" spans="23:42" ht="74" x14ac:dyDescent="0.4">
      <c r="W585" s="422">
        <f t="shared" si="374"/>
        <v>0</v>
      </c>
      <c r="X585" s="422">
        <f t="shared" si="375"/>
        <v>1</v>
      </c>
      <c r="Z585" s="340" t="s">
        <v>638</v>
      </c>
      <c r="AA585" s="422">
        <f>COUNTIF('All groups'!$RJ:$RJ,AA$29)</f>
        <v>2</v>
      </c>
      <c r="AB585" s="422">
        <f>COUNTIF('All groups'!$RJ:$RJ,AB$29)</f>
        <v>0</v>
      </c>
      <c r="AC585" s="422">
        <f>COUNTIF('All groups'!$RJ:$RJ,AC$29)</f>
        <v>0</v>
      </c>
      <c r="AD585" s="422">
        <f>COUNTIF('All groups'!$RJ:$RJ,AD$29)</f>
        <v>0</v>
      </c>
      <c r="AE585" s="422">
        <f>COUNTIF('All groups'!$RJ:$RJ,AE$29)</f>
        <v>0</v>
      </c>
      <c r="AF585" s="422">
        <f>COUNTIF('All groups'!$RJ:$RJ,AF$29)</f>
        <v>1</v>
      </c>
      <c r="AG585" s="422">
        <f t="shared" si="376"/>
        <v>6</v>
      </c>
      <c r="AJ585" s="340" t="str">
        <f t="shared" si="372"/>
        <v>Difficulties with having someone to look after the animal e.g., daily care, during the holidays, nominated staff member left and no one to replace.</v>
      </c>
      <c r="AK585" s="257">
        <f t="shared" si="377"/>
        <v>0.5</v>
      </c>
      <c r="AL585" s="257">
        <f t="shared" si="378"/>
        <v>0</v>
      </c>
      <c r="AM585" s="257">
        <f t="shared" si="379"/>
        <v>0</v>
      </c>
      <c r="AN585" s="257">
        <f t="shared" si="380"/>
        <v>0</v>
      </c>
      <c r="AO585" s="257">
        <f t="shared" si="381"/>
        <v>0</v>
      </c>
      <c r="AP585" s="257">
        <f t="shared" si="382"/>
        <v>0.25</v>
      </c>
    </row>
    <row r="586" spans="23:42" ht="64" customHeight="1" x14ac:dyDescent="0.4">
      <c r="W586" s="422">
        <f t="shared" si="374"/>
        <v>0</v>
      </c>
      <c r="X586" s="422">
        <f t="shared" si="375"/>
        <v>0</v>
      </c>
      <c r="Z586" s="340" t="s">
        <v>639</v>
      </c>
      <c r="AA586" s="422">
        <f>COUNTIF('All groups'!$RK:$RK,AA$29)</f>
        <v>3</v>
      </c>
      <c r="AB586" s="422">
        <f>COUNTIF('All groups'!$RK:$RK,AB$29)</f>
        <v>0</v>
      </c>
      <c r="AC586" s="422">
        <f>COUNTIF('All groups'!$RK:$RK,AC$29)</f>
        <v>0</v>
      </c>
      <c r="AD586" s="422">
        <f>COUNTIF('All groups'!$RK:$RK,AD$29)</f>
        <v>0</v>
      </c>
      <c r="AE586" s="422">
        <f>COUNTIF('All groups'!$RK:$RK,AE$29)</f>
        <v>0</v>
      </c>
      <c r="AF586" s="422">
        <f>COUNTIF('All groups'!$RK:$RK,AF$29)</f>
        <v>0</v>
      </c>
      <c r="AG586" s="422">
        <f t="shared" si="376"/>
        <v>6</v>
      </c>
      <c r="AJ586" s="340" t="str">
        <f t="shared" si="372"/>
        <v xml:space="preserve"> Difficulties with ensuring equity of access</v>
      </c>
      <c r="AK586" s="257">
        <f t="shared" si="377"/>
        <v>0.75</v>
      </c>
      <c r="AL586" s="257">
        <f t="shared" si="378"/>
        <v>0</v>
      </c>
      <c r="AM586" s="257">
        <f t="shared" si="379"/>
        <v>0</v>
      </c>
      <c r="AN586" s="257">
        <f t="shared" si="380"/>
        <v>0</v>
      </c>
      <c r="AO586" s="257">
        <f t="shared" si="381"/>
        <v>0</v>
      </c>
      <c r="AP586" s="257">
        <f t="shared" si="382"/>
        <v>0</v>
      </c>
    </row>
    <row r="587" spans="23:42" ht="40" customHeight="1" x14ac:dyDescent="0.4">
      <c r="W587" s="422">
        <f t="shared" si="374"/>
        <v>0</v>
      </c>
      <c r="X587" s="422">
        <f t="shared" si="375"/>
        <v>0</v>
      </c>
      <c r="Z587" s="340" t="s">
        <v>640</v>
      </c>
      <c r="AA587" s="422">
        <f>COUNTIF('All groups'!$RL:$RL,AA$29)</f>
        <v>3</v>
      </c>
      <c r="AB587" s="422">
        <f>COUNTIF('All groups'!$RL:$RL,AB$29)</f>
        <v>0</v>
      </c>
      <c r="AC587" s="422">
        <f>COUNTIF('All groups'!$RL:$RL,AC$29)</f>
        <v>0</v>
      </c>
      <c r="AD587" s="422">
        <f>COUNTIF('All groups'!$RL:$RL,AD$29)</f>
        <v>0</v>
      </c>
      <c r="AE587" s="422">
        <f>COUNTIF('All groups'!$RL:$RL,AE$29)</f>
        <v>0</v>
      </c>
      <c r="AF587" s="422">
        <f>COUNTIF('All groups'!$RL:$RL,AF$29)</f>
        <v>0</v>
      </c>
      <c r="AG587" s="422">
        <f t="shared" si="376"/>
        <v>6</v>
      </c>
      <c r="AJ587" s="340" t="str">
        <f t="shared" si="372"/>
        <v>Issues with cultural and religious factors affecting access to the animal</v>
      </c>
      <c r="AK587" s="257">
        <f t="shared" si="377"/>
        <v>0.75</v>
      </c>
      <c r="AL587" s="257">
        <f t="shared" si="378"/>
        <v>0</v>
      </c>
      <c r="AM587" s="257">
        <f t="shared" si="379"/>
        <v>0</v>
      </c>
      <c r="AN587" s="257">
        <f t="shared" si="380"/>
        <v>0</v>
      </c>
      <c r="AO587" s="257">
        <f t="shared" si="381"/>
        <v>0</v>
      </c>
      <c r="AP587" s="257">
        <f t="shared" si="382"/>
        <v>0</v>
      </c>
    </row>
    <row r="588" spans="23:42" ht="40" customHeight="1" x14ac:dyDescent="0.4">
      <c r="W588" s="422">
        <f t="shared" si="374"/>
        <v>0</v>
      </c>
      <c r="X588" s="422">
        <f t="shared" si="375"/>
        <v>0</v>
      </c>
      <c r="Z588" s="340" t="s">
        <v>641</v>
      </c>
      <c r="AA588" s="422">
        <f>COUNTIF('All groups'!$RM:$RM,AA$29)</f>
        <v>3</v>
      </c>
      <c r="AB588" s="422">
        <f>COUNTIF('All groups'!$RM:$RM,AB$29)</f>
        <v>0</v>
      </c>
      <c r="AC588" s="422">
        <f>COUNTIF('All groups'!$RM:$RM,AC$29)</f>
        <v>0</v>
      </c>
      <c r="AD588" s="422">
        <f>COUNTIF('All groups'!$RM:$RM,AD$29)</f>
        <v>0</v>
      </c>
      <c r="AE588" s="422">
        <f>COUNTIF('All groups'!$RM:$RM,AE$29)</f>
        <v>0</v>
      </c>
      <c r="AF588" s="422">
        <f>COUNTIF('All groups'!$RM:$RM,AF$29)</f>
        <v>0</v>
      </c>
      <c r="AG588" s="422">
        <f t="shared" si="376"/>
        <v>6</v>
      </c>
      <c r="AJ588" s="340" t="str">
        <f t="shared" si="372"/>
        <v>Unhappy about the frequency of visits by an external organisation</v>
      </c>
      <c r="AK588" s="257">
        <f t="shared" si="377"/>
        <v>0.75</v>
      </c>
      <c r="AL588" s="257">
        <f t="shared" si="378"/>
        <v>0</v>
      </c>
      <c r="AM588" s="257">
        <f t="shared" si="379"/>
        <v>0</v>
      </c>
      <c r="AN588" s="257">
        <f t="shared" si="380"/>
        <v>0</v>
      </c>
      <c r="AO588" s="257">
        <f t="shared" si="381"/>
        <v>0</v>
      </c>
      <c r="AP588" s="257">
        <f t="shared" si="382"/>
        <v>0</v>
      </c>
    </row>
    <row r="589" spans="23:42" ht="40" customHeight="1" x14ac:dyDescent="0.4">
      <c r="W589" s="422">
        <f t="shared" si="374"/>
        <v>0</v>
      </c>
      <c r="X589" s="422">
        <f t="shared" si="375"/>
        <v>0</v>
      </c>
      <c r="Z589" s="340" t="s">
        <v>642</v>
      </c>
      <c r="AA589" s="422">
        <f>COUNTIF('All groups'!$RN:$RN,AA$29)</f>
        <v>2</v>
      </c>
      <c r="AB589" s="422">
        <f>COUNTIF('All groups'!$RN:$RN,AB$29)</f>
        <v>0</v>
      </c>
      <c r="AC589" s="422">
        <f>COUNTIF('All groups'!$RN:$RN,AC$29)</f>
        <v>0</v>
      </c>
      <c r="AD589" s="422">
        <f>COUNTIF('All groups'!$RN:$RN,AD$29)</f>
        <v>0</v>
      </c>
      <c r="AE589" s="422">
        <f>COUNTIF('All groups'!$RN:$RN,AE$29)</f>
        <v>0</v>
      </c>
      <c r="AF589" s="422">
        <f>COUNTIF('All groups'!$RN:$RN,AF$29)</f>
        <v>0</v>
      </c>
      <c r="AG589" s="422">
        <f t="shared" si="376"/>
        <v>7</v>
      </c>
      <c r="AJ589" s="340" t="str">
        <f t="shared" si="372"/>
        <v xml:space="preserve">Issues with human health and safety </v>
      </c>
      <c r="AK589" s="257">
        <f t="shared" si="377"/>
        <v>0.5</v>
      </c>
      <c r="AL589" s="257">
        <f t="shared" si="378"/>
        <v>0</v>
      </c>
      <c r="AM589" s="257">
        <f t="shared" si="379"/>
        <v>0</v>
      </c>
      <c r="AN589" s="257">
        <f t="shared" si="380"/>
        <v>0</v>
      </c>
      <c r="AO589" s="257">
        <f t="shared" si="381"/>
        <v>0</v>
      </c>
      <c r="AP589" s="257">
        <f t="shared" si="382"/>
        <v>0</v>
      </c>
    </row>
    <row r="590" spans="23:42" ht="40" customHeight="1" x14ac:dyDescent="0.4">
      <c r="W590" s="422">
        <f t="shared" si="374"/>
        <v>0</v>
      </c>
      <c r="X590" s="422">
        <f t="shared" si="375"/>
        <v>0</v>
      </c>
      <c r="Z590" s="340" t="s">
        <v>644</v>
      </c>
      <c r="AA590" s="422">
        <f>COUNTIF('All groups'!$RP:$RP,AA$29)</f>
        <v>3</v>
      </c>
      <c r="AB590" s="422">
        <f>COUNTIF('All groups'!$RO:$RO,AB$29)</f>
        <v>0</v>
      </c>
      <c r="AC590" s="422">
        <f>COUNTIF('All groups'!$RO:$RO,AC$29)</f>
        <v>0</v>
      </c>
      <c r="AD590" s="422">
        <f>COUNTIF('All groups'!$RO:$RO,AD$29)</f>
        <v>0</v>
      </c>
      <c r="AE590" s="422">
        <f>COUNTIF('All groups'!$RO:$RO,AE$29)</f>
        <v>0</v>
      </c>
      <c r="AF590" s="422">
        <f>COUNTIF('All groups'!$RO:$RO,AF$29)</f>
        <v>0</v>
      </c>
      <c r="AG590" s="422">
        <f t="shared" si="376"/>
        <v>6</v>
      </c>
      <c r="AJ590" s="340" t="str">
        <f t="shared" si="372"/>
        <v>Issues with staff dislike of animals</v>
      </c>
      <c r="AK590" s="257">
        <f t="shared" si="377"/>
        <v>0.75</v>
      </c>
      <c r="AL590" s="257">
        <f t="shared" si="378"/>
        <v>0</v>
      </c>
      <c r="AM590" s="257">
        <f t="shared" si="379"/>
        <v>0</v>
      </c>
      <c r="AN590" s="257">
        <f t="shared" si="380"/>
        <v>0</v>
      </c>
      <c r="AO590" s="257">
        <f t="shared" si="381"/>
        <v>0</v>
      </c>
      <c r="AP590" s="257">
        <f t="shared" si="382"/>
        <v>0</v>
      </c>
    </row>
    <row r="591" spans="23:42" ht="40" customHeight="1" x14ac:dyDescent="0.4">
      <c r="W591" s="422">
        <f t="shared" si="374"/>
        <v>0</v>
      </c>
      <c r="X591" s="422">
        <f t="shared" si="375"/>
        <v>0</v>
      </c>
      <c r="Z591" s="340" t="s">
        <v>645</v>
      </c>
      <c r="AA591" s="422">
        <f>COUNTIF('All groups'!$RQ:$RQ,AA$29)</f>
        <v>3</v>
      </c>
      <c r="AB591" s="422">
        <f>COUNTIF('All groups'!$RQ:$RQ,AB$29)</f>
        <v>0</v>
      </c>
      <c r="AC591" s="422">
        <f>COUNTIF('All groups'!$RQ:$RQ,AC$29)</f>
        <v>0</v>
      </c>
      <c r="AD591" s="422">
        <f>COUNTIF('All groups'!$RQ:$RQ,AD$29)</f>
        <v>0</v>
      </c>
      <c r="AE591" s="422">
        <f>COUNTIF('All groups'!$RQ:$RQ,AE$29)</f>
        <v>0</v>
      </c>
      <c r="AF591" s="422">
        <f>COUNTIF('All groups'!$RQ:$RQ,AF$29)</f>
        <v>0</v>
      </c>
      <c r="AG591" s="422">
        <f t="shared" si="376"/>
        <v>6</v>
      </c>
      <c r="AJ591" s="340" t="str">
        <f t="shared" si="372"/>
        <v>Issues with children’s dislike of animals</v>
      </c>
      <c r="AK591" s="257">
        <f t="shared" si="377"/>
        <v>0.75</v>
      </c>
      <c r="AL591" s="257">
        <f t="shared" si="378"/>
        <v>0</v>
      </c>
      <c r="AM591" s="257">
        <f t="shared" si="379"/>
        <v>0</v>
      </c>
      <c r="AN591" s="257">
        <f t="shared" si="380"/>
        <v>0</v>
      </c>
      <c r="AO591" s="257">
        <f t="shared" si="381"/>
        <v>0</v>
      </c>
      <c r="AP591" s="257">
        <f t="shared" si="382"/>
        <v>0</v>
      </c>
    </row>
    <row r="592" spans="23:42" ht="40" customHeight="1" x14ac:dyDescent="0.4">
      <c r="W592" s="422">
        <f t="shared" si="374"/>
        <v>0</v>
      </c>
      <c r="X592" s="422">
        <f t="shared" si="375"/>
        <v>0</v>
      </c>
      <c r="Z592" s="340" t="s">
        <v>646</v>
      </c>
      <c r="AA592" s="422">
        <f>COUNTIF('All groups'!$RR:$RR,AA$29)</f>
        <v>3</v>
      </c>
      <c r="AB592" s="422">
        <f>COUNTIF('All groups'!$RR:$RR,AB$29)</f>
        <v>0</v>
      </c>
      <c r="AC592" s="422">
        <f>COUNTIF('All groups'!$RR:$RR,AC$29)</f>
        <v>0</v>
      </c>
      <c r="AD592" s="422">
        <f>COUNTIF('All groups'!$RR:$RR,AD$29)</f>
        <v>0</v>
      </c>
      <c r="AE592" s="422">
        <f>COUNTIF('All groups'!$RR:$RR,AE$29)</f>
        <v>0</v>
      </c>
      <c r="AF592" s="422">
        <f>COUNTIF('All groups'!$RR:$RR,AF$29)</f>
        <v>0</v>
      </c>
      <c r="AG592" s="422">
        <f t="shared" si="376"/>
        <v>6</v>
      </c>
      <c r="AJ592" s="340" t="str">
        <f t="shared" si="372"/>
        <v>Issues with staff anxiety / fear of animals</v>
      </c>
      <c r="AK592" s="257">
        <f t="shared" si="377"/>
        <v>0.75</v>
      </c>
      <c r="AL592" s="257">
        <f t="shared" si="378"/>
        <v>0</v>
      </c>
      <c r="AM592" s="257">
        <f t="shared" si="379"/>
        <v>0</v>
      </c>
      <c r="AN592" s="257">
        <f t="shared" si="380"/>
        <v>0</v>
      </c>
      <c r="AO592" s="257">
        <f t="shared" si="381"/>
        <v>0</v>
      </c>
      <c r="AP592" s="257">
        <f t="shared" si="382"/>
        <v>0</v>
      </c>
    </row>
    <row r="593" spans="23:42" ht="40" customHeight="1" x14ac:dyDescent="0.4">
      <c r="W593" s="422">
        <f t="shared" si="374"/>
        <v>0</v>
      </c>
      <c r="X593" s="422">
        <f t="shared" si="375"/>
        <v>0</v>
      </c>
      <c r="Z593" s="340" t="s">
        <v>647</v>
      </c>
      <c r="AA593" s="422">
        <f>COUNTIF('All groups'!$RS:$RS,AA$29)</f>
        <v>3</v>
      </c>
      <c r="AB593" s="422">
        <f>COUNTIF('All groups'!$RS:$RS,AB$29)</f>
        <v>0</v>
      </c>
      <c r="AC593" s="422">
        <f>COUNTIF('All groups'!$RS:$RS,AC$29)</f>
        <v>0</v>
      </c>
      <c r="AD593" s="422">
        <f>COUNTIF('All groups'!$RS:$RS,AD$29)</f>
        <v>0</v>
      </c>
      <c r="AE593" s="422">
        <f>COUNTIF('All groups'!$RS:$RS,AE$29)</f>
        <v>0</v>
      </c>
      <c r="AF593" s="422">
        <f>COUNTIF('All groups'!$RS:$RS,AF$29)</f>
        <v>0</v>
      </c>
      <c r="AG593" s="422">
        <f t="shared" si="376"/>
        <v>6</v>
      </c>
      <c r="AJ593" s="340" t="str">
        <f t="shared" si="372"/>
        <v xml:space="preserve"> Issues with children’s anxiety / fear of animals</v>
      </c>
      <c r="AK593" s="257">
        <f t="shared" si="377"/>
        <v>0.75</v>
      </c>
      <c r="AL593" s="257">
        <f t="shared" si="378"/>
        <v>0</v>
      </c>
      <c r="AM593" s="257">
        <f t="shared" si="379"/>
        <v>0</v>
      </c>
      <c r="AN593" s="257">
        <f t="shared" si="380"/>
        <v>0</v>
      </c>
      <c r="AO593" s="257">
        <f t="shared" si="381"/>
        <v>0</v>
      </c>
      <c r="AP593" s="257">
        <f t="shared" si="382"/>
        <v>0</v>
      </c>
    </row>
    <row r="594" spans="23:42" ht="40" customHeight="1" x14ac:dyDescent="0.4">
      <c r="W594" s="422">
        <f t="shared" si="374"/>
        <v>0</v>
      </c>
      <c r="X594" s="422">
        <f t="shared" si="375"/>
        <v>0</v>
      </c>
      <c r="Z594" s="340" t="s">
        <v>648</v>
      </c>
      <c r="AA594" s="422">
        <f>COUNTIF('All groups'!$RT:$RT,AA$29)</f>
        <v>3</v>
      </c>
      <c r="AB594" s="422">
        <f>COUNTIF('All groups'!$RT:$RT,AB$29)</f>
        <v>0</v>
      </c>
      <c r="AC594" s="422">
        <f>COUNTIF('All groups'!$RT:$RT,AC$29)</f>
        <v>0</v>
      </c>
      <c r="AD594" s="422">
        <f>COUNTIF('All groups'!$RT:$RT,AD$29)</f>
        <v>0</v>
      </c>
      <c r="AE594" s="422">
        <f>COUNTIF('All groups'!$RT:$RT,AE$29)</f>
        <v>0</v>
      </c>
      <c r="AF594" s="422">
        <f>COUNTIF('All groups'!$RT:$RT,AF$29)</f>
        <v>0</v>
      </c>
      <c r="AG594" s="422">
        <f t="shared" si="376"/>
        <v>6</v>
      </c>
      <c r="AJ594" s="340" t="str">
        <f t="shared" si="372"/>
        <v>Issues with the local community due to including animals</v>
      </c>
      <c r="AK594" s="257">
        <f t="shared" si="377"/>
        <v>0.75</v>
      </c>
      <c r="AL594" s="257">
        <f t="shared" si="378"/>
        <v>0</v>
      </c>
      <c r="AM594" s="257">
        <f t="shared" si="379"/>
        <v>0</v>
      </c>
      <c r="AN594" s="257">
        <f t="shared" si="380"/>
        <v>0</v>
      </c>
      <c r="AO594" s="257">
        <f t="shared" si="381"/>
        <v>0</v>
      </c>
      <c r="AP594" s="257">
        <f t="shared" si="382"/>
        <v>0</v>
      </c>
    </row>
    <row r="595" spans="23:42" ht="40" customHeight="1" x14ac:dyDescent="0.4">
      <c r="W595" s="422">
        <f t="shared" si="374"/>
        <v>0</v>
      </c>
      <c r="X595" s="422">
        <f t="shared" si="375"/>
        <v>0</v>
      </c>
      <c r="Z595" s="340" t="s">
        <v>649</v>
      </c>
      <c r="AA595" s="422">
        <f>COUNTIF('All groups'!$RU:$RU,AA$29)</f>
        <v>3</v>
      </c>
      <c r="AB595" s="422">
        <f>COUNTIF('All groups'!$RU:$RU,AB$29)</f>
        <v>0</v>
      </c>
      <c r="AC595" s="422">
        <f>COUNTIF('All groups'!$RU:$RU,AC$29)</f>
        <v>0</v>
      </c>
      <c r="AD595" s="422">
        <f>COUNTIF('All groups'!$RU:$RU,AD$29)</f>
        <v>0</v>
      </c>
      <c r="AE595" s="422">
        <f>COUNTIF('All groups'!$RU:$RU,AE$29)</f>
        <v>0</v>
      </c>
      <c r="AF595" s="422">
        <f>COUNTIF('All groups'!$RU:$RU,AF$29)</f>
        <v>0</v>
      </c>
      <c r="AG595" s="422">
        <f t="shared" si="376"/>
        <v>6</v>
      </c>
      <c r="AJ595" s="340" t="str">
        <f t="shared" si="372"/>
        <v>Issues with the school neighbours due to including animals</v>
      </c>
      <c r="AK595" s="257">
        <f t="shared" si="377"/>
        <v>0.75</v>
      </c>
      <c r="AL595" s="257">
        <f t="shared" si="378"/>
        <v>0</v>
      </c>
      <c r="AM595" s="257">
        <f t="shared" si="379"/>
        <v>0</v>
      </c>
      <c r="AN595" s="257">
        <f t="shared" si="380"/>
        <v>0</v>
      </c>
      <c r="AO595" s="257">
        <f t="shared" si="381"/>
        <v>0</v>
      </c>
      <c r="AP595" s="257">
        <f t="shared" si="382"/>
        <v>0</v>
      </c>
    </row>
    <row r="596" spans="23:42" ht="40" customHeight="1" x14ac:dyDescent="0.4">
      <c r="W596" s="422">
        <f t="shared" si="374"/>
        <v>0</v>
      </c>
      <c r="X596" s="422">
        <f t="shared" si="375"/>
        <v>0</v>
      </c>
      <c r="Z596" s="340" t="s">
        <v>650</v>
      </c>
      <c r="AA596" s="422">
        <f>COUNTIF('All groups'!$RV:$RV,AA$29)</f>
        <v>3</v>
      </c>
      <c r="AB596" s="422">
        <f>COUNTIF('All groups'!$RV:$RV,AB$29)</f>
        <v>0</v>
      </c>
      <c r="AC596" s="422">
        <f>COUNTIF('All groups'!$RV:$RV,AC$29)</f>
        <v>0</v>
      </c>
      <c r="AD596" s="422">
        <f>COUNTIF('All groups'!$RV:$RV,AD$29)</f>
        <v>0</v>
      </c>
      <c r="AE596" s="422">
        <f>COUNTIF('All groups'!$RV:$RV,AE$29)</f>
        <v>0</v>
      </c>
      <c r="AF596" s="422">
        <f>COUNTIF('All groups'!$RV:$RV,AF$29)</f>
        <v>0</v>
      </c>
      <c r="AG596" s="422">
        <f t="shared" si="376"/>
        <v>6</v>
      </c>
      <c r="AJ596" s="340" t="str">
        <f t="shared" si="372"/>
        <v>Animal was not cared for adequately e.g., feeding, cleaning house</v>
      </c>
      <c r="AK596" s="257">
        <f t="shared" si="377"/>
        <v>0.75</v>
      </c>
      <c r="AL596" s="257">
        <f t="shared" si="378"/>
        <v>0</v>
      </c>
      <c r="AM596" s="257">
        <f t="shared" si="379"/>
        <v>0</v>
      </c>
      <c r="AN596" s="257">
        <f t="shared" si="380"/>
        <v>0</v>
      </c>
      <c r="AO596" s="257">
        <f t="shared" si="381"/>
        <v>0</v>
      </c>
      <c r="AP596" s="257">
        <f t="shared" si="382"/>
        <v>0</v>
      </c>
    </row>
    <row r="597" spans="23:42" ht="40" customHeight="1" x14ac:dyDescent="0.4">
      <c r="W597" s="422">
        <f t="shared" si="374"/>
        <v>0</v>
      </c>
      <c r="X597" s="422">
        <f t="shared" si="375"/>
        <v>1</v>
      </c>
      <c r="Z597" s="340" t="s">
        <v>651</v>
      </c>
      <c r="AA597" s="422">
        <f>COUNTIF('All groups'!$RW:$RW,AA$29)</f>
        <v>2</v>
      </c>
      <c r="AB597" s="422">
        <f>COUNTIF('All groups'!$RW:$RW,AB$29)</f>
        <v>0</v>
      </c>
      <c r="AC597" s="422">
        <f>COUNTIF('All groups'!$RW:$RW,AC$29)</f>
        <v>0</v>
      </c>
      <c r="AD597" s="422">
        <f>COUNTIF('All groups'!$RW:$RW,AD$29)</f>
        <v>0</v>
      </c>
      <c r="AE597" s="422">
        <f>COUNTIF('All groups'!$RW:$RW,AE$29)</f>
        <v>0</v>
      </c>
      <c r="AF597" s="422">
        <f>COUNTIF('All groups'!$RW:$RW,AF$29)</f>
        <v>1</v>
      </c>
      <c r="AG597" s="422">
        <f t="shared" si="376"/>
        <v>6</v>
      </c>
      <c r="AJ597" s="340" t="str">
        <f t="shared" si="372"/>
        <v>Unacceptable levels of animal stress during activities</v>
      </c>
      <c r="AK597" s="257">
        <f t="shared" si="377"/>
        <v>0.5</v>
      </c>
      <c r="AL597" s="257">
        <f t="shared" si="378"/>
        <v>0</v>
      </c>
      <c r="AM597" s="257">
        <f t="shared" si="379"/>
        <v>0</v>
      </c>
      <c r="AN597" s="257">
        <f t="shared" si="380"/>
        <v>0</v>
      </c>
      <c r="AO597" s="257">
        <f t="shared" si="381"/>
        <v>0</v>
      </c>
      <c r="AP597" s="257">
        <f t="shared" si="382"/>
        <v>0.25</v>
      </c>
    </row>
    <row r="598" spans="23:42" ht="40" customHeight="1" x14ac:dyDescent="0.4">
      <c r="W598" s="422">
        <f t="shared" si="374"/>
        <v>0</v>
      </c>
      <c r="X598" s="422">
        <f t="shared" si="375"/>
        <v>0</v>
      </c>
      <c r="Z598" s="340" t="s">
        <v>652</v>
      </c>
      <c r="AA598" s="422">
        <f>COUNTIF('All groups'!$RX:$RX,AA$29)</f>
        <v>2</v>
      </c>
      <c r="AB598" s="422">
        <f>COUNTIF('All groups'!$RX:$RX,AB$29)</f>
        <v>0</v>
      </c>
      <c r="AC598" s="422">
        <f>COUNTIF('All groups'!$RX:$RX,AC$29)</f>
        <v>0</v>
      </c>
      <c r="AD598" s="422">
        <f>COUNTIF('All groups'!$RX:$RX,AD$29)</f>
        <v>0</v>
      </c>
      <c r="AE598" s="422">
        <f>COUNTIF('All groups'!$RX:$RX,AE$29)</f>
        <v>0</v>
      </c>
      <c r="AF598" s="422">
        <f>COUNTIF('All groups'!$RX:$RX,AF$29)</f>
        <v>0</v>
      </c>
      <c r="AG598" s="422">
        <f t="shared" si="376"/>
        <v>7</v>
      </c>
      <c r="AJ598" s="340" t="str">
        <f t="shared" si="372"/>
        <v>Animal did not have enough uninterrupted time away from people</v>
      </c>
      <c r="AK598" s="257">
        <f t="shared" si="377"/>
        <v>0.5</v>
      </c>
      <c r="AL598" s="257">
        <f t="shared" si="378"/>
        <v>0</v>
      </c>
      <c r="AM598" s="257">
        <f t="shared" si="379"/>
        <v>0</v>
      </c>
      <c r="AN598" s="257">
        <f t="shared" si="380"/>
        <v>0</v>
      </c>
      <c r="AO598" s="257">
        <f t="shared" si="381"/>
        <v>0</v>
      </c>
      <c r="AP598" s="257">
        <f t="shared" si="382"/>
        <v>0</v>
      </c>
    </row>
    <row r="599" spans="23:42" ht="40" customHeight="1" x14ac:dyDescent="0.4">
      <c r="W599" s="422">
        <f t="shared" si="374"/>
        <v>0</v>
      </c>
      <c r="X599" s="422">
        <f t="shared" si="375"/>
        <v>0</v>
      </c>
      <c r="Z599" s="340" t="s">
        <v>653</v>
      </c>
      <c r="AA599" s="422">
        <f>COUNTIF('All groups'!$RY:$RY,AA$29)</f>
        <v>3</v>
      </c>
      <c r="AB599" s="422">
        <f>COUNTIF('All groups'!$RY:$RY,AB$29)</f>
        <v>0</v>
      </c>
      <c r="AC599" s="422">
        <f>COUNTIF('All groups'!$RY:$RY,AC$29)</f>
        <v>0</v>
      </c>
      <c r="AD599" s="422">
        <f>COUNTIF('All groups'!$RY:$RY,AD$29)</f>
        <v>0</v>
      </c>
      <c r="AE599" s="422">
        <f>COUNTIF('All groups'!$RY:$RY,AE$29)</f>
        <v>0</v>
      </c>
      <c r="AF599" s="422">
        <f>COUNTIF('All groups'!$RY:$RY,AF$29)</f>
        <v>0</v>
      </c>
      <c r="AG599" s="422">
        <f t="shared" si="376"/>
        <v>6</v>
      </c>
      <c r="AJ599" s="340" t="str">
        <f t="shared" si="372"/>
        <v>Animal was physically harmed</v>
      </c>
      <c r="AK599" s="257">
        <f t="shared" si="377"/>
        <v>0.75</v>
      </c>
      <c r="AL599" s="257">
        <f t="shared" si="378"/>
        <v>0</v>
      </c>
      <c r="AM599" s="257">
        <f t="shared" si="379"/>
        <v>0</v>
      </c>
      <c r="AN599" s="257">
        <f t="shared" si="380"/>
        <v>0</v>
      </c>
      <c r="AO599" s="257">
        <f t="shared" si="381"/>
        <v>0</v>
      </c>
      <c r="AP599" s="257">
        <f t="shared" si="382"/>
        <v>0</v>
      </c>
    </row>
    <row r="600" spans="23:42" ht="40" customHeight="1" x14ac:dyDescent="0.4">
      <c r="W600" s="422">
        <f t="shared" si="374"/>
        <v>0</v>
      </c>
      <c r="X600" s="422">
        <f t="shared" si="375"/>
        <v>0</v>
      </c>
      <c r="Z600" s="340" t="s">
        <v>654</v>
      </c>
      <c r="AA600" s="422">
        <f>COUNTIF('All groups'!$RZ:$RZ,AA$29)</f>
        <v>3</v>
      </c>
      <c r="AB600" s="422">
        <f>COUNTIF('All groups'!$RZ:$RZ,AB$29)</f>
        <v>0</v>
      </c>
      <c r="AC600" s="422">
        <f>COUNTIF('All groups'!$RZ:$RZ,AC$29)</f>
        <v>0</v>
      </c>
      <c r="AD600" s="422">
        <f>COUNTIF('All groups'!$RZ:$RZ,AD$29)</f>
        <v>0</v>
      </c>
      <c r="AE600" s="422">
        <f>COUNTIF('All groups'!$RZ:$RZ,AE$29)</f>
        <v>0</v>
      </c>
      <c r="AF600" s="422">
        <f>COUNTIF('All groups'!$RZ:$RZ,AF$29)</f>
        <v>0</v>
      </c>
      <c r="AG600" s="422">
        <f t="shared" si="376"/>
        <v>6</v>
      </c>
      <c r="AJ600" s="340" t="str">
        <f t="shared" si="372"/>
        <v>Animal retired</v>
      </c>
      <c r="AK600" s="257">
        <f t="shared" si="377"/>
        <v>0.75</v>
      </c>
      <c r="AL600" s="257">
        <f t="shared" si="378"/>
        <v>0</v>
      </c>
      <c r="AM600" s="257">
        <f t="shared" si="379"/>
        <v>0</v>
      </c>
      <c r="AN600" s="257">
        <f t="shared" si="380"/>
        <v>0</v>
      </c>
      <c r="AO600" s="257">
        <f t="shared" si="381"/>
        <v>0</v>
      </c>
      <c r="AP600" s="257">
        <f t="shared" si="382"/>
        <v>0</v>
      </c>
    </row>
    <row r="601" spans="23:42" ht="40" customHeight="1" x14ac:dyDescent="0.4">
      <c r="W601" s="422">
        <f t="shared" si="374"/>
        <v>0</v>
      </c>
      <c r="X601" s="422">
        <f t="shared" si="375"/>
        <v>1</v>
      </c>
      <c r="Z601" s="340" t="s">
        <v>655</v>
      </c>
      <c r="AA601" s="422">
        <f>COUNTIF('All groups'!$SA:$SA,AA$29)</f>
        <v>2</v>
      </c>
      <c r="AB601" s="422">
        <f>COUNTIF('All groups'!$SA:$SA,AB$29)</f>
        <v>0</v>
      </c>
      <c r="AC601" s="422">
        <f>COUNTIF('All groups'!$SA:$SA,AC$29)</f>
        <v>0</v>
      </c>
      <c r="AD601" s="422">
        <f>COUNTIF('All groups'!$SA:$SA,AD$29)</f>
        <v>0</v>
      </c>
      <c r="AE601" s="422">
        <f>COUNTIF('All groups'!$SA:$SA,AE$29)</f>
        <v>0</v>
      </c>
      <c r="AF601" s="422">
        <f>COUNTIF('All groups'!$SA:$SA,AF$29)</f>
        <v>1</v>
      </c>
      <c r="AG601" s="422">
        <f t="shared" si="376"/>
        <v>6</v>
      </c>
      <c r="AJ601" s="340" t="str">
        <f t="shared" si="372"/>
        <v>Animal died</v>
      </c>
      <c r="AK601" s="257">
        <f t="shared" si="377"/>
        <v>0.5</v>
      </c>
      <c r="AL601" s="257">
        <f t="shared" si="378"/>
        <v>0</v>
      </c>
      <c r="AM601" s="257">
        <f t="shared" si="379"/>
        <v>0</v>
      </c>
      <c r="AN601" s="257">
        <f t="shared" si="380"/>
        <v>0</v>
      </c>
      <c r="AO601" s="257">
        <f t="shared" si="381"/>
        <v>0</v>
      </c>
      <c r="AP601" s="257">
        <f t="shared" si="382"/>
        <v>0.25</v>
      </c>
    </row>
    <row r="602" spans="23:42" ht="40" customHeight="1" x14ac:dyDescent="0.4">
      <c r="W602" s="422">
        <f t="shared" si="374"/>
        <v>0</v>
      </c>
      <c r="X602" s="422">
        <f t="shared" si="375"/>
        <v>1</v>
      </c>
      <c r="Z602" s="340" t="s">
        <v>656</v>
      </c>
      <c r="AA602" s="422">
        <f>COUNTIF('All groups'!$SB:$SB,AA$29)</f>
        <v>2</v>
      </c>
      <c r="AB602" s="422">
        <f>COUNTIF('All groups'!$SB:$SB,AB$29)</f>
        <v>0</v>
      </c>
      <c r="AC602" s="422">
        <f>COUNTIF('All groups'!$SB:$SB,AC$29)</f>
        <v>0</v>
      </c>
      <c r="AD602" s="422">
        <f>COUNTIF('All groups'!$SB:$SB,AD$29)</f>
        <v>0</v>
      </c>
      <c r="AE602" s="422">
        <f>COUNTIF('All groups'!$SB:$SB,AE$29)</f>
        <v>1</v>
      </c>
      <c r="AF602" s="422">
        <f>COUNTIF('All groups'!$SB:$SB,AF$29)</f>
        <v>0</v>
      </c>
      <c r="AG602" s="422">
        <f t="shared" si="376"/>
        <v>6</v>
      </c>
      <c r="AJ602" s="340" t="str">
        <f t="shared" si="372"/>
        <v>Decreased interest in the animal</v>
      </c>
      <c r="AK602" s="257">
        <f t="shared" si="377"/>
        <v>0.5</v>
      </c>
      <c r="AL602" s="257">
        <f t="shared" si="378"/>
        <v>0</v>
      </c>
      <c r="AM602" s="257">
        <f t="shared" si="379"/>
        <v>0</v>
      </c>
      <c r="AN602" s="257">
        <f t="shared" si="380"/>
        <v>0</v>
      </c>
      <c r="AO602" s="257">
        <f t="shared" si="381"/>
        <v>0.25</v>
      </c>
      <c r="AP602" s="257">
        <f t="shared" si="382"/>
        <v>0</v>
      </c>
    </row>
    <row r="603" spans="23:42" ht="40" customHeight="1" x14ac:dyDescent="0.4">
      <c r="W603" s="422">
        <f t="shared" si="374"/>
        <v>0</v>
      </c>
      <c r="X603" s="422">
        <f t="shared" si="375"/>
        <v>2</v>
      </c>
      <c r="Z603" s="340" t="s">
        <v>657</v>
      </c>
      <c r="AA603" s="422">
        <f>COUNTIF('All groups'!$SC:$SC,AA$29)</f>
        <v>1</v>
      </c>
      <c r="AB603" s="422">
        <f>COUNTIF('All groups'!$SC:$SC,AB$29)</f>
        <v>0</v>
      </c>
      <c r="AC603" s="422">
        <f>COUNTIF('All groups'!$SC:$SC,AC$29)</f>
        <v>0</v>
      </c>
      <c r="AD603" s="422">
        <f>COUNTIF('All groups'!$SC:$SC,AD$29)</f>
        <v>0</v>
      </c>
      <c r="AE603" s="422">
        <f>COUNTIF('All groups'!$SC:$SC,AE$29)</f>
        <v>1</v>
      </c>
      <c r="AF603" s="422">
        <f>COUNTIF('All groups'!$SC:$SC,AF$29)</f>
        <v>1</v>
      </c>
      <c r="AG603" s="422">
        <f t="shared" si="376"/>
        <v>6</v>
      </c>
      <c r="AJ603" s="340" t="str">
        <f t="shared" si="372"/>
        <v>Unable to continue ongoing financial costs for upkeep and veterinary care for animal kept by the school</v>
      </c>
      <c r="AK603" s="257">
        <f t="shared" si="377"/>
        <v>0.25</v>
      </c>
      <c r="AL603" s="257">
        <f t="shared" si="378"/>
        <v>0</v>
      </c>
      <c r="AM603" s="257">
        <f t="shared" si="379"/>
        <v>0</v>
      </c>
      <c r="AN603" s="257">
        <f t="shared" si="380"/>
        <v>0</v>
      </c>
      <c r="AO603" s="257">
        <f t="shared" si="381"/>
        <v>0.25</v>
      </c>
      <c r="AP603" s="257">
        <f t="shared" si="382"/>
        <v>0.25</v>
      </c>
    </row>
    <row r="604" spans="23:42" ht="40" customHeight="1" x14ac:dyDescent="0.4">
      <c r="W604" s="422">
        <f t="shared" si="374"/>
        <v>0</v>
      </c>
      <c r="X604" s="422">
        <f t="shared" si="375"/>
        <v>1</v>
      </c>
      <c r="Z604" s="340" t="s">
        <v>304</v>
      </c>
      <c r="AA604" s="422">
        <f>COUNTIF('All groups'!$SD:$SD,AA$29)</f>
        <v>2</v>
      </c>
      <c r="AB604" s="422">
        <f>COUNTIF('All groups'!$SD:$SD,AB$29)</f>
        <v>0</v>
      </c>
      <c r="AC604" s="422">
        <f>COUNTIF('All groups'!$SD:$SD,AC$29)</f>
        <v>0</v>
      </c>
      <c r="AD604" s="422">
        <f>COUNTIF('All groups'!$SD:$SD,AD$29)</f>
        <v>0</v>
      </c>
      <c r="AE604" s="422">
        <f>COUNTIF('All groups'!$SD:$SD,AE$29)</f>
        <v>1</v>
      </c>
      <c r="AF604" s="422">
        <f>COUNTIF('All groups'!$SD:$SD,AF$29)</f>
        <v>0</v>
      </c>
      <c r="AG604" s="422">
        <f t="shared" si="376"/>
        <v>6</v>
      </c>
      <c r="AJ604" s="340" t="str">
        <f t="shared" si="372"/>
        <v>Cost of Animal Health Insurance if animal kept by the school</v>
      </c>
      <c r="AK604" s="257">
        <f t="shared" si="377"/>
        <v>0.5</v>
      </c>
      <c r="AL604" s="257">
        <f t="shared" si="378"/>
        <v>0</v>
      </c>
      <c r="AM604" s="257">
        <f t="shared" si="379"/>
        <v>0</v>
      </c>
      <c r="AN604" s="257">
        <f t="shared" si="380"/>
        <v>0</v>
      </c>
      <c r="AO604" s="257">
        <f t="shared" si="381"/>
        <v>0.25</v>
      </c>
      <c r="AP604" s="257">
        <f t="shared" si="382"/>
        <v>0</v>
      </c>
    </row>
    <row r="605" spans="23:42" ht="40" customHeight="1" x14ac:dyDescent="0.4">
      <c r="W605" s="422">
        <f t="shared" si="374"/>
        <v>0</v>
      </c>
      <c r="X605" s="422">
        <f t="shared" si="375"/>
        <v>1</v>
      </c>
      <c r="Z605" s="340" t="s">
        <v>658</v>
      </c>
      <c r="AA605" s="422">
        <f>COUNTIF('All groups'!$SE:$SE,AA$29)</f>
        <v>2</v>
      </c>
      <c r="AB605" s="422">
        <f>COUNTIF('All groups'!$SE:$SE,AB$29)</f>
        <v>0</v>
      </c>
      <c r="AC605" s="422">
        <f>COUNTIF('All groups'!$SE:$SE,AC$29)</f>
        <v>0</v>
      </c>
      <c r="AD605" s="422">
        <f>COUNTIF('All groups'!$SE:$SE,AD$29)</f>
        <v>0</v>
      </c>
      <c r="AE605" s="422">
        <f>COUNTIF('All groups'!$SE:$SE,AE$29)</f>
        <v>1</v>
      </c>
      <c r="AF605" s="422">
        <f>COUNTIF('All groups'!$SE:$SE,AF$29)</f>
        <v>0</v>
      </c>
      <c r="AG605" s="422">
        <f t="shared" si="376"/>
        <v>6</v>
      </c>
      <c r="AJ605" s="340" t="str">
        <f t="shared" si="372"/>
        <v>Costs of public liability insurance</v>
      </c>
      <c r="AK605" s="257">
        <f t="shared" si="377"/>
        <v>0.5</v>
      </c>
      <c r="AL605" s="257">
        <f t="shared" si="378"/>
        <v>0</v>
      </c>
      <c r="AM605" s="257">
        <f t="shared" si="379"/>
        <v>0</v>
      </c>
      <c r="AN605" s="257">
        <f t="shared" si="380"/>
        <v>0</v>
      </c>
      <c r="AO605" s="257">
        <f t="shared" si="381"/>
        <v>0.25</v>
      </c>
      <c r="AP605" s="257">
        <f t="shared" si="382"/>
        <v>0</v>
      </c>
    </row>
    <row r="606" spans="23:42" ht="40" customHeight="1" x14ac:dyDescent="0.4">
      <c r="W606" s="422">
        <f t="shared" si="374"/>
        <v>0</v>
      </c>
      <c r="X606" s="422">
        <f t="shared" si="375"/>
        <v>0</v>
      </c>
      <c r="Z606" s="340" t="s">
        <v>305</v>
      </c>
      <c r="AA606" s="422">
        <f>COUNTIF('All groups'!$SF:$SF,AA$29)</f>
        <v>2</v>
      </c>
      <c r="AB606" s="422">
        <f>COUNTIF('All groups'!$SF:$SF,AB$29)</f>
        <v>1</v>
      </c>
      <c r="AC606" s="422">
        <f>COUNTIF('All groups'!$SF:$SF,AC$29)</f>
        <v>0</v>
      </c>
      <c r="AD606" s="422">
        <f>COUNTIF('All groups'!$SF:$SF,AD$29)</f>
        <v>0</v>
      </c>
      <c r="AE606" s="422">
        <f>COUNTIF('All groups'!$SF:$SF,AE$29)</f>
        <v>0</v>
      </c>
      <c r="AF606" s="422">
        <f>COUNTIF('All groups'!$SF:$SF,AF$29)</f>
        <v>0</v>
      </c>
      <c r="AG606" s="422">
        <f t="shared" si="376"/>
        <v>6</v>
      </c>
      <c r="AJ606" s="340" t="str">
        <f t="shared" si="372"/>
        <v xml:space="preserve"> Costs of visits by an external organisation</v>
      </c>
      <c r="AK606" s="257">
        <f t="shared" si="377"/>
        <v>0.5</v>
      </c>
      <c r="AL606" s="257">
        <f t="shared" si="378"/>
        <v>0.25</v>
      </c>
      <c r="AM606" s="257">
        <f t="shared" si="379"/>
        <v>0</v>
      </c>
      <c r="AN606" s="257">
        <f t="shared" si="380"/>
        <v>0</v>
      </c>
      <c r="AO606" s="257">
        <f t="shared" si="381"/>
        <v>0</v>
      </c>
      <c r="AP606" s="257">
        <f t="shared" si="382"/>
        <v>0</v>
      </c>
    </row>
    <row r="607" spans="23:42" ht="40" customHeight="1" x14ac:dyDescent="0.4">
      <c r="W607" s="422">
        <f t="shared" si="374"/>
        <v>0</v>
      </c>
      <c r="X607" s="422">
        <f t="shared" si="375"/>
        <v>1</v>
      </c>
      <c r="Z607" s="340" t="s">
        <v>659</v>
      </c>
      <c r="AA607" s="422">
        <f>COUNTIF('All groups'!$SG:$SG,AA$29)</f>
        <v>2</v>
      </c>
      <c r="AB607" s="422">
        <f>COUNTIF('All groups'!$SG:$SG,AB$29)</f>
        <v>0</v>
      </c>
      <c r="AC607" s="422">
        <f>COUNTIF('All groups'!$SG:$SG,AC$29)</f>
        <v>0</v>
      </c>
      <c r="AD607" s="422">
        <f>COUNTIF('All groups'!$SG:$SG,AD$29)</f>
        <v>0</v>
      </c>
      <c r="AE607" s="422">
        <f>COUNTIF('All groups'!$SG:$SG,AE$29)</f>
        <v>1</v>
      </c>
      <c r="AF607" s="422">
        <f>COUNTIF('All groups'!$SG:$SG,AF$29)</f>
        <v>0</v>
      </c>
      <c r="AG607" s="422">
        <f t="shared" si="376"/>
        <v>6</v>
      </c>
      <c r="AJ607" s="340" t="str">
        <f t="shared" si="372"/>
        <v>Financial costs of staff training</v>
      </c>
      <c r="AK607" s="257">
        <f t="shared" si="377"/>
        <v>0.5</v>
      </c>
      <c r="AL607" s="257">
        <f t="shared" si="378"/>
        <v>0</v>
      </c>
      <c r="AM607" s="257">
        <f t="shared" si="379"/>
        <v>0</v>
      </c>
      <c r="AN607" s="257">
        <f t="shared" si="380"/>
        <v>0</v>
      </c>
      <c r="AO607" s="257">
        <f t="shared" si="381"/>
        <v>0.25</v>
      </c>
      <c r="AP607" s="257">
        <f t="shared" si="382"/>
        <v>0</v>
      </c>
    </row>
    <row r="608" spans="23:42" ht="40" customHeight="1" x14ac:dyDescent="0.4">
      <c r="W608" s="422">
        <f t="shared" si="374"/>
        <v>1</v>
      </c>
      <c r="X608" s="422">
        <f t="shared" si="375"/>
        <v>1</v>
      </c>
      <c r="Z608" s="340" t="s">
        <v>660</v>
      </c>
      <c r="AA608" s="422">
        <f>COUNTIF('All groups'!$SH:$SH,AA$29)</f>
        <v>1</v>
      </c>
      <c r="AB608" s="422">
        <f>COUNTIF('All groups'!$SH:$SH,AB$29)</f>
        <v>0</v>
      </c>
      <c r="AC608" s="422">
        <f>COUNTIF('All groups'!$SH:$SH,AC$29)</f>
        <v>0</v>
      </c>
      <c r="AD608" s="422">
        <f>COUNTIF('All groups'!$SH:$SH,AD$29)</f>
        <v>1</v>
      </c>
      <c r="AE608" s="422">
        <f>COUNTIF('All groups'!$SH:$SH,AE$29)</f>
        <v>0</v>
      </c>
      <c r="AF608" s="422">
        <f>COUNTIF('All groups'!$SH:$SH,AF$29)</f>
        <v>1</v>
      </c>
      <c r="AG608" s="422">
        <f t="shared" si="376"/>
        <v>6</v>
      </c>
      <c r="AJ608" s="340" t="str">
        <f t="shared" si="372"/>
        <v>Financial costs of staff time</v>
      </c>
      <c r="AK608" s="257">
        <f t="shared" si="377"/>
        <v>0.25</v>
      </c>
      <c r="AL608" s="257">
        <f t="shared" si="378"/>
        <v>0</v>
      </c>
      <c r="AM608" s="257">
        <f t="shared" si="379"/>
        <v>0</v>
      </c>
      <c r="AN608" s="257">
        <f t="shared" si="380"/>
        <v>0.25</v>
      </c>
      <c r="AO608" s="257">
        <f t="shared" si="381"/>
        <v>0</v>
      </c>
      <c r="AP608" s="257">
        <f t="shared" si="382"/>
        <v>0.25</v>
      </c>
    </row>
    <row r="609" spans="3:42" ht="40" customHeight="1" x14ac:dyDescent="0.4">
      <c r="W609" s="422">
        <f t="shared" si="374"/>
        <v>1</v>
      </c>
      <c r="X609" s="422">
        <f t="shared" si="375"/>
        <v>0</v>
      </c>
      <c r="Z609" s="340" t="s">
        <v>190</v>
      </c>
      <c r="AA609" s="422">
        <f>COUNTIF('All groups'!$SI:$SI,AA$29)</f>
        <v>2</v>
      </c>
      <c r="AB609" s="422">
        <f>COUNTIF('All groups'!$SI:$SI,AB$29)</f>
        <v>0</v>
      </c>
      <c r="AC609" s="422">
        <f>COUNTIF('All groups'!$SI:$SI,AC$29)</f>
        <v>0</v>
      </c>
      <c r="AD609" s="422">
        <f>COUNTIF('All groups'!$SI:$SI,AD$29)</f>
        <v>1</v>
      </c>
      <c r="AE609" s="422">
        <f>COUNTIF('All groups'!$SI:$SI,AE$29)</f>
        <v>0</v>
      </c>
      <c r="AF609" s="422">
        <f>COUNTIF('All groups'!$SI:$SI,AF$29)</f>
        <v>0</v>
      </c>
      <c r="AG609" s="422">
        <f t="shared" si="376"/>
        <v>6</v>
      </c>
      <c r="AJ609" s="340" t="str">
        <f t="shared" si="372"/>
        <v>Lack of knowledge about how to care for animals</v>
      </c>
      <c r="AK609" s="257">
        <f t="shared" si="377"/>
        <v>0.5</v>
      </c>
      <c r="AL609" s="257">
        <f t="shared" si="378"/>
        <v>0</v>
      </c>
      <c r="AM609" s="257">
        <f t="shared" si="379"/>
        <v>0</v>
      </c>
      <c r="AN609" s="257">
        <f t="shared" si="380"/>
        <v>0.25</v>
      </c>
      <c r="AO609" s="257">
        <f t="shared" si="381"/>
        <v>0</v>
      </c>
      <c r="AP609" s="257">
        <f t="shared" si="382"/>
        <v>0</v>
      </c>
    </row>
    <row r="610" spans="3:42" ht="40" customHeight="1" x14ac:dyDescent="0.4">
      <c r="W610" s="422">
        <f t="shared" si="374"/>
        <v>0</v>
      </c>
      <c r="X610" s="422">
        <f t="shared" si="375"/>
        <v>0</v>
      </c>
      <c r="Z610" s="340" t="s">
        <v>191</v>
      </c>
      <c r="AA610" s="422">
        <f>COUNTIF('All groups'!$SJ:$SJ,AA$29)</f>
        <v>3</v>
      </c>
      <c r="AB610" s="422">
        <f>COUNTIF('All groups'!$SJ:$SJ,AB$29)</f>
        <v>0</v>
      </c>
      <c r="AC610" s="422">
        <f>COUNTIF('All groups'!$SJ:$SJ,AC$29)</f>
        <v>0</v>
      </c>
      <c r="AD610" s="422">
        <f>COUNTIF('All groups'!$SJ:$SJ,AD$29)</f>
        <v>0</v>
      </c>
      <c r="AE610" s="422">
        <f>COUNTIF('All groups'!$SJ:$SJ,AE$29)</f>
        <v>0</v>
      </c>
      <c r="AF610" s="422">
        <f>COUNTIF('All groups'!$SJ:$SJ,AF$29)</f>
        <v>0</v>
      </c>
      <c r="AG610" s="422">
        <f t="shared" si="376"/>
        <v>6</v>
      </c>
      <c r="AJ610" s="340" t="str">
        <f t="shared" si="372"/>
        <v>Lack of guidance available to support caring for animals</v>
      </c>
      <c r="AK610" s="257">
        <f t="shared" si="377"/>
        <v>0.75</v>
      </c>
      <c r="AL610" s="257">
        <f t="shared" si="378"/>
        <v>0</v>
      </c>
      <c r="AM610" s="257">
        <f t="shared" si="379"/>
        <v>0</v>
      </c>
      <c r="AN610" s="257">
        <f t="shared" si="380"/>
        <v>0</v>
      </c>
      <c r="AO610" s="257">
        <f t="shared" si="381"/>
        <v>0</v>
      </c>
      <c r="AP610" s="257">
        <f t="shared" si="382"/>
        <v>0</v>
      </c>
    </row>
    <row r="611" spans="3:42" ht="40" customHeight="1" x14ac:dyDescent="0.4">
      <c r="W611" s="422">
        <f t="shared" si="374"/>
        <v>0</v>
      </c>
      <c r="X611" s="422">
        <f t="shared" si="375"/>
        <v>0</v>
      </c>
      <c r="Z611" s="340" t="s">
        <v>661</v>
      </c>
      <c r="AA611" s="422">
        <f>COUNTIF('All groups'!$SK:$SK,AA$29)</f>
        <v>3</v>
      </c>
      <c r="AB611" s="422">
        <f>COUNTIF('All groups'!$SK:$SK,AB$29)</f>
        <v>0</v>
      </c>
      <c r="AC611" s="422">
        <f>COUNTIF('All groups'!$SK:$SK,AC$29)</f>
        <v>0</v>
      </c>
      <c r="AD611" s="422">
        <f>COUNTIF('All groups'!$SK:$SK,AD$29)</f>
        <v>0</v>
      </c>
      <c r="AE611" s="422">
        <f>COUNTIF('All groups'!$SK:$SK,AE$29)</f>
        <v>0</v>
      </c>
      <c r="AF611" s="422">
        <f>COUNTIF('All groups'!$SK:$SK,AF$29)</f>
        <v>0</v>
      </c>
      <c r="AG611" s="422">
        <f t="shared" si="376"/>
        <v>6</v>
      </c>
      <c r="AJ611" s="340" t="str">
        <f t="shared" si="372"/>
        <v xml:space="preserve"> Lack of knowledge about running the animal assisted interventions</v>
      </c>
      <c r="AK611" s="257">
        <f t="shared" si="377"/>
        <v>0.75</v>
      </c>
      <c r="AL611" s="257">
        <f t="shared" si="378"/>
        <v>0</v>
      </c>
      <c r="AM611" s="257">
        <f t="shared" si="379"/>
        <v>0</v>
      </c>
      <c r="AN611" s="257">
        <f t="shared" si="380"/>
        <v>0</v>
      </c>
      <c r="AO611" s="257">
        <f t="shared" si="381"/>
        <v>0</v>
      </c>
      <c r="AP611" s="257">
        <f t="shared" si="382"/>
        <v>0</v>
      </c>
    </row>
    <row r="612" spans="3:42" ht="40" customHeight="1" x14ac:dyDescent="0.4">
      <c r="W612" s="422">
        <f t="shared" si="374"/>
        <v>1</v>
      </c>
      <c r="X612" s="422">
        <f t="shared" si="375"/>
        <v>0</v>
      </c>
      <c r="Z612" s="340" t="s">
        <v>662</v>
      </c>
      <c r="AA612" s="422">
        <f>COUNTIF('All groups'!$SL:$SL,AA$29)</f>
        <v>2</v>
      </c>
      <c r="AB612" s="422">
        <f>COUNTIF('All groups'!$SL:$SL,AB$29)</f>
        <v>0</v>
      </c>
      <c r="AC612" s="422">
        <f>COUNTIF('All groups'!$SL:$SL,AC$29)</f>
        <v>1</v>
      </c>
      <c r="AD612" s="422">
        <f>COUNTIF('All groups'!$SL:$SL,AD$29)</f>
        <v>0</v>
      </c>
      <c r="AE612" s="422">
        <f>COUNTIF('All groups'!$SL:$SL,AE$29)</f>
        <v>0</v>
      </c>
      <c r="AF612" s="422">
        <f>COUNTIF('All groups'!$SL:$SL,AF$29)</f>
        <v>0</v>
      </c>
      <c r="AG612" s="422">
        <f t="shared" si="376"/>
        <v>6</v>
      </c>
      <c r="AJ612" s="340" t="str">
        <f t="shared" si="372"/>
        <v>Lack of guidance available to support running the animal assisted interventions</v>
      </c>
      <c r="AK612" s="257">
        <f t="shared" si="377"/>
        <v>0.5</v>
      </c>
      <c r="AL612" s="257">
        <f t="shared" si="378"/>
        <v>0</v>
      </c>
      <c r="AM612" s="257">
        <f t="shared" si="379"/>
        <v>0.25</v>
      </c>
      <c r="AN612" s="257">
        <f t="shared" si="380"/>
        <v>0</v>
      </c>
      <c r="AO612" s="257">
        <f t="shared" si="381"/>
        <v>0</v>
      </c>
      <c r="AP612" s="257">
        <f t="shared" si="382"/>
        <v>0</v>
      </c>
    </row>
    <row r="613" spans="3:42" ht="37" x14ac:dyDescent="0.4">
      <c r="W613" s="422">
        <f t="shared" si="374"/>
        <v>0</v>
      </c>
      <c r="X613" s="422">
        <f t="shared" si="375"/>
        <v>0</v>
      </c>
      <c r="Z613" s="340" t="s">
        <v>663</v>
      </c>
      <c r="AA613" s="422">
        <f>COUNTIF('All groups'!$SM:$SM,AA$29)</f>
        <v>3</v>
      </c>
      <c r="AB613" s="422">
        <f>COUNTIF('All groups'!$SM:$SM,AB$29)</f>
        <v>0</v>
      </c>
      <c r="AC613" s="422">
        <f>COUNTIF('All groups'!$SM:$SM,AC$29)</f>
        <v>0</v>
      </c>
      <c r="AD613" s="422">
        <f>COUNTIF('All groups'!$SM:$SM,AD$29)</f>
        <v>0</v>
      </c>
      <c r="AE613" s="422">
        <f>COUNTIF('All groups'!$SM:$SM,AE$29)</f>
        <v>0</v>
      </c>
      <c r="AF613" s="422">
        <f>COUNTIF('All groups'!$SM:$SM,AF$29)</f>
        <v>0</v>
      </c>
      <c r="AG613" s="422">
        <f t="shared" si="376"/>
        <v>6</v>
      </c>
      <c r="AJ613" s="340" t="str">
        <f t="shared" si="372"/>
        <v>Difficulties in identifying the qualifications that staff might need</v>
      </c>
      <c r="AK613" s="257">
        <f t="shared" si="377"/>
        <v>0.75</v>
      </c>
      <c r="AL613" s="257">
        <f t="shared" si="378"/>
        <v>0</v>
      </c>
      <c r="AM613" s="257">
        <f t="shared" si="379"/>
        <v>0</v>
      </c>
      <c r="AN613" s="257">
        <f t="shared" si="380"/>
        <v>0</v>
      </c>
      <c r="AO613" s="257">
        <f t="shared" si="381"/>
        <v>0</v>
      </c>
      <c r="AP613" s="257">
        <f t="shared" si="382"/>
        <v>0</v>
      </c>
    </row>
    <row r="614" spans="3:42" ht="37" x14ac:dyDescent="0.4">
      <c r="W614" s="422">
        <f t="shared" si="374"/>
        <v>1</v>
      </c>
      <c r="X614" s="422">
        <f t="shared" si="375"/>
        <v>0</v>
      </c>
      <c r="Z614" s="340" t="s">
        <v>197</v>
      </c>
      <c r="AA614" s="422">
        <f>COUNTIF('All groups'!$SN:$SN,AA$29)</f>
        <v>2</v>
      </c>
      <c r="AB614" s="422">
        <f>COUNTIF('All groups'!$SN:$SN,AB$29)</f>
        <v>0</v>
      </c>
      <c r="AC614" s="422">
        <f>COUNTIF('All groups'!$SN:$SN,AC$29)</f>
        <v>1</v>
      </c>
      <c r="AD614" s="422">
        <f>COUNTIF('All groups'!$SN:$SN,AD$29)</f>
        <v>0</v>
      </c>
      <c r="AE614" s="422">
        <f>COUNTIF('All groups'!$SN:$SN,AE$29)</f>
        <v>0</v>
      </c>
      <c r="AF614" s="422">
        <f>COUNTIF('All groups'!$SN:$SN,AF$29)</f>
        <v>0</v>
      </c>
      <c r="AG614" s="422">
        <f t="shared" si="376"/>
        <v>6</v>
      </c>
      <c r="AJ614" s="340" t="str">
        <f t="shared" si="372"/>
        <v>Difficulties with staff gaining identified qualifications</v>
      </c>
      <c r="AK614" s="257">
        <f t="shared" si="377"/>
        <v>0.5</v>
      </c>
      <c r="AL614" s="257">
        <f t="shared" si="378"/>
        <v>0</v>
      </c>
      <c r="AM614" s="257">
        <f t="shared" si="379"/>
        <v>0.25</v>
      </c>
      <c r="AN614" s="257">
        <f t="shared" si="380"/>
        <v>0</v>
      </c>
      <c r="AO614" s="257">
        <f t="shared" si="381"/>
        <v>0</v>
      </c>
      <c r="AP614" s="257">
        <f t="shared" si="382"/>
        <v>0</v>
      </c>
    </row>
    <row r="615" spans="3:42" ht="40" customHeight="1" x14ac:dyDescent="0.4">
      <c r="W615" s="422">
        <f t="shared" si="374"/>
        <v>1</v>
      </c>
      <c r="X615" s="422">
        <f t="shared" si="375"/>
        <v>0</v>
      </c>
      <c r="Z615" s="340" t="s">
        <v>199</v>
      </c>
      <c r="AA615" s="422">
        <f>COUNTIF('All groups'!$SO:$SO,AA$29)</f>
        <v>2</v>
      </c>
      <c r="AB615" s="422">
        <f>COUNTIF('All groups'!$SO:$SO,AB$29)</f>
        <v>0</v>
      </c>
      <c r="AC615" s="422">
        <f>COUNTIF('All groups'!$SO:$SO,AC$29)</f>
        <v>1</v>
      </c>
      <c r="AD615" s="422">
        <f>COUNTIF('All groups'!$SO:$SO,AD$29)</f>
        <v>0</v>
      </c>
      <c r="AE615" s="422">
        <f>COUNTIF('All groups'!$SO:$SO,AE$29)</f>
        <v>0</v>
      </c>
      <c r="AF615" s="422">
        <f>COUNTIF('All groups'!$SO:$SO,AF$29)</f>
        <v>0</v>
      </c>
      <c r="AG615" s="422">
        <f t="shared" si="376"/>
        <v>6</v>
      </c>
      <c r="AJ615" s="340" t="str">
        <f t="shared" si="372"/>
        <v>Lack of training available</v>
      </c>
      <c r="AK615" s="257">
        <f t="shared" si="377"/>
        <v>0.5</v>
      </c>
      <c r="AL615" s="257">
        <f t="shared" si="378"/>
        <v>0</v>
      </c>
      <c r="AM615" s="257">
        <f t="shared" si="379"/>
        <v>0.25</v>
      </c>
      <c r="AN615" s="257">
        <f t="shared" si="380"/>
        <v>0</v>
      </c>
      <c r="AO615" s="257">
        <f t="shared" si="381"/>
        <v>0</v>
      </c>
      <c r="AP615" s="257">
        <f t="shared" si="382"/>
        <v>0</v>
      </c>
    </row>
    <row r="616" spans="3:42" ht="40" customHeight="1" x14ac:dyDescent="0.4">
      <c r="Z616" s="338"/>
      <c r="AA616" s="419"/>
      <c r="AB616" s="419"/>
      <c r="AC616" s="419"/>
      <c r="AD616" s="419"/>
      <c r="AE616" s="419"/>
      <c r="AF616" s="419"/>
      <c r="AG616" s="419"/>
    </row>
    <row r="617" spans="3:42" ht="40" customHeight="1" x14ac:dyDescent="0.4">
      <c r="Y617" s="367" t="s">
        <v>166</v>
      </c>
      <c r="Z617" s="338"/>
      <c r="AA617" s="419"/>
      <c r="AB617" s="419"/>
      <c r="AC617" s="419"/>
      <c r="AD617" s="419"/>
      <c r="AE617" s="419"/>
      <c r="AF617" s="419"/>
      <c r="AG617" s="419"/>
    </row>
    <row r="618" spans="3:42" ht="82" customHeight="1" x14ac:dyDescent="0.35">
      <c r="C618" s="366"/>
      <c r="D618" s="436"/>
      <c r="E618" s="436"/>
      <c r="F618" s="436"/>
      <c r="G618" s="436"/>
      <c r="H618" s="436"/>
      <c r="I618" s="436"/>
      <c r="J618" s="436"/>
      <c r="K618" s="436"/>
      <c r="L618" s="436"/>
      <c r="M618" s="201"/>
      <c r="N618"/>
      <c r="Y618" s="413" t="s">
        <v>324</v>
      </c>
      <c r="Z618" s="905" t="s">
        <v>664</v>
      </c>
      <c r="AA618" s="905"/>
      <c r="AB618" s="905"/>
      <c r="AC618" s="905"/>
      <c r="AD618" s="905"/>
      <c r="AE618" s="905"/>
      <c r="AF618" s="905"/>
      <c r="AG618" s="905"/>
      <c r="AH618" s="905"/>
      <c r="AI618" s="201"/>
      <c r="AK618" s="201"/>
      <c r="AL618" s="201"/>
      <c r="AM618" s="201"/>
      <c r="AN618" s="201"/>
    </row>
    <row r="619" spans="3:42" ht="87.65" customHeight="1" x14ac:dyDescent="0.35">
      <c r="C619" s="366"/>
      <c r="D619" s="436"/>
      <c r="E619" s="436"/>
      <c r="F619" s="436"/>
      <c r="G619" s="436"/>
      <c r="H619" s="436"/>
      <c r="I619" s="436"/>
      <c r="J619" s="436"/>
      <c r="K619" s="436"/>
      <c r="L619" s="436"/>
      <c r="M619" s="201"/>
      <c r="N619"/>
      <c r="Y619" s="413" t="s">
        <v>328</v>
      </c>
      <c r="Z619" s="905" t="s">
        <v>665</v>
      </c>
      <c r="AA619" s="905"/>
      <c r="AB619" s="905"/>
      <c r="AC619" s="905"/>
      <c r="AD619" s="905"/>
      <c r="AE619" s="905"/>
      <c r="AF619" s="905"/>
      <c r="AG619" s="905"/>
      <c r="AH619" s="905"/>
      <c r="AI619" s="201"/>
      <c r="AK619" s="201"/>
      <c r="AL619" s="201"/>
      <c r="AM619" s="201"/>
      <c r="AN619" s="201"/>
    </row>
    <row r="620" spans="3:42" ht="40" customHeight="1" x14ac:dyDescent="0.35">
      <c r="C620" s="366"/>
      <c r="D620" s="436"/>
      <c r="E620" s="436"/>
      <c r="F620" s="436"/>
      <c r="G620" s="436"/>
      <c r="H620" s="436"/>
      <c r="I620" s="436"/>
      <c r="J620" s="436"/>
      <c r="K620" s="436"/>
      <c r="L620" s="436"/>
      <c r="M620" s="201"/>
      <c r="N620"/>
      <c r="Y620" s="366"/>
      <c r="Z620" s="903"/>
      <c r="AA620" s="903"/>
      <c r="AB620" s="903"/>
      <c r="AC620" s="903"/>
      <c r="AD620" s="903"/>
      <c r="AE620" s="903"/>
      <c r="AF620" s="903"/>
      <c r="AG620" s="903"/>
      <c r="AH620" s="903"/>
      <c r="AI620" s="201"/>
      <c r="AK620" s="201"/>
      <c r="AL620" s="201"/>
      <c r="AM620" s="201"/>
      <c r="AN620" s="201"/>
    </row>
    <row r="622" spans="3:42" ht="47.5" customHeight="1" x14ac:dyDescent="0.4">
      <c r="Y622" s="772" t="s">
        <v>192</v>
      </c>
      <c r="Z622" s="772"/>
      <c r="AA622" s="772"/>
      <c r="AB622" s="772"/>
      <c r="AC622" s="772"/>
      <c r="AD622" s="772"/>
      <c r="AE622" s="772"/>
      <c r="AF622" s="772"/>
      <c r="AG622" s="772"/>
      <c r="AH622" s="772"/>
    </row>
    <row r="623" spans="3:42" ht="40" customHeight="1" x14ac:dyDescent="0.4"/>
    <row r="624" spans="3:42" ht="40" customHeight="1" x14ac:dyDescent="0.45">
      <c r="Z624" s="328" t="s">
        <v>196</v>
      </c>
      <c r="AA624" s="422">
        <v>4</v>
      </c>
      <c r="AB624" s="255">
        <v>1</v>
      </c>
      <c r="AD624" s="435"/>
      <c r="AE624" s="435"/>
      <c r="AF624" s="435"/>
      <c r="AG624" s="435"/>
      <c r="AH624" s="435"/>
    </row>
    <row r="625" spans="25:34" ht="40" customHeight="1" x14ac:dyDescent="0.45">
      <c r="Z625" s="328" t="s">
        <v>198</v>
      </c>
      <c r="AA625" s="422">
        <v>1</v>
      </c>
      <c r="AB625" s="255">
        <v>0.25</v>
      </c>
    </row>
    <row r="626" spans="25:34" ht="40" customHeight="1" x14ac:dyDescent="0.45">
      <c r="Z626" s="328" t="s">
        <v>200</v>
      </c>
      <c r="AA626" s="422">
        <f>COUNTIFS('All groups'!AE:AE,"Yes",'All groups'!$HL:$HL,'Decision tree'!$D626)</f>
        <v>0</v>
      </c>
      <c r="AB626" s="255">
        <f t="shared" ref="AB626:AB630" si="383">SUM(AA626)/40</f>
        <v>0</v>
      </c>
    </row>
    <row r="627" spans="25:34" ht="40" customHeight="1" x14ac:dyDescent="0.45">
      <c r="Z627" s="328" t="s">
        <v>201</v>
      </c>
      <c r="AA627" s="422">
        <f>COUNTIFS('All groups'!AE:AE,"Yes",'All groups'!$HM:$HM,'Decision tree'!$D627)</f>
        <v>0</v>
      </c>
      <c r="AB627" s="255">
        <f t="shared" si="383"/>
        <v>0</v>
      </c>
    </row>
    <row r="628" spans="25:34" ht="40" customHeight="1" x14ac:dyDescent="0.45">
      <c r="Z628" s="328" t="s">
        <v>203</v>
      </c>
      <c r="AA628" s="422">
        <f>COUNTIFS('All groups'!AE:AE,"Yes",'All groups'!$HN:$HN,'Decision tree'!$D628)</f>
        <v>0</v>
      </c>
      <c r="AB628" s="255">
        <f t="shared" si="383"/>
        <v>0</v>
      </c>
    </row>
    <row r="629" spans="25:34" ht="40" customHeight="1" x14ac:dyDescent="0.45">
      <c r="Z629" s="328" t="s">
        <v>207</v>
      </c>
      <c r="AA629" s="422">
        <f>COUNTIFS('All groups'!AE:AE,"Yes",'All groups'!$HO:$HO,'Decision tree'!$D629)</f>
        <v>0</v>
      </c>
      <c r="AB629" s="255">
        <f t="shared" si="383"/>
        <v>0</v>
      </c>
    </row>
    <row r="630" spans="25:34" ht="40" customHeight="1" x14ac:dyDescent="0.45">
      <c r="Z630" s="328" t="s">
        <v>210</v>
      </c>
      <c r="AA630" s="422">
        <f>COUNTIFS('All groups'!AE:AE,"Yes",'All groups'!$HP:$HP,'Decision tree'!$D630)</f>
        <v>0</v>
      </c>
      <c r="AB630" s="255">
        <f t="shared" si="383"/>
        <v>0</v>
      </c>
    </row>
    <row r="631" spans="25:34" ht="40" customHeight="1" x14ac:dyDescent="0.45">
      <c r="Z631" s="328" t="s">
        <v>666</v>
      </c>
      <c r="AA631" s="422">
        <v>1</v>
      </c>
      <c r="AB631" s="255">
        <v>0.25</v>
      </c>
    </row>
    <row r="633" spans="25:34" ht="40" customHeight="1" x14ac:dyDescent="0.7">
      <c r="Y633" s="774" t="s">
        <v>667</v>
      </c>
      <c r="Z633" s="775"/>
      <c r="AA633" s="775"/>
      <c r="AB633" s="775"/>
      <c r="AC633" s="775"/>
      <c r="AD633" s="775"/>
      <c r="AE633" s="775"/>
      <c r="AF633" s="775"/>
      <c r="AG633" s="775"/>
      <c r="AH633" s="776"/>
    </row>
    <row r="634" spans="25:34" ht="40" customHeight="1" x14ac:dyDescent="0.4"/>
    <row r="635" spans="25:34" ht="40" customHeight="1" x14ac:dyDescent="0.4">
      <c r="Z635" s="328" t="s">
        <v>353</v>
      </c>
      <c r="AA635" s="422">
        <v>3</v>
      </c>
      <c r="AB635" s="257">
        <f>SUM(AA635)/4</f>
        <v>0.75</v>
      </c>
      <c r="AD635" s="435"/>
      <c r="AE635" s="435"/>
      <c r="AF635" s="435"/>
      <c r="AG635" s="435"/>
      <c r="AH635" s="435"/>
    </row>
    <row r="636" spans="25:34" ht="40" customHeight="1" x14ac:dyDescent="0.4">
      <c r="Z636" s="328" t="s">
        <v>354</v>
      </c>
      <c r="AA636" s="422">
        <v>1</v>
      </c>
      <c r="AB636" s="257">
        <f>SUM(AA636)/4</f>
        <v>0.25</v>
      </c>
    </row>
    <row r="637" spans="25:34" ht="40" customHeight="1" x14ac:dyDescent="0.4">
      <c r="Z637" s="328" t="s">
        <v>355</v>
      </c>
      <c r="AA637" s="422">
        <f>COUNTIFS('All groups'!AE:AE,"Yes",'All groups'!$KR:$KR,'Decision tree'!$D637)</f>
        <v>0</v>
      </c>
      <c r="AB637" s="257">
        <f t="shared" ref="AB637:AB639" si="384">SUM(AA637)/40</f>
        <v>0</v>
      </c>
    </row>
    <row r="638" spans="25:34" ht="40" customHeight="1" x14ac:dyDescent="0.4">
      <c r="Z638" s="328" t="s">
        <v>356</v>
      </c>
      <c r="AA638" s="422">
        <f>COUNTIFS('All groups'!AE:AE,"Yes",'All groups'!$KS:$KS,'Decision tree'!$D638)</f>
        <v>0</v>
      </c>
      <c r="AB638" s="257">
        <f t="shared" si="384"/>
        <v>0</v>
      </c>
    </row>
    <row r="639" spans="25:34" ht="40" customHeight="1" x14ac:dyDescent="0.4">
      <c r="Z639" s="328" t="s">
        <v>357</v>
      </c>
      <c r="AA639" s="422">
        <f>COUNTIFS('All groups'!AE:AE,"Yes",'All groups'!$KT:$KT,'Decision tree'!$D639)</f>
        <v>0</v>
      </c>
      <c r="AB639" s="257">
        <f t="shared" si="384"/>
        <v>0</v>
      </c>
    </row>
    <row r="640" spans="25:34" ht="40" customHeight="1" x14ac:dyDescent="0.4"/>
    <row r="641" spans="25:39" ht="63.65" customHeight="1" x14ac:dyDescent="0.4">
      <c r="Y641" s="772" t="s">
        <v>668</v>
      </c>
      <c r="Z641" s="772"/>
      <c r="AA641" s="772"/>
      <c r="AB641" s="772"/>
      <c r="AC641" s="772"/>
      <c r="AD641" s="772"/>
      <c r="AE641" s="772"/>
      <c r="AF641" s="772"/>
      <c r="AG641" s="772"/>
    </row>
    <row r="642" spans="25:39" ht="40" customHeight="1" x14ac:dyDescent="0.4">
      <c r="Y642" s="241"/>
      <c r="Z642" s="241"/>
      <c r="AA642" s="241"/>
      <c r="AB642" s="241"/>
      <c r="AC642" s="241"/>
      <c r="AD642" s="241"/>
      <c r="AE642" s="241"/>
      <c r="AF642" s="241"/>
      <c r="AG642" s="241"/>
    </row>
    <row r="643" spans="25:39" ht="40" customHeight="1" x14ac:dyDescent="0.4">
      <c r="Y643" s="224"/>
      <c r="Z643" s="225"/>
      <c r="AA643" s="259" t="s">
        <v>110</v>
      </c>
      <c r="AB643" s="260" t="s">
        <v>111</v>
      </c>
      <c r="AC643" s="422" t="s">
        <v>359</v>
      </c>
      <c r="AD643" s="261" t="s">
        <v>360</v>
      </c>
      <c r="AE643" s="260" t="s">
        <v>361</v>
      </c>
      <c r="AF643" s="419"/>
      <c r="AH643" s="435"/>
      <c r="AI643" s="435"/>
      <c r="AJ643" s="435"/>
      <c r="AK643" s="435"/>
      <c r="AL643" s="435"/>
    </row>
    <row r="644" spans="25:39" ht="40" customHeight="1" x14ac:dyDescent="0.4">
      <c r="Y644" s="848"/>
      <c r="Z644" s="848"/>
      <c r="AA644" s="422">
        <v>2</v>
      </c>
      <c r="AB644" s="422">
        <v>1</v>
      </c>
      <c r="AC644" s="422">
        <v>1</v>
      </c>
      <c r="AD644" s="257">
        <f>SUM(2/3)</f>
        <v>0.66666666666666663</v>
      </c>
      <c r="AE644" s="257">
        <f>SUM(1/3)</f>
        <v>0.33333333333333331</v>
      </c>
      <c r="AF644" s="297"/>
    </row>
    <row r="645" spans="25:39" ht="40" customHeight="1" x14ac:dyDescent="0.4">
      <c r="Y645" s="408"/>
      <c r="Z645" s="408"/>
      <c r="AA645" s="205"/>
      <c r="AB645" s="205"/>
      <c r="AC645" s="205"/>
      <c r="AD645" s="226"/>
      <c r="AE645" s="226"/>
      <c r="AF645" s="226"/>
    </row>
    <row r="646" spans="25:39" ht="40" customHeight="1" x14ac:dyDescent="0.4">
      <c r="Y646" s="242"/>
      <c r="Z646" s="242"/>
      <c r="AA646" s="914" t="s">
        <v>362</v>
      </c>
      <c r="AB646" s="915"/>
      <c r="AC646" s="915"/>
      <c r="AD646" s="915"/>
      <c r="AE646" s="915"/>
      <c r="AF646" s="916"/>
    </row>
    <row r="647" spans="25:39" ht="40" customHeight="1" x14ac:dyDescent="0.4">
      <c r="Y647" s="243"/>
      <c r="Z647" s="244"/>
      <c r="AA647" s="342" t="s">
        <v>610</v>
      </c>
      <c r="AB647" s="769" t="s">
        <v>669</v>
      </c>
      <c r="AC647" s="770"/>
      <c r="AD647" s="770"/>
      <c r="AE647" s="770"/>
      <c r="AF647" s="771"/>
    </row>
    <row r="648" spans="25:39" ht="18.5" x14ac:dyDescent="0.4">
      <c r="AA648" s="342" t="s">
        <v>670</v>
      </c>
      <c r="AB648" s="769" t="s">
        <v>671</v>
      </c>
      <c r="AC648" s="770"/>
      <c r="AD648" s="770"/>
      <c r="AE648" s="770"/>
      <c r="AF648" s="771"/>
    </row>
    <row r="649" spans="25:39" ht="40" customHeight="1" x14ac:dyDescent="0.4"/>
    <row r="650" spans="25:39" ht="80.150000000000006" customHeight="1" x14ac:dyDescent="0.4">
      <c r="Y650" s="772" t="s">
        <v>672</v>
      </c>
      <c r="Z650" s="772"/>
      <c r="AA650" s="772"/>
      <c r="AB650" s="772"/>
      <c r="AC650" s="772"/>
      <c r="AD650" s="772"/>
      <c r="AE650" s="772"/>
      <c r="AF650" s="772"/>
      <c r="AG650" s="772"/>
      <c r="AI650" s="435"/>
      <c r="AJ650" s="435"/>
      <c r="AK650" s="435"/>
      <c r="AL650" s="435"/>
      <c r="AM650" s="435"/>
    </row>
    <row r="651" spans="25:39" ht="40" customHeight="1" x14ac:dyDescent="0.4">
      <c r="Y651" s="241"/>
      <c r="Z651" s="241"/>
      <c r="AA651" s="241"/>
      <c r="AB651" s="241"/>
      <c r="AC651" s="241"/>
      <c r="AD651" s="241"/>
      <c r="AE651" s="241"/>
      <c r="AF651" s="241"/>
      <c r="AG651" s="241"/>
    </row>
    <row r="652" spans="25:39" ht="40" customHeight="1" x14ac:dyDescent="0.4">
      <c r="AA652" s="279" t="s">
        <v>110</v>
      </c>
      <c r="AB652" s="271" t="s">
        <v>111</v>
      </c>
      <c r="AC652" s="273" t="s">
        <v>444</v>
      </c>
      <c r="AJ652" s="291"/>
      <c r="AK652" s="279" t="s">
        <v>110</v>
      </c>
      <c r="AL652" s="271" t="s">
        <v>111</v>
      </c>
      <c r="AM652" s="298"/>
    </row>
    <row r="653" spans="25:39" ht="40" customHeight="1" x14ac:dyDescent="0.4">
      <c r="Z653" s="328" t="s">
        <v>447</v>
      </c>
      <c r="AA653" s="422">
        <v>1</v>
      </c>
      <c r="AB653" s="422">
        <v>2</v>
      </c>
      <c r="AC653" s="422">
        <v>1</v>
      </c>
      <c r="AJ653" s="328" t="s">
        <v>447</v>
      </c>
      <c r="AK653" s="257">
        <f>SUM(AA653)/3</f>
        <v>0.33333333333333331</v>
      </c>
      <c r="AL653" s="257">
        <f>SUM(AB653)/3</f>
        <v>0.66666666666666663</v>
      </c>
      <c r="AM653" s="419"/>
    </row>
    <row r="654" spans="25:39" ht="40" customHeight="1" x14ac:dyDescent="0.4">
      <c r="Z654" s="358" t="s">
        <v>450</v>
      </c>
      <c r="AA654" s="422">
        <v>1</v>
      </c>
      <c r="AB654" s="422">
        <v>2</v>
      </c>
      <c r="AC654" s="422">
        <v>1</v>
      </c>
      <c r="AJ654" s="328" t="s">
        <v>450</v>
      </c>
      <c r="AK654" s="257">
        <f t="shared" ref="AK654:AK656" si="385">SUM(AA654)/3</f>
        <v>0.33333333333333331</v>
      </c>
      <c r="AL654" s="257">
        <f t="shared" ref="AL654:AL656" si="386">SUM(AB654)/3</f>
        <v>0.66666666666666663</v>
      </c>
      <c r="AM654" s="419"/>
    </row>
    <row r="655" spans="25:39" ht="40" customHeight="1" x14ac:dyDescent="0.4">
      <c r="Z655" s="358" t="s">
        <v>452</v>
      </c>
      <c r="AA655" s="422">
        <v>3</v>
      </c>
      <c r="AB655" s="422">
        <v>1</v>
      </c>
      <c r="AC655" s="422">
        <v>0</v>
      </c>
      <c r="AJ655" s="328" t="s">
        <v>452</v>
      </c>
      <c r="AK655" s="257">
        <f t="shared" si="385"/>
        <v>1</v>
      </c>
      <c r="AL655" s="257">
        <f t="shared" si="386"/>
        <v>0.33333333333333331</v>
      </c>
      <c r="AM655" s="419"/>
    </row>
    <row r="656" spans="25:39" ht="40" customHeight="1" x14ac:dyDescent="0.4">
      <c r="Z656" s="358" t="s">
        <v>454</v>
      </c>
      <c r="AA656" s="422">
        <v>2</v>
      </c>
      <c r="AB656" s="422">
        <v>1</v>
      </c>
      <c r="AC656" s="422">
        <v>1</v>
      </c>
      <c r="AJ656" s="328" t="s">
        <v>454</v>
      </c>
      <c r="AK656" s="257">
        <f t="shared" si="385"/>
        <v>0.66666666666666663</v>
      </c>
      <c r="AL656" s="257">
        <f t="shared" si="386"/>
        <v>0.33333333333333331</v>
      </c>
      <c r="AM656" s="419"/>
    </row>
    <row r="657" spans="26:39" ht="40" customHeight="1" x14ac:dyDescent="0.4">
      <c r="Z657" s="358" t="s">
        <v>455</v>
      </c>
      <c r="AA657" s="817" t="s">
        <v>673</v>
      </c>
      <c r="AB657" s="973"/>
      <c r="AC657" s="818"/>
      <c r="AJ657" s="328" t="s">
        <v>458</v>
      </c>
      <c r="AK657" s="257">
        <f>SUM(AA658)/3</f>
        <v>0.33333333333333331</v>
      </c>
      <c r="AL657" s="257">
        <f>SUM(AB658/3)</f>
        <v>0.66666666666666663</v>
      </c>
      <c r="AM657" s="419"/>
    </row>
    <row r="658" spans="26:39" ht="40" customHeight="1" x14ac:dyDescent="0.4">
      <c r="Z658" s="358" t="s">
        <v>458</v>
      </c>
      <c r="AA658" s="422">
        <v>1</v>
      </c>
      <c r="AB658" s="422">
        <v>2</v>
      </c>
      <c r="AC658" s="422">
        <v>1</v>
      </c>
      <c r="AJ658" s="328" t="s">
        <v>459</v>
      </c>
      <c r="AK658" s="257">
        <f t="shared" ref="AK658:AK662" si="387">SUM(AA659)/3</f>
        <v>0.33333333333333331</v>
      </c>
      <c r="AL658" s="257">
        <f t="shared" ref="AL658:AL662" si="388">SUM(AB659/3)</f>
        <v>0.33333333333333331</v>
      </c>
      <c r="AM658" s="419"/>
    </row>
    <row r="659" spans="26:39" ht="40" customHeight="1" x14ac:dyDescent="0.4">
      <c r="Z659" s="358" t="s">
        <v>459</v>
      </c>
      <c r="AA659" s="422">
        <v>1</v>
      </c>
      <c r="AB659" s="422">
        <v>1</v>
      </c>
      <c r="AC659" s="422">
        <v>2</v>
      </c>
      <c r="AJ659" s="328" t="s">
        <v>460</v>
      </c>
      <c r="AK659" s="257">
        <f t="shared" si="387"/>
        <v>0</v>
      </c>
      <c r="AL659" s="257">
        <f t="shared" si="388"/>
        <v>0.66666666666666663</v>
      </c>
      <c r="AM659" s="419"/>
    </row>
    <row r="660" spans="26:39" ht="40" customHeight="1" x14ac:dyDescent="0.4">
      <c r="Z660" s="358" t="s">
        <v>460</v>
      </c>
      <c r="AA660" s="422">
        <v>0</v>
      </c>
      <c r="AB660" s="422">
        <v>2</v>
      </c>
      <c r="AC660" s="422">
        <v>2</v>
      </c>
      <c r="AJ660" s="328" t="s">
        <v>461</v>
      </c>
      <c r="AK660" s="257">
        <f t="shared" si="387"/>
        <v>0</v>
      </c>
      <c r="AL660" s="257">
        <f t="shared" si="388"/>
        <v>0.66666666666666663</v>
      </c>
      <c r="AM660" s="419"/>
    </row>
    <row r="661" spans="26:39" ht="40" customHeight="1" x14ac:dyDescent="0.4">
      <c r="Z661" s="358" t="s">
        <v>461</v>
      </c>
      <c r="AA661" s="422">
        <v>0</v>
      </c>
      <c r="AB661" s="422">
        <v>2</v>
      </c>
      <c r="AC661" s="422">
        <v>2</v>
      </c>
      <c r="AJ661" s="328" t="s">
        <v>462</v>
      </c>
      <c r="AK661" s="257">
        <f t="shared" si="387"/>
        <v>0.33333333333333331</v>
      </c>
      <c r="AL661" s="257">
        <f t="shared" si="388"/>
        <v>0.33333333333333331</v>
      </c>
      <c r="AM661" s="419"/>
    </row>
    <row r="662" spans="26:39" ht="40" customHeight="1" x14ac:dyDescent="0.4">
      <c r="Z662" s="358" t="s">
        <v>462</v>
      </c>
      <c r="AA662" s="422">
        <v>1</v>
      </c>
      <c r="AB662" s="422">
        <v>1</v>
      </c>
      <c r="AC662" s="422">
        <v>2</v>
      </c>
      <c r="AJ662" s="328" t="s">
        <v>464</v>
      </c>
      <c r="AK662" s="257">
        <f t="shared" si="387"/>
        <v>0</v>
      </c>
      <c r="AL662" s="257">
        <f t="shared" si="388"/>
        <v>0.66666666666666663</v>
      </c>
      <c r="AM662" s="419"/>
    </row>
    <row r="663" spans="26:39" ht="40" customHeight="1" x14ac:dyDescent="0.4">
      <c r="Z663" s="358" t="s">
        <v>464</v>
      </c>
      <c r="AA663" s="422">
        <v>0</v>
      </c>
      <c r="AB663" s="422">
        <v>2</v>
      </c>
      <c r="AC663" s="422">
        <v>2</v>
      </c>
    </row>
    <row r="664" spans="26:39" ht="40" customHeight="1" x14ac:dyDescent="0.4">
      <c r="Z664" s="328" t="s">
        <v>468</v>
      </c>
      <c r="AA664" s="817" t="s">
        <v>469</v>
      </c>
      <c r="AB664" s="973"/>
      <c r="AC664" s="818"/>
      <c r="AJ664" s="338"/>
      <c r="AK664" s="764"/>
      <c r="AL664" s="764"/>
      <c r="AM664" s="764"/>
    </row>
    <row r="665" spans="26:39" ht="40" customHeight="1" x14ac:dyDescent="0.4"/>
    <row r="666" spans="26:39" ht="40" customHeight="1" x14ac:dyDescent="0.4"/>
    <row r="667" spans="26:39" ht="40" customHeight="1" x14ac:dyDescent="0.4"/>
    <row r="668" spans="26:39" ht="40" customHeight="1" x14ac:dyDescent="0.4"/>
    <row r="669" spans="26:39" ht="40" customHeight="1" x14ac:dyDescent="0.4"/>
    <row r="670" spans="26:39" ht="40" customHeight="1" x14ac:dyDescent="0.4"/>
    <row r="671" spans="26:39" ht="40" customHeight="1" x14ac:dyDescent="0.4"/>
    <row r="672" spans="26:39" ht="40" customHeight="1" x14ac:dyDescent="0.4"/>
    <row r="673" ht="40" customHeight="1" x14ac:dyDescent="0.4"/>
    <row r="674" ht="40" customHeight="1" x14ac:dyDescent="0.4"/>
    <row r="675" ht="40" customHeight="1" x14ac:dyDescent="0.4"/>
    <row r="676" ht="40" customHeight="1" x14ac:dyDescent="0.4"/>
    <row r="677" ht="40" customHeight="1" x14ac:dyDescent="0.4"/>
    <row r="678" ht="40" customHeight="1" x14ac:dyDescent="0.4"/>
    <row r="679" ht="40" customHeight="1" x14ac:dyDescent="0.4"/>
    <row r="680" ht="40" customHeight="1" x14ac:dyDescent="0.4"/>
    <row r="681" ht="40" customHeight="1" x14ac:dyDescent="0.4"/>
  </sheetData>
  <sortState xmlns:xlrd2="http://schemas.microsoft.com/office/spreadsheetml/2017/richdata2" ref="C365:C395">
    <sortCondition ref="C365:C395"/>
  </sortState>
  <mergeCells count="407">
    <mergeCell ref="BK334:BU334"/>
    <mergeCell ref="BK342:BU342"/>
    <mergeCell ref="BK358:BU358"/>
    <mergeCell ref="BK363:BU363"/>
    <mergeCell ref="BM356:BO356"/>
    <mergeCell ref="BQ356:BS356"/>
    <mergeCell ref="BM349:BO349"/>
    <mergeCell ref="BQ349:BS349"/>
    <mergeCell ref="BK284:BK288"/>
    <mergeCell ref="BK289:BK295"/>
    <mergeCell ref="BK296:BK301"/>
    <mergeCell ref="BK302:BK315"/>
    <mergeCell ref="BL265:BT265"/>
    <mergeCell ref="BL266:BT266"/>
    <mergeCell ref="BK316:BK324"/>
    <mergeCell ref="BK325:BK328"/>
    <mergeCell ref="BK329:BK331"/>
    <mergeCell ref="BK168:BU168"/>
    <mergeCell ref="BK184:BU184"/>
    <mergeCell ref="BK196:BU196"/>
    <mergeCell ref="BK199:BK202"/>
    <mergeCell ref="BK273:BK277"/>
    <mergeCell ref="BK269:BK272"/>
    <mergeCell ref="BK264:BT264"/>
    <mergeCell ref="BK278:BK279"/>
    <mergeCell ref="BK280:BK283"/>
    <mergeCell ref="BK218:BK224"/>
    <mergeCell ref="BK225:BK230"/>
    <mergeCell ref="BK203:BK206"/>
    <mergeCell ref="AL567:AN567"/>
    <mergeCell ref="E553:G553"/>
    <mergeCell ref="E556:G556"/>
    <mergeCell ref="E558:F558"/>
    <mergeCell ref="AA553:AB553"/>
    <mergeCell ref="AA558:AB558"/>
    <mergeCell ref="AA556:AB556"/>
    <mergeCell ref="AL566:AN566"/>
    <mergeCell ref="AT168:BD168"/>
    <mergeCell ref="AT184:BD184"/>
    <mergeCell ref="AT196:BD196"/>
    <mergeCell ref="AT334:BD334"/>
    <mergeCell ref="AT342:BD342"/>
    <mergeCell ref="AT358:BD358"/>
    <mergeCell ref="AT363:BD363"/>
    <mergeCell ref="Z565:AH565"/>
    <mergeCell ref="Y535:AH535"/>
    <mergeCell ref="AA543:AD543"/>
    <mergeCell ref="AA544:AD544"/>
    <mergeCell ref="AA545:AD545"/>
    <mergeCell ref="AN458:AQ458"/>
    <mergeCell ref="AA546:AD546"/>
    <mergeCell ref="AA468:AB468"/>
    <mergeCell ref="AZ356:BB356"/>
    <mergeCell ref="BK128:BU128"/>
    <mergeCell ref="BK129:BT129"/>
    <mergeCell ref="BL147:BT147"/>
    <mergeCell ref="BM148:BT148"/>
    <mergeCell ref="BM149:BT149"/>
    <mergeCell ref="A432:B432"/>
    <mergeCell ref="A433:B433"/>
    <mergeCell ref="AV349:AX349"/>
    <mergeCell ref="AV356:AX356"/>
    <mergeCell ref="E410:G410"/>
    <mergeCell ref="AB359:AF359"/>
    <mergeCell ref="Y362:AH362"/>
    <mergeCell ref="Y376:AH376"/>
    <mergeCell ref="Y381:AH381"/>
    <mergeCell ref="Y393:AH393"/>
    <mergeCell ref="Y395:AB395"/>
    <mergeCell ref="Y396:AA396"/>
    <mergeCell ref="Y405:AH405"/>
    <mergeCell ref="AB345:AF345"/>
    <mergeCell ref="AB346:AF346"/>
    <mergeCell ref="AB347:AF347"/>
    <mergeCell ref="AB348:AF348"/>
    <mergeCell ref="Y350:AG350"/>
    <mergeCell ref="AA355:AF355"/>
    <mergeCell ref="CB18:CK19"/>
    <mergeCell ref="AT203:AT206"/>
    <mergeCell ref="AT207:AT208"/>
    <mergeCell ref="AT209:AT212"/>
    <mergeCell ref="AT213:AT217"/>
    <mergeCell ref="AT218:AT224"/>
    <mergeCell ref="AT225:AT230"/>
    <mergeCell ref="AW76:BC76"/>
    <mergeCell ref="AW77:BC77"/>
    <mergeCell ref="AW78:BC78"/>
    <mergeCell ref="AW79:BC79"/>
    <mergeCell ref="AU74:AU79"/>
    <mergeCell ref="AW81:BC81"/>
    <mergeCell ref="AW82:BC82"/>
    <mergeCell ref="AT129:BC129"/>
    <mergeCell ref="BK26:BT27"/>
    <mergeCell ref="AU147:BC147"/>
    <mergeCell ref="AT26:BD26"/>
    <mergeCell ref="AT27:BD27"/>
    <mergeCell ref="AV148:BC148"/>
    <mergeCell ref="AV149:BC149"/>
    <mergeCell ref="BK207:BK208"/>
    <mergeCell ref="BK209:BK212"/>
    <mergeCell ref="BK213:BK217"/>
    <mergeCell ref="AB410:AD410"/>
    <mergeCell ref="AD416:AG416"/>
    <mergeCell ref="AD414:AG414"/>
    <mergeCell ref="AF415:AG415"/>
    <mergeCell ref="AV2:AY4"/>
    <mergeCell ref="AB8:AD8"/>
    <mergeCell ref="N2:AC2"/>
    <mergeCell ref="N15:N18"/>
    <mergeCell ref="BA8:BC8"/>
    <mergeCell ref="AX9:AY10"/>
    <mergeCell ref="N8:P8"/>
    <mergeCell ref="AW15:AZ16"/>
    <mergeCell ref="BB15:BG15"/>
    <mergeCell ref="Q13:R14"/>
    <mergeCell ref="AT128:BD128"/>
    <mergeCell ref="Y412:AH412"/>
    <mergeCell ref="AB357:AF357"/>
    <mergeCell ref="AB358:AF358"/>
    <mergeCell ref="AA316:AF316"/>
    <mergeCell ref="Y318:AG318"/>
    <mergeCell ref="AA323:AF323"/>
    <mergeCell ref="Y325:AG325"/>
    <mergeCell ref="AA330:AF330"/>
    <mergeCell ref="Y332:AG332"/>
    <mergeCell ref="Y421:AH421"/>
    <mergeCell ref="Y432:AH432"/>
    <mergeCell ref="Y437:AH437"/>
    <mergeCell ref="Y456:AH456"/>
    <mergeCell ref="AA469:AB469"/>
    <mergeCell ref="Y471:AH471"/>
    <mergeCell ref="BE9:BF10"/>
    <mergeCell ref="AC23:AC24"/>
    <mergeCell ref="AU21:AV22"/>
    <mergeCell ref="AW74:BC74"/>
    <mergeCell ref="AW75:BC75"/>
    <mergeCell ref="AT199:AT202"/>
    <mergeCell ref="AT231:AT244"/>
    <mergeCell ref="AT245:AT253"/>
    <mergeCell ref="AT254:AT257"/>
    <mergeCell ref="AT258:AT261"/>
    <mergeCell ref="AT329:AT331"/>
    <mergeCell ref="AT269:AT272"/>
    <mergeCell ref="AT278:AT279"/>
    <mergeCell ref="AT280:AT283"/>
    <mergeCell ref="AT264:BC264"/>
    <mergeCell ref="AU265:BC265"/>
    <mergeCell ref="AZ349:BB349"/>
    <mergeCell ref="AB356:AF356"/>
    <mergeCell ref="AB648:AF648"/>
    <mergeCell ref="Y650:AG650"/>
    <mergeCell ref="AA657:AC657"/>
    <mergeCell ref="AA664:AC664"/>
    <mergeCell ref="AP569:AQ569"/>
    <mergeCell ref="Y568:AH568"/>
    <mergeCell ref="Y622:AH622"/>
    <mergeCell ref="Z618:AH618"/>
    <mergeCell ref="Z619:AH619"/>
    <mergeCell ref="Z620:AH620"/>
    <mergeCell ref="AK664:AM664"/>
    <mergeCell ref="D571:L571"/>
    <mergeCell ref="Y633:AH633"/>
    <mergeCell ref="Y641:AG641"/>
    <mergeCell ref="Y644:Z644"/>
    <mergeCell ref="AA646:AF646"/>
    <mergeCell ref="AB647:AF647"/>
    <mergeCell ref="Y476:AH476"/>
    <mergeCell ref="Y492:AH492"/>
    <mergeCell ref="Y504:AH504"/>
    <mergeCell ref="Y509:AH509"/>
    <mergeCell ref="Y524:AH524"/>
    <mergeCell ref="E546:H546"/>
    <mergeCell ref="E547:H547"/>
    <mergeCell ref="C562:L562"/>
    <mergeCell ref="C549:L549"/>
    <mergeCell ref="C524:L524"/>
    <mergeCell ref="C535:L535"/>
    <mergeCell ref="Z567:AH567"/>
    <mergeCell ref="Z566:AH566"/>
    <mergeCell ref="D570:L570"/>
    <mergeCell ref="AA547:AD547"/>
    <mergeCell ref="Y549:AH549"/>
    <mergeCell ref="Y562:AH562"/>
    <mergeCell ref="Z564:AH564"/>
    <mergeCell ref="AA337:AF337"/>
    <mergeCell ref="Y339:AG339"/>
    <mergeCell ref="AA344:AF344"/>
    <mergeCell ref="Y276:AG276"/>
    <mergeCell ref="AA281:AF281"/>
    <mergeCell ref="Y283:AG283"/>
    <mergeCell ref="AA288:AF288"/>
    <mergeCell ref="AB289:AF289"/>
    <mergeCell ref="AB290:AF290"/>
    <mergeCell ref="Y304:AG304"/>
    <mergeCell ref="AA309:AF309"/>
    <mergeCell ref="Y311:AG311"/>
    <mergeCell ref="AB300:AF300"/>
    <mergeCell ref="AB301:AF301"/>
    <mergeCell ref="AB302:AF302"/>
    <mergeCell ref="AB291:AF291"/>
    <mergeCell ref="AB292:AF292"/>
    <mergeCell ref="AB293:AF293"/>
    <mergeCell ref="AB294:AF294"/>
    <mergeCell ref="AB295:AF295"/>
    <mergeCell ref="AB296:AF296"/>
    <mergeCell ref="AB297:AF297"/>
    <mergeCell ref="AB298:AF298"/>
    <mergeCell ref="AB299:AF299"/>
    <mergeCell ref="Z289:Z292"/>
    <mergeCell ref="Y184:Y185"/>
    <mergeCell ref="Y186:Y189"/>
    <mergeCell ref="Y190:Y194"/>
    <mergeCell ref="AA267:AF267"/>
    <mergeCell ref="Y269:AG269"/>
    <mergeCell ref="AA274:AF274"/>
    <mergeCell ref="Y195:Y201"/>
    <mergeCell ref="Y202:Y207"/>
    <mergeCell ref="Y208:Y221"/>
    <mergeCell ref="Y222:Y230"/>
    <mergeCell ref="Y231:Y234"/>
    <mergeCell ref="Y235:Y238"/>
    <mergeCell ref="Y240:AH240"/>
    <mergeCell ref="Y248:AG248"/>
    <mergeCell ref="Y251:Z251"/>
    <mergeCell ref="AA253:AF253"/>
    <mergeCell ref="AB254:AF254"/>
    <mergeCell ref="AB255:AF255"/>
    <mergeCell ref="AB256:AF256"/>
    <mergeCell ref="AB257:AF257"/>
    <mergeCell ref="AB258:AF258"/>
    <mergeCell ref="AB259:AF259"/>
    <mergeCell ref="AB260:AF260"/>
    <mergeCell ref="Y262:AG262"/>
    <mergeCell ref="C27:L27"/>
    <mergeCell ref="Y27:AH27"/>
    <mergeCell ref="Y67:AH67"/>
    <mergeCell ref="Y83:AH83"/>
    <mergeCell ref="Y95:AH95"/>
    <mergeCell ref="Y98:Y101"/>
    <mergeCell ref="Y102:Y106"/>
    <mergeCell ref="Y107:Y108"/>
    <mergeCell ref="Y109:Y112"/>
    <mergeCell ref="C95:L95"/>
    <mergeCell ref="C83:L83"/>
    <mergeCell ref="C67:L67"/>
    <mergeCell ref="D46:L46"/>
    <mergeCell ref="E47:L47"/>
    <mergeCell ref="E48:L48"/>
    <mergeCell ref="Y145:Y153"/>
    <mergeCell ref="Y154:Y157"/>
    <mergeCell ref="Y158:Y161"/>
    <mergeCell ref="Y163:AH163"/>
    <mergeCell ref="C240:L240"/>
    <mergeCell ref="E253:J253"/>
    <mergeCell ref="F259:J259"/>
    <mergeCell ref="F260:J260"/>
    <mergeCell ref="Z19:Z21"/>
    <mergeCell ref="AA14:AB14"/>
    <mergeCell ref="E543:H543"/>
    <mergeCell ref="E544:H544"/>
    <mergeCell ref="E545:H545"/>
    <mergeCell ref="Z164:AH164"/>
    <mergeCell ref="Z165:AH165"/>
    <mergeCell ref="Z166:AH166"/>
    <mergeCell ref="Z167:AH167"/>
    <mergeCell ref="Z168:AH168"/>
    <mergeCell ref="Y113:Y117"/>
    <mergeCell ref="Y118:Y124"/>
    <mergeCell ref="Y125:Y130"/>
    <mergeCell ref="Y131:Y144"/>
    <mergeCell ref="Z169:AH169"/>
    <mergeCell ref="Z170:AH170"/>
    <mergeCell ref="Z171:AH171"/>
    <mergeCell ref="Z172:AH172"/>
    <mergeCell ref="Y175:Y178"/>
    <mergeCell ref="Y179:Y183"/>
    <mergeCell ref="C456:L456"/>
    <mergeCell ref="E468:F468"/>
    <mergeCell ref="E469:F469"/>
    <mergeCell ref="C471:L471"/>
    <mergeCell ref="C476:L476"/>
    <mergeCell ref="C492:L492"/>
    <mergeCell ref="C504:L504"/>
    <mergeCell ref="C509:L509"/>
    <mergeCell ref="C405:L405"/>
    <mergeCell ref="C412:L412"/>
    <mergeCell ref="C421:L421"/>
    <mergeCell ref="C432:L432"/>
    <mergeCell ref="C437:L437"/>
    <mergeCell ref="F302:J302"/>
    <mergeCell ref="F293:J293"/>
    <mergeCell ref="F294:J294"/>
    <mergeCell ref="F295:J295"/>
    <mergeCell ref="D289:D302"/>
    <mergeCell ref="F298:J298"/>
    <mergeCell ref="F296:J296"/>
    <mergeCell ref="F297:J297"/>
    <mergeCell ref="F289:J289"/>
    <mergeCell ref="C325:K325"/>
    <mergeCell ref="C332:K332"/>
    <mergeCell ref="C304:K304"/>
    <mergeCell ref="E309:J309"/>
    <mergeCell ref="E316:J316"/>
    <mergeCell ref="C262:K262"/>
    <mergeCell ref="E323:J323"/>
    <mergeCell ref="E330:J330"/>
    <mergeCell ref="C395:F395"/>
    <mergeCell ref="E337:J337"/>
    <mergeCell ref="E344:J344"/>
    <mergeCell ref="F345:J345"/>
    <mergeCell ref="F346:J346"/>
    <mergeCell ref="C311:K311"/>
    <mergeCell ref="C318:K318"/>
    <mergeCell ref="C339:K339"/>
    <mergeCell ref="C269:K269"/>
    <mergeCell ref="C276:K276"/>
    <mergeCell ref="F290:J290"/>
    <mergeCell ref="F291:J291"/>
    <mergeCell ref="F292:J292"/>
    <mergeCell ref="F299:J299"/>
    <mergeCell ref="F300:J300"/>
    <mergeCell ref="F301:J301"/>
    <mergeCell ref="C396:E396"/>
    <mergeCell ref="F359:J359"/>
    <mergeCell ref="F356:J356"/>
    <mergeCell ref="F347:J347"/>
    <mergeCell ref="F348:J348"/>
    <mergeCell ref="E355:J355"/>
    <mergeCell ref="F357:J357"/>
    <mergeCell ref="F358:J358"/>
    <mergeCell ref="C393:L393"/>
    <mergeCell ref="C376:L376"/>
    <mergeCell ref="C381:L381"/>
    <mergeCell ref="C362:L362"/>
    <mergeCell ref="C350:K350"/>
    <mergeCell ref="C118:C124"/>
    <mergeCell ref="C98:C101"/>
    <mergeCell ref="C102:C106"/>
    <mergeCell ref="C107:C108"/>
    <mergeCell ref="C109:C112"/>
    <mergeCell ref="C113:C117"/>
    <mergeCell ref="C145:C153"/>
    <mergeCell ref="C154:C157"/>
    <mergeCell ref="C158:C161"/>
    <mergeCell ref="D167:L167"/>
    <mergeCell ref="D168:L168"/>
    <mergeCell ref="C231:C234"/>
    <mergeCell ref="C190:C194"/>
    <mergeCell ref="C195:C201"/>
    <mergeCell ref="C202:C207"/>
    <mergeCell ref="C208:C221"/>
    <mergeCell ref="C222:C230"/>
    <mergeCell ref="C235:C238"/>
    <mergeCell ref="C175:C178"/>
    <mergeCell ref="C179:C183"/>
    <mergeCell ref="C184:C185"/>
    <mergeCell ref="C186:C189"/>
    <mergeCell ref="D169:L169"/>
    <mergeCell ref="D170:L170"/>
    <mergeCell ref="D171:L171"/>
    <mergeCell ref="D172:L172"/>
    <mergeCell ref="C163:L163"/>
    <mergeCell ref="C125:C130"/>
    <mergeCell ref="C131:C144"/>
    <mergeCell ref="D564:L564"/>
    <mergeCell ref="D565:L565"/>
    <mergeCell ref="D566:L566"/>
    <mergeCell ref="D567:L567"/>
    <mergeCell ref="D568:L568"/>
    <mergeCell ref="D569:L569"/>
    <mergeCell ref="C251:D251"/>
    <mergeCell ref="E274:J274"/>
    <mergeCell ref="E281:J281"/>
    <mergeCell ref="E288:J288"/>
    <mergeCell ref="E267:J267"/>
    <mergeCell ref="F254:J254"/>
    <mergeCell ref="F255:J255"/>
    <mergeCell ref="F256:J256"/>
    <mergeCell ref="C283:K283"/>
    <mergeCell ref="F257:J257"/>
    <mergeCell ref="F258:J258"/>
    <mergeCell ref="C248:K248"/>
    <mergeCell ref="D164:L164"/>
    <mergeCell ref="D165:L165"/>
    <mergeCell ref="D166:L166"/>
    <mergeCell ref="N154:N157"/>
    <mergeCell ref="N158:N161"/>
    <mergeCell ref="AK98:AK101"/>
    <mergeCell ref="AK102:AK106"/>
    <mergeCell ref="AK107:AK108"/>
    <mergeCell ref="AK109:AK112"/>
    <mergeCell ref="AK113:AK117"/>
    <mergeCell ref="AK118:AK124"/>
    <mergeCell ref="AK125:AK130"/>
    <mergeCell ref="AK131:AK144"/>
    <mergeCell ref="AK145:AK153"/>
    <mergeCell ref="AK154:AK157"/>
    <mergeCell ref="AK158:AK161"/>
    <mergeCell ref="N98:N101"/>
    <mergeCell ref="N102:N106"/>
    <mergeCell ref="N107:N108"/>
    <mergeCell ref="N109:N112"/>
    <mergeCell ref="N113:N117"/>
    <mergeCell ref="N118:N124"/>
    <mergeCell ref="N125:N130"/>
    <mergeCell ref="N131:N144"/>
    <mergeCell ref="N145:N153"/>
  </mergeCells>
  <phoneticPr fontId="18" type="noConversion"/>
  <conditionalFormatting sqref="D47:D49 E289:F302">
    <cfRule type="cellIs" dxfId="705" priority="1641" operator="equal">
      <formula>"No"</formula>
    </cfRule>
    <cfRule type="cellIs" dxfId="704" priority="1647" operator="equal">
      <formula>"Somewhat important"</formula>
    </cfRule>
    <cfRule type="cellIs" dxfId="703" priority="1646" operator="equal">
      <formula>"Slightly important"</formula>
    </cfRule>
    <cfRule type="cellIs" dxfId="702" priority="1645" operator="equal">
      <formula>"Not important"</formula>
    </cfRule>
    <cfRule type="cellIs" dxfId="701" priority="1648" operator="equal">
      <formula>"Very important"</formula>
    </cfRule>
    <cfRule type="cellIs" dxfId="700" priority="1651" operator="equal">
      <formula>"No it did not apply"</formula>
    </cfRule>
    <cfRule type="cellIs" dxfId="699" priority="1643" operator="equal">
      <formula>"No, it did not apply"</formula>
    </cfRule>
    <cfRule type="cellIs" dxfId="698" priority="1650" operator="equal">
      <formula>"Don't know"</formula>
    </cfRule>
    <cfRule type="cellIs" dxfId="697" priority="1649" operator="equal">
      <formula>"Extremely important"</formula>
    </cfRule>
  </conditionalFormatting>
  <conditionalFormatting sqref="D47:D49 AV85:BD85 E289:F302">
    <cfRule type="cellIs" dxfId="696" priority="1644" operator="equal">
      <formula>"Yes"</formula>
    </cfRule>
  </conditionalFormatting>
  <conditionalFormatting sqref="E47:E48">
    <cfRule type="cellIs" dxfId="695" priority="1775" operator="equal">
      <formula>"Slightly important"</formula>
    </cfRule>
    <cfRule type="cellIs" dxfId="694" priority="1770" operator="equal">
      <formula>"No"</formula>
    </cfRule>
    <cfRule type="cellIs" dxfId="693" priority="1771" operator="equal">
      <formula>"Yes"</formula>
    </cfRule>
    <cfRule type="cellIs" dxfId="692" priority="1772" operator="equal">
      <formula>"No, it did not apply"</formula>
    </cfRule>
    <cfRule type="cellIs" dxfId="691" priority="1773" operator="equal">
      <formula>"Yes"</formula>
    </cfRule>
    <cfRule type="cellIs" dxfId="690" priority="1776" operator="equal">
      <formula>"Somewhat important"</formula>
    </cfRule>
    <cfRule type="cellIs" dxfId="689" priority="1780" operator="equal">
      <formula>"No it did not apply"</formula>
    </cfRule>
    <cfRule type="cellIs" dxfId="688" priority="1779" operator="equal">
      <formula>"Don't know"</formula>
    </cfRule>
    <cfRule type="cellIs" dxfId="687" priority="1778" operator="equal">
      <formula>"Extremely important"</formula>
    </cfRule>
    <cfRule type="cellIs" dxfId="686" priority="1774" operator="equal">
      <formula>"Not important"</formula>
    </cfRule>
    <cfRule type="cellIs" dxfId="685" priority="1777" operator="equal">
      <formula>"Very important"</formula>
    </cfRule>
  </conditionalFormatting>
  <conditionalFormatting sqref="E407">
    <cfRule type="cellIs" dxfId="684" priority="1460" operator="equal">
      <formula>"Don't know"</formula>
    </cfRule>
    <cfRule type="cellIs" dxfId="683" priority="1461" operator="equal">
      <formula>"No it did not apply"</formula>
    </cfRule>
    <cfRule type="cellIs" dxfId="682" priority="1459" operator="equal">
      <formula>"Extremely important"</formula>
    </cfRule>
    <cfRule type="cellIs" dxfId="681" priority="1451" operator="equal">
      <formula>"No"</formula>
    </cfRule>
    <cfRule type="cellIs" dxfId="680" priority="1458" operator="equal">
      <formula>"Very important"</formula>
    </cfRule>
    <cfRule type="cellIs" dxfId="679" priority="1457" operator="equal">
      <formula>"Somewhat important"</formula>
    </cfRule>
    <cfRule type="cellIs" dxfId="678" priority="1456" operator="equal">
      <formula>"Slightly important"</formula>
    </cfRule>
    <cfRule type="cellIs" dxfId="677" priority="1452" operator="equal">
      <formula>"Yes"</formula>
    </cfRule>
    <cfRule type="cellIs" dxfId="676" priority="1455" operator="equal">
      <formula>"Not important"</formula>
    </cfRule>
    <cfRule type="cellIs" dxfId="675" priority="1454" operator="equal">
      <formula>"Yes"</formula>
    </cfRule>
    <cfRule type="cellIs" dxfId="674" priority="1453" operator="equal">
      <formula>"No, it did not apply"</formula>
    </cfRule>
  </conditionalFormatting>
  <conditionalFormatting sqref="E410">
    <cfRule type="cellIs" dxfId="673" priority="1462" operator="equal">
      <formula>"No"</formula>
    </cfRule>
    <cfRule type="cellIs" dxfId="672" priority="1464" operator="equal">
      <formula>"No, it did not apply"</formula>
    </cfRule>
    <cfRule type="cellIs" dxfId="671" priority="1466" operator="equal">
      <formula>"Not important"</formula>
    </cfRule>
    <cfRule type="cellIs" dxfId="670" priority="1467" operator="equal">
      <formula>"Slightly important"</formula>
    </cfRule>
    <cfRule type="cellIs" dxfId="669" priority="1463" operator="equal">
      <formula>"Yes"</formula>
    </cfRule>
    <cfRule type="cellIs" dxfId="668" priority="1465" operator="equal">
      <formula>"Yes"</formula>
    </cfRule>
    <cfRule type="cellIs" dxfId="667" priority="1472" operator="equal">
      <formula>"No it did not apply"</formula>
    </cfRule>
    <cfRule type="cellIs" dxfId="666" priority="1468" operator="equal">
      <formula>"Somewhat important"</formula>
    </cfRule>
    <cfRule type="cellIs" dxfId="665" priority="1469" operator="equal">
      <formula>"Very important"</formula>
    </cfRule>
    <cfRule type="cellIs" dxfId="664" priority="1470" operator="equal">
      <formula>"Extremely important"</formula>
    </cfRule>
    <cfRule type="cellIs" dxfId="663" priority="1471" operator="equal">
      <formula>"Don't know"</formula>
    </cfRule>
  </conditionalFormatting>
  <conditionalFormatting sqref="E356:F359">
    <cfRule type="cellIs" dxfId="662" priority="1586" operator="equal">
      <formula>"No"</formula>
    </cfRule>
    <cfRule type="cellIs" dxfId="661" priority="1591" operator="equal">
      <formula>"Slightly important"</formula>
    </cfRule>
    <cfRule type="cellIs" dxfId="660" priority="1592" operator="equal">
      <formula>"Somewhat important"</formula>
    </cfRule>
    <cfRule type="cellIs" dxfId="659" priority="1596" operator="equal">
      <formula>"No it did not apply"</formula>
    </cfRule>
    <cfRule type="cellIs" dxfId="658" priority="1595" operator="equal">
      <formula>"Don't know"</formula>
    </cfRule>
    <cfRule type="cellIs" dxfId="657" priority="1594" operator="equal">
      <formula>"Extremely important"</formula>
    </cfRule>
    <cfRule type="cellIs" dxfId="656" priority="1593" operator="equal">
      <formula>"Very important"</formula>
    </cfRule>
    <cfRule type="cellIs" dxfId="655" priority="1590" operator="equal">
      <formula>"Not important"</formula>
    </cfRule>
    <cfRule type="cellIs" dxfId="654" priority="1589" operator="equal">
      <formula>"Yes"</formula>
    </cfRule>
    <cfRule type="cellIs" dxfId="653" priority="1588" operator="equal">
      <formula>"No, it did not apply"</formula>
    </cfRule>
    <cfRule type="cellIs" dxfId="652" priority="1587" operator="equal">
      <formula>"Yes"</formula>
    </cfRule>
  </conditionalFormatting>
  <conditionalFormatting sqref="E30:G44 I30:J44">
    <cfRule type="dataBar" priority="1851">
      <dataBar>
        <cfvo type="min"/>
        <cfvo type="max"/>
        <color rgb="FF008AEF"/>
      </dataBar>
      <extLst>
        <ext xmlns:x14="http://schemas.microsoft.com/office/spreadsheetml/2009/9/main" uri="{B025F937-C7B1-47D3-B67F-A62EFF666E3E}">
          <x14:id>{817FF9CD-588B-4AE3-886C-8DA0E1C5167A}</x14:id>
        </ext>
      </extLst>
    </cfRule>
  </conditionalFormatting>
  <conditionalFormatting sqref="E29:K29">
    <cfRule type="cellIs" dxfId="651" priority="514" operator="equal">
      <formula>"Yes"</formula>
    </cfRule>
    <cfRule type="cellIs" dxfId="650" priority="512" operator="equal">
      <formula>"Yes"</formula>
    </cfRule>
    <cfRule type="cellIs" dxfId="649" priority="521" operator="equal">
      <formula>"No it did not apply"</formula>
    </cfRule>
    <cfRule type="cellIs" dxfId="648" priority="511" operator="equal">
      <formula>"No"</formula>
    </cfRule>
    <cfRule type="cellIs" dxfId="647" priority="516" operator="equal">
      <formula>"Slightly important"</formula>
    </cfRule>
    <cfRule type="cellIs" dxfId="646" priority="515" operator="equal">
      <formula>"Not important"</formula>
    </cfRule>
    <cfRule type="cellIs" dxfId="645" priority="513" operator="equal">
      <formula>"No, it did not apply"</formula>
    </cfRule>
    <cfRule type="cellIs" dxfId="644" priority="517" operator="equal">
      <formula>"Somewhat important"</formula>
    </cfRule>
    <cfRule type="cellIs" dxfId="643" priority="520" operator="equal">
      <formula>"Don't know"</formula>
    </cfRule>
    <cfRule type="cellIs" dxfId="642" priority="519" operator="equal">
      <formula>"Extremely important"</formula>
    </cfRule>
    <cfRule type="cellIs" dxfId="641" priority="518" operator="equal">
      <formula>"Very important"</formula>
    </cfRule>
  </conditionalFormatting>
  <conditionalFormatting sqref="E51:K65">
    <cfRule type="dataBar" priority="1850">
      <dataBar>
        <cfvo type="min"/>
        <cfvo type="max"/>
        <color rgb="FF008AEF"/>
      </dataBar>
      <extLst>
        <ext xmlns:x14="http://schemas.microsoft.com/office/spreadsheetml/2009/9/main" uri="{B025F937-C7B1-47D3-B67F-A62EFF666E3E}">
          <x14:id>{BA380DEE-FB4F-4C22-AB92-3A6B99C3AEE4}</x14:id>
        </ext>
      </extLst>
    </cfRule>
  </conditionalFormatting>
  <conditionalFormatting sqref="E50:L50">
    <cfRule type="cellIs" dxfId="640" priority="510" operator="equal">
      <formula>"No it did not apply"</formula>
    </cfRule>
    <cfRule type="cellIs" dxfId="639" priority="733" operator="equal">
      <formula>"Yes"</formula>
    </cfRule>
    <cfRule type="cellIs" dxfId="638" priority="508" operator="equal">
      <formula>"Extremely important"</formula>
    </cfRule>
    <cfRule type="cellIs" dxfId="637" priority="507" operator="equal">
      <formula>"Very important"</formula>
    </cfRule>
    <cfRule type="cellIs" dxfId="636" priority="506" operator="equal">
      <formula>"Somewhat important"</formula>
    </cfRule>
    <cfRule type="cellIs" dxfId="635" priority="509" operator="equal">
      <formula>"Don't know"</formula>
    </cfRule>
    <cfRule type="cellIs" dxfId="634" priority="505" operator="equal">
      <formula>"Slightly important"</formula>
    </cfRule>
    <cfRule type="cellIs" dxfId="633" priority="504" operator="equal">
      <formula>"Not important"</formula>
    </cfRule>
    <cfRule type="cellIs" dxfId="632" priority="502" operator="equal">
      <formula>"No, it did not apply"</formula>
    </cfRule>
    <cfRule type="cellIs" dxfId="631" priority="500" operator="equal">
      <formula>"No"</formula>
    </cfRule>
    <cfRule type="cellIs" dxfId="630" priority="735" operator="equal">
      <formula>"Yes"</formula>
    </cfRule>
  </conditionalFormatting>
  <conditionalFormatting sqref="E97:L97">
    <cfRule type="cellIs" dxfId="629" priority="475" operator="equal">
      <formula>"Extremely important"</formula>
    </cfRule>
    <cfRule type="cellIs" dxfId="628" priority="468" operator="equal">
      <formula>"Yes"</formula>
    </cfRule>
    <cfRule type="cellIs" dxfId="627" priority="467" operator="equal">
      <formula>"No"</formula>
    </cfRule>
    <cfRule type="cellIs" dxfId="626" priority="477" operator="equal">
      <formula>"No it did not apply"</formula>
    </cfRule>
    <cfRule type="cellIs" dxfId="625" priority="476" operator="equal">
      <formula>"Don't know"</formula>
    </cfRule>
    <cfRule type="cellIs" dxfId="624" priority="474" operator="equal">
      <formula>"Very important"</formula>
    </cfRule>
    <cfRule type="cellIs" dxfId="623" priority="473" operator="equal">
      <formula>"Somewhat important"</formula>
    </cfRule>
    <cfRule type="cellIs" dxfId="622" priority="472" operator="equal">
      <formula>"Slightly important"</formula>
    </cfRule>
    <cfRule type="cellIs" dxfId="621" priority="471" operator="equal">
      <formula>"Not important"</formula>
    </cfRule>
    <cfRule type="cellIs" dxfId="620" priority="470" operator="equal">
      <formula>"Yes"</formula>
    </cfRule>
    <cfRule type="cellIs" dxfId="619" priority="469" operator="equal">
      <formula>"No, it did not apply"</formula>
    </cfRule>
  </conditionalFormatting>
  <conditionalFormatting sqref="E175:L238">
    <cfRule type="dataBar" priority="1881">
      <dataBar>
        <cfvo type="min"/>
        <cfvo type="max"/>
        <color rgb="FF008AEF"/>
      </dataBar>
      <extLst>
        <ext xmlns:x14="http://schemas.microsoft.com/office/spreadsheetml/2009/9/main" uri="{B025F937-C7B1-47D3-B67F-A62EFF666E3E}">
          <x14:id>{01821F7C-E7A8-4A24-9440-65A22ADE30C3}</x14:id>
        </ext>
      </extLst>
    </cfRule>
  </conditionalFormatting>
  <conditionalFormatting sqref="E174:M174">
    <cfRule type="cellIs" dxfId="618" priority="1049" operator="equal">
      <formula>"No"</formula>
    </cfRule>
    <cfRule type="cellIs" dxfId="617" priority="1059" operator="equal">
      <formula>"No it did not apply"</formula>
    </cfRule>
    <cfRule type="cellIs" dxfId="616" priority="1058" operator="equal">
      <formula>"Don't know"</formula>
    </cfRule>
    <cfRule type="cellIs" dxfId="615" priority="1057" operator="equal">
      <formula>"Extremely important"</formula>
    </cfRule>
    <cfRule type="cellIs" dxfId="614" priority="1056" operator="equal">
      <formula>"Very important"</formula>
    </cfRule>
    <cfRule type="cellIs" dxfId="613" priority="1055" operator="equal">
      <formula>"Somewhat important"</formula>
    </cfRule>
    <cfRule type="cellIs" dxfId="612" priority="1054" operator="equal">
      <formula>"Slightly important"</formula>
    </cfRule>
    <cfRule type="cellIs" dxfId="611" priority="1053" operator="equal">
      <formula>"Not important"</formula>
    </cfRule>
    <cfRule type="cellIs" dxfId="610" priority="1052" operator="equal">
      <formula>"Yes"</formula>
    </cfRule>
    <cfRule type="cellIs" dxfId="609" priority="1051" operator="equal">
      <formula>"No, it did not apply"</formula>
    </cfRule>
    <cfRule type="cellIs" dxfId="608" priority="1050" operator="equal">
      <formula>"Yes"</formula>
    </cfRule>
  </conditionalFormatting>
  <conditionalFormatting sqref="F242:F247">
    <cfRule type="dataBar" priority="1849">
      <dataBar>
        <cfvo type="min"/>
        <cfvo type="max"/>
        <color rgb="FF008AEF"/>
      </dataBar>
      <extLst>
        <ext xmlns:x14="http://schemas.microsoft.com/office/spreadsheetml/2009/9/main" uri="{B025F937-C7B1-47D3-B67F-A62EFF666E3E}">
          <x14:id>{19F4D16A-8B5A-4D86-8A45-527605E03EAA}</x14:id>
        </ext>
      </extLst>
    </cfRule>
  </conditionalFormatting>
  <conditionalFormatting sqref="F383:F391">
    <cfRule type="dataBar" priority="1562">
      <dataBar>
        <cfvo type="min"/>
        <cfvo type="max"/>
        <color rgb="FF008AEF"/>
      </dataBar>
      <extLst>
        <ext xmlns:x14="http://schemas.microsoft.com/office/spreadsheetml/2009/9/main" uri="{B025F937-C7B1-47D3-B67F-A62EFF666E3E}">
          <x14:id>{9E72C0FE-9810-4B50-841E-FA19813B5C25}</x14:id>
        </ext>
      </extLst>
    </cfRule>
  </conditionalFormatting>
  <conditionalFormatting sqref="F414:F419">
    <cfRule type="dataBar" priority="1425">
      <dataBar>
        <cfvo type="min"/>
        <cfvo type="max"/>
        <color rgb="FF008AEF"/>
      </dataBar>
      <extLst>
        <ext xmlns:x14="http://schemas.microsoft.com/office/spreadsheetml/2009/9/main" uri="{B025F937-C7B1-47D3-B67F-A62EFF666E3E}">
          <x14:id>{C5418BA9-2613-42D1-84B8-E22ED7CB5F21}</x14:id>
        </ext>
      </extLst>
    </cfRule>
  </conditionalFormatting>
  <conditionalFormatting sqref="F415:F419">
    <cfRule type="dataBar" priority="1426">
      <dataBar>
        <cfvo type="min"/>
        <cfvo type="max"/>
        <color rgb="FF008AEF"/>
      </dataBar>
      <extLst>
        <ext xmlns:x14="http://schemas.microsoft.com/office/spreadsheetml/2009/9/main" uri="{B025F937-C7B1-47D3-B67F-A62EFF666E3E}">
          <x14:id>{86FB517C-750D-45A2-8180-270FADB9BC15}</x14:id>
        </ext>
      </extLst>
    </cfRule>
  </conditionalFormatting>
  <conditionalFormatting sqref="F458:F465">
    <cfRule type="dataBar" priority="1362">
      <dataBar>
        <cfvo type="min"/>
        <cfvo type="max"/>
        <color rgb="FF008AEF"/>
      </dataBar>
      <extLst>
        <ext xmlns:x14="http://schemas.microsoft.com/office/spreadsheetml/2009/9/main" uri="{B025F937-C7B1-47D3-B67F-A62EFF666E3E}">
          <x14:id>{5F4323DF-038A-4661-84BA-B99CE0D513E9}</x14:id>
        </ext>
      </extLst>
    </cfRule>
  </conditionalFormatting>
  <conditionalFormatting sqref="F494:F501">
    <cfRule type="dataBar" priority="1312">
      <dataBar>
        <cfvo type="min"/>
        <cfvo type="max"/>
        <color rgb="FF008AEF"/>
      </dataBar>
      <extLst>
        <ext xmlns:x14="http://schemas.microsoft.com/office/spreadsheetml/2009/9/main" uri="{B025F937-C7B1-47D3-B67F-A62EFF666E3E}">
          <x14:id>{5C3A4F0B-6069-4619-83C4-52A54589E3A5}</x14:id>
        </ext>
      </extLst>
    </cfRule>
  </conditionalFormatting>
  <conditionalFormatting sqref="F526:F533">
    <cfRule type="dataBar" priority="1262">
      <dataBar>
        <cfvo type="min"/>
        <cfvo type="max"/>
        <color rgb="FF008AEF"/>
      </dataBar>
      <extLst>
        <ext xmlns:x14="http://schemas.microsoft.com/office/spreadsheetml/2009/9/main" uri="{B025F937-C7B1-47D3-B67F-A62EFF666E3E}">
          <x14:id>{7799FCB4-CBE9-46FE-9BB2-E188A5B2BEBC}</x14:id>
        </ext>
      </extLst>
    </cfRule>
  </conditionalFormatting>
  <conditionalFormatting sqref="F70:G81">
    <cfRule type="dataBar" priority="1655">
      <dataBar>
        <cfvo type="min"/>
        <cfvo type="max"/>
        <color rgb="FF008AEF"/>
      </dataBar>
      <extLst>
        <ext xmlns:x14="http://schemas.microsoft.com/office/spreadsheetml/2009/9/main" uri="{B025F937-C7B1-47D3-B67F-A62EFF666E3E}">
          <x14:id>{8002C152-47B9-4E76-864B-51A4C288A5F1}</x14:id>
        </ext>
      </extLst>
    </cfRule>
  </conditionalFormatting>
  <conditionalFormatting sqref="F85:G93">
    <cfRule type="dataBar" priority="1665">
      <dataBar>
        <cfvo type="min"/>
        <cfvo type="max"/>
        <color rgb="FF008AEF"/>
      </dataBar>
      <extLst>
        <ext xmlns:x14="http://schemas.microsoft.com/office/spreadsheetml/2009/9/main" uri="{B025F937-C7B1-47D3-B67F-A62EFF666E3E}">
          <x14:id>{E1BD14E4-8281-4DBB-9AE0-E7E5E9DE6026}</x14:id>
        </ext>
      </extLst>
    </cfRule>
  </conditionalFormatting>
  <conditionalFormatting sqref="F435:H435">
    <cfRule type="dataBar" priority="1861">
      <dataBar>
        <cfvo type="min"/>
        <cfvo type="max"/>
        <color rgb="FF008AEF"/>
      </dataBar>
      <extLst>
        <ext xmlns:x14="http://schemas.microsoft.com/office/spreadsheetml/2009/9/main" uri="{B025F937-C7B1-47D3-B67F-A62EFF666E3E}">
          <x14:id>{2FB94BBA-D912-4D7D-AE5A-F3D68A0EC90D}</x14:id>
        </ext>
      </extLst>
    </cfRule>
  </conditionalFormatting>
  <conditionalFormatting sqref="G378">
    <cfRule type="cellIs" dxfId="607" priority="1585" operator="equal">
      <formula>"No it did not apply"</formula>
    </cfRule>
    <cfRule type="cellIs" dxfId="606" priority="1581" operator="equal">
      <formula>"Somewhat important"</formula>
    </cfRule>
    <cfRule type="cellIs" dxfId="605" priority="1584" operator="equal">
      <formula>"Don't know"</formula>
    </cfRule>
    <cfRule type="cellIs" dxfId="604" priority="1583" operator="equal">
      <formula>"Extremely important"</formula>
    </cfRule>
    <cfRule type="cellIs" dxfId="603" priority="1582" operator="equal">
      <formula>"Very important"</formula>
    </cfRule>
    <cfRule type="cellIs" dxfId="602" priority="1580" operator="equal">
      <formula>"Slightly important"</formula>
    </cfRule>
    <cfRule type="cellIs" dxfId="601" priority="1579" operator="equal">
      <formula>"Not important"</formula>
    </cfRule>
    <cfRule type="cellIs" dxfId="600" priority="1578" operator="equal">
      <formula>"Yes"</formula>
    </cfRule>
    <cfRule type="cellIs" dxfId="599" priority="1577" operator="equal">
      <formula>"No, it did not apply"</formula>
    </cfRule>
    <cfRule type="cellIs" dxfId="598" priority="1576" operator="equal">
      <formula>"Yes"</formula>
    </cfRule>
    <cfRule type="cellIs" dxfId="597" priority="1575" operator="equal">
      <formula>"No"</formula>
    </cfRule>
  </conditionalFormatting>
  <conditionalFormatting sqref="H30:H44">
    <cfRule type="dataBar" priority="522">
      <dataBar>
        <cfvo type="min"/>
        <cfvo type="max"/>
        <color rgb="FF008AEF"/>
      </dataBar>
      <extLst>
        <ext xmlns:x14="http://schemas.microsoft.com/office/spreadsheetml/2009/9/main" uri="{B025F937-C7B1-47D3-B67F-A62EFF666E3E}">
          <x14:id>{A431A614-D0BD-425E-9C16-15A30F9177F1}</x14:id>
        </ext>
      </extLst>
    </cfRule>
  </conditionalFormatting>
  <conditionalFormatting sqref="H50">
    <cfRule type="cellIs" dxfId="596" priority="503" operator="equal">
      <formula>"Yes"</formula>
    </cfRule>
    <cfRule type="cellIs" dxfId="595" priority="501" operator="equal">
      <formula>"Yes"</formula>
    </cfRule>
  </conditionalFormatting>
  <conditionalFormatting sqref="H507:I507 S507">
    <cfRule type="dataBar" priority="2624">
      <dataBar>
        <cfvo type="min"/>
        <cfvo type="max"/>
        <color rgb="FF008AEF"/>
      </dataBar>
      <extLst>
        <ext xmlns:x14="http://schemas.microsoft.com/office/spreadsheetml/2009/9/main" uri="{B025F937-C7B1-47D3-B67F-A62EFF666E3E}">
          <x14:id>{349B1DC0-00DE-4F1E-BC12-1246B41BA004}</x14:id>
        </ext>
      </extLst>
    </cfRule>
  </conditionalFormatting>
  <conditionalFormatting sqref="H475:J475 I474:J474">
    <cfRule type="dataBar" priority="1862">
      <dataBar>
        <cfvo type="min"/>
        <cfvo type="max"/>
        <color rgb="FF008AEF"/>
      </dataBar>
      <extLst>
        <ext xmlns:x14="http://schemas.microsoft.com/office/spreadsheetml/2009/9/main" uri="{B025F937-C7B1-47D3-B67F-A62EFF666E3E}">
          <x14:id>{8E17F8D3-1F68-40A0-888B-2DD0596570D9}</x14:id>
        </ext>
      </extLst>
    </cfRule>
  </conditionalFormatting>
  <conditionalFormatting sqref="I379">
    <cfRule type="dataBar" priority="1411">
      <dataBar>
        <cfvo type="min"/>
        <cfvo type="max"/>
        <color rgb="FF008AEF"/>
      </dataBar>
      <extLst>
        <ext xmlns:x14="http://schemas.microsoft.com/office/spreadsheetml/2009/9/main" uri="{B025F937-C7B1-47D3-B67F-A62EFF666E3E}">
          <x14:id>{AEAC8F9E-590A-4C49-8992-74C5EA0A718B}</x14:id>
        </ext>
      </extLst>
    </cfRule>
  </conditionalFormatting>
  <conditionalFormatting sqref="I365:K373">
    <cfRule type="dataBar" priority="1657">
      <dataBar>
        <cfvo type="min"/>
        <cfvo type="max"/>
        <color rgb="FF008AEF"/>
      </dataBar>
      <extLst>
        <ext xmlns:x14="http://schemas.microsoft.com/office/spreadsheetml/2009/9/main" uri="{B025F937-C7B1-47D3-B67F-A62EFF666E3E}">
          <x14:id>{8A154A65-F98A-46F4-BEAD-CC145980FBEC}</x14:id>
        </ext>
      </extLst>
    </cfRule>
  </conditionalFormatting>
  <conditionalFormatting sqref="I436:K436 I435:J435">
    <cfRule type="dataBar" priority="2616">
      <dataBar>
        <cfvo type="min"/>
        <cfvo type="max"/>
        <color rgb="FF008AEF"/>
      </dataBar>
      <extLst>
        <ext xmlns:x14="http://schemas.microsoft.com/office/spreadsheetml/2009/9/main" uri="{B025F937-C7B1-47D3-B67F-A62EFF666E3E}">
          <x14:id>{8E7C0F04-E7B0-494E-81BB-C52DDECD0464}</x14:id>
        </ext>
      </extLst>
    </cfRule>
  </conditionalFormatting>
  <conditionalFormatting sqref="I508:K508 J507">
    <cfRule type="dataBar" priority="2622">
      <dataBar>
        <cfvo type="min"/>
        <cfvo type="max"/>
        <color rgb="FF008AEF"/>
      </dataBar>
      <extLst>
        <ext xmlns:x14="http://schemas.microsoft.com/office/spreadsheetml/2009/9/main" uri="{B025F937-C7B1-47D3-B67F-A62EFF666E3E}">
          <x14:id>{F8998751-DCAE-4BF9-997A-FC434DB24D41}</x14:id>
        </ext>
      </extLst>
    </cfRule>
  </conditionalFormatting>
  <conditionalFormatting sqref="I379:L379">
    <cfRule type="dataBar" priority="1563">
      <dataBar>
        <cfvo type="min"/>
        <cfvo type="max"/>
        <color rgb="FF008AEF"/>
      </dataBar>
      <extLst>
        <ext xmlns:x14="http://schemas.microsoft.com/office/spreadsheetml/2009/9/main" uri="{B025F937-C7B1-47D3-B67F-A62EFF666E3E}">
          <x14:id>{2DDDB438-487A-4531-A308-CBD073AE4B7E}</x14:id>
        </ext>
      </extLst>
    </cfRule>
  </conditionalFormatting>
  <conditionalFormatting sqref="I403:L404 I398:J402">
    <cfRule type="dataBar" priority="2617">
      <dataBar>
        <cfvo type="min"/>
        <cfvo type="max"/>
        <color rgb="FF008AEF"/>
      </dataBar>
      <extLst>
        <ext xmlns:x14="http://schemas.microsoft.com/office/spreadsheetml/2009/9/main" uri="{B025F937-C7B1-47D3-B67F-A62EFF666E3E}">
          <x14:id>{635EBD06-F52D-4F4D-AD0D-AB1139D3EC50}</x14:id>
        </ext>
      </extLst>
    </cfRule>
  </conditionalFormatting>
  <conditionalFormatting sqref="I408:L408">
    <cfRule type="dataBar" priority="1450">
      <dataBar>
        <cfvo type="min"/>
        <cfvo type="max"/>
        <color rgb="FF008AEF"/>
      </dataBar>
      <extLst>
        <ext xmlns:x14="http://schemas.microsoft.com/office/spreadsheetml/2009/9/main" uri="{B025F937-C7B1-47D3-B67F-A62EFF666E3E}">
          <x14:id>{FDBFEE27-7131-488F-BFA1-00C124127E71}</x14:id>
        </ext>
      </extLst>
    </cfRule>
  </conditionalFormatting>
  <conditionalFormatting sqref="I411:L411">
    <cfRule type="dataBar" priority="1493">
      <dataBar>
        <cfvo type="min"/>
        <cfvo type="max"/>
        <color rgb="FF008AEF"/>
      </dataBar>
      <extLst>
        <ext xmlns:x14="http://schemas.microsoft.com/office/spreadsheetml/2009/9/main" uri="{B025F937-C7B1-47D3-B67F-A62EFF666E3E}">
          <x14:id>{FF724402-F8E5-4981-BC84-3D98F71DFC77}</x14:id>
        </ext>
      </extLst>
    </cfRule>
  </conditionalFormatting>
  <conditionalFormatting sqref="J424:J429">
    <cfRule type="dataBar" priority="2619">
      <dataBar>
        <cfvo type="min"/>
        <cfvo type="max"/>
        <color rgb="FF008AEF"/>
      </dataBar>
      <extLst>
        <ext xmlns:x14="http://schemas.microsoft.com/office/spreadsheetml/2009/9/main" uri="{B025F937-C7B1-47D3-B67F-A62EFF666E3E}">
          <x14:id>{2F6ECED3-DC24-4D5A-86A4-AA1F95485511}</x14:id>
        </ext>
      </extLst>
    </cfRule>
  </conditionalFormatting>
  <conditionalFormatting sqref="K378">
    <cfRule type="cellIs" dxfId="594" priority="1564" operator="equal">
      <formula>"No"</formula>
    </cfRule>
    <cfRule type="cellIs" dxfId="593" priority="1571" operator="equal">
      <formula>"Very important"</formula>
    </cfRule>
    <cfRule type="cellIs" dxfId="592" priority="1572" operator="equal">
      <formula>"Extremely important"</formula>
    </cfRule>
    <cfRule type="cellIs" dxfId="591" priority="1565" operator="equal">
      <formula>"Yes"</formula>
    </cfRule>
    <cfRule type="cellIs" dxfId="590" priority="1573" operator="equal">
      <formula>"Don't know"</formula>
    </cfRule>
    <cfRule type="cellIs" dxfId="589" priority="1569" operator="equal">
      <formula>"Slightly important"</formula>
    </cfRule>
    <cfRule type="cellIs" dxfId="588" priority="1566" operator="equal">
      <formula>"No, it did not apply"</formula>
    </cfRule>
    <cfRule type="cellIs" dxfId="587" priority="1567" operator="equal">
      <formula>"Yes"</formula>
    </cfRule>
    <cfRule type="cellIs" dxfId="586" priority="1574" operator="equal">
      <formula>"No it did not apply"</formula>
    </cfRule>
    <cfRule type="cellIs" dxfId="585" priority="1568" operator="equal">
      <formula>"Not important"</formula>
    </cfRule>
    <cfRule type="cellIs" dxfId="584" priority="1570" operator="equal">
      <formula>"Somewhat important"</formula>
    </cfRule>
  </conditionalFormatting>
  <conditionalFormatting sqref="K407">
    <cfRule type="cellIs" dxfId="583" priority="1441" operator="equal">
      <formula>"No, it did not apply"</formula>
    </cfRule>
    <cfRule type="cellIs" dxfId="582" priority="1440" operator="equal">
      <formula>"Yes"</formula>
    </cfRule>
    <cfRule type="cellIs" dxfId="581" priority="1439" operator="equal">
      <formula>"No"</formula>
    </cfRule>
    <cfRule type="cellIs" dxfId="580" priority="1449" operator="equal">
      <formula>"No it did not apply"</formula>
    </cfRule>
    <cfRule type="cellIs" dxfId="579" priority="1446" operator="equal">
      <formula>"Very important"</formula>
    </cfRule>
    <cfRule type="cellIs" dxfId="578" priority="1448" operator="equal">
      <formula>"Don't know"</formula>
    </cfRule>
    <cfRule type="cellIs" dxfId="577" priority="1447" operator="equal">
      <formula>"Extremely important"</formula>
    </cfRule>
    <cfRule type="cellIs" dxfId="576" priority="1445" operator="equal">
      <formula>"Somewhat important"</formula>
    </cfRule>
    <cfRule type="cellIs" dxfId="575" priority="1444" operator="equal">
      <formula>"Slightly important"</formula>
    </cfRule>
    <cfRule type="cellIs" dxfId="574" priority="1443" operator="equal">
      <formula>"Not important"</formula>
    </cfRule>
    <cfRule type="cellIs" dxfId="573" priority="1442" operator="equal">
      <formula>"Yes"</formula>
    </cfRule>
  </conditionalFormatting>
  <conditionalFormatting sqref="M30:M44">
    <cfRule type="dataBar" priority="546">
      <dataBar>
        <cfvo type="min"/>
        <cfvo type="max"/>
        <color rgb="FF008AEF"/>
      </dataBar>
      <extLst>
        <ext xmlns:x14="http://schemas.microsoft.com/office/spreadsheetml/2009/9/main" uri="{B025F937-C7B1-47D3-B67F-A62EFF666E3E}">
          <x14:id>{9214303C-5A13-4507-B2E6-101A143C7E8A}</x14:id>
        </ext>
      </extLst>
    </cfRule>
  </conditionalFormatting>
  <conditionalFormatting sqref="M29:P29">
    <cfRule type="cellIs" dxfId="572" priority="48" operator="equal">
      <formula>"No, it did not apply"</formula>
    </cfRule>
    <cfRule type="cellIs" dxfId="571" priority="55" operator="equal">
      <formula>"Don't know"</formula>
    </cfRule>
    <cfRule type="cellIs" dxfId="570" priority="51" operator="equal">
      <formula>"Slightly important"</formula>
    </cfRule>
    <cfRule type="cellIs" dxfId="569" priority="46" operator="equal">
      <formula>"No"</formula>
    </cfRule>
    <cfRule type="cellIs" dxfId="568" priority="47" operator="equal">
      <formula>"Yes"</formula>
    </cfRule>
    <cfRule type="cellIs" dxfId="567" priority="54" operator="equal">
      <formula>"Extremely important"</formula>
    </cfRule>
    <cfRule type="cellIs" dxfId="566" priority="56" operator="equal">
      <formula>"No it did not apply"</formula>
    </cfRule>
    <cfRule type="cellIs" dxfId="565" priority="53" operator="equal">
      <formula>"Very important"</formula>
    </cfRule>
    <cfRule type="cellIs" dxfId="564" priority="52" operator="equal">
      <formula>"Somewhat important"</formula>
    </cfRule>
    <cfRule type="cellIs" dxfId="563" priority="50" operator="equal">
      <formula>"Not important"</formula>
    </cfRule>
    <cfRule type="cellIs" dxfId="562" priority="49" operator="equal">
      <formula>"Yes"</formula>
    </cfRule>
  </conditionalFormatting>
  <conditionalFormatting sqref="N30:N44">
    <cfRule type="dataBar" priority="534">
      <dataBar>
        <cfvo type="min"/>
        <cfvo type="max"/>
        <color rgb="FF008AEF"/>
      </dataBar>
      <extLst>
        <ext xmlns:x14="http://schemas.microsoft.com/office/spreadsheetml/2009/9/main" uri="{B025F937-C7B1-47D3-B67F-A62EFF666E3E}">
          <x14:id>{3CE9B5D9-9E3F-4E6A-AB84-DC8ABC0B4B29}</x14:id>
        </ext>
      </extLst>
    </cfRule>
  </conditionalFormatting>
  <conditionalFormatting sqref="P97:S97">
    <cfRule type="cellIs" dxfId="561" priority="18" operator="equal">
      <formula>"Somewhat important"</formula>
    </cfRule>
    <cfRule type="cellIs" dxfId="560" priority="19" operator="equal">
      <formula>"Very important"</formula>
    </cfRule>
    <cfRule type="cellIs" dxfId="559" priority="20" operator="equal">
      <formula>"Extremely important"</formula>
    </cfRule>
    <cfRule type="cellIs" dxfId="558" priority="21" operator="equal">
      <formula>"Don't know"</formula>
    </cfRule>
    <cfRule type="cellIs" dxfId="557" priority="22" operator="equal">
      <formula>"No it did not apply"</formula>
    </cfRule>
    <cfRule type="cellIs" dxfId="556" priority="12" operator="equal">
      <formula>"No"</formula>
    </cfRule>
    <cfRule type="cellIs" dxfId="555" priority="13" operator="equal">
      <formula>"Yes"</formula>
    </cfRule>
    <cfRule type="cellIs" dxfId="554" priority="14" operator="equal">
      <formula>"No, it did not apply"</formula>
    </cfRule>
    <cfRule type="cellIs" dxfId="553" priority="15" operator="equal">
      <formula>"Yes"</formula>
    </cfRule>
    <cfRule type="cellIs" dxfId="552" priority="16" operator="equal">
      <formula>"Not important"</formula>
    </cfRule>
    <cfRule type="cellIs" dxfId="551" priority="17" operator="equal">
      <formula>"Slightly important"</formula>
    </cfRule>
  </conditionalFormatting>
  <conditionalFormatting sqref="Q472:S472 S474 G474:H474">
    <cfRule type="dataBar" priority="2621">
      <dataBar>
        <cfvo type="min"/>
        <cfvo type="max"/>
        <color rgb="FF008AEF"/>
      </dataBar>
      <extLst>
        <ext xmlns:x14="http://schemas.microsoft.com/office/spreadsheetml/2009/9/main" uri="{B025F937-C7B1-47D3-B67F-A62EFF666E3E}">
          <x14:id>{D642B914-ACBE-40FF-BB5E-06F589E78B0C}</x14:id>
        </ext>
      </extLst>
    </cfRule>
  </conditionalFormatting>
  <conditionalFormatting sqref="S29">
    <cfRule type="cellIs" dxfId="550" priority="63" operator="equal">
      <formula>"Somewhat important"</formula>
    </cfRule>
    <cfRule type="cellIs" dxfId="549" priority="62" operator="equal">
      <formula>"Slightly important"</formula>
    </cfRule>
    <cfRule type="cellIs" dxfId="548" priority="61" operator="equal">
      <formula>"Not important"</formula>
    </cfRule>
    <cfRule type="cellIs" dxfId="547" priority="60" operator="equal">
      <formula>"Yes"</formula>
    </cfRule>
    <cfRule type="cellIs" dxfId="546" priority="59" operator="equal">
      <formula>"No, it did not apply"</formula>
    </cfRule>
    <cfRule type="cellIs" dxfId="545" priority="58" operator="equal">
      <formula>"Yes"</formula>
    </cfRule>
    <cfRule type="cellIs" dxfId="544" priority="57" operator="equal">
      <formula>"No"</formula>
    </cfRule>
    <cfRule type="cellIs" dxfId="543" priority="67" operator="equal">
      <formula>"No it did not apply"</formula>
    </cfRule>
    <cfRule type="cellIs" dxfId="542" priority="66" operator="equal">
      <formula>"Don't know"</formula>
    </cfRule>
    <cfRule type="cellIs" dxfId="541" priority="65" operator="equal">
      <formula>"Extremely important"</formula>
    </cfRule>
    <cfRule type="cellIs" dxfId="540" priority="64" operator="equal">
      <formula>"Very important"</formula>
    </cfRule>
  </conditionalFormatting>
  <conditionalFormatting sqref="T398:T402 G399:H404">
    <cfRule type="dataBar" priority="1474">
      <dataBar>
        <cfvo type="min"/>
        <cfvo type="max"/>
        <color rgb="FF008AEF"/>
      </dataBar>
      <extLst>
        <ext xmlns:x14="http://schemas.microsoft.com/office/spreadsheetml/2009/9/main" uri="{B025F937-C7B1-47D3-B67F-A62EFF666E3E}">
          <x14:id>{B7D66D67-995A-42D1-809E-ECA500700CFC}</x14:id>
        </ext>
      </extLst>
    </cfRule>
  </conditionalFormatting>
  <conditionalFormatting sqref="T407">
    <cfRule type="cellIs" dxfId="539" priority="1434" operator="equal">
      <formula>"Somewhat important"</formula>
    </cfRule>
    <cfRule type="cellIs" dxfId="538" priority="1433" operator="equal">
      <formula>"Slightly important"</formula>
    </cfRule>
    <cfRule type="cellIs" dxfId="537" priority="1430" operator="equal">
      <formula>"No, it did not apply"</formula>
    </cfRule>
    <cfRule type="cellIs" dxfId="536" priority="1429" operator="equal">
      <formula>"Yes"</formula>
    </cfRule>
    <cfRule type="cellIs" dxfId="535" priority="1428" operator="equal">
      <formula>"No"</formula>
    </cfRule>
    <cfRule type="cellIs" dxfId="534" priority="1432" operator="equal">
      <formula>"Not important"</formula>
    </cfRule>
    <cfRule type="cellIs" dxfId="533" priority="1438" operator="equal">
      <formula>"No it did not apply"</formula>
    </cfRule>
    <cfRule type="cellIs" dxfId="532" priority="1437" operator="equal">
      <formula>"Don't know"</formula>
    </cfRule>
    <cfRule type="cellIs" dxfId="531" priority="1436" operator="equal">
      <formula>"Extremely important"</formula>
    </cfRule>
    <cfRule type="cellIs" dxfId="530" priority="1435" operator="equal">
      <formula>"Very important"</formula>
    </cfRule>
    <cfRule type="cellIs" dxfId="529" priority="1431" operator="equal">
      <formula>"Yes"</formula>
    </cfRule>
  </conditionalFormatting>
  <conditionalFormatting sqref="T424:T429 H425:I431">
    <cfRule type="dataBar" priority="1854">
      <dataBar>
        <cfvo type="min"/>
        <cfvo type="max"/>
        <color rgb="FF008AEF"/>
      </dataBar>
      <extLst>
        <ext xmlns:x14="http://schemas.microsoft.com/office/spreadsheetml/2009/9/main" uri="{B025F937-C7B1-47D3-B67F-A62EFF666E3E}">
          <x14:id>{09B85053-5ED5-48E7-BBED-45ABFCB2D957}</x14:id>
        </ext>
      </extLst>
    </cfRule>
  </conditionalFormatting>
  <conditionalFormatting sqref="T408:X408 G408:H408">
    <cfRule type="dataBar" priority="2618">
      <dataBar>
        <cfvo type="min"/>
        <cfvo type="max"/>
        <color rgb="FF008AEF"/>
      </dataBar>
      <extLst>
        <ext xmlns:x14="http://schemas.microsoft.com/office/spreadsheetml/2009/9/main" uri="{B025F937-C7B1-47D3-B67F-A62EFF666E3E}">
          <x14:id>{B16F8FEA-D2AD-4FFA-8BD1-79CC75DF62FD}</x14:id>
        </ext>
      </extLst>
    </cfRule>
  </conditionalFormatting>
  <conditionalFormatting sqref="W172">
    <cfRule type="cellIs" dxfId="528" priority="366" operator="equal">
      <formula>"No it did not apply"</formula>
    </cfRule>
    <cfRule type="cellIs" dxfId="527" priority="365" operator="equal">
      <formula>"Don't know"</formula>
    </cfRule>
    <cfRule type="cellIs" dxfId="526" priority="361" operator="equal">
      <formula>"Slightly important"</formula>
    </cfRule>
    <cfRule type="cellIs" dxfId="525" priority="362" operator="equal">
      <formula>"Somewhat important"</formula>
    </cfRule>
    <cfRule type="cellIs" dxfId="524" priority="363" operator="equal">
      <formula>"Very important"</formula>
    </cfRule>
    <cfRule type="cellIs" dxfId="523" priority="364" operator="equal">
      <formula>"Extremely important"</formula>
    </cfRule>
    <cfRule type="cellIs" dxfId="522" priority="358" operator="equal">
      <formula>"No, it did not apply"</formula>
    </cfRule>
    <cfRule type="cellIs" dxfId="521" priority="356" operator="equal">
      <formula>"No"</formula>
    </cfRule>
    <cfRule type="cellIs" dxfId="520" priority="357" operator="equal">
      <formula>"Yes"</formula>
    </cfRule>
    <cfRule type="cellIs" dxfId="519" priority="359" operator="equal">
      <formula>"Yes"</formula>
    </cfRule>
    <cfRule type="cellIs" dxfId="518" priority="360" operator="equal">
      <formula>"Not important"</formula>
    </cfRule>
  </conditionalFormatting>
  <conditionalFormatting sqref="AA30:AB33 AA36:AB44 AE36:AF44 AE30:AF33">
    <cfRule type="dataBar" priority="1261">
      <dataBar>
        <cfvo type="min"/>
        <cfvo type="max"/>
        <color rgb="FF008AEF"/>
      </dataBar>
      <extLst>
        <ext xmlns:x14="http://schemas.microsoft.com/office/spreadsheetml/2009/9/main" uri="{B025F937-C7B1-47D3-B67F-A62EFF666E3E}">
          <x14:id>{0ADF8720-74CD-4AA8-96BF-B845300216F2}</x14:id>
        </ext>
      </extLst>
    </cfRule>
  </conditionalFormatting>
  <conditionalFormatting sqref="AA34:AB35 AE34:AF35">
    <cfRule type="dataBar" priority="1248">
      <dataBar>
        <cfvo type="min"/>
        <cfvo type="max"/>
        <color rgb="FF008AEF"/>
      </dataBar>
      <extLst>
        <ext xmlns:x14="http://schemas.microsoft.com/office/spreadsheetml/2009/9/main" uri="{B025F937-C7B1-47D3-B67F-A62EFF666E3E}">
          <x14:id>{C30E4FDF-A2FB-4368-89F6-B56AF3075B63}</x14:id>
        </ext>
      </extLst>
    </cfRule>
    <cfRule type="dataBar" priority="1247">
      <dataBar>
        <cfvo type="min"/>
        <cfvo type="max"/>
        <color rgb="FFD6007B"/>
      </dataBar>
      <extLst>
        <ext xmlns:x14="http://schemas.microsoft.com/office/spreadsheetml/2009/9/main" uri="{B025F937-C7B1-47D3-B67F-A62EFF666E3E}">
          <x14:id>{DBF5110E-F000-41ED-B16E-EDA046294E75}</x14:id>
        </ext>
      </extLst>
    </cfRule>
  </conditionalFormatting>
  <conditionalFormatting sqref="AA36:AB44 AA30:AB33 AG30:AG44 AE31:AF33 AE36:AF44 AE30:AG30">
    <cfRule type="dataBar" priority="1249">
      <dataBar>
        <cfvo type="min"/>
        <cfvo type="max"/>
        <color rgb="FFD6007B"/>
      </dataBar>
      <extLst>
        <ext xmlns:x14="http://schemas.microsoft.com/office/spreadsheetml/2009/9/main" uri="{B025F937-C7B1-47D3-B67F-A62EFF666E3E}">
          <x14:id>{7079E87B-CD79-4514-9AB3-EABF85906763}</x14:id>
        </ext>
      </extLst>
    </cfRule>
  </conditionalFormatting>
  <conditionalFormatting sqref="AA289:AB302">
    <cfRule type="cellIs" dxfId="517" priority="1216" operator="equal">
      <formula>"Don't know"</formula>
    </cfRule>
    <cfRule type="cellIs" dxfId="516" priority="1215" operator="equal">
      <formula>"Extremely important"</formula>
    </cfRule>
    <cfRule type="cellIs" dxfId="515" priority="1214" operator="equal">
      <formula>"Very important"</formula>
    </cfRule>
    <cfRule type="cellIs" dxfId="514" priority="1213" operator="equal">
      <formula>"Somewhat important"</formula>
    </cfRule>
    <cfRule type="cellIs" dxfId="513" priority="1212" operator="equal">
      <formula>"Slightly important"</formula>
    </cfRule>
    <cfRule type="cellIs" dxfId="512" priority="1211" operator="equal">
      <formula>"Not important"</formula>
    </cfRule>
    <cfRule type="cellIs" dxfId="511" priority="1210" operator="equal">
      <formula>"Yes"</formula>
    </cfRule>
    <cfRule type="cellIs" dxfId="510" priority="1209" operator="equal">
      <formula>"No, it did not apply"</formula>
    </cfRule>
    <cfRule type="cellIs" dxfId="509" priority="1208" operator="equal">
      <formula>"Yes"</formula>
    </cfRule>
    <cfRule type="cellIs" dxfId="508" priority="1207" operator="equal">
      <formula>"No"</formula>
    </cfRule>
    <cfRule type="cellIs" dxfId="507" priority="1217" operator="equal">
      <formula>"No it did not apply"</formula>
    </cfRule>
  </conditionalFormatting>
  <conditionalFormatting sqref="AA345:AB348">
    <cfRule type="cellIs" dxfId="506" priority="1205" operator="equal">
      <formula>"Don't know"</formula>
    </cfRule>
    <cfRule type="cellIs" dxfId="505" priority="1204" operator="equal">
      <formula>"Extremely important"</formula>
    </cfRule>
    <cfRule type="cellIs" dxfId="504" priority="1203" operator="equal">
      <formula>"Very important"</formula>
    </cfRule>
    <cfRule type="cellIs" dxfId="503" priority="1202" operator="equal">
      <formula>"Somewhat important"</formula>
    </cfRule>
    <cfRule type="cellIs" dxfId="502" priority="1201" operator="equal">
      <formula>"Slightly important"</formula>
    </cfRule>
    <cfRule type="cellIs" dxfId="501" priority="1200" operator="equal">
      <formula>"Not important"</formula>
    </cfRule>
    <cfRule type="cellIs" dxfId="500" priority="1199" operator="equal">
      <formula>"Yes"</formula>
    </cfRule>
    <cfRule type="cellIs" dxfId="499" priority="1198" operator="equal">
      <formula>"No, it did not apply"</formula>
    </cfRule>
    <cfRule type="cellIs" dxfId="498" priority="1197" operator="equal">
      <formula>"Yes"</formula>
    </cfRule>
    <cfRule type="cellIs" dxfId="497" priority="1196" operator="equal">
      <formula>"No"</formula>
    </cfRule>
    <cfRule type="cellIs" dxfId="496" priority="1206" operator="equal">
      <formula>"No it did not apply"</formula>
    </cfRule>
  </conditionalFormatting>
  <conditionalFormatting sqref="AA356:AB359">
    <cfRule type="cellIs" dxfId="495" priority="1195" operator="equal">
      <formula>"No it did not apply"</formula>
    </cfRule>
    <cfRule type="cellIs" dxfId="494" priority="1194" operator="equal">
      <formula>"Don't know"</formula>
    </cfRule>
    <cfRule type="cellIs" dxfId="493" priority="1193" operator="equal">
      <formula>"Extremely important"</formula>
    </cfRule>
    <cfRule type="cellIs" dxfId="492" priority="1192" operator="equal">
      <formula>"Very important"</formula>
    </cfRule>
    <cfRule type="cellIs" dxfId="491" priority="1191" operator="equal">
      <formula>"Somewhat important"</formula>
    </cfRule>
    <cfRule type="cellIs" dxfId="490" priority="1190" operator="equal">
      <formula>"Slightly important"</formula>
    </cfRule>
    <cfRule type="cellIs" dxfId="489" priority="1189" operator="equal">
      <formula>"Not important"</formula>
    </cfRule>
    <cfRule type="cellIs" dxfId="488" priority="1188" operator="equal">
      <formula>"Yes"</formula>
    </cfRule>
    <cfRule type="cellIs" dxfId="487" priority="1187" operator="equal">
      <formula>"No, it did not apply"</formula>
    </cfRule>
    <cfRule type="cellIs" dxfId="486" priority="1186" operator="equal">
      <formula>"Yes"</formula>
    </cfRule>
    <cfRule type="cellIs" dxfId="485" priority="1185" operator="equal">
      <formula>"No"</formula>
    </cfRule>
  </conditionalFormatting>
  <conditionalFormatting sqref="AA572:AF617">
    <cfRule type="dataBar" priority="964">
      <dataBar>
        <cfvo type="min"/>
        <cfvo type="max"/>
        <color rgb="FFD6007B"/>
      </dataBar>
      <extLst>
        <ext xmlns:x14="http://schemas.microsoft.com/office/spreadsheetml/2009/9/main" uri="{B025F937-C7B1-47D3-B67F-A62EFF666E3E}">
          <x14:id>{369E871F-9AF3-442F-AB48-727988AEC977}</x14:id>
        </ext>
      </extLst>
    </cfRule>
  </conditionalFormatting>
  <conditionalFormatting sqref="AA29:AG29">
    <cfRule type="cellIs" dxfId="484" priority="434" operator="equal">
      <formula>"Don't know"</formula>
    </cfRule>
    <cfRule type="cellIs" dxfId="483" priority="431" operator="equal">
      <formula>"Somewhat important"</formula>
    </cfRule>
    <cfRule type="cellIs" dxfId="482" priority="425" operator="equal">
      <formula>"No"</formula>
    </cfRule>
    <cfRule type="cellIs" dxfId="481" priority="435" operator="equal">
      <formula>"No it did not apply"</formula>
    </cfRule>
    <cfRule type="cellIs" dxfId="480" priority="433" operator="equal">
      <formula>"Extremely important"</formula>
    </cfRule>
    <cfRule type="cellIs" dxfId="479" priority="432" operator="equal">
      <formula>"Very important"</formula>
    </cfRule>
    <cfRule type="cellIs" dxfId="478" priority="426" operator="equal">
      <formula>"Yes"</formula>
    </cfRule>
    <cfRule type="cellIs" dxfId="477" priority="430" operator="equal">
      <formula>"Slightly important"</formula>
    </cfRule>
    <cfRule type="cellIs" dxfId="476" priority="429" operator="equal">
      <formula>"Not important"</formula>
    </cfRule>
    <cfRule type="cellIs" dxfId="475" priority="428" operator="equal">
      <formula>"Yes"</formula>
    </cfRule>
    <cfRule type="cellIs" dxfId="474" priority="427" operator="equal">
      <formula>"No, it did not apply"</formula>
    </cfRule>
  </conditionalFormatting>
  <conditionalFormatting sqref="AA51:AG65">
    <cfRule type="dataBar" priority="718">
      <dataBar>
        <cfvo type="min"/>
        <cfvo type="max"/>
        <color rgb="FFD6007B"/>
      </dataBar>
      <extLst>
        <ext xmlns:x14="http://schemas.microsoft.com/office/spreadsheetml/2009/9/main" uri="{B025F937-C7B1-47D3-B67F-A62EFF666E3E}">
          <x14:id>{4B5096C1-EE18-4D76-BC3F-354FB4AE8FC5}</x14:id>
        </ext>
      </extLst>
    </cfRule>
  </conditionalFormatting>
  <conditionalFormatting sqref="AA571:AG571">
    <cfRule type="cellIs" dxfId="473" priority="997" operator="equal">
      <formula>"Yes"</formula>
    </cfRule>
    <cfRule type="cellIs" dxfId="472" priority="998" operator="equal">
      <formula>"Not important"</formula>
    </cfRule>
    <cfRule type="cellIs" dxfId="471" priority="1004" operator="equal">
      <formula>"No it did not apply"</formula>
    </cfRule>
    <cfRule type="cellIs" dxfId="470" priority="1003" operator="equal">
      <formula>"Don't know"</formula>
    </cfRule>
    <cfRule type="cellIs" dxfId="469" priority="1002" operator="equal">
      <formula>"Extremely important"</formula>
    </cfRule>
    <cfRule type="cellIs" dxfId="468" priority="1001" operator="equal">
      <formula>"Very important"</formula>
    </cfRule>
    <cfRule type="cellIs" dxfId="467" priority="1000" operator="equal">
      <formula>"Somewhat important"</formula>
    </cfRule>
    <cfRule type="cellIs" dxfId="466" priority="999" operator="equal">
      <formula>"Slightly important"</formula>
    </cfRule>
    <cfRule type="cellIs" dxfId="465" priority="994" operator="equal">
      <formula>"No"</formula>
    </cfRule>
    <cfRule type="cellIs" dxfId="464" priority="995" operator="equal">
      <formula>"Yes"</formula>
    </cfRule>
    <cfRule type="cellIs" dxfId="463" priority="996" operator="equal">
      <formula>"No, it did not apply"</formula>
    </cfRule>
  </conditionalFormatting>
  <conditionalFormatting sqref="AA572:AG617">
    <cfRule type="dataBar" priority="1868">
      <dataBar>
        <cfvo type="min"/>
        <cfvo type="max"/>
        <color rgb="FFD6007B"/>
      </dataBar>
      <extLst>
        <ext xmlns:x14="http://schemas.microsoft.com/office/spreadsheetml/2009/9/main" uri="{B025F937-C7B1-47D3-B67F-A62EFF666E3E}">
          <x14:id>{4A2A5346-79BA-47D2-A567-1620EEB86F04}</x14:id>
        </ext>
      </extLst>
    </cfRule>
  </conditionalFormatting>
  <conditionalFormatting sqref="AA50:AH50">
    <cfRule type="cellIs" dxfId="462" priority="408" operator="equal">
      <formula>"Extremely important"</formula>
    </cfRule>
    <cfRule type="cellIs" dxfId="461" priority="409" operator="equal">
      <formula>"Don't know"</formula>
    </cfRule>
    <cfRule type="cellIs" dxfId="460" priority="410" operator="equal">
      <formula>"No it did not apply"</formula>
    </cfRule>
    <cfRule type="cellIs" dxfId="459" priority="405" operator="equal">
      <formula>"Slightly important"</formula>
    </cfRule>
    <cfRule type="cellIs" dxfId="458" priority="403" operator="equal">
      <formula>"Yes"</formula>
    </cfRule>
    <cfRule type="cellIs" dxfId="457" priority="400" operator="equal">
      <formula>"No"</formula>
    </cfRule>
    <cfRule type="cellIs" dxfId="456" priority="401" operator="equal">
      <formula>"Yes"</formula>
    </cfRule>
    <cfRule type="cellIs" dxfId="455" priority="402" operator="equal">
      <formula>"No, it did not apply"</formula>
    </cfRule>
    <cfRule type="cellIs" dxfId="454" priority="404" operator="equal">
      <formula>"Not important"</formula>
    </cfRule>
    <cfRule type="cellIs" dxfId="453" priority="406" operator="equal">
      <formula>"Somewhat important"</formula>
    </cfRule>
    <cfRule type="cellIs" dxfId="452" priority="407" operator="equal">
      <formula>"Very important"</formula>
    </cfRule>
  </conditionalFormatting>
  <conditionalFormatting sqref="AA51:AH65">
    <cfRule type="dataBar" priority="1930">
      <dataBar>
        <cfvo type="min"/>
        <cfvo type="max"/>
        <color rgb="FFD6007B"/>
      </dataBar>
      <extLst>
        <ext xmlns:x14="http://schemas.microsoft.com/office/spreadsheetml/2009/9/main" uri="{B025F937-C7B1-47D3-B67F-A62EFF666E3E}">
          <x14:id>{C1901CF7-9495-4F49-841D-9DD35A98A054}</x14:id>
        </ext>
      </extLst>
    </cfRule>
  </conditionalFormatting>
  <conditionalFormatting sqref="AA97:AH97">
    <cfRule type="cellIs" dxfId="451" priority="367" operator="equal">
      <formula>"No"</formula>
    </cfRule>
    <cfRule type="cellIs" dxfId="450" priority="375" operator="equal">
      <formula>"Extremely important"</formula>
    </cfRule>
    <cfRule type="cellIs" dxfId="449" priority="376" operator="equal">
      <formula>"Don't know"</formula>
    </cfRule>
    <cfRule type="cellIs" dxfId="448" priority="377" operator="equal">
      <formula>"No it did not apply"</formula>
    </cfRule>
    <cfRule type="cellIs" dxfId="447" priority="368" operator="equal">
      <formula>"Yes"</formula>
    </cfRule>
    <cfRule type="cellIs" dxfId="446" priority="369" operator="equal">
      <formula>"No, it did not apply"</formula>
    </cfRule>
    <cfRule type="cellIs" dxfId="445" priority="370" operator="equal">
      <formula>"Yes"</formula>
    </cfRule>
    <cfRule type="cellIs" dxfId="444" priority="371" operator="equal">
      <formula>"Not important"</formula>
    </cfRule>
    <cfRule type="cellIs" dxfId="443" priority="372" operator="equal">
      <formula>"Slightly important"</formula>
    </cfRule>
    <cfRule type="cellIs" dxfId="442" priority="373" operator="equal">
      <formula>"Somewhat important"</formula>
    </cfRule>
    <cfRule type="cellIs" dxfId="441" priority="374" operator="equal">
      <formula>"Very important"</formula>
    </cfRule>
  </conditionalFormatting>
  <conditionalFormatting sqref="AA175:AH238">
    <cfRule type="dataBar" priority="716">
      <dataBar>
        <cfvo type="min"/>
        <cfvo type="max"/>
        <color rgb="FFD6007B"/>
      </dataBar>
      <extLst>
        <ext xmlns:x14="http://schemas.microsoft.com/office/spreadsheetml/2009/9/main" uri="{B025F937-C7B1-47D3-B67F-A62EFF666E3E}">
          <x14:id>{EB09627E-309E-4318-84C2-93B5073477E3}</x14:id>
        </ext>
      </extLst>
    </cfRule>
  </conditionalFormatting>
  <conditionalFormatting sqref="AA174:AI174">
    <cfRule type="cellIs" dxfId="440" priority="350" operator="equal">
      <formula>"Slightly important"</formula>
    </cfRule>
    <cfRule type="cellIs" dxfId="439" priority="355" operator="equal">
      <formula>"No it did not apply"</formula>
    </cfRule>
    <cfRule type="cellIs" dxfId="438" priority="354" operator="equal">
      <formula>"Don't know"</formula>
    </cfRule>
    <cfRule type="cellIs" dxfId="437" priority="352" operator="equal">
      <formula>"Very important"</formula>
    </cfRule>
    <cfRule type="cellIs" dxfId="436" priority="353" operator="equal">
      <formula>"Extremely important"</formula>
    </cfRule>
    <cfRule type="cellIs" dxfId="435" priority="345" operator="equal">
      <formula>"No"</formula>
    </cfRule>
    <cfRule type="cellIs" dxfId="434" priority="346" operator="equal">
      <formula>"Yes"</formula>
    </cfRule>
    <cfRule type="cellIs" dxfId="433" priority="347" operator="equal">
      <formula>"No, it did not apply"</formula>
    </cfRule>
    <cfRule type="cellIs" dxfId="432" priority="348" operator="equal">
      <formula>"Yes"</formula>
    </cfRule>
    <cfRule type="cellIs" dxfId="431" priority="351" operator="equal">
      <formula>"Somewhat important"</formula>
    </cfRule>
    <cfRule type="cellIs" dxfId="430" priority="349" operator="equal">
      <formula>"Not important"</formula>
    </cfRule>
  </conditionalFormatting>
  <conditionalFormatting sqref="AA175:AI238">
    <cfRule type="dataBar" priority="1884">
      <dataBar>
        <cfvo type="min"/>
        <cfvo type="max"/>
        <color rgb="FFD6007B"/>
      </dataBar>
      <extLst>
        <ext xmlns:x14="http://schemas.microsoft.com/office/spreadsheetml/2009/9/main" uri="{B025F937-C7B1-47D3-B67F-A62EFF666E3E}">
          <x14:id>{E0BE5900-0E83-49B3-A728-119B28DA8379}</x14:id>
        </ext>
      </extLst>
    </cfRule>
  </conditionalFormatting>
  <conditionalFormatting sqref="AB70:AB78">
    <cfRule type="dataBar" priority="1071">
      <dataBar>
        <cfvo type="min"/>
        <cfvo type="max"/>
        <color rgb="FFD6007B"/>
      </dataBar>
      <extLst>
        <ext xmlns:x14="http://schemas.microsoft.com/office/spreadsheetml/2009/9/main" uri="{B025F937-C7B1-47D3-B67F-A62EFF666E3E}">
          <x14:id>{9016F323-A44B-4C94-AD8A-D032A77A5F4D}</x14:id>
        </ext>
      </extLst>
    </cfRule>
  </conditionalFormatting>
  <conditionalFormatting sqref="AB70:AB81">
    <cfRule type="dataBar" priority="1233">
      <dataBar>
        <cfvo type="min"/>
        <cfvo type="max"/>
        <color rgb="FF008AEF"/>
      </dataBar>
      <extLst>
        <ext xmlns:x14="http://schemas.microsoft.com/office/spreadsheetml/2009/9/main" uri="{B025F937-C7B1-47D3-B67F-A62EFF666E3E}">
          <x14:id>{61990BA1-F719-448B-AC9C-C4533933433E}</x14:id>
        </ext>
      </extLst>
    </cfRule>
  </conditionalFormatting>
  <conditionalFormatting sqref="AB85:AB93">
    <cfRule type="dataBar" priority="717">
      <dataBar>
        <cfvo type="min"/>
        <cfvo type="max"/>
        <color rgb="FFD6007B"/>
      </dataBar>
      <extLst>
        <ext xmlns:x14="http://schemas.microsoft.com/office/spreadsheetml/2009/9/main" uri="{B025F937-C7B1-47D3-B67F-A62EFF666E3E}">
          <x14:id>{7998E3E3-24FE-4612-B552-465DEBAC5C64}</x14:id>
        </ext>
      </extLst>
    </cfRule>
  </conditionalFormatting>
  <conditionalFormatting sqref="AB242:AB246">
    <cfRule type="dataBar" priority="1047">
      <dataBar>
        <cfvo type="min"/>
        <cfvo type="max"/>
        <color rgb="FFD6007B"/>
      </dataBar>
      <extLst>
        <ext xmlns:x14="http://schemas.microsoft.com/office/spreadsheetml/2009/9/main" uri="{B025F937-C7B1-47D3-B67F-A62EFF666E3E}">
          <x14:id>{46932FD1-5B4D-4418-A258-5821BEFCACF2}</x14:id>
        </ext>
      </extLst>
    </cfRule>
  </conditionalFormatting>
  <conditionalFormatting sqref="AB383:AB391">
    <cfRule type="dataBar" priority="1044">
      <dataBar>
        <cfvo type="min"/>
        <cfvo type="max"/>
        <color rgb="FFD6007B"/>
      </dataBar>
      <extLst>
        <ext xmlns:x14="http://schemas.microsoft.com/office/spreadsheetml/2009/9/main" uri="{B025F937-C7B1-47D3-B67F-A62EFF666E3E}">
          <x14:id>{4EF3BFEE-2198-48C7-97B6-C2E485824845}</x14:id>
        </ext>
      </extLst>
    </cfRule>
  </conditionalFormatting>
  <conditionalFormatting sqref="AB407">
    <cfRule type="cellIs" dxfId="429" priority="1104" operator="equal">
      <formula>"No"</formula>
    </cfRule>
    <cfRule type="cellIs" dxfId="428" priority="1114" operator="equal">
      <formula>"No it did not apply"</formula>
    </cfRule>
    <cfRule type="cellIs" dxfId="427" priority="1113" operator="equal">
      <formula>"Don't know"</formula>
    </cfRule>
    <cfRule type="cellIs" dxfId="426" priority="1112" operator="equal">
      <formula>"Extremely important"</formula>
    </cfRule>
    <cfRule type="cellIs" dxfId="425" priority="1111" operator="equal">
      <formula>"Very important"</formula>
    </cfRule>
    <cfRule type="cellIs" dxfId="424" priority="1110" operator="equal">
      <formula>"Somewhat important"</formula>
    </cfRule>
    <cfRule type="cellIs" dxfId="423" priority="1109" operator="equal">
      <formula>"Slightly important"</formula>
    </cfRule>
    <cfRule type="cellIs" dxfId="422" priority="1107" operator="equal">
      <formula>"Yes"</formula>
    </cfRule>
    <cfRule type="cellIs" dxfId="421" priority="1106" operator="equal">
      <formula>"No, it did not apply"</formula>
    </cfRule>
    <cfRule type="cellIs" dxfId="420" priority="1108" operator="equal">
      <formula>"Not important"</formula>
    </cfRule>
    <cfRule type="cellIs" dxfId="419" priority="1105" operator="equal">
      <formula>"Yes"</formula>
    </cfRule>
  </conditionalFormatting>
  <conditionalFormatting sqref="AB410">
    <cfRule type="cellIs" dxfId="418" priority="1036" operator="equal">
      <formula>"No it did not apply"</formula>
    </cfRule>
    <cfRule type="cellIs" dxfId="417" priority="1034" operator="equal">
      <formula>"Extremely important"</formula>
    </cfRule>
    <cfRule type="cellIs" dxfId="416" priority="1033" operator="equal">
      <formula>"Very important"</formula>
    </cfRule>
    <cfRule type="cellIs" dxfId="415" priority="1031" operator="equal">
      <formula>"Slightly important"</formula>
    </cfRule>
    <cfRule type="cellIs" dxfId="414" priority="1032" operator="equal">
      <formula>"Somewhat important"</formula>
    </cfRule>
    <cfRule type="cellIs" dxfId="413" priority="1030" operator="equal">
      <formula>"Not important"</formula>
    </cfRule>
    <cfRule type="cellIs" dxfId="412" priority="1029" operator="equal">
      <formula>"Yes"</formula>
    </cfRule>
    <cfRule type="cellIs" dxfId="411" priority="1035" operator="equal">
      <formula>"Don't know"</formula>
    </cfRule>
    <cfRule type="cellIs" dxfId="410" priority="1026" operator="equal">
      <formula>"No"</formula>
    </cfRule>
    <cfRule type="cellIs" dxfId="409" priority="1027" operator="equal">
      <formula>"Yes"</formula>
    </cfRule>
    <cfRule type="cellIs" dxfId="408" priority="1028" operator="equal">
      <formula>"No, it did not apply"</formula>
    </cfRule>
  </conditionalFormatting>
  <conditionalFormatting sqref="AB414:AB419">
    <cfRule type="dataBar" priority="1024">
      <dataBar>
        <cfvo type="min"/>
        <cfvo type="max"/>
        <color rgb="FFD6007B"/>
      </dataBar>
      <extLst>
        <ext xmlns:x14="http://schemas.microsoft.com/office/spreadsheetml/2009/9/main" uri="{B025F937-C7B1-47D3-B67F-A62EFF666E3E}">
          <x14:id>{C13B6362-ADBB-458D-96BC-70D303C618F9}</x14:id>
        </ext>
      </extLst>
    </cfRule>
  </conditionalFormatting>
  <conditionalFormatting sqref="AB458:AB465">
    <cfRule type="dataBar" priority="1017">
      <dataBar>
        <cfvo type="min"/>
        <cfvo type="max"/>
        <color rgb="FFD6007B"/>
      </dataBar>
      <extLst>
        <ext xmlns:x14="http://schemas.microsoft.com/office/spreadsheetml/2009/9/main" uri="{B025F937-C7B1-47D3-B67F-A62EFF666E3E}">
          <x14:id>{CA54C077-C9DB-419D-9741-37A2117E7800}</x14:id>
        </ext>
      </extLst>
    </cfRule>
    <cfRule type="dataBar" priority="1018">
      <dataBar>
        <cfvo type="min"/>
        <cfvo type="max"/>
        <color rgb="FF008AEF"/>
      </dataBar>
      <extLst>
        <ext xmlns:x14="http://schemas.microsoft.com/office/spreadsheetml/2009/9/main" uri="{B025F937-C7B1-47D3-B67F-A62EFF666E3E}">
          <x14:id>{8FFCCE18-CC2A-4893-A599-90457FF25A0F}</x14:id>
        </ext>
      </extLst>
    </cfRule>
  </conditionalFormatting>
  <conditionalFormatting sqref="AB466">
    <cfRule type="dataBar" priority="1154">
      <dataBar>
        <cfvo type="min"/>
        <cfvo type="max"/>
        <color rgb="FF008AEF"/>
      </dataBar>
      <extLst>
        <ext xmlns:x14="http://schemas.microsoft.com/office/spreadsheetml/2009/9/main" uri="{B025F937-C7B1-47D3-B67F-A62EFF666E3E}">
          <x14:id>{0EB1F11E-5F4C-458F-9927-F92CBD28762D}</x14:id>
        </ext>
      </extLst>
    </cfRule>
  </conditionalFormatting>
  <conditionalFormatting sqref="AB494:AB501">
    <cfRule type="dataBar" priority="1012">
      <dataBar>
        <cfvo type="min"/>
        <cfvo type="max"/>
        <color rgb="FFD6007B"/>
      </dataBar>
      <extLst>
        <ext xmlns:x14="http://schemas.microsoft.com/office/spreadsheetml/2009/9/main" uri="{B025F937-C7B1-47D3-B67F-A62EFF666E3E}">
          <x14:id>{CE005C5B-7FC5-4804-8DC2-1CF36F58F5DB}</x14:id>
        </ext>
      </extLst>
    </cfRule>
  </conditionalFormatting>
  <conditionalFormatting sqref="AB526:AB533">
    <cfRule type="dataBar" priority="1006">
      <dataBar>
        <cfvo type="min"/>
        <cfvo type="max"/>
        <color rgb="FFD6007B"/>
      </dataBar>
      <extLst>
        <ext xmlns:x14="http://schemas.microsoft.com/office/spreadsheetml/2009/9/main" uri="{B025F937-C7B1-47D3-B67F-A62EFF666E3E}">
          <x14:id>{791DD58B-949F-45EB-871F-677513351B10}</x14:id>
        </ext>
      </extLst>
    </cfRule>
    <cfRule type="dataBar" priority="1007">
      <dataBar>
        <cfvo type="min"/>
        <cfvo type="max"/>
        <color rgb="FF008AEF"/>
      </dataBar>
      <extLst>
        <ext xmlns:x14="http://schemas.microsoft.com/office/spreadsheetml/2009/9/main" uri="{B025F937-C7B1-47D3-B67F-A62EFF666E3E}">
          <x14:id>{7E77C359-57B0-4906-8226-494B3E633E0B}</x14:id>
        </ext>
      </extLst>
    </cfRule>
  </conditionalFormatting>
  <conditionalFormatting sqref="AB624:AB631">
    <cfRule type="dataBar" priority="963">
      <dataBar>
        <cfvo type="min"/>
        <cfvo type="max"/>
        <color rgb="FFD6007B"/>
      </dataBar>
      <extLst>
        <ext xmlns:x14="http://schemas.microsoft.com/office/spreadsheetml/2009/9/main" uri="{B025F937-C7B1-47D3-B67F-A62EFF666E3E}">
          <x14:id>{6D6252C4-BD36-47C1-B586-55AE06CC36BA}</x14:id>
        </ext>
      </extLst>
    </cfRule>
    <cfRule type="dataBar" priority="1870">
      <dataBar>
        <cfvo type="min"/>
        <cfvo type="max"/>
        <color rgb="FFD6007B"/>
      </dataBar>
      <extLst>
        <ext xmlns:x14="http://schemas.microsoft.com/office/spreadsheetml/2009/9/main" uri="{B025F937-C7B1-47D3-B67F-A62EFF666E3E}">
          <x14:id>{C1944695-8339-4FAB-8058-043BC7D38CB8}</x14:id>
        </ext>
      </extLst>
    </cfRule>
  </conditionalFormatting>
  <conditionalFormatting sqref="AB635:AB639">
    <cfRule type="dataBar" priority="962">
      <dataBar>
        <cfvo type="min"/>
        <cfvo type="max"/>
        <color rgb="FFD6007B"/>
      </dataBar>
      <extLst>
        <ext xmlns:x14="http://schemas.microsoft.com/office/spreadsheetml/2009/9/main" uri="{B025F937-C7B1-47D3-B67F-A62EFF666E3E}">
          <x14:id>{88F24C81-C9E2-48E0-9974-D15BABD28119}</x14:id>
        </ext>
      </extLst>
    </cfRule>
  </conditionalFormatting>
  <conditionalFormatting sqref="AC30:AC33 AC36:AC44">
    <cfRule type="dataBar" priority="436">
      <dataBar>
        <cfvo type="min"/>
        <cfvo type="max"/>
        <color rgb="FF008AEF"/>
      </dataBar>
      <extLst>
        <ext xmlns:x14="http://schemas.microsoft.com/office/spreadsheetml/2009/9/main" uri="{B025F937-C7B1-47D3-B67F-A62EFF666E3E}">
          <x14:id>{1640F336-1589-409A-A249-E9B84C7B871B}</x14:id>
        </ext>
      </extLst>
    </cfRule>
  </conditionalFormatting>
  <conditionalFormatting sqref="AC34:AC35">
    <cfRule type="dataBar" priority="423">
      <dataBar>
        <cfvo type="min"/>
        <cfvo type="max"/>
        <color rgb="FF008AEF"/>
      </dataBar>
      <extLst>
        <ext xmlns:x14="http://schemas.microsoft.com/office/spreadsheetml/2009/9/main" uri="{B025F937-C7B1-47D3-B67F-A62EFF666E3E}">
          <x14:id>{583F167E-76F3-4052-A531-6CA75189C5AC}</x14:id>
        </ext>
      </extLst>
    </cfRule>
    <cfRule type="dataBar" priority="422">
      <dataBar>
        <cfvo type="min"/>
        <cfvo type="max"/>
        <color rgb="FFD6007B"/>
      </dataBar>
      <extLst>
        <ext xmlns:x14="http://schemas.microsoft.com/office/spreadsheetml/2009/9/main" uri="{B025F937-C7B1-47D3-B67F-A62EFF666E3E}">
          <x14:id>{3C34E87A-E65E-4552-A8F4-275140CEEDCB}</x14:id>
        </ext>
      </extLst>
    </cfRule>
  </conditionalFormatting>
  <conditionalFormatting sqref="AC36:AC44 AC30:AC33">
    <cfRule type="dataBar" priority="424">
      <dataBar>
        <cfvo type="min"/>
        <cfvo type="max"/>
        <color rgb="FFD6007B"/>
      </dataBar>
      <extLst>
        <ext xmlns:x14="http://schemas.microsoft.com/office/spreadsheetml/2009/9/main" uri="{B025F937-C7B1-47D3-B67F-A62EFF666E3E}">
          <x14:id>{3B9A4710-9976-48CE-923C-65659EBCE05D}</x14:id>
        </ext>
      </extLst>
    </cfRule>
  </conditionalFormatting>
  <conditionalFormatting sqref="AC378">
    <cfRule type="cellIs" dxfId="407" priority="1174" operator="equal">
      <formula>"No"</formula>
    </cfRule>
    <cfRule type="cellIs" dxfId="406" priority="1176" operator="equal">
      <formula>"No, it did not apply"</formula>
    </cfRule>
    <cfRule type="cellIs" dxfId="405" priority="1177" operator="equal">
      <formula>"Yes"</formula>
    </cfRule>
    <cfRule type="cellIs" dxfId="404" priority="1178" operator="equal">
      <formula>"Not important"</formula>
    </cfRule>
    <cfRule type="cellIs" dxfId="403" priority="1179" operator="equal">
      <formula>"Slightly important"</formula>
    </cfRule>
    <cfRule type="cellIs" dxfId="402" priority="1180" operator="equal">
      <formula>"Somewhat important"</formula>
    </cfRule>
    <cfRule type="cellIs" dxfId="401" priority="1181" operator="equal">
      <formula>"Very important"</formula>
    </cfRule>
    <cfRule type="cellIs" dxfId="400" priority="1182" operator="equal">
      <formula>"Extremely important"</formula>
    </cfRule>
    <cfRule type="cellIs" dxfId="399" priority="1183" operator="equal">
      <formula>"Don't know"</formula>
    </cfRule>
    <cfRule type="cellIs" dxfId="398" priority="1184" operator="equal">
      <formula>"No it did not apply"</formula>
    </cfRule>
    <cfRule type="cellIs" dxfId="397" priority="1175" operator="equal">
      <formula>"Yes"</formula>
    </cfRule>
  </conditionalFormatting>
  <conditionalFormatting sqref="AC435:AE435">
    <cfRule type="dataBar" priority="1020">
      <dataBar>
        <cfvo type="min"/>
        <cfvo type="max"/>
        <color rgb="FFD6007B"/>
      </dataBar>
      <extLst>
        <ext xmlns:x14="http://schemas.microsoft.com/office/spreadsheetml/2009/9/main" uri="{B025F937-C7B1-47D3-B67F-A62EFF666E3E}">
          <x14:id>{3F06E0A4-5789-48C8-9FE9-3F8FDE31EF24}</x14:id>
        </ext>
      </extLst>
    </cfRule>
  </conditionalFormatting>
  <conditionalFormatting sqref="AC474:AE474">
    <cfRule type="dataBar" priority="1014">
      <dataBar>
        <cfvo type="min"/>
        <cfvo type="max"/>
        <color rgb="FFD6007B"/>
      </dataBar>
      <extLst>
        <ext xmlns:x14="http://schemas.microsoft.com/office/spreadsheetml/2009/9/main" uri="{B025F937-C7B1-47D3-B67F-A62EFF666E3E}">
          <x14:id>{D66389D0-1156-4859-8673-53BFDF9B6FBA}</x14:id>
        </ext>
      </extLst>
    </cfRule>
    <cfRule type="dataBar" priority="1015">
      <dataBar>
        <cfvo type="min"/>
        <cfvo type="max"/>
        <color rgb="FF008AEF"/>
      </dataBar>
      <extLst>
        <ext xmlns:x14="http://schemas.microsoft.com/office/spreadsheetml/2009/9/main" uri="{B025F937-C7B1-47D3-B67F-A62EFF666E3E}">
          <x14:id>{3E0CB569-3C50-40AA-9892-1BCDCB6342FD}</x14:id>
        </ext>
      </extLst>
    </cfRule>
  </conditionalFormatting>
  <conditionalFormatting sqref="AC507:AE507">
    <cfRule type="dataBar" priority="1009">
      <dataBar>
        <cfvo type="min"/>
        <cfvo type="max"/>
        <color rgb="FFD6007B"/>
      </dataBar>
      <extLst>
        <ext xmlns:x14="http://schemas.microsoft.com/office/spreadsheetml/2009/9/main" uri="{B025F937-C7B1-47D3-B67F-A62EFF666E3E}">
          <x14:id>{9AC74D92-FFA9-4647-9E38-62EAA85A86BE}</x14:id>
        </ext>
      </extLst>
    </cfRule>
    <cfRule type="dataBar" priority="1010">
      <dataBar>
        <cfvo type="min"/>
        <cfvo type="max"/>
        <color rgb="FF008AEF"/>
      </dataBar>
      <extLst>
        <ext xmlns:x14="http://schemas.microsoft.com/office/spreadsheetml/2009/9/main" uri="{B025F937-C7B1-47D3-B67F-A62EFF666E3E}">
          <x14:id>{2662036D-DDA6-41E0-8F86-85C0768F981B}</x14:id>
        </ext>
      </extLst>
    </cfRule>
  </conditionalFormatting>
  <conditionalFormatting sqref="AD30:AD33 AD36:AD44">
    <cfRule type="dataBar" priority="451">
      <dataBar>
        <cfvo type="min"/>
        <cfvo type="max"/>
        <color rgb="FF008AEF"/>
      </dataBar>
      <extLst>
        <ext xmlns:x14="http://schemas.microsoft.com/office/spreadsheetml/2009/9/main" uri="{B025F937-C7B1-47D3-B67F-A62EFF666E3E}">
          <x14:id>{B9488BD2-4713-4818-8066-49614AC03287}</x14:id>
        </ext>
      </extLst>
    </cfRule>
  </conditionalFormatting>
  <conditionalFormatting sqref="AD34:AD35">
    <cfRule type="dataBar" priority="437">
      <dataBar>
        <cfvo type="min"/>
        <cfvo type="max"/>
        <color rgb="FFD6007B"/>
      </dataBar>
      <extLst>
        <ext xmlns:x14="http://schemas.microsoft.com/office/spreadsheetml/2009/9/main" uri="{B025F937-C7B1-47D3-B67F-A62EFF666E3E}">
          <x14:id>{49690BDA-0B05-4D84-A4E5-1E41EFADF71B}</x14:id>
        </ext>
      </extLst>
    </cfRule>
    <cfRule type="dataBar" priority="438">
      <dataBar>
        <cfvo type="min"/>
        <cfvo type="max"/>
        <color rgb="FF008AEF"/>
      </dataBar>
      <extLst>
        <ext xmlns:x14="http://schemas.microsoft.com/office/spreadsheetml/2009/9/main" uri="{B025F937-C7B1-47D3-B67F-A62EFF666E3E}">
          <x14:id>{A506FA6E-5D92-49FF-BA41-588767873928}</x14:id>
        </ext>
      </extLst>
    </cfRule>
  </conditionalFormatting>
  <conditionalFormatting sqref="AD36:AD44 AD30:AD33">
    <cfRule type="dataBar" priority="439">
      <dataBar>
        <cfvo type="min"/>
        <cfvo type="max"/>
        <color rgb="FFD6007B"/>
      </dataBar>
      <extLst>
        <ext xmlns:x14="http://schemas.microsoft.com/office/spreadsheetml/2009/9/main" uri="{B025F937-C7B1-47D3-B67F-A62EFF666E3E}">
          <x14:id>{4DCAEAA7-93E1-42F6-A021-6490EFFF3C48}</x14:id>
        </ext>
      </extLst>
    </cfRule>
  </conditionalFormatting>
  <conditionalFormatting sqref="AD48">
    <cfRule type="cellIs" dxfId="396" priority="420" operator="equal">
      <formula>"Don't know"</formula>
    </cfRule>
    <cfRule type="cellIs" dxfId="395" priority="414" operator="equal">
      <formula>"Yes"</formula>
    </cfRule>
    <cfRule type="cellIs" dxfId="394" priority="417" operator="equal">
      <formula>"Somewhat important"</formula>
    </cfRule>
    <cfRule type="cellIs" dxfId="393" priority="418" operator="equal">
      <formula>"Very important"</formula>
    </cfRule>
    <cfRule type="cellIs" dxfId="392" priority="419" operator="equal">
      <formula>"Extremely important"</formula>
    </cfRule>
    <cfRule type="cellIs" dxfId="391" priority="421" operator="equal">
      <formula>"No it did not apply"</formula>
    </cfRule>
    <cfRule type="cellIs" dxfId="390" priority="413" operator="equal">
      <formula>"No, it did not apply"</formula>
    </cfRule>
    <cfRule type="cellIs" dxfId="389" priority="412" operator="equal">
      <formula>"Yes"</formula>
    </cfRule>
    <cfRule type="cellIs" dxfId="388" priority="411" operator="equal">
      <formula>"No"</formula>
    </cfRule>
    <cfRule type="cellIs" dxfId="387" priority="416" operator="equal">
      <formula>"Slightly important"</formula>
    </cfRule>
    <cfRule type="cellIs" dxfId="386" priority="415" operator="equal">
      <formula>"Not important"</formula>
    </cfRule>
  </conditionalFormatting>
  <conditionalFormatting sqref="AD475:AF475 AF474">
    <cfRule type="dataBar" priority="1159">
      <dataBar>
        <cfvo type="min"/>
        <cfvo type="max"/>
        <color rgb="FF008AEF"/>
      </dataBar>
      <extLst>
        <ext xmlns:x14="http://schemas.microsoft.com/office/spreadsheetml/2009/9/main" uri="{B025F937-C7B1-47D3-B67F-A62EFF666E3E}">
          <x14:id>{9A698260-1180-43F8-8997-BA62F058BA68}</x14:id>
        </ext>
      </extLst>
    </cfRule>
  </conditionalFormatting>
  <conditionalFormatting sqref="AE379">
    <cfRule type="dataBar" priority="1160">
      <dataBar>
        <cfvo type="min"/>
        <cfvo type="max"/>
        <color rgb="FF008AEF"/>
      </dataBar>
      <extLst>
        <ext xmlns:x14="http://schemas.microsoft.com/office/spreadsheetml/2009/9/main" uri="{B025F937-C7B1-47D3-B67F-A62EFF666E3E}">
          <x14:id>{662990D8-57EA-499A-ABDD-8D0243232E22}</x14:id>
        </ext>
      </extLst>
    </cfRule>
  </conditionalFormatting>
  <conditionalFormatting sqref="AE398:AF402 AR398:AR402">
    <cfRule type="dataBar" priority="1863">
      <dataBar>
        <cfvo type="min"/>
        <cfvo type="max"/>
        <color rgb="FF008AEF"/>
      </dataBar>
      <extLst>
        <ext xmlns:x14="http://schemas.microsoft.com/office/spreadsheetml/2009/9/main" uri="{B025F937-C7B1-47D3-B67F-A62EFF666E3E}">
          <x14:id>{F466A0E3-4B96-4F3A-B89F-97EE358D7762}</x14:id>
        </ext>
      </extLst>
    </cfRule>
    <cfRule type="dataBar" priority="1865">
      <dataBar>
        <cfvo type="min"/>
        <cfvo type="max"/>
        <color rgb="FFD6007B"/>
      </dataBar>
      <extLst>
        <ext xmlns:x14="http://schemas.microsoft.com/office/spreadsheetml/2009/9/main" uri="{B025F937-C7B1-47D3-B67F-A62EFF666E3E}">
          <x14:id>{4433F57E-8DD5-4C59-B85F-200D1D358E80}</x14:id>
        </ext>
      </extLst>
    </cfRule>
  </conditionalFormatting>
  <conditionalFormatting sqref="AE365:AG373">
    <cfRule type="dataBar" priority="1046">
      <dataBar>
        <cfvo type="min"/>
        <cfvo type="max"/>
        <color rgb="FFD6007B"/>
      </dataBar>
      <extLst>
        <ext xmlns:x14="http://schemas.microsoft.com/office/spreadsheetml/2009/9/main" uri="{B025F937-C7B1-47D3-B67F-A62EFF666E3E}">
          <x14:id>{75E0E4BC-8C1C-4267-B064-C11C82FEADBA}</x14:id>
        </ext>
      </extLst>
    </cfRule>
  </conditionalFormatting>
  <conditionalFormatting sqref="AE436:AG436 AF435">
    <cfRule type="dataBar" priority="2636">
      <dataBar>
        <cfvo type="min"/>
        <cfvo type="max"/>
        <color rgb="FF008AEF"/>
      </dataBar>
      <extLst>
        <ext xmlns:x14="http://schemas.microsoft.com/office/spreadsheetml/2009/9/main" uri="{B025F937-C7B1-47D3-B67F-A62EFF666E3E}">
          <x14:id>{590F635F-8E63-464C-B82F-6E807C15C4A4}</x14:id>
        </ext>
      </extLst>
    </cfRule>
  </conditionalFormatting>
  <conditionalFormatting sqref="AE508:AG508 AF507">
    <cfRule type="dataBar" priority="2639">
      <dataBar>
        <cfvo type="min"/>
        <cfvo type="max"/>
        <color rgb="FF008AEF"/>
      </dataBar>
      <extLst>
        <ext xmlns:x14="http://schemas.microsoft.com/office/spreadsheetml/2009/9/main" uri="{B025F937-C7B1-47D3-B67F-A62EFF666E3E}">
          <x14:id>{98ED4470-2939-468F-9634-B3D4AE51F086}</x14:id>
        </ext>
      </extLst>
    </cfRule>
  </conditionalFormatting>
  <conditionalFormatting sqref="AE379:AH379">
    <cfRule type="dataBar" priority="1045">
      <dataBar>
        <cfvo type="min"/>
        <cfvo type="max"/>
        <color rgb="FFD6007B"/>
      </dataBar>
      <extLst>
        <ext xmlns:x14="http://schemas.microsoft.com/office/spreadsheetml/2009/9/main" uri="{B025F937-C7B1-47D3-B67F-A62EFF666E3E}">
          <x14:id>{7C062B92-3D0B-4BCE-BD63-0C6D95D5E5B3}</x14:id>
        </ext>
      </extLst>
    </cfRule>
  </conditionalFormatting>
  <conditionalFormatting sqref="AE403:AH404">
    <cfRule type="dataBar" priority="2625">
      <dataBar>
        <cfvo type="min"/>
        <cfvo type="max"/>
        <color rgb="FF008AEF"/>
      </dataBar>
      <extLst>
        <ext xmlns:x14="http://schemas.microsoft.com/office/spreadsheetml/2009/9/main" uri="{B025F937-C7B1-47D3-B67F-A62EFF666E3E}">
          <x14:id>{06EF634B-A68F-499A-B01D-2EDC5CD10D8A}</x14:id>
        </ext>
      </extLst>
    </cfRule>
  </conditionalFormatting>
  <conditionalFormatting sqref="AE411:AH411">
    <cfRule type="dataBar" priority="1129">
      <dataBar>
        <cfvo type="min"/>
        <cfvo type="max"/>
        <color rgb="FF008AEF"/>
      </dataBar>
      <extLst>
        <ext xmlns:x14="http://schemas.microsoft.com/office/spreadsheetml/2009/9/main" uri="{B025F937-C7B1-47D3-B67F-A62EFF666E3E}">
          <x14:id>{94B4003B-F0E2-4DC3-BBFF-9120D860BF0D}</x14:id>
        </ext>
      </extLst>
    </cfRule>
  </conditionalFormatting>
  <conditionalFormatting sqref="AF424:AF429">
    <cfRule type="dataBar" priority="2633">
      <dataBar>
        <cfvo type="min"/>
        <cfvo type="max"/>
        <color rgb="FFD6007B"/>
      </dataBar>
      <extLst>
        <ext xmlns:x14="http://schemas.microsoft.com/office/spreadsheetml/2009/9/main" uri="{B025F937-C7B1-47D3-B67F-A62EFF666E3E}">
          <x14:id>{0DE2184A-70D7-424C-8EED-3335E23B6A3C}</x14:id>
        </ext>
      </extLst>
    </cfRule>
  </conditionalFormatting>
  <conditionalFormatting sqref="AF435">
    <cfRule type="dataBar" priority="2635">
      <dataBar>
        <cfvo type="min"/>
        <cfvo type="max"/>
        <color rgb="FFD6007B"/>
      </dataBar>
      <extLst>
        <ext xmlns:x14="http://schemas.microsoft.com/office/spreadsheetml/2009/9/main" uri="{B025F937-C7B1-47D3-B67F-A62EFF666E3E}">
          <x14:id>{28D2407F-1801-4872-96B8-082020C5A7F2}</x14:id>
        </ext>
      </extLst>
    </cfRule>
  </conditionalFormatting>
  <conditionalFormatting sqref="AF474">
    <cfRule type="dataBar" priority="2637">
      <dataBar>
        <cfvo type="min"/>
        <cfvo type="max"/>
        <color rgb="FFD6007B"/>
      </dataBar>
      <extLst>
        <ext xmlns:x14="http://schemas.microsoft.com/office/spreadsheetml/2009/9/main" uri="{B025F937-C7B1-47D3-B67F-A62EFF666E3E}">
          <x14:id>{A0A2908F-0970-4E2D-BF6D-0C3ED0E6EA08}</x14:id>
        </ext>
      </extLst>
    </cfRule>
  </conditionalFormatting>
  <conditionalFormatting sqref="AF507">
    <cfRule type="dataBar" priority="2638">
      <dataBar>
        <cfvo type="min"/>
        <cfvo type="max"/>
        <color rgb="FFD6007B"/>
      </dataBar>
      <extLst>
        <ext xmlns:x14="http://schemas.microsoft.com/office/spreadsheetml/2009/9/main" uri="{B025F937-C7B1-47D3-B67F-A62EFF666E3E}">
          <x14:id>{61AB5181-5009-49FF-A12F-9DD03AC0234F}</x14:id>
        </ext>
      </extLst>
    </cfRule>
  </conditionalFormatting>
  <conditionalFormatting sqref="AF408:AH408">
    <cfRule type="dataBar" priority="2629">
      <dataBar>
        <cfvo type="min"/>
        <cfvo type="max"/>
        <color rgb="FFD6007B"/>
      </dataBar>
      <extLst>
        <ext xmlns:x14="http://schemas.microsoft.com/office/spreadsheetml/2009/9/main" uri="{B025F937-C7B1-47D3-B67F-A62EFF666E3E}">
          <x14:id>{7BADF7C5-F85C-40D0-BF1B-79F6C3ADC13B}</x14:id>
        </ext>
      </extLst>
    </cfRule>
  </conditionalFormatting>
  <conditionalFormatting sqref="AG378">
    <cfRule type="cellIs" dxfId="385" priority="1172" operator="equal">
      <formula>"Don't know"</formula>
    </cfRule>
    <cfRule type="cellIs" dxfId="384" priority="1173" operator="equal">
      <formula>"No it did not apply"</formula>
    </cfRule>
    <cfRule type="cellIs" dxfId="383" priority="1163" operator="equal">
      <formula>"No"</formula>
    </cfRule>
    <cfRule type="cellIs" dxfId="382" priority="1170" operator="equal">
      <formula>"Very important"</formula>
    </cfRule>
    <cfRule type="cellIs" dxfId="381" priority="1169" operator="equal">
      <formula>"Somewhat important"</formula>
    </cfRule>
    <cfRule type="cellIs" dxfId="380" priority="1167" operator="equal">
      <formula>"Not important"</formula>
    </cfRule>
    <cfRule type="cellIs" dxfId="379" priority="1166" operator="equal">
      <formula>"Yes"</formula>
    </cfRule>
    <cfRule type="cellIs" dxfId="378" priority="1165" operator="equal">
      <formula>"No, it did not apply"</formula>
    </cfRule>
    <cfRule type="cellIs" dxfId="377" priority="1168" operator="equal">
      <formula>"Slightly important"</formula>
    </cfRule>
    <cfRule type="cellIs" dxfId="376" priority="1171" operator="equal">
      <formula>"Extremely important"</formula>
    </cfRule>
    <cfRule type="cellIs" dxfId="375" priority="1164" operator="equal">
      <formula>"Yes"</formula>
    </cfRule>
  </conditionalFormatting>
  <conditionalFormatting sqref="AG407">
    <cfRule type="cellIs" dxfId="374" priority="1098" operator="equal">
      <formula>"Somewhat important"</formula>
    </cfRule>
    <cfRule type="cellIs" dxfId="373" priority="1097" operator="equal">
      <formula>"Slightly important"</formula>
    </cfRule>
    <cfRule type="cellIs" dxfId="372" priority="1096" operator="equal">
      <formula>"Not important"</formula>
    </cfRule>
    <cfRule type="cellIs" dxfId="371" priority="1094" operator="equal">
      <formula>"No, it did not apply"</formula>
    </cfRule>
    <cfRule type="cellIs" dxfId="370" priority="1093" operator="equal">
      <formula>"Yes"</formula>
    </cfRule>
    <cfRule type="cellIs" dxfId="369" priority="1092" operator="equal">
      <formula>"No"</formula>
    </cfRule>
    <cfRule type="cellIs" dxfId="368" priority="1100" operator="equal">
      <formula>"Extremely important"</formula>
    </cfRule>
    <cfRule type="cellIs" dxfId="367" priority="1101" operator="equal">
      <formula>"Don't know"</formula>
    </cfRule>
    <cfRule type="cellIs" dxfId="366" priority="1102" operator="equal">
      <formula>"No it did not apply"</formula>
    </cfRule>
    <cfRule type="cellIs" dxfId="365" priority="1099" operator="equal">
      <formula>"Very important"</formula>
    </cfRule>
    <cfRule type="cellIs" dxfId="364" priority="1095" operator="equal">
      <formula>"Yes"</formula>
    </cfRule>
  </conditionalFormatting>
  <conditionalFormatting sqref="AH50:AH65">
    <cfRule type="dataBar" priority="730">
      <dataBar>
        <cfvo type="min"/>
        <cfvo type="max"/>
        <color rgb="FFD6007B"/>
      </dataBar>
      <extLst>
        <ext xmlns:x14="http://schemas.microsoft.com/office/spreadsheetml/2009/9/main" uri="{B025F937-C7B1-47D3-B67F-A62EFF666E3E}">
          <x14:id>{FB83D493-39BF-411F-8D8B-03B3333AD623}</x14:id>
        </ext>
      </extLst>
    </cfRule>
  </conditionalFormatting>
  <conditionalFormatting sqref="AJ30:AJ44">
    <cfRule type="dataBar" priority="45">
      <dataBar>
        <cfvo type="min"/>
        <cfvo type="max"/>
        <color rgb="FF008AEF"/>
      </dataBar>
      <extLst>
        <ext xmlns:x14="http://schemas.microsoft.com/office/spreadsheetml/2009/9/main" uri="{B025F937-C7B1-47D3-B67F-A62EFF666E3E}">
          <x14:id>{86947CED-6636-46C6-9676-421E2612E533}</x14:id>
        </ext>
      </extLst>
    </cfRule>
  </conditionalFormatting>
  <conditionalFormatting sqref="AJ29:AL29">
    <cfRule type="cellIs" dxfId="363" priority="33" operator="equal">
      <formula>"No it did not apply"</formula>
    </cfRule>
    <cfRule type="cellIs" dxfId="362" priority="32" operator="equal">
      <formula>"Don't know"</formula>
    </cfRule>
    <cfRule type="cellIs" dxfId="361" priority="31" operator="equal">
      <formula>"Extremely important"</formula>
    </cfRule>
    <cfRule type="cellIs" dxfId="360" priority="30" operator="equal">
      <formula>"Very important"</formula>
    </cfRule>
    <cfRule type="cellIs" dxfId="359" priority="29" operator="equal">
      <formula>"Somewhat important"</formula>
    </cfRule>
    <cfRule type="cellIs" dxfId="358" priority="28" operator="equal">
      <formula>"Slightly important"</formula>
    </cfRule>
    <cfRule type="cellIs" dxfId="357" priority="27" operator="equal">
      <formula>"Not important"</formula>
    </cfRule>
    <cfRule type="cellIs" dxfId="356" priority="26" operator="equal">
      <formula>"Yes"</formula>
    </cfRule>
    <cfRule type="cellIs" dxfId="355" priority="25" operator="equal">
      <formula>"No, it did not apply"</formula>
    </cfRule>
    <cfRule type="cellIs" dxfId="354" priority="24" operator="equal">
      <formula>"Yes"</formula>
    </cfRule>
    <cfRule type="cellIs" dxfId="353" priority="23" operator="equal">
      <formula>"No"</formula>
    </cfRule>
  </conditionalFormatting>
  <conditionalFormatting sqref="AK653:AL662">
    <cfRule type="dataBar" priority="81">
      <dataBar>
        <cfvo type="min"/>
        <cfvo type="max"/>
        <color rgb="FFD6007B"/>
      </dataBar>
      <extLst>
        <ext xmlns:x14="http://schemas.microsoft.com/office/spreadsheetml/2009/9/main" uri="{B025F937-C7B1-47D3-B67F-A62EFF666E3E}">
          <x14:id>{4CDF4D1B-6290-4560-A82E-0B4ABBA0B861}</x14:id>
        </ext>
      </extLst>
    </cfRule>
  </conditionalFormatting>
  <conditionalFormatting sqref="AK571:AP571">
    <cfRule type="cellIs" dxfId="352" priority="69" operator="equal">
      <formula>"No"</formula>
    </cfRule>
    <cfRule type="cellIs" dxfId="351" priority="79" operator="equal">
      <formula>"No it did not apply"</formula>
    </cfRule>
    <cfRule type="cellIs" dxfId="350" priority="75" operator="equal">
      <formula>"Somewhat important"</formula>
    </cfRule>
    <cfRule type="cellIs" dxfId="349" priority="74" operator="equal">
      <formula>"Slightly important"</formula>
    </cfRule>
    <cfRule type="cellIs" dxfId="348" priority="73" operator="equal">
      <formula>"Not important"</formula>
    </cfRule>
    <cfRule type="cellIs" dxfId="347" priority="72" operator="equal">
      <formula>"Yes"</formula>
    </cfRule>
    <cfRule type="cellIs" dxfId="346" priority="76" operator="equal">
      <formula>"Very important"</formula>
    </cfRule>
    <cfRule type="cellIs" dxfId="345" priority="77" operator="equal">
      <formula>"Extremely important"</formula>
    </cfRule>
    <cfRule type="cellIs" dxfId="344" priority="78" operator="equal">
      <formula>"Don't know"</formula>
    </cfRule>
    <cfRule type="cellIs" dxfId="343" priority="71" operator="equal">
      <formula>"No, it did not apply"</formula>
    </cfRule>
    <cfRule type="cellIs" dxfId="342" priority="70" operator="equal">
      <formula>"Yes"</formula>
    </cfRule>
  </conditionalFormatting>
  <conditionalFormatting sqref="AK572:AP615">
    <cfRule type="dataBar" priority="68">
      <dataBar>
        <cfvo type="min"/>
        <cfvo type="max"/>
        <color rgb="FFD6007B"/>
      </dataBar>
      <extLst>
        <ext xmlns:x14="http://schemas.microsoft.com/office/spreadsheetml/2009/9/main" uri="{B025F937-C7B1-47D3-B67F-A62EFF666E3E}">
          <x14:id>{00D56CDB-D702-48E6-9F5C-B342E2DBD8BD}</x14:id>
        </ext>
      </extLst>
    </cfRule>
    <cfRule type="dataBar" priority="80">
      <dataBar>
        <cfvo type="min"/>
        <cfvo type="max"/>
        <color rgb="FFD6007B"/>
      </dataBar>
      <extLst>
        <ext xmlns:x14="http://schemas.microsoft.com/office/spreadsheetml/2009/9/main" uri="{B025F937-C7B1-47D3-B67F-A62EFF666E3E}">
          <x14:id>{3BC295B5-5D5D-44CD-BA47-69E3B518D99A}</x14:id>
        </ext>
      </extLst>
    </cfRule>
  </conditionalFormatting>
  <conditionalFormatting sqref="AM472:AO472">
    <cfRule type="dataBar" priority="1157">
      <dataBar>
        <cfvo type="min"/>
        <cfvo type="max"/>
        <color rgb="FF008AEF"/>
      </dataBar>
      <extLst>
        <ext xmlns:x14="http://schemas.microsoft.com/office/spreadsheetml/2009/9/main" uri="{B025F937-C7B1-47D3-B67F-A62EFF666E3E}">
          <x14:id>{1D9B2D3E-33C3-4108-B8C9-EE3113B9FCAC}</x14:id>
        </ext>
      </extLst>
    </cfRule>
  </conditionalFormatting>
  <conditionalFormatting sqref="AM97:AP97">
    <cfRule type="cellIs" dxfId="341" priority="2" operator="equal">
      <formula>"Yes"</formula>
    </cfRule>
    <cfRule type="cellIs" dxfId="340" priority="3" operator="equal">
      <formula>"No, it did not apply"</formula>
    </cfRule>
    <cfRule type="cellIs" dxfId="339" priority="4" operator="equal">
      <formula>"Yes"</formula>
    </cfRule>
    <cfRule type="cellIs" dxfId="338" priority="5" operator="equal">
      <formula>"Not important"</formula>
    </cfRule>
    <cfRule type="cellIs" dxfId="337" priority="6" operator="equal">
      <formula>"Slightly important"</formula>
    </cfRule>
    <cfRule type="cellIs" dxfId="336" priority="7" operator="equal">
      <formula>"Somewhat important"</formula>
    </cfRule>
    <cfRule type="cellIs" dxfId="335" priority="8" operator="equal">
      <formula>"Very important"</formula>
    </cfRule>
    <cfRule type="cellIs" dxfId="334" priority="9" operator="equal">
      <formula>"Extremely important"</formula>
    </cfRule>
    <cfRule type="cellIs" dxfId="333" priority="10" operator="equal">
      <formula>"Don't know"</formula>
    </cfRule>
    <cfRule type="cellIs" dxfId="332" priority="11" operator="equal">
      <formula>"No it did not apply"</formula>
    </cfRule>
    <cfRule type="cellIs" dxfId="331" priority="1" operator="equal">
      <formula>"No"</formula>
    </cfRule>
  </conditionalFormatting>
  <conditionalFormatting sqref="AO29">
    <cfRule type="cellIs" dxfId="330" priority="34" operator="equal">
      <formula>"No"</formula>
    </cfRule>
    <cfRule type="cellIs" dxfId="329" priority="35" operator="equal">
      <formula>"Yes"</formula>
    </cfRule>
    <cfRule type="cellIs" dxfId="328" priority="36" operator="equal">
      <formula>"No, it did not apply"</formula>
    </cfRule>
    <cfRule type="cellIs" dxfId="327" priority="37" operator="equal">
      <formula>"Yes"</formula>
    </cfRule>
    <cfRule type="cellIs" dxfId="326" priority="38" operator="equal">
      <formula>"Not important"</formula>
    </cfRule>
    <cfRule type="cellIs" dxfId="325" priority="39" operator="equal">
      <formula>"Slightly important"</formula>
    </cfRule>
    <cfRule type="cellIs" dxfId="324" priority="40" operator="equal">
      <formula>"Somewhat important"</formula>
    </cfRule>
    <cfRule type="cellIs" dxfId="323" priority="42" operator="equal">
      <formula>"Extremely important"</formula>
    </cfRule>
    <cfRule type="cellIs" dxfId="322" priority="43" operator="equal">
      <formula>"Don't know"</formula>
    </cfRule>
    <cfRule type="cellIs" dxfId="321" priority="44" operator="equal">
      <formula>"No it did not apply"</formula>
    </cfRule>
    <cfRule type="cellIs" dxfId="320" priority="41" operator="equal">
      <formula>"Very important"</formula>
    </cfRule>
  </conditionalFormatting>
  <conditionalFormatting sqref="AP407">
    <cfRule type="cellIs" dxfId="319" priority="1089" operator="equal">
      <formula>"Extremely important"</formula>
    </cfRule>
    <cfRule type="cellIs" dxfId="318" priority="1088" operator="equal">
      <formula>"Very important"</formula>
    </cfRule>
    <cfRule type="cellIs" dxfId="317" priority="1087" operator="equal">
      <formula>"Somewhat important"</formula>
    </cfRule>
    <cfRule type="cellIs" dxfId="316" priority="1086" operator="equal">
      <formula>"Slightly important"</formula>
    </cfRule>
    <cfRule type="cellIs" dxfId="315" priority="1085" operator="equal">
      <formula>"Not important"</formula>
    </cfRule>
    <cfRule type="cellIs" dxfId="314" priority="1084" operator="equal">
      <formula>"Yes"</formula>
    </cfRule>
    <cfRule type="cellIs" dxfId="313" priority="1083" operator="equal">
      <formula>"No, it did not apply"</formula>
    </cfRule>
    <cfRule type="cellIs" dxfId="312" priority="1091" operator="equal">
      <formula>"No it did not apply"</formula>
    </cfRule>
    <cfRule type="cellIs" dxfId="311" priority="1082" operator="equal">
      <formula>"Yes"</formula>
    </cfRule>
    <cfRule type="cellIs" dxfId="310" priority="1081" operator="equal">
      <formula>"No"</formula>
    </cfRule>
    <cfRule type="cellIs" dxfId="309" priority="1090" operator="equal">
      <formula>"Don't know"</formula>
    </cfRule>
  </conditionalFormatting>
  <conditionalFormatting sqref="AP424:AP429 AD424:AE429">
    <cfRule type="dataBar" priority="2634">
      <dataBar>
        <cfvo type="min"/>
        <cfvo type="max"/>
        <color rgb="FFD6007B"/>
      </dataBar>
      <extLst>
        <ext xmlns:x14="http://schemas.microsoft.com/office/spreadsheetml/2009/9/main" uri="{B025F937-C7B1-47D3-B67F-A62EFF666E3E}">
          <x14:id>{0A93E0D0-D7A5-4EC4-96FE-F2CE90E15AC8}</x14:id>
        </ext>
      </extLst>
    </cfRule>
  </conditionalFormatting>
  <conditionalFormatting sqref="AP408:AQ408 AD408:AE408">
    <cfRule type="dataBar" priority="2630">
      <dataBar>
        <cfvo type="min"/>
        <cfvo type="max"/>
        <color rgb="FFD6007B"/>
      </dataBar>
      <extLst>
        <ext xmlns:x14="http://schemas.microsoft.com/office/spreadsheetml/2009/9/main" uri="{B025F937-C7B1-47D3-B67F-A62EFF666E3E}">
          <x14:id>{D540F9A2-A261-4022-BF48-75D3F21CD87D}</x14:id>
        </ext>
      </extLst>
    </cfRule>
  </conditionalFormatting>
  <conditionalFormatting sqref="AP408:AR408 AD408:AE408">
    <cfRule type="dataBar" priority="2632">
      <dataBar>
        <cfvo type="min"/>
        <cfvo type="max"/>
        <color rgb="FF008AEF"/>
      </dataBar>
      <extLst>
        <ext xmlns:x14="http://schemas.microsoft.com/office/spreadsheetml/2009/9/main" uri="{B025F937-C7B1-47D3-B67F-A62EFF666E3E}">
          <x14:id>{9E1ED579-A34C-43BB-A4E0-3F997A8E99AD}</x14:id>
        </ext>
      </extLst>
    </cfRule>
  </conditionalFormatting>
  <conditionalFormatting sqref="AQ398:AQ402">
    <cfRule type="dataBar" priority="1040">
      <dataBar>
        <cfvo type="min"/>
        <cfvo type="max"/>
        <color rgb="FFD6007B"/>
      </dataBar>
      <extLst>
        <ext xmlns:x14="http://schemas.microsoft.com/office/spreadsheetml/2009/9/main" uri="{B025F937-C7B1-47D3-B67F-A62EFF666E3E}">
          <x14:id>{BE1B9B3A-21E3-4942-A1E6-307AAABDCDD6}</x14:id>
        </ext>
      </extLst>
    </cfRule>
    <cfRule type="dataBar" priority="1039">
      <dataBar>
        <cfvo type="min"/>
        <cfvo type="max"/>
        <color rgb="FF008AEF"/>
      </dataBar>
      <extLst>
        <ext xmlns:x14="http://schemas.microsoft.com/office/spreadsheetml/2009/9/main" uri="{B025F937-C7B1-47D3-B67F-A62EFF666E3E}">
          <x14:id>{45108880-6B81-48B0-A9C2-31B110233D4D}</x14:id>
        </ext>
      </extLst>
    </cfRule>
  </conditionalFormatting>
  <conditionalFormatting sqref="AQ398:AR402 AE398:AF402">
    <cfRule type="dataBar" priority="2628">
      <dataBar>
        <cfvo type="min"/>
        <cfvo type="max"/>
        <color rgb="FFD6007B"/>
      </dataBar>
      <extLst>
        <ext xmlns:x14="http://schemas.microsoft.com/office/spreadsheetml/2009/9/main" uri="{B025F937-C7B1-47D3-B67F-A62EFF666E3E}">
          <x14:id>{630053B8-38F6-47C0-ADD4-C4A613D2601E}</x14:id>
        </ext>
      </extLst>
    </cfRule>
  </conditionalFormatting>
  <conditionalFormatting sqref="AU148:AU150">
    <cfRule type="cellIs" dxfId="308" priority="888" operator="equal">
      <formula>"Don't know"</formula>
    </cfRule>
    <cfRule type="cellIs" dxfId="307" priority="889" operator="equal">
      <formula>"No it did not apply"</formula>
    </cfRule>
    <cfRule type="cellIs" dxfId="306" priority="879" operator="equal">
      <formula>"No"</formula>
    </cfRule>
    <cfRule type="cellIs" dxfId="305" priority="880" operator="equal">
      <formula>"Yes"</formula>
    </cfRule>
    <cfRule type="cellIs" dxfId="304" priority="881" operator="equal">
      <formula>"No, it did not apply"</formula>
    </cfRule>
    <cfRule type="cellIs" dxfId="303" priority="882" operator="equal">
      <formula>"Yes"</formula>
    </cfRule>
    <cfRule type="cellIs" dxfId="302" priority="883" operator="equal">
      <formula>"Not important"</formula>
    </cfRule>
    <cfRule type="cellIs" dxfId="301" priority="884" operator="equal">
      <formula>"Slightly important"</formula>
    </cfRule>
    <cfRule type="cellIs" dxfId="300" priority="885" operator="equal">
      <formula>"Somewhat important"</formula>
    </cfRule>
    <cfRule type="cellIs" dxfId="299" priority="886" operator="equal">
      <formula>"Very important"</formula>
    </cfRule>
    <cfRule type="cellIs" dxfId="298" priority="887" operator="equal">
      <formula>"Extremely important"</formula>
    </cfRule>
  </conditionalFormatting>
  <conditionalFormatting sqref="AV148:AV149">
    <cfRule type="cellIs" dxfId="297" priority="892" operator="equal">
      <formula>"Yes"</formula>
    </cfRule>
    <cfRule type="cellIs" dxfId="296" priority="900" operator="equal">
      <formula>"Don't know"</formula>
    </cfRule>
    <cfRule type="cellIs" dxfId="295" priority="893" operator="equal">
      <formula>"No, it did not apply"</formula>
    </cfRule>
    <cfRule type="cellIs" dxfId="294" priority="891" operator="equal">
      <formula>"No"</formula>
    </cfRule>
    <cfRule type="cellIs" dxfId="293" priority="899" operator="equal">
      <formula>"Extremely important"</formula>
    </cfRule>
    <cfRule type="cellIs" dxfId="292" priority="898" operator="equal">
      <formula>"Very important"</formula>
    </cfRule>
    <cfRule type="cellIs" dxfId="291" priority="897" operator="equal">
      <formula>"Somewhat important"</formula>
    </cfRule>
    <cfRule type="cellIs" dxfId="290" priority="896" operator="equal">
      <formula>"Slightly important"</formula>
    </cfRule>
    <cfRule type="cellIs" dxfId="289" priority="895" operator="equal">
      <formula>"Not important"</formula>
    </cfRule>
    <cfRule type="cellIs" dxfId="288" priority="894" operator="equal">
      <formula>"Yes"</formula>
    </cfRule>
    <cfRule type="cellIs" dxfId="287" priority="901" operator="equal">
      <formula>"No it did not apply"</formula>
    </cfRule>
  </conditionalFormatting>
  <conditionalFormatting sqref="AV199:AW261 AZ199:BB261">
    <cfRule type="dataBar" priority="672">
      <dataBar>
        <cfvo type="min"/>
        <cfvo type="max"/>
        <color rgb="FF008AEF"/>
      </dataBar>
      <extLst>
        <ext xmlns:x14="http://schemas.microsoft.com/office/spreadsheetml/2009/9/main" uri="{B025F937-C7B1-47D3-B67F-A62EFF666E3E}">
          <x14:id>{458CF38C-2076-44D6-B74C-A12492D5BA2F}</x14:id>
        </ext>
      </extLst>
    </cfRule>
    <cfRule type="dataBar" priority="673">
      <dataBar>
        <cfvo type="min"/>
        <cfvo type="max"/>
        <color rgb="FF63C384"/>
      </dataBar>
      <extLst>
        <ext xmlns:x14="http://schemas.microsoft.com/office/spreadsheetml/2009/9/main" uri="{B025F937-C7B1-47D3-B67F-A62EFF666E3E}">
          <x14:id>{0C6717CA-4942-4AF4-A2AC-BE44C38C459D}</x14:id>
        </ext>
      </extLst>
    </cfRule>
    <cfRule type="dataBar" priority="671">
      <dataBar>
        <cfvo type="min"/>
        <cfvo type="max"/>
        <color rgb="FF63C384"/>
      </dataBar>
      <extLst>
        <ext xmlns:x14="http://schemas.microsoft.com/office/spreadsheetml/2009/9/main" uri="{B025F937-C7B1-47D3-B67F-A62EFF666E3E}">
          <x14:id>{E82A093A-4994-4FFC-BA41-9CB1EDEF2340}</x14:id>
        </ext>
      </extLst>
    </cfRule>
  </conditionalFormatting>
  <conditionalFormatting sqref="AV152:BA166">
    <cfRule type="dataBar" priority="90">
      <dataBar>
        <cfvo type="min"/>
        <cfvo type="max"/>
        <color rgb="FFFFB628"/>
      </dataBar>
      <extLst>
        <ext xmlns:x14="http://schemas.microsoft.com/office/spreadsheetml/2009/9/main" uri="{B025F937-C7B1-47D3-B67F-A62EFF666E3E}">
          <x14:id>{ED6B4D97-1CC5-4115-9543-DE449ACE1F98}</x14:id>
        </ext>
      </extLst>
    </cfRule>
  </conditionalFormatting>
  <conditionalFormatting sqref="AV269:BA331">
    <cfRule type="dataBar" priority="87">
      <dataBar>
        <cfvo type="min"/>
        <cfvo type="max"/>
        <color rgb="FFFFB628"/>
      </dataBar>
      <extLst>
        <ext xmlns:x14="http://schemas.microsoft.com/office/spreadsheetml/2009/9/main" uri="{B025F937-C7B1-47D3-B67F-A62EFF666E3E}">
          <x14:id>{26D04B0B-B0EA-494F-B7C1-AC8B5F9A2E82}</x14:id>
        </ext>
      </extLst>
    </cfRule>
  </conditionalFormatting>
  <conditionalFormatting sqref="AV71:BB71 AV30:AW70 AZ30:BB70">
    <cfRule type="dataBar" priority="917">
      <dataBar>
        <cfvo type="min"/>
        <cfvo type="max"/>
        <color rgb="FF63C384"/>
      </dataBar>
      <extLst>
        <ext xmlns:x14="http://schemas.microsoft.com/office/spreadsheetml/2009/9/main" uri="{B025F937-C7B1-47D3-B67F-A62EFF666E3E}">
          <x14:id>{E8AD2FCE-F478-4BDD-9C00-9D73A3369311}</x14:id>
        </ext>
      </extLst>
    </cfRule>
    <cfRule type="dataBar" priority="1877">
      <dataBar>
        <cfvo type="min"/>
        <cfvo type="max"/>
        <color rgb="FF63C384"/>
      </dataBar>
      <extLst>
        <ext xmlns:x14="http://schemas.microsoft.com/office/spreadsheetml/2009/9/main" uri="{B025F937-C7B1-47D3-B67F-A62EFF666E3E}">
          <x14:id>{2FC10283-77FC-4770-A13D-FCB5026A00AD}</x14:id>
        </ext>
      </extLst>
    </cfRule>
    <cfRule type="dataBar" priority="1871">
      <dataBar>
        <cfvo type="min"/>
        <cfvo type="max"/>
        <color rgb="FF008AEF"/>
      </dataBar>
      <extLst>
        <ext xmlns:x14="http://schemas.microsoft.com/office/spreadsheetml/2009/9/main" uri="{B025F937-C7B1-47D3-B67F-A62EFF666E3E}">
          <x14:id>{66FDE16A-115B-4FC7-A76E-C10EBF84039F}</x14:id>
        </ext>
      </extLst>
    </cfRule>
  </conditionalFormatting>
  <conditionalFormatting sqref="AV131:BB145">
    <cfRule type="dataBar" priority="690">
      <dataBar>
        <cfvo type="min"/>
        <cfvo type="max"/>
        <color rgb="FF63C384"/>
      </dataBar>
      <extLst>
        <ext xmlns:x14="http://schemas.microsoft.com/office/spreadsheetml/2009/9/main" uri="{B025F937-C7B1-47D3-B67F-A62EFF666E3E}">
          <x14:id>{2BB2CDFE-FF95-4940-B085-469C651FE80B}</x14:id>
        </ext>
      </extLst>
    </cfRule>
  </conditionalFormatting>
  <conditionalFormatting sqref="AV29:BC29">
    <cfRule type="cellIs" dxfId="286" priority="310" operator="equal">
      <formula>"Somewhat important"</formula>
    </cfRule>
    <cfRule type="cellIs" dxfId="285" priority="309" operator="equal">
      <formula>"Slightly important"</formula>
    </cfRule>
    <cfRule type="cellIs" dxfId="284" priority="304" operator="equal">
      <formula>"No"</formula>
    </cfRule>
    <cfRule type="cellIs" dxfId="283" priority="305" operator="equal">
      <formula>"Yes"</formula>
    </cfRule>
    <cfRule type="cellIs" dxfId="282" priority="312" operator="equal">
      <formula>"Extremely important"</formula>
    </cfRule>
    <cfRule type="cellIs" dxfId="281" priority="306" operator="equal">
      <formula>"No, it did not apply"</formula>
    </cfRule>
    <cfRule type="cellIs" dxfId="280" priority="311" operator="equal">
      <formula>"Very important"</formula>
    </cfRule>
    <cfRule type="cellIs" dxfId="279" priority="313" operator="equal">
      <formula>"Don't know"</formula>
    </cfRule>
    <cfRule type="cellIs" dxfId="278" priority="314" operator="equal">
      <formula>"No it did not apply"</formula>
    </cfRule>
    <cfRule type="cellIs" dxfId="277" priority="308" operator="equal">
      <formula>"Not important"</formula>
    </cfRule>
    <cfRule type="cellIs" dxfId="276" priority="307" operator="equal">
      <formula>"Yes"</formula>
    </cfRule>
  </conditionalFormatting>
  <conditionalFormatting sqref="AV86:BC127">
    <cfRule type="dataBar" priority="703">
      <dataBar>
        <cfvo type="min"/>
        <cfvo type="max"/>
        <color rgb="FF63C384"/>
      </dataBar>
      <extLst>
        <ext xmlns:x14="http://schemas.microsoft.com/office/spreadsheetml/2009/9/main" uri="{B025F937-C7B1-47D3-B67F-A62EFF666E3E}">
          <x14:id>{AD1D6C21-E493-4255-8DB8-91C0E57EDF11}</x14:id>
        </ext>
      </extLst>
    </cfRule>
    <cfRule type="dataBar" priority="1934">
      <dataBar>
        <cfvo type="min"/>
        <cfvo type="max"/>
        <color rgb="FF63C384"/>
      </dataBar>
      <extLst>
        <ext xmlns:x14="http://schemas.microsoft.com/office/spreadsheetml/2009/9/main" uri="{B025F937-C7B1-47D3-B67F-A62EFF666E3E}">
          <x14:id>{B68C49CB-5DBE-458A-A73D-279FC4603632}</x14:id>
        </ext>
      </extLst>
    </cfRule>
  </conditionalFormatting>
  <conditionalFormatting sqref="AV130:BC130">
    <cfRule type="cellIs" dxfId="275" priority="241" operator="equal">
      <formula>"No"</formula>
    </cfRule>
    <cfRule type="cellIs" dxfId="274" priority="248" operator="equal">
      <formula>"Very important"</formula>
    </cfRule>
    <cfRule type="cellIs" dxfId="273" priority="246" operator="equal">
      <formula>"Slightly important"</formula>
    </cfRule>
    <cfRule type="cellIs" dxfId="272" priority="245" operator="equal">
      <formula>"Not important"</formula>
    </cfRule>
    <cfRule type="cellIs" dxfId="271" priority="247" operator="equal">
      <formula>"Somewhat important"</formula>
    </cfRule>
    <cfRule type="cellIs" dxfId="270" priority="249" operator="equal">
      <formula>"Extremely important"</formula>
    </cfRule>
    <cfRule type="cellIs" dxfId="269" priority="250" operator="equal">
      <formula>"Don't know"</formula>
    </cfRule>
    <cfRule type="cellIs" dxfId="268" priority="251" operator="equal">
      <formula>"No it did not apply"</formula>
    </cfRule>
    <cfRule type="cellIs" dxfId="267" priority="242" operator="equal">
      <formula>"Yes"</formula>
    </cfRule>
    <cfRule type="cellIs" dxfId="266" priority="243" operator="equal">
      <formula>"No, it did not apply"</formula>
    </cfRule>
    <cfRule type="cellIs" dxfId="265" priority="244" operator="equal">
      <formula>"Yes"</formula>
    </cfRule>
  </conditionalFormatting>
  <conditionalFormatting sqref="AV131:BC145">
    <cfRule type="dataBar" priority="89">
      <dataBar>
        <cfvo type="min"/>
        <cfvo type="max"/>
        <color rgb="FFFFB628"/>
      </dataBar>
      <extLst>
        <ext xmlns:x14="http://schemas.microsoft.com/office/spreadsheetml/2009/9/main" uri="{B025F937-C7B1-47D3-B67F-A62EFF666E3E}">
          <x14:id>{2F9DFD8A-8B1F-4DAE-899E-4210D59103C5}</x14:id>
        </ext>
      </extLst>
    </cfRule>
  </conditionalFormatting>
  <conditionalFormatting sqref="AV152:BC166">
    <cfRule type="dataBar" priority="691">
      <dataBar>
        <cfvo type="min"/>
        <cfvo type="max"/>
        <color rgb="FF63C384"/>
      </dataBar>
      <extLst>
        <ext xmlns:x14="http://schemas.microsoft.com/office/spreadsheetml/2009/9/main" uri="{B025F937-C7B1-47D3-B67F-A62EFF666E3E}">
          <x14:id>{285334EF-ACB3-4C8E-ADFD-FCF2D62C289E}</x14:id>
        </ext>
      </extLst>
    </cfRule>
  </conditionalFormatting>
  <conditionalFormatting sqref="AV198:BC198">
    <cfRule type="cellIs" dxfId="264" priority="205" operator="equal">
      <formula>"Yes"</formula>
    </cfRule>
    <cfRule type="cellIs" dxfId="263" priority="211" operator="equal">
      <formula>"Don't know"</formula>
    </cfRule>
    <cfRule type="cellIs" dxfId="262" priority="210" operator="equal">
      <formula>"Extremely important"</formula>
    </cfRule>
    <cfRule type="cellIs" dxfId="261" priority="208" operator="equal">
      <formula>"Somewhat important"</formula>
    </cfRule>
    <cfRule type="cellIs" dxfId="260" priority="203" operator="equal">
      <formula>"Yes"</formula>
    </cfRule>
    <cfRule type="cellIs" dxfId="259" priority="209" operator="equal">
      <formula>"Very important"</formula>
    </cfRule>
    <cfRule type="cellIs" dxfId="258" priority="202" operator="equal">
      <formula>"No"</formula>
    </cfRule>
    <cfRule type="cellIs" dxfId="257" priority="204" operator="equal">
      <formula>"No, it did not apply"</formula>
    </cfRule>
    <cfRule type="cellIs" dxfId="256" priority="206" operator="equal">
      <formula>"Not important"</formula>
    </cfRule>
    <cfRule type="cellIs" dxfId="255" priority="207" operator="equal">
      <formula>"Slightly important"</formula>
    </cfRule>
    <cfRule type="cellIs" dxfId="254" priority="212" operator="equal">
      <formula>"No it did not apply"</formula>
    </cfRule>
  </conditionalFormatting>
  <conditionalFormatting sqref="AV269:BC331">
    <cfRule type="dataBar" priority="689">
      <dataBar>
        <cfvo type="min"/>
        <cfvo type="max"/>
        <color rgb="FF63C384"/>
      </dataBar>
      <extLst>
        <ext xmlns:x14="http://schemas.microsoft.com/office/spreadsheetml/2009/9/main" uri="{B025F937-C7B1-47D3-B67F-A62EFF666E3E}">
          <x14:id>{BCD2C99C-42EF-42B9-B679-935DCA01D5BB}</x14:id>
        </ext>
      </extLst>
    </cfRule>
  </conditionalFormatting>
  <conditionalFormatting sqref="AV85:BD85 D47:D49 E289:F302">
    <cfRule type="cellIs" dxfId="253" priority="1642" operator="equal">
      <formula>"Yes"</formula>
    </cfRule>
  </conditionalFormatting>
  <conditionalFormatting sqref="AV85:BD85">
    <cfRule type="cellIs" dxfId="252" priority="298" operator="equal">
      <formula>"Somewhat important"</formula>
    </cfRule>
    <cfRule type="cellIs" dxfId="251" priority="297" operator="equal">
      <formula>"Slightly important"</formula>
    </cfRule>
    <cfRule type="cellIs" dxfId="250" priority="296" operator="equal">
      <formula>"Not important"</formula>
    </cfRule>
    <cfRule type="cellIs" dxfId="249" priority="299" operator="equal">
      <formula>"Very important"</formula>
    </cfRule>
    <cfRule type="cellIs" dxfId="248" priority="294" operator="equal">
      <formula>"No, it did not apply"</formula>
    </cfRule>
    <cfRule type="cellIs" dxfId="247" priority="301" operator="equal">
      <formula>"Don't know"</formula>
    </cfRule>
    <cfRule type="cellIs" dxfId="246" priority="292" operator="equal">
      <formula>"No"</formula>
    </cfRule>
    <cfRule type="cellIs" dxfId="245" priority="300" operator="equal">
      <formula>"Extremely important"</formula>
    </cfRule>
    <cfRule type="cellIs" dxfId="244" priority="302" operator="equal">
      <formula>"No it did not apply"</formula>
    </cfRule>
  </conditionalFormatting>
  <conditionalFormatting sqref="AV151:BD151">
    <cfRule type="cellIs" dxfId="243" priority="95" operator="equal">
      <formula>"No, it did not apply"</formula>
    </cfRule>
    <cfRule type="cellIs" dxfId="242" priority="97" operator="equal">
      <formula>"Not important"</formula>
    </cfRule>
    <cfRule type="cellIs" dxfId="241" priority="98" operator="equal">
      <formula>"Slightly important"</formula>
    </cfRule>
    <cfRule type="cellIs" dxfId="240" priority="93" operator="equal">
      <formula>"No"</formula>
    </cfRule>
    <cfRule type="cellIs" dxfId="239" priority="94" operator="equal">
      <formula>"Yes"</formula>
    </cfRule>
    <cfRule type="cellIs" dxfId="238" priority="100" operator="equal">
      <formula>"Very important"</formula>
    </cfRule>
    <cfRule type="cellIs" dxfId="237" priority="101" operator="equal">
      <formula>"Extremely important"</formula>
    </cfRule>
    <cfRule type="cellIs" dxfId="236" priority="102" operator="equal">
      <formula>"Don't know"</formula>
    </cfRule>
    <cfRule type="cellIs" dxfId="235" priority="103" operator="equal">
      <formula>"No it did not apply"</formula>
    </cfRule>
    <cfRule type="cellIs" dxfId="234" priority="99" operator="equal">
      <formula>"Somewhat important"</formula>
    </cfRule>
    <cfRule type="cellIs" dxfId="233" priority="96" operator="equal">
      <formula>"Yes"</formula>
    </cfRule>
  </conditionalFormatting>
  <conditionalFormatting sqref="AV199:BD261">
    <cfRule type="dataBar" priority="88">
      <dataBar>
        <cfvo type="min"/>
        <cfvo type="max"/>
        <color rgb="FFFFB628"/>
      </dataBar>
      <extLst>
        <ext xmlns:x14="http://schemas.microsoft.com/office/spreadsheetml/2009/9/main" uri="{B025F937-C7B1-47D3-B67F-A62EFF666E3E}">
          <x14:id>{2F04139A-26DA-45A8-97D9-1859BE939D7B}</x14:id>
        </ext>
      </extLst>
    </cfRule>
  </conditionalFormatting>
  <conditionalFormatting sqref="AV268:BD268">
    <cfRule type="cellIs" dxfId="232" priority="197" operator="equal">
      <formula>"Don't know"</formula>
    </cfRule>
    <cfRule type="cellIs" dxfId="231" priority="196" operator="equal">
      <formula>"Extremely important"</formula>
    </cfRule>
    <cfRule type="cellIs" dxfId="230" priority="194" operator="equal">
      <formula>"Somewhat important"</formula>
    </cfRule>
    <cfRule type="cellIs" dxfId="229" priority="193" operator="equal">
      <formula>"Slightly important"</formula>
    </cfRule>
    <cfRule type="cellIs" dxfId="228" priority="195" operator="equal">
      <formula>"Very important"</formula>
    </cfRule>
    <cfRule type="cellIs" dxfId="227" priority="192" operator="equal">
      <formula>"Not important"</formula>
    </cfRule>
    <cfRule type="cellIs" dxfId="226" priority="191" operator="equal">
      <formula>"Yes"</formula>
    </cfRule>
    <cfRule type="cellIs" dxfId="225" priority="190" operator="equal">
      <formula>"No, it did not apply"</formula>
    </cfRule>
    <cfRule type="cellIs" dxfId="224" priority="189" operator="equal">
      <formula>"Yes"</formula>
    </cfRule>
    <cfRule type="cellIs" dxfId="223" priority="188" operator="equal">
      <formula>"No"</formula>
    </cfRule>
    <cfRule type="cellIs" dxfId="222" priority="198" operator="equal">
      <formula>"No it did not apply"</formula>
    </cfRule>
  </conditionalFormatting>
  <conditionalFormatting sqref="AW171:AW177">
    <cfRule type="dataBar" priority="92">
      <dataBar>
        <cfvo type="min"/>
        <cfvo type="max"/>
        <color rgb="FFFFB628"/>
      </dataBar>
      <extLst>
        <ext xmlns:x14="http://schemas.microsoft.com/office/spreadsheetml/2009/9/main" uri="{B025F937-C7B1-47D3-B67F-A62EFF666E3E}">
          <x14:id>{272509FD-B94F-4E8D-A930-742F6A67E39C}</x14:id>
        </ext>
      </extLst>
    </cfRule>
  </conditionalFormatting>
  <conditionalFormatting sqref="AW171:AW178">
    <cfRule type="dataBar" priority="665">
      <dataBar>
        <cfvo type="min"/>
        <cfvo type="max"/>
        <color rgb="FF63C384"/>
      </dataBar>
      <extLst>
        <ext xmlns:x14="http://schemas.microsoft.com/office/spreadsheetml/2009/9/main" uri="{B025F937-C7B1-47D3-B67F-A62EFF666E3E}">
          <x14:id>{28B4FC88-78F3-40DC-B884-0AE0903E428D}</x14:id>
        </ext>
      </extLst>
    </cfRule>
  </conditionalFormatting>
  <conditionalFormatting sqref="AW186:AW192">
    <cfRule type="dataBar" priority="91">
      <dataBar>
        <cfvo type="min"/>
        <cfvo type="max"/>
        <color rgb="FFFFB628"/>
      </dataBar>
      <extLst>
        <ext xmlns:x14="http://schemas.microsoft.com/office/spreadsheetml/2009/9/main" uri="{B025F937-C7B1-47D3-B67F-A62EFF666E3E}">
          <x14:id>{49FEDCBE-9ECE-4A0A-B462-00C24B7DAF66}</x14:id>
        </ext>
      </extLst>
    </cfRule>
  </conditionalFormatting>
  <conditionalFormatting sqref="AW336:AW340">
    <cfRule type="dataBar" priority="86">
      <dataBar>
        <cfvo type="min"/>
        <cfvo type="max"/>
        <color rgb="FFFFB628"/>
      </dataBar>
      <extLst>
        <ext xmlns:x14="http://schemas.microsoft.com/office/spreadsheetml/2009/9/main" uri="{B025F937-C7B1-47D3-B67F-A62EFF666E3E}">
          <x14:id>{33433F82-F795-4E03-ACA4-DD3A7F3D16B8}</x14:id>
        </ext>
      </extLst>
    </cfRule>
  </conditionalFormatting>
  <conditionalFormatting sqref="AW365:AW373">
    <cfRule type="dataBar" priority="82">
      <dataBar>
        <cfvo type="min"/>
        <cfvo type="max"/>
        <color rgb="FFFFB628"/>
      </dataBar>
      <extLst>
        <ext xmlns:x14="http://schemas.microsoft.com/office/spreadsheetml/2009/9/main" uri="{B025F937-C7B1-47D3-B67F-A62EFF666E3E}">
          <x14:id>{847B1B7E-140B-440B-9B43-6DE9D53D387A}</x14:id>
        </ext>
      </extLst>
    </cfRule>
  </conditionalFormatting>
  <conditionalFormatting sqref="AW171:AX182">
    <cfRule type="dataBar" priority="890">
      <dataBar>
        <cfvo type="min"/>
        <cfvo type="max"/>
        <color rgb="FF008AEF"/>
      </dataBar>
      <extLst>
        <ext xmlns:x14="http://schemas.microsoft.com/office/spreadsheetml/2009/9/main" uri="{B025F937-C7B1-47D3-B67F-A62EFF666E3E}">
          <x14:id>{19635268-B338-436A-8439-AD53F6795D50}</x14:id>
        </ext>
      </extLst>
    </cfRule>
  </conditionalFormatting>
  <conditionalFormatting sqref="AW186:AX194">
    <cfRule type="dataBar" priority="877">
      <dataBar>
        <cfvo type="min"/>
        <cfvo type="max"/>
        <color rgb="FF008AEF"/>
      </dataBar>
      <extLst>
        <ext xmlns:x14="http://schemas.microsoft.com/office/spreadsheetml/2009/9/main" uri="{B025F937-C7B1-47D3-B67F-A62EFF666E3E}">
          <x14:id>{A270DE74-A93E-4ECA-9487-BD839F1E1B30}</x14:id>
        </ext>
      </extLst>
    </cfRule>
  </conditionalFormatting>
  <conditionalFormatting sqref="AX30:AX70">
    <cfRule type="dataBar" priority="329">
      <dataBar>
        <cfvo type="min"/>
        <cfvo type="max"/>
        <color rgb="FF008AEF"/>
      </dataBar>
      <extLst>
        <ext xmlns:x14="http://schemas.microsoft.com/office/spreadsheetml/2009/9/main" uri="{B025F937-C7B1-47D3-B67F-A62EFF666E3E}">
          <x14:id>{B0EA14BD-FFE4-40EA-A522-3005EA311226}</x14:id>
        </ext>
      </extLst>
    </cfRule>
    <cfRule type="dataBar" priority="317">
      <dataBar>
        <cfvo type="min"/>
        <cfvo type="max"/>
        <color rgb="FF63C384"/>
      </dataBar>
      <extLst>
        <ext xmlns:x14="http://schemas.microsoft.com/office/spreadsheetml/2009/9/main" uri="{B025F937-C7B1-47D3-B67F-A62EFF666E3E}">
          <x14:id>{375CB187-5626-494F-A99B-483806392F64}</x14:id>
        </ext>
      </extLst>
    </cfRule>
    <cfRule type="dataBar" priority="330">
      <dataBar>
        <cfvo type="min"/>
        <cfvo type="max"/>
        <color rgb="FF63C384"/>
      </dataBar>
      <extLst>
        <ext xmlns:x14="http://schemas.microsoft.com/office/spreadsheetml/2009/9/main" uri="{B025F937-C7B1-47D3-B67F-A62EFF666E3E}">
          <x14:id>{8DA621E0-D6AB-4C1F-AE18-B62DCCA622E3}</x14:id>
        </ext>
      </extLst>
    </cfRule>
  </conditionalFormatting>
  <conditionalFormatting sqref="AX199:AX261">
    <cfRule type="dataBar" priority="201">
      <dataBar>
        <cfvo type="min"/>
        <cfvo type="max"/>
        <color rgb="FF63C384"/>
      </dataBar>
      <extLst>
        <ext xmlns:x14="http://schemas.microsoft.com/office/spreadsheetml/2009/9/main" uri="{B025F937-C7B1-47D3-B67F-A62EFF666E3E}">
          <x14:id>{68794BE0-6A66-40C0-9FE6-8CA8D3C2BC23}</x14:id>
        </ext>
      </extLst>
    </cfRule>
    <cfRule type="dataBar" priority="200">
      <dataBar>
        <cfvo type="min"/>
        <cfvo type="max"/>
        <color rgb="FF008AEF"/>
      </dataBar>
      <extLst>
        <ext xmlns:x14="http://schemas.microsoft.com/office/spreadsheetml/2009/9/main" uri="{B025F937-C7B1-47D3-B67F-A62EFF666E3E}">
          <x14:id>{6820DDA4-B2FB-497E-B8F9-66DB67589E5B}</x14:id>
        </ext>
      </extLst>
    </cfRule>
    <cfRule type="dataBar" priority="199">
      <dataBar>
        <cfvo type="min"/>
        <cfvo type="max"/>
        <color rgb="FF63C384"/>
      </dataBar>
      <extLst>
        <ext xmlns:x14="http://schemas.microsoft.com/office/spreadsheetml/2009/9/main" uri="{B025F937-C7B1-47D3-B67F-A62EFF666E3E}">
          <x14:id>{585FE3FD-A1BF-416B-9B34-ABCF9E03DEC5}</x14:id>
        </ext>
      </extLst>
    </cfRule>
  </conditionalFormatting>
  <conditionalFormatting sqref="AX360">
    <cfRule type="cellIs" dxfId="221" priority="848" operator="equal">
      <formula>"Slightly important"</formula>
    </cfRule>
    <cfRule type="cellIs" dxfId="220" priority="843" operator="equal">
      <formula>"No"</formula>
    </cfRule>
    <cfRule type="cellIs" dxfId="219" priority="844" operator="equal">
      <formula>"Yes"</formula>
    </cfRule>
    <cfRule type="cellIs" dxfId="218" priority="845" operator="equal">
      <formula>"No, it did not apply"</formula>
    </cfRule>
    <cfRule type="cellIs" dxfId="217" priority="846" operator="equal">
      <formula>"Yes"</formula>
    </cfRule>
    <cfRule type="cellIs" dxfId="216" priority="847" operator="equal">
      <formula>"Not important"</formula>
    </cfRule>
    <cfRule type="cellIs" dxfId="215" priority="849" operator="equal">
      <formula>"Somewhat important"</formula>
    </cfRule>
    <cfRule type="cellIs" dxfId="214" priority="850" operator="equal">
      <formula>"Very important"</formula>
    </cfRule>
    <cfRule type="cellIs" dxfId="213" priority="851" operator="equal">
      <formula>"Extremely important"</formula>
    </cfRule>
    <cfRule type="cellIs" dxfId="212" priority="852" operator="equal">
      <formula>"Don't know"</formula>
    </cfRule>
    <cfRule type="cellIs" dxfId="211" priority="853" operator="equal">
      <formula>"No it did not apply"</formula>
    </cfRule>
  </conditionalFormatting>
  <conditionalFormatting sqref="AY30:AY70">
    <cfRule type="dataBar" priority="316">
      <dataBar>
        <cfvo type="min"/>
        <cfvo type="max"/>
        <color rgb="FF63C384"/>
      </dataBar>
      <extLst>
        <ext xmlns:x14="http://schemas.microsoft.com/office/spreadsheetml/2009/9/main" uri="{B025F937-C7B1-47D3-B67F-A62EFF666E3E}">
          <x14:id>{C883E34D-8FA7-4752-A60A-D92644E77259}</x14:id>
        </ext>
      </extLst>
    </cfRule>
    <cfRule type="dataBar" priority="303">
      <dataBar>
        <cfvo type="min"/>
        <cfvo type="max"/>
        <color rgb="FF63C384"/>
      </dataBar>
      <extLst>
        <ext xmlns:x14="http://schemas.microsoft.com/office/spreadsheetml/2009/9/main" uri="{B025F937-C7B1-47D3-B67F-A62EFF666E3E}">
          <x14:id>{FA599E1A-A0F2-48CE-8D07-B19ECDD55C1A}</x14:id>
        </ext>
      </extLst>
    </cfRule>
    <cfRule type="dataBar" priority="315">
      <dataBar>
        <cfvo type="min"/>
        <cfvo type="max"/>
        <color rgb="FF008AEF"/>
      </dataBar>
      <extLst>
        <ext xmlns:x14="http://schemas.microsoft.com/office/spreadsheetml/2009/9/main" uri="{B025F937-C7B1-47D3-B67F-A62EFF666E3E}">
          <x14:id>{B6C708BE-F95A-4EDF-BD1D-95FB0E1D802B}</x14:id>
        </ext>
      </extLst>
    </cfRule>
  </conditionalFormatting>
  <conditionalFormatting sqref="AY85">
    <cfRule type="cellIs" dxfId="210" priority="293" operator="equal">
      <formula>"Yes"</formula>
    </cfRule>
    <cfRule type="cellIs" dxfId="209" priority="295" operator="equal">
      <formula>"Yes"</formula>
    </cfRule>
  </conditionalFormatting>
  <conditionalFormatting sqref="AY199:AY261">
    <cfRule type="dataBar" priority="215">
      <dataBar>
        <cfvo type="min"/>
        <cfvo type="max"/>
        <color rgb="FF63C384"/>
      </dataBar>
      <extLst>
        <ext xmlns:x14="http://schemas.microsoft.com/office/spreadsheetml/2009/9/main" uri="{B025F937-C7B1-47D3-B67F-A62EFF666E3E}">
          <x14:id>{4463F10B-90AF-4315-AE18-25F3B85F40BB}</x14:id>
        </ext>
      </extLst>
    </cfRule>
    <cfRule type="dataBar" priority="214">
      <dataBar>
        <cfvo type="min"/>
        <cfvo type="max"/>
        <color rgb="FF008AEF"/>
      </dataBar>
      <extLst>
        <ext xmlns:x14="http://schemas.microsoft.com/office/spreadsheetml/2009/9/main" uri="{B025F937-C7B1-47D3-B67F-A62EFF666E3E}">
          <x14:id>{D7A930E9-5A0E-4FAB-A15D-9EEDFCE90AE1}</x14:id>
        </ext>
      </extLst>
    </cfRule>
    <cfRule type="dataBar" priority="213">
      <dataBar>
        <cfvo type="min"/>
        <cfvo type="max"/>
        <color rgb="FF63C384"/>
      </dataBar>
      <extLst>
        <ext xmlns:x14="http://schemas.microsoft.com/office/spreadsheetml/2009/9/main" uri="{B025F937-C7B1-47D3-B67F-A62EFF666E3E}">
          <x14:id>{31107506-A6A4-483B-8F07-B71FF205DB27}</x14:id>
        </ext>
      </extLst>
    </cfRule>
  </conditionalFormatting>
  <conditionalFormatting sqref="AZ345:BA348">
    <cfRule type="dataBar" priority="85">
      <dataBar>
        <cfvo type="min"/>
        <cfvo type="max"/>
        <color rgb="FFFFB628"/>
      </dataBar>
      <extLst>
        <ext xmlns:x14="http://schemas.microsoft.com/office/spreadsheetml/2009/9/main" uri="{B025F937-C7B1-47D3-B67F-A62EFF666E3E}">
          <x14:id>{07C3892C-0A0B-4E04-B86D-CE3139E929F7}</x14:id>
        </ext>
      </extLst>
    </cfRule>
  </conditionalFormatting>
  <conditionalFormatting sqref="AZ350:BA355">
    <cfRule type="dataBar" priority="84">
      <dataBar>
        <cfvo type="min"/>
        <cfvo type="max"/>
        <color rgb="FFFFB628"/>
      </dataBar>
      <extLst>
        <ext xmlns:x14="http://schemas.microsoft.com/office/spreadsheetml/2009/9/main" uri="{B025F937-C7B1-47D3-B67F-A62EFF666E3E}">
          <x14:id>{677843BA-173B-4AC7-B0AF-2D883A8DF008}</x14:id>
        </ext>
      </extLst>
    </cfRule>
  </conditionalFormatting>
  <conditionalFormatting sqref="AZ361:BB361">
    <cfRule type="dataBar" priority="83">
      <dataBar>
        <cfvo type="min"/>
        <cfvo type="max"/>
        <color rgb="FFFFB628"/>
      </dataBar>
      <extLst>
        <ext xmlns:x14="http://schemas.microsoft.com/office/spreadsheetml/2009/9/main" uri="{B025F937-C7B1-47D3-B67F-A62EFF666E3E}">
          <x14:id>{46DB7900-0E38-4054-A460-C0DEA9E49DE2}</x14:id>
        </ext>
      </extLst>
    </cfRule>
  </conditionalFormatting>
  <conditionalFormatting sqref="AZ361:BC361">
    <cfRule type="dataBar" priority="668">
      <dataBar>
        <cfvo type="min"/>
        <cfvo type="max"/>
        <color rgb="FF63C384"/>
      </dataBar>
      <extLst>
        <ext xmlns:x14="http://schemas.microsoft.com/office/spreadsheetml/2009/9/main" uri="{B025F937-C7B1-47D3-B67F-A62EFF666E3E}">
          <x14:id>{CEB836F0-B2ED-4932-9C7D-3CA0D1AF5BA0}</x14:id>
        </ext>
      </extLst>
    </cfRule>
    <cfRule type="dataBar" priority="831">
      <dataBar>
        <cfvo type="min"/>
        <cfvo type="max"/>
        <color rgb="FF008AEF"/>
      </dataBar>
      <extLst>
        <ext xmlns:x14="http://schemas.microsoft.com/office/spreadsheetml/2009/9/main" uri="{B025F937-C7B1-47D3-B67F-A62EFF666E3E}">
          <x14:id>{087A9B1B-F976-4825-9A7C-5A9DC121845A}</x14:id>
        </ext>
      </extLst>
    </cfRule>
  </conditionalFormatting>
  <conditionalFormatting sqref="BB345:BB348">
    <cfRule type="dataBar" priority="670">
      <dataBar>
        <cfvo type="min"/>
        <cfvo type="max"/>
        <color rgb="FF63C384"/>
      </dataBar>
      <extLst>
        <ext xmlns:x14="http://schemas.microsoft.com/office/spreadsheetml/2009/9/main" uri="{B025F937-C7B1-47D3-B67F-A62EFF666E3E}">
          <x14:id>{9B33D912-BC78-4419-8646-0FDAF458E995}</x14:id>
        </ext>
      </extLst>
    </cfRule>
  </conditionalFormatting>
  <conditionalFormatting sqref="BB350:BB355">
    <cfRule type="dataBar" priority="669">
      <dataBar>
        <cfvo type="min"/>
        <cfvo type="max"/>
        <color rgb="FF63C384"/>
      </dataBar>
      <extLst>
        <ext xmlns:x14="http://schemas.microsoft.com/office/spreadsheetml/2009/9/main" uri="{B025F937-C7B1-47D3-B67F-A62EFF666E3E}">
          <x14:id>{41893E92-9751-4CE7-9113-6D6496F573A8}</x14:id>
        </ext>
      </extLst>
    </cfRule>
  </conditionalFormatting>
  <conditionalFormatting sqref="BB360">
    <cfRule type="cellIs" dxfId="208" priority="839" operator="equal">
      <formula>"Very important"</formula>
    </cfRule>
    <cfRule type="cellIs" dxfId="207" priority="840" operator="equal">
      <formula>"Extremely important"</formula>
    </cfRule>
    <cfRule type="cellIs" dxfId="206" priority="841" operator="equal">
      <formula>"Don't know"</formula>
    </cfRule>
    <cfRule type="cellIs" dxfId="205" priority="838" operator="equal">
      <formula>"Somewhat important"</formula>
    </cfRule>
    <cfRule type="cellIs" dxfId="204" priority="833" operator="equal">
      <formula>"Yes"</formula>
    </cfRule>
    <cfRule type="cellIs" dxfId="203" priority="832" operator="equal">
      <formula>"No"</formula>
    </cfRule>
    <cfRule type="cellIs" dxfId="202" priority="842" operator="equal">
      <formula>"No it did not apply"</formula>
    </cfRule>
    <cfRule type="cellIs" dxfId="201" priority="837" operator="equal">
      <formula>"Slightly important"</formula>
    </cfRule>
    <cfRule type="cellIs" dxfId="200" priority="836" operator="equal">
      <formula>"Not important"</formula>
    </cfRule>
    <cfRule type="cellIs" dxfId="199" priority="835" operator="equal">
      <formula>"Yes"</formula>
    </cfRule>
    <cfRule type="cellIs" dxfId="198" priority="834" operator="equal">
      <formula>"No, it did not apply"</formula>
    </cfRule>
  </conditionalFormatting>
  <conditionalFormatting sqref="BE130:BF130">
    <cfRule type="cellIs" dxfId="197" priority="291" operator="equal">
      <formula>"No it did not apply"</formula>
    </cfRule>
    <cfRule type="cellIs" dxfId="196" priority="281" operator="equal">
      <formula>"No"</formula>
    </cfRule>
    <cfRule type="cellIs" dxfId="195" priority="287" operator="equal">
      <formula>"Somewhat important"</formula>
    </cfRule>
    <cfRule type="cellIs" dxfId="194" priority="289" operator="equal">
      <formula>"Extremely important"</formula>
    </cfRule>
    <cfRule type="cellIs" dxfId="193" priority="290" operator="equal">
      <formula>"Don't know"</formula>
    </cfRule>
    <cfRule type="cellIs" dxfId="192" priority="286" operator="equal">
      <formula>"Slightly important"</formula>
    </cfRule>
    <cfRule type="cellIs" dxfId="191" priority="285" operator="equal">
      <formula>"Not important"</formula>
    </cfRule>
    <cfRule type="cellIs" dxfId="190" priority="284" operator="equal">
      <formula>"Yes"</formula>
    </cfRule>
    <cfRule type="cellIs" dxfId="189" priority="283" operator="equal">
      <formula>"No, it did not apply"</formula>
    </cfRule>
    <cfRule type="cellIs" dxfId="188" priority="282" operator="equal">
      <formula>"Yes"</formula>
    </cfRule>
    <cfRule type="cellIs" dxfId="187" priority="288" operator="equal">
      <formula>"Very important"</formula>
    </cfRule>
  </conditionalFormatting>
  <conditionalFormatting sqref="BE131:BF145">
    <cfRule type="dataBar" priority="280">
      <dataBar>
        <cfvo type="min"/>
        <cfvo type="max"/>
        <color rgb="FF63C384"/>
      </dataBar>
      <extLst>
        <ext xmlns:x14="http://schemas.microsoft.com/office/spreadsheetml/2009/9/main" uri="{B025F937-C7B1-47D3-B67F-A62EFF666E3E}">
          <x14:id>{EFE6222E-F7D6-4D08-B352-843CAE75CF59}</x14:id>
        </ext>
      </extLst>
    </cfRule>
  </conditionalFormatting>
  <conditionalFormatting sqref="BF30:BF70">
    <cfRule type="dataBar" priority="279">
      <dataBar>
        <cfvo type="min"/>
        <cfvo type="max"/>
        <color rgb="FF63C384"/>
      </dataBar>
      <extLst>
        <ext xmlns:x14="http://schemas.microsoft.com/office/spreadsheetml/2009/9/main" uri="{B025F937-C7B1-47D3-B67F-A62EFF666E3E}">
          <x14:id>{0424F2CB-BA8D-4129-9BC0-A88F7A2B7715}</x14:id>
        </ext>
      </extLst>
    </cfRule>
    <cfRule type="dataBar" priority="278">
      <dataBar>
        <cfvo type="min"/>
        <cfvo type="max"/>
        <color rgb="FF008AEF"/>
      </dataBar>
      <extLst>
        <ext xmlns:x14="http://schemas.microsoft.com/office/spreadsheetml/2009/9/main" uri="{B025F937-C7B1-47D3-B67F-A62EFF666E3E}">
          <x14:id>{13764852-18ED-4CED-BA36-6B5A1B24BBD9}</x14:id>
        </ext>
      </extLst>
    </cfRule>
    <cfRule type="dataBar" priority="266">
      <dataBar>
        <cfvo type="min"/>
        <cfvo type="max"/>
        <color rgb="FF63C384"/>
      </dataBar>
      <extLst>
        <ext xmlns:x14="http://schemas.microsoft.com/office/spreadsheetml/2009/9/main" uri="{B025F937-C7B1-47D3-B67F-A62EFF666E3E}">
          <x14:id>{B699FD49-DE4B-48CE-86FE-5CD631733165}</x14:id>
        </ext>
      </extLst>
    </cfRule>
  </conditionalFormatting>
  <conditionalFormatting sqref="BF29:BG29">
    <cfRule type="cellIs" dxfId="186" priority="255" operator="equal">
      <formula>"No, it did not apply"</formula>
    </cfRule>
    <cfRule type="cellIs" dxfId="185" priority="254" operator="equal">
      <formula>"Yes"</formula>
    </cfRule>
    <cfRule type="cellIs" dxfId="184" priority="253" operator="equal">
      <formula>"No"</formula>
    </cfRule>
    <cfRule type="cellIs" dxfId="183" priority="263" operator="equal">
      <formula>"No it did not apply"</formula>
    </cfRule>
    <cfRule type="cellIs" dxfId="182" priority="261" operator="equal">
      <formula>"Extremely important"</formula>
    </cfRule>
    <cfRule type="cellIs" dxfId="181" priority="260" operator="equal">
      <formula>"Very important"</formula>
    </cfRule>
    <cfRule type="cellIs" dxfId="180" priority="259" operator="equal">
      <formula>"Somewhat important"</formula>
    </cfRule>
    <cfRule type="cellIs" dxfId="179" priority="258" operator="equal">
      <formula>"Slightly important"</formula>
    </cfRule>
    <cfRule type="cellIs" dxfId="178" priority="257" operator="equal">
      <formula>"Not important"</formula>
    </cfRule>
    <cfRule type="cellIs" dxfId="177" priority="256" operator="equal">
      <formula>"Yes"</formula>
    </cfRule>
    <cfRule type="cellIs" dxfId="176" priority="262" operator="equal">
      <formula>"Don't know"</formula>
    </cfRule>
  </conditionalFormatting>
  <conditionalFormatting sqref="BF198:BG198">
    <cfRule type="cellIs" dxfId="175" priority="240" operator="equal">
      <formula>"No it did not apply"</formula>
    </cfRule>
    <cfRule type="cellIs" dxfId="174" priority="239" operator="equal">
      <formula>"Don't know"</formula>
    </cfRule>
    <cfRule type="cellIs" dxfId="173" priority="238" operator="equal">
      <formula>"Extremely important"</formula>
    </cfRule>
    <cfRule type="cellIs" dxfId="172" priority="237" operator="equal">
      <formula>"Very important"</formula>
    </cfRule>
    <cfRule type="cellIs" dxfId="171" priority="236" operator="equal">
      <formula>"Somewhat important"</formula>
    </cfRule>
    <cfRule type="cellIs" dxfId="170" priority="235" operator="equal">
      <formula>"Slightly important"</formula>
    </cfRule>
    <cfRule type="cellIs" dxfId="169" priority="234" operator="equal">
      <formula>"Not important"</formula>
    </cfRule>
    <cfRule type="cellIs" dxfId="168" priority="233" operator="equal">
      <formula>"Yes"</formula>
    </cfRule>
    <cfRule type="cellIs" dxfId="167" priority="232" operator="equal">
      <formula>"No, it did not apply"</formula>
    </cfRule>
    <cfRule type="cellIs" dxfId="166" priority="231" operator="equal">
      <formula>"Yes"</formula>
    </cfRule>
    <cfRule type="cellIs" dxfId="165" priority="230" operator="equal">
      <formula>"No"</formula>
    </cfRule>
  </conditionalFormatting>
  <conditionalFormatting sqref="BF199:BG261">
    <cfRule type="dataBar" priority="227">
      <dataBar>
        <cfvo type="min"/>
        <cfvo type="max"/>
        <color rgb="FF63C384"/>
      </dataBar>
      <extLst>
        <ext xmlns:x14="http://schemas.microsoft.com/office/spreadsheetml/2009/9/main" uri="{B025F937-C7B1-47D3-B67F-A62EFF666E3E}">
          <x14:id>{85172D06-84A6-4765-A7C3-2AA241EE2157}</x14:id>
        </ext>
      </extLst>
    </cfRule>
    <cfRule type="dataBar" priority="228">
      <dataBar>
        <cfvo type="min"/>
        <cfvo type="max"/>
        <color rgb="FF008AEF"/>
      </dataBar>
      <extLst>
        <ext xmlns:x14="http://schemas.microsoft.com/office/spreadsheetml/2009/9/main" uri="{B025F937-C7B1-47D3-B67F-A62EFF666E3E}">
          <x14:id>{BEC4E502-AE55-415B-8920-703E62E6BCFB}</x14:id>
        </ext>
      </extLst>
    </cfRule>
    <cfRule type="dataBar" priority="229">
      <dataBar>
        <cfvo type="min"/>
        <cfvo type="max"/>
        <color rgb="FF63C384"/>
      </dataBar>
      <extLst>
        <ext xmlns:x14="http://schemas.microsoft.com/office/spreadsheetml/2009/9/main" uri="{B025F937-C7B1-47D3-B67F-A62EFF666E3E}">
          <x14:id>{11DF59E7-569A-43B1-98A1-AA09212D7672}</x14:id>
        </ext>
      </extLst>
    </cfRule>
  </conditionalFormatting>
  <conditionalFormatting sqref="BG30:BG70">
    <cfRule type="dataBar" priority="265">
      <dataBar>
        <cfvo type="min"/>
        <cfvo type="max"/>
        <color rgb="FF63C384"/>
      </dataBar>
      <extLst>
        <ext xmlns:x14="http://schemas.microsoft.com/office/spreadsheetml/2009/9/main" uri="{B025F937-C7B1-47D3-B67F-A62EFF666E3E}">
          <x14:id>{D97A3A34-9DF2-4CF7-ABCA-C3530C8CAB9E}</x14:id>
        </ext>
      </extLst>
    </cfRule>
    <cfRule type="dataBar" priority="264">
      <dataBar>
        <cfvo type="min"/>
        <cfvo type="max"/>
        <color rgb="FF008AEF"/>
      </dataBar>
      <extLst>
        <ext xmlns:x14="http://schemas.microsoft.com/office/spreadsheetml/2009/9/main" uri="{B025F937-C7B1-47D3-B67F-A62EFF666E3E}">
          <x14:id>{DFF87379-7769-4795-BDDC-721BAE9AADCD}</x14:id>
        </ext>
      </extLst>
    </cfRule>
    <cfRule type="dataBar" priority="252">
      <dataBar>
        <cfvo type="min"/>
        <cfvo type="max"/>
        <color rgb="FF63C384"/>
      </dataBar>
      <extLst>
        <ext xmlns:x14="http://schemas.microsoft.com/office/spreadsheetml/2009/9/main" uri="{B025F937-C7B1-47D3-B67F-A62EFF666E3E}">
          <x14:id>{9BC027AA-DC93-42B2-A04F-23C8AB226831}</x14:id>
        </ext>
      </extLst>
    </cfRule>
  </conditionalFormatting>
  <conditionalFormatting sqref="BL148:BL150">
    <cfRule type="cellIs" dxfId="164" priority="652" operator="equal">
      <formula>"No it did not apply"</formula>
    </cfRule>
    <cfRule type="cellIs" dxfId="163" priority="651" operator="equal">
      <formula>"Don't know"</formula>
    </cfRule>
    <cfRule type="cellIs" dxfId="162" priority="650" operator="equal">
      <formula>"Extremely important"</formula>
    </cfRule>
    <cfRule type="cellIs" dxfId="161" priority="648" operator="equal">
      <formula>"Somewhat important"</formula>
    </cfRule>
    <cfRule type="cellIs" dxfId="160" priority="647" operator="equal">
      <formula>"Slightly important"</formula>
    </cfRule>
    <cfRule type="cellIs" dxfId="159" priority="646" operator="equal">
      <formula>"Not important"</formula>
    </cfRule>
    <cfRule type="cellIs" dxfId="158" priority="645" operator="equal">
      <formula>"Yes"</formula>
    </cfRule>
    <cfRule type="cellIs" dxfId="157" priority="644" operator="equal">
      <formula>"No, it did not apply"</formula>
    </cfRule>
    <cfRule type="cellIs" dxfId="156" priority="643" operator="equal">
      <formula>"Yes"</formula>
    </cfRule>
    <cfRule type="cellIs" dxfId="155" priority="642" operator="equal">
      <formula>"No"</formula>
    </cfRule>
    <cfRule type="cellIs" dxfId="154" priority="649" operator="equal">
      <formula>"Very important"</formula>
    </cfRule>
  </conditionalFormatting>
  <conditionalFormatting sqref="BM148:BM149">
    <cfRule type="cellIs" dxfId="153" priority="658" operator="equal">
      <formula>"Not important"</formula>
    </cfRule>
    <cfRule type="cellIs" dxfId="152" priority="663" operator="equal">
      <formula>"Don't know"</formula>
    </cfRule>
    <cfRule type="cellIs" dxfId="151" priority="659" operator="equal">
      <formula>"Slightly important"</formula>
    </cfRule>
    <cfRule type="cellIs" dxfId="150" priority="660" operator="equal">
      <formula>"Somewhat important"</formula>
    </cfRule>
    <cfRule type="cellIs" dxfId="149" priority="661" operator="equal">
      <formula>"Very important"</formula>
    </cfRule>
    <cfRule type="cellIs" dxfId="148" priority="664" operator="equal">
      <formula>"No it did not apply"</formula>
    </cfRule>
    <cfRule type="cellIs" dxfId="147" priority="662" operator="equal">
      <formula>"Extremely important"</formula>
    </cfRule>
    <cfRule type="cellIs" dxfId="146" priority="657" operator="equal">
      <formula>"Yes"</formula>
    </cfRule>
    <cfRule type="cellIs" dxfId="145" priority="656" operator="equal">
      <formula>"No, it did not apply"</formula>
    </cfRule>
    <cfRule type="cellIs" dxfId="144" priority="655" operator="equal">
      <formula>"Yes"</formula>
    </cfRule>
    <cfRule type="cellIs" dxfId="143" priority="654" operator="equal">
      <formula>"No"</formula>
    </cfRule>
  </conditionalFormatting>
  <conditionalFormatting sqref="BM131:BN145 BQ131:BS145">
    <cfRule type="dataBar" priority="572">
      <dataBar>
        <cfvo type="min"/>
        <cfvo type="max"/>
        <color rgb="FF63C384"/>
      </dataBar>
      <extLst>
        <ext xmlns:x14="http://schemas.microsoft.com/office/spreadsheetml/2009/9/main" uri="{B025F937-C7B1-47D3-B67F-A62EFF666E3E}">
          <x14:id>{A50E14A0-110A-4D44-95A9-5E6B2EE8BD3B}</x14:id>
        </ext>
      </extLst>
    </cfRule>
  </conditionalFormatting>
  <conditionalFormatting sqref="BM131:BN145 BQ131:BT145">
    <cfRule type="dataBar" priority="559">
      <dataBar>
        <cfvo type="min"/>
        <cfvo type="max"/>
        <color rgb="FFFF555A"/>
      </dataBar>
      <extLst>
        <ext xmlns:x14="http://schemas.microsoft.com/office/spreadsheetml/2009/9/main" uri="{B025F937-C7B1-47D3-B67F-A62EFF666E3E}">
          <x14:id>{5A4E5C70-398B-4C78-8912-D7C2ED8C48DE}</x14:id>
        </ext>
      </extLst>
    </cfRule>
  </conditionalFormatting>
  <conditionalFormatting sqref="BM199:BN261 BQ199:BS261">
    <cfRule type="dataBar" priority="569">
      <dataBar>
        <cfvo type="min"/>
        <cfvo type="max"/>
        <color rgb="FF63C384"/>
      </dataBar>
      <extLst>
        <ext xmlns:x14="http://schemas.microsoft.com/office/spreadsheetml/2009/9/main" uri="{B025F937-C7B1-47D3-B67F-A62EFF666E3E}">
          <x14:id>{B81ADF94-CC50-4BD8-9AC1-814B778D4D70}</x14:id>
        </ext>
      </extLst>
    </cfRule>
    <cfRule type="dataBar" priority="568">
      <dataBar>
        <cfvo type="min"/>
        <cfvo type="max"/>
        <color rgb="FF008AEF"/>
      </dataBar>
      <extLst>
        <ext xmlns:x14="http://schemas.microsoft.com/office/spreadsheetml/2009/9/main" uri="{B025F937-C7B1-47D3-B67F-A62EFF666E3E}">
          <x14:id>{7E982B09-E74D-465B-A92B-37452655AC3B}</x14:id>
        </ext>
      </extLst>
    </cfRule>
    <cfRule type="dataBar" priority="567">
      <dataBar>
        <cfvo type="min"/>
        <cfvo type="max"/>
        <color rgb="FF63C384"/>
      </dataBar>
      <extLst>
        <ext xmlns:x14="http://schemas.microsoft.com/office/spreadsheetml/2009/9/main" uri="{B025F937-C7B1-47D3-B67F-A62EFF666E3E}">
          <x14:id>{9F90382A-67D3-40FB-9B07-2BC198D5BDEF}</x14:id>
        </ext>
      </extLst>
    </cfRule>
    <cfRule type="dataBar" priority="555">
      <dataBar>
        <cfvo type="min"/>
        <cfvo type="max"/>
        <color rgb="FFFF555A"/>
      </dataBar>
      <extLst>
        <ext xmlns:x14="http://schemas.microsoft.com/office/spreadsheetml/2009/9/main" uri="{B025F937-C7B1-47D3-B67F-A62EFF666E3E}">
          <x14:id>{A02D1205-D61B-4618-9311-F86D89D43B72}</x14:id>
        </ext>
      </extLst>
    </cfRule>
  </conditionalFormatting>
  <conditionalFormatting sqref="BM130:BT130">
    <cfRule type="cellIs" dxfId="142" priority="160" operator="equal">
      <formula>"Don't know"</formula>
    </cfRule>
    <cfRule type="cellIs" dxfId="141" priority="159" operator="equal">
      <formula>"Extremely important"</formula>
    </cfRule>
    <cfRule type="cellIs" dxfId="140" priority="158" operator="equal">
      <formula>"Very important"</formula>
    </cfRule>
    <cfRule type="cellIs" dxfId="139" priority="157" operator="equal">
      <formula>"Somewhat important"</formula>
    </cfRule>
    <cfRule type="cellIs" dxfId="138" priority="161" operator="equal">
      <formula>"No it did not apply"</formula>
    </cfRule>
    <cfRule type="cellIs" dxfId="137" priority="156" operator="equal">
      <formula>"Slightly important"</formula>
    </cfRule>
    <cfRule type="cellIs" dxfId="136" priority="151" operator="equal">
      <formula>"No"</formula>
    </cfRule>
    <cfRule type="cellIs" dxfId="135" priority="152" operator="equal">
      <formula>"Yes"</formula>
    </cfRule>
    <cfRule type="cellIs" dxfId="134" priority="153" operator="equal">
      <formula>"No, it did not apply"</formula>
    </cfRule>
    <cfRule type="cellIs" dxfId="133" priority="154" operator="equal">
      <formula>"Yes"</formula>
    </cfRule>
    <cfRule type="cellIs" dxfId="132" priority="155" operator="equal">
      <formula>"Not important"</formula>
    </cfRule>
  </conditionalFormatting>
  <conditionalFormatting sqref="BM152:BT166">
    <cfRule type="dataBar" priority="573">
      <dataBar>
        <cfvo type="min"/>
        <cfvo type="max"/>
        <color rgb="FF63C384"/>
      </dataBar>
      <extLst>
        <ext xmlns:x14="http://schemas.microsoft.com/office/spreadsheetml/2009/9/main" uri="{B025F937-C7B1-47D3-B67F-A62EFF666E3E}">
          <x14:id>{6C6B74B8-A51D-47CC-BB2B-A06F2CA43733}</x14:id>
        </ext>
      </extLst>
    </cfRule>
    <cfRule type="dataBar" priority="558">
      <dataBar>
        <cfvo type="min"/>
        <cfvo type="max"/>
        <color rgb="FFFF555A"/>
      </dataBar>
      <extLst>
        <ext xmlns:x14="http://schemas.microsoft.com/office/spreadsheetml/2009/9/main" uri="{B025F937-C7B1-47D3-B67F-A62EFF666E3E}">
          <x14:id>{1179ED04-C968-47D4-B748-EC3691A03733}</x14:id>
        </ext>
      </extLst>
    </cfRule>
  </conditionalFormatting>
  <conditionalFormatting sqref="BM198:BT198">
    <cfRule type="cellIs" dxfId="131" priority="114" operator="equal">
      <formula>"Somewhat important"</formula>
    </cfRule>
    <cfRule type="cellIs" dxfId="130" priority="113" operator="equal">
      <formula>"Slightly important"</formula>
    </cfRule>
    <cfRule type="cellIs" dxfId="129" priority="112" operator="equal">
      <formula>"Not important"</formula>
    </cfRule>
    <cfRule type="cellIs" dxfId="128" priority="111" operator="equal">
      <formula>"Yes"</formula>
    </cfRule>
    <cfRule type="cellIs" dxfId="127" priority="110" operator="equal">
      <formula>"No, it did not apply"</formula>
    </cfRule>
    <cfRule type="cellIs" dxfId="126" priority="109" operator="equal">
      <formula>"Yes"</formula>
    </cfRule>
    <cfRule type="cellIs" dxfId="125" priority="116" operator="equal">
      <formula>"Extremely important"</formula>
    </cfRule>
    <cfRule type="cellIs" dxfId="124" priority="117" operator="equal">
      <formula>"Don't know"</formula>
    </cfRule>
    <cfRule type="cellIs" dxfId="123" priority="118" operator="equal">
      <formula>"No it did not apply"</formula>
    </cfRule>
    <cfRule type="cellIs" dxfId="122" priority="108" operator="equal">
      <formula>"No"</formula>
    </cfRule>
    <cfRule type="cellIs" dxfId="121" priority="115" operator="equal">
      <formula>"Very important"</formula>
    </cfRule>
  </conditionalFormatting>
  <conditionalFormatting sqref="BM269:BT331">
    <cfRule type="dataBar" priority="571">
      <dataBar>
        <cfvo type="min"/>
        <cfvo type="max"/>
        <color rgb="FF63C384"/>
      </dataBar>
      <extLst>
        <ext xmlns:x14="http://schemas.microsoft.com/office/spreadsheetml/2009/9/main" uri="{B025F937-C7B1-47D3-B67F-A62EFF666E3E}">
          <x14:id>{AA6C8E35-C0E3-448A-9FE1-B387E3FB1C0C}</x14:id>
        </ext>
      </extLst>
    </cfRule>
  </conditionalFormatting>
  <conditionalFormatting sqref="BM151:BU151 BM268:BU268 E345:F348">
    <cfRule type="cellIs" dxfId="120" priority="1624" operator="equal">
      <formula>"Slightly important"</formula>
    </cfRule>
    <cfRule type="cellIs" dxfId="119" priority="1628" operator="equal">
      <formula>"Don't know"</formula>
    </cfRule>
    <cfRule type="cellIs" dxfId="118" priority="1627" operator="equal">
      <formula>"Extremely important"</formula>
    </cfRule>
    <cfRule type="cellIs" dxfId="117" priority="1622" operator="equal">
      <formula>"Yes"</formula>
    </cfRule>
    <cfRule type="cellIs" dxfId="116" priority="1623" operator="equal">
      <formula>"Not important"</formula>
    </cfRule>
    <cfRule type="cellIs" dxfId="115" priority="1626" operator="equal">
      <formula>"Very important"</formula>
    </cfRule>
    <cfRule type="cellIs" dxfId="114" priority="1625" operator="equal">
      <formula>"Somewhat important"</formula>
    </cfRule>
    <cfRule type="cellIs" dxfId="113" priority="1619" operator="equal">
      <formula>"No"</formula>
    </cfRule>
    <cfRule type="cellIs" dxfId="112" priority="1620" operator="equal">
      <formula>"Yes"</formula>
    </cfRule>
    <cfRule type="cellIs" dxfId="111" priority="1621" operator="equal">
      <formula>"No, it did not apply"</formula>
    </cfRule>
    <cfRule type="cellIs" dxfId="110" priority="1629" operator="equal">
      <formula>"No it did not apply"</formula>
    </cfRule>
  </conditionalFormatting>
  <conditionalFormatting sqref="BM269:BU331">
    <cfRule type="dataBar" priority="554">
      <dataBar>
        <cfvo type="min"/>
        <cfvo type="max"/>
        <color rgb="FFFF555A"/>
      </dataBar>
      <extLst>
        <ext xmlns:x14="http://schemas.microsoft.com/office/spreadsheetml/2009/9/main" uri="{B025F937-C7B1-47D3-B67F-A62EFF666E3E}">
          <x14:id>{4BBD0D55-DF3B-4A2B-BB92-305FA9B39E5A}</x14:id>
        </ext>
      </extLst>
    </cfRule>
  </conditionalFormatting>
  <conditionalFormatting sqref="BN171:BN178">
    <cfRule type="dataBar" priority="557">
      <dataBar>
        <cfvo type="min"/>
        <cfvo type="max"/>
        <color rgb="FFFF555A"/>
      </dataBar>
      <extLst>
        <ext xmlns:x14="http://schemas.microsoft.com/office/spreadsheetml/2009/9/main" uri="{B025F937-C7B1-47D3-B67F-A62EFF666E3E}">
          <x14:id>{C0B5EC33-5355-4EA0-BDDC-577520EAF929}</x14:id>
        </ext>
      </extLst>
    </cfRule>
  </conditionalFormatting>
  <conditionalFormatting sqref="BN186:BN192">
    <cfRule type="dataBar" priority="556">
      <dataBar>
        <cfvo type="min"/>
        <cfvo type="max"/>
        <color rgb="FFFF555A"/>
      </dataBar>
      <extLst>
        <ext xmlns:x14="http://schemas.microsoft.com/office/spreadsheetml/2009/9/main" uri="{B025F937-C7B1-47D3-B67F-A62EFF666E3E}">
          <x14:id>{FD10C18F-D048-4B98-B2BC-A25FDCE84EDD}</x14:id>
        </ext>
      </extLst>
    </cfRule>
  </conditionalFormatting>
  <conditionalFormatting sqref="BN336:BN340">
    <cfRule type="dataBar" priority="553">
      <dataBar>
        <cfvo type="min"/>
        <cfvo type="max"/>
        <color rgb="FFFF555A"/>
      </dataBar>
      <extLst>
        <ext xmlns:x14="http://schemas.microsoft.com/office/spreadsheetml/2009/9/main" uri="{B025F937-C7B1-47D3-B67F-A62EFF666E3E}">
          <x14:id>{C12F947A-AA14-42C1-8055-F982168E82FF}</x14:id>
        </ext>
      </extLst>
    </cfRule>
  </conditionalFormatting>
  <conditionalFormatting sqref="BN365:BN373">
    <cfRule type="dataBar" priority="547">
      <dataBar>
        <cfvo type="min"/>
        <cfvo type="max"/>
        <color rgb="FFFF555A"/>
      </dataBar>
      <extLst>
        <ext xmlns:x14="http://schemas.microsoft.com/office/spreadsheetml/2009/9/main" uri="{B025F937-C7B1-47D3-B67F-A62EFF666E3E}">
          <x14:id>{D178C4CC-70FF-4764-A0B2-EAA72155F1E3}</x14:id>
        </ext>
      </extLst>
    </cfRule>
  </conditionalFormatting>
  <conditionalFormatting sqref="BN171:BO182">
    <cfRule type="dataBar" priority="653">
      <dataBar>
        <cfvo type="min"/>
        <cfvo type="max"/>
        <color rgb="FF008AEF"/>
      </dataBar>
      <extLst>
        <ext xmlns:x14="http://schemas.microsoft.com/office/spreadsheetml/2009/9/main" uri="{B025F937-C7B1-47D3-B67F-A62EFF666E3E}">
          <x14:id>{286BC135-FA13-4B40-BDA9-52D9A4FFADAD}</x14:id>
        </ext>
      </extLst>
    </cfRule>
  </conditionalFormatting>
  <conditionalFormatting sqref="BN186:BO194">
    <cfRule type="dataBar" priority="641">
      <dataBar>
        <cfvo type="min"/>
        <cfvo type="max"/>
        <color rgb="FF008AEF"/>
      </dataBar>
      <extLst>
        <ext xmlns:x14="http://schemas.microsoft.com/office/spreadsheetml/2009/9/main" uri="{B025F937-C7B1-47D3-B67F-A62EFF666E3E}">
          <x14:id>{3FACA7DE-C02C-476D-9767-70C193D422A3}</x14:id>
        </ext>
      </extLst>
    </cfRule>
  </conditionalFormatting>
  <conditionalFormatting sqref="BO131:BO145">
    <cfRule type="dataBar" priority="149">
      <dataBar>
        <cfvo type="min"/>
        <cfvo type="max"/>
        <color rgb="FFFF555A"/>
      </dataBar>
      <extLst>
        <ext xmlns:x14="http://schemas.microsoft.com/office/spreadsheetml/2009/9/main" uri="{B025F937-C7B1-47D3-B67F-A62EFF666E3E}">
          <x14:id>{9321D727-E0D2-4FD3-9407-2702FF4549C0}</x14:id>
        </ext>
      </extLst>
    </cfRule>
    <cfRule type="dataBar" priority="150">
      <dataBar>
        <cfvo type="min"/>
        <cfvo type="max"/>
        <color rgb="FF63C384"/>
      </dataBar>
      <extLst>
        <ext xmlns:x14="http://schemas.microsoft.com/office/spreadsheetml/2009/9/main" uri="{B025F937-C7B1-47D3-B67F-A62EFF666E3E}">
          <x14:id>{A4A155F0-FC0D-42E6-B718-82C22AE1067A}</x14:id>
        </ext>
      </extLst>
    </cfRule>
  </conditionalFormatting>
  <conditionalFormatting sqref="BO199:BO261">
    <cfRule type="dataBar" priority="104">
      <dataBar>
        <cfvo type="min"/>
        <cfvo type="max"/>
        <color rgb="FFFF555A"/>
      </dataBar>
      <extLst>
        <ext xmlns:x14="http://schemas.microsoft.com/office/spreadsheetml/2009/9/main" uri="{B025F937-C7B1-47D3-B67F-A62EFF666E3E}">
          <x14:id>{050BFF54-B2D2-4DF1-989B-048AEDEA3D33}</x14:id>
        </ext>
      </extLst>
    </cfRule>
    <cfRule type="dataBar" priority="105">
      <dataBar>
        <cfvo type="min"/>
        <cfvo type="max"/>
        <color rgb="FF63C384"/>
      </dataBar>
      <extLst>
        <ext xmlns:x14="http://schemas.microsoft.com/office/spreadsheetml/2009/9/main" uri="{B025F937-C7B1-47D3-B67F-A62EFF666E3E}">
          <x14:id>{E562205B-F5AB-4533-B049-CE58974D386C}</x14:id>
        </ext>
      </extLst>
    </cfRule>
    <cfRule type="dataBar" priority="106">
      <dataBar>
        <cfvo type="min"/>
        <cfvo type="max"/>
        <color rgb="FF008AEF"/>
      </dataBar>
      <extLst>
        <ext xmlns:x14="http://schemas.microsoft.com/office/spreadsheetml/2009/9/main" uri="{B025F937-C7B1-47D3-B67F-A62EFF666E3E}">
          <x14:id>{BF0B46C8-92A6-482E-8993-FB4E1C036B1E}</x14:id>
        </ext>
      </extLst>
    </cfRule>
    <cfRule type="dataBar" priority="107">
      <dataBar>
        <cfvo type="min"/>
        <cfvo type="max"/>
        <color rgb="FF63C384"/>
      </dataBar>
      <extLst>
        <ext xmlns:x14="http://schemas.microsoft.com/office/spreadsheetml/2009/9/main" uri="{B025F937-C7B1-47D3-B67F-A62EFF666E3E}">
          <x14:id>{55C151FE-978A-471E-959E-C303EA18370B}</x14:id>
        </ext>
      </extLst>
    </cfRule>
  </conditionalFormatting>
  <conditionalFormatting sqref="BO360">
    <cfRule type="cellIs" dxfId="109" priority="611" operator="equal">
      <formula>"Yes"</formula>
    </cfRule>
    <cfRule type="cellIs" dxfId="108" priority="612" operator="equal">
      <formula>"Not important"</formula>
    </cfRule>
    <cfRule type="cellIs" dxfId="107" priority="613" operator="equal">
      <formula>"Slightly important"</formula>
    </cfRule>
    <cfRule type="cellIs" dxfId="106" priority="614" operator="equal">
      <formula>"Somewhat important"</formula>
    </cfRule>
    <cfRule type="cellIs" dxfId="105" priority="615" operator="equal">
      <formula>"Very important"</formula>
    </cfRule>
    <cfRule type="cellIs" dxfId="104" priority="618" operator="equal">
      <formula>"No it did not apply"</formula>
    </cfRule>
    <cfRule type="cellIs" dxfId="103" priority="617" operator="equal">
      <formula>"Don't know"</formula>
    </cfRule>
    <cfRule type="cellIs" dxfId="102" priority="608" operator="equal">
      <formula>"No"</formula>
    </cfRule>
    <cfRule type="cellIs" dxfId="101" priority="609" operator="equal">
      <formula>"Yes"</formula>
    </cfRule>
    <cfRule type="cellIs" dxfId="100" priority="616" operator="equal">
      <formula>"Extremely important"</formula>
    </cfRule>
    <cfRule type="cellIs" dxfId="99" priority="610" operator="equal">
      <formula>"No, it did not apply"</formula>
    </cfRule>
  </conditionalFormatting>
  <conditionalFormatting sqref="BP131:BP145">
    <cfRule type="dataBar" priority="163">
      <dataBar>
        <cfvo type="min"/>
        <cfvo type="max"/>
        <color rgb="FF63C384"/>
      </dataBar>
      <extLst>
        <ext xmlns:x14="http://schemas.microsoft.com/office/spreadsheetml/2009/9/main" uri="{B025F937-C7B1-47D3-B67F-A62EFF666E3E}">
          <x14:id>{0510FD3D-D82F-4F03-A3BE-238F769346DE}</x14:id>
        </ext>
      </extLst>
    </cfRule>
    <cfRule type="dataBar" priority="162">
      <dataBar>
        <cfvo type="min"/>
        <cfvo type="max"/>
        <color rgb="FFFF555A"/>
      </dataBar>
      <extLst>
        <ext xmlns:x14="http://schemas.microsoft.com/office/spreadsheetml/2009/9/main" uri="{B025F937-C7B1-47D3-B67F-A62EFF666E3E}">
          <x14:id>{B48BF34C-031D-4A8C-AC5B-D4FC87A23C36}</x14:id>
        </ext>
      </extLst>
    </cfRule>
  </conditionalFormatting>
  <conditionalFormatting sqref="BP199:BP261">
    <cfRule type="dataBar" priority="121">
      <dataBar>
        <cfvo type="min"/>
        <cfvo type="max"/>
        <color rgb="FF008AEF"/>
      </dataBar>
      <extLst>
        <ext xmlns:x14="http://schemas.microsoft.com/office/spreadsheetml/2009/9/main" uri="{B025F937-C7B1-47D3-B67F-A62EFF666E3E}">
          <x14:id>{CBE92BBB-C22F-405D-A5B8-CB73018B277C}</x14:id>
        </ext>
      </extLst>
    </cfRule>
    <cfRule type="dataBar" priority="120">
      <dataBar>
        <cfvo type="min"/>
        <cfvo type="max"/>
        <color rgb="FF63C384"/>
      </dataBar>
      <extLst>
        <ext xmlns:x14="http://schemas.microsoft.com/office/spreadsheetml/2009/9/main" uri="{B025F937-C7B1-47D3-B67F-A62EFF666E3E}">
          <x14:id>{EA88EEEF-50AB-4ED7-89CA-28307683574E}</x14:id>
        </ext>
      </extLst>
    </cfRule>
    <cfRule type="dataBar" priority="119">
      <dataBar>
        <cfvo type="min"/>
        <cfvo type="max"/>
        <color rgb="FFFF555A"/>
      </dataBar>
      <extLst>
        <ext xmlns:x14="http://schemas.microsoft.com/office/spreadsheetml/2009/9/main" uri="{B025F937-C7B1-47D3-B67F-A62EFF666E3E}">
          <x14:id>{A4768838-C4ED-400B-9DB7-9CC9B65BBBE8}</x14:id>
        </ext>
      </extLst>
    </cfRule>
    <cfRule type="dataBar" priority="122">
      <dataBar>
        <cfvo type="min"/>
        <cfvo type="max"/>
        <color rgb="FF63C384"/>
      </dataBar>
      <extLst>
        <ext xmlns:x14="http://schemas.microsoft.com/office/spreadsheetml/2009/9/main" uri="{B025F937-C7B1-47D3-B67F-A62EFF666E3E}">
          <x14:id>{0E57D574-C900-45EF-80F8-380824277938}</x14:id>
        </ext>
      </extLst>
    </cfRule>
  </conditionalFormatting>
  <conditionalFormatting sqref="BQ345:BS348">
    <cfRule type="dataBar" priority="552">
      <dataBar>
        <cfvo type="min"/>
        <cfvo type="max"/>
        <color rgb="FFFF555A"/>
      </dataBar>
      <extLst>
        <ext xmlns:x14="http://schemas.microsoft.com/office/spreadsheetml/2009/9/main" uri="{B025F937-C7B1-47D3-B67F-A62EFF666E3E}">
          <x14:id>{0A37441E-BFB3-437C-98F9-7E1C208056FF}</x14:id>
        </ext>
      </extLst>
    </cfRule>
  </conditionalFormatting>
  <conditionalFormatting sqref="BQ350:BS355">
    <cfRule type="dataBar" priority="550">
      <dataBar>
        <cfvo type="min"/>
        <cfvo type="max"/>
        <color rgb="FFFF555A"/>
      </dataBar>
      <extLst>
        <ext xmlns:x14="http://schemas.microsoft.com/office/spreadsheetml/2009/9/main" uri="{B025F937-C7B1-47D3-B67F-A62EFF666E3E}">
          <x14:id>{9F477237-FCC0-414C-BAAD-27B6E3CF2A04}</x14:id>
        </ext>
      </extLst>
    </cfRule>
  </conditionalFormatting>
  <conditionalFormatting sqref="BQ361:BT361">
    <cfRule type="dataBar" priority="548">
      <dataBar>
        <cfvo type="min"/>
        <cfvo type="max"/>
        <color rgb="FFFF555A"/>
      </dataBar>
      <extLst>
        <ext xmlns:x14="http://schemas.microsoft.com/office/spreadsheetml/2009/9/main" uri="{B025F937-C7B1-47D3-B67F-A62EFF666E3E}">
          <x14:id>{8C46ADF5-8D10-4774-B7F1-4DD9D634045D}</x14:id>
        </ext>
      </extLst>
    </cfRule>
    <cfRule type="dataBar" priority="596">
      <dataBar>
        <cfvo type="min"/>
        <cfvo type="max"/>
        <color rgb="FF008AEF"/>
      </dataBar>
      <extLst>
        <ext xmlns:x14="http://schemas.microsoft.com/office/spreadsheetml/2009/9/main" uri="{B025F937-C7B1-47D3-B67F-A62EFF666E3E}">
          <x14:id>{D09383AF-7B0D-43B8-AA6D-BA7A1E71DBC8}</x14:id>
        </ext>
      </extLst>
    </cfRule>
  </conditionalFormatting>
  <conditionalFormatting sqref="BS360">
    <cfRule type="cellIs" dxfId="98" priority="597" operator="equal">
      <formula>"No"</formula>
    </cfRule>
    <cfRule type="cellIs" dxfId="97" priority="605" operator="equal">
      <formula>"Extremely important"</formula>
    </cfRule>
    <cfRule type="cellIs" dxfId="96" priority="600" operator="equal">
      <formula>"Yes"</formula>
    </cfRule>
    <cfRule type="cellIs" dxfId="95" priority="601" operator="equal">
      <formula>"Not important"</formula>
    </cfRule>
    <cfRule type="cellIs" dxfId="94" priority="606" operator="equal">
      <formula>"Don't know"</formula>
    </cfRule>
    <cfRule type="cellIs" dxfId="93" priority="602" operator="equal">
      <formula>"Slightly important"</formula>
    </cfRule>
    <cfRule type="cellIs" dxfId="92" priority="603" operator="equal">
      <formula>"Somewhat important"</formula>
    </cfRule>
    <cfRule type="cellIs" dxfId="91" priority="604" operator="equal">
      <formula>"Very important"</formula>
    </cfRule>
    <cfRule type="cellIs" dxfId="90" priority="599" operator="equal">
      <formula>"No, it did not apply"</formula>
    </cfRule>
    <cfRule type="cellIs" dxfId="89" priority="598" operator="equal">
      <formula>"Yes"</formula>
    </cfRule>
    <cfRule type="cellIs" dxfId="88" priority="607" operator="equal">
      <formula>"No it did not apply"</formula>
    </cfRule>
  </conditionalFormatting>
  <conditionalFormatting sqref="BW130:BX130">
    <cfRule type="cellIs" dxfId="87" priority="178" operator="equal">
      <formula>"Yes"</formula>
    </cfRule>
    <cfRule type="cellIs" dxfId="86" priority="177" operator="equal">
      <formula>"No"</formula>
    </cfRule>
    <cfRule type="cellIs" dxfId="85" priority="184" operator="equal">
      <formula>"Very important"</formula>
    </cfRule>
    <cfRule type="cellIs" dxfId="84" priority="185" operator="equal">
      <formula>"Extremely important"</formula>
    </cfRule>
    <cfRule type="cellIs" dxfId="83" priority="186" operator="equal">
      <formula>"Don't know"</formula>
    </cfRule>
    <cfRule type="cellIs" dxfId="82" priority="187" operator="equal">
      <formula>"No it did not apply"</formula>
    </cfRule>
    <cfRule type="cellIs" dxfId="81" priority="181" operator="equal">
      <formula>"Not important"</formula>
    </cfRule>
    <cfRule type="cellIs" dxfId="80" priority="183" operator="equal">
      <formula>"Somewhat important"</formula>
    </cfRule>
    <cfRule type="cellIs" dxfId="79" priority="182" operator="equal">
      <formula>"Slightly important"</formula>
    </cfRule>
    <cfRule type="cellIs" dxfId="78" priority="180" operator="equal">
      <formula>"Yes"</formula>
    </cfRule>
    <cfRule type="cellIs" dxfId="77" priority="179" operator="equal">
      <formula>"No, it did not apply"</formula>
    </cfRule>
  </conditionalFormatting>
  <conditionalFormatting sqref="BW131:BX145">
    <cfRule type="dataBar" priority="175">
      <dataBar>
        <cfvo type="min"/>
        <cfvo type="max"/>
        <color rgb="FFFF555A"/>
      </dataBar>
      <extLst>
        <ext xmlns:x14="http://schemas.microsoft.com/office/spreadsheetml/2009/9/main" uri="{B025F937-C7B1-47D3-B67F-A62EFF666E3E}">
          <x14:id>{27E76F9E-3233-428F-8281-373806FD0A57}</x14:id>
        </ext>
      </extLst>
    </cfRule>
    <cfRule type="dataBar" priority="176">
      <dataBar>
        <cfvo type="min"/>
        <cfvo type="max"/>
        <color rgb="FF63C384"/>
      </dataBar>
      <extLst>
        <ext xmlns:x14="http://schemas.microsoft.com/office/spreadsheetml/2009/9/main" uri="{B025F937-C7B1-47D3-B67F-A62EFF666E3E}">
          <x14:id>{40A28306-D7BE-43BF-831D-C8FBDCF2168E}</x14:id>
        </ext>
      </extLst>
    </cfRule>
  </conditionalFormatting>
  <conditionalFormatting sqref="BX198:BY198">
    <cfRule type="cellIs" dxfId="76" priority="141" operator="equal">
      <formula>"Yes"</formula>
    </cfRule>
    <cfRule type="cellIs" dxfId="75" priority="138" operator="equal">
      <formula>"No"</formula>
    </cfRule>
    <cfRule type="cellIs" dxfId="74" priority="143" operator="equal">
      <formula>"Slightly important"</formula>
    </cfRule>
    <cfRule type="cellIs" dxfId="73" priority="144" operator="equal">
      <formula>"Somewhat important"</formula>
    </cfRule>
    <cfRule type="cellIs" dxfId="72" priority="146" operator="equal">
      <formula>"Extremely important"</formula>
    </cfRule>
    <cfRule type="cellIs" dxfId="71" priority="147" operator="equal">
      <formula>"Don't know"</formula>
    </cfRule>
    <cfRule type="cellIs" dxfId="70" priority="148" operator="equal">
      <formula>"No it did not apply"</formula>
    </cfRule>
    <cfRule type="cellIs" dxfId="69" priority="145" operator="equal">
      <formula>"Very important"</formula>
    </cfRule>
    <cfRule type="cellIs" dxfId="68" priority="139" operator="equal">
      <formula>"Yes"</formula>
    </cfRule>
    <cfRule type="cellIs" dxfId="67" priority="142" operator="equal">
      <formula>"Not important"</formula>
    </cfRule>
    <cfRule type="cellIs" dxfId="66" priority="140" operator="equal">
      <formula>"No, it did not apply"</formula>
    </cfRule>
  </conditionalFormatting>
  <conditionalFormatting sqref="BX199:BY261">
    <cfRule type="dataBar" priority="137">
      <dataBar>
        <cfvo type="min"/>
        <cfvo type="max"/>
        <color rgb="FF63C384"/>
      </dataBar>
      <extLst>
        <ext xmlns:x14="http://schemas.microsoft.com/office/spreadsheetml/2009/9/main" uri="{B025F937-C7B1-47D3-B67F-A62EFF666E3E}">
          <x14:id>{EF44F92A-C85D-42DA-8772-7EB77F2908E8}</x14:id>
        </ext>
      </extLst>
    </cfRule>
    <cfRule type="dataBar" priority="136">
      <dataBar>
        <cfvo type="min"/>
        <cfvo type="max"/>
        <color rgb="FF008AEF"/>
      </dataBar>
      <extLst>
        <ext xmlns:x14="http://schemas.microsoft.com/office/spreadsheetml/2009/9/main" uri="{B025F937-C7B1-47D3-B67F-A62EFF666E3E}">
          <x14:id>{AEA6A40F-E1DB-48B1-8A29-25A249C20A5B}</x14:id>
        </ext>
      </extLst>
    </cfRule>
    <cfRule type="dataBar" priority="135">
      <dataBar>
        <cfvo type="min"/>
        <cfvo type="max"/>
        <color rgb="FF63C384"/>
      </dataBar>
      <extLst>
        <ext xmlns:x14="http://schemas.microsoft.com/office/spreadsheetml/2009/9/main" uri="{B025F937-C7B1-47D3-B67F-A62EFF666E3E}">
          <x14:id>{09CAAA12-3865-4364-9C8D-0831302185CA}</x14:id>
        </ext>
      </extLst>
    </cfRule>
    <cfRule type="dataBar" priority="134">
      <dataBar>
        <cfvo type="min"/>
        <cfvo type="max"/>
        <color rgb="FFFF555A"/>
      </dataBar>
      <extLst>
        <ext xmlns:x14="http://schemas.microsoft.com/office/spreadsheetml/2009/9/main" uri="{B025F937-C7B1-47D3-B67F-A62EFF666E3E}">
          <x14:id>{7C987562-F16F-4B1C-A3A4-5B5BCF77AE77}</x14:id>
        </ext>
      </extLst>
    </cfRule>
  </conditionalFormatting>
  <pageMargins left="0.70866141732283472" right="0.70866141732283472" top="0.74803149606299213" bottom="0.74803149606299213" header="0.31496062992125984" footer="0.31496062992125984"/>
  <pageSetup scale="21" fitToHeight="0" orientation="portrait" r:id="rId1"/>
  <ignoredErrors>
    <ignoredError sqref="J287" formula="1"/>
  </ignoredErrors>
  <extLst>
    <ext xmlns:x14="http://schemas.microsoft.com/office/spreadsheetml/2009/9/main" uri="{78C0D931-6437-407d-A8EE-F0AAD7539E65}">
      <x14:conditionalFormattings>
        <x14:conditionalFormatting xmlns:xm="http://schemas.microsoft.com/office/excel/2006/main">
          <x14:cfRule type="dataBar" id="{817FF9CD-588B-4AE3-886C-8DA0E1C5167A}">
            <x14:dataBar minLength="0" maxLength="100" border="1" negativeBarBorderColorSameAsPositive="0">
              <x14:cfvo type="autoMin"/>
              <x14:cfvo type="autoMax"/>
              <x14:borderColor rgb="FF008AEF"/>
              <x14:negativeFillColor rgb="FFFF0000"/>
              <x14:negativeBorderColor rgb="FFFF0000"/>
              <x14:axisColor rgb="FF000000"/>
            </x14:dataBar>
          </x14:cfRule>
          <xm:sqref>E30:G44 I30:J44</xm:sqref>
        </x14:conditionalFormatting>
        <x14:conditionalFormatting xmlns:xm="http://schemas.microsoft.com/office/excel/2006/main">
          <x14:cfRule type="dataBar" id="{BA380DEE-FB4F-4C22-AB92-3A6B99C3AEE4}">
            <x14:dataBar minLength="0" maxLength="100" border="1" negativeBarBorderColorSameAsPositive="0">
              <x14:cfvo type="autoMin"/>
              <x14:cfvo type="autoMax"/>
              <x14:borderColor rgb="FF008AEF"/>
              <x14:negativeFillColor rgb="FFFF0000"/>
              <x14:negativeBorderColor rgb="FFFF0000"/>
              <x14:axisColor rgb="FF000000"/>
            </x14:dataBar>
          </x14:cfRule>
          <xm:sqref>E51:K65</xm:sqref>
        </x14:conditionalFormatting>
        <x14:conditionalFormatting xmlns:xm="http://schemas.microsoft.com/office/excel/2006/main">
          <x14:cfRule type="dataBar" id="{01821F7C-E7A8-4A24-9440-65A22ADE30C3}">
            <x14:dataBar minLength="0" maxLength="100" border="1" negativeBarBorderColorSameAsPositive="0">
              <x14:cfvo type="autoMin"/>
              <x14:cfvo type="autoMax"/>
              <x14:borderColor rgb="FF008AEF"/>
              <x14:negativeFillColor rgb="FFFF0000"/>
              <x14:negativeBorderColor rgb="FFFF0000"/>
              <x14:axisColor rgb="FF000000"/>
            </x14:dataBar>
          </x14:cfRule>
          <xm:sqref>E175:L238</xm:sqref>
        </x14:conditionalFormatting>
        <x14:conditionalFormatting xmlns:xm="http://schemas.microsoft.com/office/excel/2006/main">
          <x14:cfRule type="dataBar" id="{19F4D16A-8B5A-4D86-8A45-527605E03EAA}">
            <x14:dataBar minLength="0" maxLength="100" border="1" negativeBarBorderColorSameAsPositive="0">
              <x14:cfvo type="autoMin"/>
              <x14:cfvo type="autoMax"/>
              <x14:borderColor rgb="FF008AEF"/>
              <x14:negativeFillColor rgb="FFFF0000"/>
              <x14:negativeBorderColor rgb="FFFF0000"/>
              <x14:axisColor rgb="FF000000"/>
            </x14:dataBar>
          </x14:cfRule>
          <xm:sqref>F242:F247</xm:sqref>
        </x14:conditionalFormatting>
        <x14:conditionalFormatting xmlns:xm="http://schemas.microsoft.com/office/excel/2006/main">
          <x14:cfRule type="dataBar" id="{9E72C0FE-9810-4B50-841E-FA19813B5C25}">
            <x14:dataBar minLength="0" maxLength="100" border="1" negativeBarBorderColorSameAsPositive="0">
              <x14:cfvo type="autoMin"/>
              <x14:cfvo type="autoMax"/>
              <x14:borderColor rgb="FF008AEF"/>
              <x14:negativeFillColor rgb="FFFF0000"/>
              <x14:negativeBorderColor rgb="FFFF0000"/>
              <x14:axisColor rgb="FF000000"/>
            </x14:dataBar>
          </x14:cfRule>
          <xm:sqref>F383:F391</xm:sqref>
        </x14:conditionalFormatting>
        <x14:conditionalFormatting xmlns:xm="http://schemas.microsoft.com/office/excel/2006/main">
          <x14:cfRule type="dataBar" id="{C5418BA9-2613-42D1-84B8-E22ED7CB5F21}">
            <x14:dataBar minLength="0" maxLength="100" border="1" negativeBarBorderColorSameAsPositive="0">
              <x14:cfvo type="autoMin"/>
              <x14:cfvo type="autoMax"/>
              <x14:borderColor rgb="FF008AEF"/>
              <x14:negativeFillColor rgb="FFFF0000"/>
              <x14:negativeBorderColor rgb="FFFF0000"/>
              <x14:axisColor rgb="FF000000"/>
            </x14:dataBar>
          </x14:cfRule>
          <xm:sqref>F414:F419</xm:sqref>
        </x14:conditionalFormatting>
        <x14:conditionalFormatting xmlns:xm="http://schemas.microsoft.com/office/excel/2006/main">
          <x14:cfRule type="dataBar" id="{86FB517C-750D-45A2-8180-270FADB9BC15}">
            <x14:dataBar minLength="0" maxLength="100" border="1" negativeBarBorderColorSameAsPositive="0">
              <x14:cfvo type="autoMin"/>
              <x14:cfvo type="autoMax"/>
              <x14:borderColor rgb="FF008AEF"/>
              <x14:negativeFillColor rgb="FFFF0000"/>
              <x14:negativeBorderColor rgb="FFFF0000"/>
              <x14:axisColor rgb="FF000000"/>
            </x14:dataBar>
          </x14:cfRule>
          <xm:sqref>F415:F419</xm:sqref>
        </x14:conditionalFormatting>
        <x14:conditionalFormatting xmlns:xm="http://schemas.microsoft.com/office/excel/2006/main">
          <x14:cfRule type="dataBar" id="{5F4323DF-038A-4661-84BA-B99CE0D513E9}">
            <x14:dataBar minLength="0" maxLength="100" border="1" negativeBarBorderColorSameAsPositive="0">
              <x14:cfvo type="autoMin"/>
              <x14:cfvo type="autoMax"/>
              <x14:borderColor rgb="FF008AEF"/>
              <x14:negativeFillColor rgb="FFFF0000"/>
              <x14:negativeBorderColor rgb="FFFF0000"/>
              <x14:axisColor rgb="FF000000"/>
            </x14:dataBar>
          </x14:cfRule>
          <xm:sqref>F458:F465</xm:sqref>
        </x14:conditionalFormatting>
        <x14:conditionalFormatting xmlns:xm="http://schemas.microsoft.com/office/excel/2006/main">
          <x14:cfRule type="dataBar" id="{5C3A4F0B-6069-4619-83C4-52A54589E3A5}">
            <x14:dataBar minLength="0" maxLength="100" border="1" negativeBarBorderColorSameAsPositive="0">
              <x14:cfvo type="autoMin"/>
              <x14:cfvo type="autoMax"/>
              <x14:borderColor rgb="FF008AEF"/>
              <x14:negativeFillColor rgb="FFFF0000"/>
              <x14:negativeBorderColor rgb="FFFF0000"/>
              <x14:axisColor rgb="FF000000"/>
            </x14:dataBar>
          </x14:cfRule>
          <xm:sqref>F494:F501</xm:sqref>
        </x14:conditionalFormatting>
        <x14:conditionalFormatting xmlns:xm="http://schemas.microsoft.com/office/excel/2006/main">
          <x14:cfRule type="dataBar" id="{7799FCB4-CBE9-46FE-9BB2-E188A5B2BEBC}">
            <x14:dataBar minLength="0" maxLength="100" border="1" negativeBarBorderColorSameAsPositive="0">
              <x14:cfvo type="autoMin"/>
              <x14:cfvo type="autoMax"/>
              <x14:borderColor rgb="FF008AEF"/>
              <x14:negativeFillColor rgb="FFFF0000"/>
              <x14:negativeBorderColor rgb="FFFF0000"/>
              <x14:axisColor rgb="FF000000"/>
            </x14:dataBar>
          </x14:cfRule>
          <xm:sqref>F526:F533</xm:sqref>
        </x14:conditionalFormatting>
        <x14:conditionalFormatting xmlns:xm="http://schemas.microsoft.com/office/excel/2006/main">
          <x14:cfRule type="dataBar" id="{8002C152-47B9-4E76-864B-51A4C288A5F1}">
            <x14:dataBar minLength="0" maxLength="100" border="1" negativeBarBorderColorSameAsPositive="0">
              <x14:cfvo type="autoMin"/>
              <x14:cfvo type="autoMax"/>
              <x14:borderColor rgb="FF008AEF"/>
              <x14:negativeFillColor rgb="FFFF0000"/>
              <x14:negativeBorderColor rgb="FFFF0000"/>
              <x14:axisColor rgb="FF000000"/>
            </x14:dataBar>
          </x14:cfRule>
          <xm:sqref>F70:G81</xm:sqref>
        </x14:conditionalFormatting>
        <x14:conditionalFormatting xmlns:xm="http://schemas.microsoft.com/office/excel/2006/main">
          <x14:cfRule type="dataBar" id="{E1BD14E4-8281-4DBB-9AE0-E7E5E9DE6026}">
            <x14:dataBar minLength="0" maxLength="100" border="1" negativeBarBorderColorSameAsPositive="0">
              <x14:cfvo type="autoMin"/>
              <x14:cfvo type="autoMax"/>
              <x14:borderColor rgb="FF008AEF"/>
              <x14:negativeFillColor rgb="FFFF0000"/>
              <x14:negativeBorderColor rgb="FFFF0000"/>
              <x14:axisColor rgb="FF000000"/>
            </x14:dataBar>
          </x14:cfRule>
          <xm:sqref>F85:G93</xm:sqref>
        </x14:conditionalFormatting>
        <x14:conditionalFormatting xmlns:xm="http://schemas.microsoft.com/office/excel/2006/main">
          <x14:cfRule type="dataBar" id="{2FB94BBA-D912-4D7D-AE5A-F3D68A0EC90D}">
            <x14:dataBar minLength="0" maxLength="100" border="1" negativeBarBorderColorSameAsPositive="0">
              <x14:cfvo type="autoMin"/>
              <x14:cfvo type="autoMax"/>
              <x14:borderColor rgb="FF008AEF"/>
              <x14:negativeFillColor rgb="FFFF0000"/>
              <x14:negativeBorderColor rgb="FFFF0000"/>
              <x14:axisColor rgb="FF000000"/>
            </x14:dataBar>
          </x14:cfRule>
          <xm:sqref>F435:H435</xm:sqref>
        </x14:conditionalFormatting>
        <x14:conditionalFormatting xmlns:xm="http://schemas.microsoft.com/office/excel/2006/main">
          <x14:cfRule type="dataBar" id="{A431A614-D0BD-425E-9C16-15A30F9177F1}">
            <x14:dataBar minLength="0" maxLength="100" border="1" negativeBarBorderColorSameAsPositive="0">
              <x14:cfvo type="autoMin"/>
              <x14:cfvo type="autoMax"/>
              <x14:borderColor rgb="FF008AEF"/>
              <x14:negativeFillColor rgb="FFFF0000"/>
              <x14:negativeBorderColor rgb="FFFF0000"/>
              <x14:axisColor rgb="FF000000"/>
            </x14:dataBar>
          </x14:cfRule>
          <xm:sqref>H30:H44</xm:sqref>
        </x14:conditionalFormatting>
        <x14:conditionalFormatting xmlns:xm="http://schemas.microsoft.com/office/excel/2006/main">
          <x14:cfRule type="dataBar" id="{349B1DC0-00DE-4F1E-BC12-1246B41BA004}">
            <x14:dataBar minLength="0" maxLength="100" border="1" negativeBarBorderColorSameAsPositive="0">
              <x14:cfvo type="autoMin"/>
              <x14:cfvo type="autoMax"/>
              <x14:borderColor rgb="FF008AEF"/>
              <x14:negativeFillColor rgb="FFFF0000"/>
              <x14:negativeBorderColor rgb="FFFF0000"/>
              <x14:axisColor rgb="FF000000"/>
            </x14:dataBar>
          </x14:cfRule>
          <xm:sqref>H507:I507 S507</xm:sqref>
        </x14:conditionalFormatting>
        <x14:conditionalFormatting xmlns:xm="http://schemas.microsoft.com/office/excel/2006/main">
          <x14:cfRule type="dataBar" id="{8E17F8D3-1F68-40A0-888B-2DD0596570D9}">
            <x14:dataBar minLength="0" maxLength="100" border="1" negativeBarBorderColorSameAsPositive="0">
              <x14:cfvo type="autoMin"/>
              <x14:cfvo type="autoMax"/>
              <x14:borderColor rgb="FF008AEF"/>
              <x14:negativeFillColor rgb="FFFF0000"/>
              <x14:negativeBorderColor rgb="FFFF0000"/>
              <x14:axisColor rgb="FF000000"/>
            </x14:dataBar>
          </x14:cfRule>
          <xm:sqref>H475:J475 I474:J474</xm:sqref>
        </x14:conditionalFormatting>
        <x14:conditionalFormatting xmlns:xm="http://schemas.microsoft.com/office/excel/2006/main">
          <x14:cfRule type="dataBar" id="{AEAC8F9E-590A-4C49-8992-74C5EA0A718B}">
            <x14:dataBar minLength="0" maxLength="100" border="1" negativeBarBorderColorSameAsPositive="0">
              <x14:cfvo type="autoMin"/>
              <x14:cfvo type="autoMax"/>
              <x14:borderColor rgb="FF008AEF"/>
              <x14:negativeFillColor rgb="FFFF0000"/>
              <x14:negativeBorderColor rgb="FFFF0000"/>
              <x14:axisColor rgb="FF000000"/>
            </x14:dataBar>
          </x14:cfRule>
          <xm:sqref>I379</xm:sqref>
        </x14:conditionalFormatting>
        <x14:conditionalFormatting xmlns:xm="http://schemas.microsoft.com/office/excel/2006/main">
          <x14:cfRule type="dataBar" id="{8A154A65-F98A-46F4-BEAD-CC145980FBEC}">
            <x14:dataBar minLength="0" maxLength="100" border="1" negativeBarBorderColorSameAsPositive="0">
              <x14:cfvo type="autoMin"/>
              <x14:cfvo type="autoMax"/>
              <x14:borderColor rgb="FF008AEF"/>
              <x14:negativeFillColor rgb="FFFF0000"/>
              <x14:negativeBorderColor rgb="FFFF0000"/>
              <x14:axisColor rgb="FF000000"/>
            </x14:dataBar>
          </x14:cfRule>
          <xm:sqref>I365:K373</xm:sqref>
        </x14:conditionalFormatting>
        <x14:conditionalFormatting xmlns:xm="http://schemas.microsoft.com/office/excel/2006/main">
          <x14:cfRule type="dataBar" id="{8E7C0F04-E7B0-494E-81BB-C52DDECD0464}">
            <x14:dataBar minLength="0" maxLength="100" border="1" negativeBarBorderColorSameAsPositive="0">
              <x14:cfvo type="autoMin"/>
              <x14:cfvo type="autoMax"/>
              <x14:borderColor rgb="FF008AEF"/>
              <x14:negativeFillColor rgb="FFFF0000"/>
              <x14:negativeBorderColor rgb="FFFF0000"/>
              <x14:axisColor rgb="FF000000"/>
            </x14:dataBar>
          </x14:cfRule>
          <xm:sqref>I436:K436 I435:J435</xm:sqref>
        </x14:conditionalFormatting>
        <x14:conditionalFormatting xmlns:xm="http://schemas.microsoft.com/office/excel/2006/main">
          <x14:cfRule type="dataBar" id="{F8998751-DCAE-4BF9-997A-FC434DB24D41}">
            <x14:dataBar minLength="0" maxLength="100" border="1" negativeBarBorderColorSameAsPositive="0">
              <x14:cfvo type="autoMin"/>
              <x14:cfvo type="autoMax"/>
              <x14:borderColor rgb="FF008AEF"/>
              <x14:negativeFillColor rgb="FFFF0000"/>
              <x14:negativeBorderColor rgb="FFFF0000"/>
              <x14:axisColor rgb="FF000000"/>
            </x14:dataBar>
          </x14:cfRule>
          <xm:sqref>I508:K508 J507</xm:sqref>
        </x14:conditionalFormatting>
        <x14:conditionalFormatting xmlns:xm="http://schemas.microsoft.com/office/excel/2006/main">
          <x14:cfRule type="dataBar" id="{2DDDB438-487A-4531-A308-CBD073AE4B7E}">
            <x14:dataBar minLength="0" maxLength="100" border="1" negativeBarBorderColorSameAsPositive="0">
              <x14:cfvo type="autoMin"/>
              <x14:cfvo type="autoMax"/>
              <x14:borderColor rgb="FF008AEF"/>
              <x14:negativeFillColor rgb="FFFF0000"/>
              <x14:negativeBorderColor rgb="FFFF0000"/>
              <x14:axisColor rgb="FF000000"/>
            </x14:dataBar>
          </x14:cfRule>
          <xm:sqref>I379:L379</xm:sqref>
        </x14:conditionalFormatting>
        <x14:conditionalFormatting xmlns:xm="http://schemas.microsoft.com/office/excel/2006/main">
          <x14:cfRule type="dataBar" id="{635EBD06-F52D-4F4D-AD0D-AB1139D3EC50}">
            <x14:dataBar minLength="0" maxLength="100" border="1" negativeBarBorderColorSameAsPositive="0">
              <x14:cfvo type="autoMin"/>
              <x14:cfvo type="autoMax"/>
              <x14:borderColor rgb="FF008AEF"/>
              <x14:negativeFillColor rgb="FFFF0000"/>
              <x14:negativeBorderColor rgb="FFFF0000"/>
              <x14:axisColor rgb="FF000000"/>
            </x14:dataBar>
          </x14:cfRule>
          <xm:sqref>I403:L404 I398:J402</xm:sqref>
        </x14:conditionalFormatting>
        <x14:conditionalFormatting xmlns:xm="http://schemas.microsoft.com/office/excel/2006/main">
          <x14:cfRule type="dataBar" id="{FDBFEE27-7131-488F-BFA1-00C124127E71}">
            <x14:dataBar minLength="0" maxLength="100" border="1" negativeBarBorderColorSameAsPositive="0">
              <x14:cfvo type="autoMin"/>
              <x14:cfvo type="autoMax"/>
              <x14:borderColor rgb="FF008AEF"/>
              <x14:negativeFillColor rgb="FFFF0000"/>
              <x14:negativeBorderColor rgb="FFFF0000"/>
              <x14:axisColor rgb="FF000000"/>
            </x14:dataBar>
          </x14:cfRule>
          <xm:sqref>I408:L408</xm:sqref>
        </x14:conditionalFormatting>
        <x14:conditionalFormatting xmlns:xm="http://schemas.microsoft.com/office/excel/2006/main">
          <x14:cfRule type="dataBar" id="{FF724402-F8E5-4981-BC84-3D98F71DFC77}">
            <x14:dataBar minLength="0" maxLength="100" border="1" negativeBarBorderColorSameAsPositive="0">
              <x14:cfvo type="autoMin"/>
              <x14:cfvo type="autoMax"/>
              <x14:borderColor rgb="FF008AEF"/>
              <x14:negativeFillColor rgb="FFFF0000"/>
              <x14:negativeBorderColor rgb="FFFF0000"/>
              <x14:axisColor rgb="FF000000"/>
            </x14:dataBar>
          </x14:cfRule>
          <xm:sqref>I411:L411</xm:sqref>
        </x14:conditionalFormatting>
        <x14:conditionalFormatting xmlns:xm="http://schemas.microsoft.com/office/excel/2006/main">
          <x14:cfRule type="dataBar" id="{2F6ECED3-DC24-4D5A-86A4-AA1F95485511}">
            <x14:dataBar minLength="0" maxLength="100" border="1" negativeBarBorderColorSameAsPositive="0">
              <x14:cfvo type="autoMin"/>
              <x14:cfvo type="autoMax"/>
              <x14:borderColor rgb="FF008AEF"/>
              <x14:negativeFillColor rgb="FFFF0000"/>
              <x14:negativeBorderColor rgb="FFFF0000"/>
              <x14:axisColor rgb="FF000000"/>
            </x14:dataBar>
          </x14:cfRule>
          <xm:sqref>J424:J429</xm:sqref>
        </x14:conditionalFormatting>
        <x14:conditionalFormatting xmlns:xm="http://schemas.microsoft.com/office/excel/2006/main">
          <x14:cfRule type="dataBar" id="{9214303C-5A13-4507-B2E6-101A143C7E8A}">
            <x14:dataBar minLength="0" maxLength="100" border="1" negativeBarBorderColorSameAsPositive="0">
              <x14:cfvo type="autoMin"/>
              <x14:cfvo type="autoMax"/>
              <x14:borderColor rgb="FF008AEF"/>
              <x14:negativeFillColor rgb="FFFF0000"/>
              <x14:negativeBorderColor rgb="FFFF0000"/>
              <x14:axisColor rgb="FF000000"/>
            </x14:dataBar>
          </x14:cfRule>
          <xm:sqref>M30:M44</xm:sqref>
        </x14:conditionalFormatting>
        <x14:conditionalFormatting xmlns:xm="http://schemas.microsoft.com/office/excel/2006/main">
          <x14:cfRule type="dataBar" id="{3CE9B5D9-9E3F-4E6A-AB84-DC8ABC0B4B29}">
            <x14:dataBar minLength="0" maxLength="100" border="1" negativeBarBorderColorSameAsPositive="0">
              <x14:cfvo type="autoMin"/>
              <x14:cfvo type="autoMax"/>
              <x14:borderColor rgb="FF008AEF"/>
              <x14:negativeFillColor rgb="FFFF0000"/>
              <x14:negativeBorderColor rgb="FFFF0000"/>
              <x14:axisColor rgb="FF000000"/>
            </x14:dataBar>
          </x14:cfRule>
          <xm:sqref>N30:N44</xm:sqref>
        </x14:conditionalFormatting>
        <x14:conditionalFormatting xmlns:xm="http://schemas.microsoft.com/office/excel/2006/main">
          <x14:cfRule type="dataBar" id="{D642B914-ACBE-40FF-BB5E-06F589E78B0C}">
            <x14:dataBar minLength="0" maxLength="100" border="1" negativeBarBorderColorSameAsPositive="0">
              <x14:cfvo type="autoMin"/>
              <x14:cfvo type="autoMax"/>
              <x14:borderColor rgb="FF008AEF"/>
              <x14:negativeFillColor rgb="FFFF0000"/>
              <x14:negativeBorderColor rgb="FFFF0000"/>
              <x14:axisColor rgb="FF000000"/>
            </x14:dataBar>
          </x14:cfRule>
          <xm:sqref>Q472:S472 S474 G474:H474</xm:sqref>
        </x14:conditionalFormatting>
        <x14:conditionalFormatting xmlns:xm="http://schemas.microsoft.com/office/excel/2006/main">
          <x14:cfRule type="dataBar" id="{B7D66D67-995A-42D1-809E-ECA500700CFC}">
            <x14:dataBar minLength="0" maxLength="100" border="1" negativeBarBorderColorSameAsPositive="0">
              <x14:cfvo type="autoMin"/>
              <x14:cfvo type="autoMax"/>
              <x14:borderColor rgb="FF008AEF"/>
              <x14:negativeFillColor rgb="FFFF0000"/>
              <x14:negativeBorderColor rgb="FFFF0000"/>
              <x14:axisColor rgb="FF000000"/>
            </x14:dataBar>
          </x14:cfRule>
          <xm:sqref>T398:T402 G399:H404</xm:sqref>
        </x14:conditionalFormatting>
        <x14:conditionalFormatting xmlns:xm="http://schemas.microsoft.com/office/excel/2006/main">
          <x14:cfRule type="dataBar" id="{09B85053-5ED5-48E7-BBED-45ABFCB2D957}">
            <x14:dataBar minLength="0" maxLength="100" border="1" negativeBarBorderColorSameAsPositive="0">
              <x14:cfvo type="autoMin"/>
              <x14:cfvo type="autoMax"/>
              <x14:borderColor rgb="FF008AEF"/>
              <x14:negativeFillColor rgb="FFFF0000"/>
              <x14:negativeBorderColor rgb="FFFF0000"/>
              <x14:axisColor rgb="FF000000"/>
            </x14:dataBar>
          </x14:cfRule>
          <xm:sqref>T424:T429 H425:I431</xm:sqref>
        </x14:conditionalFormatting>
        <x14:conditionalFormatting xmlns:xm="http://schemas.microsoft.com/office/excel/2006/main">
          <x14:cfRule type="dataBar" id="{B16F8FEA-D2AD-4FFA-8BD1-79CC75DF62FD}">
            <x14:dataBar minLength="0" maxLength="100" border="1" negativeBarBorderColorSameAsPositive="0">
              <x14:cfvo type="autoMin"/>
              <x14:cfvo type="autoMax"/>
              <x14:borderColor rgb="FF008AEF"/>
              <x14:negativeFillColor rgb="FFFF0000"/>
              <x14:negativeBorderColor rgb="FFFF0000"/>
              <x14:axisColor rgb="FF000000"/>
            </x14:dataBar>
          </x14:cfRule>
          <xm:sqref>T408:X408 G408:H408</xm:sqref>
        </x14:conditionalFormatting>
        <x14:conditionalFormatting xmlns:xm="http://schemas.microsoft.com/office/excel/2006/main">
          <x14:cfRule type="dataBar" id="{0ADF8720-74CD-4AA8-96BF-B845300216F2}">
            <x14:dataBar minLength="0" maxLength="100" border="1" negativeBarBorderColorSameAsPositive="0">
              <x14:cfvo type="autoMin"/>
              <x14:cfvo type="autoMax"/>
              <x14:borderColor rgb="FF008AEF"/>
              <x14:negativeFillColor rgb="FFFF0000"/>
              <x14:negativeBorderColor rgb="FFFF0000"/>
              <x14:axisColor rgb="FF000000"/>
            </x14:dataBar>
          </x14:cfRule>
          <xm:sqref>AA30:AB33 AA36:AB44 AE36:AF44 AE30:AF33</xm:sqref>
        </x14:conditionalFormatting>
        <x14:conditionalFormatting xmlns:xm="http://schemas.microsoft.com/office/excel/2006/main">
          <x14:cfRule type="dataBar" id="{C30E4FDF-A2FB-4368-89F6-B56AF3075B63}">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DBF5110E-F000-41ED-B16E-EDA046294E75}">
            <x14:dataBar minLength="0" maxLength="100" border="1" negativeBarBorderColorSameAsPositive="0">
              <x14:cfvo type="autoMin"/>
              <x14:cfvo type="autoMax"/>
              <x14:borderColor rgb="FFD6007B"/>
              <x14:negativeFillColor rgb="FFFF0000"/>
              <x14:negativeBorderColor rgb="FFFF0000"/>
              <x14:axisColor rgb="FF000000"/>
            </x14:dataBar>
          </x14:cfRule>
          <xm:sqref>AA34:AB35 AE34:AF35</xm:sqref>
        </x14:conditionalFormatting>
        <x14:conditionalFormatting xmlns:xm="http://schemas.microsoft.com/office/excel/2006/main">
          <x14:cfRule type="dataBar" id="{7079E87B-CD79-4514-9AB3-EABF85906763}">
            <x14:dataBar minLength="0" maxLength="100" border="1" negativeBarBorderColorSameAsPositive="0">
              <x14:cfvo type="autoMin"/>
              <x14:cfvo type="autoMax"/>
              <x14:borderColor rgb="FFD6007B"/>
              <x14:negativeFillColor rgb="FFFF0000"/>
              <x14:negativeBorderColor rgb="FFFF0000"/>
              <x14:axisColor rgb="FF000000"/>
            </x14:dataBar>
          </x14:cfRule>
          <xm:sqref>AA36:AB44 AA30:AB33 AG30:AG44 AE31:AF33 AE36:AF44 AE30:AG30</xm:sqref>
        </x14:conditionalFormatting>
        <x14:conditionalFormatting xmlns:xm="http://schemas.microsoft.com/office/excel/2006/main">
          <x14:cfRule type="dataBar" id="{369E871F-9AF3-442F-AB48-727988AEC977}">
            <x14:dataBar minLength="0" maxLength="100" border="1" negativeBarBorderColorSameAsPositive="0">
              <x14:cfvo type="autoMin"/>
              <x14:cfvo type="autoMax"/>
              <x14:borderColor rgb="FFD6007B"/>
              <x14:negativeFillColor rgb="FFFF0000"/>
              <x14:negativeBorderColor rgb="FFFF0000"/>
              <x14:axisColor rgb="FF000000"/>
            </x14:dataBar>
          </x14:cfRule>
          <xm:sqref>AA572:AF617</xm:sqref>
        </x14:conditionalFormatting>
        <x14:conditionalFormatting xmlns:xm="http://schemas.microsoft.com/office/excel/2006/main">
          <x14:cfRule type="dataBar" id="{4B5096C1-EE18-4D76-BC3F-354FB4AE8FC5}">
            <x14:dataBar minLength="0" maxLength="100" border="1" negativeBarBorderColorSameAsPositive="0">
              <x14:cfvo type="autoMin"/>
              <x14:cfvo type="autoMax"/>
              <x14:borderColor rgb="FFD6007B"/>
              <x14:negativeFillColor rgb="FFFF0000"/>
              <x14:negativeBorderColor rgb="FFFF0000"/>
              <x14:axisColor rgb="FF000000"/>
            </x14:dataBar>
          </x14:cfRule>
          <xm:sqref>AA51:AG65</xm:sqref>
        </x14:conditionalFormatting>
        <x14:conditionalFormatting xmlns:xm="http://schemas.microsoft.com/office/excel/2006/main">
          <x14:cfRule type="dataBar" id="{4A2A5346-79BA-47D2-A567-1620EEB86F04}">
            <x14:dataBar minLength="0" maxLength="100" border="1" negativeBarBorderColorSameAsPositive="0">
              <x14:cfvo type="autoMin"/>
              <x14:cfvo type="autoMax"/>
              <x14:borderColor rgb="FFD6007B"/>
              <x14:negativeFillColor rgb="FFFF0000"/>
              <x14:negativeBorderColor rgb="FFFF0000"/>
              <x14:axisColor rgb="FF000000"/>
            </x14:dataBar>
          </x14:cfRule>
          <xm:sqref>AA572:AG617</xm:sqref>
        </x14:conditionalFormatting>
        <x14:conditionalFormatting xmlns:xm="http://schemas.microsoft.com/office/excel/2006/main">
          <x14:cfRule type="dataBar" id="{C1901CF7-9495-4F49-841D-9DD35A98A054}">
            <x14:dataBar minLength="0" maxLength="100" border="1" negativeBarBorderColorSameAsPositive="0">
              <x14:cfvo type="autoMin"/>
              <x14:cfvo type="autoMax"/>
              <x14:borderColor rgb="FFD6007B"/>
              <x14:negativeFillColor rgb="FFFF0000"/>
              <x14:negativeBorderColor rgb="FFFF0000"/>
              <x14:axisColor rgb="FF000000"/>
            </x14:dataBar>
          </x14:cfRule>
          <xm:sqref>AA51:AH65</xm:sqref>
        </x14:conditionalFormatting>
        <x14:conditionalFormatting xmlns:xm="http://schemas.microsoft.com/office/excel/2006/main">
          <x14:cfRule type="dataBar" id="{EB09627E-309E-4318-84C2-93B5073477E3}">
            <x14:dataBar minLength="0" maxLength="100" border="1" negativeBarBorderColorSameAsPositive="0">
              <x14:cfvo type="autoMin"/>
              <x14:cfvo type="autoMax"/>
              <x14:borderColor rgb="FFD6007B"/>
              <x14:negativeFillColor rgb="FFFF0000"/>
              <x14:negativeBorderColor rgb="FFFF0000"/>
              <x14:axisColor rgb="FF000000"/>
            </x14:dataBar>
          </x14:cfRule>
          <xm:sqref>AA175:AH238</xm:sqref>
        </x14:conditionalFormatting>
        <x14:conditionalFormatting xmlns:xm="http://schemas.microsoft.com/office/excel/2006/main">
          <x14:cfRule type="dataBar" id="{E0BE5900-0E83-49B3-A728-119B28DA8379}">
            <x14:dataBar minLength="0" maxLength="100" border="1" negativeBarBorderColorSameAsPositive="0">
              <x14:cfvo type="autoMin"/>
              <x14:cfvo type="autoMax"/>
              <x14:borderColor rgb="FFD6007B"/>
              <x14:negativeFillColor rgb="FFFF0000"/>
              <x14:negativeBorderColor rgb="FFFF0000"/>
              <x14:axisColor rgb="FF000000"/>
            </x14:dataBar>
          </x14:cfRule>
          <xm:sqref>AA175:AI238</xm:sqref>
        </x14:conditionalFormatting>
        <x14:conditionalFormatting xmlns:xm="http://schemas.microsoft.com/office/excel/2006/main">
          <x14:cfRule type="dataBar" id="{9016F323-A44B-4C94-AD8A-D032A77A5F4D}">
            <x14:dataBar minLength="0" maxLength="100" border="1" negativeBarBorderColorSameAsPositive="0">
              <x14:cfvo type="autoMin"/>
              <x14:cfvo type="autoMax"/>
              <x14:borderColor rgb="FFD6007B"/>
              <x14:negativeFillColor rgb="FFFF0000"/>
              <x14:negativeBorderColor rgb="FFFF0000"/>
              <x14:axisColor rgb="FF000000"/>
            </x14:dataBar>
          </x14:cfRule>
          <xm:sqref>AB70:AB78</xm:sqref>
        </x14:conditionalFormatting>
        <x14:conditionalFormatting xmlns:xm="http://schemas.microsoft.com/office/excel/2006/main">
          <x14:cfRule type="dataBar" id="{61990BA1-F719-448B-AC9C-C4533933433E}">
            <x14:dataBar minLength="0" maxLength="100" border="1" negativeBarBorderColorSameAsPositive="0">
              <x14:cfvo type="autoMin"/>
              <x14:cfvo type="autoMax"/>
              <x14:borderColor rgb="FF008AEF"/>
              <x14:negativeFillColor rgb="FFFF0000"/>
              <x14:negativeBorderColor rgb="FFFF0000"/>
              <x14:axisColor rgb="FF000000"/>
            </x14:dataBar>
          </x14:cfRule>
          <xm:sqref>AB70:AB81</xm:sqref>
        </x14:conditionalFormatting>
        <x14:conditionalFormatting xmlns:xm="http://schemas.microsoft.com/office/excel/2006/main">
          <x14:cfRule type="dataBar" id="{7998E3E3-24FE-4612-B552-465DEBAC5C64}">
            <x14:dataBar minLength="0" maxLength="100" border="1" negativeBarBorderColorSameAsPositive="0">
              <x14:cfvo type="autoMin"/>
              <x14:cfvo type="autoMax"/>
              <x14:borderColor rgb="FFD6007B"/>
              <x14:negativeFillColor rgb="FFFF0000"/>
              <x14:negativeBorderColor rgb="FFFF0000"/>
              <x14:axisColor rgb="FF000000"/>
            </x14:dataBar>
          </x14:cfRule>
          <xm:sqref>AB85:AB93</xm:sqref>
        </x14:conditionalFormatting>
        <x14:conditionalFormatting xmlns:xm="http://schemas.microsoft.com/office/excel/2006/main">
          <x14:cfRule type="dataBar" id="{46932FD1-5B4D-4418-A258-5821BEFCACF2}">
            <x14:dataBar minLength="0" maxLength="100" border="1" negativeBarBorderColorSameAsPositive="0">
              <x14:cfvo type="autoMin"/>
              <x14:cfvo type="autoMax"/>
              <x14:borderColor rgb="FFD6007B"/>
              <x14:negativeFillColor rgb="FFFF0000"/>
              <x14:negativeBorderColor rgb="FFFF0000"/>
              <x14:axisColor rgb="FF000000"/>
            </x14:dataBar>
          </x14:cfRule>
          <xm:sqref>AB242:AB246</xm:sqref>
        </x14:conditionalFormatting>
        <x14:conditionalFormatting xmlns:xm="http://schemas.microsoft.com/office/excel/2006/main">
          <x14:cfRule type="dataBar" id="{4EF3BFEE-2198-48C7-97B6-C2E485824845}">
            <x14:dataBar minLength="0" maxLength="100" border="1" negativeBarBorderColorSameAsPositive="0">
              <x14:cfvo type="autoMin"/>
              <x14:cfvo type="autoMax"/>
              <x14:borderColor rgb="FFD6007B"/>
              <x14:negativeFillColor rgb="FFFF0000"/>
              <x14:negativeBorderColor rgb="FFFF0000"/>
              <x14:axisColor rgb="FF000000"/>
            </x14:dataBar>
          </x14:cfRule>
          <xm:sqref>AB383:AB391</xm:sqref>
        </x14:conditionalFormatting>
        <x14:conditionalFormatting xmlns:xm="http://schemas.microsoft.com/office/excel/2006/main">
          <x14:cfRule type="dataBar" id="{C13B6362-ADBB-458D-96BC-70D303C618F9}">
            <x14:dataBar minLength="0" maxLength="100" border="1" negativeBarBorderColorSameAsPositive="0">
              <x14:cfvo type="autoMin"/>
              <x14:cfvo type="autoMax"/>
              <x14:borderColor rgb="FFD6007B"/>
              <x14:negativeFillColor rgb="FFFF0000"/>
              <x14:negativeBorderColor rgb="FFFF0000"/>
              <x14:axisColor rgb="FF000000"/>
            </x14:dataBar>
          </x14:cfRule>
          <xm:sqref>AB414:AB419</xm:sqref>
        </x14:conditionalFormatting>
        <x14:conditionalFormatting xmlns:xm="http://schemas.microsoft.com/office/excel/2006/main">
          <x14:cfRule type="dataBar" id="{CA54C077-C9DB-419D-9741-37A2117E7800}">
            <x14:dataBar minLength="0" maxLength="100" border="1" negativeBarBorderColorSameAsPositive="0">
              <x14:cfvo type="autoMin"/>
              <x14:cfvo type="autoMax"/>
              <x14:borderColor rgb="FFD6007B"/>
              <x14:negativeFillColor rgb="FFFF0000"/>
              <x14:negativeBorderColor rgb="FFFF0000"/>
              <x14:axisColor rgb="FF000000"/>
            </x14:dataBar>
          </x14:cfRule>
          <x14:cfRule type="dataBar" id="{8FFCCE18-CC2A-4893-A599-90457FF25A0F}">
            <x14:dataBar minLength="0" maxLength="100" border="1" negativeBarBorderColorSameAsPositive="0">
              <x14:cfvo type="autoMin"/>
              <x14:cfvo type="autoMax"/>
              <x14:borderColor rgb="FF008AEF"/>
              <x14:negativeFillColor rgb="FFFF0000"/>
              <x14:negativeBorderColor rgb="FFFF0000"/>
              <x14:axisColor rgb="FF000000"/>
            </x14:dataBar>
          </x14:cfRule>
          <xm:sqref>AB458:AB465</xm:sqref>
        </x14:conditionalFormatting>
        <x14:conditionalFormatting xmlns:xm="http://schemas.microsoft.com/office/excel/2006/main">
          <x14:cfRule type="dataBar" id="{0EB1F11E-5F4C-458F-9927-F92CBD28762D}">
            <x14:dataBar minLength="0" maxLength="100" border="1" negativeBarBorderColorSameAsPositive="0">
              <x14:cfvo type="autoMin"/>
              <x14:cfvo type="autoMax"/>
              <x14:borderColor rgb="FF008AEF"/>
              <x14:negativeFillColor rgb="FFFF0000"/>
              <x14:negativeBorderColor rgb="FFFF0000"/>
              <x14:axisColor rgb="FF000000"/>
            </x14:dataBar>
          </x14:cfRule>
          <xm:sqref>AB466</xm:sqref>
        </x14:conditionalFormatting>
        <x14:conditionalFormatting xmlns:xm="http://schemas.microsoft.com/office/excel/2006/main">
          <x14:cfRule type="dataBar" id="{CE005C5B-7FC5-4804-8DC2-1CF36F58F5DB}">
            <x14:dataBar minLength="0" maxLength="100" border="1" negativeBarBorderColorSameAsPositive="0">
              <x14:cfvo type="autoMin"/>
              <x14:cfvo type="autoMax"/>
              <x14:borderColor rgb="FFD6007B"/>
              <x14:negativeFillColor rgb="FFFF0000"/>
              <x14:negativeBorderColor rgb="FFFF0000"/>
              <x14:axisColor rgb="FF000000"/>
            </x14:dataBar>
          </x14:cfRule>
          <xm:sqref>AB494:AB501</xm:sqref>
        </x14:conditionalFormatting>
        <x14:conditionalFormatting xmlns:xm="http://schemas.microsoft.com/office/excel/2006/main">
          <x14:cfRule type="dataBar" id="{791DD58B-949F-45EB-871F-677513351B10}">
            <x14:dataBar minLength="0" maxLength="100" border="1" negativeBarBorderColorSameAsPositive="0">
              <x14:cfvo type="autoMin"/>
              <x14:cfvo type="autoMax"/>
              <x14:borderColor rgb="FFD6007B"/>
              <x14:negativeFillColor rgb="FFFF0000"/>
              <x14:negativeBorderColor rgb="FFFF0000"/>
              <x14:axisColor rgb="FF000000"/>
            </x14:dataBar>
          </x14:cfRule>
          <x14:cfRule type="dataBar" id="{7E77C359-57B0-4906-8226-494B3E633E0B}">
            <x14:dataBar minLength="0" maxLength="100" border="1" negativeBarBorderColorSameAsPositive="0">
              <x14:cfvo type="autoMin"/>
              <x14:cfvo type="autoMax"/>
              <x14:borderColor rgb="FF008AEF"/>
              <x14:negativeFillColor rgb="FFFF0000"/>
              <x14:negativeBorderColor rgb="FFFF0000"/>
              <x14:axisColor rgb="FF000000"/>
            </x14:dataBar>
          </x14:cfRule>
          <xm:sqref>AB526:AB533</xm:sqref>
        </x14:conditionalFormatting>
        <x14:conditionalFormatting xmlns:xm="http://schemas.microsoft.com/office/excel/2006/main">
          <x14:cfRule type="dataBar" id="{6D6252C4-BD36-47C1-B586-55AE06CC36BA}">
            <x14:dataBar minLength="0" maxLength="100" border="1" negativeBarBorderColorSameAsPositive="0">
              <x14:cfvo type="autoMin"/>
              <x14:cfvo type="autoMax"/>
              <x14:borderColor rgb="FFD6007B"/>
              <x14:negativeFillColor rgb="FFFF0000"/>
              <x14:negativeBorderColor rgb="FFFF0000"/>
              <x14:axisColor rgb="FF000000"/>
            </x14:dataBar>
          </x14:cfRule>
          <x14:cfRule type="dataBar" id="{C1944695-8339-4FAB-8058-043BC7D38CB8}">
            <x14:dataBar minLength="0" maxLength="100" border="1" negativeBarBorderColorSameAsPositive="0">
              <x14:cfvo type="autoMin"/>
              <x14:cfvo type="autoMax"/>
              <x14:borderColor rgb="FFD6007B"/>
              <x14:negativeFillColor rgb="FFFF0000"/>
              <x14:negativeBorderColor rgb="FFFF0000"/>
              <x14:axisColor rgb="FF000000"/>
            </x14:dataBar>
          </x14:cfRule>
          <xm:sqref>AB624:AB631</xm:sqref>
        </x14:conditionalFormatting>
        <x14:conditionalFormatting xmlns:xm="http://schemas.microsoft.com/office/excel/2006/main">
          <x14:cfRule type="dataBar" id="{88F24C81-C9E2-48E0-9974-D15BABD28119}">
            <x14:dataBar minLength="0" maxLength="100" border="1" negativeBarBorderColorSameAsPositive="0">
              <x14:cfvo type="autoMin"/>
              <x14:cfvo type="autoMax"/>
              <x14:borderColor rgb="FFD6007B"/>
              <x14:negativeFillColor rgb="FFFF0000"/>
              <x14:negativeBorderColor rgb="FFFF0000"/>
              <x14:axisColor rgb="FF000000"/>
            </x14:dataBar>
          </x14:cfRule>
          <xm:sqref>AB635:AB639</xm:sqref>
        </x14:conditionalFormatting>
        <x14:conditionalFormatting xmlns:xm="http://schemas.microsoft.com/office/excel/2006/main">
          <x14:cfRule type="dataBar" id="{1640F336-1589-409A-A249-E9B84C7B871B}">
            <x14:dataBar minLength="0" maxLength="100" border="1" negativeBarBorderColorSameAsPositive="0">
              <x14:cfvo type="autoMin"/>
              <x14:cfvo type="autoMax"/>
              <x14:borderColor rgb="FF008AEF"/>
              <x14:negativeFillColor rgb="FFFF0000"/>
              <x14:negativeBorderColor rgb="FFFF0000"/>
              <x14:axisColor rgb="FF000000"/>
            </x14:dataBar>
          </x14:cfRule>
          <xm:sqref>AC30:AC33 AC36:AC44</xm:sqref>
        </x14:conditionalFormatting>
        <x14:conditionalFormatting xmlns:xm="http://schemas.microsoft.com/office/excel/2006/main">
          <x14:cfRule type="dataBar" id="{583F167E-76F3-4052-A531-6CA75189C5AC}">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3C34E87A-E65E-4552-A8F4-275140CEEDCB}">
            <x14:dataBar minLength="0" maxLength="100" border="1" negativeBarBorderColorSameAsPositive="0">
              <x14:cfvo type="autoMin"/>
              <x14:cfvo type="autoMax"/>
              <x14:borderColor rgb="FFD6007B"/>
              <x14:negativeFillColor rgb="FFFF0000"/>
              <x14:negativeBorderColor rgb="FFFF0000"/>
              <x14:axisColor rgb="FF000000"/>
            </x14:dataBar>
          </x14:cfRule>
          <xm:sqref>AC34:AC35</xm:sqref>
        </x14:conditionalFormatting>
        <x14:conditionalFormatting xmlns:xm="http://schemas.microsoft.com/office/excel/2006/main">
          <x14:cfRule type="dataBar" id="{3B9A4710-9976-48CE-923C-65659EBCE05D}">
            <x14:dataBar minLength="0" maxLength="100" border="1" negativeBarBorderColorSameAsPositive="0">
              <x14:cfvo type="autoMin"/>
              <x14:cfvo type="autoMax"/>
              <x14:borderColor rgb="FFD6007B"/>
              <x14:negativeFillColor rgb="FFFF0000"/>
              <x14:negativeBorderColor rgb="FFFF0000"/>
              <x14:axisColor rgb="FF000000"/>
            </x14:dataBar>
          </x14:cfRule>
          <xm:sqref>AC36:AC44 AC30:AC33</xm:sqref>
        </x14:conditionalFormatting>
        <x14:conditionalFormatting xmlns:xm="http://schemas.microsoft.com/office/excel/2006/main">
          <x14:cfRule type="dataBar" id="{3F06E0A4-5789-48C8-9FE9-3F8FDE31EF24}">
            <x14:dataBar minLength="0" maxLength="100" border="1" negativeBarBorderColorSameAsPositive="0">
              <x14:cfvo type="autoMin"/>
              <x14:cfvo type="autoMax"/>
              <x14:borderColor rgb="FFD6007B"/>
              <x14:negativeFillColor rgb="FFFF0000"/>
              <x14:negativeBorderColor rgb="FFFF0000"/>
              <x14:axisColor rgb="FF000000"/>
            </x14:dataBar>
          </x14:cfRule>
          <xm:sqref>AC435:AE435</xm:sqref>
        </x14:conditionalFormatting>
        <x14:conditionalFormatting xmlns:xm="http://schemas.microsoft.com/office/excel/2006/main">
          <x14:cfRule type="dataBar" id="{D66389D0-1156-4859-8673-53BFDF9B6FBA}">
            <x14:dataBar minLength="0" maxLength="100" border="1" negativeBarBorderColorSameAsPositive="0">
              <x14:cfvo type="autoMin"/>
              <x14:cfvo type="autoMax"/>
              <x14:borderColor rgb="FFD6007B"/>
              <x14:negativeFillColor rgb="FFFF0000"/>
              <x14:negativeBorderColor rgb="FFFF0000"/>
              <x14:axisColor rgb="FF000000"/>
            </x14:dataBar>
          </x14:cfRule>
          <x14:cfRule type="dataBar" id="{3E0CB569-3C50-40AA-9892-1BCDCB6342FD}">
            <x14:dataBar minLength="0" maxLength="100" border="1" negativeBarBorderColorSameAsPositive="0">
              <x14:cfvo type="autoMin"/>
              <x14:cfvo type="autoMax"/>
              <x14:borderColor rgb="FF008AEF"/>
              <x14:negativeFillColor rgb="FFFF0000"/>
              <x14:negativeBorderColor rgb="FFFF0000"/>
              <x14:axisColor rgb="FF000000"/>
            </x14:dataBar>
          </x14:cfRule>
          <xm:sqref>AC474:AE474</xm:sqref>
        </x14:conditionalFormatting>
        <x14:conditionalFormatting xmlns:xm="http://schemas.microsoft.com/office/excel/2006/main">
          <x14:cfRule type="dataBar" id="{9AC74D92-FFA9-4647-9E38-62EAA85A86BE}">
            <x14:dataBar minLength="0" maxLength="100" border="1" negativeBarBorderColorSameAsPositive="0">
              <x14:cfvo type="autoMin"/>
              <x14:cfvo type="autoMax"/>
              <x14:borderColor rgb="FFD6007B"/>
              <x14:negativeFillColor rgb="FFFF0000"/>
              <x14:negativeBorderColor rgb="FFFF0000"/>
              <x14:axisColor rgb="FF000000"/>
            </x14:dataBar>
          </x14:cfRule>
          <x14:cfRule type="dataBar" id="{2662036D-DDA6-41E0-8F86-85C0768F981B}">
            <x14:dataBar minLength="0" maxLength="100" border="1" negativeBarBorderColorSameAsPositive="0">
              <x14:cfvo type="autoMin"/>
              <x14:cfvo type="autoMax"/>
              <x14:borderColor rgb="FF008AEF"/>
              <x14:negativeFillColor rgb="FFFF0000"/>
              <x14:negativeBorderColor rgb="FFFF0000"/>
              <x14:axisColor rgb="FF000000"/>
            </x14:dataBar>
          </x14:cfRule>
          <xm:sqref>AC507:AE507</xm:sqref>
        </x14:conditionalFormatting>
        <x14:conditionalFormatting xmlns:xm="http://schemas.microsoft.com/office/excel/2006/main">
          <x14:cfRule type="dataBar" id="{B9488BD2-4713-4818-8066-49614AC03287}">
            <x14:dataBar minLength="0" maxLength="100" border="1" negativeBarBorderColorSameAsPositive="0">
              <x14:cfvo type="autoMin"/>
              <x14:cfvo type="autoMax"/>
              <x14:borderColor rgb="FF008AEF"/>
              <x14:negativeFillColor rgb="FFFF0000"/>
              <x14:negativeBorderColor rgb="FFFF0000"/>
              <x14:axisColor rgb="FF000000"/>
            </x14:dataBar>
          </x14:cfRule>
          <xm:sqref>AD30:AD33 AD36:AD44</xm:sqref>
        </x14:conditionalFormatting>
        <x14:conditionalFormatting xmlns:xm="http://schemas.microsoft.com/office/excel/2006/main">
          <x14:cfRule type="dataBar" id="{49690BDA-0B05-4D84-A4E5-1E41EFADF71B}">
            <x14:dataBar minLength="0" maxLength="100" border="1" negativeBarBorderColorSameAsPositive="0">
              <x14:cfvo type="autoMin"/>
              <x14:cfvo type="autoMax"/>
              <x14:borderColor rgb="FFD6007B"/>
              <x14:negativeFillColor rgb="FFFF0000"/>
              <x14:negativeBorderColor rgb="FFFF0000"/>
              <x14:axisColor rgb="FF000000"/>
            </x14:dataBar>
          </x14:cfRule>
          <x14:cfRule type="dataBar" id="{A506FA6E-5D92-49FF-BA41-588767873928}">
            <x14:dataBar minLength="0" maxLength="100" border="1" negativeBarBorderColorSameAsPositive="0">
              <x14:cfvo type="autoMin"/>
              <x14:cfvo type="autoMax"/>
              <x14:borderColor rgb="FF008AEF"/>
              <x14:negativeFillColor rgb="FFFF0000"/>
              <x14:negativeBorderColor rgb="FFFF0000"/>
              <x14:axisColor rgb="FF000000"/>
            </x14:dataBar>
          </x14:cfRule>
          <xm:sqref>AD34:AD35</xm:sqref>
        </x14:conditionalFormatting>
        <x14:conditionalFormatting xmlns:xm="http://schemas.microsoft.com/office/excel/2006/main">
          <x14:cfRule type="dataBar" id="{4DCAEAA7-93E1-42F6-A021-6490EFFF3C48}">
            <x14:dataBar minLength="0" maxLength="100" border="1" negativeBarBorderColorSameAsPositive="0">
              <x14:cfvo type="autoMin"/>
              <x14:cfvo type="autoMax"/>
              <x14:borderColor rgb="FFD6007B"/>
              <x14:negativeFillColor rgb="FFFF0000"/>
              <x14:negativeBorderColor rgb="FFFF0000"/>
              <x14:axisColor rgb="FF000000"/>
            </x14:dataBar>
          </x14:cfRule>
          <xm:sqref>AD36:AD44 AD30:AD33</xm:sqref>
        </x14:conditionalFormatting>
        <x14:conditionalFormatting xmlns:xm="http://schemas.microsoft.com/office/excel/2006/main">
          <x14:cfRule type="dataBar" id="{9A698260-1180-43F8-8997-BA62F058BA68}">
            <x14:dataBar minLength="0" maxLength="100" border="1" negativeBarBorderColorSameAsPositive="0">
              <x14:cfvo type="autoMin"/>
              <x14:cfvo type="autoMax"/>
              <x14:borderColor rgb="FF008AEF"/>
              <x14:negativeFillColor rgb="FFFF0000"/>
              <x14:negativeBorderColor rgb="FFFF0000"/>
              <x14:axisColor rgb="FF000000"/>
            </x14:dataBar>
          </x14:cfRule>
          <xm:sqref>AD475:AF475 AF474</xm:sqref>
        </x14:conditionalFormatting>
        <x14:conditionalFormatting xmlns:xm="http://schemas.microsoft.com/office/excel/2006/main">
          <x14:cfRule type="dataBar" id="{662990D8-57EA-499A-ABDD-8D0243232E22}">
            <x14:dataBar minLength="0" maxLength="100" border="1" negativeBarBorderColorSameAsPositive="0">
              <x14:cfvo type="autoMin"/>
              <x14:cfvo type="autoMax"/>
              <x14:borderColor rgb="FF008AEF"/>
              <x14:negativeFillColor rgb="FFFF0000"/>
              <x14:negativeBorderColor rgb="FFFF0000"/>
              <x14:axisColor rgb="FF000000"/>
            </x14:dataBar>
          </x14:cfRule>
          <xm:sqref>AE379</xm:sqref>
        </x14:conditionalFormatting>
        <x14:conditionalFormatting xmlns:xm="http://schemas.microsoft.com/office/excel/2006/main">
          <x14:cfRule type="dataBar" id="{F466A0E3-4B96-4F3A-B89F-97EE358D7762}">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4433F57E-8DD5-4C59-B85F-200D1D358E80}">
            <x14:dataBar minLength="0" maxLength="100" border="1" negativeBarBorderColorSameAsPositive="0">
              <x14:cfvo type="autoMin"/>
              <x14:cfvo type="autoMax"/>
              <x14:borderColor rgb="FFD6007B"/>
              <x14:negativeFillColor rgb="FFFF0000"/>
              <x14:negativeBorderColor rgb="FFFF0000"/>
              <x14:axisColor rgb="FF000000"/>
            </x14:dataBar>
          </x14:cfRule>
          <xm:sqref>AE398:AF402 AR398:AR402</xm:sqref>
        </x14:conditionalFormatting>
        <x14:conditionalFormatting xmlns:xm="http://schemas.microsoft.com/office/excel/2006/main">
          <x14:cfRule type="dataBar" id="{75E0E4BC-8C1C-4267-B064-C11C82FEADBA}">
            <x14:dataBar minLength="0" maxLength="100" border="1" negativeBarBorderColorSameAsPositive="0">
              <x14:cfvo type="autoMin"/>
              <x14:cfvo type="autoMax"/>
              <x14:borderColor rgb="FFD6007B"/>
              <x14:negativeFillColor rgb="FFFF0000"/>
              <x14:negativeBorderColor rgb="FFFF0000"/>
              <x14:axisColor rgb="FF000000"/>
            </x14:dataBar>
          </x14:cfRule>
          <xm:sqref>AE365:AG373</xm:sqref>
        </x14:conditionalFormatting>
        <x14:conditionalFormatting xmlns:xm="http://schemas.microsoft.com/office/excel/2006/main">
          <x14:cfRule type="dataBar" id="{590F635F-8E63-464C-B82F-6E807C15C4A4}">
            <x14:dataBar minLength="0" maxLength="100" border="1" negativeBarBorderColorSameAsPositive="0">
              <x14:cfvo type="autoMin"/>
              <x14:cfvo type="autoMax"/>
              <x14:borderColor rgb="FF008AEF"/>
              <x14:negativeFillColor rgb="FFFF0000"/>
              <x14:negativeBorderColor rgb="FFFF0000"/>
              <x14:axisColor rgb="FF000000"/>
            </x14:dataBar>
          </x14:cfRule>
          <xm:sqref>AE436:AG436 AF435</xm:sqref>
        </x14:conditionalFormatting>
        <x14:conditionalFormatting xmlns:xm="http://schemas.microsoft.com/office/excel/2006/main">
          <x14:cfRule type="dataBar" id="{98ED4470-2939-468F-9634-B3D4AE51F086}">
            <x14:dataBar minLength="0" maxLength="100" border="1" negativeBarBorderColorSameAsPositive="0">
              <x14:cfvo type="autoMin"/>
              <x14:cfvo type="autoMax"/>
              <x14:borderColor rgb="FF008AEF"/>
              <x14:negativeFillColor rgb="FFFF0000"/>
              <x14:negativeBorderColor rgb="FFFF0000"/>
              <x14:axisColor rgb="FF000000"/>
            </x14:dataBar>
          </x14:cfRule>
          <xm:sqref>AE508:AG508 AF507</xm:sqref>
        </x14:conditionalFormatting>
        <x14:conditionalFormatting xmlns:xm="http://schemas.microsoft.com/office/excel/2006/main">
          <x14:cfRule type="dataBar" id="{7C062B92-3D0B-4BCE-BD63-0C6D95D5E5B3}">
            <x14:dataBar minLength="0" maxLength="100" border="1" negativeBarBorderColorSameAsPositive="0">
              <x14:cfvo type="autoMin"/>
              <x14:cfvo type="autoMax"/>
              <x14:borderColor rgb="FFD6007B"/>
              <x14:negativeFillColor rgb="FFFF0000"/>
              <x14:negativeBorderColor rgb="FFFF0000"/>
              <x14:axisColor rgb="FF000000"/>
            </x14:dataBar>
          </x14:cfRule>
          <xm:sqref>AE379:AH379</xm:sqref>
        </x14:conditionalFormatting>
        <x14:conditionalFormatting xmlns:xm="http://schemas.microsoft.com/office/excel/2006/main">
          <x14:cfRule type="dataBar" id="{06EF634B-A68F-499A-B01D-2EDC5CD10D8A}">
            <x14:dataBar minLength="0" maxLength="100" border="1" negativeBarBorderColorSameAsPositive="0">
              <x14:cfvo type="autoMin"/>
              <x14:cfvo type="autoMax"/>
              <x14:borderColor rgb="FF008AEF"/>
              <x14:negativeFillColor rgb="FFFF0000"/>
              <x14:negativeBorderColor rgb="FFFF0000"/>
              <x14:axisColor rgb="FF000000"/>
            </x14:dataBar>
          </x14:cfRule>
          <xm:sqref>AE403:AH404</xm:sqref>
        </x14:conditionalFormatting>
        <x14:conditionalFormatting xmlns:xm="http://schemas.microsoft.com/office/excel/2006/main">
          <x14:cfRule type="dataBar" id="{94B4003B-F0E2-4DC3-BBFF-9120D860BF0D}">
            <x14:dataBar minLength="0" maxLength="100" border="1" negativeBarBorderColorSameAsPositive="0">
              <x14:cfvo type="autoMin"/>
              <x14:cfvo type="autoMax"/>
              <x14:borderColor rgb="FF008AEF"/>
              <x14:negativeFillColor rgb="FFFF0000"/>
              <x14:negativeBorderColor rgb="FFFF0000"/>
              <x14:axisColor rgb="FF000000"/>
            </x14:dataBar>
          </x14:cfRule>
          <xm:sqref>AE411:AH411</xm:sqref>
        </x14:conditionalFormatting>
        <x14:conditionalFormatting xmlns:xm="http://schemas.microsoft.com/office/excel/2006/main">
          <x14:cfRule type="dataBar" id="{0DE2184A-70D7-424C-8EED-3335E23B6A3C}">
            <x14:dataBar minLength="0" maxLength="100" border="1" negativeBarBorderColorSameAsPositive="0">
              <x14:cfvo type="autoMin"/>
              <x14:cfvo type="autoMax"/>
              <x14:borderColor rgb="FFD6007B"/>
              <x14:negativeFillColor rgb="FFFF0000"/>
              <x14:negativeBorderColor rgb="FFFF0000"/>
              <x14:axisColor rgb="FF000000"/>
            </x14:dataBar>
          </x14:cfRule>
          <xm:sqref>AF424:AF429</xm:sqref>
        </x14:conditionalFormatting>
        <x14:conditionalFormatting xmlns:xm="http://schemas.microsoft.com/office/excel/2006/main">
          <x14:cfRule type="dataBar" id="{28D2407F-1801-4872-96B8-082020C5A7F2}">
            <x14:dataBar minLength="0" maxLength="100" border="1" negativeBarBorderColorSameAsPositive="0">
              <x14:cfvo type="autoMin"/>
              <x14:cfvo type="autoMax"/>
              <x14:borderColor rgb="FFD6007B"/>
              <x14:negativeFillColor rgb="FFFF0000"/>
              <x14:negativeBorderColor rgb="FFFF0000"/>
              <x14:axisColor rgb="FF000000"/>
            </x14:dataBar>
          </x14:cfRule>
          <xm:sqref>AF435</xm:sqref>
        </x14:conditionalFormatting>
        <x14:conditionalFormatting xmlns:xm="http://schemas.microsoft.com/office/excel/2006/main">
          <x14:cfRule type="dataBar" id="{A0A2908F-0970-4E2D-BF6D-0C3ED0E6EA08}">
            <x14:dataBar minLength="0" maxLength="100" border="1" negativeBarBorderColorSameAsPositive="0">
              <x14:cfvo type="autoMin"/>
              <x14:cfvo type="autoMax"/>
              <x14:borderColor rgb="FFD6007B"/>
              <x14:negativeFillColor rgb="FFFF0000"/>
              <x14:negativeBorderColor rgb="FFFF0000"/>
              <x14:axisColor rgb="FF000000"/>
            </x14:dataBar>
          </x14:cfRule>
          <xm:sqref>AF474</xm:sqref>
        </x14:conditionalFormatting>
        <x14:conditionalFormatting xmlns:xm="http://schemas.microsoft.com/office/excel/2006/main">
          <x14:cfRule type="dataBar" id="{61AB5181-5009-49FF-A12F-9DD03AC0234F}">
            <x14:dataBar minLength="0" maxLength="100" border="1" negativeBarBorderColorSameAsPositive="0">
              <x14:cfvo type="autoMin"/>
              <x14:cfvo type="autoMax"/>
              <x14:borderColor rgb="FFD6007B"/>
              <x14:negativeFillColor rgb="FFFF0000"/>
              <x14:negativeBorderColor rgb="FFFF0000"/>
              <x14:axisColor rgb="FF000000"/>
            </x14:dataBar>
          </x14:cfRule>
          <xm:sqref>AF507</xm:sqref>
        </x14:conditionalFormatting>
        <x14:conditionalFormatting xmlns:xm="http://schemas.microsoft.com/office/excel/2006/main">
          <x14:cfRule type="dataBar" id="{7BADF7C5-F85C-40D0-BF1B-79F6C3ADC13B}">
            <x14:dataBar minLength="0" maxLength="100" border="1" negativeBarBorderColorSameAsPositive="0">
              <x14:cfvo type="autoMin"/>
              <x14:cfvo type="autoMax"/>
              <x14:borderColor rgb="FFD6007B"/>
              <x14:negativeFillColor rgb="FFFF0000"/>
              <x14:negativeBorderColor rgb="FFFF0000"/>
              <x14:axisColor rgb="FF000000"/>
            </x14:dataBar>
          </x14:cfRule>
          <xm:sqref>AF408:AH408</xm:sqref>
        </x14:conditionalFormatting>
        <x14:conditionalFormatting xmlns:xm="http://schemas.microsoft.com/office/excel/2006/main">
          <x14:cfRule type="dataBar" id="{FB83D493-39BF-411F-8D8B-03B3333AD623}">
            <x14:dataBar minLength="0" maxLength="100" border="1" negativeBarBorderColorSameAsPositive="0">
              <x14:cfvo type="autoMin"/>
              <x14:cfvo type="autoMax"/>
              <x14:borderColor rgb="FFD6007B"/>
              <x14:negativeFillColor rgb="FFFF0000"/>
              <x14:negativeBorderColor rgb="FFFF0000"/>
              <x14:axisColor rgb="FF000000"/>
            </x14:dataBar>
          </x14:cfRule>
          <xm:sqref>AH50:AH65</xm:sqref>
        </x14:conditionalFormatting>
        <x14:conditionalFormatting xmlns:xm="http://schemas.microsoft.com/office/excel/2006/main">
          <x14:cfRule type="dataBar" id="{86947CED-6636-46C6-9676-421E2612E533}">
            <x14:dataBar minLength="0" maxLength="100" border="1" negativeBarBorderColorSameAsPositive="0">
              <x14:cfvo type="autoMin"/>
              <x14:cfvo type="autoMax"/>
              <x14:borderColor rgb="FF008AEF"/>
              <x14:negativeFillColor rgb="FFFF0000"/>
              <x14:negativeBorderColor rgb="FFFF0000"/>
              <x14:axisColor rgb="FF000000"/>
            </x14:dataBar>
          </x14:cfRule>
          <xm:sqref>AJ30:AJ44</xm:sqref>
        </x14:conditionalFormatting>
        <x14:conditionalFormatting xmlns:xm="http://schemas.microsoft.com/office/excel/2006/main">
          <x14:cfRule type="dataBar" id="{4CDF4D1B-6290-4560-A82E-0B4ABBA0B861}">
            <x14:dataBar minLength="0" maxLength="100" border="1" negativeBarBorderColorSameAsPositive="0">
              <x14:cfvo type="autoMin"/>
              <x14:cfvo type="autoMax"/>
              <x14:borderColor rgb="FFD6007B"/>
              <x14:negativeFillColor rgb="FFFF0000"/>
              <x14:negativeBorderColor rgb="FFFF0000"/>
              <x14:axisColor rgb="FF000000"/>
            </x14:dataBar>
          </x14:cfRule>
          <xm:sqref>AK653:AL662</xm:sqref>
        </x14:conditionalFormatting>
        <x14:conditionalFormatting xmlns:xm="http://schemas.microsoft.com/office/excel/2006/main">
          <x14:cfRule type="dataBar" id="{00D56CDB-D702-48E6-9F5C-B342E2DBD8BD}">
            <x14:dataBar minLength="0" maxLength="100" border="1" negativeBarBorderColorSameAsPositive="0">
              <x14:cfvo type="autoMin"/>
              <x14:cfvo type="autoMax"/>
              <x14:borderColor rgb="FFD6007B"/>
              <x14:negativeFillColor rgb="FFFF0000"/>
              <x14:negativeBorderColor rgb="FFFF0000"/>
              <x14:axisColor rgb="FF000000"/>
            </x14:dataBar>
          </x14:cfRule>
          <x14:cfRule type="dataBar" id="{3BC295B5-5D5D-44CD-BA47-69E3B518D99A}">
            <x14:dataBar minLength="0" maxLength="100" border="1" negativeBarBorderColorSameAsPositive="0">
              <x14:cfvo type="autoMin"/>
              <x14:cfvo type="autoMax"/>
              <x14:borderColor rgb="FFD6007B"/>
              <x14:negativeFillColor rgb="FFFF0000"/>
              <x14:negativeBorderColor rgb="FFFF0000"/>
              <x14:axisColor rgb="FF000000"/>
            </x14:dataBar>
          </x14:cfRule>
          <xm:sqref>AK572:AP615</xm:sqref>
        </x14:conditionalFormatting>
        <x14:conditionalFormatting xmlns:xm="http://schemas.microsoft.com/office/excel/2006/main">
          <x14:cfRule type="dataBar" id="{1D9B2D3E-33C3-4108-B8C9-EE3113B9FCAC}">
            <x14:dataBar minLength="0" maxLength="100" border="1" negativeBarBorderColorSameAsPositive="0">
              <x14:cfvo type="autoMin"/>
              <x14:cfvo type="autoMax"/>
              <x14:borderColor rgb="FF008AEF"/>
              <x14:negativeFillColor rgb="FFFF0000"/>
              <x14:negativeBorderColor rgb="FFFF0000"/>
              <x14:axisColor rgb="FF000000"/>
            </x14:dataBar>
          </x14:cfRule>
          <xm:sqref>AM472:AO472</xm:sqref>
        </x14:conditionalFormatting>
        <x14:conditionalFormatting xmlns:xm="http://schemas.microsoft.com/office/excel/2006/main">
          <x14:cfRule type="dataBar" id="{0A93E0D0-D7A5-4EC4-96FE-F2CE90E15AC8}">
            <x14:dataBar minLength="0" maxLength="100" border="1" negativeBarBorderColorSameAsPositive="0">
              <x14:cfvo type="autoMin"/>
              <x14:cfvo type="autoMax"/>
              <x14:borderColor rgb="FFD6007B"/>
              <x14:negativeFillColor rgb="FFFF0000"/>
              <x14:negativeBorderColor rgb="FFFF0000"/>
              <x14:axisColor rgb="FF000000"/>
            </x14:dataBar>
          </x14:cfRule>
          <xm:sqref>AP424:AP429 AD424:AE429</xm:sqref>
        </x14:conditionalFormatting>
        <x14:conditionalFormatting xmlns:xm="http://schemas.microsoft.com/office/excel/2006/main">
          <x14:cfRule type="dataBar" id="{D540F9A2-A261-4022-BF48-75D3F21CD87D}">
            <x14:dataBar minLength="0" maxLength="100" border="1" negativeBarBorderColorSameAsPositive="0">
              <x14:cfvo type="autoMin"/>
              <x14:cfvo type="autoMax"/>
              <x14:borderColor rgb="FFD6007B"/>
              <x14:negativeFillColor rgb="FFFF0000"/>
              <x14:negativeBorderColor rgb="FFFF0000"/>
              <x14:axisColor rgb="FF000000"/>
            </x14:dataBar>
          </x14:cfRule>
          <xm:sqref>AP408:AQ408 AD408:AE408</xm:sqref>
        </x14:conditionalFormatting>
        <x14:conditionalFormatting xmlns:xm="http://schemas.microsoft.com/office/excel/2006/main">
          <x14:cfRule type="dataBar" id="{9E1ED579-A34C-43BB-A4E0-3F997A8E99AD}">
            <x14:dataBar minLength="0" maxLength="100" border="1" negativeBarBorderColorSameAsPositive="0">
              <x14:cfvo type="autoMin"/>
              <x14:cfvo type="autoMax"/>
              <x14:borderColor rgb="FF008AEF"/>
              <x14:negativeFillColor rgb="FFFF0000"/>
              <x14:negativeBorderColor rgb="FFFF0000"/>
              <x14:axisColor rgb="FF000000"/>
            </x14:dataBar>
          </x14:cfRule>
          <xm:sqref>AP408:AR408 AD408:AE408</xm:sqref>
        </x14:conditionalFormatting>
        <x14:conditionalFormatting xmlns:xm="http://schemas.microsoft.com/office/excel/2006/main">
          <x14:cfRule type="dataBar" id="{BE1B9B3A-21E3-4942-A1E6-307AAABDCDD6}">
            <x14:dataBar minLength="0" maxLength="100" border="1" negativeBarBorderColorSameAsPositive="0">
              <x14:cfvo type="autoMin"/>
              <x14:cfvo type="autoMax"/>
              <x14:borderColor rgb="FFD6007B"/>
              <x14:negativeFillColor rgb="FFFF0000"/>
              <x14:negativeBorderColor rgb="FFFF0000"/>
              <x14:axisColor rgb="FF000000"/>
            </x14:dataBar>
          </x14:cfRule>
          <x14:cfRule type="dataBar" id="{45108880-6B81-48B0-A9C2-31B110233D4D}">
            <x14:dataBar minLength="0" maxLength="100" border="1" negativeBarBorderColorSameAsPositive="0">
              <x14:cfvo type="autoMin"/>
              <x14:cfvo type="autoMax"/>
              <x14:borderColor rgb="FF008AEF"/>
              <x14:negativeFillColor rgb="FFFF0000"/>
              <x14:negativeBorderColor rgb="FFFF0000"/>
              <x14:axisColor rgb="FF000000"/>
            </x14:dataBar>
          </x14:cfRule>
          <xm:sqref>AQ398:AQ402</xm:sqref>
        </x14:conditionalFormatting>
        <x14:conditionalFormatting xmlns:xm="http://schemas.microsoft.com/office/excel/2006/main">
          <x14:cfRule type="dataBar" id="{630053B8-38F6-47C0-ADD4-C4A613D2601E}">
            <x14:dataBar minLength="0" maxLength="100" border="1" negativeBarBorderColorSameAsPositive="0">
              <x14:cfvo type="autoMin"/>
              <x14:cfvo type="autoMax"/>
              <x14:borderColor rgb="FFD6007B"/>
              <x14:negativeFillColor rgb="FFFF0000"/>
              <x14:negativeBorderColor rgb="FFFF0000"/>
              <x14:axisColor rgb="FF000000"/>
            </x14:dataBar>
          </x14:cfRule>
          <xm:sqref>AQ398:AR402 AE398:AF402</xm:sqref>
        </x14:conditionalFormatting>
        <x14:conditionalFormatting xmlns:xm="http://schemas.microsoft.com/office/excel/2006/main">
          <x14:cfRule type="dataBar" id="{458CF38C-2076-44D6-B74C-A12492D5BA2F}">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0C6717CA-4942-4AF4-A2AC-BE44C38C459D}">
            <x14:dataBar minLength="0" maxLength="100" border="1" negativeBarBorderColorSameAsPositive="0">
              <x14:cfvo type="autoMin"/>
              <x14:cfvo type="autoMax"/>
              <x14:borderColor rgb="FF63C384"/>
              <x14:negativeFillColor rgb="FFFF0000"/>
              <x14:negativeBorderColor rgb="FFFF0000"/>
              <x14:axisColor rgb="FF000000"/>
            </x14:dataBar>
          </x14:cfRule>
          <x14:cfRule type="dataBar" id="{E82A093A-4994-4FFC-BA41-9CB1EDEF2340}">
            <x14:dataBar minLength="0" maxLength="100" border="1" negativeBarBorderColorSameAsPositive="0">
              <x14:cfvo type="autoMin"/>
              <x14:cfvo type="autoMax"/>
              <x14:borderColor rgb="FF63C384"/>
              <x14:negativeFillColor rgb="FFFF0000"/>
              <x14:negativeBorderColor rgb="FFFF0000"/>
              <x14:axisColor rgb="FF000000"/>
            </x14:dataBar>
          </x14:cfRule>
          <xm:sqref>AV199:AW261 AZ199:BB261</xm:sqref>
        </x14:conditionalFormatting>
        <x14:conditionalFormatting xmlns:xm="http://schemas.microsoft.com/office/excel/2006/main">
          <x14:cfRule type="dataBar" id="{ED6B4D97-1CC5-4115-9543-DE449ACE1F98}">
            <x14:dataBar minLength="0" maxLength="100" border="1" negativeBarBorderColorSameAsPositive="0">
              <x14:cfvo type="autoMin"/>
              <x14:cfvo type="autoMax"/>
              <x14:borderColor rgb="FFFFB628"/>
              <x14:negativeFillColor rgb="FFFF0000"/>
              <x14:negativeBorderColor rgb="FFFF0000"/>
              <x14:axisColor rgb="FF000000"/>
            </x14:dataBar>
          </x14:cfRule>
          <xm:sqref>AV152:BA166</xm:sqref>
        </x14:conditionalFormatting>
        <x14:conditionalFormatting xmlns:xm="http://schemas.microsoft.com/office/excel/2006/main">
          <x14:cfRule type="dataBar" id="{26D04B0B-B0EA-494F-B7C1-AC8B5F9A2E82}">
            <x14:dataBar minLength="0" maxLength="100" border="1" negativeBarBorderColorSameAsPositive="0">
              <x14:cfvo type="autoMin"/>
              <x14:cfvo type="autoMax"/>
              <x14:borderColor rgb="FFFFB628"/>
              <x14:negativeFillColor rgb="FFFF0000"/>
              <x14:negativeBorderColor rgb="FFFF0000"/>
              <x14:axisColor rgb="FF000000"/>
            </x14:dataBar>
          </x14:cfRule>
          <xm:sqref>AV269:BA331</xm:sqref>
        </x14:conditionalFormatting>
        <x14:conditionalFormatting xmlns:xm="http://schemas.microsoft.com/office/excel/2006/main">
          <x14:cfRule type="dataBar" id="{E8AD2FCE-F478-4BDD-9C00-9D73A3369311}">
            <x14:dataBar minLength="0" maxLength="100" border="1" negativeBarBorderColorSameAsPositive="0">
              <x14:cfvo type="autoMin"/>
              <x14:cfvo type="autoMax"/>
              <x14:borderColor rgb="FF63C384"/>
              <x14:negativeFillColor rgb="FFFF0000"/>
              <x14:negativeBorderColor rgb="FFFF0000"/>
              <x14:axisColor rgb="FF000000"/>
            </x14:dataBar>
          </x14:cfRule>
          <x14:cfRule type="dataBar" id="{2FC10283-77FC-4770-A13D-FCB5026A00AD}">
            <x14:dataBar minLength="0" maxLength="100" border="1" negativeBarBorderColorSameAsPositive="0">
              <x14:cfvo type="autoMin"/>
              <x14:cfvo type="autoMax"/>
              <x14:borderColor rgb="FF63C384"/>
              <x14:negativeFillColor rgb="FFFF0000"/>
              <x14:negativeBorderColor rgb="FFFF0000"/>
              <x14:axisColor rgb="FF000000"/>
            </x14:dataBar>
          </x14:cfRule>
          <x14:cfRule type="dataBar" id="{66FDE16A-115B-4FC7-A76E-C10EBF84039F}">
            <x14:dataBar minLength="0" maxLength="100" border="1" negativeBarBorderColorSameAsPositive="0">
              <x14:cfvo type="autoMin"/>
              <x14:cfvo type="autoMax"/>
              <x14:borderColor rgb="FF008AEF"/>
              <x14:negativeFillColor rgb="FFFF0000"/>
              <x14:negativeBorderColor rgb="FFFF0000"/>
              <x14:axisColor rgb="FF000000"/>
            </x14:dataBar>
          </x14:cfRule>
          <xm:sqref>AV71:BB71 AV30:AW70 AZ30:BB70</xm:sqref>
        </x14:conditionalFormatting>
        <x14:conditionalFormatting xmlns:xm="http://schemas.microsoft.com/office/excel/2006/main">
          <x14:cfRule type="dataBar" id="{2BB2CDFE-FF95-4940-B085-469C651FE80B}">
            <x14:dataBar minLength="0" maxLength="100" border="1" negativeBarBorderColorSameAsPositive="0">
              <x14:cfvo type="autoMin"/>
              <x14:cfvo type="autoMax"/>
              <x14:borderColor rgb="FF63C384"/>
              <x14:negativeFillColor rgb="FFFF0000"/>
              <x14:negativeBorderColor rgb="FFFF0000"/>
              <x14:axisColor rgb="FF000000"/>
            </x14:dataBar>
          </x14:cfRule>
          <xm:sqref>AV131:BB145</xm:sqref>
        </x14:conditionalFormatting>
        <x14:conditionalFormatting xmlns:xm="http://schemas.microsoft.com/office/excel/2006/main">
          <x14:cfRule type="dataBar" id="{AD1D6C21-E493-4255-8DB8-91C0E57EDF11}">
            <x14:dataBar minLength="0" maxLength="100" border="1" negativeBarBorderColorSameAsPositive="0">
              <x14:cfvo type="autoMin"/>
              <x14:cfvo type="autoMax"/>
              <x14:borderColor rgb="FF63C384"/>
              <x14:negativeFillColor rgb="FFFF0000"/>
              <x14:negativeBorderColor rgb="FFFF0000"/>
              <x14:axisColor rgb="FF000000"/>
            </x14:dataBar>
          </x14:cfRule>
          <x14:cfRule type="dataBar" id="{B68C49CB-5DBE-458A-A73D-279FC4603632}">
            <x14:dataBar minLength="0" maxLength="100" border="1" negativeBarBorderColorSameAsPositive="0">
              <x14:cfvo type="autoMin"/>
              <x14:cfvo type="autoMax"/>
              <x14:borderColor rgb="FF63C384"/>
              <x14:negativeFillColor rgb="FFFF0000"/>
              <x14:negativeBorderColor rgb="FFFF0000"/>
              <x14:axisColor rgb="FF000000"/>
            </x14:dataBar>
          </x14:cfRule>
          <xm:sqref>AV86:BC127</xm:sqref>
        </x14:conditionalFormatting>
        <x14:conditionalFormatting xmlns:xm="http://schemas.microsoft.com/office/excel/2006/main">
          <x14:cfRule type="dataBar" id="{2F9DFD8A-8B1F-4DAE-899E-4210D59103C5}">
            <x14:dataBar minLength="0" maxLength="100" border="1" negativeBarBorderColorSameAsPositive="0">
              <x14:cfvo type="autoMin"/>
              <x14:cfvo type="autoMax"/>
              <x14:borderColor rgb="FFFFB628"/>
              <x14:negativeFillColor rgb="FFFF0000"/>
              <x14:negativeBorderColor rgb="FFFF0000"/>
              <x14:axisColor rgb="FF000000"/>
            </x14:dataBar>
          </x14:cfRule>
          <xm:sqref>AV131:BC145</xm:sqref>
        </x14:conditionalFormatting>
        <x14:conditionalFormatting xmlns:xm="http://schemas.microsoft.com/office/excel/2006/main">
          <x14:cfRule type="dataBar" id="{285334EF-ACB3-4C8E-ADFD-FCF2D62C289E}">
            <x14:dataBar minLength="0" maxLength="100" border="1" negativeBarBorderColorSameAsPositive="0">
              <x14:cfvo type="autoMin"/>
              <x14:cfvo type="autoMax"/>
              <x14:borderColor rgb="FF63C384"/>
              <x14:negativeFillColor rgb="FFFF0000"/>
              <x14:negativeBorderColor rgb="FFFF0000"/>
              <x14:axisColor rgb="FF000000"/>
            </x14:dataBar>
          </x14:cfRule>
          <xm:sqref>AV152:BC166</xm:sqref>
        </x14:conditionalFormatting>
        <x14:conditionalFormatting xmlns:xm="http://schemas.microsoft.com/office/excel/2006/main">
          <x14:cfRule type="dataBar" id="{BCD2C99C-42EF-42B9-B679-935DCA01D5BB}">
            <x14:dataBar minLength="0" maxLength="100" border="1" negativeBarBorderColorSameAsPositive="0">
              <x14:cfvo type="autoMin"/>
              <x14:cfvo type="autoMax"/>
              <x14:borderColor rgb="FF63C384"/>
              <x14:negativeFillColor rgb="FFFF0000"/>
              <x14:negativeBorderColor rgb="FFFF0000"/>
              <x14:axisColor rgb="FF000000"/>
            </x14:dataBar>
          </x14:cfRule>
          <xm:sqref>AV269:BC331</xm:sqref>
        </x14:conditionalFormatting>
        <x14:conditionalFormatting xmlns:xm="http://schemas.microsoft.com/office/excel/2006/main">
          <x14:cfRule type="dataBar" id="{2F04139A-26DA-45A8-97D9-1859BE939D7B}">
            <x14:dataBar minLength="0" maxLength="100" border="1" negativeBarBorderColorSameAsPositive="0">
              <x14:cfvo type="autoMin"/>
              <x14:cfvo type="autoMax"/>
              <x14:borderColor rgb="FFFFB628"/>
              <x14:negativeFillColor rgb="FFFF0000"/>
              <x14:negativeBorderColor rgb="FFFF0000"/>
              <x14:axisColor rgb="FF000000"/>
            </x14:dataBar>
          </x14:cfRule>
          <xm:sqref>AV199:BD261</xm:sqref>
        </x14:conditionalFormatting>
        <x14:conditionalFormatting xmlns:xm="http://schemas.microsoft.com/office/excel/2006/main">
          <x14:cfRule type="dataBar" id="{272509FD-B94F-4E8D-A930-742F6A67E39C}">
            <x14:dataBar minLength="0" maxLength="100" border="1" negativeBarBorderColorSameAsPositive="0">
              <x14:cfvo type="autoMin"/>
              <x14:cfvo type="autoMax"/>
              <x14:borderColor rgb="FFFFB628"/>
              <x14:negativeFillColor rgb="FFFF0000"/>
              <x14:negativeBorderColor rgb="FFFF0000"/>
              <x14:axisColor rgb="FF000000"/>
            </x14:dataBar>
          </x14:cfRule>
          <xm:sqref>AW171:AW177</xm:sqref>
        </x14:conditionalFormatting>
        <x14:conditionalFormatting xmlns:xm="http://schemas.microsoft.com/office/excel/2006/main">
          <x14:cfRule type="dataBar" id="{28B4FC88-78F3-40DC-B884-0AE0903E428D}">
            <x14:dataBar minLength="0" maxLength="100" border="1" negativeBarBorderColorSameAsPositive="0">
              <x14:cfvo type="autoMin"/>
              <x14:cfvo type="autoMax"/>
              <x14:borderColor rgb="FF63C384"/>
              <x14:negativeFillColor rgb="FFFF0000"/>
              <x14:negativeBorderColor rgb="FFFF0000"/>
              <x14:axisColor rgb="FF000000"/>
            </x14:dataBar>
          </x14:cfRule>
          <xm:sqref>AW171:AW178</xm:sqref>
        </x14:conditionalFormatting>
        <x14:conditionalFormatting xmlns:xm="http://schemas.microsoft.com/office/excel/2006/main">
          <x14:cfRule type="dataBar" id="{49FEDCBE-9ECE-4A0A-B462-00C24B7DAF66}">
            <x14:dataBar minLength="0" maxLength="100" border="1" negativeBarBorderColorSameAsPositive="0">
              <x14:cfvo type="autoMin"/>
              <x14:cfvo type="autoMax"/>
              <x14:borderColor rgb="FFFFB628"/>
              <x14:negativeFillColor rgb="FFFF0000"/>
              <x14:negativeBorderColor rgb="FFFF0000"/>
              <x14:axisColor rgb="FF000000"/>
            </x14:dataBar>
          </x14:cfRule>
          <xm:sqref>AW186:AW192</xm:sqref>
        </x14:conditionalFormatting>
        <x14:conditionalFormatting xmlns:xm="http://schemas.microsoft.com/office/excel/2006/main">
          <x14:cfRule type="dataBar" id="{33433F82-F795-4E03-ACA4-DD3A7F3D16B8}">
            <x14:dataBar minLength="0" maxLength="100" border="1" negativeBarBorderColorSameAsPositive="0">
              <x14:cfvo type="autoMin"/>
              <x14:cfvo type="autoMax"/>
              <x14:borderColor rgb="FFFFB628"/>
              <x14:negativeFillColor rgb="FFFF0000"/>
              <x14:negativeBorderColor rgb="FFFF0000"/>
              <x14:axisColor rgb="FF000000"/>
            </x14:dataBar>
          </x14:cfRule>
          <xm:sqref>AW336:AW340</xm:sqref>
        </x14:conditionalFormatting>
        <x14:conditionalFormatting xmlns:xm="http://schemas.microsoft.com/office/excel/2006/main">
          <x14:cfRule type="dataBar" id="{847B1B7E-140B-440B-9B43-6DE9D53D387A}">
            <x14:dataBar minLength="0" maxLength="100" border="1" negativeBarBorderColorSameAsPositive="0">
              <x14:cfvo type="autoMin"/>
              <x14:cfvo type="autoMax"/>
              <x14:borderColor rgb="FFFFB628"/>
              <x14:negativeFillColor rgb="FFFF0000"/>
              <x14:negativeBorderColor rgb="FFFF0000"/>
              <x14:axisColor rgb="FF000000"/>
            </x14:dataBar>
          </x14:cfRule>
          <xm:sqref>AW365:AW373</xm:sqref>
        </x14:conditionalFormatting>
        <x14:conditionalFormatting xmlns:xm="http://schemas.microsoft.com/office/excel/2006/main">
          <x14:cfRule type="dataBar" id="{19635268-B338-436A-8439-AD53F6795D50}">
            <x14:dataBar minLength="0" maxLength="100" border="1" negativeBarBorderColorSameAsPositive="0">
              <x14:cfvo type="autoMin"/>
              <x14:cfvo type="autoMax"/>
              <x14:borderColor rgb="FF008AEF"/>
              <x14:negativeFillColor rgb="FFFF0000"/>
              <x14:negativeBorderColor rgb="FFFF0000"/>
              <x14:axisColor rgb="FF000000"/>
            </x14:dataBar>
          </x14:cfRule>
          <xm:sqref>AW171:AX182</xm:sqref>
        </x14:conditionalFormatting>
        <x14:conditionalFormatting xmlns:xm="http://schemas.microsoft.com/office/excel/2006/main">
          <x14:cfRule type="dataBar" id="{A270DE74-A93E-4ECA-9487-BD839F1E1B30}">
            <x14:dataBar minLength="0" maxLength="100" border="1" negativeBarBorderColorSameAsPositive="0">
              <x14:cfvo type="autoMin"/>
              <x14:cfvo type="autoMax"/>
              <x14:borderColor rgb="FF008AEF"/>
              <x14:negativeFillColor rgb="FFFF0000"/>
              <x14:negativeBorderColor rgb="FFFF0000"/>
              <x14:axisColor rgb="FF000000"/>
            </x14:dataBar>
          </x14:cfRule>
          <xm:sqref>AW186:AX194</xm:sqref>
        </x14:conditionalFormatting>
        <x14:conditionalFormatting xmlns:xm="http://schemas.microsoft.com/office/excel/2006/main">
          <x14:cfRule type="dataBar" id="{B0EA14BD-FFE4-40EA-A522-3005EA311226}">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375CB187-5626-494F-A99B-483806392F64}">
            <x14:dataBar minLength="0" maxLength="100" border="1" negativeBarBorderColorSameAsPositive="0">
              <x14:cfvo type="autoMin"/>
              <x14:cfvo type="autoMax"/>
              <x14:borderColor rgb="FF63C384"/>
              <x14:negativeFillColor rgb="FFFF0000"/>
              <x14:negativeBorderColor rgb="FFFF0000"/>
              <x14:axisColor rgb="FF000000"/>
            </x14:dataBar>
          </x14:cfRule>
          <x14:cfRule type="dataBar" id="{8DA621E0-D6AB-4C1F-AE18-B62DCCA622E3}">
            <x14:dataBar minLength="0" maxLength="100" border="1" negativeBarBorderColorSameAsPositive="0">
              <x14:cfvo type="autoMin"/>
              <x14:cfvo type="autoMax"/>
              <x14:borderColor rgb="FF63C384"/>
              <x14:negativeFillColor rgb="FFFF0000"/>
              <x14:negativeBorderColor rgb="FFFF0000"/>
              <x14:axisColor rgb="FF000000"/>
            </x14:dataBar>
          </x14:cfRule>
          <xm:sqref>AX30:AX70</xm:sqref>
        </x14:conditionalFormatting>
        <x14:conditionalFormatting xmlns:xm="http://schemas.microsoft.com/office/excel/2006/main">
          <x14:cfRule type="dataBar" id="{68794BE0-6A66-40C0-9FE6-8CA8D3C2BC23}">
            <x14:dataBar minLength="0" maxLength="100" border="1" negativeBarBorderColorSameAsPositive="0">
              <x14:cfvo type="autoMin"/>
              <x14:cfvo type="autoMax"/>
              <x14:borderColor rgb="FF63C384"/>
              <x14:negativeFillColor rgb="FFFF0000"/>
              <x14:negativeBorderColor rgb="FFFF0000"/>
              <x14:axisColor rgb="FF000000"/>
            </x14:dataBar>
          </x14:cfRule>
          <x14:cfRule type="dataBar" id="{6820DDA4-B2FB-497E-B8F9-66DB67589E5B}">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585FE3FD-A1BF-416B-9B34-ABCF9E03DEC5}">
            <x14:dataBar minLength="0" maxLength="100" border="1" negativeBarBorderColorSameAsPositive="0">
              <x14:cfvo type="autoMin"/>
              <x14:cfvo type="autoMax"/>
              <x14:borderColor rgb="FF63C384"/>
              <x14:negativeFillColor rgb="FFFF0000"/>
              <x14:negativeBorderColor rgb="FFFF0000"/>
              <x14:axisColor rgb="FF000000"/>
            </x14:dataBar>
          </x14:cfRule>
          <xm:sqref>AX199:AX261</xm:sqref>
        </x14:conditionalFormatting>
        <x14:conditionalFormatting xmlns:xm="http://schemas.microsoft.com/office/excel/2006/main">
          <x14:cfRule type="dataBar" id="{C883E34D-8FA7-4752-A60A-D92644E77259}">
            <x14:dataBar minLength="0" maxLength="100" border="1" negativeBarBorderColorSameAsPositive="0">
              <x14:cfvo type="autoMin"/>
              <x14:cfvo type="autoMax"/>
              <x14:borderColor rgb="FF63C384"/>
              <x14:negativeFillColor rgb="FFFF0000"/>
              <x14:negativeBorderColor rgb="FFFF0000"/>
              <x14:axisColor rgb="FF000000"/>
            </x14:dataBar>
          </x14:cfRule>
          <x14:cfRule type="dataBar" id="{FA599E1A-A0F2-48CE-8D07-B19ECDD55C1A}">
            <x14:dataBar minLength="0" maxLength="100" border="1" negativeBarBorderColorSameAsPositive="0">
              <x14:cfvo type="autoMin"/>
              <x14:cfvo type="autoMax"/>
              <x14:borderColor rgb="FF63C384"/>
              <x14:negativeFillColor rgb="FFFF0000"/>
              <x14:negativeBorderColor rgb="FFFF0000"/>
              <x14:axisColor rgb="FF000000"/>
            </x14:dataBar>
          </x14:cfRule>
          <x14:cfRule type="dataBar" id="{B6C708BE-F95A-4EDF-BD1D-95FB0E1D802B}">
            <x14:dataBar minLength="0" maxLength="100" border="1" negativeBarBorderColorSameAsPositive="0">
              <x14:cfvo type="autoMin"/>
              <x14:cfvo type="autoMax"/>
              <x14:borderColor rgb="FF008AEF"/>
              <x14:negativeFillColor rgb="FFFF0000"/>
              <x14:negativeBorderColor rgb="FFFF0000"/>
              <x14:axisColor rgb="FF000000"/>
            </x14:dataBar>
          </x14:cfRule>
          <xm:sqref>AY30:AY70</xm:sqref>
        </x14:conditionalFormatting>
        <x14:conditionalFormatting xmlns:xm="http://schemas.microsoft.com/office/excel/2006/main">
          <x14:cfRule type="dataBar" id="{4463F10B-90AF-4315-AE18-25F3B85F40BB}">
            <x14:dataBar minLength="0" maxLength="100" border="1" negativeBarBorderColorSameAsPositive="0">
              <x14:cfvo type="autoMin"/>
              <x14:cfvo type="autoMax"/>
              <x14:borderColor rgb="FF63C384"/>
              <x14:negativeFillColor rgb="FFFF0000"/>
              <x14:negativeBorderColor rgb="FFFF0000"/>
              <x14:axisColor rgb="FF000000"/>
            </x14:dataBar>
          </x14:cfRule>
          <x14:cfRule type="dataBar" id="{D7A930E9-5A0E-4FAB-A15D-9EEDFCE90AE1}">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31107506-A6A4-483B-8F07-B71FF205DB27}">
            <x14:dataBar minLength="0" maxLength="100" border="1" negativeBarBorderColorSameAsPositive="0">
              <x14:cfvo type="autoMin"/>
              <x14:cfvo type="autoMax"/>
              <x14:borderColor rgb="FF63C384"/>
              <x14:negativeFillColor rgb="FFFF0000"/>
              <x14:negativeBorderColor rgb="FFFF0000"/>
              <x14:axisColor rgb="FF000000"/>
            </x14:dataBar>
          </x14:cfRule>
          <xm:sqref>AY199:AY261</xm:sqref>
        </x14:conditionalFormatting>
        <x14:conditionalFormatting xmlns:xm="http://schemas.microsoft.com/office/excel/2006/main">
          <x14:cfRule type="dataBar" id="{07C3892C-0A0B-4E04-B86D-CE3139E929F7}">
            <x14:dataBar minLength="0" maxLength="100" border="1" negativeBarBorderColorSameAsPositive="0">
              <x14:cfvo type="autoMin"/>
              <x14:cfvo type="autoMax"/>
              <x14:borderColor rgb="FFFFB628"/>
              <x14:negativeFillColor rgb="FFFF0000"/>
              <x14:negativeBorderColor rgb="FFFF0000"/>
              <x14:axisColor rgb="FF000000"/>
            </x14:dataBar>
          </x14:cfRule>
          <xm:sqref>AZ345:BA348</xm:sqref>
        </x14:conditionalFormatting>
        <x14:conditionalFormatting xmlns:xm="http://schemas.microsoft.com/office/excel/2006/main">
          <x14:cfRule type="dataBar" id="{677843BA-173B-4AC7-B0AF-2D883A8DF008}">
            <x14:dataBar minLength="0" maxLength="100" border="1" negativeBarBorderColorSameAsPositive="0">
              <x14:cfvo type="autoMin"/>
              <x14:cfvo type="autoMax"/>
              <x14:borderColor rgb="FFFFB628"/>
              <x14:negativeFillColor rgb="FFFF0000"/>
              <x14:negativeBorderColor rgb="FFFF0000"/>
              <x14:axisColor rgb="FF000000"/>
            </x14:dataBar>
          </x14:cfRule>
          <xm:sqref>AZ350:BA355</xm:sqref>
        </x14:conditionalFormatting>
        <x14:conditionalFormatting xmlns:xm="http://schemas.microsoft.com/office/excel/2006/main">
          <x14:cfRule type="dataBar" id="{46DB7900-0E38-4054-A460-C0DEA9E49DE2}">
            <x14:dataBar minLength="0" maxLength="100" border="1" negativeBarBorderColorSameAsPositive="0">
              <x14:cfvo type="autoMin"/>
              <x14:cfvo type="autoMax"/>
              <x14:borderColor rgb="FFFFB628"/>
              <x14:negativeFillColor rgb="FFFF0000"/>
              <x14:negativeBorderColor rgb="FFFF0000"/>
              <x14:axisColor rgb="FF000000"/>
            </x14:dataBar>
          </x14:cfRule>
          <xm:sqref>AZ361:BB361</xm:sqref>
        </x14:conditionalFormatting>
        <x14:conditionalFormatting xmlns:xm="http://schemas.microsoft.com/office/excel/2006/main">
          <x14:cfRule type="dataBar" id="{CEB836F0-B2ED-4932-9C7D-3CA0D1AF5BA0}">
            <x14:dataBar minLength="0" maxLength="100" border="1" negativeBarBorderColorSameAsPositive="0">
              <x14:cfvo type="autoMin"/>
              <x14:cfvo type="autoMax"/>
              <x14:borderColor rgb="FF63C384"/>
              <x14:negativeFillColor rgb="FFFF0000"/>
              <x14:negativeBorderColor rgb="FFFF0000"/>
              <x14:axisColor rgb="FF000000"/>
            </x14:dataBar>
          </x14:cfRule>
          <x14:cfRule type="dataBar" id="{087A9B1B-F976-4825-9A7C-5A9DC121845A}">
            <x14:dataBar minLength="0" maxLength="100" border="1" negativeBarBorderColorSameAsPositive="0">
              <x14:cfvo type="autoMin"/>
              <x14:cfvo type="autoMax"/>
              <x14:borderColor rgb="FF008AEF"/>
              <x14:negativeFillColor rgb="FFFF0000"/>
              <x14:negativeBorderColor rgb="FFFF0000"/>
              <x14:axisColor rgb="FF000000"/>
            </x14:dataBar>
          </x14:cfRule>
          <xm:sqref>AZ361:BC361</xm:sqref>
        </x14:conditionalFormatting>
        <x14:conditionalFormatting xmlns:xm="http://schemas.microsoft.com/office/excel/2006/main">
          <x14:cfRule type="dataBar" id="{9B33D912-BC78-4419-8646-0FDAF458E995}">
            <x14:dataBar minLength="0" maxLength="100" border="1" negativeBarBorderColorSameAsPositive="0">
              <x14:cfvo type="autoMin"/>
              <x14:cfvo type="autoMax"/>
              <x14:borderColor rgb="FF63C384"/>
              <x14:negativeFillColor rgb="FFFF0000"/>
              <x14:negativeBorderColor rgb="FFFF0000"/>
              <x14:axisColor rgb="FF000000"/>
            </x14:dataBar>
          </x14:cfRule>
          <xm:sqref>BB345:BB348</xm:sqref>
        </x14:conditionalFormatting>
        <x14:conditionalFormatting xmlns:xm="http://schemas.microsoft.com/office/excel/2006/main">
          <x14:cfRule type="dataBar" id="{41893E92-9751-4CE7-9113-6D6496F573A8}">
            <x14:dataBar minLength="0" maxLength="100" border="1" negativeBarBorderColorSameAsPositive="0">
              <x14:cfvo type="autoMin"/>
              <x14:cfvo type="autoMax"/>
              <x14:borderColor rgb="FF63C384"/>
              <x14:negativeFillColor rgb="FFFF0000"/>
              <x14:negativeBorderColor rgb="FFFF0000"/>
              <x14:axisColor rgb="FF000000"/>
            </x14:dataBar>
          </x14:cfRule>
          <xm:sqref>BB350:BB355</xm:sqref>
        </x14:conditionalFormatting>
        <x14:conditionalFormatting xmlns:xm="http://schemas.microsoft.com/office/excel/2006/main">
          <x14:cfRule type="dataBar" id="{EFE6222E-F7D6-4D08-B352-843CAE75CF59}">
            <x14:dataBar minLength="0" maxLength="100" border="1" negativeBarBorderColorSameAsPositive="0">
              <x14:cfvo type="autoMin"/>
              <x14:cfvo type="autoMax"/>
              <x14:borderColor rgb="FF63C384"/>
              <x14:negativeFillColor rgb="FFFF0000"/>
              <x14:negativeBorderColor rgb="FFFF0000"/>
              <x14:axisColor rgb="FF000000"/>
            </x14:dataBar>
          </x14:cfRule>
          <xm:sqref>BE131:BF145</xm:sqref>
        </x14:conditionalFormatting>
        <x14:conditionalFormatting xmlns:xm="http://schemas.microsoft.com/office/excel/2006/main">
          <x14:cfRule type="dataBar" id="{0424F2CB-BA8D-4129-9BC0-A88F7A2B7715}">
            <x14:dataBar minLength="0" maxLength="100" border="1" negativeBarBorderColorSameAsPositive="0">
              <x14:cfvo type="autoMin"/>
              <x14:cfvo type="autoMax"/>
              <x14:borderColor rgb="FF63C384"/>
              <x14:negativeFillColor rgb="FFFF0000"/>
              <x14:negativeBorderColor rgb="FFFF0000"/>
              <x14:axisColor rgb="FF000000"/>
            </x14:dataBar>
          </x14:cfRule>
          <x14:cfRule type="dataBar" id="{13764852-18ED-4CED-BA36-6B5A1B24BBD9}">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B699FD49-DE4B-48CE-86FE-5CD631733165}">
            <x14:dataBar minLength="0" maxLength="100" border="1" negativeBarBorderColorSameAsPositive="0">
              <x14:cfvo type="autoMin"/>
              <x14:cfvo type="autoMax"/>
              <x14:borderColor rgb="FF63C384"/>
              <x14:negativeFillColor rgb="FFFF0000"/>
              <x14:negativeBorderColor rgb="FFFF0000"/>
              <x14:axisColor rgb="FF000000"/>
            </x14:dataBar>
          </x14:cfRule>
          <xm:sqref>BF30:BF70</xm:sqref>
        </x14:conditionalFormatting>
        <x14:conditionalFormatting xmlns:xm="http://schemas.microsoft.com/office/excel/2006/main">
          <x14:cfRule type="dataBar" id="{85172D06-84A6-4765-A7C3-2AA241EE2157}">
            <x14:dataBar minLength="0" maxLength="100" border="1" negativeBarBorderColorSameAsPositive="0">
              <x14:cfvo type="autoMin"/>
              <x14:cfvo type="autoMax"/>
              <x14:borderColor rgb="FF63C384"/>
              <x14:negativeFillColor rgb="FFFF0000"/>
              <x14:negativeBorderColor rgb="FFFF0000"/>
              <x14:axisColor rgb="FF000000"/>
            </x14:dataBar>
          </x14:cfRule>
          <x14:cfRule type="dataBar" id="{BEC4E502-AE55-415B-8920-703E62E6BCFB}">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11DF59E7-569A-43B1-98A1-AA09212D7672}">
            <x14:dataBar minLength="0" maxLength="100" border="1" negativeBarBorderColorSameAsPositive="0">
              <x14:cfvo type="autoMin"/>
              <x14:cfvo type="autoMax"/>
              <x14:borderColor rgb="FF63C384"/>
              <x14:negativeFillColor rgb="FFFF0000"/>
              <x14:negativeBorderColor rgb="FFFF0000"/>
              <x14:axisColor rgb="FF000000"/>
            </x14:dataBar>
          </x14:cfRule>
          <xm:sqref>BF199:BG261</xm:sqref>
        </x14:conditionalFormatting>
        <x14:conditionalFormatting xmlns:xm="http://schemas.microsoft.com/office/excel/2006/main">
          <x14:cfRule type="dataBar" id="{D97A3A34-9DF2-4CF7-ABCA-C3530C8CAB9E}">
            <x14:dataBar minLength="0" maxLength="100" border="1" negativeBarBorderColorSameAsPositive="0">
              <x14:cfvo type="autoMin"/>
              <x14:cfvo type="autoMax"/>
              <x14:borderColor rgb="FF63C384"/>
              <x14:negativeFillColor rgb="FFFF0000"/>
              <x14:negativeBorderColor rgb="FFFF0000"/>
              <x14:axisColor rgb="FF000000"/>
            </x14:dataBar>
          </x14:cfRule>
          <x14:cfRule type="dataBar" id="{DFF87379-7769-4795-BDDC-721BAE9AADCD}">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9BC027AA-DC93-42B2-A04F-23C8AB226831}">
            <x14:dataBar minLength="0" maxLength="100" border="1" negativeBarBorderColorSameAsPositive="0">
              <x14:cfvo type="autoMin"/>
              <x14:cfvo type="autoMax"/>
              <x14:borderColor rgb="FF63C384"/>
              <x14:negativeFillColor rgb="FFFF0000"/>
              <x14:negativeBorderColor rgb="FFFF0000"/>
              <x14:axisColor rgb="FF000000"/>
            </x14:dataBar>
          </x14:cfRule>
          <xm:sqref>BG30:BG70</xm:sqref>
        </x14:conditionalFormatting>
        <x14:conditionalFormatting xmlns:xm="http://schemas.microsoft.com/office/excel/2006/main">
          <x14:cfRule type="dataBar" id="{A50E14A0-110A-4D44-95A9-5E6B2EE8BD3B}">
            <x14:dataBar minLength="0" maxLength="100" border="1" negativeBarBorderColorSameAsPositive="0">
              <x14:cfvo type="autoMin"/>
              <x14:cfvo type="autoMax"/>
              <x14:borderColor rgb="FF63C384"/>
              <x14:negativeFillColor rgb="FFFF0000"/>
              <x14:negativeBorderColor rgb="FFFF0000"/>
              <x14:axisColor rgb="FF000000"/>
            </x14:dataBar>
          </x14:cfRule>
          <xm:sqref>BM131:BN145 BQ131:BS145</xm:sqref>
        </x14:conditionalFormatting>
        <x14:conditionalFormatting xmlns:xm="http://schemas.microsoft.com/office/excel/2006/main">
          <x14:cfRule type="dataBar" id="{5A4E5C70-398B-4C78-8912-D7C2ED8C48DE}">
            <x14:dataBar minLength="0" maxLength="100" border="1" negativeBarBorderColorSameAsPositive="0">
              <x14:cfvo type="autoMin"/>
              <x14:cfvo type="autoMax"/>
              <x14:borderColor rgb="FFFF555A"/>
              <x14:negativeFillColor rgb="FFFF0000"/>
              <x14:negativeBorderColor rgb="FFFF0000"/>
              <x14:axisColor rgb="FF000000"/>
            </x14:dataBar>
          </x14:cfRule>
          <xm:sqref>BM131:BN145 BQ131:BT145</xm:sqref>
        </x14:conditionalFormatting>
        <x14:conditionalFormatting xmlns:xm="http://schemas.microsoft.com/office/excel/2006/main">
          <x14:cfRule type="dataBar" id="{B81ADF94-CC50-4BD8-9AC1-814B778D4D70}">
            <x14:dataBar minLength="0" maxLength="100" border="1" negativeBarBorderColorSameAsPositive="0">
              <x14:cfvo type="autoMin"/>
              <x14:cfvo type="autoMax"/>
              <x14:borderColor rgb="FF63C384"/>
              <x14:negativeFillColor rgb="FFFF0000"/>
              <x14:negativeBorderColor rgb="FFFF0000"/>
              <x14:axisColor rgb="FF000000"/>
            </x14:dataBar>
          </x14:cfRule>
          <x14:cfRule type="dataBar" id="{7E982B09-E74D-465B-A92B-37452655AC3B}">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9F90382A-67D3-40FB-9B07-2BC198D5BDEF}">
            <x14:dataBar minLength="0" maxLength="100" border="1" negativeBarBorderColorSameAsPositive="0">
              <x14:cfvo type="autoMin"/>
              <x14:cfvo type="autoMax"/>
              <x14:borderColor rgb="FF63C384"/>
              <x14:negativeFillColor rgb="FFFF0000"/>
              <x14:negativeBorderColor rgb="FFFF0000"/>
              <x14:axisColor rgb="FF000000"/>
            </x14:dataBar>
          </x14:cfRule>
          <x14:cfRule type="dataBar" id="{A02D1205-D61B-4618-9311-F86D89D43B72}">
            <x14:dataBar minLength="0" maxLength="100" border="1" negativeBarBorderColorSameAsPositive="0">
              <x14:cfvo type="autoMin"/>
              <x14:cfvo type="autoMax"/>
              <x14:borderColor rgb="FFFF555A"/>
              <x14:negativeFillColor rgb="FFFF0000"/>
              <x14:negativeBorderColor rgb="FFFF0000"/>
              <x14:axisColor rgb="FF000000"/>
            </x14:dataBar>
          </x14:cfRule>
          <xm:sqref>BM199:BN261 BQ199:BS261</xm:sqref>
        </x14:conditionalFormatting>
        <x14:conditionalFormatting xmlns:xm="http://schemas.microsoft.com/office/excel/2006/main">
          <x14:cfRule type="dataBar" id="{6C6B74B8-A51D-47CC-BB2B-A06F2CA43733}">
            <x14:dataBar minLength="0" maxLength="100" border="1" negativeBarBorderColorSameAsPositive="0">
              <x14:cfvo type="autoMin"/>
              <x14:cfvo type="autoMax"/>
              <x14:borderColor rgb="FF63C384"/>
              <x14:negativeFillColor rgb="FFFF0000"/>
              <x14:negativeBorderColor rgb="FFFF0000"/>
              <x14:axisColor rgb="FF000000"/>
            </x14:dataBar>
          </x14:cfRule>
          <x14:cfRule type="dataBar" id="{1179ED04-C968-47D4-B748-EC3691A03733}">
            <x14:dataBar minLength="0" maxLength="100" border="1" negativeBarBorderColorSameAsPositive="0">
              <x14:cfvo type="autoMin"/>
              <x14:cfvo type="autoMax"/>
              <x14:borderColor rgb="FFFF555A"/>
              <x14:negativeFillColor rgb="FFFF0000"/>
              <x14:negativeBorderColor rgb="FFFF0000"/>
              <x14:axisColor rgb="FF000000"/>
            </x14:dataBar>
          </x14:cfRule>
          <xm:sqref>BM152:BT166</xm:sqref>
        </x14:conditionalFormatting>
        <x14:conditionalFormatting xmlns:xm="http://schemas.microsoft.com/office/excel/2006/main">
          <x14:cfRule type="dataBar" id="{AA6C8E35-C0E3-448A-9FE1-B387E3FB1C0C}">
            <x14:dataBar minLength="0" maxLength="100" border="1" negativeBarBorderColorSameAsPositive="0">
              <x14:cfvo type="autoMin"/>
              <x14:cfvo type="autoMax"/>
              <x14:borderColor rgb="FF63C384"/>
              <x14:negativeFillColor rgb="FFFF0000"/>
              <x14:negativeBorderColor rgb="FFFF0000"/>
              <x14:axisColor rgb="FF000000"/>
            </x14:dataBar>
          </x14:cfRule>
          <xm:sqref>BM269:BT331</xm:sqref>
        </x14:conditionalFormatting>
        <x14:conditionalFormatting xmlns:xm="http://schemas.microsoft.com/office/excel/2006/main">
          <x14:cfRule type="dataBar" id="{4BBD0D55-DF3B-4A2B-BB92-305FA9B39E5A}">
            <x14:dataBar minLength="0" maxLength="100" border="1" negativeBarBorderColorSameAsPositive="0">
              <x14:cfvo type="autoMin"/>
              <x14:cfvo type="autoMax"/>
              <x14:borderColor rgb="FFFF555A"/>
              <x14:negativeFillColor rgb="FFFF0000"/>
              <x14:negativeBorderColor rgb="FFFF0000"/>
              <x14:axisColor rgb="FF000000"/>
            </x14:dataBar>
          </x14:cfRule>
          <xm:sqref>BM269:BU331</xm:sqref>
        </x14:conditionalFormatting>
        <x14:conditionalFormatting xmlns:xm="http://schemas.microsoft.com/office/excel/2006/main">
          <x14:cfRule type="dataBar" id="{C0B5EC33-5355-4EA0-BDDC-577520EAF929}">
            <x14:dataBar minLength="0" maxLength="100" border="1" negativeBarBorderColorSameAsPositive="0">
              <x14:cfvo type="autoMin"/>
              <x14:cfvo type="autoMax"/>
              <x14:borderColor rgb="FFFF555A"/>
              <x14:negativeFillColor rgb="FFFF0000"/>
              <x14:negativeBorderColor rgb="FFFF0000"/>
              <x14:axisColor rgb="FF000000"/>
            </x14:dataBar>
          </x14:cfRule>
          <xm:sqref>BN171:BN178</xm:sqref>
        </x14:conditionalFormatting>
        <x14:conditionalFormatting xmlns:xm="http://schemas.microsoft.com/office/excel/2006/main">
          <x14:cfRule type="dataBar" id="{FD10C18F-D048-4B98-B2BC-A25FDCE84EDD}">
            <x14:dataBar minLength="0" maxLength="100" border="1" negativeBarBorderColorSameAsPositive="0">
              <x14:cfvo type="autoMin"/>
              <x14:cfvo type="autoMax"/>
              <x14:borderColor rgb="FFFF555A"/>
              <x14:negativeFillColor rgb="FFFF0000"/>
              <x14:negativeBorderColor rgb="FFFF0000"/>
              <x14:axisColor rgb="FF000000"/>
            </x14:dataBar>
          </x14:cfRule>
          <xm:sqref>BN186:BN192</xm:sqref>
        </x14:conditionalFormatting>
        <x14:conditionalFormatting xmlns:xm="http://schemas.microsoft.com/office/excel/2006/main">
          <x14:cfRule type="dataBar" id="{C12F947A-AA14-42C1-8055-F982168E82FF}">
            <x14:dataBar minLength="0" maxLength="100" border="1" negativeBarBorderColorSameAsPositive="0">
              <x14:cfvo type="autoMin"/>
              <x14:cfvo type="autoMax"/>
              <x14:borderColor rgb="FFFF555A"/>
              <x14:negativeFillColor rgb="FFFF0000"/>
              <x14:negativeBorderColor rgb="FFFF0000"/>
              <x14:axisColor rgb="FF000000"/>
            </x14:dataBar>
          </x14:cfRule>
          <xm:sqref>BN336:BN340</xm:sqref>
        </x14:conditionalFormatting>
        <x14:conditionalFormatting xmlns:xm="http://schemas.microsoft.com/office/excel/2006/main">
          <x14:cfRule type="dataBar" id="{D178C4CC-70FF-4764-A0B2-EAA72155F1E3}">
            <x14:dataBar minLength="0" maxLength="100" border="1" negativeBarBorderColorSameAsPositive="0">
              <x14:cfvo type="autoMin"/>
              <x14:cfvo type="autoMax"/>
              <x14:borderColor rgb="FFFF555A"/>
              <x14:negativeFillColor rgb="FFFF0000"/>
              <x14:negativeBorderColor rgb="FFFF0000"/>
              <x14:axisColor rgb="FF000000"/>
            </x14:dataBar>
          </x14:cfRule>
          <xm:sqref>BN365:BN373</xm:sqref>
        </x14:conditionalFormatting>
        <x14:conditionalFormatting xmlns:xm="http://schemas.microsoft.com/office/excel/2006/main">
          <x14:cfRule type="dataBar" id="{286BC135-FA13-4B40-BDA9-52D9A4FFADAD}">
            <x14:dataBar minLength="0" maxLength="100" border="1" negativeBarBorderColorSameAsPositive="0">
              <x14:cfvo type="autoMin"/>
              <x14:cfvo type="autoMax"/>
              <x14:borderColor rgb="FF008AEF"/>
              <x14:negativeFillColor rgb="FFFF0000"/>
              <x14:negativeBorderColor rgb="FFFF0000"/>
              <x14:axisColor rgb="FF000000"/>
            </x14:dataBar>
          </x14:cfRule>
          <xm:sqref>BN171:BO182</xm:sqref>
        </x14:conditionalFormatting>
        <x14:conditionalFormatting xmlns:xm="http://schemas.microsoft.com/office/excel/2006/main">
          <x14:cfRule type="dataBar" id="{3FACA7DE-C02C-476D-9767-70C193D422A3}">
            <x14:dataBar minLength="0" maxLength="100" border="1" negativeBarBorderColorSameAsPositive="0">
              <x14:cfvo type="autoMin"/>
              <x14:cfvo type="autoMax"/>
              <x14:borderColor rgb="FF008AEF"/>
              <x14:negativeFillColor rgb="FFFF0000"/>
              <x14:negativeBorderColor rgb="FFFF0000"/>
              <x14:axisColor rgb="FF000000"/>
            </x14:dataBar>
          </x14:cfRule>
          <xm:sqref>BN186:BO194</xm:sqref>
        </x14:conditionalFormatting>
        <x14:conditionalFormatting xmlns:xm="http://schemas.microsoft.com/office/excel/2006/main">
          <x14:cfRule type="dataBar" id="{9321D727-E0D2-4FD3-9407-2702FF4549C0}">
            <x14:dataBar minLength="0" maxLength="100" border="1" negativeBarBorderColorSameAsPositive="0">
              <x14:cfvo type="autoMin"/>
              <x14:cfvo type="autoMax"/>
              <x14:borderColor rgb="FFFF555A"/>
              <x14:negativeFillColor rgb="FFFF0000"/>
              <x14:negativeBorderColor rgb="FFFF0000"/>
              <x14:axisColor rgb="FF000000"/>
            </x14:dataBar>
          </x14:cfRule>
          <x14:cfRule type="dataBar" id="{A4A155F0-FC0D-42E6-B718-82C22AE1067A}">
            <x14:dataBar minLength="0" maxLength="100" border="1" negativeBarBorderColorSameAsPositive="0">
              <x14:cfvo type="autoMin"/>
              <x14:cfvo type="autoMax"/>
              <x14:borderColor rgb="FF63C384"/>
              <x14:negativeFillColor rgb="FFFF0000"/>
              <x14:negativeBorderColor rgb="FFFF0000"/>
              <x14:axisColor rgb="FF000000"/>
            </x14:dataBar>
          </x14:cfRule>
          <xm:sqref>BO131:BO145</xm:sqref>
        </x14:conditionalFormatting>
        <x14:conditionalFormatting xmlns:xm="http://schemas.microsoft.com/office/excel/2006/main">
          <x14:cfRule type="dataBar" id="{050BFF54-B2D2-4DF1-989B-048AEDEA3D33}">
            <x14:dataBar minLength="0" maxLength="100" border="1" negativeBarBorderColorSameAsPositive="0">
              <x14:cfvo type="autoMin"/>
              <x14:cfvo type="autoMax"/>
              <x14:borderColor rgb="FFFF555A"/>
              <x14:negativeFillColor rgb="FFFF0000"/>
              <x14:negativeBorderColor rgb="FFFF0000"/>
              <x14:axisColor rgb="FF000000"/>
            </x14:dataBar>
          </x14:cfRule>
          <x14:cfRule type="dataBar" id="{E562205B-F5AB-4533-B049-CE58974D386C}">
            <x14:dataBar minLength="0" maxLength="100" border="1" negativeBarBorderColorSameAsPositive="0">
              <x14:cfvo type="autoMin"/>
              <x14:cfvo type="autoMax"/>
              <x14:borderColor rgb="FF63C384"/>
              <x14:negativeFillColor rgb="FFFF0000"/>
              <x14:negativeBorderColor rgb="FFFF0000"/>
              <x14:axisColor rgb="FF000000"/>
            </x14:dataBar>
          </x14:cfRule>
          <x14:cfRule type="dataBar" id="{BF0B46C8-92A6-482E-8993-FB4E1C036B1E}">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55C151FE-978A-471E-959E-C303EA18370B}">
            <x14:dataBar minLength="0" maxLength="100" border="1" negativeBarBorderColorSameAsPositive="0">
              <x14:cfvo type="autoMin"/>
              <x14:cfvo type="autoMax"/>
              <x14:borderColor rgb="FF63C384"/>
              <x14:negativeFillColor rgb="FFFF0000"/>
              <x14:negativeBorderColor rgb="FFFF0000"/>
              <x14:axisColor rgb="FF000000"/>
            </x14:dataBar>
          </x14:cfRule>
          <xm:sqref>BO199:BO261</xm:sqref>
        </x14:conditionalFormatting>
        <x14:conditionalFormatting xmlns:xm="http://schemas.microsoft.com/office/excel/2006/main">
          <x14:cfRule type="dataBar" id="{0510FD3D-D82F-4F03-A3BE-238F769346DE}">
            <x14:dataBar minLength="0" maxLength="100" border="1" negativeBarBorderColorSameAsPositive="0">
              <x14:cfvo type="autoMin"/>
              <x14:cfvo type="autoMax"/>
              <x14:borderColor rgb="FF63C384"/>
              <x14:negativeFillColor rgb="FFFF0000"/>
              <x14:negativeBorderColor rgb="FFFF0000"/>
              <x14:axisColor rgb="FF000000"/>
            </x14:dataBar>
          </x14:cfRule>
          <x14:cfRule type="dataBar" id="{B48BF34C-031D-4A8C-AC5B-D4FC87A23C36}">
            <x14:dataBar minLength="0" maxLength="100" border="1" negativeBarBorderColorSameAsPositive="0">
              <x14:cfvo type="autoMin"/>
              <x14:cfvo type="autoMax"/>
              <x14:borderColor rgb="FFFF555A"/>
              <x14:negativeFillColor rgb="FFFF0000"/>
              <x14:negativeBorderColor rgb="FFFF0000"/>
              <x14:axisColor rgb="FF000000"/>
            </x14:dataBar>
          </x14:cfRule>
          <xm:sqref>BP131:BP145</xm:sqref>
        </x14:conditionalFormatting>
        <x14:conditionalFormatting xmlns:xm="http://schemas.microsoft.com/office/excel/2006/main">
          <x14:cfRule type="dataBar" id="{CBE92BBB-C22F-405D-A5B8-CB73018B277C}">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EA88EEEF-50AB-4ED7-89CA-28307683574E}">
            <x14:dataBar minLength="0" maxLength="100" border="1" negativeBarBorderColorSameAsPositive="0">
              <x14:cfvo type="autoMin"/>
              <x14:cfvo type="autoMax"/>
              <x14:borderColor rgb="FF63C384"/>
              <x14:negativeFillColor rgb="FFFF0000"/>
              <x14:negativeBorderColor rgb="FFFF0000"/>
              <x14:axisColor rgb="FF000000"/>
            </x14:dataBar>
          </x14:cfRule>
          <x14:cfRule type="dataBar" id="{A4768838-C4ED-400B-9DB7-9CC9B65BBBE8}">
            <x14:dataBar minLength="0" maxLength="100" border="1" negativeBarBorderColorSameAsPositive="0">
              <x14:cfvo type="autoMin"/>
              <x14:cfvo type="autoMax"/>
              <x14:borderColor rgb="FFFF555A"/>
              <x14:negativeFillColor rgb="FFFF0000"/>
              <x14:negativeBorderColor rgb="FFFF0000"/>
              <x14:axisColor rgb="FF000000"/>
            </x14:dataBar>
          </x14:cfRule>
          <x14:cfRule type="dataBar" id="{0E57D574-C900-45EF-80F8-380824277938}">
            <x14:dataBar minLength="0" maxLength="100" border="1" negativeBarBorderColorSameAsPositive="0">
              <x14:cfvo type="autoMin"/>
              <x14:cfvo type="autoMax"/>
              <x14:borderColor rgb="FF63C384"/>
              <x14:negativeFillColor rgb="FFFF0000"/>
              <x14:negativeBorderColor rgb="FFFF0000"/>
              <x14:axisColor rgb="FF000000"/>
            </x14:dataBar>
          </x14:cfRule>
          <xm:sqref>BP199:BP261</xm:sqref>
        </x14:conditionalFormatting>
        <x14:conditionalFormatting xmlns:xm="http://schemas.microsoft.com/office/excel/2006/main">
          <x14:cfRule type="dataBar" id="{0A37441E-BFB3-437C-98F9-7E1C208056FF}">
            <x14:dataBar minLength="0" maxLength="100" border="1" negativeBarBorderColorSameAsPositive="0">
              <x14:cfvo type="autoMin"/>
              <x14:cfvo type="autoMax"/>
              <x14:borderColor rgb="FFFF555A"/>
              <x14:negativeFillColor rgb="FFFF0000"/>
              <x14:negativeBorderColor rgb="FFFF0000"/>
              <x14:axisColor rgb="FF000000"/>
            </x14:dataBar>
          </x14:cfRule>
          <xm:sqref>BQ345:BS348</xm:sqref>
        </x14:conditionalFormatting>
        <x14:conditionalFormatting xmlns:xm="http://schemas.microsoft.com/office/excel/2006/main">
          <x14:cfRule type="dataBar" id="{9F477237-FCC0-414C-BAAD-27B6E3CF2A04}">
            <x14:dataBar minLength="0" maxLength="100" border="1" negativeBarBorderColorSameAsPositive="0">
              <x14:cfvo type="autoMin"/>
              <x14:cfvo type="autoMax"/>
              <x14:borderColor rgb="FFFF555A"/>
              <x14:negativeFillColor rgb="FFFF0000"/>
              <x14:negativeBorderColor rgb="FFFF0000"/>
              <x14:axisColor rgb="FF000000"/>
            </x14:dataBar>
          </x14:cfRule>
          <xm:sqref>BQ350:BS355</xm:sqref>
        </x14:conditionalFormatting>
        <x14:conditionalFormatting xmlns:xm="http://schemas.microsoft.com/office/excel/2006/main">
          <x14:cfRule type="dataBar" id="{8C46ADF5-8D10-4774-B7F1-4DD9D634045D}">
            <x14:dataBar minLength="0" maxLength="100" border="1" negativeBarBorderColorSameAsPositive="0">
              <x14:cfvo type="autoMin"/>
              <x14:cfvo type="autoMax"/>
              <x14:borderColor rgb="FFFF555A"/>
              <x14:negativeFillColor rgb="FFFF0000"/>
              <x14:negativeBorderColor rgb="FFFF0000"/>
              <x14:axisColor rgb="FF000000"/>
            </x14:dataBar>
          </x14:cfRule>
          <x14:cfRule type="dataBar" id="{D09383AF-7B0D-43B8-AA6D-BA7A1E71DBC8}">
            <x14:dataBar minLength="0" maxLength="100" border="1" negativeBarBorderColorSameAsPositive="0">
              <x14:cfvo type="autoMin"/>
              <x14:cfvo type="autoMax"/>
              <x14:borderColor rgb="FF008AEF"/>
              <x14:negativeFillColor rgb="FFFF0000"/>
              <x14:negativeBorderColor rgb="FFFF0000"/>
              <x14:axisColor rgb="FF000000"/>
            </x14:dataBar>
          </x14:cfRule>
          <xm:sqref>BQ361:BT361</xm:sqref>
        </x14:conditionalFormatting>
        <x14:conditionalFormatting xmlns:xm="http://schemas.microsoft.com/office/excel/2006/main">
          <x14:cfRule type="dataBar" id="{27E76F9E-3233-428F-8281-373806FD0A57}">
            <x14:dataBar minLength="0" maxLength="100" border="1" negativeBarBorderColorSameAsPositive="0">
              <x14:cfvo type="autoMin"/>
              <x14:cfvo type="autoMax"/>
              <x14:borderColor rgb="FFFF555A"/>
              <x14:negativeFillColor rgb="FFFF0000"/>
              <x14:negativeBorderColor rgb="FFFF0000"/>
              <x14:axisColor rgb="FF000000"/>
            </x14:dataBar>
          </x14:cfRule>
          <x14:cfRule type="dataBar" id="{40A28306-D7BE-43BF-831D-C8FBDCF2168E}">
            <x14:dataBar minLength="0" maxLength="100" border="1" negativeBarBorderColorSameAsPositive="0">
              <x14:cfvo type="autoMin"/>
              <x14:cfvo type="autoMax"/>
              <x14:borderColor rgb="FF63C384"/>
              <x14:negativeFillColor rgb="FFFF0000"/>
              <x14:negativeBorderColor rgb="FFFF0000"/>
              <x14:axisColor rgb="FF000000"/>
            </x14:dataBar>
          </x14:cfRule>
          <xm:sqref>BW131:BX145</xm:sqref>
        </x14:conditionalFormatting>
        <x14:conditionalFormatting xmlns:xm="http://schemas.microsoft.com/office/excel/2006/main">
          <x14:cfRule type="dataBar" id="{EF44F92A-C85D-42DA-8772-7EB77F2908E8}">
            <x14:dataBar minLength="0" maxLength="100" border="1" negativeBarBorderColorSameAsPositive="0">
              <x14:cfvo type="autoMin"/>
              <x14:cfvo type="autoMax"/>
              <x14:borderColor rgb="FF63C384"/>
              <x14:negativeFillColor rgb="FFFF0000"/>
              <x14:negativeBorderColor rgb="FFFF0000"/>
              <x14:axisColor rgb="FF000000"/>
            </x14:dataBar>
          </x14:cfRule>
          <x14:cfRule type="dataBar" id="{AEA6A40F-E1DB-48B1-8A29-25A249C20A5B}">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09CAAA12-3865-4364-9C8D-0831302185CA}">
            <x14:dataBar minLength="0" maxLength="100" border="1" negativeBarBorderColorSameAsPositive="0">
              <x14:cfvo type="autoMin"/>
              <x14:cfvo type="autoMax"/>
              <x14:borderColor rgb="FF63C384"/>
              <x14:negativeFillColor rgb="FFFF0000"/>
              <x14:negativeBorderColor rgb="FFFF0000"/>
              <x14:axisColor rgb="FF000000"/>
            </x14:dataBar>
          </x14:cfRule>
          <x14:cfRule type="dataBar" id="{7C987562-F16F-4B1C-A3A4-5B5BCF77AE77}">
            <x14:dataBar minLength="0" maxLength="100" border="1" negativeBarBorderColorSameAsPositive="0">
              <x14:cfvo type="autoMin"/>
              <x14:cfvo type="autoMax"/>
              <x14:borderColor rgb="FFFF555A"/>
              <x14:negativeFillColor rgb="FFFF0000"/>
              <x14:negativeBorderColor rgb="FFFF0000"/>
              <x14:axisColor rgb="FF000000"/>
            </x14:dataBar>
          </x14:cfRule>
          <xm:sqref>BX199:BY261</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C8969-CEBD-4361-A14B-0550CF5FC05A}">
  <dimension ref="A1:AEL75"/>
  <sheetViews>
    <sheetView zoomScale="70" zoomScaleNormal="70" workbookViewId="0">
      <pane xSplit="20" ySplit="5" topLeftCell="U9" activePane="bottomRight" state="frozen"/>
      <selection pane="topRight" activeCell="U1" sqref="U1"/>
      <selection pane="bottomLeft" activeCell="O6" sqref="O6"/>
      <selection pane="bottomRight" activeCell="A4" sqref="A4"/>
    </sheetView>
  </sheetViews>
  <sheetFormatPr defaultRowHeight="14.5" x14ac:dyDescent="0.35"/>
  <cols>
    <col min="1" max="1" width="25.1796875" style="7" customWidth="1"/>
    <col min="2" max="2" width="25.7265625" style="7" customWidth="1"/>
    <col min="3" max="5" width="8.7265625" style="7" customWidth="1"/>
    <col min="6" max="6" width="20.7265625" style="7" customWidth="1"/>
    <col min="7" max="7" width="15.26953125" style="7" customWidth="1"/>
    <col min="8" max="8" width="14.1796875" style="7" customWidth="1"/>
    <col min="9" max="14" width="8.7265625" style="7" customWidth="1"/>
    <col min="15" max="15" width="10.81640625" style="7" customWidth="1"/>
    <col min="16" max="16" width="11.7265625" style="7" customWidth="1"/>
    <col min="17" max="17" width="12.7265625" style="7" customWidth="1"/>
    <col min="18" max="18" width="13.81640625" style="7" customWidth="1"/>
    <col min="19" max="19" width="13.26953125" style="7" customWidth="1"/>
    <col min="20" max="20" width="20.26953125" style="7" customWidth="1"/>
    <col min="21" max="21" width="8.7265625" style="7"/>
    <col min="22" max="22" width="14.1796875" style="7" customWidth="1"/>
    <col min="23" max="23" width="12.453125" style="7" customWidth="1"/>
    <col min="24" max="24" width="17.7265625" style="7" customWidth="1"/>
    <col min="25" max="25" width="18.26953125" style="7" customWidth="1"/>
    <col min="26" max="26" width="12.54296875" style="7" customWidth="1"/>
    <col min="27" max="27" width="8.7265625" style="7"/>
    <col min="28" max="28" width="11.81640625" style="7" customWidth="1"/>
    <col min="29" max="29" width="20.54296875" style="7" customWidth="1"/>
    <col min="30" max="30" width="24" style="7" customWidth="1"/>
    <col min="31" max="31" width="21.26953125" style="7" customWidth="1"/>
    <col min="32" max="32" width="25.26953125" style="7" customWidth="1"/>
    <col min="33" max="33" width="22.54296875" style="7" customWidth="1"/>
    <col min="34" max="34" width="26" style="7" customWidth="1"/>
    <col min="35" max="35" width="22.54296875" style="7" customWidth="1"/>
    <col min="36" max="41" width="13.7265625" style="7" customWidth="1"/>
    <col min="42" max="42" width="15.7265625" style="7" customWidth="1"/>
    <col min="43" max="43" width="13.7265625" style="7" customWidth="1"/>
    <col min="44" max="44" width="16.81640625" style="7" customWidth="1"/>
    <col min="45" max="53" width="13.7265625" style="7" customWidth="1"/>
    <col min="54" max="54" width="18.26953125" style="7" customWidth="1"/>
    <col min="55" max="55" width="16.54296875" style="7" customWidth="1"/>
    <col min="56" max="67" width="13.7265625" style="7" customWidth="1"/>
    <col min="68" max="68" width="16.1796875" style="7" customWidth="1"/>
    <col min="69" max="72" width="13.7265625" style="7" customWidth="1"/>
    <col min="73" max="73" width="17.453125" style="7" customWidth="1"/>
    <col min="74" max="74" width="16.54296875" style="7" customWidth="1"/>
    <col min="75" max="75" width="16.26953125" style="7" customWidth="1"/>
    <col min="76" max="76" width="16.81640625" style="7" customWidth="1"/>
    <col min="77" max="78" width="13.7265625" style="7" customWidth="1"/>
    <col min="79" max="94" width="15.7265625" style="7" customWidth="1"/>
    <col min="95" max="95" width="11.26953125" style="7" customWidth="1"/>
    <col min="96" max="96" width="10.54296875" style="7" customWidth="1"/>
    <col min="97" max="97" width="14.1796875" style="7" customWidth="1"/>
    <col min="98" max="98" width="14.453125" style="7" customWidth="1"/>
    <col min="99" max="99" width="16.26953125" style="7" customWidth="1"/>
    <col min="100" max="100" width="13" style="7" customWidth="1"/>
    <col min="101" max="101" width="14.7265625" style="7" customWidth="1"/>
    <col min="102" max="102" width="12.26953125" style="7" customWidth="1"/>
    <col min="103" max="103" width="14.26953125" style="7" customWidth="1"/>
    <col min="104" max="104" width="14.7265625" style="7" customWidth="1"/>
    <col min="105" max="105" width="18" style="7" customWidth="1"/>
    <col min="106" max="106" width="13.453125" style="7" customWidth="1"/>
    <col min="107" max="107" width="11.81640625" style="7" customWidth="1"/>
    <col min="108" max="108" width="12.1796875" style="7" customWidth="1"/>
    <col min="109" max="109" width="12.26953125" style="7" customWidth="1"/>
    <col min="110" max="110" width="12.54296875" style="7" customWidth="1"/>
    <col min="111" max="111" width="13.1796875" style="7" customWidth="1"/>
    <col min="112" max="112" width="13.7265625" style="7" customWidth="1"/>
    <col min="113" max="113" width="14.26953125" style="7" customWidth="1"/>
    <col min="114" max="114" width="15.26953125" style="7" customWidth="1"/>
    <col min="115" max="115" width="16.54296875" style="7" customWidth="1"/>
    <col min="116" max="116" width="13.26953125" style="7" customWidth="1"/>
    <col min="117" max="117" width="16.26953125" style="7" customWidth="1"/>
    <col min="118" max="118" width="19.26953125" style="7" customWidth="1"/>
    <col min="119" max="119" width="13.453125" style="7" customWidth="1"/>
    <col min="120" max="120" width="14.26953125" style="7" customWidth="1"/>
    <col min="121" max="121" width="13.54296875" style="7" customWidth="1"/>
    <col min="122" max="122" width="12.453125" style="7" customWidth="1"/>
    <col min="123" max="123" width="12.7265625" style="7" customWidth="1"/>
    <col min="124" max="124" width="12.453125" style="7" customWidth="1"/>
    <col min="125" max="125" width="13.26953125" style="7" customWidth="1"/>
    <col min="126" max="126" width="13.7265625" style="7" customWidth="1"/>
    <col min="127" max="127" width="13.26953125" style="7" customWidth="1"/>
    <col min="128" max="128" width="13.54296875" style="7" customWidth="1"/>
    <col min="129" max="129" width="15.453125" style="7" customWidth="1"/>
    <col min="130" max="130" width="13.1796875" style="7" customWidth="1"/>
    <col min="131" max="131" width="13.26953125" style="7" customWidth="1"/>
    <col min="132" max="132" width="13.7265625" style="7" customWidth="1"/>
    <col min="133" max="133" width="13.26953125" style="7" customWidth="1"/>
    <col min="134" max="134" width="17.1796875" style="7" customWidth="1"/>
    <col min="135" max="135" width="16" style="7" customWidth="1"/>
    <col min="136" max="136" width="12.7265625" style="7" customWidth="1"/>
    <col min="137" max="137" width="13.1796875" style="7" customWidth="1"/>
    <col min="138" max="138" width="13.81640625" style="7" customWidth="1"/>
    <col min="139" max="139" width="12.7265625" style="7" customWidth="1"/>
    <col min="140" max="140" width="13.26953125" style="7" customWidth="1"/>
    <col min="141" max="141" width="13.54296875" style="7" customWidth="1"/>
    <col min="142" max="142" width="13.26953125" style="7" customWidth="1"/>
    <col min="143" max="143" width="13.7265625" style="7" customWidth="1"/>
    <col min="144" max="144" width="13.26953125" style="7" customWidth="1"/>
    <col min="145" max="145" width="14.1796875" style="7" customWidth="1"/>
    <col min="146" max="146" width="13.54296875" style="7" customWidth="1"/>
    <col min="147" max="147" width="13.1796875" style="7" customWidth="1"/>
    <col min="148" max="148" width="13.26953125" style="7" customWidth="1"/>
    <col min="149" max="149" width="13.7265625" style="7" customWidth="1"/>
    <col min="150" max="150" width="14.1796875" style="7" customWidth="1"/>
    <col min="151" max="151" width="15.7265625" style="7" customWidth="1"/>
    <col min="152" max="152" width="13.54296875" style="7" customWidth="1"/>
    <col min="153" max="153" width="12.54296875" style="7" customWidth="1"/>
    <col min="154" max="154" width="16.26953125" style="7" customWidth="1"/>
    <col min="155" max="155" width="13.26953125" style="7" customWidth="1"/>
    <col min="156" max="156" width="17.7265625" style="7" customWidth="1"/>
    <col min="157" max="157" width="13.1796875" style="7" customWidth="1"/>
    <col min="158" max="158" width="13.26953125" style="7" customWidth="1"/>
    <col min="159" max="159" width="14.26953125" style="7" customWidth="1"/>
    <col min="160" max="160" width="16.54296875" style="7" customWidth="1"/>
    <col min="161" max="161" width="12.7265625" style="7" customWidth="1"/>
    <col min="162" max="162" width="13.26953125" style="7" customWidth="1"/>
    <col min="163" max="163" width="16.7265625" style="7" customWidth="1"/>
    <col min="164" max="164" width="13" style="7" customWidth="1"/>
    <col min="165" max="165" width="13.26953125" style="7" customWidth="1"/>
    <col min="166" max="166" width="13" style="7" customWidth="1"/>
    <col min="167" max="167" width="13.54296875" style="7" customWidth="1"/>
    <col min="168" max="168" width="17.26953125" style="7" customWidth="1"/>
    <col min="169" max="169" width="12.26953125" style="7" customWidth="1"/>
    <col min="170" max="170" width="17.7265625" style="7" customWidth="1"/>
    <col min="171" max="171" width="13.1796875" style="7" customWidth="1"/>
    <col min="172" max="172" width="16.26953125" style="7" customWidth="1"/>
    <col min="173" max="173" width="14.453125" style="7" customWidth="1"/>
    <col min="174" max="174" width="14.7265625" style="7" customWidth="1"/>
    <col min="175" max="175" width="8.7265625" style="7"/>
    <col min="176" max="176" width="10.7265625" style="7" customWidth="1"/>
    <col min="177" max="177" width="12.26953125" style="7" customWidth="1"/>
    <col min="178" max="178" width="15.1796875" style="7" customWidth="1"/>
    <col min="179" max="179" width="15.7265625" style="7" customWidth="1"/>
    <col min="180" max="180" width="13.81640625" style="7" customWidth="1"/>
    <col min="181" max="181" width="13.7265625" style="7" customWidth="1"/>
    <col min="182" max="182" width="19.54296875" style="7" customWidth="1"/>
    <col min="183" max="183" width="15.453125" style="7" customWidth="1"/>
    <col min="184" max="184" width="13.54296875" style="7" customWidth="1"/>
    <col min="185" max="185" width="13.1796875" style="7" customWidth="1"/>
    <col min="186" max="186" width="13.7265625" style="7" customWidth="1"/>
    <col min="187" max="187" width="16.1796875" style="7" customWidth="1"/>
    <col min="188" max="188" width="19" style="7" customWidth="1"/>
    <col min="189" max="189" width="16.26953125" style="7" customWidth="1"/>
    <col min="190" max="190" width="12.7265625" style="7" customWidth="1"/>
    <col min="191" max="191" width="34.7265625" style="7" customWidth="1"/>
    <col min="192" max="193" width="13.7265625" style="7" customWidth="1"/>
    <col min="194" max="194" width="14.7265625" style="7" customWidth="1"/>
    <col min="195" max="195" width="15.7265625" style="7" customWidth="1"/>
    <col min="196" max="196" width="13.81640625" style="7" customWidth="1"/>
    <col min="197" max="197" width="13.26953125" style="7" customWidth="1"/>
    <col min="198" max="198" width="13.7265625" style="7" customWidth="1"/>
    <col min="199" max="199" width="13.81640625" style="7" customWidth="1"/>
    <col min="200" max="200" width="12.1796875" style="7" customWidth="1"/>
    <col min="201" max="201" width="15" style="7" customWidth="1"/>
    <col min="202" max="208" width="13.7265625" style="7" customWidth="1"/>
    <col min="209" max="209" width="16.26953125" style="7" customWidth="1"/>
    <col min="210" max="212" width="13.7265625" style="7" customWidth="1"/>
    <col min="213" max="213" width="15.453125" style="7" customWidth="1"/>
    <col min="214" max="220" width="13.7265625" style="7" customWidth="1"/>
    <col min="221" max="221" width="15.54296875" style="7" customWidth="1"/>
    <col min="222" max="222" width="15.7265625" style="7" customWidth="1"/>
    <col min="223" max="240" width="13.7265625" style="7" customWidth="1"/>
    <col min="241" max="241" width="14.81640625" style="7" customWidth="1"/>
    <col min="242" max="242" width="13.7265625" style="7" customWidth="1"/>
    <col min="243" max="243" width="16.1796875" style="7" customWidth="1"/>
    <col min="244" max="255" width="13.7265625" style="7" customWidth="1"/>
    <col min="256" max="256" width="16.26953125" style="7" customWidth="1"/>
    <col min="257" max="266" width="13.7265625" style="7" customWidth="1"/>
    <col min="267" max="267" width="16.26953125" style="7" customWidth="1"/>
    <col min="268" max="276" width="13.7265625" style="7" customWidth="1"/>
    <col min="277" max="277" width="16.1796875" style="7" customWidth="1"/>
    <col min="278" max="278" width="15.26953125" style="7" customWidth="1"/>
    <col min="279" max="286" width="13.7265625" style="7" customWidth="1"/>
    <col min="287" max="287" width="17.7265625" style="7" customWidth="1"/>
    <col min="288" max="289" width="13.7265625" style="7" customWidth="1"/>
    <col min="290" max="290" width="16.54296875" style="7" customWidth="1"/>
    <col min="291" max="293" width="13.7265625" style="7" customWidth="1"/>
    <col min="294" max="294" width="16.26953125" style="7" customWidth="1"/>
    <col min="295" max="295" width="17.1796875" style="7" customWidth="1"/>
    <col min="296" max="296" width="13.7265625" style="7" customWidth="1"/>
    <col min="297" max="297" width="17.7265625" style="7" customWidth="1"/>
    <col min="298" max="298" width="13.7265625" style="7" customWidth="1"/>
    <col min="299" max="299" width="17.26953125" style="7" customWidth="1"/>
    <col min="300" max="300" width="13.7265625" style="7" customWidth="1"/>
    <col min="301" max="301" width="15" style="7" customWidth="1"/>
    <col min="302" max="314" width="13.7265625" style="7" customWidth="1"/>
    <col min="315" max="315" width="16.26953125" style="7" customWidth="1"/>
    <col min="316" max="330" width="13.7265625" style="7" customWidth="1"/>
    <col min="331" max="331" width="17.7265625" style="7" customWidth="1"/>
    <col min="332" max="333" width="13.7265625" style="7" customWidth="1"/>
    <col min="334" max="334" width="16.54296875" style="7" customWidth="1"/>
    <col min="335" max="347" width="13.7265625" style="7" customWidth="1"/>
    <col min="348" max="348" width="32.1796875" style="7" customWidth="1"/>
    <col min="349" max="373" width="13.7265625" style="7" customWidth="1"/>
    <col min="374" max="375" width="17.7265625" style="7" customWidth="1"/>
    <col min="376" max="381" width="13.7265625" style="7" customWidth="1"/>
    <col min="382" max="382" width="17.26953125" style="7" customWidth="1"/>
    <col min="383" max="388" width="13.7265625" style="7" customWidth="1"/>
    <col min="389" max="389" width="18.26953125" style="7" customWidth="1"/>
    <col min="390" max="395" width="13.7265625" style="7" customWidth="1"/>
    <col min="396" max="396" width="17.7265625" style="7" customWidth="1"/>
    <col min="397" max="405" width="13.7265625" style="7" customWidth="1"/>
    <col min="406" max="406" width="16.1796875" style="7" customWidth="1"/>
    <col min="407" max="409" width="13.7265625" style="7" customWidth="1"/>
    <col min="410" max="410" width="16.26953125" style="7" customWidth="1"/>
    <col min="411" max="411" width="13.7265625" style="7" customWidth="1"/>
    <col min="412" max="413" width="18.26953125" style="7" customWidth="1"/>
    <col min="414" max="417" width="13.7265625" style="7" customWidth="1"/>
    <col min="418" max="418" width="17.7265625" style="7" customWidth="1"/>
    <col min="419" max="422" width="13.7265625" style="7" customWidth="1"/>
    <col min="423" max="423" width="14.7265625" style="7" customWidth="1"/>
    <col min="424" max="424" width="15.26953125" style="7" customWidth="1"/>
    <col min="425" max="425" width="13.7265625" style="7" customWidth="1"/>
    <col min="426" max="426" width="15.453125" style="7" customWidth="1"/>
    <col min="427" max="427" width="12.26953125" style="7" customWidth="1"/>
    <col min="428" max="428" width="13.26953125" style="7" customWidth="1"/>
    <col min="429" max="429" width="12.7265625" style="7" customWidth="1"/>
    <col min="430" max="430" width="15.453125" style="7" customWidth="1"/>
    <col min="431" max="431" width="12.7265625" style="7" customWidth="1"/>
    <col min="432" max="432" width="21.26953125" style="7" customWidth="1"/>
    <col min="433" max="433" width="17.81640625" style="7" customWidth="1"/>
    <col min="434" max="437" width="13.7265625" style="7" customWidth="1"/>
    <col min="438" max="438" width="20.7265625" style="7" customWidth="1"/>
    <col min="439" max="445" width="13.7265625" style="7" customWidth="1"/>
    <col min="446" max="446" width="16.26953125" style="7" customWidth="1"/>
    <col min="447" max="449" width="13.7265625" style="7" customWidth="1"/>
    <col min="450" max="450" width="15.7265625" style="7" customWidth="1"/>
    <col min="451" max="459" width="13.7265625" style="7" customWidth="1"/>
    <col min="460" max="460" width="17.7265625" style="7" customWidth="1"/>
    <col min="461" max="461" width="13.7265625" style="7" customWidth="1"/>
    <col min="462" max="462" width="15.7265625" style="7" customWidth="1"/>
    <col min="463" max="463" width="16.7265625" style="7" customWidth="1"/>
    <col min="464" max="464" width="26.26953125" style="7" customWidth="1"/>
    <col min="465" max="470" width="13.7265625" style="7" customWidth="1"/>
    <col min="471" max="471" width="16.26953125" style="7" customWidth="1"/>
    <col min="472" max="473" width="13.7265625" style="7" customWidth="1"/>
    <col min="474" max="474" width="17.7265625" style="7" customWidth="1"/>
    <col min="475" max="480" width="13.7265625" style="7" customWidth="1"/>
    <col min="481" max="481" width="16.81640625" style="7" customWidth="1"/>
    <col min="482" max="485" width="13.7265625" style="7" customWidth="1"/>
    <col min="486" max="487" width="16.26953125" style="7" customWidth="1"/>
    <col min="488" max="490" width="13.7265625" style="7" customWidth="1"/>
    <col min="491" max="491" width="16.26953125" style="7" customWidth="1"/>
    <col min="492" max="499" width="13.7265625" style="7" customWidth="1"/>
    <col min="500" max="500" width="16.81640625" style="7" customWidth="1"/>
    <col min="501" max="504" width="13.7265625" style="7" customWidth="1"/>
    <col min="505" max="505" width="17.7265625" style="7" customWidth="1"/>
    <col min="506" max="506" width="16.81640625" style="7" customWidth="1"/>
    <col min="507" max="507" width="17.453125" style="7" customWidth="1"/>
    <col min="508" max="508" width="17.1796875" style="7" customWidth="1"/>
    <col min="509" max="513" width="13.7265625" style="7" customWidth="1"/>
    <col min="514" max="515" width="15.7265625" style="7" customWidth="1"/>
    <col min="516" max="527" width="13.7265625" style="7" customWidth="1"/>
    <col min="528" max="528" width="16.1796875" style="7" customWidth="1"/>
    <col min="529" max="529" width="16.81640625" style="7" customWidth="1"/>
    <col min="530" max="530" width="17.1796875" style="7" customWidth="1"/>
    <col min="531" max="533" width="13.7265625" style="7" customWidth="1"/>
    <col min="534" max="534" width="15.7265625" style="7" customWidth="1"/>
    <col min="535" max="535" width="17.26953125" style="7" customWidth="1"/>
    <col min="536" max="536" width="15.7265625" style="7" customWidth="1"/>
    <col min="537" max="548" width="13.7265625" style="7" customWidth="1"/>
    <col min="549" max="549" width="15.26953125" style="7" customWidth="1"/>
    <col min="550" max="559" width="13.7265625" style="7" customWidth="1"/>
    <col min="560" max="560" width="16.26953125" style="7" customWidth="1"/>
    <col min="561" max="561" width="16.54296875" style="7" customWidth="1"/>
    <col min="562" max="566" width="13.7265625" style="7" customWidth="1"/>
    <col min="567" max="567" width="17.7265625" style="7" customWidth="1"/>
    <col min="568" max="575" width="13.7265625" style="7" customWidth="1"/>
    <col min="576" max="576" width="15.7265625" style="7" customWidth="1"/>
    <col min="577" max="577" width="15.81640625" style="7" customWidth="1"/>
    <col min="578" max="602" width="13.7265625" style="7" customWidth="1"/>
    <col min="603" max="603" width="16.26953125" style="7" customWidth="1"/>
    <col min="604" max="612" width="13.7265625" style="7" customWidth="1"/>
    <col min="613" max="613" width="15.7265625" style="7" customWidth="1"/>
    <col min="614" max="614" width="15.453125" style="7" customWidth="1"/>
    <col min="615" max="622" width="13.7265625" style="7" customWidth="1"/>
    <col min="623" max="623" width="16.81640625" style="7" customWidth="1"/>
    <col min="624" max="625" width="13.7265625" style="7" customWidth="1"/>
    <col min="626" max="626" width="15.26953125" style="7" customWidth="1"/>
    <col min="627" max="630" width="13.7265625" style="7" customWidth="1"/>
    <col min="631" max="631" width="16.7265625" style="7" customWidth="1"/>
    <col min="632" max="632" width="13.7265625" style="7" customWidth="1"/>
    <col min="633" max="633" width="16.1796875" style="7" customWidth="1"/>
    <col min="634" max="634" width="13.7265625" style="7" customWidth="1"/>
    <col min="635" max="635" width="16.54296875" style="7" customWidth="1"/>
    <col min="636" max="636" width="13.7265625" style="7" customWidth="1"/>
    <col min="637" max="637" width="15.7265625" style="7" customWidth="1"/>
    <col min="638" max="650" width="13.7265625" style="7" customWidth="1"/>
    <col min="651" max="651" width="16.26953125" style="7" customWidth="1"/>
    <col min="652" max="666" width="13.7265625" style="7" customWidth="1"/>
    <col min="667" max="667" width="17.1796875" style="7" customWidth="1"/>
    <col min="668" max="671" width="13.7265625" style="7" customWidth="1"/>
    <col min="672" max="672" width="17.1796875" style="7" customWidth="1"/>
    <col min="673" max="683" width="13.7265625" style="7" customWidth="1"/>
    <col min="684" max="684" width="35.1796875" style="7" customWidth="1"/>
    <col min="685" max="687" width="13.7265625" style="7" customWidth="1"/>
    <col min="688" max="688" width="16.26953125" style="7" customWidth="1"/>
    <col min="689" max="694" width="13.7265625" style="7" customWidth="1"/>
    <col min="695" max="695" width="17.81640625" style="7" customWidth="1"/>
    <col min="696" max="696" width="16.81640625" style="7" customWidth="1"/>
    <col min="697" max="697" width="17.7265625" style="7" customWidth="1"/>
    <col min="698" max="698" width="17.26953125" style="7" customWidth="1"/>
    <col min="699" max="699" width="18.7265625" style="7" customWidth="1"/>
    <col min="700" max="703" width="13.7265625" style="7" customWidth="1"/>
    <col min="704" max="704" width="30.7265625" style="7" customWidth="1"/>
    <col min="705" max="705" width="21" style="7" customWidth="1"/>
    <col min="706" max="706" width="25.7265625" style="7" customWidth="1"/>
    <col min="707" max="773" width="13.7265625" style="7" customWidth="1"/>
    <col min="774" max="774" width="16.1796875" style="7" customWidth="1"/>
    <col min="775" max="775" width="13.7265625" style="7" customWidth="1"/>
    <col min="776" max="776" width="17.7265625" style="7" customWidth="1"/>
    <col min="777" max="777" width="16.54296875" style="7" customWidth="1"/>
    <col min="778" max="803" width="13.7265625" style="7" customWidth="1"/>
    <col min="804" max="804" width="16.54296875" style="7" customWidth="1"/>
    <col min="805" max="813" width="13.7265625" style="7" customWidth="1"/>
    <col min="814" max="814" width="16.54296875" style="7" customWidth="1"/>
    <col min="815" max="815" width="13.7265625" style="7" customWidth="1"/>
    <col min="816" max="816" width="17.26953125" style="7" customWidth="1"/>
    <col min="817" max="817" width="13.7265625" style="7" customWidth="1"/>
    <col min="818" max="818" width="43.7265625" style="7" customWidth="1"/>
  </cols>
  <sheetData>
    <row r="1" spans="1:818" s="119" customFormat="1" ht="65.5" thickBot="1" x14ac:dyDescent="0.35">
      <c r="A1" s="117"/>
      <c r="B1" s="117"/>
      <c r="C1" s="117"/>
      <c r="D1" s="117"/>
      <c r="E1" s="117"/>
      <c r="F1" s="117"/>
      <c r="G1" s="117"/>
      <c r="H1" s="117"/>
      <c r="I1" s="1198" t="s">
        <v>674</v>
      </c>
      <c r="J1" s="1198"/>
      <c r="K1" s="1198"/>
      <c r="L1" s="1198"/>
      <c r="M1" s="1198"/>
      <c r="N1" s="1198"/>
      <c r="O1" s="1198" t="s">
        <v>675</v>
      </c>
      <c r="P1" s="1198"/>
      <c r="Q1" s="1198"/>
      <c r="R1" s="1198"/>
      <c r="S1" s="424"/>
      <c r="T1" s="1198" t="s">
        <v>676</v>
      </c>
      <c r="U1" s="1198"/>
      <c r="V1" s="1198"/>
      <c r="W1" s="1198"/>
      <c r="X1" s="1198"/>
      <c r="Y1" s="1198"/>
      <c r="Z1" s="1198"/>
      <c r="AA1" s="1198"/>
      <c r="AB1" s="1198"/>
      <c r="AC1" s="118" t="s">
        <v>677</v>
      </c>
      <c r="AD1" s="118" t="s">
        <v>677</v>
      </c>
      <c r="AE1" s="118" t="s">
        <v>678</v>
      </c>
      <c r="AF1" s="118" t="s">
        <v>678</v>
      </c>
      <c r="AG1" s="118" t="s">
        <v>679</v>
      </c>
      <c r="AH1" s="118"/>
      <c r="AI1" s="118"/>
      <c r="AJ1" s="118" t="s">
        <v>680</v>
      </c>
      <c r="AK1" s="118" t="s">
        <v>680</v>
      </c>
      <c r="AL1" s="118" t="s">
        <v>680</v>
      </c>
      <c r="AM1" s="118" t="s">
        <v>680</v>
      </c>
      <c r="AN1" s="118" t="s">
        <v>680</v>
      </c>
      <c r="AO1" s="118" t="s">
        <v>680</v>
      </c>
      <c r="AP1" s="118" t="s">
        <v>680</v>
      </c>
      <c r="AQ1" s="118" t="s">
        <v>680</v>
      </c>
      <c r="AR1" s="118" t="s">
        <v>680</v>
      </c>
      <c r="AS1" s="118" t="s">
        <v>680</v>
      </c>
      <c r="AT1" s="118" t="s">
        <v>680</v>
      </c>
      <c r="AU1" s="118" t="s">
        <v>680</v>
      </c>
      <c r="AV1" s="118" t="s">
        <v>680</v>
      </c>
      <c r="AW1" s="118" t="s">
        <v>680</v>
      </c>
      <c r="AX1" s="118" t="s">
        <v>680</v>
      </c>
      <c r="AY1" s="118" t="s">
        <v>680</v>
      </c>
      <c r="AZ1" s="118" t="s">
        <v>680</v>
      </c>
      <c r="BA1" s="118" t="s">
        <v>680</v>
      </c>
      <c r="BB1" s="118" t="s">
        <v>680</v>
      </c>
      <c r="BC1" s="118" t="s">
        <v>680</v>
      </c>
      <c r="BD1" s="118" t="s">
        <v>680</v>
      </c>
      <c r="BE1" s="118" t="s">
        <v>680</v>
      </c>
      <c r="BF1" s="118" t="s">
        <v>680</v>
      </c>
      <c r="BG1" s="118" t="s">
        <v>680</v>
      </c>
      <c r="BH1" s="118" t="s">
        <v>680</v>
      </c>
      <c r="BI1" s="118" t="s">
        <v>680</v>
      </c>
      <c r="BJ1" s="118" t="s">
        <v>680</v>
      </c>
      <c r="BK1" s="118" t="s">
        <v>680</v>
      </c>
      <c r="BL1" s="118" t="s">
        <v>680</v>
      </c>
      <c r="BM1" s="118" t="s">
        <v>680</v>
      </c>
      <c r="BN1" s="118" t="s">
        <v>680</v>
      </c>
      <c r="BO1" s="118" t="s">
        <v>680</v>
      </c>
      <c r="BP1" s="118" t="s">
        <v>680</v>
      </c>
      <c r="BQ1" s="118" t="s">
        <v>680</v>
      </c>
      <c r="BR1" s="118" t="s">
        <v>680</v>
      </c>
      <c r="BS1" s="118" t="s">
        <v>680</v>
      </c>
      <c r="BT1" s="118" t="s">
        <v>680</v>
      </c>
      <c r="BU1" s="118" t="s">
        <v>680</v>
      </c>
      <c r="BV1" s="118" t="s">
        <v>680</v>
      </c>
      <c r="BW1" s="118" t="s">
        <v>680</v>
      </c>
      <c r="BX1" s="118" t="s">
        <v>680</v>
      </c>
      <c r="BY1" s="118" t="s">
        <v>680</v>
      </c>
      <c r="BZ1" s="118" t="s">
        <v>680</v>
      </c>
      <c r="CA1" s="118" t="s">
        <v>681</v>
      </c>
      <c r="CB1" s="118" t="s">
        <v>681</v>
      </c>
      <c r="CC1" s="118" t="s">
        <v>681</v>
      </c>
      <c r="CD1" s="118" t="s">
        <v>681</v>
      </c>
      <c r="CE1" s="118" t="s">
        <v>681</v>
      </c>
      <c r="CF1" s="118" t="s">
        <v>681</v>
      </c>
      <c r="CG1" s="118" t="s">
        <v>681</v>
      </c>
      <c r="CH1" s="118" t="s">
        <v>681</v>
      </c>
      <c r="CI1" s="118" t="s">
        <v>681</v>
      </c>
      <c r="CJ1" s="118" t="s">
        <v>681</v>
      </c>
      <c r="CK1" s="118" t="s">
        <v>681</v>
      </c>
      <c r="CL1" s="118" t="s">
        <v>681</v>
      </c>
      <c r="CM1" s="118" t="s">
        <v>681</v>
      </c>
      <c r="CN1" s="118" t="s">
        <v>681</v>
      </c>
      <c r="CO1" s="118" t="s">
        <v>681</v>
      </c>
      <c r="CP1" s="118" t="s">
        <v>681</v>
      </c>
      <c r="CQ1" s="118" t="s">
        <v>681</v>
      </c>
      <c r="CR1" s="118" t="s">
        <v>681</v>
      </c>
      <c r="CS1" s="118" t="s">
        <v>681</v>
      </c>
      <c r="CT1" s="118" t="s">
        <v>681</v>
      </c>
      <c r="CU1" s="118" t="s">
        <v>681</v>
      </c>
      <c r="CV1" s="118" t="s">
        <v>681</v>
      </c>
      <c r="CW1" s="118" t="s">
        <v>681</v>
      </c>
      <c r="CX1" s="118" t="s">
        <v>681</v>
      </c>
      <c r="CY1" s="118" t="s">
        <v>681</v>
      </c>
      <c r="CZ1" s="118" t="s">
        <v>681</v>
      </c>
      <c r="DA1" s="118" t="s">
        <v>681</v>
      </c>
      <c r="DB1" s="118" t="s">
        <v>681</v>
      </c>
      <c r="DC1" s="118" t="s">
        <v>681</v>
      </c>
      <c r="DD1" s="118" t="s">
        <v>681</v>
      </c>
      <c r="DE1" s="118" t="s">
        <v>681</v>
      </c>
      <c r="DF1" s="118" t="s">
        <v>681</v>
      </c>
      <c r="DG1" s="118" t="s">
        <v>681</v>
      </c>
      <c r="DH1" s="118" t="s">
        <v>681</v>
      </c>
      <c r="DI1" s="118" t="s">
        <v>681</v>
      </c>
      <c r="DJ1" s="118" t="s">
        <v>681</v>
      </c>
      <c r="DK1" s="118" t="s">
        <v>681</v>
      </c>
      <c r="DL1" s="118" t="s">
        <v>681</v>
      </c>
      <c r="DM1" s="118" t="s">
        <v>681</v>
      </c>
      <c r="DN1" s="118" t="s">
        <v>681</v>
      </c>
      <c r="DO1" s="118" t="s">
        <v>681</v>
      </c>
      <c r="DP1" s="118" t="s">
        <v>681</v>
      </c>
      <c r="DQ1" s="118" t="s">
        <v>681</v>
      </c>
      <c r="DR1" s="118" t="s">
        <v>681</v>
      </c>
      <c r="DS1" s="118" t="s">
        <v>681</v>
      </c>
      <c r="DT1" s="118" t="s">
        <v>681</v>
      </c>
      <c r="DU1" s="118" t="s">
        <v>681</v>
      </c>
      <c r="DV1" s="118" t="s">
        <v>681</v>
      </c>
      <c r="DW1" s="118" t="s">
        <v>681</v>
      </c>
      <c r="DX1" s="118" t="s">
        <v>681</v>
      </c>
      <c r="DY1" s="118" t="s">
        <v>681</v>
      </c>
      <c r="DZ1" s="118" t="s">
        <v>681</v>
      </c>
      <c r="EA1" s="118" t="s">
        <v>681</v>
      </c>
      <c r="EB1" s="118" t="s">
        <v>681</v>
      </c>
      <c r="EC1" s="118" t="s">
        <v>681</v>
      </c>
      <c r="ED1" s="118" t="s">
        <v>681</v>
      </c>
      <c r="EE1" s="118" t="s">
        <v>681</v>
      </c>
      <c r="EF1" s="118" t="s">
        <v>681</v>
      </c>
      <c r="EG1" s="118" t="s">
        <v>681</v>
      </c>
      <c r="EH1" s="118" t="s">
        <v>681</v>
      </c>
      <c r="EI1" s="118" t="s">
        <v>681</v>
      </c>
      <c r="EJ1" s="118" t="s">
        <v>681</v>
      </c>
      <c r="EK1" s="118" t="s">
        <v>681</v>
      </c>
      <c r="EL1" s="118" t="s">
        <v>681</v>
      </c>
      <c r="EM1" s="118" t="s">
        <v>681</v>
      </c>
      <c r="EN1" s="118" t="s">
        <v>681</v>
      </c>
      <c r="EO1" s="118" t="s">
        <v>681</v>
      </c>
      <c r="EP1" s="118" t="s">
        <v>681</v>
      </c>
      <c r="EQ1" s="118" t="s">
        <v>681</v>
      </c>
      <c r="ER1" s="118" t="s">
        <v>681</v>
      </c>
      <c r="ES1" s="118" t="s">
        <v>681</v>
      </c>
      <c r="ET1" s="118" t="s">
        <v>681</v>
      </c>
      <c r="EU1" s="118" t="s">
        <v>681</v>
      </c>
      <c r="EV1" s="118" t="s">
        <v>681</v>
      </c>
      <c r="EW1" s="118" t="s">
        <v>681</v>
      </c>
      <c r="EX1" s="118" t="s">
        <v>681</v>
      </c>
      <c r="EY1" s="118" t="s">
        <v>681</v>
      </c>
      <c r="EZ1" s="118" t="s">
        <v>681</v>
      </c>
      <c r="FA1" s="118" t="s">
        <v>681</v>
      </c>
      <c r="FB1" s="118" t="s">
        <v>681</v>
      </c>
      <c r="FC1" s="118" t="s">
        <v>681</v>
      </c>
      <c r="FD1" s="118" t="s">
        <v>681</v>
      </c>
      <c r="FE1" s="118" t="s">
        <v>681</v>
      </c>
      <c r="FF1" s="118" t="s">
        <v>681</v>
      </c>
      <c r="FG1" s="118" t="s">
        <v>681</v>
      </c>
      <c r="FH1" s="118" t="s">
        <v>681</v>
      </c>
      <c r="FI1" s="118" t="s">
        <v>681</v>
      </c>
      <c r="FJ1" s="118" t="s">
        <v>681</v>
      </c>
      <c r="FK1" s="118" t="s">
        <v>681</v>
      </c>
      <c r="FL1" s="118" t="s">
        <v>681</v>
      </c>
      <c r="FM1" s="118" t="s">
        <v>681</v>
      </c>
      <c r="FN1" s="118" t="s">
        <v>681</v>
      </c>
      <c r="FO1" s="118" t="s">
        <v>681</v>
      </c>
      <c r="FP1" s="118" t="s">
        <v>681</v>
      </c>
      <c r="FQ1" s="118" t="s">
        <v>681</v>
      </c>
      <c r="FR1" s="118" t="s">
        <v>681</v>
      </c>
      <c r="FS1" s="118" t="s">
        <v>682</v>
      </c>
      <c r="FT1" s="118" t="s">
        <v>682</v>
      </c>
      <c r="FU1" s="118" t="s">
        <v>682</v>
      </c>
      <c r="FV1" s="118" t="s">
        <v>682</v>
      </c>
      <c r="FW1" s="118" t="s">
        <v>682</v>
      </c>
      <c r="FX1" s="118" t="s">
        <v>682</v>
      </c>
      <c r="FY1" s="118" t="s">
        <v>682</v>
      </c>
      <c r="FZ1" s="118" t="s">
        <v>682</v>
      </c>
      <c r="GA1" s="118" t="s">
        <v>682</v>
      </c>
      <c r="GB1" s="118" t="s">
        <v>682</v>
      </c>
      <c r="GC1" s="118" t="s">
        <v>682</v>
      </c>
      <c r="GD1" s="118" t="s">
        <v>682</v>
      </c>
      <c r="GE1" s="118" t="s">
        <v>682</v>
      </c>
      <c r="GF1" s="118" t="s">
        <v>682</v>
      </c>
      <c r="GG1" s="118" t="s">
        <v>682</v>
      </c>
      <c r="GH1" s="118" t="s">
        <v>682</v>
      </c>
      <c r="GI1" s="118" t="s">
        <v>683</v>
      </c>
      <c r="GJ1" s="118" t="s">
        <v>683</v>
      </c>
      <c r="GK1" s="118" t="s">
        <v>683</v>
      </c>
      <c r="GL1" s="118" t="s">
        <v>683</v>
      </c>
      <c r="GM1" s="118" t="s">
        <v>683</v>
      </c>
      <c r="GN1" s="118" t="s">
        <v>683</v>
      </c>
      <c r="GO1" s="118" t="s">
        <v>683</v>
      </c>
      <c r="GP1" s="118" t="s">
        <v>683</v>
      </c>
      <c r="GQ1" s="118" t="s">
        <v>683</v>
      </c>
      <c r="GR1" s="118" t="s">
        <v>683</v>
      </c>
      <c r="GS1" s="118" t="s">
        <v>683</v>
      </c>
      <c r="GT1" s="118" t="s">
        <v>684</v>
      </c>
      <c r="GU1" s="118" t="s">
        <v>684</v>
      </c>
      <c r="GV1" s="118" t="s">
        <v>684</v>
      </c>
      <c r="GW1" s="118" t="s">
        <v>684</v>
      </c>
      <c r="GX1" s="118" t="s">
        <v>684</v>
      </c>
      <c r="GY1" s="118" t="s">
        <v>684</v>
      </c>
      <c r="GZ1" s="118" t="s">
        <v>684</v>
      </c>
      <c r="HA1" s="118" t="s">
        <v>684</v>
      </c>
      <c r="HB1" s="118" t="s">
        <v>684</v>
      </c>
      <c r="HC1" s="118" t="s">
        <v>684</v>
      </c>
      <c r="HD1" s="118" t="s">
        <v>684</v>
      </c>
      <c r="HE1" s="118" t="s">
        <v>684</v>
      </c>
      <c r="HF1" s="118" t="s">
        <v>684</v>
      </c>
      <c r="HG1" s="118" t="s">
        <v>684</v>
      </c>
      <c r="HH1" s="118" t="s">
        <v>684</v>
      </c>
      <c r="HI1" s="118" t="s">
        <v>684</v>
      </c>
      <c r="HJ1" s="118" t="s">
        <v>684</v>
      </c>
      <c r="HK1" s="118" t="s">
        <v>684</v>
      </c>
      <c r="HL1" s="118" t="s">
        <v>684</v>
      </c>
      <c r="HM1" s="118" t="s">
        <v>684</v>
      </c>
      <c r="HN1" s="118" t="s">
        <v>684</v>
      </c>
      <c r="HO1" s="118" t="s">
        <v>684</v>
      </c>
      <c r="HP1" s="118" t="s">
        <v>684</v>
      </c>
      <c r="HQ1" s="118" t="s">
        <v>684</v>
      </c>
      <c r="HR1" s="118" t="s">
        <v>684</v>
      </c>
      <c r="HS1" s="118" t="s">
        <v>684</v>
      </c>
      <c r="HT1" s="118" t="s">
        <v>684</v>
      </c>
      <c r="HU1" s="118" t="s">
        <v>684</v>
      </c>
      <c r="HV1" s="118" t="s">
        <v>684</v>
      </c>
      <c r="HW1" s="118" t="s">
        <v>684</v>
      </c>
      <c r="HX1" s="118" t="s">
        <v>684</v>
      </c>
      <c r="HY1" s="118" t="s">
        <v>684</v>
      </c>
      <c r="HZ1" s="118" t="s">
        <v>684</v>
      </c>
      <c r="IA1" s="118" t="s">
        <v>684</v>
      </c>
      <c r="IB1" s="118" t="s">
        <v>684</v>
      </c>
      <c r="IC1" s="118" t="s">
        <v>684</v>
      </c>
      <c r="ID1" s="118" t="s">
        <v>684</v>
      </c>
      <c r="IE1" s="118" t="s">
        <v>684</v>
      </c>
      <c r="IF1" s="118" t="s">
        <v>684</v>
      </c>
      <c r="IG1" s="118" t="s">
        <v>684</v>
      </c>
      <c r="IH1" s="118" t="s">
        <v>684</v>
      </c>
      <c r="II1" s="118" t="s">
        <v>684</v>
      </c>
      <c r="IJ1" s="118" t="s">
        <v>684</v>
      </c>
      <c r="IK1" s="118" t="s">
        <v>684</v>
      </c>
      <c r="IL1" s="118" t="s">
        <v>684</v>
      </c>
      <c r="IM1" s="118" t="s">
        <v>684</v>
      </c>
      <c r="IN1" s="118" t="s">
        <v>684</v>
      </c>
      <c r="IO1" s="118" t="s">
        <v>684</v>
      </c>
      <c r="IP1" s="118" t="s">
        <v>684</v>
      </c>
      <c r="IQ1" s="118" t="s">
        <v>684</v>
      </c>
      <c r="IR1" s="118" t="s">
        <v>684</v>
      </c>
      <c r="IS1" s="118" t="s">
        <v>684</v>
      </c>
      <c r="IT1" s="118" t="s">
        <v>684</v>
      </c>
      <c r="IU1" s="118" t="s">
        <v>684</v>
      </c>
      <c r="IV1" s="118" t="s">
        <v>684</v>
      </c>
      <c r="IW1" s="118" t="s">
        <v>684</v>
      </c>
      <c r="IX1" s="118" t="s">
        <v>684</v>
      </c>
      <c r="IY1" s="118" t="s">
        <v>684</v>
      </c>
      <c r="IZ1" s="118" t="s">
        <v>684</v>
      </c>
      <c r="JA1" s="118" t="s">
        <v>684</v>
      </c>
      <c r="JB1" s="118" t="s">
        <v>684</v>
      </c>
      <c r="JC1" s="118" t="s">
        <v>684</v>
      </c>
      <c r="JD1" s="118" t="s">
        <v>684</v>
      </c>
      <c r="JE1" s="118" t="s">
        <v>684</v>
      </c>
      <c r="JF1" s="118" t="s">
        <v>684</v>
      </c>
      <c r="JG1" s="118" t="s">
        <v>684</v>
      </c>
      <c r="JH1" s="118" t="s">
        <v>684</v>
      </c>
      <c r="JI1" s="118" t="s">
        <v>684</v>
      </c>
      <c r="JJ1" s="118" t="s">
        <v>684</v>
      </c>
      <c r="JK1" s="118" t="s">
        <v>684</v>
      </c>
      <c r="JL1" s="118" t="s">
        <v>684</v>
      </c>
      <c r="JM1" s="118" t="s">
        <v>684</v>
      </c>
      <c r="JN1" s="118" t="s">
        <v>684</v>
      </c>
      <c r="JO1" s="118" t="s">
        <v>684</v>
      </c>
      <c r="JP1" s="118" t="s">
        <v>684</v>
      </c>
      <c r="JQ1" s="118" t="s">
        <v>684</v>
      </c>
      <c r="JR1" s="118" t="s">
        <v>684</v>
      </c>
      <c r="JS1" s="118" t="s">
        <v>684</v>
      </c>
      <c r="JT1" s="118" t="s">
        <v>684</v>
      </c>
      <c r="JU1" s="118" t="s">
        <v>684</v>
      </c>
      <c r="JV1" s="118" t="s">
        <v>684</v>
      </c>
      <c r="JW1" s="118" t="s">
        <v>684</v>
      </c>
      <c r="JX1" s="118" t="s">
        <v>684</v>
      </c>
      <c r="JY1" s="118" t="s">
        <v>684</v>
      </c>
      <c r="JZ1" s="118" t="s">
        <v>684</v>
      </c>
      <c r="KA1" s="118" t="s">
        <v>684</v>
      </c>
      <c r="KB1" s="118" t="s">
        <v>684</v>
      </c>
      <c r="KC1" s="118" t="s">
        <v>684</v>
      </c>
      <c r="KD1" s="118" t="s">
        <v>684</v>
      </c>
      <c r="KE1" s="118" t="s">
        <v>684</v>
      </c>
      <c r="KF1" s="118" t="s">
        <v>684</v>
      </c>
      <c r="KG1" s="118" t="s">
        <v>684</v>
      </c>
      <c r="KH1" s="118" t="s">
        <v>684</v>
      </c>
      <c r="KI1" s="118" t="s">
        <v>684</v>
      </c>
      <c r="KJ1" s="118" t="s">
        <v>684</v>
      </c>
      <c r="KK1" s="118" t="s">
        <v>684</v>
      </c>
      <c r="KL1" s="118" t="s">
        <v>684</v>
      </c>
      <c r="KM1" s="118" t="s">
        <v>684</v>
      </c>
      <c r="KN1" s="118" t="s">
        <v>684</v>
      </c>
      <c r="KO1" s="118" t="s">
        <v>684</v>
      </c>
      <c r="KP1" s="118" t="s">
        <v>684</v>
      </c>
      <c r="KQ1" s="118" t="s">
        <v>684</v>
      </c>
      <c r="KR1" s="118" t="s">
        <v>684</v>
      </c>
      <c r="KS1" s="118" t="s">
        <v>684</v>
      </c>
      <c r="KT1" s="118" t="s">
        <v>684</v>
      </c>
      <c r="KU1" s="118" t="s">
        <v>684</v>
      </c>
      <c r="KV1" s="118" t="s">
        <v>684</v>
      </c>
      <c r="KW1" s="118" t="s">
        <v>685</v>
      </c>
      <c r="KX1" s="118" t="s">
        <v>685</v>
      </c>
      <c r="KY1" s="118" t="s">
        <v>685</v>
      </c>
      <c r="KZ1" s="118" t="s">
        <v>686</v>
      </c>
      <c r="LA1" s="118" t="s">
        <v>686</v>
      </c>
      <c r="LB1" s="118" t="s">
        <v>686</v>
      </c>
      <c r="LC1" s="118" t="s">
        <v>687</v>
      </c>
      <c r="LD1" s="118" t="s">
        <v>687</v>
      </c>
      <c r="LE1" s="118" t="s">
        <v>687</v>
      </c>
      <c r="LF1" s="118" t="s">
        <v>688</v>
      </c>
      <c r="LG1" s="118" t="s">
        <v>688</v>
      </c>
      <c r="LH1" s="118" t="s">
        <v>688</v>
      </c>
      <c r="LI1" s="118" t="s">
        <v>688</v>
      </c>
      <c r="LJ1" s="118" t="s">
        <v>689</v>
      </c>
      <c r="LK1" s="118" t="s">
        <v>689</v>
      </c>
      <c r="LL1" s="118" t="s">
        <v>689</v>
      </c>
      <c r="LM1" s="118" t="s">
        <v>690</v>
      </c>
      <c r="LN1" s="118" t="s">
        <v>690</v>
      </c>
      <c r="LO1" s="118" t="s">
        <v>690</v>
      </c>
      <c r="LP1" s="118" t="s">
        <v>691</v>
      </c>
      <c r="LQ1" s="118" t="s">
        <v>691</v>
      </c>
      <c r="LR1" s="118" t="s">
        <v>691</v>
      </c>
      <c r="LS1" s="118" t="s">
        <v>692</v>
      </c>
      <c r="LT1" s="118" t="s">
        <v>692</v>
      </c>
      <c r="LU1" s="118" t="s">
        <v>692</v>
      </c>
      <c r="LV1" s="118" t="s">
        <v>693</v>
      </c>
      <c r="LW1" s="118" t="s">
        <v>693</v>
      </c>
      <c r="LX1" s="118" t="s">
        <v>693</v>
      </c>
      <c r="LY1" s="118" t="s">
        <v>694</v>
      </c>
      <c r="LZ1" s="118" t="s">
        <v>694</v>
      </c>
      <c r="MA1" s="118" t="s">
        <v>694</v>
      </c>
      <c r="MB1" s="118" t="s">
        <v>694</v>
      </c>
      <c r="MC1" s="118" t="s">
        <v>695</v>
      </c>
      <c r="MD1" s="118" t="s">
        <v>695</v>
      </c>
      <c r="ME1" s="118" t="s">
        <v>695</v>
      </c>
      <c r="MF1" s="118" t="s">
        <v>695</v>
      </c>
      <c r="MG1" s="118"/>
      <c r="MH1" s="118"/>
      <c r="MI1" s="118"/>
      <c r="MJ1" s="118" t="s">
        <v>696</v>
      </c>
      <c r="MK1" s="118" t="s">
        <v>696</v>
      </c>
      <c r="ML1" s="118" t="s">
        <v>696</v>
      </c>
      <c r="MM1" s="118" t="s">
        <v>696</v>
      </c>
      <c r="MN1" s="118" t="s">
        <v>696</v>
      </c>
      <c r="MO1" s="118" t="s">
        <v>696</v>
      </c>
      <c r="MP1" s="118" t="s">
        <v>696</v>
      </c>
      <c r="MQ1" s="118" t="s">
        <v>696</v>
      </c>
      <c r="MR1" s="118" t="s">
        <v>696</v>
      </c>
      <c r="MS1" s="118" t="s">
        <v>696</v>
      </c>
      <c r="MT1" s="118" t="s">
        <v>696</v>
      </c>
      <c r="MU1" s="118" t="s">
        <v>697</v>
      </c>
      <c r="MV1" s="118" t="s">
        <v>697</v>
      </c>
      <c r="MW1" s="118" t="s">
        <v>697</v>
      </c>
      <c r="MX1" s="118" t="s">
        <v>697</v>
      </c>
      <c r="MY1" s="118" t="s">
        <v>697</v>
      </c>
      <c r="MZ1" s="118" t="s">
        <v>697</v>
      </c>
      <c r="NA1" s="118" t="s">
        <v>697</v>
      </c>
      <c r="NB1" s="118" t="s">
        <v>698</v>
      </c>
      <c r="NC1" s="118" t="s">
        <v>698</v>
      </c>
      <c r="ND1" s="118" t="s">
        <v>698</v>
      </c>
      <c r="NE1" s="118" t="s">
        <v>698</v>
      </c>
      <c r="NF1" s="118" t="s">
        <v>698</v>
      </c>
      <c r="NG1" s="118" t="s">
        <v>698</v>
      </c>
      <c r="NH1" s="118" t="s">
        <v>698</v>
      </c>
      <c r="NI1" s="118" t="s">
        <v>698</v>
      </c>
      <c r="NJ1" s="118" t="s">
        <v>699</v>
      </c>
      <c r="NK1" s="118"/>
      <c r="NL1" s="118" t="s">
        <v>699</v>
      </c>
      <c r="NM1" s="118" t="s">
        <v>699</v>
      </c>
      <c r="NN1" s="118" t="s">
        <v>699</v>
      </c>
      <c r="NO1" s="118" t="s">
        <v>699</v>
      </c>
      <c r="NP1" s="118" t="s">
        <v>699</v>
      </c>
      <c r="NQ1" s="118" t="s">
        <v>699</v>
      </c>
      <c r="NR1" s="118" t="s">
        <v>699</v>
      </c>
      <c r="NS1" s="118" t="s">
        <v>699</v>
      </c>
      <c r="NT1" s="118" t="s">
        <v>699</v>
      </c>
      <c r="NU1" s="118" t="s">
        <v>699</v>
      </c>
      <c r="NV1" s="118" t="s">
        <v>699</v>
      </c>
      <c r="NW1" s="118" t="s">
        <v>699</v>
      </c>
      <c r="NX1" s="118" t="s">
        <v>699</v>
      </c>
      <c r="NY1" s="118" t="s">
        <v>699</v>
      </c>
      <c r="NZ1" s="118" t="s">
        <v>699</v>
      </c>
      <c r="OA1" s="118" t="s">
        <v>699</v>
      </c>
      <c r="OB1" s="118" t="s">
        <v>699</v>
      </c>
      <c r="OC1" s="118" t="s">
        <v>699</v>
      </c>
      <c r="OD1" s="118" t="s">
        <v>699</v>
      </c>
      <c r="OE1" s="118" t="s">
        <v>699</v>
      </c>
      <c r="OF1" s="118" t="s">
        <v>699</v>
      </c>
      <c r="OG1" s="118" t="s">
        <v>699</v>
      </c>
      <c r="OH1" s="118" t="s">
        <v>699</v>
      </c>
      <c r="OI1" s="118" t="s">
        <v>699</v>
      </c>
      <c r="OJ1" s="118" t="s">
        <v>699</v>
      </c>
      <c r="OK1" s="118" t="s">
        <v>699</v>
      </c>
      <c r="OL1" s="118" t="s">
        <v>699</v>
      </c>
      <c r="OM1" s="118" t="s">
        <v>699</v>
      </c>
      <c r="ON1" s="118" t="s">
        <v>699</v>
      </c>
      <c r="OO1" s="118" t="s">
        <v>699</v>
      </c>
      <c r="OP1" s="118" t="s">
        <v>699</v>
      </c>
      <c r="OQ1" s="118" t="s">
        <v>699</v>
      </c>
      <c r="OR1" s="118" t="s">
        <v>699</v>
      </c>
      <c r="OS1" s="118" t="s">
        <v>699</v>
      </c>
      <c r="OT1" s="118" t="s">
        <v>699</v>
      </c>
      <c r="OU1" s="118" t="s">
        <v>699</v>
      </c>
      <c r="OV1" s="118" t="s">
        <v>699</v>
      </c>
      <c r="OW1" s="118"/>
      <c r="OX1" s="118" t="s">
        <v>699</v>
      </c>
      <c r="OY1" s="118" t="s">
        <v>699</v>
      </c>
      <c r="OZ1" s="118" t="s">
        <v>699</v>
      </c>
      <c r="PA1" s="118" t="s">
        <v>699</v>
      </c>
      <c r="PB1" s="118" t="s">
        <v>699</v>
      </c>
      <c r="PC1" s="118" t="s">
        <v>699</v>
      </c>
      <c r="PD1" s="118" t="s">
        <v>699</v>
      </c>
      <c r="PE1" s="118" t="s">
        <v>699</v>
      </c>
      <c r="PF1" s="118" t="s">
        <v>699</v>
      </c>
      <c r="PG1" s="118" t="s">
        <v>699</v>
      </c>
      <c r="PH1" s="118" t="s">
        <v>699</v>
      </c>
      <c r="PI1" s="118" t="s">
        <v>699</v>
      </c>
      <c r="PJ1" s="118" t="s">
        <v>699</v>
      </c>
      <c r="PK1" s="118" t="s">
        <v>699</v>
      </c>
      <c r="PL1" s="118" t="s">
        <v>699</v>
      </c>
      <c r="PM1" s="118" t="s">
        <v>699</v>
      </c>
      <c r="PN1" s="118" t="s">
        <v>699</v>
      </c>
      <c r="PO1" s="118" t="s">
        <v>699</v>
      </c>
      <c r="PP1" s="118" t="s">
        <v>699</v>
      </c>
      <c r="PQ1" s="118" t="s">
        <v>699</v>
      </c>
      <c r="PR1" s="118" t="s">
        <v>699</v>
      </c>
      <c r="PS1" s="118" t="s">
        <v>699</v>
      </c>
      <c r="PT1" s="118" t="s">
        <v>699</v>
      </c>
      <c r="PU1" s="118" t="s">
        <v>699</v>
      </c>
      <c r="PV1" s="118" t="s">
        <v>699</v>
      </c>
      <c r="PW1" s="118" t="s">
        <v>699</v>
      </c>
      <c r="PX1" s="118" t="s">
        <v>699</v>
      </c>
      <c r="PY1" s="118" t="s">
        <v>699</v>
      </c>
      <c r="PZ1" s="118" t="s">
        <v>699</v>
      </c>
      <c r="QA1" s="118" t="s">
        <v>699</v>
      </c>
      <c r="QB1" s="118" t="s">
        <v>699</v>
      </c>
      <c r="QC1" s="118" t="s">
        <v>699</v>
      </c>
      <c r="QD1" s="118" t="s">
        <v>699</v>
      </c>
      <c r="QE1" s="118" t="s">
        <v>699</v>
      </c>
      <c r="QF1" s="118" t="s">
        <v>699</v>
      </c>
      <c r="QG1" s="118" t="s">
        <v>699</v>
      </c>
      <c r="QH1" s="118" t="s">
        <v>699</v>
      </c>
      <c r="QI1" s="118" t="s">
        <v>699</v>
      </c>
      <c r="QJ1" s="118" t="s">
        <v>699</v>
      </c>
      <c r="QK1" s="118" t="s">
        <v>699</v>
      </c>
      <c r="QL1" s="118" t="s">
        <v>699</v>
      </c>
      <c r="QM1" s="118" t="s">
        <v>699</v>
      </c>
      <c r="QN1" s="118" t="s">
        <v>699</v>
      </c>
      <c r="QO1" s="118" t="s">
        <v>699</v>
      </c>
      <c r="QP1" s="118" t="s">
        <v>699</v>
      </c>
      <c r="QQ1" s="118" t="s">
        <v>699</v>
      </c>
      <c r="QR1" s="118" t="s">
        <v>699</v>
      </c>
      <c r="QS1" s="118" t="s">
        <v>699</v>
      </c>
      <c r="QT1" s="118" t="s">
        <v>699</v>
      </c>
      <c r="QU1" s="118" t="s">
        <v>699</v>
      </c>
      <c r="QV1" s="118" t="s">
        <v>700</v>
      </c>
      <c r="QW1" s="118" t="s">
        <v>701</v>
      </c>
      <c r="QX1" s="118" t="s">
        <v>701</v>
      </c>
      <c r="QY1" s="118" t="s">
        <v>701</v>
      </c>
      <c r="QZ1" s="118" t="s">
        <v>701</v>
      </c>
      <c r="RA1" s="118" t="s">
        <v>701</v>
      </c>
      <c r="RB1" s="118" t="s">
        <v>701</v>
      </c>
      <c r="RC1" s="118" t="s">
        <v>701</v>
      </c>
      <c r="RD1" s="118" t="s">
        <v>701</v>
      </c>
      <c r="RE1" s="118" t="s">
        <v>701</v>
      </c>
      <c r="RF1" s="118" t="s">
        <v>701</v>
      </c>
      <c r="RG1" s="118" t="s">
        <v>701</v>
      </c>
      <c r="RH1" s="118" t="s">
        <v>701</v>
      </c>
      <c r="RI1" s="118" t="s">
        <v>701</v>
      </c>
      <c r="RJ1" s="118" t="s">
        <v>701</v>
      </c>
      <c r="RK1" s="118" t="s">
        <v>701</v>
      </c>
      <c r="RL1" s="118" t="s">
        <v>701</v>
      </c>
      <c r="RM1" s="118" t="s">
        <v>701</v>
      </c>
      <c r="RN1" s="118" t="s">
        <v>701</v>
      </c>
      <c r="RO1" s="118" t="s">
        <v>701</v>
      </c>
      <c r="RP1" s="118" t="s">
        <v>701</v>
      </c>
      <c r="RQ1" s="118" t="s">
        <v>701</v>
      </c>
      <c r="RR1" s="118" t="s">
        <v>701</v>
      </c>
      <c r="RS1" s="118" t="s">
        <v>701</v>
      </c>
      <c r="RT1" s="118" t="s">
        <v>701</v>
      </c>
      <c r="RU1" s="118" t="s">
        <v>701</v>
      </c>
      <c r="RV1" s="118" t="s">
        <v>701</v>
      </c>
      <c r="RW1" s="118" t="s">
        <v>701</v>
      </c>
      <c r="RX1" s="118" t="s">
        <v>701</v>
      </c>
      <c r="RY1" s="118" t="s">
        <v>701</v>
      </c>
      <c r="RZ1" s="118" t="s">
        <v>701</v>
      </c>
      <c r="SA1" s="118" t="s">
        <v>701</v>
      </c>
      <c r="SB1" s="118" t="s">
        <v>701</v>
      </c>
      <c r="SC1" s="118" t="s">
        <v>701</v>
      </c>
      <c r="SD1" s="118" t="s">
        <v>701</v>
      </c>
      <c r="SE1" s="118" t="s">
        <v>701</v>
      </c>
      <c r="SF1" s="118" t="s">
        <v>701</v>
      </c>
      <c r="SG1" s="118" t="s">
        <v>701</v>
      </c>
      <c r="SH1" s="118" t="s">
        <v>701</v>
      </c>
      <c r="SI1" s="118" t="s">
        <v>701</v>
      </c>
      <c r="SJ1" s="118" t="s">
        <v>701</v>
      </c>
      <c r="SK1" s="118" t="s">
        <v>701</v>
      </c>
      <c r="SL1" s="118" t="s">
        <v>701</v>
      </c>
      <c r="SM1" s="118" t="s">
        <v>701</v>
      </c>
      <c r="SN1" s="118" t="s">
        <v>701</v>
      </c>
      <c r="SO1" s="118" t="s">
        <v>701</v>
      </c>
      <c r="SP1" s="118" t="s">
        <v>701</v>
      </c>
      <c r="SQ1" s="118" t="s">
        <v>701</v>
      </c>
      <c r="SR1" s="118" t="s">
        <v>701</v>
      </c>
      <c r="SS1" s="118" t="s">
        <v>701</v>
      </c>
      <c r="ST1" s="118" t="s">
        <v>701</v>
      </c>
      <c r="SU1" s="118" t="s">
        <v>701</v>
      </c>
      <c r="SV1" s="118" t="s">
        <v>701</v>
      </c>
      <c r="SW1" s="118" t="s">
        <v>701</v>
      </c>
      <c r="SX1" s="118" t="s">
        <v>701</v>
      </c>
      <c r="SY1" s="118" t="s">
        <v>701</v>
      </c>
      <c r="SZ1" s="118" t="s">
        <v>701</v>
      </c>
      <c r="TA1" s="118" t="s">
        <v>701</v>
      </c>
      <c r="TB1" s="118" t="s">
        <v>701</v>
      </c>
      <c r="TC1" s="118" t="s">
        <v>701</v>
      </c>
      <c r="TD1" s="118" t="s">
        <v>701</v>
      </c>
      <c r="TE1" s="118" t="s">
        <v>701</v>
      </c>
      <c r="TF1" s="118" t="s">
        <v>701</v>
      </c>
      <c r="TG1" s="118" t="s">
        <v>701</v>
      </c>
      <c r="TH1" s="118" t="s">
        <v>701</v>
      </c>
      <c r="TI1" s="118" t="s">
        <v>701</v>
      </c>
      <c r="TJ1" s="118" t="s">
        <v>701</v>
      </c>
      <c r="TK1" s="118" t="s">
        <v>701</v>
      </c>
      <c r="TL1" s="118" t="s">
        <v>701</v>
      </c>
      <c r="TM1" s="118" t="s">
        <v>701</v>
      </c>
      <c r="TN1" s="118" t="s">
        <v>701</v>
      </c>
      <c r="TO1" s="118" t="s">
        <v>701</v>
      </c>
      <c r="TP1" s="118" t="s">
        <v>701</v>
      </c>
      <c r="TQ1" s="118" t="s">
        <v>701</v>
      </c>
      <c r="TR1" s="118" t="s">
        <v>702</v>
      </c>
      <c r="TS1" s="118" t="s">
        <v>702</v>
      </c>
      <c r="TT1" s="118" t="s">
        <v>702</v>
      </c>
      <c r="TU1" s="118" t="s">
        <v>703</v>
      </c>
      <c r="TV1" s="118" t="s">
        <v>703</v>
      </c>
      <c r="TW1" s="118" t="s">
        <v>703</v>
      </c>
      <c r="TX1" s="118" t="s">
        <v>703</v>
      </c>
      <c r="TY1" s="118" t="s">
        <v>703</v>
      </c>
      <c r="TZ1" s="118" t="s">
        <v>703</v>
      </c>
      <c r="UA1" s="118" t="s">
        <v>703</v>
      </c>
      <c r="UB1" s="118" t="s">
        <v>703</v>
      </c>
      <c r="UC1" s="118" t="s">
        <v>703</v>
      </c>
      <c r="UD1" s="118" t="s">
        <v>703</v>
      </c>
      <c r="UE1" s="118" t="s">
        <v>703</v>
      </c>
      <c r="UF1" s="118" t="s">
        <v>703</v>
      </c>
      <c r="UG1" s="118" t="s">
        <v>703</v>
      </c>
      <c r="UH1" s="118" t="s">
        <v>703</v>
      </c>
      <c r="UI1" s="118" t="s">
        <v>703</v>
      </c>
      <c r="UJ1" s="118" t="s">
        <v>703</v>
      </c>
      <c r="UK1" s="118" t="s">
        <v>703</v>
      </c>
      <c r="UL1" s="118" t="s">
        <v>703</v>
      </c>
      <c r="UM1" s="118" t="s">
        <v>703</v>
      </c>
      <c r="UN1" s="118" t="s">
        <v>703</v>
      </c>
      <c r="UO1" s="118" t="s">
        <v>703</v>
      </c>
      <c r="UP1" s="118" t="s">
        <v>703</v>
      </c>
      <c r="UQ1" s="118" t="s">
        <v>703</v>
      </c>
      <c r="UR1" s="118" t="s">
        <v>703</v>
      </c>
      <c r="US1" s="118" t="s">
        <v>703</v>
      </c>
      <c r="UT1" s="118" t="s">
        <v>703</v>
      </c>
      <c r="UU1" s="118" t="s">
        <v>703</v>
      </c>
      <c r="UV1" s="118" t="s">
        <v>703</v>
      </c>
      <c r="UW1" s="118" t="s">
        <v>703</v>
      </c>
      <c r="UX1" s="118" t="s">
        <v>703</v>
      </c>
      <c r="UY1" s="118" t="s">
        <v>703</v>
      </c>
      <c r="UZ1" s="118" t="s">
        <v>703</v>
      </c>
      <c r="VA1" s="118" t="s">
        <v>703</v>
      </c>
      <c r="VB1" s="118" t="s">
        <v>703</v>
      </c>
      <c r="VC1" s="118" t="s">
        <v>703</v>
      </c>
      <c r="VD1" s="118" t="s">
        <v>703</v>
      </c>
      <c r="VE1" s="118" t="s">
        <v>703</v>
      </c>
      <c r="VF1" s="118" t="s">
        <v>703</v>
      </c>
      <c r="VG1" s="118" t="s">
        <v>703</v>
      </c>
      <c r="VH1" s="118" t="s">
        <v>703</v>
      </c>
      <c r="VI1" s="118" t="s">
        <v>703</v>
      </c>
      <c r="VJ1" s="118" t="s">
        <v>703</v>
      </c>
      <c r="VK1" s="118" t="s">
        <v>703</v>
      </c>
      <c r="VL1" s="118" t="s">
        <v>703</v>
      </c>
      <c r="VM1" s="118" t="s">
        <v>703</v>
      </c>
      <c r="VN1" s="118" t="s">
        <v>703</v>
      </c>
      <c r="VO1" s="118" t="s">
        <v>703</v>
      </c>
      <c r="VP1" s="118" t="s">
        <v>703</v>
      </c>
      <c r="VQ1" s="118" t="s">
        <v>703</v>
      </c>
      <c r="VR1" s="118" t="s">
        <v>703</v>
      </c>
      <c r="VS1" s="118" t="s">
        <v>703</v>
      </c>
      <c r="VT1" s="118" t="s">
        <v>703</v>
      </c>
      <c r="VU1" s="118" t="s">
        <v>703</v>
      </c>
      <c r="VV1" s="118" t="s">
        <v>703</v>
      </c>
      <c r="VW1" s="118" t="s">
        <v>703</v>
      </c>
      <c r="VX1" s="118" t="s">
        <v>703</v>
      </c>
      <c r="VY1" s="118" t="s">
        <v>703</v>
      </c>
      <c r="VZ1" s="118" t="s">
        <v>703</v>
      </c>
      <c r="WA1" s="118" t="s">
        <v>703</v>
      </c>
      <c r="WB1" s="118" t="s">
        <v>703</v>
      </c>
      <c r="WC1" s="118" t="s">
        <v>703</v>
      </c>
      <c r="WD1" s="118" t="s">
        <v>703</v>
      </c>
      <c r="WE1" s="118" t="s">
        <v>703</v>
      </c>
      <c r="WF1" s="118" t="s">
        <v>703</v>
      </c>
      <c r="WG1" s="118" t="s">
        <v>703</v>
      </c>
      <c r="WH1" s="118" t="s">
        <v>703</v>
      </c>
      <c r="WI1" s="118" t="s">
        <v>703</v>
      </c>
      <c r="WJ1" s="118" t="s">
        <v>703</v>
      </c>
      <c r="WK1" s="118" t="s">
        <v>703</v>
      </c>
      <c r="WL1" s="118" t="s">
        <v>703</v>
      </c>
      <c r="WM1" s="118" t="s">
        <v>703</v>
      </c>
      <c r="WN1" s="118" t="s">
        <v>703</v>
      </c>
      <c r="WO1" s="118" t="s">
        <v>703</v>
      </c>
      <c r="WP1" s="118" t="s">
        <v>703</v>
      </c>
      <c r="WQ1" s="118" t="s">
        <v>703</v>
      </c>
      <c r="WR1" s="118" t="s">
        <v>703</v>
      </c>
      <c r="WS1" s="118" t="s">
        <v>703</v>
      </c>
      <c r="WT1" s="118" t="s">
        <v>703</v>
      </c>
      <c r="WU1" s="118" t="s">
        <v>703</v>
      </c>
      <c r="WV1" s="118" t="s">
        <v>703</v>
      </c>
      <c r="WW1" s="118" t="s">
        <v>703</v>
      </c>
      <c r="WX1" s="118" t="s">
        <v>703</v>
      </c>
      <c r="WY1" s="118" t="s">
        <v>703</v>
      </c>
      <c r="WZ1" s="118" t="s">
        <v>703</v>
      </c>
      <c r="XA1" s="118" t="s">
        <v>703</v>
      </c>
      <c r="XB1" s="118" t="s">
        <v>703</v>
      </c>
      <c r="XC1" s="118" t="s">
        <v>703</v>
      </c>
      <c r="XD1" s="118" t="s">
        <v>703</v>
      </c>
      <c r="XE1" s="118" t="s">
        <v>703</v>
      </c>
      <c r="XF1" s="118" t="s">
        <v>703</v>
      </c>
      <c r="XG1" s="118" t="s">
        <v>703</v>
      </c>
      <c r="XH1" s="118" t="s">
        <v>703</v>
      </c>
      <c r="XI1" s="118" t="s">
        <v>703</v>
      </c>
      <c r="XJ1" s="118" t="s">
        <v>703</v>
      </c>
      <c r="XK1" s="118" t="s">
        <v>703</v>
      </c>
      <c r="XL1" s="118" t="s">
        <v>703</v>
      </c>
      <c r="XM1" s="118" t="s">
        <v>703</v>
      </c>
      <c r="XN1" s="118" t="s">
        <v>704</v>
      </c>
      <c r="XO1" s="118" t="s">
        <v>704</v>
      </c>
      <c r="XP1" s="118" t="s">
        <v>704</v>
      </c>
      <c r="XQ1" s="118" t="s">
        <v>704</v>
      </c>
      <c r="XR1" s="118" t="s">
        <v>704</v>
      </c>
      <c r="XS1" s="118" t="s">
        <v>704</v>
      </c>
      <c r="XT1" s="118" t="s">
        <v>704</v>
      </c>
      <c r="XU1" s="118" t="s">
        <v>704</v>
      </c>
      <c r="XV1" s="118" t="s">
        <v>704</v>
      </c>
      <c r="XW1" s="118" t="s">
        <v>704</v>
      </c>
      <c r="XX1" s="118" t="s">
        <v>705</v>
      </c>
      <c r="XY1" s="118" t="s">
        <v>705</v>
      </c>
      <c r="XZ1" s="118" t="s">
        <v>705</v>
      </c>
      <c r="YA1" s="118" t="s">
        <v>706</v>
      </c>
      <c r="YB1" s="118" t="s">
        <v>706</v>
      </c>
      <c r="YC1" s="118" t="s">
        <v>706</v>
      </c>
      <c r="YD1" s="118" t="s">
        <v>707</v>
      </c>
      <c r="YE1" s="118" t="s">
        <v>707</v>
      </c>
      <c r="YF1" s="118" t="s">
        <v>707</v>
      </c>
      <c r="YG1" s="118" t="s">
        <v>707</v>
      </c>
      <c r="YH1" s="118" t="s">
        <v>708</v>
      </c>
      <c r="YI1" s="118" t="s">
        <v>708</v>
      </c>
      <c r="YJ1" s="118" t="s">
        <v>708</v>
      </c>
      <c r="YK1" s="118" t="s">
        <v>709</v>
      </c>
      <c r="YL1" s="118" t="s">
        <v>709</v>
      </c>
      <c r="YM1" s="118" t="s">
        <v>709</v>
      </c>
      <c r="YN1" s="118" t="s">
        <v>710</v>
      </c>
      <c r="YO1" s="118" t="s">
        <v>710</v>
      </c>
      <c r="YP1" s="118" t="s">
        <v>710</v>
      </c>
      <c r="YQ1" s="118" t="s">
        <v>711</v>
      </c>
      <c r="YR1" s="118" t="s">
        <v>711</v>
      </c>
      <c r="YS1" s="118" t="s">
        <v>711</v>
      </c>
      <c r="YT1" s="118" t="s">
        <v>712</v>
      </c>
      <c r="YU1" s="118" t="s">
        <v>712</v>
      </c>
      <c r="YV1" s="118" t="s">
        <v>712</v>
      </c>
      <c r="YW1" s="118" t="s">
        <v>713</v>
      </c>
      <c r="YX1" s="118" t="s">
        <v>713</v>
      </c>
      <c r="YY1" s="118" t="s">
        <v>713</v>
      </c>
      <c r="YZ1" s="118" t="s">
        <v>713</v>
      </c>
      <c r="ZA1" s="118" t="s">
        <v>714</v>
      </c>
      <c r="ZB1" s="118" t="s">
        <v>714</v>
      </c>
      <c r="ZC1" s="118" t="s">
        <v>714</v>
      </c>
      <c r="ZD1" s="118" t="s">
        <v>714</v>
      </c>
      <c r="ZE1" s="118" t="s">
        <v>715</v>
      </c>
      <c r="ZF1" s="118" t="s">
        <v>716</v>
      </c>
      <c r="ZG1" s="118" t="s">
        <v>717</v>
      </c>
      <c r="ZH1" s="118" t="s">
        <v>716</v>
      </c>
      <c r="ZI1" s="118" t="s">
        <v>716</v>
      </c>
      <c r="ZJ1" s="118" t="s">
        <v>716</v>
      </c>
      <c r="ZK1" s="118" t="s">
        <v>716</v>
      </c>
      <c r="ZL1" s="118" t="s">
        <v>716</v>
      </c>
      <c r="ZM1" s="118" t="s">
        <v>716</v>
      </c>
      <c r="ZN1" s="118" t="s">
        <v>716</v>
      </c>
      <c r="ZO1" s="118" t="s">
        <v>716</v>
      </c>
      <c r="ZP1" s="118" t="s">
        <v>716</v>
      </c>
      <c r="ZQ1" s="118" t="s">
        <v>716</v>
      </c>
      <c r="ZR1" s="118" t="s">
        <v>716</v>
      </c>
      <c r="ZS1" s="118" t="s">
        <v>718</v>
      </c>
      <c r="ZT1" s="118" t="s">
        <v>718</v>
      </c>
      <c r="ZU1" s="118" t="s">
        <v>718</v>
      </c>
      <c r="ZV1" s="118" t="s">
        <v>718</v>
      </c>
      <c r="ZW1" s="118" t="s">
        <v>718</v>
      </c>
      <c r="ZX1" s="118" t="s">
        <v>718</v>
      </c>
      <c r="ZY1" s="118" t="s">
        <v>718</v>
      </c>
      <c r="ZZ1" s="118" t="s">
        <v>718</v>
      </c>
      <c r="AAA1" s="118" t="s">
        <v>718</v>
      </c>
      <c r="AAB1" s="118" t="s">
        <v>718</v>
      </c>
      <c r="AAC1" s="118" t="s">
        <v>718</v>
      </c>
      <c r="AAD1" s="118" t="s">
        <v>719</v>
      </c>
      <c r="AAE1" s="118" t="s">
        <v>719</v>
      </c>
      <c r="AAF1" s="118" t="s">
        <v>719</v>
      </c>
      <c r="AAG1" s="118" t="s">
        <v>719</v>
      </c>
      <c r="AAH1" s="118" t="s">
        <v>719</v>
      </c>
      <c r="AAI1" s="118" t="s">
        <v>719</v>
      </c>
      <c r="AAJ1" s="118" t="s">
        <v>719</v>
      </c>
      <c r="AAK1" s="118" t="s">
        <v>719</v>
      </c>
      <c r="AAL1" s="118" t="s">
        <v>719</v>
      </c>
      <c r="AAM1" s="118" t="s">
        <v>719</v>
      </c>
      <c r="AAN1" s="118" t="s">
        <v>719</v>
      </c>
      <c r="AAO1" s="118" t="s">
        <v>719</v>
      </c>
      <c r="AAP1" s="118" t="s">
        <v>719</v>
      </c>
      <c r="AAQ1" s="118"/>
      <c r="AAR1" s="118" t="s">
        <v>719</v>
      </c>
      <c r="AAS1" s="118" t="s">
        <v>719</v>
      </c>
      <c r="AAT1" s="118" t="s">
        <v>719</v>
      </c>
      <c r="AAU1" s="118" t="s">
        <v>719</v>
      </c>
      <c r="AAV1" s="118" t="s">
        <v>719</v>
      </c>
      <c r="AAW1" s="118" t="s">
        <v>719</v>
      </c>
      <c r="AAX1" s="118" t="s">
        <v>719</v>
      </c>
      <c r="AAY1" s="118" t="s">
        <v>719</v>
      </c>
      <c r="AAZ1" s="118" t="s">
        <v>719</v>
      </c>
      <c r="ABA1" s="118" t="s">
        <v>719</v>
      </c>
      <c r="ABB1" s="118" t="s">
        <v>719</v>
      </c>
      <c r="ABC1" s="118" t="s">
        <v>719</v>
      </c>
      <c r="ABD1" s="118" t="s">
        <v>719</v>
      </c>
      <c r="ABE1" s="118" t="s">
        <v>719</v>
      </c>
      <c r="ABF1" s="118" t="s">
        <v>719</v>
      </c>
      <c r="ABG1" s="118" t="s">
        <v>719</v>
      </c>
      <c r="ABH1" s="118" t="s">
        <v>719</v>
      </c>
      <c r="ABI1" s="118" t="s">
        <v>719</v>
      </c>
      <c r="ABJ1" s="118" t="s">
        <v>719</v>
      </c>
      <c r="ABK1" s="118" t="s">
        <v>719</v>
      </c>
      <c r="ABL1" s="118" t="s">
        <v>719</v>
      </c>
      <c r="ABM1" s="118" t="s">
        <v>719</v>
      </c>
      <c r="ABN1" s="118" t="s">
        <v>719</v>
      </c>
      <c r="ABO1" s="118" t="s">
        <v>719</v>
      </c>
      <c r="ABP1" s="118" t="s">
        <v>719</v>
      </c>
      <c r="ABQ1" s="118" t="s">
        <v>719</v>
      </c>
      <c r="ABR1" s="118" t="s">
        <v>719</v>
      </c>
      <c r="ABS1" s="118" t="s">
        <v>719</v>
      </c>
      <c r="ABT1" s="118" t="s">
        <v>719</v>
      </c>
      <c r="ABU1" s="118" t="s">
        <v>719</v>
      </c>
      <c r="ABV1" s="118" t="s">
        <v>719</v>
      </c>
      <c r="ABW1" s="118" t="s">
        <v>719</v>
      </c>
      <c r="ABX1" s="118" t="s">
        <v>719</v>
      </c>
      <c r="ABY1" s="118" t="s">
        <v>719</v>
      </c>
      <c r="ABZ1" s="118" t="s">
        <v>719</v>
      </c>
      <c r="ACA1" s="118" t="s">
        <v>719</v>
      </c>
      <c r="ACB1" s="118" t="s">
        <v>719</v>
      </c>
      <c r="ACC1" s="118" t="s">
        <v>719</v>
      </c>
      <c r="ACD1" s="118" t="s">
        <v>719</v>
      </c>
      <c r="ACE1" s="118" t="s">
        <v>719</v>
      </c>
      <c r="ACF1" s="118" t="s">
        <v>719</v>
      </c>
      <c r="ACG1" s="118" t="s">
        <v>719</v>
      </c>
      <c r="ACH1" s="118" t="s">
        <v>719</v>
      </c>
      <c r="ACI1" s="118" t="s">
        <v>719</v>
      </c>
      <c r="ACJ1" s="118" t="s">
        <v>719</v>
      </c>
      <c r="ACK1" s="118" t="s">
        <v>719</v>
      </c>
      <c r="ACL1" s="118" t="s">
        <v>719</v>
      </c>
      <c r="ACM1" s="118" t="s">
        <v>719</v>
      </c>
      <c r="ACN1" s="118" t="s">
        <v>719</v>
      </c>
      <c r="ACO1" s="118" t="s">
        <v>719</v>
      </c>
      <c r="ACP1" s="118" t="s">
        <v>719</v>
      </c>
      <c r="ACQ1" s="118" t="s">
        <v>719</v>
      </c>
      <c r="ACR1" s="118" t="s">
        <v>719</v>
      </c>
      <c r="ACS1" s="118" t="s">
        <v>719</v>
      </c>
      <c r="ACT1" s="118" t="s">
        <v>719</v>
      </c>
      <c r="ACU1" s="118" t="s">
        <v>719</v>
      </c>
      <c r="ACV1" s="118" t="s">
        <v>719</v>
      </c>
      <c r="ACW1" s="118" t="s">
        <v>719</v>
      </c>
      <c r="ACX1" s="118" t="s">
        <v>719</v>
      </c>
      <c r="ACY1" s="118" t="s">
        <v>719</v>
      </c>
      <c r="ACZ1" s="118" t="s">
        <v>719</v>
      </c>
      <c r="ADA1" s="118" t="s">
        <v>719</v>
      </c>
      <c r="ADB1" s="118" t="s">
        <v>719</v>
      </c>
      <c r="ADC1" s="118" t="s">
        <v>719</v>
      </c>
      <c r="ADD1" s="118" t="s">
        <v>719</v>
      </c>
      <c r="ADE1" s="118" t="s">
        <v>719</v>
      </c>
      <c r="ADF1" s="118" t="s">
        <v>719</v>
      </c>
      <c r="ADG1" s="118"/>
      <c r="ADH1" s="118" t="s">
        <v>719</v>
      </c>
      <c r="ADI1" s="118" t="s">
        <v>719</v>
      </c>
      <c r="ADJ1" s="118" t="s">
        <v>719</v>
      </c>
      <c r="ADK1" s="118" t="s">
        <v>719</v>
      </c>
      <c r="ADL1" s="118"/>
      <c r="ADM1" s="118" t="s">
        <v>719</v>
      </c>
      <c r="ADN1" s="118" t="s">
        <v>719</v>
      </c>
      <c r="ADO1" s="118" t="s">
        <v>719</v>
      </c>
      <c r="ADP1" s="118" t="s">
        <v>719</v>
      </c>
      <c r="ADQ1" s="118" t="s">
        <v>719</v>
      </c>
      <c r="ADR1" s="118" t="s">
        <v>719</v>
      </c>
      <c r="ADS1" s="118" t="s">
        <v>719</v>
      </c>
      <c r="ADT1" s="118" t="s">
        <v>719</v>
      </c>
      <c r="ADU1" s="118" t="s">
        <v>719</v>
      </c>
      <c r="ADV1" s="118" t="s">
        <v>719</v>
      </c>
      <c r="ADW1" s="118" t="s">
        <v>719</v>
      </c>
      <c r="ADX1" s="118" t="s">
        <v>719</v>
      </c>
      <c r="ADY1" s="118" t="s">
        <v>719</v>
      </c>
      <c r="ADZ1" s="118" t="s">
        <v>719</v>
      </c>
      <c r="AEA1" s="118" t="s">
        <v>719</v>
      </c>
      <c r="AEB1" s="118" t="s">
        <v>719</v>
      </c>
      <c r="AEC1" s="118" t="s">
        <v>719</v>
      </c>
      <c r="AED1" s="118" t="s">
        <v>719</v>
      </c>
      <c r="AEE1" s="118" t="s">
        <v>719</v>
      </c>
      <c r="AEF1" s="118" t="s">
        <v>719</v>
      </c>
      <c r="AEG1" s="118" t="s">
        <v>719</v>
      </c>
      <c r="AEH1" s="118" t="s">
        <v>719</v>
      </c>
      <c r="AEI1" s="118" t="s">
        <v>719</v>
      </c>
      <c r="AEJ1" s="118" t="s">
        <v>719</v>
      </c>
      <c r="AEK1" s="118" t="s">
        <v>719</v>
      </c>
      <c r="AEL1" s="118" t="s">
        <v>720</v>
      </c>
    </row>
    <row r="2" spans="1:818" ht="32.5" thickBot="1" x14ac:dyDescent="0.4">
      <c r="A2" s="43"/>
      <c r="B2" s="44"/>
      <c r="C2" s="44"/>
      <c r="D2" s="44"/>
      <c r="E2" s="44"/>
      <c r="F2" s="44"/>
      <c r="G2" s="44"/>
      <c r="H2" s="44"/>
      <c r="I2" s="44" t="s">
        <v>721</v>
      </c>
      <c r="J2" s="44" t="s">
        <v>722</v>
      </c>
      <c r="K2" s="44" t="s">
        <v>723</v>
      </c>
      <c r="L2" s="44" t="s">
        <v>724</v>
      </c>
      <c r="M2" s="44" t="s">
        <v>725</v>
      </c>
      <c r="N2" s="44" t="s">
        <v>726</v>
      </c>
      <c r="O2" s="44" t="s">
        <v>727</v>
      </c>
      <c r="P2" s="44" t="s">
        <v>728</v>
      </c>
      <c r="Q2" s="44" t="s">
        <v>729</v>
      </c>
      <c r="R2" s="44" t="s">
        <v>730</v>
      </c>
      <c r="S2" s="44"/>
      <c r="T2" s="44" t="s">
        <v>731</v>
      </c>
      <c r="U2" s="44" t="s">
        <v>732</v>
      </c>
      <c r="V2" s="44" t="s">
        <v>733</v>
      </c>
      <c r="W2" s="44" t="s">
        <v>734</v>
      </c>
      <c r="X2" s="44" t="s">
        <v>735</v>
      </c>
      <c r="Y2" s="44" t="s">
        <v>736</v>
      </c>
      <c r="Z2" s="44" t="s">
        <v>737</v>
      </c>
      <c r="AA2" s="44" t="s">
        <v>738</v>
      </c>
      <c r="AB2" s="44" t="s">
        <v>739</v>
      </c>
      <c r="AC2" s="51" t="s">
        <v>740</v>
      </c>
      <c r="AD2" s="199" t="s">
        <v>741</v>
      </c>
      <c r="AE2" s="76" t="s">
        <v>742</v>
      </c>
      <c r="AF2" s="77" t="s">
        <v>743</v>
      </c>
      <c r="AG2" s="217" t="s">
        <v>744</v>
      </c>
      <c r="AH2" s="218"/>
      <c r="AI2" s="218"/>
      <c r="AJ2" s="62" t="s">
        <v>745</v>
      </c>
      <c r="AK2" s="63" t="s">
        <v>746</v>
      </c>
      <c r="AL2" s="63" t="s">
        <v>747</v>
      </c>
      <c r="AM2" s="63" t="s">
        <v>748</v>
      </c>
      <c r="AN2" s="63" t="s">
        <v>749</v>
      </c>
      <c r="AO2" s="63" t="s">
        <v>750</v>
      </c>
      <c r="AP2" s="63" t="s">
        <v>751</v>
      </c>
      <c r="AQ2" s="63" t="s">
        <v>752</v>
      </c>
      <c r="AR2" s="63" t="s">
        <v>753</v>
      </c>
      <c r="AS2" s="63" t="s">
        <v>754</v>
      </c>
      <c r="AT2" s="63" t="s">
        <v>755</v>
      </c>
      <c r="AU2" s="63" t="s">
        <v>756</v>
      </c>
      <c r="AV2" s="63" t="s">
        <v>757</v>
      </c>
      <c r="AW2" s="63" t="s">
        <v>758</v>
      </c>
      <c r="AX2" s="63" t="s">
        <v>759</v>
      </c>
      <c r="AY2" s="63" t="s">
        <v>760</v>
      </c>
      <c r="AZ2" s="63" t="s">
        <v>761</v>
      </c>
      <c r="BA2" s="63" t="s">
        <v>762</v>
      </c>
      <c r="BB2" s="63" t="s">
        <v>763</v>
      </c>
      <c r="BC2" s="63" t="s">
        <v>764</v>
      </c>
      <c r="BD2" s="63" t="s">
        <v>765</v>
      </c>
      <c r="BE2" s="63" t="s">
        <v>766</v>
      </c>
      <c r="BF2" s="63" t="s">
        <v>767</v>
      </c>
      <c r="BG2" s="63" t="s">
        <v>768</v>
      </c>
      <c r="BH2" s="63" t="s">
        <v>769</v>
      </c>
      <c r="BI2" s="63" t="s">
        <v>770</v>
      </c>
      <c r="BJ2" s="63" t="s">
        <v>771</v>
      </c>
      <c r="BK2" s="63" t="s">
        <v>772</v>
      </c>
      <c r="BL2" s="63" t="s">
        <v>773</v>
      </c>
      <c r="BM2" s="63" t="s">
        <v>774</v>
      </c>
      <c r="BN2" s="63" t="s">
        <v>775</v>
      </c>
      <c r="BO2" s="63" t="s">
        <v>776</v>
      </c>
      <c r="BP2" s="63" t="s">
        <v>777</v>
      </c>
      <c r="BQ2" s="63" t="s">
        <v>778</v>
      </c>
      <c r="BR2" s="63" t="s">
        <v>779</v>
      </c>
      <c r="BS2" s="63" t="s">
        <v>780</v>
      </c>
      <c r="BT2" s="63" t="s">
        <v>781</v>
      </c>
      <c r="BU2" s="63" t="s">
        <v>782</v>
      </c>
      <c r="BV2" s="63" t="s">
        <v>783</v>
      </c>
      <c r="BW2" s="63" t="s">
        <v>784</v>
      </c>
      <c r="BX2" s="63" t="s">
        <v>785</v>
      </c>
      <c r="BY2" s="63" t="s">
        <v>786</v>
      </c>
      <c r="BZ2" s="64" t="s">
        <v>787</v>
      </c>
      <c r="CA2" s="38" t="s">
        <v>788</v>
      </c>
      <c r="CB2" s="37" t="s">
        <v>789</v>
      </c>
      <c r="CC2" s="37" t="s">
        <v>790</v>
      </c>
      <c r="CD2" s="37" t="s">
        <v>791</v>
      </c>
      <c r="CE2" s="37" t="s">
        <v>792</v>
      </c>
      <c r="CF2" s="37" t="s">
        <v>793</v>
      </c>
      <c r="CG2" s="37" t="s">
        <v>794</v>
      </c>
      <c r="CH2" s="37" t="s">
        <v>795</v>
      </c>
      <c r="CI2" s="37" t="s">
        <v>796</v>
      </c>
      <c r="CJ2" s="37" t="s">
        <v>797</v>
      </c>
      <c r="CK2" s="37" t="s">
        <v>798</v>
      </c>
      <c r="CL2" s="37" t="s">
        <v>799</v>
      </c>
      <c r="CM2" s="37" t="s">
        <v>800</v>
      </c>
      <c r="CN2" s="37" t="s">
        <v>801</v>
      </c>
      <c r="CO2" s="37" t="s">
        <v>802</v>
      </c>
      <c r="CP2" s="41" t="s">
        <v>803</v>
      </c>
      <c r="CQ2" s="53" t="s">
        <v>804</v>
      </c>
      <c r="CR2" s="54" t="s">
        <v>805</v>
      </c>
      <c r="CS2" s="54" t="s">
        <v>806</v>
      </c>
      <c r="CT2" s="54" t="s">
        <v>807</v>
      </c>
      <c r="CU2" s="54" t="s">
        <v>808</v>
      </c>
      <c r="CV2" s="54" t="s">
        <v>809</v>
      </c>
      <c r="CW2" s="54" t="s">
        <v>810</v>
      </c>
      <c r="CX2" s="55" t="s">
        <v>811</v>
      </c>
      <c r="CY2" s="40" t="s">
        <v>812</v>
      </c>
      <c r="CZ2" s="37" t="s">
        <v>813</v>
      </c>
      <c r="DA2" s="37" t="s">
        <v>814</v>
      </c>
      <c r="DB2" s="37" t="s">
        <v>815</v>
      </c>
      <c r="DC2" s="37" t="s">
        <v>816</v>
      </c>
      <c r="DD2" s="37" t="s">
        <v>817</v>
      </c>
      <c r="DE2" s="37" t="s">
        <v>818</v>
      </c>
      <c r="DF2" s="41" t="s">
        <v>819</v>
      </c>
      <c r="DG2" s="53" t="s">
        <v>820</v>
      </c>
      <c r="DH2" s="54" t="s">
        <v>821</v>
      </c>
      <c r="DI2" s="54" t="s">
        <v>822</v>
      </c>
      <c r="DJ2" s="54" t="s">
        <v>823</v>
      </c>
      <c r="DK2" s="54" t="s">
        <v>824</v>
      </c>
      <c r="DL2" s="54" t="s">
        <v>825</v>
      </c>
      <c r="DM2" s="54" t="s">
        <v>826</v>
      </c>
      <c r="DN2" s="54" t="s">
        <v>827</v>
      </c>
      <c r="DO2" s="54" t="s">
        <v>828</v>
      </c>
      <c r="DP2" s="54" t="s">
        <v>829</v>
      </c>
      <c r="DQ2" s="54" t="s">
        <v>830</v>
      </c>
      <c r="DR2" s="54" t="s">
        <v>831</v>
      </c>
      <c r="DS2" s="54" t="s">
        <v>832</v>
      </c>
      <c r="DT2" s="54" t="s">
        <v>833</v>
      </c>
      <c r="DU2" s="54" t="s">
        <v>834</v>
      </c>
      <c r="DV2" s="54" t="s">
        <v>835</v>
      </c>
      <c r="DW2" s="54" t="s">
        <v>836</v>
      </c>
      <c r="DX2" s="54" t="s">
        <v>837</v>
      </c>
      <c r="DY2" s="54" t="s">
        <v>838</v>
      </c>
      <c r="DZ2" s="54" t="s">
        <v>839</v>
      </c>
      <c r="EA2" s="54" t="s">
        <v>840</v>
      </c>
      <c r="EB2" s="54" t="s">
        <v>841</v>
      </c>
      <c r="EC2" s="54" t="s">
        <v>842</v>
      </c>
      <c r="ED2" s="54" t="s">
        <v>843</v>
      </c>
      <c r="EE2" s="54" t="s">
        <v>844</v>
      </c>
      <c r="EF2" s="54" t="s">
        <v>845</v>
      </c>
      <c r="EG2" s="54" t="s">
        <v>846</v>
      </c>
      <c r="EH2" s="54" t="s">
        <v>847</v>
      </c>
      <c r="EI2" s="54" t="s">
        <v>848</v>
      </c>
      <c r="EJ2" s="54" t="s">
        <v>849</v>
      </c>
      <c r="EK2" s="54" t="s">
        <v>850</v>
      </c>
      <c r="EL2" s="54" t="s">
        <v>851</v>
      </c>
      <c r="EM2" s="54" t="s">
        <v>852</v>
      </c>
      <c r="EN2" s="54" t="s">
        <v>853</v>
      </c>
      <c r="EO2" s="54" t="s">
        <v>854</v>
      </c>
      <c r="EP2" s="54" t="s">
        <v>855</v>
      </c>
      <c r="EQ2" s="54" t="s">
        <v>856</v>
      </c>
      <c r="ER2" s="54" t="s">
        <v>857</v>
      </c>
      <c r="ES2" s="54" t="s">
        <v>858</v>
      </c>
      <c r="ET2" s="54" t="s">
        <v>859</v>
      </c>
      <c r="EU2" s="54" t="s">
        <v>860</v>
      </c>
      <c r="EV2" s="54" t="s">
        <v>861</v>
      </c>
      <c r="EW2" s="54" t="s">
        <v>862</v>
      </c>
      <c r="EX2" s="54" t="s">
        <v>863</v>
      </c>
      <c r="EY2" s="54" t="s">
        <v>864</v>
      </c>
      <c r="EZ2" s="54" t="s">
        <v>865</v>
      </c>
      <c r="FA2" s="54" t="s">
        <v>866</v>
      </c>
      <c r="FB2" s="54" t="s">
        <v>867</v>
      </c>
      <c r="FC2" s="54" t="s">
        <v>868</v>
      </c>
      <c r="FD2" s="54" t="s">
        <v>869</v>
      </c>
      <c r="FE2" s="54" t="s">
        <v>870</v>
      </c>
      <c r="FF2" s="54" t="s">
        <v>871</v>
      </c>
      <c r="FG2" s="54" t="s">
        <v>872</v>
      </c>
      <c r="FH2" s="54" t="s">
        <v>873</v>
      </c>
      <c r="FI2" s="54" t="s">
        <v>874</v>
      </c>
      <c r="FJ2" s="54" t="s">
        <v>875</v>
      </c>
      <c r="FK2" s="54" t="s">
        <v>876</v>
      </c>
      <c r="FL2" s="54" t="s">
        <v>877</v>
      </c>
      <c r="FM2" s="54" t="s">
        <v>878</v>
      </c>
      <c r="FN2" s="54" t="s">
        <v>879</v>
      </c>
      <c r="FO2" s="54" t="s">
        <v>880</v>
      </c>
      <c r="FP2" s="54" t="s">
        <v>881</v>
      </c>
      <c r="FQ2" s="54" t="s">
        <v>882</v>
      </c>
      <c r="FR2" s="56" t="s">
        <v>883</v>
      </c>
      <c r="FS2" s="42" t="s">
        <v>884</v>
      </c>
      <c r="FT2" s="57" t="s">
        <v>885</v>
      </c>
      <c r="FU2" s="57" t="s">
        <v>886</v>
      </c>
      <c r="FV2" s="57" t="s">
        <v>887</v>
      </c>
      <c r="FW2" s="58" t="s">
        <v>888</v>
      </c>
      <c r="FX2" s="33" t="s">
        <v>889</v>
      </c>
      <c r="FY2" s="34" t="s">
        <v>890</v>
      </c>
      <c r="FZ2" s="34" t="s">
        <v>891</v>
      </c>
      <c r="GA2" s="34" t="s">
        <v>892</v>
      </c>
      <c r="GB2" s="34" t="s">
        <v>893</v>
      </c>
      <c r="GC2" s="34" t="s">
        <v>894</v>
      </c>
      <c r="GD2" s="34" t="s">
        <v>895</v>
      </c>
      <c r="GE2" s="34" t="s">
        <v>896</v>
      </c>
      <c r="GF2" s="34" t="s">
        <v>897</v>
      </c>
      <c r="GG2" s="34" t="s">
        <v>898</v>
      </c>
      <c r="GH2" s="35" t="s">
        <v>899</v>
      </c>
      <c r="GI2" s="59" t="s">
        <v>900</v>
      </c>
      <c r="GJ2" s="60" t="s">
        <v>901</v>
      </c>
      <c r="GK2" s="34" t="s">
        <v>902</v>
      </c>
      <c r="GL2" s="34" t="s">
        <v>903</v>
      </c>
      <c r="GM2" s="34" t="s">
        <v>904</v>
      </c>
      <c r="GN2" s="34" t="s">
        <v>905</v>
      </c>
      <c r="GO2" s="34" t="s">
        <v>906</v>
      </c>
      <c r="GP2" s="34" t="s">
        <v>907</v>
      </c>
      <c r="GQ2" s="34" t="s">
        <v>908</v>
      </c>
      <c r="GR2" s="34" t="s">
        <v>909</v>
      </c>
      <c r="GS2" s="35" t="s">
        <v>910</v>
      </c>
      <c r="GT2" s="65" t="s">
        <v>911</v>
      </c>
      <c r="GU2" s="80" t="s">
        <v>912</v>
      </c>
      <c r="GV2" s="80" t="s">
        <v>913</v>
      </c>
      <c r="GW2" s="80" t="s">
        <v>914</v>
      </c>
      <c r="GX2" s="80" t="s">
        <v>915</v>
      </c>
      <c r="GY2" s="80" t="s">
        <v>916</v>
      </c>
      <c r="GZ2" s="80" t="s">
        <v>917</v>
      </c>
      <c r="HA2" s="80" t="s">
        <v>918</v>
      </c>
      <c r="HB2" s="80" t="s">
        <v>919</v>
      </c>
      <c r="HC2" s="80" t="s">
        <v>920</v>
      </c>
      <c r="HD2" s="80" t="s">
        <v>921</v>
      </c>
      <c r="HE2" s="80" t="s">
        <v>922</v>
      </c>
      <c r="HF2" s="80" t="s">
        <v>923</v>
      </c>
      <c r="HG2" s="80" t="s">
        <v>924</v>
      </c>
      <c r="HH2" s="80" t="s">
        <v>925</v>
      </c>
      <c r="HI2" s="73" t="s">
        <v>926</v>
      </c>
      <c r="HJ2" s="68" t="s">
        <v>927</v>
      </c>
      <c r="HK2" s="85" t="s">
        <v>928</v>
      </c>
      <c r="HL2" s="85" t="s">
        <v>929</v>
      </c>
      <c r="HM2" s="85" t="s">
        <v>930</v>
      </c>
      <c r="HN2" s="85" t="s">
        <v>931</v>
      </c>
      <c r="HO2" s="85" t="s">
        <v>932</v>
      </c>
      <c r="HP2" s="85" t="s">
        <v>933</v>
      </c>
      <c r="HQ2" s="97" t="s">
        <v>934</v>
      </c>
      <c r="HR2" s="65" t="s">
        <v>935</v>
      </c>
      <c r="HS2" s="80" t="s">
        <v>936</v>
      </c>
      <c r="HT2" s="80" t="s">
        <v>937</v>
      </c>
      <c r="HU2" s="80" t="s">
        <v>938</v>
      </c>
      <c r="HV2" s="80" t="s">
        <v>939</v>
      </c>
      <c r="HW2" s="80" t="s">
        <v>940</v>
      </c>
      <c r="HX2" s="80" t="s">
        <v>941</v>
      </c>
      <c r="HY2" s="80" t="s">
        <v>942</v>
      </c>
      <c r="HZ2" s="80" t="s">
        <v>943</v>
      </c>
      <c r="IA2" s="80" t="s">
        <v>944</v>
      </c>
      <c r="IB2" s="92" t="s">
        <v>945</v>
      </c>
      <c r="IC2" s="68" t="s">
        <v>946</v>
      </c>
      <c r="ID2" s="86" t="s">
        <v>947</v>
      </c>
      <c r="IE2" s="86" t="s">
        <v>948</v>
      </c>
      <c r="IF2" s="86" t="s">
        <v>949</v>
      </c>
      <c r="IG2" s="86" t="s">
        <v>950</v>
      </c>
      <c r="IH2" s="86" t="s">
        <v>951</v>
      </c>
      <c r="II2" s="86" t="s">
        <v>952</v>
      </c>
      <c r="IJ2" s="86" t="s">
        <v>953</v>
      </c>
      <c r="IK2" s="86" t="s">
        <v>954</v>
      </c>
      <c r="IL2" s="86" t="s">
        <v>955</v>
      </c>
      <c r="IM2" s="86" t="s">
        <v>956</v>
      </c>
      <c r="IN2" s="86" t="s">
        <v>957</v>
      </c>
      <c r="IO2" s="86" t="s">
        <v>958</v>
      </c>
      <c r="IP2" s="86" t="s">
        <v>959</v>
      </c>
      <c r="IQ2" s="86" t="s">
        <v>960</v>
      </c>
      <c r="IR2" s="86" t="s">
        <v>961</v>
      </c>
      <c r="IS2" s="86" t="s">
        <v>962</v>
      </c>
      <c r="IT2" s="86" t="s">
        <v>963</v>
      </c>
      <c r="IU2" s="86" t="s">
        <v>964</v>
      </c>
      <c r="IV2" s="86" t="s">
        <v>965</v>
      </c>
      <c r="IW2" s="86" t="s">
        <v>966</v>
      </c>
      <c r="IX2" s="86" t="s">
        <v>967</v>
      </c>
      <c r="IY2" s="86" t="s">
        <v>968</v>
      </c>
      <c r="IZ2" s="86" t="s">
        <v>969</v>
      </c>
      <c r="JA2" s="86" t="s">
        <v>970</v>
      </c>
      <c r="JB2" s="86" t="s">
        <v>971</v>
      </c>
      <c r="JC2" s="86" t="s">
        <v>972</v>
      </c>
      <c r="JD2" s="86" t="s">
        <v>973</v>
      </c>
      <c r="JE2" s="86" t="s">
        <v>974</v>
      </c>
      <c r="JF2" s="86" t="s">
        <v>975</v>
      </c>
      <c r="JG2" s="86" t="s">
        <v>976</v>
      </c>
      <c r="JH2" s="86" t="s">
        <v>977</v>
      </c>
      <c r="JI2" s="86" t="s">
        <v>978</v>
      </c>
      <c r="JJ2" s="86" t="s">
        <v>979</v>
      </c>
      <c r="JK2" s="86" t="s">
        <v>980</v>
      </c>
      <c r="JL2" s="86" t="s">
        <v>981</v>
      </c>
      <c r="JM2" s="86" t="s">
        <v>982</v>
      </c>
      <c r="JN2" s="86" t="s">
        <v>983</v>
      </c>
      <c r="JO2" s="86" t="s">
        <v>984</v>
      </c>
      <c r="JP2" s="86" t="s">
        <v>985</v>
      </c>
      <c r="JQ2" s="86" t="s">
        <v>986</v>
      </c>
      <c r="JR2" s="86" t="s">
        <v>987</v>
      </c>
      <c r="JS2" s="86" t="s">
        <v>988</v>
      </c>
      <c r="JT2" s="86" t="s">
        <v>989</v>
      </c>
      <c r="JU2" s="86" t="s">
        <v>990</v>
      </c>
      <c r="JV2" s="86" t="s">
        <v>991</v>
      </c>
      <c r="JW2" s="86" t="s">
        <v>992</v>
      </c>
      <c r="JX2" s="86" t="s">
        <v>993</v>
      </c>
      <c r="JY2" s="86" t="s">
        <v>994</v>
      </c>
      <c r="JZ2" s="86" t="s">
        <v>995</v>
      </c>
      <c r="KA2" s="86" t="s">
        <v>996</v>
      </c>
      <c r="KB2" s="86" t="s">
        <v>997</v>
      </c>
      <c r="KC2" s="86" t="s">
        <v>998</v>
      </c>
      <c r="KD2" s="86" t="s">
        <v>999</v>
      </c>
      <c r="KE2" s="86" t="s">
        <v>1000</v>
      </c>
      <c r="KF2" s="86" t="s">
        <v>1001</v>
      </c>
      <c r="KG2" s="86" t="s">
        <v>1002</v>
      </c>
      <c r="KH2" s="86" t="s">
        <v>1003</v>
      </c>
      <c r="KI2" s="86" t="s">
        <v>1004</v>
      </c>
      <c r="KJ2" s="86" t="s">
        <v>1005</v>
      </c>
      <c r="KK2" s="86" t="s">
        <v>1006</v>
      </c>
      <c r="KL2" s="86" t="s">
        <v>1007</v>
      </c>
      <c r="KM2" s="86" t="s">
        <v>1008</v>
      </c>
      <c r="KN2" s="86" t="s">
        <v>1009</v>
      </c>
      <c r="KO2" s="69" t="s">
        <v>1010</v>
      </c>
      <c r="KP2" s="80" t="s">
        <v>1011</v>
      </c>
      <c r="KQ2" s="80" t="s">
        <v>1012</v>
      </c>
      <c r="KR2" s="80" t="s">
        <v>1013</v>
      </c>
      <c r="KS2" s="80" t="s">
        <v>1014</v>
      </c>
      <c r="KT2" s="80" t="s">
        <v>1015</v>
      </c>
      <c r="KU2" s="66" t="s">
        <v>1016</v>
      </c>
      <c r="KV2" s="67" t="s">
        <v>1017</v>
      </c>
      <c r="KW2" s="68" t="s">
        <v>1018</v>
      </c>
      <c r="KX2" s="86" t="s">
        <v>1019</v>
      </c>
      <c r="KY2" s="86" t="s">
        <v>1020</v>
      </c>
      <c r="KZ2" s="86" t="s">
        <v>1021</v>
      </c>
      <c r="LA2" s="86" t="s">
        <v>1022</v>
      </c>
      <c r="LB2" s="86" t="s">
        <v>1023</v>
      </c>
      <c r="LC2" s="86" t="s">
        <v>1024</v>
      </c>
      <c r="LD2" s="86" t="s">
        <v>1025</v>
      </c>
      <c r="LE2" s="86" t="s">
        <v>1026</v>
      </c>
      <c r="LF2" s="86" t="s">
        <v>1027</v>
      </c>
      <c r="LG2" s="86" t="s">
        <v>1028</v>
      </c>
      <c r="LH2" s="86" t="s">
        <v>1029</v>
      </c>
      <c r="LI2" s="86" t="s">
        <v>1030</v>
      </c>
      <c r="LJ2" s="86" t="s">
        <v>1031</v>
      </c>
      <c r="LK2" s="86" t="s">
        <v>1032</v>
      </c>
      <c r="LL2" s="86" t="s">
        <v>1033</v>
      </c>
      <c r="LM2" s="86" t="s">
        <v>1034</v>
      </c>
      <c r="LN2" s="86" t="s">
        <v>1035</v>
      </c>
      <c r="LO2" s="86" t="s">
        <v>1036</v>
      </c>
      <c r="LP2" s="86" t="s">
        <v>1037</v>
      </c>
      <c r="LQ2" s="86" t="s">
        <v>1038</v>
      </c>
      <c r="LR2" s="86" t="s">
        <v>1039</v>
      </c>
      <c r="LS2" s="86" t="s">
        <v>1040</v>
      </c>
      <c r="LT2" s="86" t="s">
        <v>1041</v>
      </c>
      <c r="LU2" s="86" t="s">
        <v>1042</v>
      </c>
      <c r="LV2" s="86" t="s">
        <v>1043</v>
      </c>
      <c r="LW2" s="86" t="s">
        <v>1044</v>
      </c>
      <c r="LX2" s="86" t="s">
        <v>1045</v>
      </c>
      <c r="LY2" s="86" t="s">
        <v>1046</v>
      </c>
      <c r="LZ2" s="86" t="s">
        <v>1047</v>
      </c>
      <c r="MA2" s="86" t="s">
        <v>1048</v>
      </c>
      <c r="MB2" s="86" t="s">
        <v>1049</v>
      </c>
      <c r="MC2" s="86" t="s">
        <v>1050</v>
      </c>
      <c r="MD2" s="86" t="s">
        <v>1051</v>
      </c>
      <c r="ME2" s="86" t="s">
        <v>1052</v>
      </c>
      <c r="MF2" s="87" t="s">
        <v>1053</v>
      </c>
      <c r="MG2" s="65" t="s">
        <v>1054</v>
      </c>
      <c r="MH2" s="66"/>
      <c r="MI2" s="73"/>
      <c r="MJ2" s="98" t="s">
        <v>1055</v>
      </c>
      <c r="MK2" s="65" t="s">
        <v>1056</v>
      </c>
      <c r="ML2" s="66" t="s">
        <v>1057</v>
      </c>
      <c r="MM2" s="66" t="s">
        <v>1058</v>
      </c>
      <c r="MN2" s="66" t="s">
        <v>1059</v>
      </c>
      <c r="MO2" s="66" t="s">
        <v>1060</v>
      </c>
      <c r="MP2" s="66" t="s">
        <v>1061</v>
      </c>
      <c r="MQ2" s="66" t="s">
        <v>1062</v>
      </c>
      <c r="MR2" s="66" t="s">
        <v>1063</v>
      </c>
      <c r="MS2" s="66" t="s">
        <v>1064</v>
      </c>
      <c r="MT2" s="73" t="s">
        <v>1065</v>
      </c>
      <c r="MU2" s="85" t="s">
        <v>1066</v>
      </c>
      <c r="MV2" s="86" t="s">
        <v>1067</v>
      </c>
      <c r="MW2" s="86" t="s">
        <v>1068</v>
      </c>
      <c r="MX2" s="86" t="s">
        <v>1069</v>
      </c>
      <c r="MY2" s="87"/>
      <c r="MZ2" s="65" t="s">
        <v>1070</v>
      </c>
      <c r="NA2" s="73" t="s">
        <v>1071</v>
      </c>
      <c r="NB2" s="68" t="s">
        <v>1072</v>
      </c>
      <c r="NC2" s="69" t="s">
        <v>1073</v>
      </c>
      <c r="ND2" s="65" t="s">
        <v>1074</v>
      </c>
      <c r="NE2" s="66" t="s">
        <v>1075</v>
      </c>
      <c r="NF2" s="66" t="s">
        <v>1076</v>
      </c>
      <c r="NG2" s="66" t="s">
        <v>1077</v>
      </c>
      <c r="NH2" s="66" t="s">
        <v>1078</v>
      </c>
      <c r="NI2" s="73" t="s">
        <v>1079</v>
      </c>
      <c r="NJ2" s="82" t="s">
        <v>1080</v>
      </c>
      <c r="NK2" s="82"/>
      <c r="NL2" s="82" t="s">
        <v>1081</v>
      </c>
      <c r="NM2" s="82" t="s">
        <v>1082</v>
      </c>
      <c r="NN2" s="82" t="s">
        <v>1083</v>
      </c>
      <c r="NO2" s="82" t="s">
        <v>1084</v>
      </c>
      <c r="NP2" s="82" t="s">
        <v>1085</v>
      </c>
      <c r="NQ2" s="83" t="s">
        <v>1086</v>
      </c>
      <c r="NR2" s="81" t="s">
        <v>1087</v>
      </c>
      <c r="NS2" s="82" t="s">
        <v>1088</v>
      </c>
      <c r="NT2" s="82" t="s">
        <v>1089</v>
      </c>
      <c r="NU2" s="82" t="s">
        <v>1090</v>
      </c>
      <c r="NV2" s="82" t="s">
        <v>1091</v>
      </c>
      <c r="NW2" s="82" t="s">
        <v>1092</v>
      </c>
      <c r="NX2" s="84" t="s">
        <v>1093</v>
      </c>
      <c r="NY2" s="68" t="s">
        <v>1094</v>
      </c>
      <c r="NZ2" s="85" t="s">
        <v>1095</v>
      </c>
      <c r="OA2" s="86" t="s">
        <v>1096</v>
      </c>
      <c r="OB2" s="86" t="s">
        <v>1097</v>
      </c>
      <c r="OC2" s="86" t="s">
        <v>1098</v>
      </c>
      <c r="OD2" s="86" t="s">
        <v>1099</v>
      </c>
      <c r="OE2" s="69" t="s">
        <v>1100</v>
      </c>
      <c r="OF2" s="68" t="s">
        <v>1101</v>
      </c>
      <c r="OG2" s="85" t="s">
        <v>1102</v>
      </c>
      <c r="OH2" s="86" t="s">
        <v>1103</v>
      </c>
      <c r="OI2" s="86" t="s">
        <v>1104</v>
      </c>
      <c r="OJ2" s="86" t="s">
        <v>1105</v>
      </c>
      <c r="OK2" s="86" t="s">
        <v>1106</v>
      </c>
      <c r="OL2" s="87" t="s">
        <v>1107</v>
      </c>
      <c r="OM2" s="78" t="s">
        <v>1108</v>
      </c>
      <c r="ON2" s="79" t="s">
        <v>1109</v>
      </c>
      <c r="OO2" s="79" t="s">
        <v>1110</v>
      </c>
      <c r="OP2" s="79" t="s">
        <v>1111</v>
      </c>
      <c r="OQ2" s="79" t="s">
        <v>1112</v>
      </c>
      <c r="OR2" s="79" t="s">
        <v>1113</v>
      </c>
      <c r="OS2" s="79" t="s">
        <v>1114</v>
      </c>
      <c r="OT2" s="79" t="s">
        <v>1115</v>
      </c>
      <c r="OU2" s="80" t="s">
        <v>1116</v>
      </c>
      <c r="OV2" s="82" t="s">
        <v>1117</v>
      </c>
      <c r="OW2" s="82"/>
      <c r="OX2" s="82" t="s">
        <v>1118</v>
      </c>
      <c r="OY2" s="82" t="s">
        <v>1119</v>
      </c>
      <c r="OZ2" s="82" t="s">
        <v>1120</v>
      </c>
      <c r="PA2" s="83" t="s">
        <v>1121</v>
      </c>
      <c r="PB2" s="81" t="s">
        <v>1122</v>
      </c>
      <c r="PC2" s="82" t="s">
        <v>1123</v>
      </c>
      <c r="PD2" s="82" t="s">
        <v>1124</v>
      </c>
      <c r="PE2" s="82" t="s">
        <v>1125</v>
      </c>
      <c r="PF2" s="84" t="s">
        <v>1126</v>
      </c>
      <c r="PG2" s="65" t="s">
        <v>1127</v>
      </c>
      <c r="PH2" s="66" t="s">
        <v>1128</v>
      </c>
      <c r="PI2" s="66" t="s">
        <v>1129</v>
      </c>
      <c r="PJ2" s="66" t="s">
        <v>1130</v>
      </c>
      <c r="PK2" s="66" t="s">
        <v>1131</v>
      </c>
      <c r="PL2" s="66" t="s">
        <v>1132</v>
      </c>
      <c r="PM2" s="66" t="s">
        <v>1133</v>
      </c>
      <c r="PN2" s="66" t="s">
        <v>1134</v>
      </c>
      <c r="PO2" s="73" t="s">
        <v>1135</v>
      </c>
      <c r="PP2" s="68" t="s">
        <v>1136</v>
      </c>
      <c r="PQ2" s="86" t="s">
        <v>1137</v>
      </c>
      <c r="PR2" s="86" t="s">
        <v>1138</v>
      </c>
      <c r="PS2" s="86" t="s">
        <v>1139</v>
      </c>
      <c r="PT2" s="86" t="s">
        <v>1140</v>
      </c>
      <c r="PU2" s="86" t="s">
        <v>1141</v>
      </c>
      <c r="PV2" s="68" t="s">
        <v>1142</v>
      </c>
      <c r="PW2" s="86" t="s">
        <v>1139</v>
      </c>
      <c r="PX2" s="86" t="s">
        <v>1140</v>
      </c>
      <c r="PY2" s="86" t="s">
        <v>1143</v>
      </c>
      <c r="PZ2" s="87" t="s">
        <v>1144</v>
      </c>
      <c r="QA2" s="78" t="s">
        <v>1145</v>
      </c>
      <c r="QB2" s="66" t="s">
        <v>1146</v>
      </c>
      <c r="QC2" s="66" t="s">
        <v>1147</v>
      </c>
      <c r="QD2" s="66" t="s">
        <v>1148</v>
      </c>
      <c r="QE2" s="66" t="s">
        <v>1149</v>
      </c>
      <c r="QF2" s="66" t="s">
        <v>1150</v>
      </c>
      <c r="QG2" s="66" t="s">
        <v>1151</v>
      </c>
      <c r="QH2" s="66" t="s">
        <v>1152</v>
      </c>
      <c r="QI2" s="92" t="s">
        <v>1153</v>
      </c>
      <c r="QJ2" s="93" t="s">
        <v>1154</v>
      </c>
      <c r="QK2" s="94" t="s">
        <v>1155</v>
      </c>
      <c r="QL2" s="94" t="s">
        <v>1156</v>
      </c>
      <c r="QM2" s="94" t="s">
        <v>1157</v>
      </c>
      <c r="QN2" s="94" t="s">
        <v>1158</v>
      </c>
      <c r="QO2" s="94" t="s">
        <v>1159</v>
      </c>
      <c r="QP2" s="85" t="s">
        <v>1160</v>
      </c>
      <c r="QQ2" s="78" t="s">
        <v>1147</v>
      </c>
      <c r="QR2" s="79" t="s">
        <v>1148</v>
      </c>
      <c r="QS2" s="79" t="s">
        <v>1149</v>
      </c>
      <c r="QT2" s="79" t="s">
        <v>1150</v>
      </c>
      <c r="QU2" s="79" t="s">
        <v>1151</v>
      </c>
      <c r="QV2" s="95" t="s">
        <v>1161</v>
      </c>
      <c r="QW2" s="78" t="s">
        <v>1162</v>
      </c>
      <c r="QX2" s="79" t="s">
        <v>1163</v>
      </c>
      <c r="QY2" s="79" t="s">
        <v>1164</v>
      </c>
      <c r="QZ2" s="79" t="s">
        <v>1165</v>
      </c>
      <c r="RA2" s="79" t="s">
        <v>1166</v>
      </c>
      <c r="RB2" s="79" t="s">
        <v>1167</v>
      </c>
      <c r="RC2" s="79" t="s">
        <v>1168</v>
      </c>
      <c r="RD2" s="79" t="s">
        <v>1169</v>
      </c>
      <c r="RE2" s="79" t="s">
        <v>1170</v>
      </c>
      <c r="RF2" s="79" t="s">
        <v>1171</v>
      </c>
      <c r="RG2" s="79" t="s">
        <v>1172</v>
      </c>
      <c r="RH2" s="79" t="s">
        <v>1173</v>
      </c>
      <c r="RI2" s="79" t="s">
        <v>1174</v>
      </c>
      <c r="RJ2" s="79" t="s">
        <v>1175</v>
      </c>
      <c r="RK2" s="79" t="s">
        <v>1176</v>
      </c>
      <c r="RL2" s="79" t="s">
        <v>1177</v>
      </c>
      <c r="RM2" s="79" t="s">
        <v>1178</v>
      </c>
      <c r="RN2" s="79" t="s">
        <v>1179</v>
      </c>
      <c r="RO2" s="79" t="s">
        <v>1180</v>
      </c>
      <c r="RP2" s="79" t="s">
        <v>1181</v>
      </c>
      <c r="RQ2" s="79" t="s">
        <v>1182</v>
      </c>
      <c r="RR2" s="79" t="s">
        <v>1183</v>
      </c>
      <c r="RS2" s="79" t="s">
        <v>1184</v>
      </c>
      <c r="RT2" s="79" t="s">
        <v>1185</v>
      </c>
      <c r="RU2" s="79" t="s">
        <v>1186</v>
      </c>
      <c r="RV2" s="79" t="s">
        <v>1187</v>
      </c>
      <c r="RW2" s="79" t="s">
        <v>1188</v>
      </c>
      <c r="RX2" s="79" t="s">
        <v>1189</v>
      </c>
      <c r="RY2" s="79" t="s">
        <v>1190</v>
      </c>
      <c r="RZ2" s="79" t="s">
        <v>1191</v>
      </c>
      <c r="SA2" s="79" t="s">
        <v>1192</v>
      </c>
      <c r="SB2" s="79" t="s">
        <v>1193</v>
      </c>
      <c r="SC2" s="79" t="s">
        <v>1194</v>
      </c>
      <c r="SD2" s="79" t="s">
        <v>1195</v>
      </c>
      <c r="SE2" s="79" t="s">
        <v>1196</v>
      </c>
      <c r="SF2" s="79" t="s">
        <v>1197</v>
      </c>
      <c r="SG2" s="79" t="s">
        <v>1198</v>
      </c>
      <c r="SH2" s="79" t="s">
        <v>1199</v>
      </c>
      <c r="SI2" s="79" t="s">
        <v>1200</v>
      </c>
      <c r="SJ2" s="79" t="s">
        <v>1201</v>
      </c>
      <c r="SK2" s="79" t="s">
        <v>1202</v>
      </c>
      <c r="SL2" s="79" t="s">
        <v>1203</v>
      </c>
      <c r="SM2" s="79" t="s">
        <v>1204</v>
      </c>
      <c r="SN2" s="79" t="s">
        <v>1205</v>
      </c>
      <c r="SO2" s="79" t="s">
        <v>1206</v>
      </c>
      <c r="SP2" s="80" t="s">
        <v>1207</v>
      </c>
      <c r="SQ2" s="68" t="s">
        <v>1208</v>
      </c>
      <c r="SR2" s="86" t="s">
        <v>1209</v>
      </c>
      <c r="SS2" s="86" t="s">
        <v>1210</v>
      </c>
      <c r="ST2" s="86" t="s">
        <v>1211</v>
      </c>
      <c r="SU2" s="86" t="s">
        <v>1212</v>
      </c>
      <c r="SV2" s="86" t="s">
        <v>1213</v>
      </c>
      <c r="SW2" s="86" t="s">
        <v>1214</v>
      </c>
      <c r="SX2" s="86" t="s">
        <v>1215</v>
      </c>
      <c r="SY2" s="78" t="s">
        <v>1216</v>
      </c>
      <c r="SZ2" s="79" t="s">
        <v>1217</v>
      </c>
      <c r="TA2" s="79" t="s">
        <v>1218</v>
      </c>
      <c r="TB2" s="79" t="s">
        <v>1219</v>
      </c>
      <c r="TC2" s="79" t="s">
        <v>1220</v>
      </c>
      <c r="TD2" s="79" t="s">
        <v>1221</v>
      </c>
      <c r="TE2" s="79" t="s">
        <v>1222</v>
      </c>
      <c r="TF2" s="93" t="s">
        <v>1223</v>
      </c>
      <c r="TG2" s="86" t="s">
        <v>1224</v>
      </c>
      <c r="TH2" s="86" t="s">
        <v>1225</v>
      </c>
      <c r="TI2" s="86" t="s">
        <v>1226</v>
      </c>
      <c r="TJ2" s="86" t="s">
        <v>1227</v>
      </c>
      <c r="TK2" s="86" t="s">
        <v>1228</v>
      </c>
      <c r="TL2" s="86" t="s">
        <v>1229</v>
      </c>
      <c r="TM2" s="86" t="s">
        <v>1230</v>
      </c>
      <c r="TN2" s="86" t="s">
        <v>1231</v>
      </c>
      <c r="TO2" s="86" t="s">
        <v>1232</v>
      </c>
      <c r="TP2" s="86" t="s">
        <v>1233</v>
      </c>
      <c r="TQ2" s="96" t="s">
        <v>1234</v>
      </c>
      <c r="TR2" s="320" t="s">
        <v>1235</v>
      </c>
      <c r="TS2" s="321" t="s">
        <v>1236</v>
      </c>
      <c r="TT2" s="322" t="s">
        <v>1237</v>
      </c>
      <c r="TU2" s="29" t="s">
        <v>1238</v>
      </c>
      <c r="TV2" s="28" t="s">
        <v>1239</v>
      </c>
      <c r="TW2" s="28" t="s">
        <v>1240</v>
      </c>
      <c r="TX2" s="28" t="s">
        <v>1241</v>
      </c>
      <c r="TY2" s="28" t="s">
        <v>1242</v>
      </c>
      <c r="TZ2" s="28" t="s">
        <v>1243</v>
      </c>
      <c r="UA2" s="28" t="s">
        <v>1244</v>
      </c>
      <c r="UB2" s="28" t="s">
        <v>1245</v>
      </c>
      <c r="UC2" s="28" t="s">
        <v>1246</v>
      </c>
      <c r="UD2" s="28" t="s">
        <v>1247</v>
      </c>
      <c r="UE2" s="28" t="s">
        <v>1248</v>
      </c>
      <c r="UF2" s="28" t="s">
        <v>1249</v>
      </c>
      <c r="UG2" s="28" t="s">
        <v>1250</v>
      </c>
      <c r="UH2" s="28" t="s">
        <v>1251</v>
      </c>
      <c r="UI2" s="28" t="s">
        <v>1252</v>
      </c>
      <c r="UJ2" s="30" t="s">
        <v>1253</v>
      </c>
      <c r="UK2" s="99" t="s">
        <v>1254</v>
      </c>
      <c r="UL2" s="100" t="s">
        <v>1255</v>
      </c>
      <c r="UM2" s="100" t="s">
        <v>1256</v>
      </c>
      <c r="UN2" s="100" t="s">
        <v>1257</v>
      </c>
      <c r="UO2" s="100" t="s">
        <v>1258</v>
      </c>
      <c r="UP2" s="100" t="s">
        <v>1259</v>
      </c>
      <c r="UQ2" s="100" t="s">
        <v>1260</v>
      </c>
      <c r="UR2" s="101" t="s">
        <v>1261</v>
      </c>
      <c r="US2" s="29" t="s">
        <v>1262</v>
      </c>
      <c r="UT2" s="28" t="s">
        <v>1263</v>
      </c>
      <c r="UU2" s="28" t="s">
        <v>1264</v>
      </c>
      <c r="UV2" s="28" t="s">
        <v>1265</v>
      </c>
      <c r="UW2" s="28" t="s">
        <v>1266</v>
      </c>
      <c r="UX2" s="28" t="s">
        <v>1267</v>
      </c>
      <c r="UY2" s="28" t="s">
        <v>1268</v>
      </c>
      <c r="UZ2" s="30" t="s">
        <v>1269</v>
      </c>
      <c r="VA2" s="99" t="s">
        <v>1270</v>
      </c>
      <c r="VB2" s="100" t="s">
        <v>1271</v>
      </c>
      <c r="VC2" s="100" t="s">
        <v>1272</v>
      </c>
      <c r="VD2" s="100" t="s">
        <v>1273</v>
      </c>
      <c r="VE2" s="100" t="s">
        <v>1274</v>
      </c>
      <c r="VF2" s="100" t="s">
        <v>1275</v>
      </c>
      <c r="VG2" s="100" t="s">
        <v>1276</v>
      </c>
      <c r="VH2" s="100" t="s">
        <v>1277</v>
      </c>
      <c r="VI2" s="100" t="s">
        <v>1278</v>
      </c>
      <c r="VJ2" s="100" t="s">
        <v>1279</v>
      </c>
      <c r="VK2" s="100" t="s">
        <v>1280</v>
      </c>
      <c r="VL2" s="100" t="s">
        <v>1281</v>
      </c>
      <c r="VM2" s="100" t="s">
        <v>1282</v>
      </c>
      <c r="VN2" s="100" t="s">
        <v>1283</v>
      </c>
      <c r="VO2" s="100" t="s">
        <v>1284</v>
      </c>
      <c r="VP2" s="100" t="s">
        <v>1285</v>
      </c>
      <c r="VQ2" s="100" t="s">
        <v>1286</v>
      </c>
      <c r="VR2" s="100" t="s">
        <v>1287</v>
      </c>
      <c r="VS2" s="100" t="s">
        <v>1288</v>
      </c>
      <c r="VT2" s="100" t="s">
        <v>1289</v>
      </c>
      <c r="VU2" s="100" t="s">
        <v>1290</v>
      </c>
      <c r="VV2" s="100" t="s">
        <v>1291</v>
      </c>
      <c r="VW2" s="100" t="s">
        <v>1292</v>
      </c>
      <c r="VX2" s="100" t="s">
        <v>1293</v>
      </c>
      <c r="VY2" s="100" t="s">
        <v>1294</v>
      </c>
      <c r="VZ2" s="100" t="s">
        <v>1295</v>
      </c>
      <c r="WA2" s="100" t="s">
        <v>1296</v>
      </c>
      <c r="WB2" s="100" t="s">
        <v>1297</v>
      </c>
      <c r="WC2" s="100" t="s">
        <v>1298</v>
      </c>
      <c r="WD2" s="100" t="s">
        <v>1299</v>
      </c>
      <c r="WE2" s="100" t="s">
        <v>1300</v>
      </c>
      <c r="WF2" s="100" t="s">
        <v>1301</v>
      </c>
      <c r="WG2" s="100" t="s">
        <v>1302</v>
      </c>
      <c r="WH2" s="100" t="s">
        <v>1303</v>
      </c>
      <c r="WI2" s="100" t="s">
        <v>1304</v>
      </c>
      <c r="WJ2" s="100" t="s">
        <v>1305</v>
      </c>
      <c r="WK2" s="100" t="s">
        <v>1306</v>
      </c>
      <c r="WL2" s="100" t="s">
        <v>1307</v>
      </c>
      <c r="WM2" s="100" t="s">
        <v>1308</v>
      </c>
      <c r="WN2" s="100" t="s">
        <v>1309</v>
      </c>
      <c r="WO2" s="100" t="s">
        <v>1310</v>
      </c>
      <c r="WP2" s="100" t="s">
        <v>1311</v>
      </c>
      <c r="WQ2" s="100" t="s">
        <v>1312</v>
      </c>
      <c r="WR2" s="100" t="s">
        <v>1313</v>
      </c>
      <c r="WS2" s="100" t="s">
        <v>1314</v>
      </c>
      <c r="WT2" s="100" t="s">
        <v>1315</v>
      </c>
      <c r="WU2" s="100" t="s">
        <v>1316</v>
      </c>
      <c r="WV2" s="100" t="s">
        <v>1317</v>
      </c>
      <c r="WW2" s="100" t="s">
        <v>1318</v>
      </c>
      <c r="WX2" s="100" t="s">
        <v>1319</v>
      </c>
      <c r="WY2" s="100" t="s">
        <v>1320</v>
      </c>
      <c r="WZ2" s="100" t="s">
        <v>1321</v>
      </c>
      <c r="XA2" s="100" t="s">
        <v>1322</v>
      </c>
      <c r="XB2" s="100" t="s">
        <v>1323</v>
      </c>
      <c r="XC2" s="100" t="s">
        <v>1324</v>
      </c>
      <c r="XD2" s="100" t="s">
        <v>1325</v>
      </c>
      <c r="XE2" s="100" t="s">
        <v>1326</v>
      </c>
      <c r="XF2" s="100" t="s">
        <v>1327</v>
      </c>
      <c r="XG2" s="100" t="s">
        <v>1328</v>
      </c>
      <c r="XH2" s="100" t="s">
        <v>1329</v>
      </c>
      <c r="XI2" s="100" t="s">
        <v>1330</v>
      </c>
      <c r="XJ2" s="100" t="s">
        <v>1331</v>
      </c>
      <c r="XK2" s="100" t="s">
        <v>1332</v>
      </c>
      <c r="XL2" s="100" t="s">
        <v>1333</v>
      </c>
      <c r="XM2" s="101" t="s">
        <v>1334</v>
      </c>
      <c r="XN2" s="29" t="s">
        <v>1335</v>
      </c>
      <c r="XO2" s="28" t="s">
        <v>1336</v>
      </c>
      <c r="XP2" s="28" t="s">
        <v>1337</v>
      </c>
      <c r="XQ2" s="28" t="s">
        <v>1338</v>
      </c>
      <c r="XR2" s="28" t="s">
        <v>1339</v>
      </c>
      <c r="XS2" s="28" t="s">
        <v>1340</v>
      </c>
      <c r="XT2" s="30" t="s">
        <v>1341</v>
      </c>
      <c r="XU2" s="99" t="s">
        <v>1342</v>
      </c>
      <c r="XV2" s="100" t="s">
        <v>1343</v>
      </c>
      <c r="XW2" s="100" t="s">
        <v>1344</v>
      </c>
      <c r="XX2" s="100" t="s">
        <v>1345</v>
      </c>
      <c r="XY2" s="100" t="s">
        <v>1346</v>
      </c>
      <c r="XZ2" s="100" t="s">
        <v>1347</v>
      </c>
      <c r="YA2" s="100" t="s">
        <v>1348</v>
      </c>
      <c r="YB2" s="100" t="s">
        <v>1349</v>
      </c>
      <c r="YC2" s="100" t="s">
        <v>1350</v>
      </c>
      <c r="YD2" s="100" t="s">
        <v>1351</v>
      </c>
      <c r="YE2" s="100" t="s">
        <v>1352</v>
      </c>
      <c r="YF2" s="100" t="s">
        <v>1353</v>
      </c>
      <c r="YG2" s="100" t="s">
        <v>1354</v>
      </c>
      <c r="YH2" s="100" t="s">
        <v>1355</v>
      </c>
      <c r="YI2" s="100" t="s">
        <v>1356</v>
      </c>
      <c r="YJ2" s="100" t="s">
        <v>1357</v>
      </c>
      <c r="YK2" s="100" t="s">
        <v>1358</v>
      </c>
      <c r="YL2" s="100" t="s">
        <v>1359</v>
      </c>
      <c r="YM2" s="100" t="s">
        <v>1360</v>
      </c>
      <c r="YN2" s="100" t="s">
        <v>1361</v>
      </c>
      <c r="YO2" s="100" t="s">
        <v>1362</v>
      </c>
      <c r="YP2" s="100" t="s">
        <v>1363</v>
      </c>
      <c r="YQ2" s="100" t="s">
        <v>1364</v>
      </c>
      <c r="YR2" s="100" t="s">
        <v>1365</v>
      </c>
      <c r="YS2" s="100" t="s">
        <v>1366</v>
      </c>
      <c r="YT2" s="100" t="s">
        <v>1367</v>
      </c>
      <c r="YU2" s="100" t="s">
        <v>1368</v>
      </c>
      <c r="YV2" s="100" t="s">
        <v>1369</v>
      </c>
      <c r="YW2" s="100" t="s">
        <v>1370</v>
      </c>
      <c r="YX2" s="100" t="s">
        <v>1371</v>
      </c>
      <c r="YY2" s="100" t="s">
        <v>1372</v>
      </c>
      <c r="YZ2" s="100" t="s">
        <v>1373</v>
      </c>
      <c r="ZA2" s="100" t="s">
        <v>1374</v>
      </c>
      <c r="ZB2" s="100" t="s">
        <v>1375</v>
      </c>
      <c r="ZC2" s="100" t="s">
        <v>1376</v>
      </c>
      <c r="ZD2" s="101" t="s">
        <v>1377</v>
      </c>
      <c r="ZE2" s="29" t="s">
        <v>1378</v>
      </c>
      <c r="ZF2" s="28"/>
      <c r="ZG2" s="30"/>
      <c r="ZH2" s="102" t="s">
        <v>1379</v>
      </c>
      <c r="ZI2" s="29" t="s">
        <v>1380</v>
      </c>
      <c r="ZJ2" s="28" t="s">
        <v>1381</v>
      </c>
      <c r="ZK2" s="28" t="s">
        <v>1382</v>
      </c>
      <c r="ZL2" s="28" t="s">
        <v>1383</v>
      </c>
      <c r="ZM2" s="28" t="s">
        <v>1384</v>
      </c>
      <c r="ZN2" s="28" t="s">
        <v>1385</v>
      </c>
      <c r="ZO2" s="28" t="s">
        <v>1386</v>
      </c>
      <c r="ZP2" s="28" t="s">
        <v>1387</v>
      </c>
      <c r="ZQ2" s="28" t="s">
        <v>1388</v>
      </c>
      <c r="ZR2" s="30" t="s">
        <v>1389</v>
      </c>
      <c r="ZS2" s="99" t="s">
        <v>1390</v>
      </c>
      <c r="ZT2" s="100" t="s">
        <v>1391</v>
      </c>
      <c r="ZU2" s="100" t="s">
        <v>1392</v>
      </c>
      <c r="ZV2" s="100" t="s">
        <v>1393</v>
      </c>
      <c r="ZW2" s="100" t="s">
        <v>1394</v>
      </c>
      <c r="ZX2" s="100"/>
      <c r="ZY2" s="100"/>
      <c r="ZZ2" s="100"/>
      <c r="AAA2" s="101"/>
      <c r="AAB2" s="25" t="s">
        <v>1395</v>
      </c>
      <c r="AAC2" s="26" t="s">
        <v>1396</v>
      </c>
      <c r="AAD2" s="99" t="s">
        <v>1397</v>
      </c>
      <c r="AAE2" s="28" t="s">
        <v>1398</v>
      </c>
      <c r="AAF2" s="28" t="s">
        <v>1399</v>
      </c>
      <c r="AAG2" s="28" t="s">
        <v>1400</v>
      </c>
      <c r="AAH2" s="28" t="s">
        <v>1401</v>
      </c>
      <c r="AAI2" s="28" t="s">
        <v>1402</v>
      </c>
      <c r="AAJ2" s="30" t="s">
        <v>1403</v>
      </c>
      <c r="AAK2" s="105" t="s">
        <v>1404</v>
      </c>
      <c r="AAL2" s="100" t="s">
        <v>1405</v>
      </c>
      <c r="AAM2" s="100" t="s">
        <v>1406</v>
      </c>
      <c r="AAN2" s="100" t="s">
        <v>1407</v>
      </c>
      <c r="AAO2" s="100" t="s">
        <v>1408</v>
      </c>
      <c r="AAP2" s="100" t="s">
        <v>1409</v>
      </c>
      <c r="AAQ2" s="106"/>
      <c r="AAR2" s="101" t="s">
        <v>1410</v>
      </c>
      <c r="AAS2" s="99" t="s">
        <v>1411</v>
      </c>
      <c r="AAT2" s="100" t="s">
        <v>1412</v>
      </c>
      <c r="AAU2" s="100" t="s">
        <v>1413</v>
      </c>
      <c r="AAV2" s="100" t="s">
        <v>1414</v>
      </c>
      <c r="AAW2" s="100" t="s">
        <v>1415</v>
      </c>
      <c r="AAX2" s="100" t="s">
        <v>1416</v>
      </c>
      <c r="AAY2" s="101" t="s">
        <v>1417</v>
      </c>
      <c r="AAZ2" s="99" t="s">
        <v>1418</v>
      </c>
      <c r="ABA2" s="100" t="s">
        <v>1419</v>
      </c>
      <c r="ABB2" s="100" t="s">
        <v>1420</v>
      </c>
      <c r="ABC2" s="100" t="s">
        <v>1421</v>
      </c>
      <c r="ABD2" s="100" t="s">
        <v>1422</v>
      </c>
      <c r="ABE2" s="100" t="s">
        <v>1423</v>
      </c>
      <c r="ABF2" s="101" t="s">
        <v>1424</v>
      </c>
      <c r="ABG2" s="99" t="s">
        <v>1425</v>
      </c>
      <c r="ABH2" s="100" t="s">
        <v>1426</v>
      </c>
      <c r="ABI2" s="100" t="s">
        <v>1427</v>
      </c>
      <c r="ABJ2" s="100" t="s">
        <v>1428</v>
      </c>
      <c r="ABK2" s="100" t="s">
        <v>1429</v>
      </c>
      <c r="ABL2" s="100" t="s">
        <v>1430</v>
      </c>
      <c r="ABM2" s="101" t="s">
        <v>1431</v>
      </c>
      <c r="ABN2" s="29" t="s">
        <v>1432</v>
      </c>
      <c r="ABO2" s="28" t="s">
        <v>1433</v>
      </c>
      <c r="ABP2" s="28" t="s">
        <v>1434</v>
      </c>
      <c r="ABQ2" s="28" t="s">
        <v>1435</v>
      </c>
      <c r="ABR2" s="28" t="s">
        <v>1436</v>
      </c>
      <c r="ABS2" s="28" t="s">
        <v>1437</v>
      </c>
      <c r="ABT2" s="28" t="s">
        <v>1438</v>
      </c>
      <c r="ABU2" s="28" t="s">
        <v>1439</v>
      </c>
      <c r="ABV2" s="30" t="s">
        <v>1440</v>
      </c>
      <c r="ABW2" s="99" t="s">
        <v>1441</v>
      </c>
      <c r="ABX2" s="100" t="s">
        <v>1442</v>
      </c>
      <c r="ABY2" s="100" t="s">
        <v>1443</v>
      </c>
      <c r="ABZ2" s="100" t="s">
        <v>1444</v>
      </c>
      <c r="ACA2" s="100" t="s">
        <v>1445</v>
      </c>
      <c r="ACB2" s="101" t="s">
        <v>1446</v>
      </c>
      <c r="ACC2" s="99" t="s">
        <v>1447</v>
      </c>
      <c r="ACD2" s="100" t="s">
        <v>1448</v>
      </c>
      <c r="ACE2" s="100" t="s">
        <v>1449</v>
      </c>
      <c r="ACF2" s="100" t="s">
        <v>1450</v>
      </c>
      <c r="ACG2" s="101" t="s">
        <v>1451</v>
      </c>
      <c r="ACH2" s="99" t="s">
        <v>1452</v>
      </c>
      <c r="ACI2" s="100" t="s">
        <v>1453</v>
      </c>
      <c r="ACJ2" s="100" t="s">
        <v>1454</v>
      </c>
      <c r="ACK2" s="100" t="s">
        <v>1455</v>
      </c>
      <c r="ACL2" s="101" t="s">
        <v>1456</v>
      </c>
      <c r="ACM2" s="29" t="s">
        <v>1457</v>
      </c>
      <c r="ACN2" s="28" t="s">
        <v>1458</v>
      </c>
      <c r="ACO2" s="28" t="s">
        <v>1459</v>
      </c>
      <c r="ACP2" s="28" t="s">
        <v>1460</v>
      </c>
      <c r="ACQ2" s="28" t="s">
        <v>1461</v>
      </c>
      <c r="ACR2" s="28" t="s">
        <v>1462</v>
      </c>
      <c r="ACS2" s="28" t="s">
        <v>1463</v>
      </c>
      <c r="ACT2" s="28" t="s">
        <v>1464</v>
      </c>
      <c r="ACU2" s="112" t="s">
        <v>1465</v>
      </c>
      <c r="ACV2" s="105" t="s">
        <v>1466</v>
      </c>
      <c r="ACW2" s="100" t="s">
        <v>1467</v>
      </c>
      <c r="ACX2" s="100" t="s">
        <v>1468</v>
      </c>
      <c r="ACY2" s="100" t="s">
        <v>1469</v>
      </c>
      <c r="ACZ2" s="100" t="s">
        <v>1470</v>
      </c>
      <c r="ADA2" s="101" t="s">
        <v>1471</v>
      </c>
      <c r="ADB2" s="99" t="s">
        <v>1472</v>
      </c>
      <c r="ADC2" s="113" t="s">
        <v>1473</v>
      </c>
      <c r="ADD2" s="100" t="s">
        <v>1474</v>
      </c>
      <c r="ADE2" s="100" t="s">
        <v>1475</v>
      </c>
      <c r="ADF2" s="101" t="s">
        <v>1476</v>
      </c>
      <c r="ADG2" s="99" t="s">
        <v>1477</v>
      </c>
      <c r="ADH2" s="113" t="s">
        <v>1478</v>
      </c>
      <c r="ADI2" s="100" t="s">
        <v>1479</v>
      </c>
      <c r="ADJ2" s="100" t="s">
        <v>1480</v>
      </c>
      <c r="ADK2" s="101" t="s">
        <v>1481</v>
      </c>
      <c r="ADL2" s="114" t="s">
        <v>1482</v>
      </c>
      <c r="ADM2" s="100" t="s">
        <v>1483</v>
      </c>
      <c r="ADN2" s="100" t="s">
        <v>1484</v>
      </c>
      <c r="ADO2" s="100" t="s">
        <v>1485</v>
      </c>
      <c r="ADP2" s="101" t="s">
        <v>1486</v>
      </c>
      <c r="ADQ2" s="29" t="s">
        <v>1487</v>
      </c>
      <c r="ADR2" s="28" t="s">
        <v>1488</v>
      </c>
      <c r="ADS2" s="28" t="s">
        <v>1489</v>
      </c>
      <c r="ADT2" s="28" t="s">
        <v>1490</v>
      </c>
      <c r="ADU2" s="28" t="s">
        <v>1491</v>
      </c>
      <c r="ADV2" s="28" t="s">
        <v>1492</v>
      </c>
      <c r="ADW2" s="28" t="s">
        <v>1493</v>
      </c>
      <c r="ADX2" s="28" t="s">
        <v>1494</v>
      </c>
      <c r="ADY2" s="30" t="s">
        <v>1495</v>
      </c>
      <c r="ADZ2" s="99" t="s">
        <v>1496</v>
      </c>
      <c r="AEA2" s="100" t="s">
        <v>1497</v>
      </c>
      <c r="AEB2" s="100" t="s">
        <v>1498</v>
      </c>
      <c r="AEC2" s="100" t="s">
        <v>1499</v>
      </c>
      <c r="AED2" s="100" t="s">
        <v>1500</v>
      </c>
      <c r="AEE2" s="100" t="s">
        <v>1501</v>
      </c>
      <c r="AEF2" s="101" t="s">
        <v>1502</v>
      </c>
      <c r="AEG2" s="27" t="s">
        <v>1503</v>
      </c>
      <c r="AEH2" s="28" t="s">
        <v>1504</v>
      </c>
      <c r="AEI2" s="28" t="s">
        <v>1505</v>
      </c>
      <c r="AEJ2" s="28" t="s">
        <v>1506</v>
      </c>
      <c r="AEK2" s="28" t="s">
        <v>1507</v>
      </c>
      <c r="AEL2" s="61" t="s">
        <v>1508</v>
      </c>
    </row>
    <row r="3" spans="1:818" ht="127.9" customHeight="1" thickBot="1" x14ac:dyDescent="0.4">
      <c r="A3" s="45" t="s">
        <v>1509</v>
      </c>
      <c r="B3" s="46" t="s">
        <v>1510</v>
      </c>
      <c r="C3" s="46" t="s">
        <v>1511</v>
      </c>
      <c r="D3" s="46" t="s">
        <v>1512</v>
      </c>
      <c r="E3" s="46" t="s">
        <v>1513</v>
      </c>
      <c r="F3" s="46" t="s">
        <v>1514</v>
      </c>
      <c r="G3" s="46" t="s">
        <v>1515</v>
      </c>
      <c r="H3" s="46" t="s">
        <v>1516</v>
      </c>
      <c r="I3" s="46" t="s">
        <v>674</v>
      </c>
      <c r="J3" s="46" t="s">
        <v>674</v>
      </c>
      <c r="K3" s="46" t="s">
        <v>674</v>
      </c>
      <c r="L3" s="46" t="s">
        <v>674</v>
      </c>
      <c r="M3" s="46" t="s">
        <v>674</v>
      </c>
      <c r="N3" s="46" t="s">
        <v>674</v>
      </c>
      <c r="O3" s="135" t="s">
        <v>2</v>
      </c>
      <c r="P3" s="135" t="s">
        <v>1517</v>
      </c>
      <c r="Q3" s="135" t="s">
        <v>3</v>
      </c>
      <c r="R3" s="135" t="s">
        <v>1518</v>
      </c>
      <c r="S3" s="135" t="s">
        <v>1519</v>
      </c>
      <c r="T3" s="135" t="s">
        <v>1520</v>
      </c>
      <c r="U3" s="135" t="s">
        <v>1521</v>
      </c>
      <c r="V3" s="135" t="s">
        <v>18</v>
      </c>
      <c r="W3" s="135" t="s">
        <v>30</v>
      </c>
      <c r="X3" s="135" t="s">
        <v>35</v>
      </c>
      <c r="Y3" s="135" t="s">
        <v>59</v>
      </c>
      <c r="Z3" s="135" t="s">
        <v>4</v>
      </c>
      <c r="AA3" s="135" t="s">
        <v>31</v>
      </c>
      <c r="AB3" s="135" t="s">
        <v>19</v>
      </c>
      <c r="AC3" s="1214" t="s">
        <v>108</v>
      </c>
      <c r="AD3" s="1199" t="s">
        <v>109</v>
      </c>
      <c r="AE3" s="1172" t="s">
        <v>117</v>
      </c>
      <c r="AF3" s="1205" t="s">
        <v>118</v>
      </c>
      <c r="AG3" s="1202" t="s">
        <v>113</v>
      </c>
      <c r="AH3" s="1208" t="s">
        <v>119</v>
      </c>
      <c r="AI3" s="1211" t="s">
        <v>121</v>
      </c>
      <c r="AJ3" s="1166" t="s">
        <v>126</v>
      </c>
      <c r="AK3" s="1167"/>
      <c r="AL3" s="1167"/>
      <c r="AM3" s="1167"/>
      <c r="AN3" s="1167"/>
      <c r="AO3" s="1167"/>
      <c r="AP3" s="1167"/>
      <c r="AQ3" s="1167"/>
      <c r="AR3" s="1167"/>
      <c r="AS3" s="1167"/>
      <c r="AT3" s="1167"/>
      <c r="AU3" s="1167"/>
      <c r="AV3" s="1167"/>
      <c r="AW3" s="1167"/>
      <c r="AX3" s="1167"/>
      <c r="AY3" s="1167"/>
      <c r="AZ3" s="1167"/>
      <c r="BA3" s="1167"/>
      <c r="BB3" s="1167"/>
      <c r="BC3" s="1167"/>
      <c r="BD3" s="1167"/>
      <c r="BE3" s="1167"/>
      <c r="BF3" s="1167"/>
      <c r="BG3" s="1167"/>
      <c r="BH3" s="1167"/>
      <c r="BI3" s="1167"/>
      <c r="BJ3" s="1167"/>
      <c r="BK3" s="1167"/>
      <c r="BL3" s="1167"/>
      <c r="BM3" s="1167"/>
      <c r="BN3" s="1167"/>
      <c r="BO3" s="1167"/>
      <c r="BP3" s="1167"/>
      <c r="BQ3" s="1167"/>
      <c r="BR3" s="1167"/>
      <c r="BS3" s="1167"/>
      <c r="BT3" s="1167"/>
      <c r="BU3" s="1167"/>
      <c r="BV3" s="1167"/>
      <c r="BW3" s="1167"/>
      <c r="BX3" s="1167"/>
      <c r="BY3" s="1167"/>
      <c r="BZ3" s="1168"/>
      <c r="CA3" s="1135" t="s">
        <v>124</v>
      </c>
      <c r="CB3" s="1136"/>
      <c r="CC3" s="1136"/>
      <c r="CD3" s="1136"/>
      <c r="CE3" s="1136"/>
      <c r="CF3" s="1136"/>
      <c r="CG3" s="1136"/>
      <c r="CH3" s="1136"/>
      <c r="CI3" s="1136"/>
      <c r="CJ3" s="1136"/>
      <c r="CK3" s="1136"/>
      <c r="CL3" s="1136"/>
      <c r="CM3" s="1136"/>
      <c r="CN3" s="1136"/>
      <c r="CO3" s="1136"/>
      <c r="CP3" s="1137"/>
      <c r="CQ3" s="1141" t="s">
        <v>338</v>
      </c>
      <c r="CR3" s="1142"/>
      <c r="CS3" s="1142"/>
      <c r="CT3" s="1142"/>
      <c r="CU3" s="1142"/>
      <c r="CV3" s="1142"/>
      <c r="CW3" s="1142"/>
      <c r="CX3" s="1143"/>
      <c r="CY3" s="1135" t="s">
        <v>347</v>
      </c>
      <c r="CZ3" s="1136"/>
      <c r="DA3" s="1136"/>
      <c r="DB3" s="1136"/>
      <c r="DC3" s="1136"/>
      <c r="DD3" s="1136"/>
      <c r="DE3" s="1136"/>
      <c r="DF3" s="1137"/>
      <c r="DG3" s="1141" t="s">
        <v>350</v>
      </c>
      <c r="DH3" s="1142"/>
      <c r="DI3" s="1142"/>
      <c r="DJ3" s="1142"/>
      <c r="DK3" s="1142"/>
      <c r="DL3" s="1142"/>
      <c r="DM3" s="1142"/>
      <c r="DN3" s="1142"/>
      <c r="DO3" s="1142"/>
      <c r="DP3" s="1142"/>
      <c r="DQ3" s="1142"/>
      <c r="DR3" s="1142"/>
      <c r="DS3" s="1142"/>
      <c r="DT3" s="1142"/>
      <c r="DU3" s="1142"/>
      <c r="DV3" s="1142"/>
      <c r="DW3" s="1142"/>
      <c r="DX3" s="1142"/>
      <c r="DY3" s="1142"/>
      <c r="DZ3" s="1142"/>
      <c r="EA3" s="1142"/>
      <c r="EB3" s="1142"/>
      <c r="EC3" s="1142"/>
      <c r="ED3" s="1142"/>
      <c r="EE3" s="1142"/>
      <c r="EF3" s="1142"/>
      <c r="EG3" s="1142"/>
      <c r="EH3" s="1142"/>
      <c r="EI3" s="1142"/>
      <c r="EJ3" s="1142"/>
      <c r="EK3" s="1142"/>
      <c r="EL3" s="1142"/>
      <c r="EM3" s="1142"/>
      <c r="EN3" s="1142"/>
      <c r="EO3" s="1142"/>
      <c r="EP3" s="1142"/>
      <c r="EQ3" s="1142"/>
      <c r="ER3" s="1142"/>
      <c r="ES3" s="1142"/>
      <c r="ET3" s="1142"/>
      <c r="EU3" s="1142"/>
      <c r="EV3" s="1142"/>
      <c r="EW3" s="1142"/>
      <c r="EX3" s="1142"/>
      <c r="EY3" s="1142"/>
      <c r="EZ3" s="1142"/>
      <c r="FA3" s="1142"/>
      <c r="FB3" s="1142"/>
      <c r="FC3" s="1142"/>
      <c r="FD3" s="1142"/>
      <c r="FE3" s="1142"/>
      <c r="FF3" s="1142"/>
      <c r="FG3" s="1142"/>
      <c r="FH3" s="1142"/>
      <c r="FI3" s="1142"/>
      <c r="FJ3" s="1142"/>
      <c r="FK3" s="1142"/>
      <c r="FL3" s="1142"/>
      <c r="FM3" s="1142"/>
      <c r="FN3" s="1142"/>
      <c r="FO3" s="1142"/>
      <c r="FP3" s="1142"/>
      <c r="FQ3" s="1142"/>
      <c r="FR3" s="1142"/>
      <c r="FS3" s="1135" t="s">
        <v>438</v>
      </c>
      <c r="FT3" s="1136"/>
      <c r="FU3" s="1136"/>
      <c r="FV3" s="1136"/>
      <c r="FW3" s="1137"/>
      <c r="FX3" s="1141" t="s">
        <v>442</v>
      </c>
      <c r="FY3" s="1142"/>
      <c r="FZ3" s="1142"/>
      <c r="GA3" s="1142"/>
      <c r="GB3" s="1142"/>
      <c r="GC3" s="1142"/>
      <c r="GD3" s="1142"/>
      <c r="GE3" s="1142"/>
      <c r="GF3" s="1142"/>
      <c r="GG3" s="1142"/>
      <c r="GH3" s="1143"/>
      <c r="GI3" s="1147" t="s">
        <v>473</v>
      </c>
      <c r="GJ3" s="1141" t="s">
        <v>479</v>
      </c>
      <c r="GK3" s="1142"/>
      <c r="GL3" s="1142"/>
      <c r="GM3" s="1142"/>
      <c r="GN3" s="1142"/>
      <c r="GO3" s="1142"/>
      <c r="GP3" s="1142"/>
      <c r="GQ3" s="1142"/>
      <c r="GR3" s="1142"/>
      <c r="GS3" s="1143"/>
      <c r="GT3" s="1097" t="s">
        <v>125</v>
      </c>
      <c r="GU3" s="1098"/>
      <c r="GV3" s="1098"/>
      <c r="GW3" s="1098"/>
      <c r="GX3" s="1098"/>
      <c r="GY3" s="1098"/>
      <c r="GZ3" s="1098"/>
      <c r="HA3" s="1098"/>
      <c r="HB3" s="1098"/>
      <c r="HC3" s="1098"/>
      <c r="HD3" s="1098"/>
      <c r="HE3" s="1098"/>
      <c r="HF3" s="1098"/>
      <c r="HG3" s="1098"/>
      <c r="HH3" s="1098"/>
      <c r="HI3" s="1099"/>
      <c r="HJ3" s="1103" t="s">
        <v>192</v>
      </c>
      <c r="HK3" s="1104"/>
      <c r="HL3" s="1104"/>
      <c r="HM3" s="1104"/>
      <c r="HN3" s="1104"/>
      <c r="HO3" s="1104"/>
      <c r="HP3" s="1104"/>
      <c r="HQ3" s="1105"/>
      <c r="HR3" s="1097" t="s">
        <v>230</v>
      </c>
      <c r="HS3" s="1098"/>
      <c r="HT3" s="1098"/>
      <c r="HU3" s="1098"/>
      <c r="HV3" s="1098"/>
      <c r="HW3" s="1098"/>
      <c r="HX3" s="1098"/>
      <c r="HY3" s="1098"/>
      <c r="HZ3" s="1098"/>
      <c r="IA3" s="1098"/>
      <c r="IB3" s="1099"/>
      <c r="IC3" s="1119" t="s">
        <v>244</v>
      </c>
      <c r="ID3" s="1120"/>
      <c r="IE3" s="1120"/>
      <c r="IF3" s="1120"/>
      <c r="IG3" s="1120"/>
      <c r="IH3" s="1120"/>
      <c r="II3" s="1120"/>
      <c r="IJ3" s="1120"/>
      <c r="IK3" s="1120"/>
      <c r="IL3" s="1120"/>
      <c r="IM3" s="1120"/>
      <c r="IN3" s="1120"/>
      <c r="IO3" s="1120"/>
      <c r="IP3" s="1120"/>
      <c r="IQ3" s="1120"/>
      <c r="IR3" s="1120"/>
      <c r="IS3" s="1120"/>
      <c r="IT3" s="1120"/>
      <c r="IU3" s="1120"/>
      <c r="IV3" s="1120"/>
      <c r="IW3" s="1120"/>
      <c r="IX3" s="1120"/>
      <c r="IY3" s="1120"/>
      <c r="IZ3" s="1120"/>
      <c r="JA3" s="1120"/>
      <c r="JB3" s="1120"/>
      <c r="JC3" s="1120"/>
      <c r="JD3" s="1120"/>
      <c r="JE3" s="1120"/>
      <c r="JF3" s="1120"/>
      <c r="JG3" s="1120"/>
      <c r="JH3" s="1120"/>
      <c r="JI3" s="1120"/>
      <c r="JJ3" s="1120"/>
      <c r="JK3" s="1120"/>
      <c r="JL3" s="1120"/>
      <c r="JM3" s="1120"/>
      <c r="JN3" s="1120"/>
      <c r="JO3" s="1120"/>
      <c r="JP3" s="1120"/>
      <c r="JQ3" s="1120"/>
      <c r="JR3" s="1120"/>
      <c r="JS3" s="1120"/>
      <c r="JT3" s="1120"/>
      <c r="JU3" s="1120"/>
      <c r="JV3" s="1120"/>
      <c r="JW3" s="1120"/>
      <c r="JX3" s="1120"/>
      <c r="JY3" s="1120"/>
      <c r="JZ3" s="1120"/>
      <c r="KA3" s="1120"/>
      <c r="KB3" s="1120"/>
      <c r="KC3" s="1120"/>
      <c r="KD3" s="1120"/>
      <c r="KE3" s="1120"/>
      <c r="KF3" s="1120"/>
      <c r="KG3" s="1120"/>
      <c r="KH3" s="1120"/>
      <c r="KI3" s="1120"/>
      <c r="KJ3" s="1120"/>
      <c r="KK3" s="1120"/>
      <c r="KL3" s="1120"/>
      <c r="KM3" s="1120"/>
      <c r="KN3" s="1120"/>
      <c r="KO3" s="1121"/>
      <c r="KP3" s="1098" t="s">
        <v>352</v>
      </c>
      <c r="KQ3" s="1098"/>
      <c r="KR3" s="1098"/>
      <c r="KS3" s="1098"/>
      <c r="KT3" s="1098"/>
      <c r="KU3" s="1098"/>
      <c r="KV3" s="1099"/>
      <c r="KW3" s="1113" t="s">
        <v>1522</v>
      </c>
      <c r="KX3" s="1122"/>
      <c r="KY3" s="1154"/>
      <c r="KZ3" s="1157" t="s">
        <v>385</v>
      </c>
      <c r="LA3" s="1122"/>
      <c r="LB3" s="1154"/>
      <c r="LC3" s="1157" t="s">
        <v>388</v>
      </c>
      <c r="LD3" s="1122"/>
      <c r="LE3" s="1154"/>
      <c r="LF3" s="1157" t="s">
        <v>390</v>
      </c>
      <c r="LG3" s="1122"/>
      <c r="LH3" s="1122"/>
      <c r="LI3" s="1154"/>
      <c r="LJ3" s="1157" t="s">
        <v>426</v>
      </c>
      <c r="LK3" s="1122"/>
      <c r="LL3" s="1154"/>
      <c r="LM3" s="1157" t="s">
        <v>430</v>
      </c>
      <c r="LN3" s="1122"/>
      <c r="LO3" s="1154"/>
      <c r="LP3" s="1157" t="s">
        <v>433</v>
      </c>
      <c r="LQ3" s="1122"/>
      <c r="LR3" s="1154"/>
      <c r="LS3" s="1157" t="s">
        <v>435</v>
      </c>
      <c r="LT3" s="1122"/>
      <c r="LU3" s="1154"/>
      <c r="LV3" s="1157" t="s">
        <v>439</v>
      </c>
      <c r="LW3" s="1122"/>
      <c r="LX3" s="1154"/>
      <c r="LY3" s="1157" t="s">
        <v>441</v>
      </c>
      <c r="LZ3" s="1122"/>
      <c r="MA3" s="1122"/>
      <c r="MB3" s="1154"/>
      <c r="MC3" s="1157" t="s">
        <v>457</v>
      </c>
      <c r="MD3" s="1122"/>
      <c r="ME3" s="1122"/>
      <c r="MF3" s="1114"/>
      <c r="MG3" s="1088" t="s">
        <v>1523</v>
      </c>
      <c r="MH3" s="1089"/>
      <c r="MI3" s="1090"/>
      <c r="MJ3" s="1094" t="s">
        <v>499</v>
      </c>
      <c r="MK3" s="1097" t="s">
        <v>502</v>
      </c>
      <c r="ML3" s="1098"/>
      <c r="MM3" s="1098"/>
      <c r="MN3" s="1098"/>
      <c r="MO3" s="1098"/>
      <c r="MP3" s="1098"/>
      <c r="MQ3" s="1098"/>
      <c r="MR3" s="1098"/>
      <c r="MS3" s="1098"/>
      <c r="MT3" s="1099"/>
      <c r="MU3" s="1103" t="s">
        <v>503</v>
      </c>
      <c r="MV3" s="1104"/>
      <c r="MW3" s="1104"/>
      <c r="MX3" s="1104"/>
      <c r="MY3" s="1105"/>
      <c r="MZ3" s="1109" t="s">
        <v>1524</v>
      </c>
      <c r="NA3" s="1110"/>
      <c r="NB3" s="1113" t="s">
        <v>1525</v>
      </c>
      <c r="NC3" s="1114"/>
      <c r="ND3" s="1097" t="s">
        <v>1526</v>
      </c>
      <c r="NE3" s="1098"/>
      <c r="NF3" s="1098"/>
      <c r="NG3" s="1098"/>
      <c r="NH3" s="1098"/>
      <c r="NI3" s="1099"/>
      <c r="NJ3" s="1132" t="s">
        <v>1527</v>
      </c>
      <c r="NK3" s="1133"/>
      <c r="NL3" s="1133"/>
      <c r="NM3" s="1133"/>
      <c r="NN3" s="1133"/>
      <c r="NO3" s="1133"/>
      <c r="NP3" s="1133"/>
      <c r="NQ3" s="1134"/>
      <c r="NR3" s="1103" t="s">
        <v>1527</v>
      </c>
      <c r="NS3" s="1104"/>
      <c r="NT3" s="1104"/>
      <c r="NU3" s="1104"/>
      <c r="NV3" s="1104"/>
      <c r="NW3" s="1104"/>
      <c r="NX3" s="1105"/>
      <c r="NY3" s="1103" t="s">
        <v>1527</v>
      </c>
      <c r="NZ3" s="1104"/>
      <c r="OA3" s="1104"/>
      <c r="OB3" s="1104"/>
      <c r="OC3" s="1104"/>
      <c r="OD3" s="1104"/>
      <c r="OE3" s="1105"/>
      <c r="OF3" s="1103" t="s">
        <v>1527</v>
      </c>
      <c r="OG3" s="1104"/>
      <c r="OH3" s="1104"/>
      <c r="OI3" s="1104"/>
      <c r="OJ3" s="1104"/>
      <c r="OK3" s="1104"/>
      <c r="OL3" s="1105"/>
      <c r="OM3" s="1097" t="s">
        <v>1528</v>
      </c>
      <c r="ON3" s="1098"/>
      <c r="OO3" s="1098"/>
      <c r="OP3" s="1098"/>
      <c r="OQ3" s="1098"/>
      <c r="OR3" s="1098"/>
      <c r="OS3" s="1098"/>
      <c r="OT3" s="1098"/>
      <c r="OU3" s="1098"/>
      <c r="OV3" s="1119" t="s">
        <v>1529</v>
      </c>
      <c r="OW3" s="1120"/>
      <c r="OX3" s="1120"/>
      <c r="OY3" s="1120"/>
      <c r="OZ3" s="1120"/>
      <c r="PA3" s="1120"/>
      <c r="PB3" s="1120"/>
      <c r="PC3" s="1120"/>
      <c r="PD3" s="1120"/>
      <c r="PE3" s="1120"/>
      <c r="PF3" s="1121"/>
      <c r="PG3" s="1097" t="s">
        <v>1528</v>
      </c>
      <c r="PH3" s="1098"/>
      <c r="PI3" s="1098"/>
      <c r="PJ3" s="1098"/>
      <c r="PK3" s="1098"/>
      <c r="PL3" s="1098"/>
      <c r="PM3" s="1098"/>
      <c r="PN3" s="1098"/>
      <c r="PO3" s="1099"/>
      <c r="PP3" s="1119" t="s">
        <v>1530</v>
      </c>
      <c r="PQ3" s="1120"/>
      <c r="PR3" s="1120"/>
      <c r="PS3" s="1120"/>
      <c r="PT3" s="1120"/>
      <c r="PU3" s="1120"/>
      <c r="PV3" s="1120"/>
      <c r="PW3" s="1120"/>
      <c r="PX3" s="1120"/>
      <c r="PY3" s="1120"/>
      <c r="PZ3" s="1121"/>
      <c r="QA3" s="1097" t="s">
        <v>1531</v>
      </c>
      <c r="QB3" s="1098"/>
      <c r="QC3" s="1098"/>
      <c r="QD3" s="1098"/>
      <c r="QE3" s="1098"/>
      <c r="QF3" s="1098"/>
      <c r="QG3" s="1098"/>
      <c r="QH3" s="1098"/>
      <c r="QI3" s="1099"/>
      <c r="QJ3" s="1103" t="s">
        <v>1532</v>
      </c>
      <c r="QK3" s="1104"/>
      <c r="QL3" s="1104"/>
      <c r="QM3" s="1104"/>
      <c r="QN3" s="1104"/>
      <c r="QO3" s="1104"/>
      <c r="QP3" s="1105"/>
      <c r="QQ3" s="1097" t="s">
        <v>1533</v>
      </c>
      <c r="QR3" s="1098"/>
      <c r="QS3" s="1098"/>
      <c r="QT3" s="1098"/>
      <c r="QU3" s="1099"/>
      <c r="QV3" s="1179" t="s">
        <v>618</v>
      </c>
      <c r="QW3" s="1097" t="s">
        <v>621</v>
      </c>
      <c r="QX3" s="1098"/>
      <c r="QY3" s="1098"/>
      <c r="QZ3" s="1098"/>
      <c r="RA3" s="1098"/>
      <c r="RB3" s="1098"/>
      <c r="RC3" s="1098"/>
      <c r="RD3" s="1098"/>
      <c r="RE3" s="1098"/>
      <c r="RF3" s="1098"/>
      <c r="RG3" s="1098"/>
      <c r="RH3" s="1098"/>
      <c r="RI3" s="1098"/>
      <c r="RJ3" s="1098"/>
      <c r="RK3" s="1098"/>
      <c r="RL3" s="1098"/>
      <c r="RM3" s="1098"/>
      <c r="RN3" s="1098"/>
      <c r="RO3" s="1098"/>
      <c r="RP3" s="1098"/>
      <c r="RQ3" s="1098"/>
      <c r="RR3" s="1098"/>
      <c r="RS3" s="1098"/>
      <c r="RT3" s="1098"/>
      <c r="RU3" s="1098"/>
      <c r="RV3" s="1098"/>
      <c r="RW3" s="1098"/>
      <c r="RX3" s="1098"/>
      <c r="RY3" s="1098"/>
      <c r="RZ3" s="1098"/>
      <c r="SA3" s="1098"/>
      <c r="SB3" s="1098"/>
      <c r="SC3" s="1098"/>
      <c r="SD3" s="1098"/>
      <c r="SE3" s="1098"/>
      <c r="SF3" s="1098"/>
      <c r="SG3" s="1098"/>
      <c r="SH3" s="1098"/>
      <c r="SI3" s="1098"/>
      <c r="SJ3" s="1098"/>
      <c r="SK3" s="1098"/>
      <c r="SL3" s="1098"/>
      <c r="SM3" s="1098"/>
      <c r="SN3" s="1098"/>
      <c r="SO3" s="1098"/>
      <c r="SP3" s="1099"/>
      <c r="SQ3" s="1103" t="s">
        <v>1534</v>
      </c>
      <c r="SR3" s="1104"/>
      <c r="SS3" s="1104"/>
      <c r="ST3" s="1104"/>
      <c r="SU3" s="1104"/>
      <c r="SV3" s="1104"/>
      <c r="SW3" s="1104"/>
      <c r="SX3" s="1105"/>
      <c r="SY3" s="1097" t="s">
        <v>667</v>
      </c>
      <c r="SZ3" s="1098"/>
      <c r="TA3" s="1098"/>
      <c r="TB3" s="1098"/>
      <c r="TC3" s="1098"/>
      <c r="TD3" s="1098"/>
      <c r="TE3" s="1099"/>
      <c r="TF3" s="1103" t="s">
        <v>672</v>
      </c>
      <c r="TG3" s="1104"/>
      <c r="TH3" s="1104"/>
      <c r="TI3" s="1104"/>
      <c r="TJ3" s="1104"/>
      <c r="TK3" s="1104"/>
      <c r="TL3" s="1104"/>
      <c r="TM3" s="1104"/>
      <c r="TN3" s="1104"/>
      <c r="TO3" s="1104"/>
      <c r="TP3" s="1104"/>
      <c r="TQ3" s="1105"/>
      <c r="TR3" s="1192" t="s">
        <v>1535</v>
      </c>
      <c r="TS3" s="1193"/>
      <c r="TT3" s="1194"/>
      <c r="TU3" s="1049" t="s">
        <v>125</v>
      </c>
      <c r="TV3" s="1050"/>
      <c r="TW3" s="1050"/>
      <c r="TX3" s="1050"/>
      <c r="TY3" s="1050"/>
      <c r="TZ3" s="1050"/>
      <c r="UA3" s="1050"/>
      <c r="UB3" s="1050"/>
      <c r="UC3" s="1050"/>
      <c r="UD3" s="1050"/>
      <c r="UE3" s="1050"/>
      <c r="UF3" s="1050"/>
      <c r="UG3" s="1050"/>
      <c r="UH3" s="1050"/>
      <c r="UI3" s="1050"/>
      <c r="UJ3" s="1051"/>
      <c r="UK3" s="1055" t="s">
        <v>192</v>
      </c>
      <c r="UL3" s="1056"/>
      <c r="UM3" s="1056"/>
      <c r="UN3" s="1056"/>
      <c r="UO3" s="1056"/>
      <c r="UP3" s="1056"/>
      <c r="UQ3" s="1056"/>
      <c r="UR3" s="1057"/>
      <c r="US3" s="1049" t="s">
        <v>230</v>
      </c>
      <c r="UT3" s="1050"/>
      <c r="UU3" s="1050"/>
      <c r="UV3" s="1050"/>
      <c r="UW3" s="1050"/>
      <c r="UX3" s="1050"/>
      <c r="UY3" s="1050"/>
      <c r="UZ3" s="1051"/>
      <c r="VA3" s="1064" t="s">
        <v>244</v>
      </c>
      <c r="VB3" s="1065"/>
      <c r="VC3" s="1065"/>
      <c r="VD3" s="1065"/>
      <c r="VE3" s="1065"/>
      <c r="VF3" s="1065"/>
      <c r="VG3" s="1065"/>
      <c r="VH3" s="1065"/>
      <c r="VI3" s="1065"/>
      <c r="VJ3" s="1065"/>
      <c r="VK3" s="1065"/>
      <c r="VL3" s="1065"/>
      <c r="VM3" s="1065"/>
      <c r="VN3" s="1065"/>
      <c r="VO3" s="1065"/>
      <c r="VP3" s="1065"/>
      <c r="VQ3" s="1065"/>
      <c r="VR3" s="1065"/>
      <c r="VS3" s="1065"/>
      <c r="VT3" s="1065"/>
      <c r="VU3" s="1065"/>
      <c r="VV3" s="1065"/>
      <c r="VW3" s="1065"/>
      <c r="VX3" s="1065"/>
      <c r="VY3" s="1065"/>
      <c r="VZ3" s="1065"/>
      <c r="WA3" s="1065"/>
      <c r="WB3" s="1065"/>
      <c r="WC3" s="1065"/>
      <c r="WD3" s="1065"/>
      <c r="WE3" s="1065"/>
      <c r="WF3" s="1065"/>
      <c r="WG3" s="1065"/>
      <c r="WH3" s="1065"/>
      <c r="WI3" s="1065"/>
      <c r="WJ3" s="1065"/>
      <c r="WK3" s="1065"/>
      <c r="WL3" s="1065"/>
      <c r="WM3" s="1065"/>
      <c r="WN3" s="1065"/>
      <c r="WO3" s="1065"/>
      <c r="WP3" s="1065"/>
      <c r="WQ3" s="1065"/>
      <c r="WR3" s="1065"/>
      <c r="WS3" s="1065"/>
      <c r="WT3" s="1065"/>
      <c r="WU3" s="1065"/>
      <c r="WV3" s="1065"/>
      <c r="WW3" s="1065"/>
      <c r="WX3" s="1065"/>
      <c r="WY3" s="1065"/>
      <c r="WZ3" s="1065"/>
      <c r="XA3" s="1065"/>
      <c r="XB3" s="1065"/>
      <c r="XC3" s="1065"/>
      <c r="XD3" s="1065"/>
      <c r="XE3" s="1065"/>
      <c r="XF3" s="1065"/>
      <c r="XG3" s="1065"/>
      <c r="XH3" s="1065"/>
      <c r="XI3" s="1065"/>
      <c r="XJ3" s="1065"/>
      <c r="XK3" s="1065"/>
      <c r="XL3" s="1065"/>
      <c r="XM3" s="1066"/>
      <c r="XN3" s="1049" t="s">
        <v>352</v>
      </c>
      <c r="XO3" s="1050"/>
      <c r="XP3" s="1050"/>
      <c r="XQ3" s="1050"/>
      <c r="XR3" s="1050"/>
      <c r="XS3" s="1050"/>
      <c r="XT3" s="1051"/>
      <c r="XU3" s="1190" t="s">
        <v>377</v>
      </c>
      <c r="XV3" s="1083"/>
      <c r="XW3" s="1084"/>
      <c r="XX3" s="1082" t="s">
        <v>385</v>
      </c>
      <c r="XY3" s="1083"/>
      <c r="XZ3" s="1084"/>
      <c r="YA3" s="1082" t="s">
        <v>388</v>
      </c>
      <c r="YB3" s="1083"/>
      <c r="YC3" s="1084"/>
      <c r="YD3" s="1082" t="s">
        <v>390</v>
      </c>
      <c r="YE3" s="1083"/>
      <c r="YF3" s="1083"/>
      <c r="YG3" s="1084"/>
      <c r="YH3" s="1082" t="s">
        <v>426</v>
      </c>
      <c r="YI3" s="1083"/>
      <c r="YJ3" s="1084"/>
      <c r="YK3" s="1082" t="s">
        <v>430</v>
      </c>
      <c r="YL3" s="1083"/>
      <c r="YM3" s="1084"/>
      <c r="YN3" s="1082" t="s">
        <v>433</v>
      </c>
      <c r="YO3" s="1083"/>
      <c r="YP3" s="1084"/>
      <c r="YQ3" s="1082" t="s">
        <v>435</v>
      </c>
      <c r="YR3" s="1083"/>
      <c r="YS3" s="1084"/>
      <c r="YT3" s="1082" t="s">
        <v>437</v>
      </c>
      <c r="YU3" s="1083"/>
      <c r="YV3" s="1084"/>
      <c r="YW3" s="1082" t="s">
        <v>441</v>
      </c>
      <c r="YX3" s="1083"/>
      <c r="YY3" s="1083"/>
      <c r="YZ3" s="1084"/>
      <c r="ZA3" s="1082" t="s">
        <v>457</v>
      </c>
      <c r="ZB3" s="1083"/>
      <c r="ZC3" s="1083"/>
      <c r="ZD3" s="1182"/>
      <c r="ZE3" s="1184" t="s">
        <v>1523</v>
      </c>
      <c r="ZF3" s="1185"/>
      <c r="ZG3" s="1186"/>
      <c r="ZH3" s="1073" t="s">
        <v>499</v>
      </c>
      <c r="ZI3" s="1049" t="s">
        <v>502</v>
      </c>
      <c r="ZJ3" s="1050"/>
      <c r="ZK3" s="1050"/>
      <c r="ZL3" s="1050"/>
      <c r="ZM3" s="1050"/>
      <c r="ZN3" s="1050"/>
      <c r="ZO3" s="1050"/>
      <c r="ZP3" s="1050"/>
      <c r="ZQ3" s="1050"/>
      <c r="ZR3" s="1051"/>
      <c r="ZS3" s="1055" t="s">
        <v>503</v>
      </c>
      <c r="ZT3" s="1056"/>
      <c r="ZU3" s="1056"/>
      <c r="ZV3" s="1056"/>
      <c r="ZW3" s="1056"/>
      <c r="ZX3" s="1056"/>
      <c r="ZY3" s="1056"/>
      <c r="ZZ3" s="1056"/>
      <c r="AAA3" s="1057"/>
      <c r="AAB3" s="1076" t="s">
        <v>513</v>
      </c>
      <c r="AAC3" s="1077"/>
      <c r="AAD3" s="186" t="s">
        <v>1525</v>
      </c>
      <c r="AAE3" s="1080" t="s">
        <v>528</v>
      </c>
      <c r="AAF3" s="1050"/>
      <c r="AAG3" s="1050"/>
      <c r="AAH3" s="1050"/>
      <c r="AAI3" s="1050"/>
      <c r="AAJ3" s="1051"/>
      <c r="AAK3" s="1055" t="s">
        <v>535</v>
      </c>
      <c r="AAL3" s="1056"/>
      <c r="AAM3" s="1056"/>
      <c r="AAN3" s="1056"/>
      <c r="AAO3" s="1056"/>
      <c r="AAP3" s="1056"/>
      <c r="AAQ3" s="1056"/>
      <c r="AAR3" s="1057"/>
      <c r="AAS3" s="1064" t="s">
        <v>1536</v>
      </c>
      <c r="AAT3" s="1065"/>
      <c r="AAU3" s="1065"/>
      <c r="AAV3" s="1065"/>
      <c r="AAW3" s="1065"/>
      <c r="AAX3" s="1065"/>
      <c r="AAY3" s="1066"/>
      <c r="AAZ3" s="1064" t="s">
        <v>1536</v>
      </c>
      <c r="ABA3" s="1065"/>
      <c r="ABB3" s="1065"/>
      <c r="ABC3" s="1065"/>
      <c r="ABD3" s="1065"/>
      <c r="ABE3" s="1065"/>
      <c r="ABF3" s="1066"/>
      <c r="ABG3" s="1064" t="s">
        <v>1536</v>
      </c>
      <c r="ABH3" s="1065"/>
      <c r="ABI3" s="1065"/>
      <c r="ABJ3" s="1065"/>
      <c r="ABK3" s="1065"/>
      <c r="ABL3" s="1065"/>
      <c r="ABM3" s="1066"/>
      <c r="ABN3" s="1049" t="s">
        <v>1537</v>
      </c>
      <c r="ABO3" s="1050"/>
      <c r="ABP3" s="1050"/>
      <c r="ABQ3" s="1050"/>
      <c r="ABR3" s="1050"/>
      <c r="ABS3" s="1050"/>
      <c r="ABT3" s="1050"/>
      <c r="ABU3" s="1050"/>
      <c r="ABV3" s="1051"/>
      <c r="ABW3" s="1064" t="s">
        <v>561</v>
      </c>
      <c r="ABX3" s="1065"/>
      <c r="ABY3" s="1065"/>
      <c r="ABZ3" s="1065"/>
      <c r="ACA3" s="1065"/>
      <c r="ACB3" s="1065"/>
      <c r="ACC3" s="1065"/>
      <c r="ACD3" s="1065"/>
      <c r="ACE3" s="1065"/>
      <c r="ACF3" s="1065"/>
      <c r="ACG3" s="1065"/>
      <c r="ACH3" s="1065"/>
      <c r="ACI3" s="1065"/>
      <c r="ACJ3" s="1065"/>
      <c r="ACK3" s="1065"/>
      <c r="ACL3" s="1066"/>
      <c r="ACM3" s="1049" t="s">
        <v>1537</v>
      </c>
      <c r="ACN3" s="1050"/>
      <c r="ACO3" s="1050"/>
      <c r="ACP3" s="1050"/>
      <c r="ACQ3" s="1050"/>
      <c r="ACR3" s="1050"/>
      <c r="ACS3" s="1050"/>
      <c r="ACT3" s="1050"/>
      <c r="ACU3" s="1051"/>
      <c r="ACV3" s="1064" t="s">
        <v>569</v>
      </c>
      <c r="ACW3" s="1065"/>
      <c r="ACX3" s="1065"/>
      <c r="ACY3" s="1065"/>
      <c r="ACZ3" s="1065"/>
      <c r="ADA3" s="1065"/>
      <c r="ADB3" s="1065"/>
      <c r="ADC3" s="1065"/>
      <c r="ADD3" s="1065"/>
      <c r="ADE3" s="1065"/>
      <c r="ADF3" s="1065"/>
      <c r="ADG3" s="1065"/>
      <c r="ADH3" s="1065"/>
      <c r="ADI3" s="1065"/>
      <c r="ADJ3" s="1065"/>
      <c r="ADK3" s="1065"/>
      <c r="ADL3" s="1065"/>
      <c r="ADM3" s="1065"/>
      <c r="ADN3" s="1065"/>
      <c r="ADO3" s="1065"/>
      <c r="ADP3" s="1066"/>
      <c r="ADQ3" s="1049" t="s">
        <v>1538</v>
      </c>
      <c r="ADR3" s="1050"/>
      <c r="ADS3" s="1050"/>
      <c r="ADT3" s="1050"/>
      <c r="ADU3" s="1050"/>
      <c r="ADV3" s="1050"/>
      <c r="ADW3" s="1050"/>
      <c r="ADX3" s="1050"/>
      <c r="ADY3" s="1051"/>
      <c r="ADZ3" s="1055" t="s">
        <v>582</v>
      </c>
      <c r="AEA3" s="1056"/>
      <c r="AEB3" s="1056"/>
      <c r="AEC3" s="1056"/>
      <c r="AED3" s="1056"/>
      <c r="AEE3" s="1056"/>
      <c r="AEF3" s="1057"/>
      <c r="AEG3" s="1049" t="s">
        <v>598</v>
      </c>
      <c r="AEH3" s="1050"/>
      <c r="AEI3" s="1050"/>
      <c r="AEJ3" s="1050"/>
      <c r="AEK3" s="1051"/>
      <c r="AEL3" s="1163" t="s">
        <v>607</v>
      </c>
    </row>
    <row r="4" spans="1:818" ht="130.5" customHeight="1" thickBot="1" x14ac:dyDescent="0.4">
      <c r="A4" s="47"/>
      <c r="B4" s="48"/>
      <c r="C4" s="48"/>
      <c r="D4" s="48"/>
      <c r="E4" s="48"/>
      <c r="F4" s="48"/>
      <c r="G4" s="48"/>
      <c r="H4" s="48"/>
      <c r="I4" s="48"/>
      <c r="J4" s="48"/>
      <c r="K4" s="48"/>
      <c r="L4" s="48"/>
      <c r="M4" s="48"/>
      <c r="N4" s="48"/>
      <c r="O4" s="131"/>
      <c r="P4" s="131"/>
      <c r="Q4" s="131"/>
      <c r="R4" s="131"/>
      <c r="S4" s="131"/>
      <c r="T4" s="131"/>
      <c r="U4" s="131"/>
      <c r="V4" s="131"/>
      <c r="W4" s="131"/>
      <c r="X4" s="131"/>
      <c r="Y4" s="132"/>
      <c r="Z4" s="132"/>
      <c r="AA4" s="132"/>
      <c r="AB4" s="132"/>
      <c r="AC4" s="1215"/>
      <c r="AD4" s="1200"/>
      <c r="AE4" s="1173"/>
      <c r="AF4" s="1206"/>
      <c r="AG4" s="1203"/>
      <c r="AH4" s="1209"/>
      <c r="AI4" s="1212"/>
      <c r="AJ4" s="1169"/>
      <c r="AK4" s="1170"/>
      <c r="AL4" s="1170"/>
      <c r="AM4" s="1170"/>
      <c r="AN4" s="1170"/>
      <c r="AO4" s="1170"/>
      <c r="AP4" s="1170"/>
      <c r="AQ4" s="1170"/>
      <c r="AR4" s="1170"/>
      <c r="AS4" s="1170"/>
      <c r="AT4" s="1170"/>
      <c r="AU4" s="1170"/>
      <c r="AV4" s="1170"/>
      <c r="AW4" s="1170"/>
      <c r="AX4" s="1170"/>
      <c r="AY4" s="1170"/>
      <c r="AZ4" s="1170"/>
      <c r="BA4" s="1170"/>
      <c r="BB4" s="1170"/>
      <c r="BC4" s="1170"/>
      <c r="BD4" s="1170"/>
      <c r="BE4" s="1170"/>
      <c r="BF4" s="1170"/>
      <c r="BG4" s="1170"/>
      <c r="BH4" s="1170"/>
      <c r="BI4" s="1170"/>
      <c r="BJ4" s="1170"/>
      <c r="BK4" s="1170"/>
      <c r="BL4" s="1170"/>
      <c r="BM4" s="1170"/>
      <c r="BN4" s="1170"/>
      <c r="BO4" s="1170"/>
      <c r="BP4" s="1170"/>
      <c r="BQ4" s="1170"/>
      <c r="BR4" s="1170"/>
      <c r="BS4" s="1170"/>
      <c r="BT4" s="1170"/>
      <c r="BU4" s="1170"/>
      <c r="BV4" s="1170"/>
      <c r="BW4" s="1170"/>
      <c r="BX4" s="1170"/>
      <c r="BY4" s="1170"/>
      <c r="BZ4" s="1171"/>
      <c r="CA4" s="1138"/>
      <c r="CB4" s="1139"/>
      <c r="CC4" s="1139"/>
      <c r="CD4" s="1139"/>
      <c r="CE4" s="1139"/>
      <c r="CF4" s="1139"/>
      <c r="CG4" s="1139"/>
      <c r="CH4" s="1139"/>
      <c r="CI4" s="1139"/>
      <c r="CJ4" s="1139"/>
      <c r="CK4" s="1139"/>
      <c r="CL4" s="1139"/>
      <c r="CM4" s="1139"/>
      <c r="CN4" s="1139"/>
      <c r="CO4" s="1139"/>
      <c r="CP4" s="1140"/>
      <c r="CQ4" s="1144"/>
      <c r="CR4" s="1145"/>
      <c r="CS4" s="1145"/>
      <c r="CT4" s="1145"/>
      <c r="CU4" s="1145"/>
      <c r="CV4" s="1145"/>
      <c r="CW4" s="1145"/>
      <c r="CX4" s="1146"/>
      <c r="CY4" s="1138"/>
      <c r="CZ4" s="1139"/>
      <c r="DA4" s="1139"/>
      <c r="DB4" s="1139"/>
      <c r="DC4" s="1139"/>
      <c r="DD4" s="1139"/>
      <c r="DE4" s="1139"/>
      <c r="DF4" s="1140"/>
      <c r="DG4" s="1175" t="s">
        <v>246</v>
      </c>
      <c r="DH4" s="1176"/>
      <c r="DI4" s="1176"/>
      <c r="DJ4" s="1177"/>
      <c r="DK4" s="1175" t="s">
        <v>251</v>
      </c>
      <c r="DL4" s="1176"/>
      <c r="DM4" s="1176"/>
      <c r="DN4" s="1177"/>
      <c r="DO4" s="1175" t="s">
        <v>1539</v>
      </c>
      <c r="DP4" s="1177"/>
      <c r="DQ4" s="1175" t="s">
        <v>1540</v>
      </c>
      <c r="DR4" s="1176"/>
      <c r="DS4" s="1176"/>
      <c r="DT4" s="1177"/>
      <c r="DU4" s="1175" t="s">
        <v>265</v>
      </c>
      <c r="DV4" s="1176"/>
      <c r="DW4" s="1176"/>
      <c r="DX4" s="1176"/>
      <c r="DY4" s="1177"/>
      <c r="DZ4" s="1175" t="s">
        <v>1541</v>
      </c>
      <c r="EA4" s="1176"/>
      <c r="EB4" s="1176"/>
      <c r="EC4" s="1176"/>
      <c r="ED4" s="1176"/>
      <c r="EE4" s="1176"/>
      <c r="EF4" s="1177"/>
      <c r="EG4" s="1175" t="s">
        <v>1542</v>
      </c>
      <c r="EH4" s="1176"/>
      <c r="EI4" s="1176"/>
      <c r="EJ4" s="1176"/>
      <c r="EK4" s="1176"/>
      <c r="EL4" s="1176"/>
      <c r="EM4" s="1178" t="s">
        <v>286</v>
      </c>
      <c r="EN4" s="1160"/>
      <c r="EO4" s="1160"/>
      <c r="EP4" s="1160"/>
      <c r="EQ4" s="1160"/>
      <c r="ER4" s="1160"/>
      <c r="ES4" s="1160"/>
      <c r="ET4" s="1160"/>
      <c r="EU4" s="1160"/>
      <c r="EV4" s="1160"/>
      <c r="EW4" s="1160"/>
      <c r="EX4" s="1160"/>
      <c r="EY4" s="1160"/>
      <c r="EZ4" s="1161"/>
      <c r="FA4" s="1159" t="s">
        <v>301</v>
      </c>
      <c r="FB4" s="1160"/>
      <c r="FC4" s="1160"/>
      <c r="FD4" s="1160"/>
      <c r="FE4" s="1160"/>
      <c r="FF4" s="1160"/>
      <c r="FG4" s="1160"/>
      <c r="FH4" s="1160"/>
      <c r="FI4" s="1161"/>
      <c r="FJ4" s="1159" t="s">
        <v>1543</v>
      </c>
      <c r="FK4" s="1160"/>
      <c r="FL4" s="1160"/>
      <c r="FM4" s="1161"/>
      <c r="FN4" s="1159" t="s">
        <v>1544</v>
      </c>
      <c r="FO4" s="1160"/>
      <c r="FP4" s="1160"/>
      <c r="FQ4" s="1161"/>
      <c r="FR4" s="423" t="s">
        <v>321</v>
      </c>
      <c r="FS4" s="1138"/>
      <c r="FT4" s="1139"/>
      <c r="FU4" s="1139"/>
      <c r="FV4" s="1139"/>
      <c r="FW4" s="1140"/>
      <c r="FX4" s="1144"/>
      <c r="FY4" s="1145"/>
      <c r="FZ4" s="1145"/>
      <c r="GA4" s="1145"/>
      <c r="GB4" s="1145"/>
      <c r="GC4" s="1145"/>
      <c r="GD4" s="1145"/>
      <c r="GE4" s="1145"/>
      <c r="GF4" s="1145"/>
      <c r="GG4" s="1145"/>
      <c r="GH4" s="1146"/>
      <c r="GI4" s="1148"/>
      <c r="GJ4" s="1144"/>
      <c r="GK4" s="1145"/>
      <c r="GL4" s="1145"/>
      <c r="GM4" s="1145"/>
      <c r="GN4" s="1145"/>
      <c r="GO4" s="1145"/>
      <c r="GP4" s="1145"/>
      <c r="GQ4" s="1145"/>
      <c r="GR4" s="1145"/>
      <c r="GS4" s="1146"/>
      <c r="GT4" s="1100"/>
      <c r="GU4" s="1101"/>
      <c r="GV4" s="1101"/>
      <c r="GW4" s="1101"/>
      <c r="GX4" s="1101"/>
      <c r="GY4" s="1101"/>
      <c r="GZ4" s="1101"/>
      <c r="HA4" s="1101"/>
      <c r="HB4" s="1101"/>
      <c r="HC4" s="1101"/>
      <c r="HD4" s="1101"/>
      <c r="HE4" s="1101"/>
      <c r="HF4" s="1101"/>
      <c r="HG4" s="1101"/>
      <c r="HH4" s="1101"/>
      <c r="HI4" s="1102"/>
      <c r="HJ4" s="1106"/>
      <c r="HK4" s="1107"/>
      <c r="HL4" s="1107"/>
      <c r="HM4" s="1107"/>
      <c r="HN4" s="1107"/>
      <c r="HO4" s="1107"/>
      <c r="HP4" s="1107"/>
      <c r="HQ4" s="1108"/>
      <c r="HR4" s="1100"/>
      <c r="HS4" s="1101"/>
      <c r="HT4" s="1101"/>
      <c r="HU4" s="1101"/>
      <c r="HV4" s="1101"/>
      <c r="HW4" s="1101"/>
      <c r="HX4" s="1101"/>
      <c r="HY4" s="1101"/>
      <c r="HZ4" s="1101"/>
      <c r="IA4" s="1101"/>
      <c r="IB4" s="1102"/>
      <c r="IC4" s="1162" t="s">
        <v>246</v>
      </c>
      <c r="ID4" s="1130"/>
      <c r="IE4" s="1130"/>
      <c r="IF4" s="1131"/>
      <c r="IG4" s="1129" t="s">
        <v>1545</v>
      </c>
      <c r="IH4" s="1130"/>
      <c r="II4" s="1130"/>
      <c r="IJ4" s="1130"/>
      <c r="IK4" s="1131"/>
      <c r="IL4" s="1129" t="s">
        <v>1546</v>
      </c>
      <c r="IM4" s="1131"/>
      <c r="IN4" s="1129" t="s">
        <v>1547</v>
      </c>
      <c r="IO4" s="1130"/>
      <c r="IP4" s="1130"/>
      <c r="IQ4" s="1131"/>
      <c r="IR4" s="1129" t="s">
        <v>1548</v>
      </c>
      <c r="IS4" s="1130"/>
      <c r="IT4" s="1130"/>
      <c r="IU4" s="1130"/>
      <c r="IV4" s="1131"/>
      <c r="IW4" s="1129" t="s">
        <v>1549</v>
      </c>
      <c r="IX4" s="1130"/>
      <c r="IY4" s="1130"/>
      <c r="IZ4" s="1130"/>
      <c r="JA4" s="1130"/>
      <c r="JB4" s="1130"/>
      <c r="JC4" s="1131"/>
      <c r="JD4" s="1129" t="s">
        <v>1542</v>
      </c>
      <c r="JE4" s="1130"/>
      <c r="JF4" s="1130"/>
      <c r="JG4" s="1130"/>
      <c r="JH4" s="1130"/>
      <c r="JI4" s="1131"/>
      <c r="JJ4" s="1129" t="s">
        <v>1550</v>
      </c>
      <c r="JK4" s="1130"/>
      <c r="JL4" s="1130"/>
      <c r="JM4" s="1130"/>
      <c r="JN4" s="1130"/>
      <c r="JO4" s="1130"/>
      <c r="JP4" s="1130"/>
      <c r="JQ4" s="1130"/>
      <c r="JR4" s="1130"/>
      <c r="JS4" s="1130"/>
      <c r="JT4" s="1130"/>
      <c r="JU4" s="1130"/>
      <c r="JV4" s="1130"/>
      <c r="JW4" s="1131"/>
      <c r="JX4" s="1129" t="s">
        <v>1551</v>
      </c>
      <c r="JY4" s="1130"/>
      <c r="JZ4" s="1130"/>
      <c r="KA4" s="1130"/>
      <c r="KB4" s="1130"/>
      <c r="KC4" s="1130"/>
      <c r="KD4" s="1130"/>
      <c r="KE4" s="1130"/>
      <c r="KF4" s="1131"/>
      <c r="KG4" s="1129" t="s">
        <v>313</v>
      </c>
      <c r="KH4" s="1130"/>
      <c r="KI4" s="1130"/>
      <c r="KJ4" s="1131"/>
      <c r="KK4" s="1129" t="s">
        <v>318</v>
      </c>
      <c r="KL4" s="1130"/>
      <c r="KM4" s="1130"/>
      <c r="KN4" s="1131"/>
      <c r="KO4" s="166" t="s">
        <v>321</v>
      </c>
      <c r="KP4" s="1101"/>
      <c r="KQ4" s="1101"/>
      <c r="KR4" s="1101"/>
      <c r="KS4" s="1101"/>
      <c r="KT4" s="1101"/>
      <c r="KU4" s="1101"/>
      <c r="KV4" s="1102"/>
      <c r="KW4" s="1115"/>
      <c r="KX4" s="1155"/>
      <c r="KY4" s="1156"/>
      <c r="KZ4" s="1158"/>
      <c r="LA4" s="1155"/>
      <c r="LB4" s="1156"/>
      <c r="LC4" s="1158"/>
      <c r="LD4" s="1155"/>
      <c r="LE4" s="1156"/>
      <c r="LF4" s="1158"/>
      <c r="LG4" s="1155"/>
      <c r="LH4" s="1155"/>
      <c r="LI4" s="1156"/>
      <c r="LJ4" s="1158"/>
      <c r="LK4" s="1155"/>
      <c r="LL4" s="1156"/>
      <c r="LM4" s="1158"/>
      <c r="LN4" s="1155"/>
      <c r="LO4" s="1156"/>
      <c r="LP4" s="1158"/>
      <c r="LQ4" s="1155"/>
      <c r="LR4" s="1156"/>
      <c r="LS4" s="1158"/>
      <c r="LT4" s="1155"/>
      <c r="LU4" s="1156"/>
      <c r="LV4" s="1158"/>
      <c r="LW4" s="1155"/>
      <c r="LX4" s="1156"/>
      <c r="LY4" s="1158"/>
      <c r="LZ4" s="1155"/>
      <c r="MA4" s="1155"/>
      <c r="MB4" s="1156"/>
      <c r="MC4" s="1158"/>
      <c r="MD4" s="1155"/>
      <c r="ME4" s="1155"/>
      <c r="MF4" s="1116"/>
      <c r="MG4" s="1091"/>
      <c r="MH4" s="1092"/>
      <c r="MI4" s="1093"/>
      <c r="MJ4" s="1095"/>
      <c r="MK4" s="1100"/>
      <c r="ML4" s="1101"/>
      <c r="MM4" s="1101"/>
      <c r="MN4" s="1101"/>
      <c r="MO4" s="1101"/>
      <c r="MP4" s="1101"/>
      <c r="MQ4" s="1101"/>
      <c r="MR4" s="1101"/>
      <c r="MS4" s="1101"/>
      <c r="MT4" s="1102"/>
      <c r="MU4" s="1106"/>
      <c r="MV4" s="1107"/>
      <c r="MW4" s="1107"/>
      <c r="MX4" s="1107"/>
      <c r="MY4" s="1108"/>
      <c r="MZ4" s="1111"/>
      <c r="NA4" s="1112"/>
      <c r="NB4" s="1115"/>
      <c r="NC4" s="1116"/>
      <c r="ND4" s="1100"/>
      <c r="NE4" s="1101"/>
      <c r="NF4" s="1101"/>
      <c r="NG4" s="1101"/>
      <c r="NH4" s="1101"/>
      <c r="NI4" s="1102"/>
      <c r="NJ4" s="1123" t="s">
        <v>1552</v>
      </c>
      <c r="NK4" s="1124"/>
      <c r="NL4" s="1124"/>
      <c r="NM4" s="1124"/>
      <c r="NN4" s="1124"/>
      <c r="NO4" s="1124"/>
      <c r="NP4" s="1124"/>
      <c r="NQ4" s="1125"/>
      <c r="NR4" s="1123" t="s">
        <v>1552</v>
      </c>
      <c r="NS4" s="1124"/>
      <c r="NT4" s="1124"/>
      <c r="NU4" s="1124"/>
      <c r="NV4" s="1124"/>
      <c r="NW4" s="1124"/>
      <c r="NX4" s="1125"/>
      <c r="NY4" s="1123" t="s">
        <v>1552</v>
      </c>
      <c r="NZ4" s="1124"/>
      <c r="OA4" s="1124"/>
      <c r="OB4" s="1124"/>
      <c r="OC4" s="1124"/>
      <c r="OD4" s="1124"/>
      <c r="OE4" s="1125"/>
      <c r="OF4" s="1123" t="s">
        <v>1552</v>
      </c>
      <c r="OG4" s="1124"/>
      <c r="OH4" s="1124"/>
      <c r="OI4" s="1124"/>
      <c r="OJ4" s="1124"/>
      <c r="OK4" s="1124"/>
      <c r="OL4" s="1125"/>
      <c r="OM4" s="1126"/>
      <c r="ON4" s="1127"/>
      <c r="OO4" s="1127"/>
      <c r="OP4" s="1127"/>
      <c r="OQ4" s="1127"/>
      <c r="OR4" s="1127"/>
      <c r="OS4" s="1127"/>
      <c r="OT4" s="1127"/>
      <c r="OU4" s="1127"/>
      <c r="OV4" s="1123" t="s">
        <v>1552</v>
      </c>
      <c r="OW4" s="1124"/>
      <c r="OX4" s="1124"/>
      <c r="OY4" s="1124"/>
      <c r="OZ4" s="1124"/>
      <c r="PA4" s="1124"/>
      <c r="PB4" s="1124"/>
      <c r="PC4" s="1124"/>
      <c r="PD4" s="1124"/>
      <c r="PE4" s="1124"/>
      <c r="PF4" s="1125"/>
      <c r="PG4" s="1126"/>
      <c r="PH4" s="1127"/>
      <c r="PI4" s="1127"/>
      <c r="PJ4" s="1127"/>
      <c r="PK4" s="1127"/>
      <c r="PL4" s="1127"/>
      <c r="PM4" s="1127"/>
      <c r="PN4" s="1127"/>
      <c r="PO4" s="1128"/>
      <c r="PP4" s="1113" t="s">
        <v>1552</v>
      </c>
      <c r="PQ4" s="1122"/>
      <c r="PR4" s="1122"/>
      <c r="PS4" s="1122"/>
      <c r="PT4" s="1122"/>
      <c r="PU4" s="1122"/>
      <c r="PV4" s="1122"/>
      <c r="PW4" s="1122"/>
      <c r="PX4" s="1122"/>
      <c r="PY4" s="1122"/>
      <c r="PZ4" s="1114"/>
      <c r="QA4" s="1100"/>
      <c r="QB4" s="1101"/>
      <c r="QC4" s="1101"/>
      <c r="QD4" s="1101"/>
      <c r="QE4" s="1101"/>
      <c r="QF4" s="1101"/>
      <c r="QG4" s="1101"/>
      <c r="QH4" s="1101"/>
      <c r="QI4" s="1102"/>
      <c r="QJ4" s="1106"/>
      <c r="QK4" s="1107"/>
      <c r="QL4" s="1107"/>
      <c r="QM4" s="1107"/>
      <c r="QN4" s="1107"/>
      <c r="QO4" s="1107"/>
      <c r="QP4" s="1108"/>
      <c r="QQ4" s="1100"/>
      <c r="QR4" s="1101"/>
      <c r="QS4" s="1101"/>
      <c r="QT4" s="1101"/>
      <c r="QU4" s="1102"/>
      <c r="QV4" s="1180"/>
      <c r="QW4" s="1100"/>
      <c r="QX4" s="1101"/>
      <c r="QY4" s="1101"/>
      <c r="QZ4" s="1101"/>
      <c r="RA4" s="1101"/>
      <c r="RB4" s="1101"/>
      <c r="RC4" s="1101"/>
      <c r="RD4" s="1101"/>
      <c r="RE4" s="1101"/>
      <c r="RF4" s="1101"/>
      <c r="RG4" s="1101"/>
      <c r="RH4" s="1101"/>
      <c r="RI4" s="1101"/>
      <c r="RJ4" s="1101"/>
      <c r="RK4" s="1101"/>
      <c r="RL4" s="1101"/>
      <c r="RM4" s="1101"/>
      <c r="RN4" s="1101"/>
      <c r="RO4" s="1101"/>
      <c r="RP4" s="1101"/>
      <c r="RQ4" s="1101"/>
      <c r="RR4" s="1101"/>
      <c r="RS4" s="1101"/>
      <c r="RT4" s="1101"/>
      <c r="RU4" s="1101"/>
      <c r="RV4" s="1101"/>
      <c r="RW4" s="1101"/>
      <c r="RX4" s="1101"/>
      <c r="RY4" s="1101"/>
      <c r="RZ4" s="1101"/>
      <c r="SA4" s="1101"/>
      <c r="SB4" s="1101"/>
      <c r="SC4" s="1101"/>
      <c r="SD4" s="1101"/>
      <c r="SE4" s="1101"/>
      <c r="SF4" s="1101"/>
      <c r="SG4" s="1101"/>
      <c r="SH4" s="1101"/>
      <c r="SI4" s="1101"/>
      <c r="SJ4" s="1101"/>
      <c r="SK4" s="1101"/>
      <c r="SL4" s="1101"/>
      <c r="SM4" s="1101"/>
      <c r="SN4" s="1101"/>
      <c r="SO4" s="1101"/>
      <c r="SP4" s="1102"/>
      <c r="SQ4" s="1106"/>
      <c r="SR4" s="1107"/>
      <c r="SS4" s="1107"/>
      <c r="ST4" s="1107"/>
      <c r="SU4" s="1107"/>
      <c r="SV4" s="1107"/>
      <c r="SW4" s="1107"/>
      <c r="SX4" s="1108"/>
      <c r="SY4" s="1100"/>
      <c r="SZ4" s="1101"/>
      <c r="TA4" s="1101"/>
      <c r="TB4" s="1101"/>
      <c r="TC4" s="1101"/>
      <c r="TD4" s="1101"/>
      <c r="TE4" s="1102"/>
      <c r="TF4" s="1106"/>
      <c r="TG4" s="1107"/>
      <c r="TH4" s="1107"/>
      <c r="TI4" s="1107"/>
      <c r="TJ4" s="1107"/>
      <c r="TK4" s="1107"/>
      <c r="TL4" s="1107"/>
      <c r="TM4" s="1107"/>
      <c r="TN4" s="1107"/>
      <c r="TO4" s="1107"/>
      <c r="TP4" s="1107"/>
      <c r="TQ4" s="1108"/>
      <c r="TR4" s="1195"/>
      <c r="TS4" s="1196"/>
      <c r="TT4" s="1197"/>
      <c r="TU4" s="1052"/>
      <c r="TV4" s="1053"/>
      <c r="TW4" s="1053"/>
      <c r="TX4" s="1053"/>
      <c r="TY4" s="1053"/>
      <c r="TZ4" s="1053"/>
      <c r="UA4" s="1053"/>
      <c r="UB4" s="1053"/>
      <c r="UC4" s="1053"/>
      <c r="UD4" s="1053"/>
      <c r="UE4" s="1053"/>
      <c r="UF4" s="1053"/>
      <c r="UG4" s="1053"/>
      <c r="UH4" s="1053"/>
      <c r="UI4" s="1053"/>
      <c r="UJ4" s="1054"/>
      <c r="UK4" s="1058"/>
      <c r="UL4" s="1059"/>
      <c r="UM4" s="1059"/>
      <c r="UN4" s="1059"/>
      <c r="UO4" s="1059"/>
      <c r="UP4" s="1059"/>
      <c r="UQ4" s="1059"/>
      <c r="UR4" s="1060"/>
      <c r="US4" s="1052"/>
      <c r="UT4" s="1053"/>
      <c r="UU4" s="1053"/>
      <c r="UV4" s="1053"/>
      <c r="UW4" s="1053"/>
      <c r="UX4" s="1053"/>
      <c r="UY4" s="1053"/>
      <c r="UZ4" s="1054"/>
      <c r="VA4" s="1153" t="s">
        <v>246</v>
      </c>
      <c r="VB4" s="1151"/>
      <c r="VC4" s="1151"/>
      <c r="VD4" s="1152"/>
      <c r="VE4" s="1150" t="s">
        <v>251</v>
      </c>
      <c r="VF4" s="1151"/>
      <c r="VG4" s="1151"/>
      <c r="VH4" s="1151"/>
      <c r="VI4" s="1152"/>
      <c r="VJ4" s="1150" t="s">
        <v>257</v>
      </c>
      <c r="VK4" s="1152"/>
      <c r="VL4" s="1150" t="s">
        <v>260</v>
      </c>
      <c r="VM4" s="1151"/>
      <c r="VN4" s="1151"/>
      <c r="VO4" s="1152"/>
      <c r="VP4" s="1150" t="s">
        <v>265</v>
      </c>
      <c r="VQ4" s="1151"/>
      <c r="VR4" s="1151"/>
      <c r="VS4" s="1151"/>
      <c r="VT4" s="1152"/>
      <c r="VU4" s="1150" t="s">
        <v>271</v>
      </c>
      <c r="VV4" s="1151"/>
      <c r="VW4" s="1151"/>
      <c r="VX4" s="1151"/>
      <c r="VY4" s="1151"/>
      <c r="VZ4" s="1151"/>
      <c r="WA4" s="1152"/>
      <c r="WB4" s="1150" t="s">
        <v>279</v>
      </c>
      <c r="WC4" s="1151"/>
      <c r="WD4" s="1151"/>
      <c r="WE4" s="1151"/>
      <c r="WF4" s="1151"/>
      <c r="WG4" s="1152"/>
      <c r="WH4" s="1117" t="s">
        <v>286</v>
      </c>
      <c r="WI4" s="1068"/>
      <c r="WJ4" s="1068"/>
      <c r="WK4" s="1068"/>
      <c r="WL4" s="1068"/>
      <c r="WM4" s="1068"/>
      <c r="WN4" s="1068"/>
      <c r="WO4" s="1068"/>
      <c r="WP4" s="1068"/>
      <c r="WQ4" s="1068"/>
      <c r="WR4" s="1068"/>
      <c r="WS4" s="1068"/>
      <c r="WT4" s="1068"/>
      <c r="WU4" s="1118"/>
      <c r="WV4" s="1117" t="s">
        <v>301</v>
      </c>
      <c r="WW4" s="1068"/>
      <c r="WX4" s="1068"/>
      <c r="WY4" s="1068"/>
      <c r="WZ4" s="1068"/>
      <c r="XA4" s="1068"/>
      <c r="XB4" s="1068"/>
      <c r="XC4" s="1068"/>
      <c r="XD4" s="1118"/>
      <c r="XE4" s="1117" t="s">
        <v>313</v>
      </c>
      <c r="XF4" s="1068"/>
      <c r="XG4" s="1068"/>
      <c r="XH4" s="1118"/>
      <c r="XI4" s="1117" t="s">
        <v>318</v>
      </c>
      <c r="XJ4" s="1068"/>
      <c r="XK4" s="1068"/>
      <c r="XL4" s="1118"/>
      <c r="XM4" s="176" t="s">
        <v>321</v>
      </c>
      <c r="XN4" s="1052"/>
      <c r="XO4" s="1053"/>
      <c r="XP4" s="1053"/>
      <c r="XQ4" s="1053"/>
      <c r="XR4" s="1053"/>
      <c r="XS4" s="1053"/>
      <c r="XT4" s="1054"/>
      <c r="XU4" s="1191"/>
      <c r="XV4" s="1086"/>
      <c r="XW4" s="1087"/>
      <c r="XX4" s="1085"/>
      <c r="XY4" s="1086"/>
      <c r="XZ4" s="1087"/>
      <c r="YA4" s="1085"/>
      <c r="YB4" s="1086"/>
      <c r="YC4" s="1087"/>
      <c r="YD4" s="1085"/>
      <c r="YE4" s="1086"/>
      <c r="YF4" s="1086"/>
      <c r="YG4" s="1087"/>
      <c r="YH4" s="1085"/>
      <c r="YI4" s="1086"/>
      <c r="YJ4" s="1087"/>
      <c r="YK4" s="1085"/>
      <c r="YL4" s="1086"/>
      <c r="YM4" s="1087"/>
      <c r="YN4" s="1085"/>
      <c r="YO4" s="1086"/>
      <c r="YP4" s="1087"/>
      <c r="YQ4" s="1085"/>
      <c r="YR4" s="1086"/>
      <c r="YS4" s="1087"/>
      <c r="YT4" s="1085"/>
      <c r="YU4" s="1086"/>
      <c r="YV4" s="1087"/>
      <c r="YW4" s="1085"/>
      <c r="YX4" s="1086"/>
      <c r="YY4" s="1086"/>
      <c r="YZ4" s="1087"/>
      <c r="ZA4" s="1085"/>
      <c r="ZB4" s="1086"/>
      <c r="ZC4" s="1086"/>
      <c r="ZD4" s="1183"/>
      <c r="ZE4" s="1187"/>
      <c r="ZF4" s="1188"/>
      <c r="ZG4" s="1189"/>
      <c r="ZH4" s="1074"/>
      <c r="ZI4" s="1052"/>
      <c r="ZJ4" s="1053"/>
      <c r="ZK4" s="1053"/>
      <c r="ZL4" s="1053"/>
      <c r="ZM4" s="1053"/>
      <c r="ZN4" s="1053"/>
      <c r="ZO4" s="1053"/>
      <c r="ZP4" s="1053"/>
      <c r="ZQ4" s="1053"/>
      <c r="ZR4" s="1054"/>
      <c r="ZS4" s="1058"/>
      <c r="ZT4" s="1059"/>
      <c r="ZU4" s="1059"/>
      <c r="ZV4" s="1059"/>
      <c r="ZW4" s="1059"/>
      <c r="ZX4" s="1059"/>
      <c r="ZY4" s="1059"/>
      <c r="ZZ4" s="1059"/>
      <c r="AAA4" s="1060"/>
      <c r="AAB4" s="1078"/>
      <c r="AAC4" s="1079"/>
      <c r="AAD4" s="185"/>
      <c r="AAE4" s="1081"/>
      <c r="AAF4" s="1053"/>
      <c r="AAG4" s="1053"/>
      <c r="AAH4" s="1053"/>
      <c r="AAI4" s="1053"/>
      <c r="AAJ4" s="1054"/>
      <c r="AAK4" s="1070" t="s">
        <v>1553</v>
      </c>
      <c r="AAL4" s="1071"/>
      <c r="AAM4" s="1071"/>
      <c r="AAN4" s="1071"/>
      <c r="AAO4" s="1071"/>
      <c r="AAP4" s="1071"/>
      <c r="AAQ4" s="1071"/>
      <c r="AAR4" s="1072"/>
      <c r="AAS4" s="1067" t="s">
        <v>1553</v>
      </c>
      <c r="AAT4" s="1068"/>
      <c r="AAU4" s="1068"/>
      <c r="AAV4" s="1068"/>
      <c r="AAW4" s="1068"/>
      <c r="AAX4" s="1068"/>
      <c r="AAY4" s="1069"/>
      <c r="AAZ4" s="1067" t="s">
        <v>1553</v>
      </c>
      <c r="ABA4" s="1068"/>
      <c r="ABB4" s="1068"/>
      <c r="ABC4" s="1068"/>
      <c r="ABD4" s="1068"/>
      <c r="ABE4" s="1068"/>
      <c r="ABF4" s="1069"/>
      <c r="ABG4" s="1067" t="s">
        <v>1553</v>
      </c>
      <c r="ABH4" s="1068"/>
      <c r="ABI4" s="1068"/>
      <c r="ABJ4" s="1068"/>
      <c r="ABK4" s="1068"/>
      <c r="ABL4" s="1068"/>
      <c r="ABM4" s="1069"/>
      <c r="ABN4" s="1052"/>
      <c r="ABO4" s="1053"/>
      <c r="ABP4" s="1053"/>
      <c r="ABQ4" s="1053"/>
      <c r="ABR4" s="1053"/>
      <c r="ABS4" s="1053"/>
      <c r="ABT4" s="1053"/>
      <c r="ABU4" s="1053"/>
      <c r="ABV4" s="1054"/>
      <c r="ABW4" s="1067" t="s">
        <v>1553</v>
      </c>
      <c r="ABX4" s="1068"/>
      <c r="ABY4" s="1068"/>
      <c r="ABZ4" s="1068"/>
      <c r="ACA4" s="1068"/>
      <c r="ACB4" s="1068"/>
      <c r="ACC4" s="1068"/>
      <c r="ACD4" s="1068"/>
      <c r="ACE4" s="1068"/>
      <c r="ACF4" s="1068"/>
      <c r="ACG4" s="1068"/>
      <c r="ACH4" s="1068"/>
      <c r="ACI4" s="1068"/>
      <c r="ACJ4" s="1068"/>
      <c r="ACK4" s="1068"/>
      <c r="ACL4" s="1069"/>
      <c r="ACM4" s="1052"/>
      <c r="ACN4" s="1053"/>
      <c r="ACO4" s="1053"/>
      <c r="ACP4" s="1053"/>
      <c r="ACQ4" s="1053"/>
      <c r="ACR4" s="1053"/>
      <c r="ACS4" s="1053"/>
      <c r="ACT4" s="1053"/>
      <c r="ACU4" s="1054"/>
      <c r="ACV4" s="1067" t="s">
        <v>1553</v>
      </c>
      <c r="ACW4" s="1068"/>
      <c r="ACX4" s="1068"/>
      <c r="ACY4" s="1068"/>
      <c r="ACZ4" s="1068"/>
      <c r="ADA4" s="1068"/>
      <c r="ADB4" s="1068"/>
      <c r="ADC4" s="1068"/>
      <c r="ADD4" s="1068"/>
      <c r="ADE4" s="1068"/>
      <c r="ADF4" s="1068"/>
      <c r="ADG4" s="1068"/>
      <c r="ADH4" s="1068"/>
      <c r="ADI4" s="1068"/>
      <c r="ADJ4" s="1068"/>
      <c r="ADK4" s="1068"/>
      <c r="ADL4" s="1068"/>
      <c r="ADM4" s="1068"/>
      <c r="ADN4" s="1068"/>
      <c r="ADO4" s="1068"/>
      <c r="ADP4" s="1069"/>
      <c r="ADQ4" s="1052"/>
      <c r="ADR4" s="1053"/>
      <c r="ADS4" s="1053"/>
      <c r="ADT4" s="1053"/>
      <c r="ADU4" s="1053"/>
      <c r="ADV4" s="1053"/>
      <c r="ADW4" s="1053"/>
      <c r="ADX4" s="1053"/>
      <c r="ADY4" s="1054"/>
      <c r="ADZ4" s="1058"/>
      <c r="AEA4" s="1059"/>
      <c r="AEB4" s="1059"/>
      <c r="AEC4" s="1059"/>
      <c r="AED4" s="1059"/>
      <c r="AEE4" s="1059"/>
      <c r="AEF4" s="1060"/>
      <c r="AEG4" s="1061"/>
      <c r="AEH4" s="1062"/>
      <c r="AEI4" s="1062"/>
      <c r="AEJ4" s="1062"/>
      <c r="AEK4" s="1063"/>
      <c r="AEL4" s="1164"/>
    </row>
    <row r="5" spans="1:818" ht="249" customHeight="1" thickBot="1" x14ac:dyDescent="0.4">
      <c r="A5" s="49"/>
      <c r="B5" s="50"/>
      <c r="C5" s="50"/>
      <c r="D5" s="50"/>
      <c r="E5" s="50"/>
      <c r="F5" s="50"/>
      <c r="G5" s="50"/>
      <c r="H5" s="50"/>
      <c r="I5" s="50"/>
      <c r="J5" s="50"/>
      <c r="K5" s="50"/>
      <c r="L5" s="50"/>
      <c r="M5" s="50"/>
      <c r="N5" s="50"/>
      <c r="O5" s="50"/>
      <c r="P5" s="50"/>
      <c r="Q5" s="50"/>
      <c r="R5" s="50"/>
      <c r="S5" s="48"/>
      <c r="T5" s="50"/>
      <c r="U5" s="50"/>
      <c r="V5" s="50"/>
      <c r="W5" s="50"/>
      <c r="X5" s="50"/>
      <c r="Y5" s="50"/>
      <c r="Z5" s="50"/>
      <c r="AA5" s="50"/>
      <c r="AB5" s="50"/>
      <c r="AC5" s="200"/>
      <c r="AD5" s="1201"/>
      <c r="AE5" s="1174"/>
      <c r="AF5" s="1207"/>
      <c r="AG5" s="1204"/>
      <c r="AH5" s="1210"/>
      <c r="AI5" s="1213"/>
      <c r="AJ5" s="148" t="s">
        <v>137</v>
      </c>
      <c r="AK5" s="149" t="s">
        <v>139</v>
      </c>
      <c r="AL5" s="149" t="s">
        <v>141</v>
      </c>
      <c r="AM5" s="149" t="s">
        <v>143</v>
      </c>
      <c r="AN5" s="149" t="s">
        <v>145</v>
      </c>
      <c r="AO5" s="149" t="s">
        <v>147</v>
      </c>
      <c r="AP5" s="149" t="s">
        <v>149</v>
      </c>
      <c r="AQ5" s="149" t="s">
        <v>151</v>
      </c>
      <c r="AR5" s="149" t="s">
        <v>153</v>
      </c>
      <c r="AS5" s="149" t="s">
        <v>155</v>
      </c>
      <c r="AT5" s="149" t="s">
        <v>157</v>
      </c>
      <c r="AU5" s="149" t="s">
        <v>159</v>
      </c>
      <c r="AV5" s="149" t="s">
        <v>161</v>
      </c>
      <c r="AW5" s="149" t="s">
        <v>163</v>
      </c>
      <c r="AX5" s="149" t="s">
        <v>165</v>
      </c>
      <c r="AY5" s="149" t="s">
        <v>165</v>
      </c>
      <c r="AZ5" s="149" t="s">
        <v>167</v>
      </c>
      <c r="BA5" s="149" t="s">
        <v>170</v>
      </c>
      <c r="BB5" s="149" t="s">
        <v>173</v>
      </c>
      <c r="BC5" s="149" t="s">
        <v>174</v>
      </c>
      <c r="BD5" s="149" t="s">
        <v>175</v>
      </c>
      <c r="BE5" s="149" t="s">
        <v>176</v>
      </c>
      <c r="BF5" s="149" t="s">
        <v>177</v>
      </c>
      <c r="BG5" s="149" t="s">
        <v>178</v>
      </c>
      <c r="BH5" s="149" t="s">
        <v>179</v>
      </c>
      <c r="BI5" s="149" t="s">
        <v>180</v>
      </c>
      <c r="BJ5" s="149" t="s">
        <v>181</v>
      </c>
      <c r="BK5" s="149" t="s">
        <v>182</v>
      </c>
      <c r="BL5" s="149" t="s">
        <v>183</v>
      </c>
      <c r="BM5" s="149" t="s">
        <v>184</v>
      </c>
      <c r="BN5" s="149" t="s">
        <v>185</v>
      </c>
      <c r="BO5" s="149" t="s">
        <v>186</v>
      </c>
      <c r="BP5" s="149" t="s">
        <v>187</v>
      </c>
      <c r="BQ5" s="149" t="s">
        <v>188</v>
      </c>
      <c r="BR5" s="149" t="s">
        <v>189</v>
      </c>
      <c r="BS5" s="149" t="s">
        <v>190</v>
      </c>
      <c r="BT5" s="149" t="s">
        <v>191</v>
      </c>
      <c r="BU5" s="149" t="s">
        <v>193</v>
      </c>
      <c r="BV5" s="149" t="s">
        <v>194</v>
      </c>
      <c r="BW5" s="149" t="s">
        <v>195</v>
      </c>
      <c r="BX5" s="149" t="s">
        <v>197</v>
      </c>
      <c r="BY5" s="149" t="s">
        <v>199</v>
      </c>
      <c r="BZ5" s="150" t="s">
        <v>468</v>
      </c>
      <c r="CA5" s="39" t="s">
        <v>136</v>
      </c>
      <c r="CB5" s="139" t="s">
        <v>557</v>
      </c>
      <c r="CC5" s="139" t="s">
        <v>140</v>
      </c>
      <c r="CD5" s="139" t="s">
        <v>142</v>
      </c>
      <c r="CE5" s="139" t="s">
        <v>144</v>
      </c>
      <c r="CF5" s="139" t="s">
        <v>146</v>
      </c>
      <c r="CG5" s="139" t="s">
        <v>1554</v>
      </c>
      <c r="CH5" s="139" t="s">
        <v>150</v>
      </c>
      <c r="CI5" s="139" t="s">
        <v>568</v>
      </c>
      <c r="CJ5" s="139" t="s">
        <v>1555</v>
      </c>
      <c r="CK5" s="139" t="s">
        <v>1556</v>
      </c>
      <c r="CL5" s="139" t="s">
        <v>158</v>
      </c>
      <c r="CM5" s="139" t="s">
        <v>160</v>
      </c>
      <c r="CN5" s="139" t="s">
        <v>1557</v>
      </c>
      <c r="CO5" s="139" t="s">
        <v>1558</v>
      </c>
      <c r="CP5" s="144" t="s">
        <v>468</v>
      </c>
      <c r="CQ5" s="141" t="s">
        <v>196</v>
      </c>
      <c r="CR5" s="142" t="s">
        <v>198</v>
      </c>
      <c r="CS5" s="142" t="s">
        <v>200</v>
      </c>
      <c r="CT5" s="142" t="s">
        <v>201</v>
      </c>
      <c r="CU5" s="142" t="s">
        <v>203</v>
      </c>
      <c r="CV5" s="142" t="s">
        <v>207</v>
      </c>
      <c r="CW5" s="142" t="s">
        <v>210</v>
      </c>
      <c r="CX5" s="145" t="s">
        <v>468</v>
      </c>
      <c r="CY5" s="138" t="s">
        <v>1559</v>
      </c>
      <c r="CZ5" s="139" t="s">
        <v>232</v>
      </c>
      <c r="DA5" s="139" t="s">
        <v>233</v>
      </c>
      <c r="DB5" s="139" t="s">
        <v>234</v>
      </c>
      <c r="DC5" s="139" t="s">
        <v>1560</v>
      </c>
      <c r="DD5" s="139" t="s">
        <v>1561</v>
      </c>
      <c r="DE5" s="139" t="s">
        <v>1562</v>
      </c>
      <c r="DF5" s="144" t="s">
        <v>1563</v>
      </c>
      <c r="DG5" s="141" t="s">
        <v>247</v>
      </c>
      <c r="DH5" s="142" t="s">
        <v>248</v>
      </c>
      <c r="DI5" s="142" t="s">
        <v>249</v>
      </c>
      <c r="DJ5" s="145" t="s">
        <v>250</v>
      </c>
      <c r="DK5" s="141" t="s">
        <v>252</v>
      </c>
      <c r="DL5" s="142" t="s">
        <v>253</v>
      </c>
      <c r="DM5" s="142" t="s">
        <v>254</v>
      </c>
      <c r="DN5" s="145" t="s">
        <v>256</v>
      </c>
      <c r="DO5" s="141" t="s">
        <v>258</v>
      </c>
      <c r="DP5" s="145" t="s">
        <v>259</v>
      </c>
      <c r="DQ5" s="141" t="s">
        <v>261</v>
      </c>
      <c r="DR5" s="142" t="s">
        <v>262</v>
      </c>
      <c r="DS5" s="142" t="s">
        <v>263</v>
      </c>
      <c r="DT5" s="145" t="s">
        <v>264</v>
      </c>
      <c r="DU5" s="141" t="s">
        <v>266</v>
      </c>
      <c r="DV5" s="142" t="s">
        <v>267</v>
      </c>
      <c r="DW5" s="142" t="s">
        <v>268</v>
      </c>
      <c r="DX5" s="142" t="s">
        <v>269</v>
      </c>
      <c r="DY5" s="145" t="s">
        <v>270</v>
      </c>
      <c r="DZ5" s="141" t="s">
        <v>272</v>
      </c>
      <c r="EA5" s="142" t="s">
        <v>1564</v>
      </c>
      <c r="EB5" s="142" t="s">
        <v>274</v>
      </c>
      <c r="EC5" s="142" t="s">
        <v>275</v>
      </c>
      <c r="ED5" s="142" t="s">
        <v>276</v>
      </c>
      <c r="EE5" s="142" t="s">
        <v>277</v>
      </c>
      <c r="EF5" s="145" t="s">
        <v>278</v>
      </c>
      <c r="EG5" s="141" t="s">
        <v>280</v>
      </c>
      <c r="EH5" s="142" t="s">
        <v>281</v>
      </c>
      <c r="EI5" s="142" t="s">
        <v>282</v>
      </c>
      <c r="EJ5" s="142" t="s">
        <v>283</v>
      </c>
      <c r="EK5" s="142" t="s">
        <v>284</v>
      </c>
      <c r="EL5" s="143" t="s">
        <v>285</v>
      </c>
      <c r="EM5" s="141" t="s">
        <v>287</v>
      </c>
      <c r="EN5" s="142" t="s">
        <v>288</v>
      </c>
      <c r="EO5" s="142" t="s">
        <v>289</v>
      </c>
      <c r="EP5" s="142" t="s">
        <v>290</v>
      </c>
      <c r="EQ5" s="142" t="s">
        <v>291</v>
      </c>
      <c r="ER5" s="142" t="s">
        <v>292</v>
      </c>
      <c r="ES5" s="142" t="s">
        <v>293</v>
      </c>
      <c r="ET5" s="142" t="s">
        <v>294</v>
      </c>
      <c r="EU5" s="142" t="s">
        <v>1565</v>
      </c>
      <c r="EV5" s="142" t="s">
        <v>296</v>
      </c>
      <c r="EW5" s="142" t="s">
        <v>297</v>
      </c>
      <c r="EX5" s="142" t="s">
        <v>1566</v>
      </c>
      <c r="EY5" s="142" t="s">
        <v>299</v>
      </c>
      <c r="EZ5" s="145" t="s">
        <v>300</v>
      </c>
      <c r="FA5" s="146" t="s">
        <v>302</v>
      </c>
      <c r="FB5" s="142" t="s">
        <v>303</v>
      </c>
      <c r="FC5" s="142" t="s">
        <v>304</v>
      </c>
      <c r="FD5" s="142" t="s">
        <v>1567</v>
      </c>
      <c r="FE5" s="142" t="s">
        <v>308</v>
      </c>
      <c r="FF5" s="142" t="s">
        <v>309</v>
      </c>
      <c r="FG5" s="142" t="s">
        <v>310</v>
      </c>
      <c r="FH5" s="142" t="s">
        <v>311</v>
      </c>
      <c r="FI5" s="145" t="s">
        <v>312</v>
      </c>
      <c r="FJ5" s="146" t="s">
        <v>314</v>
      </c>
      <c r="FK5" s="142" t="s">
        <v>315</v>
      </c>
      <c r="FL5" s="142" t="s">
        <v>316</v>
      </c>
      <c r="FM5" s="145" t="s">
        <v>317</v>
      </c>
      <c r="FN5" s="147" t="s">
        <v>319</v>
      </c>
      <c r="FO5" s="141" t="s">
        <v>315</v>
      </c>
      <c r="FP5" s="142" t="s">
        <v>316</v>
      </c>
      <c r="FQ5" s="142" t="s">
        <v>317</v>
      </c>
      <c r="FR5" s="169" t="s">
        <v>1568</v>
      </c>
      <c r="FS5" s="138" t="s">
        <v>353</v>
      </c>
      <c r="FT5" s="139" t="s">
        <v>354</v>
      </c>
      <c r="FU5" s="139" t="s">
        <v>1569</v>
      </c>
      <c r="FV5" s="139" t="s">
        <v>356</v>
      </c>
      <c r="FW5" s="140" t="s">
        <v>357</v>
      </c>
      <c r="FX5" s="141" t="s">
        <v>1570</v>
      </c>
      <c r="FY5" s="142" t="s">
        <v>450</v>
      </c>
      <c r="FZ5" s="142" t="s">
        <v>452</v>
      </c>
      <c r="GA5" s="142" t="s">
        <v>1571</v>
      </c>
      <c r="GB5" s="142" t="s">
        <v>458</v>
      </c>
      <c r="GC5" s="142" t="s">
        <v>459</v>
      </c>
      <c r="GD5" s="142" t="s">
        <v>460</v>
      </c>
      <c r="GE5" s="142" t="s">
        <v>461</v>
      </c>
      <c r="GF5" s="142" t="s">
        <v>462</v>
      </c>
      <c r="GG5" s="142" t="s">
        <v>1572</v>
      </c>
      <c r="GH5" s="143" t="s">
        <v>468</v>
      </c>
      <c r="GI5" s="1149"/>
      <c r="GJ5" s="146" t="s">
        <v>1573</v>
      </c>
      <c r="GK5" s="142" t="s">
        <v>484</v>
      </c>
      <c r="GL5" s="142" t="s">
        <v>1574</v>
      </c>
      <c r="GM5" s="142" t="s">
        <v>1575</v>
      </c>
      <c r="GN5" s="142" t="s">
        <v>492</v>
      </c>
      <c r="GO5" s="142" t="s">
        <v>495</v>
      </c>
      <c r="GP5" s="142" t="s">
        <v>496</v>
      </c>
      <c r="GQ5" s="142" t="s">
        <v>1576</v>
      </c>
      <c r="GR5" s="142" t="s">
        <v>498</v>
      </c>
      <c r="GS5" s="143" t="s">
        <v>468</v>
      </c>
      <c r="GT5" s="121" t="s">
        <v>136</v>
      </c>
      <c r="GU5" s="122" t="s">
        <v>557</v>
      </c>
      <c r="GV5" s="122" t="s">
        <v>140</v>
      </c>
      <c r="GW5" s="122" t="s">
        <v>142</v>
      </c>
      <c r="GX5" s="122" t="s">
        <v>144</v>
      </c>
      <c r="GY5" s="122" t="s">
        <v>558</v>
      </c>
      <c r="GZ5" s="122" t="s">
        <v>148</v>
      </c>
      <c r="HA5" s="122" t="s">
        <v>1577</v>
      </c>
      <c r="HB5" s="122" t="s">
        <v>152</v>
      </c>
      <c r="HC5" s="122" t="s">
        <v>1555</v>
      </c>
      <c r="HD5" s="122" t="s">
        <v>156</v>
      </c>
      <c r="HE5" s="122" t="s">
        <v>158</v>
      </c>
      <c r="HF5" s="122" t="s">
        <v>1578</v>
      </c>
      <c r="HG5" s="122" t="s">
        <v>1557</v>
      </c>
      <c r="HH5" s="122" t="s">
        <v>1558</v>
      </c>
      <c r="HI5" s="123" t="s">
        <v>468</v>
      </c>
      <c r="HJ5" s="159" t="s">
        <v>196</v>
      </c>
      <c r="HK5" s="160" t="s">
        <v>198</v>
      </c>
      <c r="HL5" s="160" t="s">
        <v>200</v>
      </c>
      <c r="HM5" s="160" t="s">
        <v>201</v>
      </c>
      <c r="HN5" s="160" t="s">
        <v>1579</v>
      </c>
      <c r="HO5" s="160" t="s">
        <v>207</v>
      </c>
      <c r="HP5" s="160" t="s">
        <v>210</v>
      </c>
      <c r="HQ5" s="161" t="s">
        <v>468</v>
      </c>
      <c r="HR5" s="121" t="s">
        <v>231</v>
      </c>
      <c r="HS5" s="122" t="s">
        <v>232</v>
      </c>
      <c r="HT5" s="122" t="s">
        <v>233</v>
      </c>
      <c r="HU5" s="122" t="s">
        <v>234</v>
      </c>
      <c r="HV5" s="122" t="s">
        <v>236</v>
      </c>
      <c r="HW5" s="122" t="s">
        <v>1580</v>
      </c>
      <c r="HX5" s="122" t="s">
        <v>1581</v>
      </c>
      <c r="HY5" s="122" t="s">
        <v>1560</v>
      </c>
      <c r="HZ5" s="122" t="s">
        <v>1582</v>
      </c>
      <c r="IA5" s="122" t="s">
        <v>1583</v>
      </c>
      <c r="IB5" s="123" t="s">
        <v>1584</v>
      </c>
      <c r="IC5" s="159" t="s">
        <v>247</v>
      </c>
      <c r="ID5" s="160" t="s">
        <v>248</v>
      </c>
      <c r="IE5" s="160" t="s">
        <v>249</v>
      </c>
      <c r="IF5" s="160" t="s">
        <v>250</v>
      </c>
      <c r="IG5" s="160" t="s">
        <v>252</v>
      </c>
      <c r="IH5" s="160" t="s">
        <v>253</v>
      </c>
      <c r="II5" s="160" t="s">
        <v>254</v>
      </c>
      <c r="IJ5" s="160" t="s">
        <v>255</v>
      </c>
      <c r="IK5" s="160" t="s">
        <v>256</v>
      </c>
      <c r="IL5" s="160" t="s">
        <v>1585</v>
      </c>
      <c r="IM5" s="160" t="s">
        <v>259</v>
      </c>
      <c r="IN5" s="160" t="s">
        <v>261</v>
      </c>
      <c r="IO5" s="160" t="s">
        <v>262</v>
      </c>
      <c r="IP5" s="160" t="s">
        <v>263</v>
      </c>
      <c r="IQ5" s="160" t="s">
        <v>264</v>
      </c>
      <c r="IR5" s="160" t="s">
        <v>266</v>
      </c>
      <c r="IS5" s="160" t="s">
        <v>267</v>
      </c>
      <c r="IT5" s="160" t="s">
        <v>268</v>
      </c>
      <c r="IU5" s="160" t="s">
        <v>269</v>
      </c>
      <c r="IV5" s="160" t="s">
        <v>1586</v>
      </c>
      <c r="IW5" s="160" t="s">
        <v>272</v>
      </c>
      <c r="IX5" s="160" t="s">
        <v>273</v>
      </c>
      <c r="IY5" s="160" t="s">
        <v>274</v>
      </c>
      <c r="IZ5" s="160" t="s">
        <v>1587</v>
      </c>
      <c r="JA5" s="160" t="s">
        <v>276</v>
      </c>
      <c r="JB5" s="160" t="s">
        <v>277</v>
      </c>
      <c r="JC5" s="160" t="s">
        <v>278</v>
      </c>
      <c r="JD5" s="160" t="s">
        <v>280</v>
      </c>
      <c r="JE5" s="160" t="s">
        <v>281</v>
      </c>
      <c r="JF5" s="160" t="s">
        <v>1588</v>
      </c>
      <c r="JG5" s="160" t="s">
        <v>1589</v>
      </c>
      <c r="JH5" s="160" t="s">
        <v>284</v>
      </c>
      <c r="JI5" s="160" t="s">
        <v>285</v>
      </c>
      <c r="JJ5" s="160" t="s">
        <v>287</v>
      </c>
      <c r="JK5" s="160" t="s">
        <v>288</v>
      </c>
      <c r="JL5" s="160" t="s">
        <v>1590</v>
      </c>
      <c r="JM5" s="160" t="s">
        <v>290</v>
      </c>
      <c r="JN5" s="160" t="s">
        <v>1591</v>
      </c>
      <c r="JO5" s="160" t="s">
        <v>292</v>
      </c>
      <c r="JP5" s="160" t="s">
        <v>293</v>
      </c>
      <c r="JQ5" s="160" t="s">
        <v>294</v>
      </c>
      <c r="JR5" s="160" t="s">
        <v>295</v>
      </c>
      <c r="JS5" s="160" t="s">
        <v>296</v>
      </c>
      <c r="JT5" s="160" t="s">
        <v>297</v>
      </c>
      <c r="JU5" s="160" t="s">
        <v>1592</v>
      </c>
      <c r="JV5" s="160" t="s">
        <v>299</v>
      </c>
      <c r="JW5" s="160" t="s">
        <v>300</v>
      </c>
      <c r="JX5" s="160" t="s">
        <v>302</v>
      </c>
      <c r="JY5" s="160" t="s">
        <v>303</v>
      </c>
      <c r="JZ5" s="160" t="s">
        <v>304</v>
      </c>
      <c r="KA5" s="160" t="s">
        <v>1567</v>
      </c>
      <c r="KB5" s="160" t="s">
        <v>308</v>
      </c>
      <c r="KC5" s="160" t="s">
        <v>309</v>
      </c>
      <c r="KD5" s="160" t="s">
        <v>310</v>
      </c>
      <c r="KE5" s="160" t="s">
        <v>311</v>
      </c>
      <c r="KF5" s="160" t="s">
        <v>312</v>
      </c>
      <c r="KG5" s="160" t="s">
        <v>314</v>
      </c>
      <c r="KH5" s="160" t="s">
        <v>1593</v>
      </c>
      <c r="KI5" s="160" t="s">
        <v>1594</v>
      </c>
      <c r="KJ5" s="160" t="s">
        <v>1595</v>
      </c>
      <c r="KK5" s="160" t="s">
        <v>319</v>
      </c>
      <c r="KL5" s="160" t="s">
        <v>315</v>
      </c>
      <c r="KM5" s="160" t="s">
        <v>316</v>
      </c>
      <c r="KN5" s="165" t="s">
        <v>317</v>
      </c>
      <c r="KO5" s="170" t="s">
        <v>1596</v>
      </c>
      <c r="KP5" s="163" t="s">
        <v>353</v>
      </c>
      <c r="KQ5" s="122" t="s">
        <v>1597</v>
      </c>
      <c r="KR5" s="122" t="s">
        <v>1569</v>
      </c>
      <c r="KS5" s="122" t="s">
        <v>356</v>
      </c>
      <c r="KT5" s="122" t="s">
        <v>1598</v>
      </c>
      <c r="KU5" s="122" t="s">
        <v>358</v>
      </c>
      <c r="KV5" s="164" t="s">
        <v>362</v>
      </c>
      <c r="KW5" s="159" t="s">
        <v>1522</v>
      </c>
      <c r="KX5" s="160" t="s">
        <v>381</v>
      </c>
      <c r="KY5" s="160" t="s">
        <v>382</v>
      </c>
      <c r="KZ5" s="160" t="s">
        <v>385</v>
      </c>
      <c r="LA5" s="160" t="s">
        <v>381</v>
      </c>
      <c r="LB5" s="160" t="s">
        <v>382</v>
      </c>
      <c r="LC5" s="160" t="s">
        <v>388</v>
      </c>
      <c r="LD5" s="160" t="s">
        <v>381</v>
      </c>
      <c r="LE5" s="160" t="s">
        <v>382</v>
      </c>
      <c r="LF5" s="160" t="s">
        <v>390</v>
      </c>
      <c r="LG5" s="160" t="s">
        <v>392</v>
      </c>
      <c r="LH5" s="160" t="s">
        <v>381</v>
      </c>
      <c r="LI5" s="160" t="s">
        <v>382</v>
      </c>
      <c r="LJ5" s="160" t="s">
        <v>426</v>
      </c>
      <c r="LK5" s="160" t="s">
        <v>1599</v>
      </c>
      <c r="LL5" s="160" t="s">
        <v>1600</v>
      </c>
      <c r="LM5" s="160" t="s">
        <v>430</v>
      </c>
      <c r="LN5" s="160" t="s">
        <v>381</v>
      </c>
      <c r="LO5" s="160" t="s">
        <v>382</v>
      </c>
      <c r="LP5" s="160" t="s">
        <v>433</v>
      </c>
      <c r="LQ5" s="160" t="s">
        <v>381</v>
      </c>
      <c r="LR5" s="160" t="s">
        <v>382</v>
      </c>
      <c r="LS5" s="160" t="s">
        <v>435</v>
      </c>
      <c r="LT5" s="160" t="s">
        <v>381</v>
      </c>
      <c r="LU5" s="160" t="s">
        <v>382</v>
      </c>
      <c r="LV5" s="160" t="s">
        <v>439</v>
      </c>
      <c r="LW5" s="160" t="s">
        <v>381</v>
      </c>
      <c r="LX5" s="160" t="s">
        <v>382</v>
      </c>
      <c r="LY5" s="160" t="s">
        <v>441</v>
      </c>
      <c r="LZ5" s="160" t="s">
        <v>445</v>
      </c>
      <c r="MA5" s="160" t="s">
        <v>381</v>
      </c>
      <c r="MB5" s="160" t="s">
        <v>382</v>
      </c>
      <c r="MC5" s="160" t="s">
        <v>457</v>
      </c>
      <c r="MD5" s="160" t="s">
        <v>465</v>
      </c>
      <c r="ME5" s="160" t="s">
        <v>381</v>
      </c>
      <c r="MF5" s="165" t="s">
        <v>382</v>
      </c>
      <c r="MG5" s="181" t="s">
        <v>480</v>
      </c>
      <c r="MH5" s="182" t="s">
        <v>481</v>
      </c>
      <c r="MI5" s="183" t="s">
        <v>482</v>
      </c>
      <c r="MJ5" s="1096"/>
      <c r="MK5" s="121" t="s">
        <v>1601</v>
      </c>
      <c r="ML5" s="122" t="s">
        <v>484</v>
      </c>
      <c r="MM5" s="122" t="s">
        <v>486</v>
      </c>
      <c r="MN5" s="122" t="s">
        <v>489</v>
      </c>
      <c r="MO5" s="122" t="s">
        <v>492</v>
      </c>
      <c r="MP5" s="122" t="s">
        <v>495</v>
      </c>
      <c r="MQ5" s="122" t="s">
        <v>496</v>
      </c>
      <c r="MR5" s="122" t="s">
        <v>497</v>
      </c>
      <c r="MS5" s="122" t="s">
        <v>498</v>
      </c>
      <c r="MT5" s="123" t="s">
        <v>1602</v>
      </c>
      <c r="MU5" s="167" t="s">
        <v>1603</v>
      </c>
      <c r="MV5" s="160" t="s">
        <v>1604</v>
      </c>
      <c r="MW5" s="160" t="s">
        <v>1605</v>
      </c>
      <c r="MX5" s="160" t="s">
        <v>1606</v>
      </c>
      <c r="MY5" s="165" t="s">
        <v>512</v>
      </c>
      <c r="MZ5" s="120" t="s">
        <v>1607</v>
      </c>
      <c r="NA5" s="123" t="s">
        <v>1608</v>
      </c>
      <c r="NB5" s="159" t="s">
        <v>1609</v>
      </c>
      <c r="NC5" s="161" t="s">
        <v>519</v>
      </c>
      <c r="ND5" s="121" t="s">
        <v>529</v>
      </c>
      <c r="NE5" s="122" t="s">
        <v>530</v>
      </c>
      <c r="NF5" s="122" t="s">
        <v>531</v>
      </c>
      <c r="NG5" s="122" t="s">
        <v>532</v>
      </c>
      <c r="NH5" s="122" t="s">
        <v>533</v>
      </c>
      <c r="NI5" s="123" t="s">
        <v>534</v>
      </c>
      <c r="NJ5" s="89" t="s">
        <v>1610</v>
      </c>
      <c r="NK5" s="157" t="s">
        <v>1611</v>
      </c>
      <c r="NL5" s="90" t="s">
        <v>1612</v>
      </c>
      <c r="NM5" s="90" t="s">
        <v>1613</v>
      </c>
      <c r="NN5" s="91" t="s">
        <v>542</v>
      </c>
      <c r="NO5" s="90" t="s">
        <v>543</v>
      </c>
      <c r="NP5" s="90" t="s">
        <v>544</v>
      </c>
      <c r="NQ5" s="71" t="s">
        <v>545</v>
      </c>
      <c r="NR5" s="158" t="s">
        <v>1614</v>
      </c>
      <c r="NS5" s="90" t="s">
        <v>1612</v>
      </c>
      <c r="NT5" s="90" t="s">
        <v>1613</v>
      </c>
      <c r="NU5" s="91" t="s">
        <v>542</v>
      </c>
      <c r="NV5" s="90" t="s">
        <v>543</v>
      </c>
      <c r="NW5" s="90" t="s">
        <v>544</v>
      </c>
      <c r="NX5" s="90" t="s">
        <v>545</v>
      </c>
      <c r="NY5" s="157" t="s">
        <v>1615</v>
      </c>
      <c r="NZ5" s="90" t="s">
        <v>1612</v>
      </c>
      <c r="OA5" s="90" t="s">
        <v>1613</v>
      </c>
      <c r="OB5" s="91" t="s">
        <v>542</v>
      </c>
      <c r="OC5" s="90" t="s">
        <v>543</v>
      </c>
      <c r="OD5" s="90" t="s">
        <v>544</v>
      </c>
      <c r="OE5" s="90" t="s">
        <v>545</v>
      </c>
      <c r="OF5" s="157" t="s">
        <v>1616</v>
      </c>
      <c r="OG5" s="90" t="s">
        <v>1612</v>
      </c>
      <c r="OH5" s="90" t="s">
        <v>1613</v>
      </c>
      <c r="OI5" s="91" t="s">
        <v>542</v>
      </c>
      <c r="OJ5" s="90" t="s">
        <v>543</v>
      </c>
      <c r="OK5" s="90" t="s">
        <v>544</v>
      </c>
      <c r="OL5" s="90" t="s">
        <v>545</v>
      </c>
      <c r="OM5" s="156" t="s">
        <v>136</v>
      </c>
      <c r="ON5" s="154" t="s">
        <v>557</v>
      </c>
      <c r="OO5" s="155" t="s">
        <v>1617</v>
      </c>
      <c r="OP5" s="155" t="s">
        <v>144</v>
      </c>
      <c r="OQ5" s="122" t="s">
        <v>1556</v>
      </c>
      <c r="OR5" s="155" t="s">
        <v>558</v>
      </c>
      <c r="OS5" s="154" t="s">
        <v>148</v>
      </c>
      <c r="OT5" s="155" t="s">
        <v>152</v>
      </c>
      <c r="OU5" s="155" t="s">
        <v>468</v>
      </c>
      <c r="OV5" s="89" t="s">
        <v>1618</v>
      </c>
      <c r="OW5" s="157" t="s">
        <v>1611</v>
      </c>
      <c r="OX5" s="91" t="s">
        <v>542</v>
      </c>
      <c r="OY5" s="90" t="s">
        <v>543</v>
      </c>
      <c r="OZ5" s="90" t="s">
        <v>544</v>
      </c>
      <c r="PA5" s="71" t="s">
        <v>1619</v>
      </c>
      <c r="PB5" s="158" t="s">
        <v>1614</v>
      </c>
      <c r="PC5" s="91" t="s">
        <v>542</v>
      </c>
      <c r="PD5" s="90" t="s">
        <v>543</v>
      </c>
      <c r="PE5" s="90" t="s">
        <v>544</v>
      </c>
      <c r="PF5" s="90" t="s">
        <v>1619</v>
      </c>
      <c r="PG5" s="156" t="s">
        <v>136</v>
      </c>
      <c r="PH5" s="154" t="s">
        <v>557</v>
      </c>
      <c r="PI5" s="155" t="s">
        <v>1617</v>
      </c>
      <c r="PJ5" s="155" t="s">
        <v>144</v>
      </c>
      <c r="PK5" s="122" t="s">
        <v>1556</v>
      </c>
      <c r="PL5" s="155" t="s">
        <v>558</v>
      </c>
      <c r="PM5" s="154" t="s">
        <v>148</v>
      </c>
      <c r="PN5" s="155" t="s">
        <v>152</v>
      </c>
      <c r="PO5" s="155" t="s">
        <v>468</v>
      </c>
      <c r="PP5" s="162" t="s">
        <v>1618</v>
      </c>
      <c r="PQ5" s="168" t="s">
        <v>1611</v>
      </c>
      <c r="PR5" s="165" t="s">
        <v>542</v>
      </c>
      <c r="PS5" s="165" t="s">
        <v>543</v>
      </c>
      <c r="PT5" s="165" t="s">
        <v>1620</v>
      </c>
      <c r="PU5" s="161" t="s">
        <v>1619</v>
      </c>
      <c r="PV5" s="168" t="s">
        <v>1614</v>
      </c>
      <c r="PW5" s="165" t="s">
        <v>542</v>
      </c>
      <c r="PX5" s="165" t="s">
        <v>543</v>
      </c>
      <c r="PY5" s="165" t="s">
        <v>1620</v>
      </c>
      <c r="PZ5" s="161" t="s">
        <v>1619</v>
      </c>
      <c r="QA5" s="156" t="s">
        <v>136</v>
      </c>
      <c r="QB5" s="154" t="s">
        <v>557</v>
      </c>
      <c r="QC5" s="155" t="s">
        <v>1617</v>
      </c>
      <c r="QD5" s="155" t="s">
        <v>144</v>
      </c>
      <c r="QE5" s="122" t="s">
        <v>1556</v>
      </c>
      <c r="QF5" s="155" t="s">
        <v>558</v>
      </c>
      <c r="QG5" s="154" t="s">
        <v>148</v>
      </c>
      <c r="QH5" s="155" t="s">
        <v>152</v>
      </c>
      <c r="QI5" s="155" t="s">
        <v>468</v>
      </c>
      <c r="QJ5" s="88" t="s">
        <v>583</v>
      </c>
      <c r="QK5" s="90" t="s">
        <v>584</v>
      </c>
      <c r="QL5" s="90" t="s">
        <v>585</v>
      </c>
      <c r="QM5" s="91" t="s">
        <v>1621</v>
      </c>
      <c r="QN5" s="90" t="s">
        <v>587</v>
      </c>
      <c r="QO5" s="90" t="s">
        <v>588</v>
      </c>
      <c r="QP5" s="90" t="s">
        <v>468</v>
      </c>
      <c r="QQ5" s="156" t="s">
        <v>599</v>
      </c>
      <c r="QR5" s="155" t="s">
        <v>1622</v>
      </c>
      <c r="QS5" s="155" t="s">
        <v>602</v>
      </c>
      <c r="QT5" s="155" t="s">
        <v>1622</v>
      </c>
      <c r="QU5" s="155" t="s">
        <v>1623</v>
      </c>
      <c r="QV5" s="1181"/>
      <c r="QW5" s="156" t="s">
        <v>626</v>
      </c>
      <c r="QX5" s="155" t="s">
        <v>627</v>
      </c>
      <c r="QY5" s="155" t="s">
        <v>628</v>
      </c>
      <c r="QZ5" s="155" t="s">
        <v>629</v>
      </c>
      <c r="RA5" s="155" t="s">
        <v>630</v>
      </c>
      <c r="RB5" s="155" t="s">
        <v>631</v>
      </c>
      <c r="RC5" s="155" t="s">
        <v>632</v>
      </c>
      <c r="RD5" s="155" t="s">
        <v>633</v>
      </c>
      <c r="RE5" s="155" t="s">
        <v>634</v>
      </c>
      <c r="RF5" s="155" t="s">
        <v>635</v>
      </c>
      <c r="RG5" s="155" t="s">
        <v>155</v>
      </c>
      <c r="RH5" s="155" t="s">
        <v>636</v>
      </c>
      <c r="RI5" s="155" t="s">
        <v>637</v>
      </c>
      <c r="RJ5" s="155" t="s">
        <v>638</v>
      </c>
      <c r="RK5" s="155" t="s">
        <v>639</v>
      </c>
      <c r="RL5" s="155" t="s">
        <v>640</v>
      </c>
      <c r="RM5" s="155" t="s">
        <v>641</v>
      </c>
      <c r="RN5" s="154" t="s">
        <v>642</v>
      </c>
      <c r="RO5" s="155" t="s">
        <v>1624</v>
      </c>
      <c r="RP5" s="155" t="s">
        <v>644</v>
      </c>
      <c r="RQ5" s="155" t="s">
        <v>645</v>
      </c>
      <c r="RR5" s="155" t="s">
        <v>646</v>
      </c>
      <c r="RS5" s="155" t="s">
        <v>647</v>
      </c>
      <c r="RT5" s="155" t="s">
        <v>648</v>
      </c>
      <c r="RU5" s="155" t="s">
        <v>649</v>
      </c>
      <c r="RV5" s="155" t="s">
        <v>650</v>
      </c>
      <c r="RW5" s="155" t="s">
        <v>651</v>
      </c>
      <c r="RX5" s="155" t="s">
        <v>652</v>
      </c>
      <c r="RY5" s="155" t="s">
        <v>653</v>
      </c>
      <c r="RZ5" s="155" t="s">
        <v>654</v>
      </c>
      <c r="SA5" s="155" t="s">
        <v>655</v>
      </c>
      <c r="SB5" s="155" t="s">
        <v>656</v>
      </c>
      <c r="SC5" s="155" t="s">
        <v>657</v>
      </c>
      <c r="SD5" s="155" t="s">
        <v>304</v>
      </c>
      <c r="SE5" s="155" t="s">
        <v>658</v>
      </c>
      <c r="SF5" s="155" t="s">
        <v>305</v>
      </c>
      <c r="SG5" s="155" t="s">
        <v>659</v>
      </c>
      <c r="SH5" s="155" t="s">
        <v>660</v>
      </c>
      <c r="SI5" s="155" t="s">
        <v>190</v>
      </c>
      <c r="SJ5" s="155" t="s">
        <v>191</v>
      </c>
      <c r="SK5" s="155" t="s">
        <v>661</v>
      </c>
      <c r="SL5" s="155" t="s">
        <v>662</v>
      </c>
      <c r="SM5" s="155" t="s">
        <v>663</v>
      </c>
      <c r="SN5" s="155" t="s">
        <v>197</v>
      </c>
      <c r="SO5" s="155" t="s">
        <v>199</v>
      </c>
      <c r="SP5" s="155" t="s">
        <v>468</v>
      </c>
      <c r="SQ5" s="88" t="s">
        <v>196</v>
      </c>
      <c r="SR5" s="90" t="s">
        <v>198</v>
      </c>
      <c r="SS5" s="90" t="s">
        <v>200</v>
      </c>
      <c r="ST5" s="90" t="s">
        <v>201</v>
      </c>
      <c r="SU5" s="90" t="s">
        <v>203</v>
      </c>
      <c r="SV5" s="90" t="s">
        <v>207</v>
      </c>
      <c r="SW5" s="90" t="s">
        <v>210</v>
      </c>
      <c r="SX5" s="90" t="s">
        <v>226</v>
      </c>
      <c r="SY5" s="156" t="s">
        <v>353</v>
      </c>
      <c r="SZ5" s="155" t="s">
        <v>354</v>
      </c>
      <c r="TA5" s="155" t="s">
        <v>355</v>
      </c>
      <c r="TB5" s="155" t="s">
        <v>356</v>
      </c>
      <c r="TC5" s="155" t="s">
        <v>1625</v>
      </c>
      <c r="TD5" s="155" t="s">
        <v>668</v>
      </c>
      <c r="TE5" s="155" t="s">
        <v>362</v>
      </c>
      <c r="TF5" s="88" t="s">
        <v>447</v>
      </c>
      <c r="TG5" s="90" t="s">
        <v>450</v>
      </c>
      <c r="TH5" s="90" t="s">
        <v>452</v>
      </c>
      <c r="TI5" s="90" t="s">
        <v>454</v>
      </c>
      <c r="TJ5" s="90" t="s">
        <v>455</v>
      </c>
      <c r="TK5" s="90" t="s">
        <v>458</v>
      </c>
      <c r="TL5" s="90" t="s">
        <v>459</v>
      </c>
      <c r="TM5" s="90" t="s">
        <v>460</v>
      </c>
      <c r="TN5" s="90" t="s">
        <v>461</v>
      </c>
      <c r="TO5" s="90" t="s">
        <v>462</v>
      </c>
      <c r="TP5" s="90" t="s">
        <v>464</v>
      </c>
      <c r="TQ5" s="90" t="s">
        <v>468</v>
      </c>
      <c r="TR5" s="323" t="s">
        <v>112</v>
      </c>
      <c r="TS5" s="324" t="s">
        <v>1626</v>
      </c>
      <c r="TT5" s="325" t="s">
        <v>1627</v>
      </c>
      <c r="TU5" s="174" t="s">
        <v>136</v>
      </c>
      <c r="TV5" s="421" t="s">
        <v>138</v>
      </c>
      <c r="TW5" s="421" t="s">
        <v>140</v>
      </c>
      <c r="TX5" s="421" t="s">
        <v>142</v>
      </c>
      <c r="TY5" s="421" t="s">
        <v>144</v>
      </c>
      <c r="TZ5" s="421" t="s">
        <v>146</v>
      </c>
      <c r="UA5" s="421" t="s">
        <v>148</v>
      </c>
      <c r="UB5" s="421" t="s">
        <v>150</v>
      </c>
      <c r="UC5" s="421" t="s">
        <v>152</v>
      </c>
      <c r="UD5" s="421" t="s">
        <v>154</v>
      </c>
      <c r="UE5" s="421" t="s">
        <v>156</v>
      </c>
      <c r="UF5" s="421" t="s">
        <v>158</v>
      </c>
      <c r="UG5" s="421" t="s">
        <v>160</v>
      </c>
      <c r="UH5" s="421" t="s">
        <v>162</v>
      </c>
      <c r="UI5" s="421" t="s">
        <v>164</v>
      </c>
      <c r="UJ5" s="175" t="s">
        <v>1628</v>
      </c>
      <c r="UK5" s="171" t="s">
        <v>1629</v>
      </c>
      <c r="UL5" s="172" t="s">
        <v>1630</v>
      </c>
      <c r="UM5" s="172" t="s">
        <v>200</v>
      </c>
      <c r="UN5" s="172" t="s">
        <v>201</v>
      </c>
      <c r="UO5" s="172" t="s">
        <v>203</v>
      </c>
      <c r="UP5" s="172" t="s">
        <v>207</v>
      </c>
      <c r="UQ5" s="172" t="s">
        <v>210</v>
      </c>
      <c r="UR5" s="173" t="s">
        <v>468</v>
      </c>
      <c r="US5" s="174" t="s">
        <v>1559</v>
      </c>
      <c r="UT5" s="421" t="s">
        <v>1631</v>
      </c>
      <c r="UU5" s="421" t="s">
        <v>233</v>
      </c>
      <c r="UV5" s="421" t="s">
        <v>234</v>
      </c>
      <c r="UW5" s="421" t="s">
        <v>1560</v>
      </c>
      <c r="UX5" s="421" t="s">
        <v>1582</v>
      </c>
      <c r="UY5" s="421" t="s">
        <v>1632</v>
      </c>
      <c r="UZ5" s="175" t="s">
        <v>1584</v>
      </c>
      <c r="VA5" s="171" t="s">
        <v>247</v>
      </c>
      <c r="VB5" s="172" t="s">
        <v>248</v>
      </c>
      <c r="VC5" s="172" t="s">
        <v>249</v>
      </c>
      <c r="VD5" s="172" t="s">
        <v>250</v>
      </c>
      <c r="VE5" s="172" t="s">
        <v>252</v>
      </c>
      <c r="VF5" s="172" t="s">
        <v>253</v>
      </c>
      <c r="VG5" s="172" t="s">
        <v>254</v>
      </c>
      <c r="VH5" s="172" t="s">
        <v>255</v>
      </c>
      <c r="VI5" s="172" t="s">
        <v>256</v>
      </c>
      <c r="VJ5" s="172" t="s">
        <v>258</v>
      </c>
      <c r="VK5" s="172" t="s">
        <v>259</v>
      </c>
      <c r="VL5" s="172" t="s">
        <v>261</v>
      </c>
      <c r="VM5" s="172" t="s">
        <v>262</v>
      </c>
      <c r="VN5" s="172" t="s">
        <v>263</v>
      </c>
      <c r="VO5" s="172" t="s">
        <v>264</v>
      </c>
      <c r="VP5" s="172" t="s">
        <v>266</v>
      </c>
      <c r="VQ5" s="172" t="s">
        <v>267</v>
      </c>
      <c r="VR5" s="172" t="s">
        <v>268</v>
      </c>
      <c r="VS5" s="172" t="s">
        <v>269</v>
      </c>
      <c r="VT5" s="172" t="s">
        <v>270</v>
      </c>
      <c r="VU5" s="172" t="s">
        <v>272</v>
      </c>
      <c r="VV5" s="172" t="s">
        <v>273</v>
      </c>
      <c r="VW5" s="172" t="s">
        <v>274</v>
      </c>
      <c r="VX5" s="172" t="s">
        <v>275</v>
      </c>
      <c r="VY5" s="172" t="s">
        <v>276</v>
      </c>
      <c r="VZ5" s="172" t="s">
        <v>277</v>
      </c>
      <c r="WA5" s="172" t="s">
        <v>278</v>
      </c>
      <c r="WB5" s="172" t="s">
        <v>280</v>
      </c>
      <c r="WC5" s="172" t="s">
        <v>281</v>
      </c>
      <c r="WD5" s="172" t="s">
        <v>282</v>
      </c>
      <c r="WE5" s="172" t="s">
        <v>283</v>
      </c>
      <c r="WF5" s="172" t="s">
        <v>284</v>
      </c>
      <c r="WG5" s="172" t="s">
        <v>285</v>
      </c>
      <c r="WH5" s="172" t="s">
        <v>287</v>
      </c>
      <c r="WI5" s="172" t="s">
        <v>288</v>
      </c>
      <c r="WJ5" s="172" t="s">
        <v>289</v>
      </c>
      <c r="WK5" s="172" t="s">
        <v>290</v>
      </c>
      <c r="WL5" s="172" t="s">
        <v>291</v>
      </c>
      <c r="WM5" s="172" t="s">
        <v>292</v>
      </c>
      <c r="WN5" s="172" t="s">
        <v>293</v>
      </c>
      <c r="WO5" s="172" t="s">
        <v>294</v>
      </c>
      <c r="WP5" s="172" t="s">
        <v>295</v>
      </c>
      <c r="WQ5" s="172" t="s">
        <v>296</v>
      </c>
      <c r="WR5" s="172" t="s">
        <v>297</v>
      </c>
      <c r="WS5" s="172" t="s">
        <v>298</v>
      </c>
      <c r="WT5" s="172" t="s">
        <v>299</v>
      </c>
      <c r="WU5" s="172" t="s">
        <v>300</v>
      </c>
      <c r="WV5" s="172" t="s">
        <v>302</v>
      </c>
      <c r="WW5" s="172" t="s">
        <v>303</v>
      </c>
      <c r="WX5" s="172" t="s">
        <v>304</v>
      </c>
      <c r="WY5" s="172" t="s">
        <v>305</v>
      </c>
      <c r="WZ5" s="172" t="s">
        <v>308</v>
      </c>
      <c r="XA5" s="172" t="s">
        <v>309</v>
      </c>
      <c r="XB5" s="172" t="s">
        <v>310</v>
      </c>
      <c r="XC5" s="172" t="s">
        <v>311</v>
      </c>
      <c r="XD5" s="172" t="s">
        <v>312</v>
      </c>
      <c r="XE5" s="172" t="s">
        <v>314</v>
      </c>
      <c r="XF5" s="172" t="s">
        <v>315</v>
      </c>
      <c r="XG5" s="172" t="s">
        <v>316</v>
      </c>
      <c r="XH5" s="172" t="s">
        <v>317</v>
      </c>
      <c r="XI5" s="172" t="s">
        <v>319</v>
      </c>
      <c r="XJ5" s="172" t="s">
        <v>320</v>
      </c>
      <c r="XK5" s="172" t="s">
        <v>316</v>
      </c>
      <c r="XL5" s="172" t="s">
        <v>317</v>
      </c>
      <c r="XM5" s="173" t="s">
        <v>1633</v>
      </c>
      <c r="XN5" s="174" t="s">
        <v>353</v>
      </c>
      <c r="XO5" s="421" t="s">
        <v>354</v>
      </c>
      <c r="XP5" s="421" t="s">
        <v>355</v>
      </c>
      <c r="XQ5" s="421" t="s">
        <v>356</v>
      </c>
      <c r="XR5" s="421" t="s">
        <v>357</v>
      </c>
      <c r="XS5" s="421" t="s">
        <v>358</v>
      </c>
      <c r="XT5" s="175" t="s">
        <v>362</v>
      </c>
      <c r="XU5" s="171" t="s">
        <v>377</v>
      </c>
      <c r="XV5" s="172" t="s">
        <v>381</v>
      </c>
      <c r="XW5" s="172" t="s">
        <v>382</v>
      </c>
      <c r="XX5" s="172" t="s">
        <v>385</v>
      </c>
      <c r="XY5" s="172" t="s">
        <v>381</v>
      </c>
      <c r="XZ5" s="172" t="s">
        <v>382</v>
      </c>
      <c r="YA5" s="172" t="s">
        <v>388</v>
      </c>
      <c r="YB5" s="172" t="s">
        <v>381</v>
      </c>
      <c r="YC5" s="172" t="s">
        <v>382</v>
      </c>
      <c r="YD5" s="172" t="s">
        <v>390</v>
      </c>
      <c r="YE5" s="172" t="s">
        <v>392</v>
      </c>
      <c r="YF5" s="172" t="s">
        <v>381</v>
      </c>
      <c r="YG5" s="172" t="s">
        <v>382</v>
      </c>
      <c r="YH5" s="172" t="s">
        <v>426</v>
      </c>
      <c r="YI5" s="172" t="s">
        <v>427</v>
      </c>
      <c r="YJ5" s="172" t="s">
        <v>428</v>
      </c>
      <c r="YK5" s="172" t="s">
        <v>430</v>
      </c>
      <c r="YL5" s="172" t="s">
        <v>381</v>
      </c>
      <c r="YM5" s="172" t="s">
        <v>382</v>
      </c>
      <c r="YN5" s="172" t="s">
        <v>433</v>
      </c>
      <c r="YO5" s="172" t="s">
        <v>381</v>
      </c>
      <c r="YP5" s="172" t="s">
        <v>382</v>
      </c>
      <c r="YQ5" s="172" t="s">
        <v>435</v>
      </c>
      <c r="YR5" s="172" t="s">
        <v>381</v>
      </c>
      <c r="YS5" s="172" t="s">
        <v>382</v>
      </c>
      <c r="YT5" s="172" t="s">
        <v>439</v>
      </c>
      <c r="YU5" s="172" t="s">
        <v>381</v>
      </c>
      <c r="YV5" s="172" t="s">
        <v>382</v>
      </c>
      <c r="YW5" s="172" t="s">
        <v>441</v>
      </c>
      <c r="YX5" s="172" t="s">
        <v>445</v>
      </c>
      <c r="YY5" s="172" t="s">
        <v>381</v>
      </c>
      <c r="YZ5" s="172" t="s">
        <v>382</v>
      </c>
      <c r="ZA5" s="172" t="s">
        <v>457</v>
      </c>
      <c r="ZB5" s="172" t="s">
        <v>465</v>
      </c>
      <c r="ZC5" s="172" t="s">
        <v>381</v>
      </c>
      <c r="ZD5" s="173" t="s">
        <v>382</v>
      </c>
      <c r="ZE5" s="178" t="s">
        <v>480</v>
      </c>
      <c r="ZF5" s="179" t="s">
        <v>481</v>
      </c>
      <c r="ZG5" s="180" t="s">
        <v>482</v>
      </c>
      <c r="ZH5" s="1075"/>
      <c r="ZI5" s="174" t="s">
        <v>483</v>
      </c>
      <c r="ZJ5" s="421" t="s">
        <v>484</v>
      </c>
      <c r="ZK5" s="421" t="s">
        <v>486</v>
      </c>
      <c r="ZL5" s="421" t="s">
        <v>489</v>
      </c>
      <c r="ZM5" s="421" t="s">
        <v>492</v>
      </c>
      <c r="ZN5" s="421" t="s">
        <v>495</v>
      </c>
      <c r="ZO5" s="421" t="s">
        <v>496</v>
      </c>
      <c r="ZP5" s="421" t="s">
        <v>497</v>
      </c>
      <c r="ZQ5" s="421" t="s">
        <v>498</v>
      </c>
      <c r="ZR5" s="175" t="s">
        <v>1602</v>
      </c>
      <c r="ZS5" s="171" t="s">
        <v>508</v>
      </c>
      <c r="ZT5" s="172" t="s">
        <v>509</v>
      </c>
      <c r="ZU5" s="172" t="s">
        <v>510</v>
      </c>
      <c r="ZV5" s="172" t="s">
        <v>511</v>
      </c>
      <c r="ZW5" s="172" t="s">
        <v>512</v>
      </c>
      <c r="ZX5" s="172" t="s">
        <v>1634</v>
      </c>
      <c r="ZY5" s="172" t="s">
        <v>1635</v>
      </c>
      <c r="ZZ5" s="172" t="s">
        <v>1636</v>
      </c>
      <c r="AAA5" s="173" t="s">
        <v>1637</v>
      </c>
      <c r="AAB5" s="184" t="s">
        <v>1638</v>
      </c>
      <c r="AAC5" s="103" t="s">
        <v>1608</v>
      </c>
      <c r="AAD5" s="104" t="s">
        <v>517</v>
      </c>
      <c r="AAE5" s="421" t="s">
        <v>529</v>
      </c>
      <c r="AAF5" s="421" t="s">
        <v>530</v>
      </c>
      <c r="AAG5" s="421" t="s">
        <v>531</v>
      </c>
      <c r="AAH5" s="421" t="s">
        <v>532</v>
      </c>
      <c r="AAI5" s="421" t="s">
        <v>533</v>
      </c>
      <c r="AAJ5" s="175" t="s">
        <v>534</v>
      </c>
      <c r="AAK5" s="188" t="s">
        <v>1618</v>
      </c>
      <c r="AAL5" s="177" t="s">
        <v>1611</v>
      </c>
      <c r="AAM5" s="107" t="s">
        <v>1612</v>
      </c>
      <c r="AAN5" s="107" t="s">
        <v>1613</v>
      </c>
      <c r="AAO5" s="111" t="s">
        <v>542</v>
      </c>
      <c r="AAP5" s="107" t="s">
        <v>543</v>
      </c>
      <c r="AAQ5" s="107" t="s">
        <v>544</v>
      </c>
      <c r="AAR5" s="187" t="s">
        <v>545</v>
      </c>
      <c r="AAS5" s="177" t="s">
        <v>1614</v>
      </c>
      <c r="AAT5" s="107" t="s">
        <v>1612</v>
      </c>
      <c r="AAU5" s="107" t="s">
        <v>1613</v>
      </c>
      <c r="AAV5" s="111" t="s">
        <v>542</v>
      </c>
      <c r="AAW5" s="107" t="s">
        <v>543</v>
      </c>
      <c r="AAX5" s="107" t="s">
        <v>544</v>
      </c>
      <c r="AAY5" s="187" t="s">
        <v>545</v>
      </c>
      <c r="AAZ5" s="177" t="s">
        <v>1615</v>
      </c>
      <c r="ABA5" s="107" t="s">
        <v>1612</v>
      </c>
      <c r="ABB5" s="107" t="s">
        <v>1613</v>
      </c>
      <c r="ABC5" s="111" t="s">
        <v>542</v>
      </c>
      <c r="ABD5" s="107" t="s">
        <v>543</v>
      </c>
      <c r="ABE5" s="107" t="s">
        <v>544</v>
      </c>
      <c r="ABF5" s="187" t="s">
        <v>545</v>
      </c>
      <c r="ABG5" s="177" t="s">
        <v>1616</v>
      </c>
      <c r="ABH5" s="107" t="s">
        <v>1612</v>
      </c>
      <c r="ABI5" s="107" t="s">
        <v>1613</v>
      </c>
      <c r="ABJ5" s="111" t="s">
        <v>542</v>
      </c>
      <c r="ABK5" s="107" t="s">
        <v>543</v>
      </c>
      <c r="ABL5" s="107" t="s">
        <v>544</v>
      </c>
      <c r="ABM5" s="187" t="s">
        <v>545</v>
      </c>
      <c r="ABN5" s="174" t="s">
        <v>136</v>
      </c>
      <c r="ABO5" s="421" t="s">
        <v>557</v>
      </c>
      <c r="ABP5" s="421" t="s">
        <v>140</v>
      </c>
      <c r="ABQ5" s="421" t="s">
        <v>144</v>
      </c>
      <c r="ABR5" s="421" t="s">
        <v>156</v>
      </c>
      <c r="ABS5" s="421" t="s">
        <v>558</v>
      </c>
      <c r="ABT5" s="421" t="s">
        <v>148</v>
      </c>
      <c r="ABU5" s="421" t="s">
        <v>152</v>
      </c>
      <c r="ABV5" s="175" t="s">
        <v>589</v>
      </c>
      <c r="ABW5" s="171" t="s">
        <v>1618</v>
      </c>
      <c r="ABX5" s="32" t="s">
        <v>1611</v>
      </c>
      <c r="ABY5" s="111" t="s">
        <v>542</v>
      </c>
      <c r="ABZ5" s="107" t="s">
        <v>543</v>
      </c>
      <c r="ACA5" s="107" t="s">
        <v>544</v>
      </c>
      <c r="ACB5" s="187" t="s">
        <v>1619</v>
      </c>
      <c r="ACC5" s="32" t="s">
        <v>1614</v>
      </c>
      <c r="ACD5" s="111" t="s">
        <v>542</v>
      </c>
      <c r="ACE5" s="107" t="s">
        <v>543</v>
      </c>
      <c r="ACF5" s="107" t="s">
        <v>544</v>
      </c>
      <c r="ACG5" s="187" t="s">
        <v>1619</v>
      </c>
      <c r="ACH5" s="32" t="s">
        <v>1615</v>
      </c>
      <c r="ACI5" s="111" t="s">
        <v>542</v>
      </c>
      <c r="ACJ5" s="107" t="s">
        <v>543</v>
      </c>
      <c r="ACK5" s="107" t="s">
        <v>544</v>
      </c>
      <c r="ACL5" s="187" t="s">
        <v>1619</v>
      </c>
      <c r="ACM5" s="174" t="s">
        <v>136</v>
      </c>
      <c r="ACN5" s="421" t="s">
        <v>557</v>
      </c>
      <c r="ACO5" s="421" t="s">
        <v>140</v>
      </c>
      <c r="ACP5" s="421" t="s">
        <v>144</v>
      </c>
      <c r="ACQ5" s="421" t="s">
        <v>1556</v>
      </c>
      <c r="ACR5" s="421" t="s">
        <v>558</v>
      </c>
      <c r="ACS5" s="421" t="s">
        <v>567</v>
      </c>
      <c r="ACT5" s="421" t="s">
        <v>568</v>
      </c>
      <c r="ACU5" s="189" t="s">
        <v>589</v>
      </c>
      <c r="ACV5" s="171" t="s">
        <v>1610</v>
      </c>
      <c r="ACW5" s="115" t="s">
        <v>1611</v>
      </c>
      <c r="ACX5" s="111" t="s">
        <v>542</v>
      </c>
      <c r="ACY5" s="107" t="s">
        <v>543</v>
      </c>
      <c r="ACZ5" s="107" t="s">
        <v>544</v>
      </c>
      <c r="ADA5" s="187" t="s">
        <v>1619</v>
      </c>
      <c r="ADB5" s="115" t="s">
        <v>1614</v>
      </c>
      <c r="ADC5" s="111" t="s">
        <v>542</v>
      </c>
      <c r="ADD5" s="107" t="s">
        <v>543</v>
      </c>
      <c r="ADE5" s="107" t="s">
        <v>544</v>
      </c>
      <c r="ADF5" s="187" t="s">
        <v>1619</v>
      </c>
      <c r="ADG5" s="115" t="s">
        <v>1615</v>
      </c>
      <c r="ADH5" s="111" t="s">
        <v>542</v>
      </c>
      <c r="ADI5" s="107" t="s">
        <v>543</v>
      </c>
      <c r="ADJ5" s="107" t="s">
        <v>544</v>
      </c>
      <c r="ADK5" s="187" t="s">
        <v>1619</v>
      </c>
      <c r="ADL5" s="116" t="s">
        <v>1616</v>
      </c>
      <c r="ADM5" s="111" t="s">
        <v>542</v>
      </c>
      <c r="ADN5" s="107" t="s">
        <v>543</v>
      </c>
      <c r="ADO5" s="107" t="s">
        <v>544</v>
      </c>
      <c r="ADP5" s="187" t="s">
        <v>1619</v>
      </c>
      <c r="ADQ5" s="174" t="s">
        <v>1639</v>
      </c>
      <c r="ADR5" s="421" t="s">
        <v>557</v>
      </c>
      <c r="ADS5" s="421" t="s">
        <v>140</v>
      </c>
      <c r="ADT5" s="421" t="s">
        <v>144</v>
      </c>
      <c r="ADU5" s="421" t="s">
        <v>156</v>
      </c>
      <c r="ADV5" s="421" t="s">
        <v>558</v>
      </c>
      <c r="ADW5" s="421" t="s">
        <v>567</v>
      </c>
      <c r="ADX5" s="421" t="s">
        <v>568</v>
      </c>
      <c r="ADY5" s="175" t="s">
        <v>589</v>
      </c>
      <c r="ADZ5" s="171" t="s">
        <v>583</v>
      </c>
      <c r="AEA5" s="172" t="s">
        <v>584</v>
      </c>
      <c r="AEB5" s="172" t="s">
        <v>585</v>
      </c>
      <c r="AEC5" s="172" t="s">
        <v>586</v>
      </c>
      <c r="AED5" s="172" t="s">
        <v>587</v>
      </c>
      <c r="AEE5" s="172" t="s">
        <v>588</v>
      </c>
      <c r="AEF5" s="173" t="s">
        <v>589</v>
      </c>
      <c r="AEG5" s="190" t="s">
        <v>599</v>
      </c>
      <c r="AEH5" s="191" t="s">
        <v>600</v>
      </c>
      <c r="AEI5" s="191" t="s">
        <v>602</v>
      </c>
      <c r="AEJ5" s="191" t="s">
        <v>603</v>
      </c>
      <c r="AEK5" s="192" t="s">
        <v>605</v>
      </c>
      <c r="AEL5" s="1165"/>
    </row>
    <row r="6" spans="1:818" ht="101.5" x14ac:dyDescent="0.35">
      <c r="A6" s="1">
        <v>45575.96329861111</v>
      </c>
      <c r="B6" s="2">
        <v>45575.980034722219</v>
      </c>
      <c r="C6" s="4">
        <v>100</v>
      </c>
      <c r="D6" s="4">
        <v>1445</v>
      </c>
      <c r="E6" s="3" t="s">
        <v>1640</v>
      </c>
      <c r="F6" s="2">
        <v>45575.980049826387</v>
      </c>
      <c r="G6" s="3" t="s">
        <v>1641</v>
      </c>
      <c r="H6" s="4">
        <v>0.89999997615814209</v>
      </c>
      <c r="I6" s="3" t="s">
        <v>1642</v>
      </c>
      <c r="J6" s="3" t="s">
        <v>1642</v>
      </c>
      <c r="K6" s="3" t="s">
        <v>1642</v>
      </c>
      <c r="L6" s="3" t="s">
        <v>1642</v>
      </c>
      <c r="M6" s="3" t="s">
        <v>1642</v>
      </c>
      <c r="N6" s="3" t="s">
        <v>1642</v>
      </c>
      <c r="O6" s="3" t="s">
        <v>110</v>
      </c>
      <c r="P6" s="3" t="s">
        <v>1643</v>
      </c>
      <c r="Q6" s="3" t="s">
        <v>1643</v>
      </c>
      <c r="R6" s="20" t="s">
        <v>110</v>
      </c>
      <c r="S6" s="126">
        <v>70</v>
      </c>
      <c r="T6" s="124"/>
      <c r="U6" s="3"/>
      <c r="V6" s="3" t="s">
        <v>20</v>
      </c>
      <c r="W6" s="3" t="s">
        <v>110</v>
      </c>
      <c r="X6" s="3" t="s">
        <v>41</v>
      </c>
      <c r="Y6" s="3" t="s">
        <v>106</v>
      </c>
      <c r="Z6" s="3" t="s">
        <v>12</v>
      </c>
      <c r="AA6" s="405">
        <v>264</v>
      </c>
      <c r="AB6" s="3" t="s">
        <v>25</v>
      </c>
      <c r="AC6" s="3" t="s">
        <v>110</v>
      </c>
      <c r="AD6" s="3" t="s">
        <v>1643</v>
      </c>
      <c r="AE6" s="13" t="s">
        <v>1643</v>
      </c>
      <c r="AF6" s="20" t="s">
        <v>1643</v>
      </c>
      <c r="AG6" s="18" t="s">
        <v>1643</v>
      </c>
      <c r="AH6" s="13"/>
      <c r="AI6" s="31"/>
      <c r="AJ6" s="13" t="s">
        <v>1643</v>
      </c>
      <c r="AK6" s="3" t="s">
        <v>1643</v>
      </c>
      <c r="AL6" s="3" t="s">
        <v>1643</v>
      </c>
      <c r="AM6" s="3" t="s">
        <v>1643</v>
      </c>
      <c r="AN6" s="3" t="s">
        <v>1643</v>
      </c>
      <c r="AO6" s="3" t="s">
        <v>1643</v>
      </c>
      <c r="AP6" s="3" t="s">
        <v>1643</v>
      </c>
      <c r="AQ6" s="3" t="s">
        <v>1643</v>
      </c>
      <c r="AR6" s="3" t="s">
        <v>1643</v>
      </c>
      <c r="AS6" s="3" t="s">
        <v>1643</v>
      </c>
      <c r="AT6" s="3" t="s">
        <v>1643</v>
      </c>
      <c r="AU6" s="3" t="s">
        <v>1643</v>
      </c>
      <c r="AV6" s="3" t="s">
        <v>1643</v>
      </c>
      <c r="AW6" s="3" t="s">
        <v>1643</v>
      </c>
      <c r="AX6" s="3" t="s">
        <v>1643</v>
      </c>
      <c r="AY6" s="3" t="s">
        <v>1643</v>
      </c>
      <c r="AZ6" s="3" t="s">
        <v>1643</v>
      </c>
      <c r="BA6" s="3" t="s">
        <v>1643</v>
      </c>
      <c r="BB6" s="3" t="s">
        <v>1643</v>
      </c>
      <c r="BC6" s="3" t="s">
        <v>1643</v>
      </c>
      <c r="BD6" s="3" t="s">
        <v>1643</v>
      </c>
      <c r="BE6" s="3" t="s">
        <v>1643</v>
      </c>
      <c r="BF6" s="3" t="s">
        <v>1643</v>
      </c>
      <c r="BG6" s="3" t="s">
        <v>1643</v>
      </c>
      <c r="BH6" s="3" t="s">
        <v>1643</v>
      </c>
      <c r="BI6" s="3" t="s">
        <v>1643</v>
      </c>
      <c r="BJ6" s="3" t="s">
        <v>1643</v>
      </c>
      <c r="BK6" s="3" t="s">
        <v>1643</v>
      </c>
      <c r="BL6" s="3" t="s">
        <v>1643</v>
      </c>
      <c r="BM6" s="3" t="s">
        <v>1643</v>
      </c>
      <c r="BN6" s="3" t="s">
        <v>1643</v>
      </c>
      <c r="BO6" s="3" t="s">
        <v>1643</v>
      </c>
      <c r="BP6" s="3" t="s">
        <v>1643</v>
      </c>
      <c r="BQ6" s="3" t="s">
        <v>1643</v>
      </c>
      <c r="BR6" s="3" t="s">
        <v>1643</v>
      </c>
      <c r="BS6" s="3" t="s">
        <v>1643</v>
      </c>
      <c r="BT6" s="3" t="s">
        <v>1643</v>
      </c>
      <c r="BU6" s="3" t="s">
        <v>1643</v>
      </c>
      <c r="BV6" s="3" t="s">
        <v>1643</v>
      </c>
      <c r="BW6" s="3" t="s">
        <v>1643</v>
      </c>
      <c r="BX6" s="3" t="s">
        <v>1643</v>
      </c>
      <c r="BY6" s="3" t="s">
        <v>1643</v>
      </c>
      <c r="BZ6" s="20" t="s">
        <v>1643</v>
      </c>
      <c r="CA6" s="8" t="s">
        <v>1643</v>
      </c>
      <c r="CB6" s="3" t="s">
        <v>1643</v>
      </c>
      <c r="CC6" s="3" t="s">
        <v>1643</v>
      </c>
      <c r="CD6" s="3" t="s">
        <v>1643</v>
      </c>
      <c r="CE6" s="3" t="s">
        <v>1643</v>
      </c>
      <c r="CF6" s="3" t="s">
        <v>1643</v>
      </c>
      <c r="CG6" s="3" t="s">
        <v>1643</v>
      </c>
      <c r="CH6" s="3" t="s">
        <v>1643</v>
      </c>
      <c r="CI6" s="3" t="s">
        <v>1643</v>
      </c>
      <c r="CJ6" s="3" t="s">
        <v>1643</v>
      </c>
      <c r="CK6" s="3" t="s">
        <v>1643</v>
      </c>
      <c r="CL6" s="3" t="s">
        <v>1643</v>
      </c>
      <c r="CM6" s="3" t="s">
        <v>1643</v>
      </c>
      <c r="CN6" s="3" t="s">
        <v>1643</v>
      </c>
      <c r="CO6" s="3" t="s">
        <v>1643</v>
      </c>
      <c r="CP6" s="5" t="s">
        <v>1643</v>
      </c>
      <c r="CQ6" s="13" t="s">
        <v>1643</v>
      </c>
      <c r="CR6" s="3" t="s">
        <v>1643</v>
      </c>
      <c r="CS6" s="3" t="s">
        <v>1643</v>
      </c>
      <c r="CT6" s="3" t="s">
        <v>1643</v>
      </c>
      <c r="CU6" s="3" t="s">
        <v>1643</v>
      </c>
      <c r="CV6" s="3" t="s">
        <v>1643</v>
      </c>
      <c r="CW6" s="3" t="s">
        <v>1643</v>
      </c>
      <c r="CX6" s="5" t="s">
        <v>1643</v>
      </c>
      <c r="CY6" s="13" t="s">
        <v>1643</v>
      </c>
      <c r="CZ6" s="3" t="s">
        <v>1643</v>
      </c>
      <c r="DA6" s="3" t="s">
        <v>1643</v>
      </c>
      <c r="DB6" s="3" t="s">
        <v>1643</v>
      </c>
      <c r="DC6" s="3" t="s">
        <v>1643</v>
      </c>
      <c r="DD6" s="3" t="s">
        <v>1643</v>
      </c>
      <c r="DE6" s="3" t="s">
        <v>1643</v>
      </c>
      <c r="DF6" s="5" t="s">
        <v>1643</v>
      </c>
      <c r="DG6" s="13" t="s">
        <v>1643</v>
      </c>
      <c r="DH6" s="3" t="s">
        <v>1643</v>
      </c>
      <c r="DI6" s="3" t="s">
        <v>1643</v>
      </c>
      <c r="DJ6" s="5" t="s">
        <v>1643</v>
      </c>
      <c r="DK6" s="13" t="s">
        <v>1643</v>
      </c>
      <c r="DL6" s="3" t="s">
        <v>1643</v>
      </c>
      <c r="DM6" s="3" t="s">
        <v>1643</v>
      </c>
      <c r="DN6" s="5" t="s">
        <v>1643</v>
      </c>
      <c r="DO6" s="13" t="s">
        <v>1643</v>
      </c>
      <c r="DP6" s="5" t="s">
        <v>1643</v>
      </c>
      <c r="DQ6" s="13" t="s">
        <v>1643</v>
      </c>
      <c r="DR6" s="3" t="s">
        <v>1643</v>
      </c>
      <c r="DS6" s="3" t="s">
        <v>1643</v>
      </c>
      <c r="DT6" s="5" t="s">
        <v>1643</v>
      </c>
      <c r="DU6" s="13" t="s">
        <v>1643</v>
      </c>
      <c r="DV6" s="3" t="s">
        <v>1643</v>
      </c>
      <c r="DW6" s="3" t="s">
        <v>1643</v>
      </c>
      <c r="DX6" s="3" t="s">
        <v>1643</v>
      </c>
      <c r="DY6" s="5" t="s">
        <v>1643</v>
      </c>
      <c r="DZ6" s="13" t="s">
        <v>1643</v>
      </c>
      <c r="EA6" s="3" t="s">
        <v>1643</v>
      </c>
      <c r="EB6" s="3" t="s">
        <v>1643</v>
      </c>
      <c r="EC6" s="3" t="s">
        <v>1643</v>
      </c>
      <c r="ED6" s="3" t="s">
        <v>1643</v>
      </c>
      <c r="EE6" s="3" t="s">
        <v>1643</v>
      </c>
      <c r="EF6" s="5" t="s">
        <v>1643</v>
      </c>
      <c r="EG6" s="13" t="s">
        <v>1643</v>
      </c>
      <c r="EH6" s="3" t="s">
        <v>1643</v>
      </c>
      <c r="EI6" s="3" t="s">
        <v>1643</v>
      </c>
      <c r="EJ6" s="3" t="s">
        <v>1643</v>
      </c>
      <c r="EK6" s="3" t="s">
        <v>1643</v>
      </c>
      <c r="EL6" s="20" t="s">
        <v>1643</v>
      </c>
      <c r="EM6" s="13" t="s">
        <v>1643</v>
      </c>
      <c r="EN6" s="3" t="s">
        <v>1643</v>
      </c>
      <c r="EO6" s="3" t="s">
        <v>1643</v>
      </c>
      <c r="EP6" s="3" t="s">
        <v>1643</v>
      </c>
      <c r="EQ6" s="3" t="s">
        <v>1643</v>
      </c>
      <c r="ER6" s="3" t="s">
        <v>1643</v>
      </c>
      <c r="ES6" s="3" t="s">
        <v>1643</v>
      </c>
      <c r="ET6" s="3" t="s">
        <v>1643</v>
      </c>
      <c r="EU6" s="3" t="s">
        <v>1643</v>
      </c>
      <c r="EV6" s="3" t="s">
        <v>1643</v>
      </c>
      <c r="EW6" s="3" t="s">
        <v>1643</v>
      </c>
      <c r="EX6" s="3" t="s">
        <v>1643</v>
      </c>
      <c r="EY6" s="3" t="s">
        <v>1643</v>
      </c>
      <c r="EZ6" s="5" t="s">
        <v>1643</v>
      </c>
      <c r="FA6" s="8" t="s">
        <v>1643</v>
      </c>
      <c r="FB6" s="3" t="s">
        <v>1643</v>
      </c>
      <c r="FC6" s="3" t="s">
        <v>1643</v>
      </c>
      <c r="FD6" s="3" t="s">
        <v>1643</v>
      </c>
      <c r="FE6" s="3" t="s">
        <v>1643</v>
      </c>
      <c r="FF6" s="3" t="s">
        <v>1643</v>
      </c>
      <c r="FG6" s="3" t="s">
        <v>1643</v>
      </c>
      <c r="FH6" s="3" t="s">
        <v>1643</v>
      </c>
      <c r="FI6" s="5" t="s">
        <v>1643</v>
      </c>
      <c r="FJ6" s="8" t="s">
        <v>1643</v>
      </c>
      <c r="FK6" s="3" t="s">
        <v>1643</v>
      </c>
      <c r="FL6" s="3" t="s">
        <v>1643</v>
      </c>
      <c r="FM6" s="5" t="s">
        <v>1643</v>
      </c>
      <c r="FN6" s="8" t="s">
        <v>1643</v>
      </c>
      <c r="FO6" s="3" t="s">
        <v>1643</v>
      </c>
      <c r="FP6" s="3" t="s">
        <v>1643</v>
      </c>
      <c r="FQ6" s="5" t="s">
        <v>1643</v>
      </c>
      <c r="FR6" s="16" t="s">
        <v>1643</v>
      </c>
      <c r="FS6" s="13" t="s">
        <v>1643</v>
      </c>
      <c r="FT6" s="3" t="s">
        <v>1643</v>
      </c>
      <c r="FU6" s="3" t="s">
        <v>1643</v>
      </c>
      <c r="FV6" s="3" t="s">
        <v>1643</v>
      </c>
      <c r="FW6" s="20" t="s">
        <v>1643</v>
      </c>
      <c r="FX6" s="13" t="s">
        <v>1643</v>
      </c>
      <c r="FY6" s="3" t="s">
        <v>1643</v>
      </c>
      <c r="FZ6" s="3" t="s">
        <v>1643</v>
      </c>
      <c r="GA6" s="3" t="s">
        <v>1643</v>
      </c>
      <c r="GB6" s="3" t="s">
        <v>1643</v>
      </c>
      <c r="GC6" s="3" t="s">
        <v>1643</v>
      </c>
      <c r="GD6" s="3" t="s">
        <v>1643</v>
      </c>
      <c r="GE6" s="3" t="s">
        <v>1643</v>
      </c>
      <c r="GF6" s="3" t="s">
        <v>1643</v>
      </c>
      <c r="GG6" s="3" t="s">
        <v>1643</v>
      </c>
      <c r="GH6" s="20" t="s">
        <v>1643</v>
      </c>
      <c r="GI6" s="22" t="s">
        <v>1643</v>
      </c>
      <c r="GJ6" s="8" t="s">
        <v>1643</v>
      </c>
      <c r="GK6" s="3" t="s">
        <v>1643</v>
      </c>
      <c r="GL6" s="3" t="s">
        <v>1643</v>
      </c>
      <c r="GM6" s="3" t="s">
        <v>1643</v>
      </c>
      <c r="GN6" s="3" t="s">
        <v>1643</v>
      </c>
      <c r="GO6" s="3" t="s">
        <v>1643</v>
      </c>
      <c r="GP6" s="3" t="s">
        <v>1643</v>
      </c>
      <c r="GQ6" s="3" t="s">
        <v>1643</v>
      </c>
      <c r="GR6" s="3" t="s">
        <v>1643</v>
      </c>
      <c r="GS6" s="20" t="s">
        <v>1643</v>
      </c>
      <c r="GT6" s="13" t="s">
        <v>1643</v>
      </c>
      <c r="GU6" s="3" t="s">
        <v>1643</v>
      </c>
      <c r="GV6" s="3" t="s">
        <v>1643</v>
      </c>
      <c r="GW6" s="3" t="s">
        <v>1643</v>
      </c>
      <c r="GX6" s="3" t="s">
        <v>1643</v>
      </c>
      <c r="GY6" s="3" t="s">
        <v>1643</v>
      </c>
      <c r="GZ6" s="3" t="s">
        <v>1643</v>
      </c>
      <c r="HA6" s="3" t="s">
        <v>1643</v>
      </c>
      <c r="HB6" s="3" t="s">
        <v>1643</v>
      </c>
      <c r="HC6" s="3" t="s">
        <v>1643</v>
      </c>
      <c r="HD6" s="3" t="s">
        <v>1643</v>
      </c>
      <c r="HE6" s="3" t="s">
        <v>1643</v>
      </c>
      <c r="HF6" s="3" t="s">
        <v>1643</v>
      </c>
      <c r="HG6" s="3" t="s">
        <v>1643</v>
      </c>
      <c r="HH6" s="3" t="s">
        <v>1643</v>
      </c>
      <c r="HI6" s="5" t="s">
        <v>1643</v>
      </c>
      <c r="HJ6" s="13" t="s">
        <v>1643</v>
      </c>
      <c r="HK6" s="3" t="s">
        <v>1643</v>
      </c>
      <c r="HL6" s="3" t="s">
        <v>1643</v>
      </c>
      <c r="HM6" s="3" t="s">
        <v>1643</v>
      </c>
      <c r="HN6" s="3" t="s">
        <v>1643</v>
      </c>
      <c r="HO6" s="3" t="s">
        <v>1643</v>
      </c>
      <c r="HP6" s="3" t="s">
        <v>1643</v>
      </c>
      <c r="HQ6" s="5" t="s">
        <v>1643</v>
      </c>
      <c r="HR6" s="13" t="s">
        <v>1643</v>
      </c>
      <c r="HS6" s="3" t="s">
        <v>1643</v>
      </c>
      <c r="HT6" s="3" t="s">
        <v>1643</v>
      </c>
      <c r="HU6" s="3" t="s">
        <v>1643</v>
      </c>
      <c r="HV6" s="3" t="s">
        <v>1643</v>
      </c>
      <c r="HW6" s="3" t="s">
        <v>1643</v>
      </c>
      <c r="HX6" s="3" t="s">
        <v>1643</v>
      </c>
      <c r="HY6" s="3" t="s">
        <v>1643</v>
      </c>
      <c r="HZ6" s="3" t="s">
        <v>1643</v>
      </c>
      <c r="IA6" s="3" t="s">
        <v>1643</v>
      </c>
      <c r="IB6" s="5" t="s">
        <v>1643</v>
      </c>
      <c r="IC6" s="13" t="s">
        <v>1643</v>
      </c>
      <c r="ID6" s="3" t="s">
        <v>1643</v>
      </c>
      <c r="IE6" s="3" t="s">
        <v>1643</v>
      </c>
      <c r="IF6" s="3" t="s">
        <v>1643</v>
      </c>
      <c r="IG6" s="3" t="s">
        <v>1643</v>
      </c>
      <c r="IH6" s="3" t="s">
        <v>1643</v>
      </c>
      <c r="II6" s="3" t="s">
        <v>1643</v>
      </c>
      <c r="IJ6" s="3" t="s">
        <v>1643</v>
      </c>
      <c r="IK6" s="3" t="s">
        <v>1643</v>
      </c>
      <c r="IL6" s="3" t="s">
        <v>1643</v>
      </c>
      <c r="IM6" s="3" t="s">
        <v>1643</v>
      </c>
      <c r="IN6" s="3" t="s">
        <v>1643</v>
      </c>
      <c r="IO6" s="3" t="s">
        <v>1643</v>
      </c>
      <c r="IP6" s="3" t="s">
        <v>1643</v>
      </c>
      <c r="IQ6" s="3" t="s">
        <v>1643</v>
      </c>
      <c r="IR6" s="3" t="s">
        <v>1643</v>
      </c>
      <c r="IS6" s="3" t="s">
        <v>1643</v>
      </c>
      <c r="IT6" s="3" t="s">
        <v>1643</v>
      </c>
      <c r="IU6" s="3" t="s">
        <v>1643</v>
      </c>
      <c r="IV6" s="3" t="s">
        <v>1643</v>
      </c>
      <c r="IW6" s="3" t="s">
        <v>1643</v>
      </c>
      <c r="IX6" s="3" t="s">
        <v>1643</v>
      </c>
      <c r="IY6" s="3" t="s">
        <v>1643</v>
      </c>
      <c r="IZ6" s="3" t="s">
        <v>1643</v>
      </c>
      <c r="JA6" s="3" t="s">
        <v>1643</v>
      </c>
      <c r="JB6" s="3" t="s">
        <v>1643</v>
      </c>
      <c r="JC6" s="3" t="s">
        <v>1643</v>
      </c>
      <c r="JD6" s="3" t="s">
        <v>1643</v>
      </c>
      <c r="JE6" s="3" t="s">
        <v>1643</v>
      </c>
      <c r="JF6" s="3" t="s">
        <v>1643</v>
      </c>
      <c r="JG6" s="3" t="s">
        <v>1643</v>
      </c>
      <c r="JH6" s="3" t="s">
        <v>1643</v>
      </c>
      <c r="JI6" s="3" t="s">
        <v>1643</v>
      </c>
      <c r="JJ6" s="3" t="s">
        <v>1643</v>
      </c>
      <c r="JK6" s="3" t="s">
        <v>1643</v>
      </c>
      <c r="JL6" s="3" t="s">
        <v>1643</v>
      </c>
      <c r="JM6" s="3" t="s">
        <v>1643</v>
      </c>
      <c r="JN6" s="3" t="s">
        <v>1643</v>
      </c>
      <c r="JO6" s="3" t="s">
        <v>1643</v>
      </c>
      <c r="JP6" s="3" t="s">
        <v>1643</v>
      </c>
      <c r="JQ6" s="3" t="s">
        <v>1643</v>
      </c>
      <c r="JR6" s="3" t="s">
        <v>1643</v>
      </c>
      <c r="JS6" s="3" t="s">
        <v>1643</v>
      </c>
      <c r="JT6" s="3" t="s">
        <v>1643</v>
      </c>
      <c r="JU6" s="3" t="s">
        <v>1643</v>
      </c>
      <c r="JV6" s="3" t="s">
        <v>1643</v>
      </c>
      <c r="JW6" s="3" t="s">
        <v>1643</v>
      </c>
      <c r="JX6" s="3" t="s">
        <v>1643</v>
      </c>
      <c r="JY6" s="3" t="s">
        <v>1643</v>
      </c>
      <c r="JZ6" s="3" t="s">
        <v>1643</v>
      </c>
      <c r="KA6" s="3" t="s">
        <v>1643</v>
      </c>
      <c r="KB6" s="3" t="s">
        <v>1643</v>
      </c>
      <c r="KC6" s="3" t="s">
        <v>1643</v>
      </c>
      <c r="KD6" s="3" t="s">
        <v>1643</v>
      </c>
      <c r="KE6" s="3" t="s">
        <v>1643</v>
      </c>
      <c r="KF6" s="3" t="s">
        <v>1643</v>
      </c>
      <c r="KG6" s="3" t="s">
        <v>1643</v>
      </c>
      <c r="KH6" s="3" t="s">
        <v>1643</v>
      </c>
      <c r="KI6" s="3" t="s">
        <v>1643</v>
      </c>
      <c r="KJ6" s="3" t="s">
        <v>1643</v>
      </c>
      <c r="KK6" s="3" t="s">
        <v>1643</v>
      </c>
      <c r="KL6" s="3" t="s">
        <v>1643</v>
      </c>
      <c r="KM6" s="3" t="s">
        <v>1643</v>
      </c>
      <c r="KN6" s="3" t="s">
        <v>1643</v>
      </c>
      <c r="KO6" s="24" t="s">
        <v>1643</v>
      </c>
      <c r="KP6" s="8" t="s">
        <v>1643</v>
      </c>
      <c r="KQ6" s="3" t="s">
        <v>1643</v>
      </c>
      <c r="KR6" s="3" t="s">
        <v>1643</v>
      </c>
      <c r="KS6" s="3" t="s">
        <v>1643</v>
      </c>
      <c r="KT6" s="3" t="s">
        <v>1643</v>
      </c>
      <c r="KU6" s="3" t="s">
        <v>1643</v>
      </c>
      <c r="KV6" s="20" t="s">
        <v>1643</v>
      </c>
      <c r="KW6" s="13" t="s">
        <v>1643</v>
      </c>
      <c r="KX6" s="3" t="s">
        <v>1643</v>
      </c>
      <c r="KY6" s="3" t="s">
        <v>1643</v>
      </c>
      <c r="KZ6" s="3" t="s">
        <v>1643</v>
      </c>
      <c r="LA6" s="3" t="s">
        <v>1643</v>
      </c>
      <c r="LB6" s="3" t="s">
        <v>1643</v>
      </c>
      <c r="LC6" s="3" t="s">
        <v>1643</v>
      </c>
      <c r="LD6" s="3" t="s">
        <v>1643</v>
      </c>
      <c r="LE6" s="3" t="s">
        <v>1643</v>
      </c>
      <c r="LF6" s="3" t="s">
        <v>1643</v>
      </c>
      <c r="LG6" s="3" t="s">
        <v>1643</v>
      </c>
      <c r="LH6" s="3" t="s">
        <v>1643</v>
      </c>
      <c r="LI6" s="3" t="s">
        <v>1643</v>
      </c>
      <c r="LJ6" s="3" t="s">
        <v>1643</v>
      </c>
      <c r="LK6" s="3" t="s">
        <v>1643</v>
      </c>
      <c r="LL6" s="3" t="s">
        <v>1643</v>
      </c>
      <c r="LM6" s="3" t="s">
        <v>1643</v>
      </c>
      <c r="LN6" s="3" t="s">
        <v>1643</v>
      </c>
      <c r="LO6" s="3" t="s">
        <v>1643</v>
      </c>
      <c r="LP6" s="3" t="s">
        <v>1643</v>
      </c>
      <c r="LQ6" s="3" t="s">
        <v>1643</v>
      </c>
      <c r="LR6" s="3" t="s">
        <v>1643</v>
      </c>
      <c r="LS6" s="3" t="s">
        <v>1643</v>
      </c>
      <c r="LT6" s="3" t="s">
        <v>1643</v>
      </c>
      <c r="LU6" s="3" t="s">
        <v>1643</v>
      </c>
      <c r="LV6" s="3" t="s">
        <v>1643</v>
      </c>
      <c r="LW6" s="3" t="s">
        <v>1643</v>
      </c>
      <c r="LX6" s="3" t="s">
        <v>1643</v>
      </c>
      <c r="LY6" s="3" t="s">
        <v>1643</v>
      </c>
      <c r="LZ6" s="3" t="s">
        <v>1643</v>
      </c>
      <c r="MA6" s="3" t="s">
        <v>1643</v>
      </c>
      <c r="MB6" s="3" t="s">
        <v>1643</v>
      </c>
      <c r="MC6" s="3" t="s">
        <v>1643</v>
      </c>
      <c r="MD6" s="3" t="s">
        <v>1643</v>
      </c>
      <c r="ME6" s="3" t="s">
        <v>1643</v>
      </c>
      <c r="MF6" s="20" t="s">
        <v>1643</v>
      </c>
      <c r="MG6" s="13"/>
      <c r="MH6" s="3"/>
      <c r="MI6" s="5"/>
      <c r="MJ6" s="18" t="s">
        <v>1643</v>
      </c>
      <c r="MK6" s="13" t="s">
        <v>1643</v>
      </c>
      <c r="ML6" s="3" t="s">
        <v>1643</v>
      </c>
      <c r="MM6" s="3" t="s">
        <v>1643</v>
      </c>
      <c r="MN6" s="3" t="s">
        <v>1643</v>
      </c>
      <c r="MO6" s="3" t="s">
        <v>1643</v>
      </c>
      <c r="MP6" s="3" t="s">
        <v>1643</v>
      </c>
      <c r="MQ6" s="3" t="s">
        <v>1643</v>
      </c>
      <c r="MR6" s="3" t="s">
        <v>1643</v>
      </c>
      <c r="MS6" s="3" t="s">
        <v>1643</v>
      </c>
      <c r="MT6" s="5" t="s">
        <v>1643</v>
      </c>
      <c r="MU6" s="8" t="s">
        <v>1643</v>
      </c>
      <c r="MV6" s="3" t="s">
        <v>1643</v>
      </c>
      <c r="MW6" s="3" t="s">
        <v>1643</v>
      </c>
      <c r="MX6" s="3" t="s">
        <v>1643</v>
      </c>
      <c r="MY6" s="20" t="s">
        <v>1643</v>
      </c>
      <c r="MZ6" s="13" t="s">
        <v>1643</v>
      </c>
      <c r="NA6" s="5" t="s">
        <v>1643</v>
      </c>
      <c r="NB6" s="13" t="s">
        <v>1643</v>
      </c>
      <c r="NC6" s="5" t="s">
        <v>1643</v>
      </c>
      <c r="ND6" s="13" t="s">
        <v>1643</v>
      </c>
      <c r="NE6" s="3" t="s">
        <v>1643</v>
      </c>
      <c r="NF6" s="3" t="s">
        <v>1643</v>
      </c>
      <c r="NG6" s="3" t="s">
        <v>1643</v>
      </c>
      <c r="NH6" s="3" t="s">
        <v>1643</v>
      </c>
      <c r="NI6" s="5" t="s">
        <v>1643</v>
      </c>
      <c r="NJ6" s="13" t="s">
        <v>1643</v>
      </c>
      <c r="NK6" s="3"/>
      <c r="NL6" s="3" t="s">
        <v>1643</v>
      </c>
      <c r="NM6" s="3" t="s">
        <v>1643</v>
      </c>
      <c r="NN6" s="3" t="s">
        <v>1643</v>
      </c>
      <c r="NO6" s="3" t="s">
        <v>1643</v>
      </c>
      <c r="NP6" s="3" t="s">
        <v>1643</v>
      </c>
      <c r="NQ6" s="5" t="s">
        <v>1643</v>
      </c>
      <c r="NR6" s="8" t="s">
        <v>1643</v>
      </c>
      <c r="NS6" s="8" t="s">
        <v>1643</v>
      </c>
      <c r="NT6" s="3" t="s">
        <v>1643</v>
      </c>
      <c r="NU6" s="3" t="s">
        <v>1643</v>
      </c>
      <c r="NV6" s="3" t="s">
        <v>1643</v>
      </c>
      <c r="NW6" s="3" t="s">
        <v>1643</v>
      </c>
      <c r="NX6" s="5" t="s">
        <v>1643</v>
      </c>
      <c r="NY6" s="13" t="s">
        <v>1643</v>
      </c>
      <c r="NZ6" s="8" t="s">
        <v>1643</v>
      </c>
      <c r="OA6" s="3" t="s">
        <v>1643</v>
      </c>
      <c r="OB6" s="3" t="s">
        <v>1643</v>
      </c>
      <c r="OC6" s="3" t="s">
        <v>1643</v>
      </c>
      <c r="OD6" s="3" t="s">
        <v>1643</v>
      </c>
      <c r="OE6" s="5" t="s">
        <v>1643</v>
      </c>
      <c r="OF6" s="13" t="s">
        <v>1643</v>
      </c>
      <c r="OG6" s="8" t="s">
        <v>1643</v>
      </c>
      <c r="OH6" s="3" t="s">
        <v>1643</v>
      </c>
      <c r="OI6" s="3" t="s">
        <v>1643</v>
      </c>
      <c r="OJ6" s="3" t="s">
        <v>1643</v>
      </c>
      <c r="OK6" s="3" t="s">
        <v>1643</v>
      </c>
      <c r="OL6" s="20" t="s">
        <v>1643</v>
      </c>
      <c r="OM6" s="13" t="s">
        <v>1643</v>
      </c>
      <c r="ON6" s="3" t="s">
        <v>1643</v>
      </c>
      <c r="OO6" s="3" t="s">
        <v>1643</v>
      </c>
      <c r="OP6" s="3" t="s">
        <v>1643</v>
      </c>
      <c r="OQ6" s="3" t="s">
        <v>1643</v>
      </c>
      <c r="OR6" s="3" t="s">
        <v>1643</v>
      </c>
      <c r="OS6" s="3" t="s">
        <v>1643</v>
      </c>
      <c r="OT6" s="3" t="s">
        <v>1643</v>
      </c>
      <c r="OU6" s="20" t="s">
        <v>1643</v>
      </c>
      <c r="OV6" s="13" t="s">
        <v>1643</v>
      </c>
      <c r="OW6" s="3"/>
      <c r="OX6" s="3" t="s">
        <v>1643</v>
      </c>
      <c r="OY6" s="3" t="s">
        <v>1643</v>
      </c>
      <c r="OZ6" s="3" t="s">
        <v>1643</v>
      </c>
      <c r="PA6" s="5" t="s">
        <v>1643</v>
      </c>
      <c r="PB6" s="8" t="s">
        <v>1643</v>
      </c>
      <c r="PC6" s="8" t="s">
        <v>1643</v>
      </c>
      <c r="PD6" s="3" t="s">
        <v>1643</v>
      </c>
      <c r="PE6" s="3" t="s">
        <v>1643</v>
      </c>
      <c r="PF6" s="5" t="s">
        <v>1643</v>
      </c>
      <c r="PG6" s="13" t="s">
        <v>1643</v>
      </c>
      <c r="PH6" s="3" t="s">
        <v>1643</v>
      </c>
      <c r="PI6" s="3" t="s">
        <v>1643</v>
      </c>
      <c r="PJ6" s="3" t="s">
        <v>1643</v>
      </c>
      <c r="PK6" s="3" t="s">
        <v>1643</v>
      </c>
      <c r="PL6" s="3" t="s">
        <v>1643</v>
      </c>
      <c r="PM6" s="3" t="s">
        <v>1643</v>
      </c>
      <c r="PN6" s="3" t="s">
        <v>1643</v>
      </c>
      <c r="PO6" s="20" t="s">
        <v>1643</v>
      </c>
      <c r="PP6" s="13" t="s">
        <v>1643</v>
      </c>
      <c r="PQ6" s="3" t="s">
        <v>1643</v>
      </c>
      <c r="PR6" s="3" t="s">
        <v>1643</v>
      </c>
      <c r="PS6" s="3" t="s">
        <v>1643</v>
      </c>
      <c r="PT6" s="3" t="s">
        <v>1643</v>
      </c>
      <c r="PU6" s="5" t="s">
        <v>1643</v>
      </c>
      <c r="PV6" s="13" t="s">
        <v>1643</v>
      </c>
      <c r="PW6" s="3" t="s">
        <v>1643</v>
      </c>
      <c r="PX6" s="3" t="s">
        <v>1643</v>
      </c>
      <c r="PY6" s="3" t="s">
        <v>1643</v>
      </c>
      <c r="PZ6" s="5" t="s">
        <v>1643</v>
      </c>
      <c r="QA6" s="13" t="s">
        <v>1643</v>
      </c>
      <c r="QB6" s="3" t="s">
        <v>1643</v>
      </c>
      <c r="QC6" s="3" t="s">
        <v>1643</v>
      </c>
      <c r="QD6" s="3" t="s">
        <v>1643</v>
      </c>
      <c r="QE6" s="3" t="s">
        <v>1643</v>
      </c>
      <c r="QF6" s="3" t="s">
        <v>1643</v>
      </c>
      <c r="QG6" s="3" t="s">
        <v>1643</v>
      </c>
      <c r="QH6" s="3" t="s">
        <v>1643</v>
      </c>
      <c r="QI6" s="5" t="s">
        <v>1643</v>
      </c>
      <c r="QJ6" s="13" t="s">
        <v>1643</v>
      </c>
      <c r="QK6" s="3" t="s">
        <v>1643</v>
      </c>
      <c r="QL6" s="3" t="s">
        <v>1643</v>
      </c>
      <c r="QM6" s="3" t="s">
        <v>1643</v>
      </c>
      <c r="QN6" s="3" t="s">
        <v>1643</v>
      </c>
      <c r="QO6" s="3" t="s">
        <v>1643</v>
      </c>
      <c r="QP6" s="20" t="s">
        <v>1643</v>
      </c>
      <c r="QQ6" s="13" t="s">
        <v>1643</v>
      </c>
      <c r="QR6" s="3" t="s">
        <v>1643</v>
      </c>
      <c r="QS6" s="3" t="s">
        <v>1643</v>
      </c>
      <c r="QT6" s="3" t="s">
        <v>1643</v>
      </c>
      <c r="QU6" s="20" t="s">
        <v>1643</v>
      </c>
      <c r="QV6" s="16" t="s">
        <v>1643</v>
      </c>
      <c r="QW6" s="13" t="s">
        <v>1643</v>
      </c>
      <c r="QX6" s="3" t="s">
        <v>1643</v>
      </c>
      <c r="QY6" s="3" t="s">
        <v>1643</v>
      </c>
      <c r="QZ6" s="3" t="s">
        <v>1643</v>
      </c>
      <c r="RA6" s="3" t="s">
        <v>1643</v>
      </c>
      <c r="RB6" s="3" t="s">
        <v>1643</v>
      </c>
      <c r="RC6" s="3" t="s">
        <v>1643</v>
      </c>
      <c r="RD6" s="3" t="s">
        <v>1643</v>
      </c>
      <c r="RE6" s="3" t="s">
        <v>1643</v>
      </c>
      <c r="RF6" s="3" t="s">
        <v>1643</v>
      </c>
      <c r="RG6" s="3" t="s">
        <v>1643</v>
      </c>
      <c r="RH6" s="3" t="s">
        <v>1643</v>
      </c>
      <c r="RI6" s="3" t="s">
        <v>1643</v>
      </c>
      <c r="RJ6" s="3" t="s">
        <v>1643</v>
      </c>
      <c r="RK6" s="3" t="s">
        <v>1643</v>
      </c>
      <c r="RL6" s="3" t="s">
        <v>1643</v>
      </c>
      <c r="RM6" s="3" t="s">
        <v>1643</v>
      </c>
      <c r="RN6" s="3" t="s">
        <v>1643</v>
      </c>
      <c r="RO6" s="3" t="s">
        <v>1643</v>
      </c>
      <c r="RP6" s="3" t="s">
        <v>1643</v>
      </c>
      <c r="RQ6" s="3" t="s">
        <v>1643</v>
      </c>
      <c r="RR6" s="3" t="s">
        <v>1643</v>
      </c>
      <c r="RS6" s="3" t="s">
        <v>1643</v>
      </c>
      <c r="RT6" s="3" t="s">
        <v>1643</v>
      </c>
      <c r="RU6" s="3" t="s">
        <v>1643</v>
      </c>
      <c r="RV6" s="3" t="s">
        <v>1643</v>
      </c>
      <c r="RW6" s="3" t="s">
        <v>1643</v>
      </c>
      <c r="RX6" s="3" t="s">
        <v>1643</v>
      </c>
      <c r="RY6" s="3" t="s">
        <v>1643</v>
      </c>
      <c r="RZ6" s="3" t="s">
        <v>1643</v>
      </c>
      <c r="SA6" s="3" t="s">
        <v>1643</v>
      </c>
      <c r="SB6" s="3" t="s">
        <v>1643</v>
      </c>
      <c r="SC6" s="3" t="s">
        <v>1643</v>
      </c>
      <c r="SD6" s="3" t="s">
        <v>1643</v>
      </c>
      <c r="SE6" s="3" t="s">
        <v>1643</v>
      </c>
      <c r="SF6" s="3" t="s">
        <v>1643</v>
      </c>
      <c r="SG6" s="3" t="s">
        <v>1643</v>
      </c>
      <c r="SH6" s="3" t="s">
        <v>1643</v>
      </c>
      <c r="SI6" s="3" t="s">
        <v>1643</v>
      </c>
      <c r="SJ6" s="3" t="s">
        <v>1643</v>
      </c>
      <c r="SK6" s="3" t="s">
        <v>1643</v>
      </c>
      <c r="SL6" s="3" t="s">
        <v>1643</v>
      </c>
      <c r="SM6" s="3" t="s">
        <v>1643</v>
      </c>
      <c r="SN6" s="3" t="s">
        <v>1643</v>
      </c>
      <c r="SO6" s="3" t="s">
        <v>1643</v>
      </c>
      <c r="SP6" s="20" t="s">
        <v>1643</v>
      </c>
      <c r="SQ6" s="13" t="s">
        <v>1643</v>
      </c>
      <c r="SR6" s="3" t="s">
        <v>1643</v>
      </c>
      <c r="SS6" s="3" t="s">
        <v>1643</v>
      </c>
      <c r="ST6" s="3" t="s">
        <v>1643</v>
      </c>
      <c r="SU6" s="3" t="s">
        <v>1643</v>
      </c>
      <c r="SV6" s="3" t="s">
        <v>1643</v>
      </c>
      <c r="SW6" s="3" t="s">
        <v>1643</v>
      </c>
      <c r="SX6" s="20" t="s">
        <v>1643</v>
      </c>
      <c r="SY6" s="13" t="s">
        <v>1643</v>
      </c>
      <c r="SZ6" s="3" t="s">
        <v>1643</v>
      </c>
      <c r="TA6" s="3" t="s">
        <v>1643</v>
      </c>
      <c r="TB6" s="3" t="s">
        <v>1643</v>
      </c>
      <c r="TC6" s="3" t="s">
        <v>1643</v>
      </c>
      <c r="TD6" s="3" t="s">
        <v>1643</v>
      </c>
      <c r="TE6" s="20" t="s">
        <v>1643</v>
      </c>
      <c r="TF6" s="13" t="s">
        <v>1643</v>
      </c>
      <c r="TG6" s="3" t="s">
        <v>1643</v>
      </c>
      <c r="TH6" s="3" t="s">
        <v>1643</v>
      </c>
      <c r="TI6" s="3" t="s">
        <v>1643</v>
      </c>
      <c r="TJ6" s="3" t="s">
        <v>1643</v>
      </c>
      <c r="TK6" s="3" t="s">
        <v>1643</v>
      </c>
      <c r="TL6" s="3" t="s">
        <v>1643</v>
      </c>
      <c r="TM6" s="3" t="s">
        <v>1643</v>
      </c>
      <c r="TN6" s="3" t="s">
        <v>1643</v>
      </c>
      <c r="TO6" s="3" t="s">
        <v>1643</v>
      </c>
      <c r="TP6" s="3" t="s">
        <v>1643</v>
      </c>
      <c r="TQ6" s="20" t="s">
        <v>1643</v>
      </c>
      <c r="TR6" s="13" t="s">
        <v>110</v>
      </c>
      <c r="TS6" s="3" t="s">
        <v>1643</v>
      </c>
      <c r="TT6" s="5" t="s">
        <v>110</v>
      </c>
      <c r="TU6" s="13" t="s">
        <v>127</v>
      </c>
      <c r="TV6" s="3" t="s">
        <v>132</v>
      </c>
      <c r="TW6" s="3" t="s">
        <v>131</v>
      </c>
      <c r="TX6" s="3" t="s">
        <v>127</v>
      </c>
      <c r="TY6" s="3" t="s">
        <v>132</v>
      </c>
      <c r="TZ6" s="3" t="s">
        <v>129</v>
      </c>
      <c r="UA6" s="3" t="s">
        <v>127</v>
      </c>
      <c r="UB6" s="3" t="s">
        <v>131</v>
      </c>
      <c r="UC6" s="3" t="s">
        <v>127</v>
      </c>
      <c r="UD6" s="3" t="s">
        <v>131</v>
      </c>
      <c r="UE6" s="3" t="s">
        <v>132</v>
      </c>
      <c r="UF6" s="3" t="s">
        <v>132</v>
      </c>
      <c r="UG6" s="3" t="s">
        <v>132</v>
      </c>
      <c r="UH6" s="3" t="s">
        <v>132</v>
      </c>
      <c r="UI6" s="3" t="s">
        <v>127</v>
      </c>
      <c r="UJ6" s="5" t="s">
        <v>1643</v>
      </c>
      <c r="UK6" s="13" t="s">
        <v>196</v>
      </c>
      <c r="UL6" s="3" t="s">
        <v>1643</v>
      </c>
      <c r="UM6" s="3" t="s">
        <v>1643</v>
      </c>
      <c r="UN6" s="3" t="s">
        <v>1643</v>
      </c>
      <c r="UO6" s="3" t="s">
        <v>1643</v>
      </c>
      <c r="UP6" s="3" t="s">
        <v>207</v>
      </c>
      <c r="UQ6" s="3" t="s">
        <v>1643</v>
      </c>
      <c r="UR6" s="5" t="s">
        <v>1643</v>
      </c>
      <c r="US6" s="13" t="s">
        <v>1643</v>
      </c>
      <c r="UT6" s="3" t="s">
        <v>232</v>
      </c>
      <c r="UU6" s="3" t="s">
        <v>1643</v>
      </c>
      <c r="UV6" s="3" t="s">
        <v>1643</v>
      </c>
      <c r="UW6" s="3" t="s">
        <v>1643</v>
      </c>
      <c r="UX6" s="3" t="s">
        <v>1643</v>
      </c>
      <c r="UY6" s="3" t="s">
        <v>1643</v>
      </c>
      <c r="UZ6" s="5" t="s">
        <v>1643</v>
      </c>
      <c r="VA6" s="13" t="s">
        <v>132</v>
      </c>
      <c r="VB6" s="3" t="s">
        <v>127</v>
      </c>
      <c r="VC6" s="3" t="s">
        <v>132</v>
      </c>
      <c r="VD6" s="3" t="s">
        <v>127</v>
      </c>
      <c r="VE6" s="3" t="s">
        <v>132</v>
      </c>
      <c r="VF6" s="3" t="s">
        <v>132</v>
      </c>
      <c r="VG6" s="3" t="s">
        <v>132</v>
      </c>
      <c r="VH6" s="3" t="s">
        <v>132</v>
      </c>
      <c r="VI6" s="3" t="s">
        <v>132</v>
      </c>
      <c r="VJ6" s="3" t="s">
        <v>132</v>
      </c>
      <c r="VK6" s="3" t="s">
        <v>132</v>
      </c>
      <c r="VL6" s="3" t="s">
        <v>132</v>
      </c>
      <c r="VM6" s="3" t="s">
        <v>132</v>
      </c>
      <c r="VN6" s="3" t="s">
        <v>132</v>
      </c>
      <c r="VO6" s="3" t="s">
        <v>132</v>
      </c>
      <c r="VP6" s="3" t="s">
        <v>127</v>
      </c>
      <c r="VQ6" s="3" t="s">
        <v>132</v>
      </c>
      <c r="VR6" s="3" t="s">
        <v>132</v>
      </c>
      <c r="VS6" s="3" t="s">
        <v>132</v>
      </c>
      <c r="VT6" s="3" t="s">
        <v>132</v>
      </c>
      <c r="VU6" s="3" t="s">
        <v>132</v>
      </c>
      <c r="VV6" s="3" t="s">
        <v>132</v>
      </c>
      <c r="VW6" s="3" t="s">
        <v>132</v>
      </c>
      <c r="VX6" s="3" t="s">
        <v>132</v>
      </c>
      <c r="VY6" s="3" t="s">
        <v>132</v>
      </c>
      <c r="VZ6" s="3" t="s">
        <v>132</v>
      </c>
      <c r="WA6" s="3" t="s">
        <v>132</v>
      </c>
      <c r="WB6" s="3" t="s">
        <v>130</v>
      </c>
      <c r="WC6" s="3" t="s">
        <v>129</v>
      </c>
      <c r="WD6" s="3" t="s">
        <v>130</v>
      </c>
      <c r="WE6" s="3" t="s">
        <v>131</v>
      </c>
      <c r="WF6" s="3" t="s">
        <v>127</v>
      </c>
      <c r="WG6" s="3" t="s">
        <v>127</v>
      </c>
      <c r="WH6" s="3" t="s">
        <v>132</v>
      </c>
      <c r="WI6" s="3" t="s">
        <v>132</v>
      </c>
      <c r="WJ6" s="3" t="s">
        <v>128</v>
      </c>
      <c r="WK6" s="3" t="s">
        <v>132</v>
      </c>
      <c r="WL6" s="3" t="s">
        <v>132</v>
      </c>
      <c r="WM6" s="3" t="s">
        <v>132</v>
      </c>
      <c r="WN6" s="3" t="s">
        <v>132</v>
      </c>
      <c r="WO6" s="3" t="s">
        <v>132</v>
      </c>
      <c r="WP6" s="3" t="s">
        <v>132</v>
      </c>
      <c r="WQ6" s="3" t="s">
        <v>132</v>
      </c>
      <c r="WR6" s="3" t="s">
        <v>132</v>
      </c>
      <c r="WS6" s="3" t="s">
        <v>132</v>
      </c>
      <c r="WT6" s="3" t="s">
        <v>132</v>
      </c>
      <c r="WU6" s="3" t="s">
        <v>127</v>
      </c>
      <c r="WV6" s="3" t="s">
        <v>131</v>
      </c>
      <c r="WW6" s="3" t="s">
        <v>132</v>
      </c>
      <c r="WX6" s="3" t="s">
        <v>132</v>
      </c>
      <c r="WY6" s="3" t="s">
        <v>127</v>
      </c>
      <c r="WZ6" s="3" t="s">
        <v>132</v>
      </c>
      <c r="XA6" s="3" t="s">
        <v>131</v>
      </c>
      <c r="XB6" s="3" t="s">
        <v>127</v>
      </c>
      <c r="XC6" s="3" t="s">
        <v>131</v>
      </c>
      <c r="XD6" s="3" t="s">
        <v>131</v>
      </c>
      <c r="XE6" s="3" t="s">
        <v>131</v>
      </c>
      <c r="XF6" s="3" t="s">
        <v>127</v>
      </c>
      <c r="XG6" s="3" t="s">
        <v>127</v>
      </c>
      <c r="XH6" s="3" t="s">
        <v>127</v>
      </c>
      <c r="XI6" s="3" t="s">
        <v>131</v>
      </c>
      <c r="XJ6" s="3" t="s">
        <v>131</v>
      </c>
      <c r="XK6" s="3" t="s">
        <v>131</v>
      </c>
      <c r="XL6" s="3" t="s">
        <v>131</v>
      </c>
      <c r="XM6" s="5" t="s">
        <v>323</v>
      </c>
      <c r="XN6" s="13" t="s">
        <v>353</v>
      </c>
      <c r="XO6" s="3" t="s">
        <v>354</v>
      </c>
      <c r="XP6" s="3" t="s">
        <v>355</v>
      </c>
      <c r="XQ6" s="3" t="s">
        <v>1643</v>
      </c>
      <c r="XR6" s="3" t="s">
        <v>1643</v>
      </c>
      <c r="XS6" s="3" t="s">
        <v>111</v>
      </c>
      <c r="XT6" s="5" t="s">
        <v>1643</v>
      </c>
      <c r="XU6" s="13" t="s">
        <v>111</v>
      </c>
      <c r="XV6" s="3" t="s">
        <v>1643</v>
      </c>
      <c r="XW6" s="3" t="s">
        <v>1643</v>
      </c>
      <c r="XX6" s="3" t="s">
        <v>111</v>
      </c>
      <c r="XY6" s="3" t="s">
        <v>1643</v>
      </c>
      <c r="XZ6" s="3" t="s">
        <v>1643</v>
      </c>
      <c r="YA6" s="3" t="s">
        <v>110</v>
      </c>
      <c r="YB6" s="3" t="s">
        <v>111</v>
      </c>
      <c r="YC6" s="3" t="s">
        <v>1643</v>
      </c>
      <c r="YD6" s="3" t="s">
        <v>110</v>
      </c>
      <c r="YE6" s="3" t="s">
        <v>394</v>
      </c>
      <c r="YF6" s="3" t="s">
        <v>111</v>
      </c>
      <c r="YG6" s="3" t="s">
        <v>1643</v>
      </c>
      <c r="YH6" s="3" t="s">
        <v>111</v>
      </c>
      <c r="YI6" s="3" t="s">
        <v>1643</v>
      </c>
      <c r="YJ6" s="3" t="s">
        <v>1643</v>
      </c>
      <c r="YK6" s="3" t="s">
        <v>110</v>
      </c>
      <c r="YL6" s="3" t="s">
        <v>111</v>
      </c>
      <c r="YM6" s="3" t="s">
        <v>1643</v>
      </c>
      <c r="YN6" s="3" t="s">
        <v>110</v>
      </c>
      <c r="YO6" s="3" t="s">
        <v>111</v>
      </c>
      <c r="YP6" s="3" t="s">
        <v>1643</v>
      </c>
      <c r="YQ6" s="3" t="s">
        <v>110</v>
      </c>
      <c r="YR6" s="3" t="s">
        <v>111</v>
      </c>
      <c r="YS6" s="3" t="s">
        <v>1643</v>
      </c>
      <c r="YT6" s="3" t="s">
        <v>111</v>
      </c>
      <c r="YU6" s="3" t="s">
        <v>1643</v>
      </c>
      <c r="YV6" s="3" t="s">
        <v>1643</v>
      </c>
      <c r="YW6" s="3" t="s">
        <v>111</v>
      </c>
      <c r="YX6" s="3" t="s">
        <v>1643</v>
      </c>
      <c r="YY6" s="3" t="s">
        <v>1643</v>
      </c>
      <c r="YZ6" s="3" t="s">
        <v>1643</v>
      </c>
      <c r="ZA6" s="3" t="s">
        <v>111</v>
      </c>
      <c r="ZB6" s="3" t="s">
        <v>1643</v>
      </c>
      <c r="ZC6" s="3" t="s">
        <v>1643</v>
      </c>
      <c r="ZD6" s="5" t="s">
        <v>1643</v>
      </c>
      <c r="ZE6" s="13" t="s">
        <v>447</v>
      </c>
      <c r="ZF6" s="3" t="s">
        <v>452</v>
      </c>
      <c r="ZG6" s="5" t="s">
        <v>459</v>
      </c>
      <c r="ZH6" s="18" t="s">
        <v>110</v>
      </c>
      <c r="ZI6" s="13" t="s">
        <v>1643</v>
      </c>
      <c r="ZJ6" s="3" t="s">
        <v>1643</v>
      </c>
      <c r="ZK6" s="3" t="s">
        <v>486</v>
      </c>
      <c r="ZL6" s="3" t="s">
        <v>489</v>
      </c>
      <c r="ZM6" s="3" t="s">
        <v>1643</v>
      </c>
      <c r="ZN6" s="3" t="s">
        <v>495</v>
      </c>
      <c r="ZO6" s="3" t="s">
        <v>496</v>
      </c>
      <c r="ZP6" s="3" t="s">
        <v>1643</v>
      </c>
      <c r="ZQ6" s="3" t="s">
        <v>1643</v>
      </c>
      <c r="ZR6" s="5" t="s">
        <v>1643</v>
      </c>
      <c r="ZS6" s="13" t="s">
        <v>110</v>
      </c>
      <c r="ZT6" s="3" t="s">
        <v>110</v>
      </c>
      <c r="ZU6" s="3" t="s">
        <v>110</v>
      </c>
      <c r="ZV6" s="3" t="s">
        <v>110</v>
      </c>
      <c r="ZW6" s="3" t="s">
        <v>110</v>
      </c>
      <c r="ZX6" s="3" t="s">
        <v>1643</v>
      </c>
      <c r="ZY6" s="3" t="s">
        <v>1643</v>
      </c>
      <c r="ZZ6" s="3" t="s">
        <v>1643</v>
      </c>
      <c r="AAA6" s="5" t="s">
        <v>1643</v>
      </c>
      <c r="AAB6" s="13" t="s">
        <v>111</v>
      </c>
      <c r="AAC6" s="5" t="s">
        <v>1643</v>
      </c>
      <c r="AAD6" s="13" t="s">
        <v>524</v>
      </c>
      <c r="AAE6" s="3" t="s">
        <v>110</v>
      </c>
      <c r="AAF6" s="3" t="s">
        <v>110</v>
      </c>
      <c r="AAG6" s="3" t="s">
        <v>110</v>
      </c>
      <c r="AAH6" s="3" t="s">
        <v>110</v>
      </c>
      <c r="AAI6" s="3" t="s">
        <v>110</v>
      </c>
      <c r="AAJ6" s="5" t="s">
        <v>110</v>
      </c>
      <c r="AAK6" s="23" t="s">
        <v>110</v>
      </c>
      <c r="AAL6" s="13"/>
      <c r="AAM6" s="3"/>
      <c r="AAN6" s="3"/>
      <c r="AAO6" s="3"/>
      <c r="AAP6" s="3"/>
      <c r="AAQ6" s="20"/>
      <c r="AAR6" s="5"/>
      <c r="AAS6" s="13" t="s">
        <v>563</v>
      </c>
      <c r="AAT6" s="3" t="s">
        <v>540</v>
      </c>
      <c r="AAU6" s="3" t="s">
        <v>1643</v>
      </c>
      <c r="AAV6" s="3" t="s">
        <v>1643</v>
      </c>
      <c r="AAW6" s="3" t="s">
        <v>1643</v>
      </c>
      <c r="AAX6" s="3" t="s">
        <v>544</v>
      </c>
      <c r="AAY6" s="5" t="s">
        <v>1643</v>
      </c>
      <c r="AAZ6" s="13" t="s">
        <v>1644</v>
      </c>
      <c r="ABA6" s="3" t="s">
        <v>540</v>
      </c>
      <c r="ABB6" s="3" t="s">
        <v>1643</v>
      </c>
      <c r="ABC6" s="3" t="s">
        <v>1643</v>
      </c>
      <c r="ABD6" s="3" t="s">
        <v>1643</v>
      </c>
      <c r="ABE6" s="3" t="s">
        <v>544</v>
      </c>
      <c r="ABF6" s="5" t="s">
        <v>1643</v>
      </c>
      <c r="ABG6" s="13" t="s">
        <v>1643</v>
      </c>
      <c r="ABH6" s="3" t="s">
        <v>1643</v>
      </c>
      <c r="ABI6" s="3" t="s">
        <v>1643</v>
      </c>
      <c r="ABJ6" s="3" t="s">
        <v>1643</v>
      </c>
      <c r="ABK6" s="3" t="s">
        <v>1643</v>
      </c>
      <c r="ABL6" s="3" t="s">
        <v>1643</v>
      </c>
      <c r="ABM6" s="5" t="s">
        <v>1643</v>
      </c>
      <c r="ABN6" s="13" t="s">
        <v>1643</v>
      </c>
      <c r="ABO6" s="3" t="s">
        <v>557</v>
      </c>
      <c r="ABP6" s="3" t="s">
        <v>140</v>
      </c>
      <c r="ABQ6" s="3" t="s">
        <v>1643</v>
      </c>
      <c r="ABR6" s="3" t="s">
        <v>156</v>
      </c>
      <c r="ABS6" s="3" t="s">
        <v>1643</v>
      </c>
      <c r="ABT6" s="3" t="s">
        <v>1643</v>
      </c>
      <c r="ABU6" s="3" t="s">
        <v>1643</v>
      </c>
      <c r="ABV6" s="5" t="s">
        <v>559</v>
      </c>
      <c r="ABW6" s="13" t="s">
        <v>110</v>
      </c>
      <c r="ABX6" s="3" t="s">
        <v>546</v>
      </c>
      <c r="ABY6" s="3" t="s">
        <v>1643</v>
      </c>
      <c r="ABZ6" s="3" t="s">
        <v>1643</v>
      </c>
      <c r="ACA6" s="3" t="s">
        <v>1643</v>
      </c>
      <c r="ACB6" s="5" t="s">
        <v>545</v>
      </c>
      <c r="ACC6" s="13" t="s">
        <v>1643</v>
      </c>
      <c r="ACD6" s="3" t="s">
        <v>1643</v>
      </c>
      <c r="ACE6" s="3" t="s">
        <v>1643</v>
      </c>
      <c r="ACF6" s="3" t="s">
        <v>1643</v>
      </c>
      <c r="ACG6" s="5"/>
      <c r="ACH6" s="13" t="s">
        <v>1643</v>
      </c>
      <c r="ACI6" s="3" t="s">
        <v>1643</v>
      </c>
      <c r="ACJ6" s="3" t="s">
        <v>1643</v>
      </c>
      <c r="ACK6" s="3" t="s">
        <v>1643</v>
      </c>
      <c r="ACL6" s="5" t="s">
        <v>1643</v>
      </c>
      <c r="ACM6" s="13" t="s">
        <v>1643</v>
      </c>
      <c r="ACN6" s="3" t="s">
        <v>557</v>
      </c>
      <c r="ACO6" s="3" t="s">
        <v>140</v>
      </c>
      <c r="ACP6" s="3" t="s">
        <v>1643</v>
      </c>
      <c r="ACQ6" s="3" t="s">
        <v>156</v>
      </c>
      <c r="ACR6" s="3" t="s">
        <v>1643</v>
      </c>
      <c r="ACS6" s="3" t="s">
        <v>1643</v>
      </c>
      <c r="ACT6" s="3" t="s">
        <v>1643</v>
      </c>
      <c r="ACU6" s="20" t="s">
        <v>1643</v>
      </c>
      <c r="ACV6" s="23" t="s">
        <v>111</v>
      </c>
      <c r="ACW6" s="3" t="s">
        <v>1643</v>
      </c>
      <c r="ACX6" s="3" t="s">
        <v>1643</v>
      </c>
      <c r="ACY6" s="3" t="s">
        <v>1643</v>
      </c>
      <c r="ACZ6" s="3" t="s">
        <v>1643</v>
      </c>
      <c r="ADA6" s="5" t="s">
        <v>1643</v>
      </c>
      <c r="ADB6" s="13" t="s">
        <v>1643</v>
      </c>
      <c r="ADC6" s="8" t="s">
        <v>1643</v>
      </c>
      <c r="ADD6" s="3" t="s">
        <v>1643</v>
      </c>
      <c r="ADE6" s="3" t="s">
        <v>1643</v>
      </c>
      <c r="ADF6" s="5" t="s">
        <v>1643</v>
      </c>
      <c r="ADG6" s="13" t="s">
        <v>1643</v>
      </c>
      <c r="ADH6" s="8" t="s">
        <v>1643</v>
      </c>
      <c r="ADI6" s="3" t="s">
        <v>1643</v>
      </c>
      <c r="ADJ6" s="3" t="s">
        <v>1643</v>
      </c>
      <c r="ADK6" s="5" t="s">
        <v>1643</v>
      </c>
      <c r="ADL6" s="13" t="s">
        <v>1643</v>
      </c>
      <c r="ADM6" s="8" t="s">
        <v>1643</v>
      </c>
      <c r="ADN6" s="3" t="s">
        <v>1643</v>
      </c>
      <c r="ADO6" s="3" t="s">
        <v>1643</v>
      </c>
      <c r="ADP6" s="5" t="s">
        <v>1643</v>
      </c>
      <c r="ADQ6" s="13" t="s">
        <v>1643</v>
      </c>
      <c r="ADR6" s="3" t="s">
        <v>1643</v>
      </c>
      <c r="ADS6" s="3" t="s">
        <v>1643</v>
      </c>
      <c r="ADT6" s="3" t="s">
        <v>1643</v>
      </c>
      <c r="ADU6" s="3" t="s">
        <v>1643</v>
      </c>
      <c r="ADV6" s="3" t="s">
        <v>1643</v>
      </c>
      <c r="ADW6" s="3" t="s">
        <v>1643</v>
      </c>
      <c r="ADX6" s="3" t="s">
        <v>1643</v>
      </c>
      <c r="ADY6" s="5" t="s">
        <v>1643</v>
      </c>
      <c r="ADZ6" s="13" t="s">
        <v>1643</v>
      </c>
      <c r="AEA6" s="3" t="s">
        <v>1643</v>
      </c>
      <c r="AEB6" s="3" t="s">
        <v>1643</v>
      </c>
      <c r="AEC6" s="3" t="s">
        <v>1643</v>
      </c>
      <c r="AED6" s="3" t="s">
        <v>1643</v>
      </c>
      <c r="AEE6" s="3" t="s">
        <v>1643</v>
      </c>
      <c r="AEF6" s="5" t="s">
        <v>1643</v>
      </c>
      <c r="AEG6" s="13" t="s">
        <v>1643</v>
      </c>
      <c r="AEH6" s="3" t="s">
        <v>1643</v>
      </c>
      <c r="AEI6" s="3" t="s">
        <v>1643</v>
      </c>
      <c r="AEJ6" s="3" t="s">
        <v>1643</v>
      </c>
      <c r="AEK6" s="5" t="s">
        <v>1643</v>
      </c>
      <c r="AEL6" s="18" t="s">
        <v>1643</v>
      </c>
    </row>
    <row r="7" spans="1:818" ht="101.5" x14ac:dyDescent="0.35">
      <c r="A7" s="1">
        <v>45576.250787037039</v>
      </c>
      <c r="B7" s="2">
        <v>45576.254120370373</v>
      </c>
      <c r="C7" s="4">
        <v>100</v>
      </c>
      <c r="D7" s="4">
        <v>288</v>
      </c>
      <c r="E7" s="3" t="s">
        <v>1640</v>
      </c>
      <c r="F7" s="2">
        <v>45576.254140567129</v>
      </c>
      <c r="G7" s="3" t="s">
        <v>1645</v>
      </c>
      <c r="H7" s="4">
        <v>0.89999997615814209</v>
      </c>
      <c r="I7" s="3" t="s">
        <v>1642</v>
      </c>
      <c r="J7" s="3" t="s">
        <v>1642</v>
      </c>
      <c r="K7" s="3" t="s">
        <v>1642</v>
      </c>
      <c r="L7" s="3" t="s">
        <v>1642</v>
      </c>
      <c r="M7" s="3" t="s">
        <v>1642</v>
      </c>
      <c r="N7" s="3" t="s">
        <v>1642</v>
      </c>
      <c r="O7" s="3" t="s">
        <v>110</v>
      </c>
      <c r="P7" s="3" t="s">
        <v>1643</v>
      </c>
      <c r="Q7" s="3" t="s">
        <v>1643</v>
      </c>
      <c r="R7" s="20" t="s">
        <v>110</v>
      </c>
      <c r="S7" s="127">
        <v>69</v>
      </c>
      <c r="T7" s="124"/>
      <c r="U7" s="3"/>
      <c r="V7" s="3" t="s">
        <v>20</v>
      </c>
      <c r="W7" s="3" t="s">
        <v>111</v>
      </c>
      <c r="X7" s="3" t="s">
        <v>39</v>
      </c>
      <c r="Y7" s="3" t="s">
        <v>79</v>
      </c>
      <c r="Z7" s="3" t="s">
        <v>10</v>
      </c>
      <c r="AA7" s="405">
        <v>212</v>
      </c>
      <c r="AB7" s="3" t="s">
        <v>25</v>
      </c>
      <c r="AC7" s="3" t="s">
        <v>111</v>
      </c>
      <c r="AD7" s="3" t="s">
        <v>110</v>
      </c>
      <c r="AE7" s="13" t="s">
        <v>110</v>
      </c>
      <c r="AF7" s="20" t="s">
        <v>110</v>
      </c>
      <c r="AG7" s="18" t="s">
        <v>1643</v>
      </c>
      <c r="AH7" s="13"/>
      <c r="AI7" s="31"/>
      <c r="AJ7" s="13" t="s">
        <v>1643</v>
      </c>
      <c r="AK7" s="3" t="s">
        <v>1643</v>
      </c>
      <c r="AL7" s="3" t="s">
        <v>1643</v>
      </c>
      <c r="AM7" s="3" t="s">
        <v>1643</v>
      </c>
      <c r="AN7" s="3" t="s">
        <v>1643</v>
      </c>
      <c r="AO7" s="3" t="s">
        <v>1643</v>
      </c>
      <c r="AP7" s="3" t="s">
        <v>1643</v>
      </c>
      <c r="AQ7" s="3" t="s">
        <v>1643</v>
      </c>
      <c r="AR7" s="3" t="s">
        <v>1643</v>
      </c>
      <c r="AS7" s="3" t="s">
        <v>1643</v>
      </c>
      <c r="AT7" s="3" t="s">
        <v>1643</v>
      </c>
      <c r="AU7" s="3" t="s">
        <v>1643</v>
      </c>
      <c r="AV7" s="3" t="s">
        <v>1643</v>
      </c>
      <c r="AW7" s="3" t="s">
        <v>1643</v>
      </c>
      <c r="AX7" s="3" t="s">
        <v>1643</v>
      </c>
      <c r="AY7" s="3" t="s">
        <v>1643</v>
      </c>
      <c r="AZ7" s="3" t="s">
        <v>1643</v>
      </c>
      <c r="BA7" s="3" t="s">
        <v>1643</v>
      </c>
      <c r="BB7" s="3" t="s">
        <v>1643</v>
      </c>
      <c r="BC7" s="3" t="s">
        <v>1643</v>
      </c>
      <c r="BD7" s="3" t="s">
        <v>1643</v>
      </c>
      <c r="BE7" s="3" t="s">
        <v>1643</v>
      </c>
      <c r="BF7" s="3" t="s">
        <v>1643</v>
      </c>
      <c r="BG7" s="3" t="s">
        <v>1643</v>
      </c>
      <c r="BH7" s="3" t="s">
        <v>1643</v>
      </c>
      <c r="BI7" s="3" t="s">
        <v>1643</v>
      </c>
      <c r="BJ7" s="3" t="s">
        <v>1643</v>
      </c>
      <c r="BK7" s="3" t="s">
        <v>1643</v>
      </c>
      <c r="BL7" s="3" t="s">
        <v>1643</v>
      </c>
      <c r="BM7" s="3" t="s">
        <v>1643</v>
      </c>
      <c r="BN7" s="3" t="s">
        <v>1643</v>
      </c>
      <c r="BO7" s="3" t="s">
        <v>1643</v>
      </c>
      <c r="BP7" s="3" t="s">
        <v>1643</v>
      </c>
      <c r="BQ7" s="3" t="s">
        <v>1643</v>
      </c>
      <c r="BR7" s="3" t="s">
        <v>1643</v>
      </c>
      <c r="BS7" s="3" t="s">
        <v>1643</v>
      </c>
      <c r="BT7" s="3" t="s">
        <v>1643</v>
      </c>
      <c r="BU7" s="3" t="s">
        <v>1643</v>
      </c>
      <c r="BV7" s="3" t="s">
        <v>1643</v>
      </c>
      <c r="BW7" s="3" t="s">
        <v>1643</v>
      </c>
      <c r="BX7" s="3" t="s">
        <v>1643</v>
      </c>
      <c r="BY7" s="3" t="s">
        <v>1643</v>
      </c>
      <c r="BZ7" s="20" t="s">
        <v>1643</v>
      </c>
      <c r="CA7" s="8" t="s">
        <v>1643</v>
      </c>
      <c r="CB7" s="3" t="s">
        <v>1643</v>
      </c>
      <c r="CC7" s="3" t="s">
        <v>1643</v>
      </c>
      <c r="CD7" s="3" t="s">
        <v>1643</v>
      </c>
      <c r="CE7" s="3" t="s">
        <v>1643</v>
      </c>
      <c r="CF7" s="3" t="s">
        <v>1643</v>
      </c>
      <c r="CG7" s="3" t="s">
        <v>1643</v>
      </c>
      <c r="CH7" s="3" t="s">
        <v>1643</v>
      </c>
      <c r="CI7" s="3" t="s">
        <v>1643</v>
      </c>
      <c r="CJ7" s="3" t="s">
        <v>1643</v>
      </c>
      <c r="CK7" s="3" t="s">
        <v>1643</v>
      </c>
      <c r="CL7" s="3" t="s">
        <v>1643</v>
      </c>
      <c r="CM7" s="3" t="s">
        <v>1643</v>
      </c>
      <c r="CN7" s="3" t="s">
        <v>1643</v>
      </c>
      <c r="CO7" s="3" t="s">
        <v>1643</v>
      </c>
      <c r="CP7" s="5" t="s">
        <v>1643</v>
      </c>
      <c r="CQ7" s="13" t="s">
        <v>1643</v>
      </c>
      <c r="CR7" s="3" t="s">
        <v>1643</v>
      </c>
      <c r="CS7" s="3" t="s">
        <v>1643</v>
      </c>
      <c r="CT7" s="3" t="s">
        <v>1643</v>
      </c>
      <c r="CU7" s="3" t="s">
        <v>1643</v>
      </c>
      <c r="CV7" s="3" t="s">
        <v>1643</v>
      </c>
      <c r="CW7" s="3" t="s">
        <v>1643</v>
      </c>
      <c r="CX7" s="5" t="s">
        <v>1643</v>
      </c>
      <c r="CY7" s="13" t="s">
        <v>1643</v>
      </c>
      <c r="CZ7" s="3" t="s">
        <v>1643</v>
      </c>
      <c r="DA7" s="3" t="s">
        <v>1643</v>
      </c>
      <c r="DB7" s="3" t="s">
        <v>1643</v>
      </c>
      <c r="DC7" s="3" t="s">
        <v>1643</v>
      </c>
      <c r="DD7" s="3" t="s">
        <v>1643</v>
      </c>
      <c r="DE7" s="3" t="s">
        <v>1643</v>
      </c>
      <c r="DF7" s="5" t="s">
        <v>1643</v>
      </c>
      <c r="DG7" s="13" t="s">
        <v>1643</v>
      </c>
      <c r="DH7" s="3" t="s">
        <v>1643</v>
      </c>
      <c r="DI7" s="3" t="s">
        <v>1643</v>
      </c>
      <c r="DJ7" s="5" t="s">
        <v>1643</v>
      </c>
      <c r="DK7" s="13" t="s">
        <v>1643</v>
      </c>
      <c r="DL7" s="3" t="s">
        <v>1643</v>
      </c>
      <c r="DM7" s="3" t="s">
        <v>1643</v>
      </c>
      <c r="DN7" s="5" t="s">
        <v>1643</v>
      </c>
      <c r="DO7" s="13" t="s">
        <v>1643</v>
      </c>
      <c r="DP7" s="5" t="s">
        <v>1643</v>
      </c>
      <c r="DQ7" s="13" t="s">
        <v>1643</v>
      </c>
      <c r="DR7" s="3" t="s">
        <v>1643</v>
      </c>
      <c r="DS7" s="3" t="s">
        <v>1643</v>
      </c>
      <c r="DT7" s="5" t="s">
        <v>1643</v>
      </c>
      <c r="DU7" s="13" t="s">
        <v>1643</v>
      </c>
      <c r="DV7" s="3" t="s">
        <v>1643</v>
      </c>
      <c r="DW7" s="3" t="s">
        <v>1643</v>
      </c>
      <c r="DX7" s="3" t="s">
        <v>1643</v>
      </c>
      <c r="DY7" s="5" t="s">
        <v>1643</v>
      </c>
      <c r="DZ7" s="13" t="s">
        <v>1643</v>
      </c>
      <c r="EA7" s="3" t="s">
        <v>1643</v>
      </c>
      <c r="EB7" s="3" t="s">
        <v>1643</v>
      </c>
      <c r="EC7" s="3" t="s">
        <v>1643</v>
      </c>
      <c r="ED7" s="3" t="s">
        <v>1643</v>
      </c>
      <c r="EE7" s="3" t="s">
        <v>1643</v>
      </c>
      <c r="EF7" s="5" t="s">
        <v>1643</v>
      </c>
      <c r="EG7" s="13" t="s">
        <v>1643</v>
      </c>
      <c r="EH7" s="3" t="s">
        <v>1643</v>
      </c>
      <c r="EI7" s="3" t="s">
        <v>1643</v>
      </c>
      <c r="EJ7" s="3" t="s">
        <v>1643</v>
      </c>
      <c r="EK7" s="3" t="s">
        <v>1643</v>
      </c>
      <c r="EL7" s="20" t="s">
        <v>1643</v>
      </c>
      <c r="EM7" s="13" t="s">
        <v>1643</v>
      </c>
      <c r="EN7" s="3" t="s">
        <v>1643</v>
      </c>
      <c r="EO7" s="3" t="s">
        <v>1643</v>
      </c>
      <c r="EP7" s="3" t="s">
        <v>1643</v>
      </c>
      <c r="EQ7" s="3" t="s">
        <v>1643</v>
      </c>
      <c r="ER7" s="3" t="s">
        <v>1643</v>
      </c>
      <c r="ES7" s="3" t="s">
        <v>1643</v>
      </c>
      <c r="ET7" s="3" t="s">
        <v>1643</v>
      </c>
      <c r="EU7" s="3" t="s">
        <v>1643</v>
      </c>
      <c r="EV7" s="3" t="s">
        <v>1643</v>
      </c>
      <c r="EW7" s="3" t="s">
        <v>1643</v>
      </c>
      <c r="EX7" s="3" t="s">
        <v>1643</v>
      </c>
      <c r="EY7" s="3" t="s">
        <v>1643</v>
      </c>
      <c r="EZ7" s="5" t="s">
        <v>1643</v>
      </c>
      <c r="FA7" s="8" t="s">
        <v>1643</v>
      </c>
      <c r="FB7" s="3" t="s">
        <v>1643</v>
      </c>
      <c r="FC7" s="3" t="s">
        <v>1643</v>
      </c>
      <c r="FD7" s="3" t="s">
        <v>1643</v>
      </c>
      <c r="FE7" s="3" t="s">
        <v>1643</v>
      </c>
      <c r="FF7" s="3" t="s">
        <v>1643</v>
      </c>
      <c r="FG7" s="3" t="s">
        <v>1643</v>
      </c>
      <c r="FH7" s="3" t="s">
        <v>1643</v>
      </c>
      <c r="FI7" s="5" t="s">
        <v>1643</v>
      </c>
      <c r="FJ7" s="8" t="s">
        <v>1643</v>
      </c>
      <c r="FK7" s="3" t="s">
        <v>1643</v>
      </c>
      <c r="FL7" s="3" t="s">
        <v>1643</v>
      </c>
      <c r="FM7" s="5" t="s">
        <v>1643</v>
      </c>
      <c r="FN7" s="8" t="s">
        <v>1643</v>
      </c>
      <c r="FO7" s="3" t="s">
        <v>1643</v>
      </c>
      <c r="FP7" s="3" t="s">
        <v>1643</v>
      </c>
      <c r="FQ7" s="5" t="s">
        <v>1643</v>
      </c>
      <c r="FR7" s="16" t="s">
        <v>1643</v>
      </c>
      <c r="FS7" s="13" t="s">
        <v>1643</v>
      </c>
      <c r="FT7" s="3" t="s">
        <v>1643</v>
      </c>
      <c r="FU7" s="3" t="s">
        <v>1643</v>
      </c>
      <c r="FV7" s="3" t="s">
        <v>1643</v>
      </c>
      <c r="FW7" s="20" t="s">
        <v>1643</v>
      </c>
      <c r="FX7" s="13" t="s">
        <v>1643</v>
      </c>
      <c r="FY7" s="3" t="s">
        <v>1643</v>
      </c>
      <c r="FZ7" s="3" t="s">
        <v>1643</v>
      </c>
      <c r="GA7" s="3" t="s">
        <v>1643</v>
      </c>
      <c r="GB7" s="3" t="s">
        <v>1643</v>
      </c>
      <c r="GC7" s="3" t="s">
        <v>1643</v>
      </c>
      <c r="GD7" s="3" t="s">
        <v>1643</v>
      </c>
      <c r="GE7" s="3" t="s">
        <v>1643</v>
      </c>
      <c r="GF7" s="3" t="s">
        <v>1643</v>
      </c>
      <c r="GG7" s="3" t="s">
        <v>1643</v>
      </c>
      <c r="GH7" s="20" t="s">
        <v>1643</v>
      </c>
      <c r="GI7" s="18" t="s">
        <v>1643</v>
      </c>
      <c r="GJ7" s="8" t="s">
        <v>1643</v>
      </c>
      <c r="GK7" s="3" t="s">
        <v>1643</v>
      </c>
      <c r="GL7" s="3" t="s">
        <v>1643</v>
      </c>
      <c r="GM7" s="3" t="s">
        <v>1643</v>
      </c>
      <c r="GN7" s="3" t="s">
        <v>1643</v>
      </c>
      <c r="GO7" s="3" t="s">
        <v>1643</v>
      </c>
      <c r="GP7" s="3" t="s">
        <v>1643</v>
      </c>
      <c r="GQ7" s="3" t="s">
        <v>1643</v>
      </c>
      <c r="GR7" s="3" t="s">
        <v>1643</v>
      </c>
      <c r="GS7" s="20" t="s">
        <v>1643</v>
      </c>
      <c r="GT7" s="13" t="s">
        <v>129</v>
      </c>
      <c r="GU7" s="3" t="s">
        <v>130</v>
      </c>
      <c r="GV7" s="3" t="s">
        <v>127</v>
      </c>
      <c r="GW7" s="3" t="s">
        <v>132</v>
      </c>
      <c r="GX7" s="3" t="s">
        <v>132</v>
      </c>
      <c r="GY7" s="3" t="s">
        <v>132</v>
      </c>
      <c r="GZ7" s="3" t="s">
        <v>129</v>
      </c>
      <c r="HA7" s="3" t="s">
        <v>131</v>
      </c>
      <c r="HB7" s="3" t="s">
        <v>132</v>
      </c>
      <c r="HC7" s="3" t="s">
        <v>128</v>
      </c>
      <c r="HD7" s="3" t="s">
        <v>130</v>
      </c>
      <c r="HE7" s="3" t="s">
        <v>128</v>
      </c>
      <c r="HF7" s="3" t="s">
        <v>129</v>
      </c>
      <c r="HG7" s="3" t="s">
        <v>131</v>
      </c>
      <c r="HH7" s="3" t="s">
        <v>132</v>
      </c>
      <c r="HI7" s="5" t="s">
        <v>1643</v>
      </c>
      <c r="HJ7" s="13" t="s">
        <v>196</v>
      </c>
      <c r="HK7" s="3" t="s">
        <v>198</v>
      </c>
      <c r="HL7" s="3" t="s">
        <v>1643</v>
      </c>
      <c r="HM7" s="3" t="s">
        <v>1643</v>
      </c>
      <c r="HN7" s="3" t="s">
        <v>1643</v>
      </c>
      <c r="HO7" s="3" t="s">
        <v>1643</v>
      </c>
      <c r="HP7" s="3" t="s">
        <v>1643</v>
      </c>
      <c r="HQ7" s="5" t="s">
        <v>214</v>
      </c>
      <c r="HR7" s="13" t="s">
        <v>231</v>
      </c>
      <c r="HS7" s="3" t="s">
        <v>232</v>
      </c>
      <c r="HT7" s="3" t="s">
        <v>233</v>
      </c>
      <c r="HU7" s="3" t="s">
        <v>234</v>
      </c>
      <c r="HV7" s="3" t="s">
        <v>236</v>
      </c>
      <c r="HW7" s="3" t="s">
        <v>1580</v>
      </c>
      <c r="HX7" s="3" t="s">
        <v>1581</v>
      </c>
      <c r="HY7" s="3" t="s">
        <v>1643</v>
      </c>
      <c r="HZ7" s="3" t="s">
        <v>1646</v>
      </c>
      <c r="IA7" s="3" t="s">
        <v>1647</v>
      </c>
      <c r="IB7" s="5" t="s">
        <v>1648</v>
      </c>
      <c r="IC7" s="13" t="s">
        <v>127</v>
      </c>
      <c r="ID7" s="3" t="s">
        <v>129</v>
      </c>
      <c r="IE7" s="3" t="s">
        <v>129</v>
      </c>
      <c r="IF7" s="3" t="s">
        <v>129</v>
      </c>
      <c r="IG7" s="3" t="s">
        <v>131</v>
      </c>
      <c r="IH7" s="3" t="s">
        <v>131</v>
      </c>
      <c r="II7" s="3" t="s">
        <v>132</v>
      </c>
      <c r="IJ7" s="3" t="s">
        <v>131</v>
      </c>
      <c r="IK7" s="3" t="s">
        <v>132</v>
      </c>
      <c r="IL7" s="3" t="s">
        <v>132</v>
      </c>
      <c r="IM7" s="3" t="s">
        <v>132</v>
      </c>
      <c r="IN7" s="3" t="s">
        <v>132</v>
      </c>
      <c r="IO7" s="3" t="s">
        <v>132</v>
      </c>
      <c r="IP7" s="3" t="s">
        <v>132</v>
      </c>
      <c r="IQ7" s="3" t="s">
        <v>132</v>
      </c>
      <c r="IR7" s="3" t="s">
        <v>129</v>
      </c>
      <c r="IS7" s="3" t="s">
        <v>128</v>
      </c>
      <c r="IT7" s="3" t="s">
        <v>128</v>
      </c>
      <c r="IU7" s="3" t="s">
        <v>128</v>
      </c>
      <c r="IV7" s="3" t="s">
        <v>131</v>
      </c>
      <c r="IW7" s="3" t="s">
        <v>131</v>
      </c>
      <c r="IX7" s="3" t="s">
        <v>131</v>
      </c>
      <c r="IY7" s="3" t="s">
        <v>132</v>
      </c>
      <c r="IZ7" s="3" t="s">
        <v>130</v>
      </c>
      <c r="JA7" s="3" t="s">
        <v>129</v>
      </c>
      <c r="JB7" s="3" t="s">
        <v>132</v>
      </c>
      <c r="JC7" s="3" t="s">
        <v>132</v>
      </c>
      <c r="JD7" s="3" t="s">
        <v>131</v>
      </c>
      <c r="JE7" s="3" t="s">
        <v>131</v>
      </c>
      <c r="JF7" s="3" t="s">
        <v>131</v>
      </c>
      <c r="JG7" s="3" t="s">
        <v>131</v>
      </c>
      <c r="JH7" s="3" t="s">
        <v>129</v>
      </c>
      <c r="JI7" s="3" t="s">
        <v>131</v>
      </c>
      <c r="JJ7" s="3" t="s">
        <v>132</v>
      </c>
      <c r="JK7" s="3" t="s">
        <v>131</v>
      </c>
      <c r="JL7" s="3" t="s">
        <v>131</v>
      </c>
      <c r="JM7" s="3" t="s">
        <v>132</v>
      </c>
      <c r="JN7" s="3" t="s">
        <v>131</v>
      </c>
      <c r="JO7" s="3" t="s">
        <v>132</v>
      </c>
      <c r="JP7" s="3" t="s">
        <v>131</v>
      </c>
      <c r="JQ7" s="3" t="s">
        <v>132</v>
      </c>
      <c r="JR7" s="3" t="s">
        <v>132</v>
      </c>
      <c r="JS7" s="3" t="s">
        <v>132</v>
      </c>
      <c r="JT7" s="3" t="s">
        <v>132</v>
      </c>
      <c r="JU7" s="3" t="s">
        <v>131</v>
      </c>
      <c r="JV7" s="3" t="s">
        <v>131</v>
      </c>
      <c r="JW7" s="3" t="s">
        <v>129</v>
      </c>
      <c r="JX7" s="3" t="s">
        <v>132</v>
      </c>
      <c r="JY7" s="3" t="s">
        <v>132</v>
      </c>
      <c r="JZ7" s="3" t="s">
        <v>132</v>
      </c>
      <c r="KA7" s="3" t="s">
        <v>132</v>
      </c>
      <c r="KB7" s="3" t="s">
        <v>132</v>
      </c>
      <c r="KC7" s="3" t="s">
        <v>132</v>
      </c>
      <c r="KD7" s="3" t="s">
        <v>132</v>
      </c>
      <c r="KE7" s="3" t="s">
        <v>131</v>
      </c>
      <c r="KF7" s="3" t="s">
        <v>131</v>
      </c>
      <c r="KG7" s="3" t="s">
        <v>132</v>
      </c>
      <c r="KH7" s="3" t="s">
        <v>131</v>
      </c>
      <c r="KI7" s="3" t="s">
        <v>131</v>
      </c>
      <c r="KJ7" s="3" t="s">
        <v>132</v>
      </c>
      <c r="KK7" s="3" t="s">
        <v>131</v>
      </c>
      <c r="KL7" s="3" t="s">
        <v>131</v>
      </c>
      <c r="KM7" s="3" t="s">
        <v>131</v>
      </c>
      <c r="KN7" s="3" t="s">
        <v>132</v>
      </c>
      <c r="KO7" s="5" t="s">
        <v>1643</v>
      </c>
      <c r="KP7" s="8" t="s">
        <v>353</v>
      </c>
      <c r="KQ7" s="3" t="s">
        <v>354</v>
      </c>
      <c r="KR7" s="3" t="s">
        <v>1643</v>
      </c>
      <c r="KS7" s="3" t="s">
        <v>1643</v>
      </c>
      <c r="KT7" s="3" t="s">
        <v>1643</v>
      </c>
      <c r="KU7" s="3" t="s">
        <v>111</v>
      </c>
      <c r="KV7" s="20" t="s">
        <v>1643</v>
      </c>
      <c r="KW7" s="13" t="s">
        <v>111</v>
      </c>
      <c r="KX7" s="3" t="s">
        <v>1643</v>
      </c>
      <c r="KY7" s="3" t="s">
        <v>1643</v>
      </c>
      <c r="KZ7" s="3" t="s">
        <v>111</v>
      </c>
      <c r="LA7" s="3" t="s">
        <v>1643</v>
      </c>
      <c r="LB7" s="3" t="s">
        <v>1643</v>
      </c>
      <c r="LC7" s="3" t="s">
        <v>110</v>
      </c>
      <c r="LD7" s="3" t="s">
        <v>111</v>
      </c>
      <c r="LE7" s="3" t="s">
        <v>1643</v>
      </c>
      <c r="LF7" s="3" t="s">
        <v>110</v>
      </c>
      <c r="LG7" s="3" t="s">
        <v>397</v>
      </c>
      <c r="LH7" s="3" t="s">
        <v>111</v>
      </c>
      <c r="LI7" s="3" t="s">
        <v>1643</v>
      </c>
      <c r="LJ7" s="3" t="s">
        <v>111</v>
      </c>
      <c r="LK7" s="3" t="s">
        <v>1643</v>
      </c>
      <c r="LL7" s="3" t="s">
        <v>1643</v>
      </c>
      <c r="LM7" s="3" t="s">
        <v>110</v>
      </c>
      <c r="LN7" s="3" t="s">
        <v>111</v>
      </c>
      <c r="LO7" s="3" t="s">
        <v>1643</v>
      </c>
      <c r="LP7" s="3" t="s">
        <v>110</v>
      </c>
      <c r="LQ7" s="3" t="s">
        <v>111</v>
      </c>
      <c r="LR7" s="3" t="s">
        <v>1643</v>
      </c>
      <c r="LS7" s="3" t="s">
        <v>111</v>
      </c>
      <c r="LT7" s="3" t="s">
        <v>1643</v>
      </c>
      <c r="LU7" s="3" t="s">
        <v>1643</v>
      </c>
      <c r="LV7" s="3" t="s">
        <v>110</v>
      </c>
      <c r="LW7" s="3" t="s">
        <v>111</v>
      </c>
      <c r="LX7" s="3" t="s">
        <v>1643</v>
      </c>
      <c r="LY7" s="3" t="s">
        <v>111</v>
      </c>
      <c r="LZ7" s="3" t="s">
        <v>1643</v>
      </c>
      <c r="MA7" s="3" t="s">
        <v>1643</v>
      </c>
      <c r="MB7" s="3" t="s">
        <v>1643</v>
      </c>
      <c r="MC7" s="3" t="s">
        <v>111</v>
      </c>
      <c r="MD7" s="3" t="s">
        <v>1643</v>
      </c>
      <c r="ME7" s="3" t="s">
        <v>1643</v>
      </c>
      <c r="MF7" s="20" t="s">
        <v>1643</v>
      </c>
      <c r="MG7" s="13"/>
      <c r="MH7" s="3"/>
      <c r="MI7" s="5"/>
      <c r="MJ7" s="18" t="s">
        <v>110</v>
      </c>
      <c r="MK7" s="13" t="s">
        <v>1643</v>
      </c>
      <c r="ML7" s="3" t="s">
        <v>484</v>
      </c>
      <c r="MM7" s="3" t="s">
        <v>1643</v>
      </c>
      <c r="MN7" s="3" t="s">
        <v>1643</v>
      </c>
      <c r="MO7" s="3" t="s">
        <v>1643</v>
      </c>
      <c r="MP7" s="3" t="s">
        <v>1643</v>
      </c>
      <c r="MQ7" s="3" t="s">
        <v>1643</v>
      </c>
      <c r="MR7" s="3" t="s">
        <v>1643</v>
      </c>
      <c r="MS7" s="3" t="s">
        <v>498</v>
      </c>
      <c r="MT7" s="5" t="s">
        <v>1643</v>
      </c>
      <c r="MU7" s="8" t="s">
        <v>111</v>
      </c>
      <c r="MV7" s="3" t="s">
        <v>111</v>
      </c>
      <c r="MW7" s="3" t="s">
        <v>110</v>
      </c>
      <c r="MX7" s="3" t="s">
        <v>110</v>
      </c>
      <c r="MY7" s="20" t="s">
        <v>110</v>
      </c>
      <c r="MZ7" s="13" t="s">
        <v>111</v>
      </c>
      <c r="NA7" s="5" t="s">
        <v>1643</v>
      </c>
      <c r="NB7" s="13" t="s">
        <v>518</v>
      </c>
      <c r="NC7" s="5" t="s">
        <v>1643</v>
      </c>
      <c r="ND7" s="13" t="s">
        <v>1643</v>
      </c>
      <c r="NE7" s="3" t="s">
        <v>1643</v>
      </c>
      <c r="NF7" s="3" t="s">
        <v>110</v>
      </c>
      <c r="NG7" s="3" t="s">
        <v>110</v>
      </c>
      <c r="NH7" s="3" t="s">
        <v>1643</v>
      </c>
      <c r="NI7" s="5" t="s">
        <v>1643</v>
      </c>
      <c r="NJ7" s="13" t="s">
        <v>110</v>
      </c>
      <c r="NK7" s="3" t="s">
        <v>547</v>
      </c>
      <c r="NL7" s="3" t="s">
        <v>1612</v>
      </c>
      <c r="NM7" s="3" t="s">
        <v>1613</v>
      </c>
      <c r="NN7" s="3" t="s">
        <v>1643</v>
      </c>
      <c r="NO7" s="3" t="s">
        <v>1643</v>
      </c>
      <c r="NP7" s="3" t="s">
        <v>1643</v>
      </c>
      <c r="NQ7" s="5" t="s">
        <v>1643</v>
      </c>
      <c r="NR7" s="8" t="s">
        <v>1643</v>
      </c>
      <c r="NS7" s="8" t="s">
        <v>1643</v>
      </c>
      <c r="NT7" s="3" t="s">
        <v>1643</v>
      </c>
      <c r="NU7" s="3" t="s">
        <v>1643</v>
      </c>
      <c r="NV7" s="3" t="s">
        <v>1643</v>
      </c>
      <c r="NW7" s="3" t="s">
        <v>1643</v>
      </c>
      <c r="NX7" s="5" t="s">
        <v>1643</v>
      </c>
      <c r="NY7" s="13" t="s">
        <v>1643</v>
      </c>
      <c r="NZ7" s="8" t="s">
        <v>1643</v>
      </c>
      <c r="OA7" s="3" t="s">
        <v>1643</v>
      </c>
      <c r="OB7" s="3" t="s">
        <v>1643</v>
      </c>
      <c r="OC7" s="3" t="s">
        <v>1643</v>
      </c>
      <c r="OD7" s="3" t="s">
        <v>1643</v>
      </c>
      <c r="OE7" s="5" t="s">
        <v>1643</v>
      </c>
      <c r="OF7" s="13" t="s">
        <v>1643</v>
      </c>
      <c r="OG7" s="8" t="s">
        <v>1643</v>
      </c>
      <c r="OH7" s="3" t="s">
        <v>1643</v>
      </c>
      <c r="OI7" s="3" t="s">
        <v>1643</v>
      </c>
      <c r="OJ7" s="3" t="s">
        <v>1643</v>
      </c>
      <c r="OK7" s="3" t="s">
        <v>1643</v>
      </c>
      <c r="OL7" s="20" t="s">
        <v>1643</v>
      </c>
      <c r="OM7" s="13" t="s">
        <v>1643</v>
      </c>
      <c r="ON7" s="3" t="s">
        <v>557</v>
      </c>
      <c r="OO7" s="3" t="s">
        <v>1643</v>
      </c>
      <c r="OP7" s="3" t="s">
        <v>144</v>
      </c>
      <c r="OQ7" s="3" t="s">
        <v>1643</v>
      </c>
      <c r="OR7" s="3" t="s">
        <v>558</v>
      </c>
      <c r="OS7" s="3" t="s">
        <v>1643</v>
      </c>
      <c r="OT7" s="3" t="s">
        <v>152</v>
      </c>
      <c r="OU7" s="20" t="s">
        <v>1643</v>
      </c>
      <c r="OV7" s="13" t="s">
        <v>1643</v>
      </c>
      <c r="OW7" s="3"/>
      <c r="OX7" s="3" t="s">
        <v>1643</v>
      </c>
      <c r="OY7" s="3" t="s">
        <v>1643</v>
      </c>
      <c r="OZ7" s="3" t="s">
        <v>1643</v>
      </c>
      <c r="PA7" s="5" t="s">
        <v>1643</v>
      </c>
      <c r="PB7" s="8" t="s">
        <v>1643</v>
      </c>
      <c r="PC7" s="8" t="s">
        <v>1643</v>
      </c>
      <c r="PD7" s="3" t="s">
        <v>1643</v>
      </c>
      <c r="PE7" s="3" t="s">
        <v>1643</v>
      </c>
      <c r="PF7" s="5" t="s">
        <v>1643</v>
      </c>
      <c r="PG7" s="13" t="s">
        <v>1643</v>
      </c>
      <c r="PH7" s="3" t="s">
        <v>1643</v>
      </c>
      <c r="PI7" s="3" t="s">
        <v>1643</v>
      </c>
      <c r="PJ7" s="3" t="s">
        <v>1643</v>
      </c>
      <c r="PK7" s="3" t="s">
        <v>1643</v>
      </c>
      <c r="PL7" s="3" t="s">
        <v>1643</v>
      </c>
      <c r="PM7" s="3" t="s">
        <v>1643</v>
      </c>
      <c r="PN7" s="3" t="s">
        <v>1643</v>
      </c>
      <c r="PO7" s="20" t="s">
        <v>1643</v>
      </c>
      <c r="PP7" s="13" t="s">
        <v>111</v>
      </c>
      <c r="PQ7" s="3" t="s">
        <v>1643</v>
      </c>
      <c r="PR7" s="3" t="s">
        <v>1643</v>
      </c>
      <c r="PS7" s="3" t="s">
        <v>1643</v>
      </c>
      <c r="PT7" s="3" t="s">
        <v>1643</v>
      </c>
      <c r="PU7" s="5" t="s">
        <v>1643</v>
      </c>
      <c r="PV7" s="13" t="s">
        <v>1643</v>
      </c>
      <c r="PW7" s="3" t="s">
        <v>1643</v>
      </c>
      <c r="PX7" s="3" t="s">
        <v>1643</v>
      </c>
      <c r="PY7" s="3" t="s">
        <v>1643</v>
      </c>
      <c r="PZ7" s="5" t="s">
        <v>1643</v>
      </c>
      <c r="QA7" s="13" t="s">
        <v>1643</v>
      </c>
      <c r="QB7" s="3" t="s">
        <v>1643</v>
      </c>
      <c r="QC7" s="3" t="s">
        <v>1643</v>
      </c>
      <c r="QD7" s="3" t="s">
        <v>1643</v>
      </c>
      <c r="QE7" s="3" t="s">
        <v>1643</v>
      </c>
      <c r="QF7" s="3" t="s">
        <v>1643</v>
      </c>
      <c r="QG7" s="3" t="s">
        <v>1643</v>
      </c>
      <c r="QH7" s="3" t="s">
        <v>1643</v>
      </c>
      <c r="QI7" s="5" t="s">
        <v>1643</v>
      </c>
      <c r="QJ7" s="13" t="s">
        <v>1643</v>
      </c>
      <c r="QK7" s="3" t="s">
        <v>1643</v>
      </c>
      <c r="QL7" s="3" t="s">
        <v>1643</v>
      </c>
      <c r="QM7" s="3" t="s">
        <v>1643</v>
      </c>
      <c r="QN7" s="3" t="s">
        <v>1643</v>
      </c>
      <c r="QO7" s="3" t="s">
        <v>1643</v>
      </c>
      <c r="QP7" s="20" t="s">
        <v>1643</v>
      </c>
      <c r="QQ7" s="13" t="s">
        <v>1643</v>
      </c>
      <c r="QR7" s="3" t="s">
        <v>1643</v>
      </c>
      <c r="QS7" s="3" t="s">
        <v>1643</v>
      </c>
      <c r="QT7" s="3" t="s">
        <v>1643</v>
      </c>
      <c r="QU7" s="20" t="s">
        <v>1643</v>
      </c>
      <c r="QV7" s="16" t="s">
        <v>111</v>
      </c>
      <c r="QW7" s="13" t="s">
        <v>1643</v>
      </c>
      <c r="QX7" s="3" t="s">
        <v>1643</v>
      </c>
      <c r="QY7" s="3" t="s">
        <v>1643</v>
      </c>
      <c r="QZ7" s="3" t="s">
        <v>1643</v>
      </c>
      <c r="RA7" s="3" t="s">
        <v>1643</v>
      </c>
      <c r="RB7" s="3" t="s">
        <v>1643</v>
      </c>
      <c r="RC7" s="3" t="s">
        <v>1643</v>
      </c>
      <c r="RD7" s="3" t="s">
        <v>1643</v>
      </c>
      <c r="RE7" s="3" t="s">
        <v>1643</v>
      </c>
      <c r="RF7" s="3" t="s">
        <v>1643</v>
      </c>
      <c r="RG7" s="3" t="s">
        <v>1643</v>
      </c>
      <c r="RH7" s="3" t="s">
        <v>1643</v>
      </c>
      <c r="RI7" s="3" t="s">
        <v>1643</v>
      </c>
      <c r="RJ7" s="3" t="s">
        <v>1643</v>
      </c>
      <c r="RK7" s="3" t="s">
        <v>1643</v>
      </c>
      <c r="RL7" s="3" t="s">
        <v>1643</v>
      </c>
      <c r="RM7" s="3" t="s">
        <v>1643</v>
      </c>
      <c r="RN7" s="3" t="s">
        <v>1643</v>
      </c>
      <c r="RO7" s="3" t="s">
        <v>1643</v>
      </c>
      <c r="RP7" s="3" t="s">
        <v>1643</v>
      </c>
      <c r="RQ7" s="3" t="s">
        <v>1643</v>
      </c>
      <c r="RR7" s="3" t="s">
        <v>1643</v>
      </c>
      <c r="RS7" s="3" t="s">
        <v>1643</v>
      </c>
      <c r="RT7" s="3" t="s">
        <v>1643</v>
      </c>
      <c r="RU7" s="3" t="s">
        <v>1643</v>
      </c>
      <c r="RV7" s="3" t="s">
        <v>1643</v>
      </c>
      <c r="RW7" s="3" t="s">
        <v>1643</v>
      </c>
      <c r="RX7" s="3" t="s">
        <v>1643</v>
      </c>
      <c r="RY7" s="3" t="s">
        <v>1643</v>
      </c>
      <c r="RZ7" s="3" t="s">
        <v>1643</v>
      </c>
      <c r="SA7" s="3" t="s">
        <v>1643</v>
      </c>
      <c r="SB7" s="3" t="s">
        <v>1643</v>
      </c>
      <c r="SC7" s="3" t="s">
        <v>1643</v>
      </c>
      <c r="SD7" s="3" t="s">
        <v>1643</v>
      </c>
      <c r="SE7" s="3" t="s">
        <v>1643</v>
      </c>
      <c r="SF7" s="3" t="s">
        <v>1643</v>
      </c>
      <c r="SG7" s="3" t="s">
        <v>1643</v>
      </c>
      <c r="SH7" s="3" t="s">
        <v>1643</v>
      </c>
      <c r="SI7" s="3" t="s">
        <v>1643</v>
      </c>
      <c r="SJ7" s="3" t="s">
        <v>1643</v>
      </c>
      <c r="SK7" s="3" t="s">
        <v>1643</v>
      </c>
      <c r="SL7" s="3" t="s">
        <v>1643</v>
      </c>
      <c r="SM7" s="3" t="s">
        <v>1643</v>
      </c>
      <c r="SN7" s="3" t="s">
        <v>1643</v>
      </c>
      <c r="SO7" s="3" t="s">
        <v>1643</v>
      </c>
      <c r="SP7" s="20" t="s">
        <v>1643</v>
      </c>
      <c r="SQ7" s="13" t="s">
        <v>1643</v>
      </c>
      <c r="SR7" s="3" t="s">
        <v>1643</v>
      </c>
      <c r="SS7" s="3" t="s">
        <v>1643</v>
      </c>
      <c r="ST7" s="3" t="s">
        <v>1643</v>
      </c>
      <c r="SU7" s="3" t="s">
        <v>1643</v>
      </c>
      <c r="SV7" s="3" t="s">
        <v>1643</v>
      </c>
      <c r="SW7" s="3" t="s">
        <v>1643</v>
      </c>
      <c r="SX7" s="20" t="s">
        <v>1643</v>
      </c>
      <c r="SY7" s="13" t="s">
        <v>1643</v>
      </c>
      <c r="SZ7" s="3" t="s">
        <v>1643</v>
      </c>
      <c r="TA7" s="3" t="s">
        <v>1643</v>
      </c>
      <c r="TB7" s="3" t="s">
        <v>1643</v>
      </c>
      <c r="TC7" s="3" t="s">
        <v>1643</v>
      </c>
      <c r="TD7" s="3" t="s">
        <v>1643</v>
      </c>
      <c r="TE7" s="20" t="s">
        <v>1643</v>
      </c>
      <c r="TF7" s="13" t="s">
        <v>1643</v>
      </c>
      <c r="TG7" s="3" t="s">
        <v>1643</v>
      </c>
      <c r="TH7" s="3" t="s">
        <v>1643</v>
      </c>
      <c r="TI7" s="3" t="s">
        <v>1643</v>
      </c>
      <c r="TJ7" s="3" t="s">
        <v>1643</v>
      </c>
      <c r="TK7" s="3" t="s">
        <v>1643</v>
      </c>
      <c r="TL7" s="3" t="s">
        <v>1643</v>
      </c>
      <c r="TM7" s="3" t="s">
        <v>1643</v>
      </c>
      <c r="TN7" s="3" t="s">
        <v>1643</v>
      </c>
      <c r="TO7" s="3" t="s">
        <v>1643</v>
      </c>
      <c r="TP7" s="3" t="s">
        <v>1643</v>
      </c>
      <c r="TQ7" s="20" t="s">
        <v>1643</v>
      </c>
      <c r="TR7" s="13" t="s">
        <v>1643</v>
      </c>
      <c r="TS7" s="3" t="s">
        <v>1643</v>
      </c>
      <c r="TT7" s="5" t="s">
        <v>1643</v>
      </c>
      <c r="TU7" s="13" t="s">
        <v>1643</v>
      </c>
      <c r="TV7" s="3" t="s">
        <v>1643</v>
      </c>
      <c r="TW7" s="3" t="s">
        <v>1643</v>
      </c>
      <c r="TX7" s="3" t="s">
        <v>1643</v>
      </c>
      <c r="TY7" s="3" t="s">
        <v>1643</v>
      </c>
      <c r="TZ7" s="3" t="s">
        <v>1643</v>
      </c>
      <c r="UA7" s="3" t="s">
        <v>1643</v>
      </c>
      <c r="UB7" s="3" t="s">
        <v>1643</v>
      </c>
      <c r="UC7" s="3" t="s">
        <v>1643</v>
      </c>
      <c r="UD7" s="3" t="s">
        <v>1643</v>
      </c>
      <c r="UE7" s="3" t="s">
        <v>1643</v>
      </c>
      <c r="UF7" s="3" t="s">
        <v>1643</v>
      </c>
      <c r="UG7" s="3" t="s">
        <v>1643</v>
      </c>
      <c r="UH7" s="3" t="s">
        <v>1643</v>
      </c>
      <c r="UI7" s="3" t="s">
        <v>1643</v>
      </c>
      <c r="UJ7" s="5" t="s">
        <v>1643</v>
      </c>
      <c r="UK7" s="13" t="s">
        <v>1643</v>
      </c>
      <c r="UL7" s="3" t="s">
        <v>1643</v>
      </c>
      <c r="UM7" s="3" t="s">
        <v>1643</v>
      </c>
      <c r="UN7" s="3" t="s">
        <v>1643</v>
      </c>
      <c r="UO7" s="3" t="s">
        <v>1643</v>
      </c>
      <c r="UP7" s="3" t="s">
        <v>1643</v>
      </c>
      <c r="UQ7" s="3" t="s">
        <v>1643</v>
      </c>
      <c r="UR7" s="5" t="s">
        <v>1643</v>
      </c>
      <c r="US7" s="13" t="s">
        <v>1643</v>
      </c>
      <c r="UT7" s="3" t="s">
        <v>1643</v>
      </c>
      <c r="UU7" s="3" t="s">
        <v>1643</v>
      </c>
      <c r="UV7" s="3" t="s">
        <v>1643</v>
      </c>
      <c r="UW7" s="3" t="s">
        <v>1643</v>
      </c>
      <c r="UX7" s="3" t="s">
        <v>1643</v>
      </c>
      <c r="UY7" s="3" t="s">
        <v>1643</v>
      </c>
      <c r="UZ7" s="5" t="s">
        <v>1643</v>
      </c>
      <c r="VA7" s="13" t="s">
        <v>1643</v>
      </c>
      <c r="VB7" s="3" t="s">
        <v>1643</v>
      </c>
      <c r="VC7" s="3" t="s">
        <v>1643</v>
      </c>
      <c r="VD7" s="3" t="s">
        <v>1643</v>
      </c>
      <c r="VE7" s="3" t="s">
        <v>1643</v>
      </c>
      <c r="VF7" s="3" t="s">
        <v>1643</v>
      </c>
      <c r="VG7" s="3" t="s">
        <v>1643</v>
      </c>
      <c r="VH7" s="3" t="s">
        <v>1643</v>
      </c>
      <c r="VI7" s="3" t="s">
        <v>1643</v>
      </c>
      <c r="VJ7" s="3" t="s">
        <v>1643</v>
      </c>
      <c r="VK7" s="3" t="s">
        <v>1643</v>
      </c>
      <c r="VL7" s="3" t="s">
        <v>1643</v>
      </c>
      <c r="VM7" s="3" t="s">
        <v>1643</v>
      </c>
      <c r="VN7" s="3" t="s">
        <v>1643</v>
      </c>
      <c r="VO7" s="3" t="s">
        <v>1643</v>
      </c>
      <c r="VP7" s="3" t="s">
        <v>1643</v>
      </c>
      <c r="VQ7" s="3" t="s">
        <v>1643</v>
      </c>
      <c r="VR7" s="3" t="s">
        <v>1643</v>
      </c>
      <c r="VS7" s="3" t="s">
        <v>1643</v>
      </c>
      <c r="VT7" s="3" t="s">
        <v>1643</v>
      </c>
      <c r="VU7" s="3" t="s">
        <v>1643</v>
      </c>
      <c r="VV7" s="3" t="s">
        <v>1643</v>
      </c>
      <c r="VW7" s="3" t="s">
        <v>1643</v>
      </c>
      <c r="VX7" s="3" t="s">
        <v>1643</v>
      </c>
      <c r="VY7" s="3" t="s">
        <v>1643</v>
      </c>
      <c r="VZ7" s="3" t="s">
        <v>1643</v>
      </c>
      <c r="WA7" s="3" t="s">
        <v>1643</v>
      </c>
      <c r="WB7" s="3" t="s">
        <v>1643</v>
      </c>
      <c r="WC7" s="3" t="s">
        <v>1643</v>
      </c>
      <c r="WD7" s="3" t="s">
        <v>1643</v>
      </c>
      <c r="WE7" s="3" t="s">
        <v>1643</v>
      </c>
      <c r="WF7" s="3" t="s">
        <v>1643</v>
      </c>
      <c r="WG7" s="3" t="s">
        <v>1643</v>
      </c>
      <c r="WH7" s="3" t="s">
        <v>1643</v>
      </c>
      <c r="WI7" s="3" t="s">
        <v>1643</v>
      </c>
      <c r="WJ7" s="3" t="s">
        <v>1643</v>
      </c>
      <c r="WK7" s="3" t="s">
        <v>1643</v>
      </c>
      <c r="WL7" s="3" t="s">
        <v>1643</v>
      </c>
      <c r="WM7" s="3" t="s">
        <v>1643</v>
      </c>
      <c r="WN7" s="3" t="s">
        <v>1643</v>
      </c>
      <c r="WO7" s="3" t="s">
        <v>1643</v>
      </c>
      <c r="WP7" s="3" t="s">
        <v>1643</v>
      </c>
      <c r="WQ7" s="3" t="s">
        <v>1643</v>
      </c>
      <c r="WR7" s="3" t="s">
        <v>1643</v>
      </c>
      <c r="WS7" s="3" t="s">
        <v>1643</v>
      </c>
      <c r="WT7" s="3" t="s">
        <v>1643</v>
      </c>
      <c r="WU7" s="3" t="s">
        <v>1643</v>
      </c>
      <c r="WV7" s="3" t="s">
        <v>1643</v>
      </c>
      <c r="WW7" s="3" t="s">
        <v>1643</v>
      </c>
      <c r="WX7" s="3" t="s">
        <v>1643</v>
      </c>
      <c r="WY7" s="3" t="s">
        <v>1643</v>
      </c>
      <c r="WZ7" s="3" t="s">
        <v>1643</v>
      </c>
      <c r="XA7" s="3" t="s">
        <v>1643</v>
      </c>
      <c r="XB7" s="3" t="s">
        <v>1643</v>
      </c>
      <c r="XC7" s="3" t="s">
        <v>1643</v>
      </c>
      <c r="XD7" s="3" t="s">
        <v>1643</v>
      </c>
      <c r="XE7" s="3" t="s">
        <v>1643</v>
      </c>
      <c r="XF7" s="3" t="s">
        <v>1643</v>
      </c>
      <c r="XG7" s="3" t="s">
        <v>1643</v>
      </c>
      <c r="XH7" s="3" t="s">
        <v>1643</v>
      </c>
      <c r="XI7" s="3" t="s">
        <v>1643</v>
      </c>
      <c r="XJ7" s="3" t="s">
        <v>1643</v>
      </c>
      <c r="XK7" s="3" t="s">
        <v>1643</v>
      </c>
      <c r="XL7" s="3" t="s">
        <v>1643</v>
      </c>
      <c r="XM7" s="5" t="s">
        <v>1643</v>
      </c>
      <c r="XN7" s="13" t="s">
        <v>1643</v>
      </c>
      <c r="XO7" s="3" t="s">
        <v>1643</v>
      </c>
      <c r="XP7" s="3" t="s">
        <v>1643</v>
      </c>
      <c r="XQ7" s="3" t="s">
        <v>1643</v>
      </c>
      <c r="XR7" s="3" t="s">
        <v>1643</v>
      </c>
      <c r="XS7" s="3" t="s">
        <v>1643</v>
      </c>
      <c r="XT7" s="5" t="s">
        <v>1643</v>
      </c>
      <c r="XU7" s="13" t="s">
        <v>1643</v>
      </c>
      <c r="XV7" s="3" t="s">
        <v>1643</v>
      </c>
      <c r="XW7" s="3" t="s">
        <v>1643</v>
      </c>
      <c r="XX7" s="3" t="s">
        <v>1643</v>
      </c>
      <c r="XY7" s="3" t="s">
        <v>1643</v>
      </c>
      <c r="XZ7" s="3" t="s">
        <v>1643</v>
      </c>
      <c r="YA7" s="3" t="s">
        <v>1643</v>
      </c>
      <c r="YB7" s="3" t="s">
        <v>1643</v>
      </c>
      <c r="YC7" s="3" t="s">
        <v>1643</v>
      </c>
      <c r="YD7" s="3" t="s">
        <v>1643</v>
      </c>
      <c r="YE7" s="3" t="s">
        <v>1643</v>
      </c>
      <c r="YF7" s="3" t="s">
        <v>1643</v>
      </c>
      <c r="YG7" s="3" t="s">
        <v>1643</v>
      </c>
      <c r="YH7" s="3" t="s">
        <v>1643</v>
      </c>
      <c r="YI7" s="3" t="s">
        <v>1643</v>
      </c>
      <c r="YJ7" s="3" t="s">
        <v>1643</v>
      </c>
      <c r="YK7" s="3" t="s">
        <v>1643</v>
      </c>
      <c r="YL7" s="3" t="s">
        <v>1643</v>
      </c>
      <c r="YM7" s="3" t="s">
        <v>1643</v>
      </c>
      <c r="YN7" s="3" t="s">
        <v>1643</v>
      </c>
      <c r="YO7" s="3" t="s">
        <v>1643</v>
      </c>
      <c r="YP7" s="3" t="s">
        <v>1643</v>
      </c>
      <c r="YQ7" s="3" t="s">
        <v>1643</v>
      </c>
      <c r="YR7" s="3" t="s">
        <v>1643</v>
      </c>
      <c r="YS7" s="3" t="s">
        <v>1643</v>
      </c>
      <c r="YT7" s="3" t="s">
        <v>1643</v>
      </c>
      <c r="YU7" s="3" t="s">
        <v>1643</v>
      </c>
      <c r="YV7" s="3" t="s">
        <v>1643</v>
      </c>
      <c r="YW7" s="3" t="s">
        <v>1643</v>
      </c>
      <c r="YX7" s="3" t="s">
        <v>1643</v>
      </c>
      <c r="YY7" s="3" t="s">
        <v>1643</v>
      </c>
      <c r="YZ7" s="3" t="s">
        <v>1643</v>
      </c>
      <c r="ZA7" s="3" t="s">
        <v>1643</v>
      </c>
      <c r="ZB7" s="3" t="s">
        <v>1643</v>
      </c>
      <c r="ZC7" s="3" t="s">
        <v>1643</v>
      </c>
      <c r="ZD7" s="5" t="s">
        <v>1643</v>
      </c>
      <c r="ZE7" s="13"/>
      <c r="ZF7" s="3"/>
      <c r="ZG7" s="5"/>
      <c r="ZH7" s="18" t="s">
        <v>1643</v>
      </c>
      <c r="ZI7" s="13" t="s">
        <v>1643</v>
      </c>
      <c r="ZJ7" s="3" t="s">
        <v>1643</v>
      </c>
      <c r="ZK7" s="3" t="s">
        <v>1643</v>
      </c>
      <c r="ZL7" s="3" t="s">
        <v>1643</v>
      </c>
      <c r="ZM7" s="3" t="s">
        <v>1643</v>
      </c>
      <c r="ZN7" s="3" t="s">
        <v>1643</v>
      </c>
      <c r="ZO7" s="3" t="s">
        <v>1643</v>
      </c>
      <c r="ZP7" s="3" t="s">
        <v>1643</v>
      </c>
      <c r="ZQ7" s="3" t="s">
        <v>1643</v>
      </c>
      <c r="ZR7" s="5" t="s">
        <v>1643</v>
      </c>
      <c r="ZS7" s="13" t="s">
        <v>1643</v>
      </c>
      <c r="ZT7" s="3" t="s">
        <v>1643</v>
      </c>
      <c r="ZU7" s="3" t="s">
        <v>1643</v>
      </c>
      <c r="ZV7" s="3" t="s">
        <v>1643</v>
      </c>
      <c r="ZW7" s="3" t="s">
        <v>1643</v>
      </c>
      <c r="ZX7" s="3" t="s">
        <v>1643</v>
      </c>
      <c r="ZY7" s="3" t="s">
        <v>1643</v>
      </c>
      <c r="ZZ7" s="3" t="s">
        <v>1643</v>
      </c>
      <c r="AAA7" s="5" t="s">
        <v>1643</v>
      </c>
      <c r="AAB7" s="13" t="s">
        <v>1643</v>
      </c>
      <c r="AAC7" s="5" t="s">
        <v>1643</v>
      </c>
      <c r="AAD7" s="13" t="s">
        <v>1643</v>
      </c>
      <c r="AAE7" s="3" t="s">
        <v>1643</v>
      </c>
      <c r="AAF7" s="3" t="s">
        <v>1643</v>
      </c>
      <c r="AAG7" s="3" t="s">
        <v>1643</v>
      </c>
      <c r="AAH7" s="3" t="s">
        <v>1643</v>
      </c>
      <c r="AAI7" s="3" t="s">
        <v>1643</v>
      </c>
      <c r="AAJ7" s="5" t="s">
        <v>1643</v>
      </c>
      <c r="AAK7" s="13" t="s">
        <v>1643</v>
      </c>
      <c r="AAL7" s="13" t="s">
        <v>1643</v>
      </c>
      <c r="AAM7" s="3" t="s">
        <v>1643</v>
      </c>
      <c r="AAN7" s="3" t="s">
        <v>1643</v>
      </c>
      <c r="AAO7" s="3" t="s">
        <v>1643</v>
      </c>
      <c r="AAP7" s="3" t="s">
        <v>1643</v>
      </c>
      <c r="AAQ7" s="20"/>
      <c r="AAR7" s="5" t="s">
        <v>1643</v>
      </c>
      <c r="AAS7" s="13" t="s">
        <v>1643</v>
      </c>
      <c r="AAT7" s="3" t="s">
        <v>1643</v>
      </c>
      <c r="AAU7" s="3" t="s">
        <v>1643</v>
      </c>
      <c r="AAV7" s="3" t="s">
        <v>1643</v>
      </c>
      <c r="AAW7" s="3" t="s">
        <v>1643</v>
      </c>
      <c r="AAX7" s="3" t="s">
        <v>1643</v>
      </c>
      <c r="AAY7" s="5" t="s">
        <v>1643</v>
      </c>
      <c r="AAZ7" s="13" t="s">
        <v>1643</v>
      </c>
      <c r="ABA7" s="3" t="s">
        <v>1643</v>
      </c>
      <c r="ABB7" s="3" t="s">
        <v>1643</v>
      </c>
      <c r="ABC7" s="3" t="s">
        <v>1643</v>
      </c>
      <c r="ABD7" s="3" t="s">
        <v>1643</v>
      </c>
      <c r="ABE7" s="3" t="s">
        <v>1643</v>
      </c>
      <c r="ABF7" s="5" t="s">
        <v>1643</v>
      </c>
      <c r="ABG7" s="13" t="s">
        <v>1643</v>
      </c>
      <c r="ABH7" s="3" t="s">
        <v>1643</v>
      </c>
      <c r="ABI7" s="3" t="s">
        <v>1643</v>
      </c>
      <c r="ABJ7" s="3" t="s">
        <v>1643</v>
      </c>
      <c r="ABK7" s="3" t="s">
        <v>1643</v>
      </c>
      <c r="ABL7" s="3" t="s">
        <v>1643</v>
      </c>
      <c r="ABM7" s="5" t="s">
        <v>1643</v>
      </c>
      <c r="ABN7" s="13" t="s">
        <v>1643</v>
      </c>
      <c r="ABO7" s="3" t="s">
        <v>1643</v>
      </c>
      <c r="ABP7" s="3" t="s">
        <v>1643</v>
      </c>
      <c r="ABQ7" s="3" t="s">
        <v>1643</v>
      </c>
      <c r="ABR7" s="3" t="s">
        <v>1643</v>
      </c>
      <c r="ABS7" s="3" t="s">
        <v>1643</v>
      </c>
      <c r="ABT7" s="3" t="s">
        <v>1643</v>
      </c>
      <c r="ABU7" s="3" t="s">
        <v>1643</v>
      </c>
      <c r="ABV7" s="5" t="s">
        <v>1643</v>
      </c>
      <c r="ABW7" s="13" t="s">
        <v>1643</v>
      </c>
      <c r="ABX7" s="3" t="s">
        <v>1643</v>
      </c>
      <c r="ABY7" s="3" t="s">
        <v>1643</v>
      </c>
      <c r="ABZ7" s="3" t="s">
        <v>1643</v>
      </c>
      <c r="ACA7" s="3" t="s">
        <v>1643</v>
      </c>
      <c r="ACB7" s="5" t="s">
        <v>1643</v>
      </c>
      <c r="ACC7" s="13" t="s">
        <v>1643</v>
      </c>
      <c r="ACD7" s="3" t="s">
        <v>1643</v>
      </c>
      <c r="ACE7" s="3" t="s">
        <v>1643</v>
      </c>
      <c r="ACF7" s="3" t="s">
        <v>1643</v>
      </c>
      <c r="ACG7" s="5"/>
      <c r="ACH7" s="13" t="s">
        <v>1643</v>
      </c>
      <c r="ACI7" s="3" t="s">
        <v>1643</v>
      </c>
      <c r="ACJ7" s="3" t="s">
        <v>1643</v>
      </c>
      <c r="ACK7" s="3" t="s">
        <v>1643</v>
      </c>
      <c r="ACL7" s="5" t="s">
        <v>1643</v>
      </c>
      <c r="ACM7" s="13" t="s">
        <v>1643</v>
      </c>
      <c r="ACN7" s="3" t="s">
        <v>1643</v>
      </c>
      <c r="ACO7" s="3" t="s">
        <v>1643</v>
      </c>
      <c r="ACP7" s="3" t="s">
        <v>1643</v>
      </c>
      <c r="ACQ7" s="3" t="s">
        <v>1643</v>
      </c>
      <c r="ACR7" s="3" t="s">
        <v>1643</v>
      </c>
      <c r="ACS7" s="3" t="s">
        <v>1643</v>
      </c>
      <c r="ACT7" s="3" t="s">
        <v>1643</v>
      </c>
      <c r="ACU7" s="20" t="s">
        <v>1643</v>
      </c>
      <c r="ACV7" s="13" t="s">
        <v>1643</v>
      </c>
      <c r="ACW7" s="3" t="s">
        <v>1643</v>
      </c>
      <c r="ACX7" s="3" t="s">
        <v>1643</v>
      </c>
      <c r="ACY7" s="3" t="s">
        <v>1643</v>
      </c>
      <c r="ACZ7" s="3" t="s">
        <v>1643</v>
      </c>
      <c r="ADA7" s="5" t="s">
        <v>1643</v>
      </c>
      <c r="ADB7" s="13" t="s">
        <v>1643</v>
      </c>
      <c r="ADC7" s="8" t="s">
        <v>1643</v>
      </c>
      <c r="ADD7" s="3" t="s">
        <v>1643</v>
      </c>
      <c r="ADE7" s="3" t="s">
        <v>1643</v>
      </c>
      <c r="ADF7" s="5" t="s">
        <v>1643</v>
      </c>
      <c r="ADG7" s="13" t="s">
        <v>1643</v>
      </c>
      <c r="ADH7" s="8" t="s">
        <v>1643</v>
      </c>
      <c r="ADI7" s="3" t="s">
        <v>1643</v>
      </c>
      <c r="ADJ7" s="3" t="s">
        <v>1643</v>
      </c>
      <c r="ADK7" s="5" t="s">
        <v>1643</v>
      </c>
      <c r="ADL7" s="13" t="s">
        <v>1643</v>
      </c>
      <c r="ADM7" s="8" t="s">
        <v>1643</v>
      </c>
      <c r="ADN7" s="3" t="s">
        <v>1643</v>
      </c>
      <c r="ADO7" s="3" t="s">
        <v>1643</v>
      </c>
      <c r="ADP7" s="5" t="s">
        <v>1643</v>
      </c>
      <c r="ADQ7" s="13" t="s">
        <v>1643</v>
      </c>
      <c r="ADR7" s="3" t="s">
        <v>1643</v>
      </c>
      <c r="ADS7" s="3" t="s">
        <v>1643</v>
      </c>
      <c r="ADT7" s="3" t="s">
        <v>1643</v>
      </c>
      <c r="ADU7" s="3" t="s">
        <v>1643</v>
      </c>
      <c r="ADV7" s="3" t="s">
        <v>1643</v>
      </c>
      <c r="ADW7" s="3" t="s">
        <v>1643</v>
      </c>
      <c r="ADX7" s="3" t="s">
        <v>1643</v>
      </c>
      <c r="ADY7" s="5" t="s">
        <v>1643</v>
      </c>
      <c r="ADZ7" s="13" t="s">
        <v>1643</v>
      </c>
      <c r="AEA7" s="3" t="s">
        <v>1643</v>
      </c>
      <c r="AEB7" s="3" t="s">
        <v>1643</v>
      </c>
      <c r="AEC7" s="3" t="s">
        <v>1643</v>
      </c>
      <c r="AED7" s="3" t="s">
        <v>1643</v>
      </c>
      <c r="AEE7" s="3" t="s">
        <v>1643</v>
      </c>
      <c r="AEF7" s="5" t="s">
        <v>1643</v>
      </c>
      <c r="AEG7" s="13" t="s">
        <v>1643</v>
      </c>
      <c r="AEH7" s="3" t="s">
        <v>1643</v>
      </c>
      <c r="AEI7" s="3" t="s">
        <v>1643</v>
      </c>
      <c r="AEJ7" s="3" t="s">
        <v>1643</v>
      </c>
      <c r="AEK7" s="5" t="s">
        <v>1643</v>
      </c>
      <c r="AEL7" s="18" t="s">
        <v>1643</v>
      </c>
    </row>
    <row r="8" spans="1:818" ht="87" x14ac:dyDescent="0.35">
      <c r="A8" s="1">
        <v>45576.446111111109</v>
      </c>
      <c r="B8" s="2">
        <v>45576.474745370368</v>
      </c>
      <c r="C8" s="4">
        <v>100</v>
      </c>
      <c r="D8" s="4">
        <v>2474</v>
      </c>
      <c r="E8" s="3" t="s">
        <v>1640</v>
      </c>
      <c r="F8" s="2">
        <v>45576.474763888888</v>
      </c>
      <c r="G8" s="3" t="s">
        <v>1649</v>
      </c>
      <c r="H8" s="4">
        <v>0.5</v>
      </c>
      <c r="I8" s="3" t="s">
        <v>1642</v>
      </c>
      <c r="J8" s="3" t="s">
        <v>1642</v>
      </c>
      <c r="K8" s="3" t="s">
        <v>1642</v>
      </c>
      <c r="L8" s="3" t="s">
        <v>1642</v>
      </c>
      <c r="M8" s="3" t="s">
        <v>1642</v>
      </c>
      <c r="N8" s="3" t="s">
        <v>1642</v>
      </c>
      <c r="O8" s="3" t="s">
        <v>110</v>
      </c>
      <c r="P8" s="3" t="s">
        <v>1643</v>
      </c>
      <c r="Q8" s="3" t="s">
        <v>1643</v>
      </c>
      <c r="R8" s="20" t="s">
        <v>110</v>
      </c>
      <c r="S8" s="127">
        <v>68</v>
      </c>
      <c r="T8" s="124"/>
      <c r="U8" s="3"/>
      <c r="V8" s="3" t="s">
        <v>20</v>
      </c>
      <c r="W8" s="3" t="s">
        <v>111</v>
      </c>
      <c r="X8" s="3" t="s">
        <v>41</v>
      </c>
      <c r="Y8" s="3" t="s">
        <v>93</v>
      </c>
      <c r="Z8" s="3" t="s">
        <v>16</v>
      </c>
      <c r="AA8" s="405">
        <v>205</v>
      </c>
      <c r="AB8" s="3" t="s">
        <v>25</v>
      </c>
      <c r="AC8" s="3" t="s">
        <v>110</v>
      </c>
      <c r="AD8" s="3" t="s">
        <v>1643</v>
      </c>
      <c r="AE8" s="13" t="s">
        <v>1643</v>
      </c>
      <c r="AF8" s="20" t="s">
        <v>1643</v>
      </c>
      <c r="AG8" s="18" t="s">
        <v>1643</v>
      </c>
      <c r="AH8" s="13"/>
      <c r="AI8" s="31"/>
      <c r="AJ8" s="13" t="s">
        <v>1643</v>
      </c>
      <c r="AK8" s="3" t="s">
        <v>1643</v>
      </c>
      <c r="AL8" s="3" t="s">
        <v>1643</v>
      </c>
      <c r="AM8" s="3" t="s">
        <v>1643</v>
      </c>
      <c r="AN8" s="3" t="s">
        <v>1643</v>
      </c>
      <c r="AO8" s="3" t="s">
        <v>1643</v>
      </c>
      <c r="AP8" s="3" t="s">
        <v>1643</v>
      </c>
      <c r="AQ8" s="3" t="s">
        <v>1643</v>
      </c>
      <c r="AR8" s="3" t="s">
        <v>1643</v>
      </c>
      <c r="AS8" s="3" t="s">
        <v>1643</v>
      </c>
      <c r="AT8" s="3" t="s">
        <v>1643</v>
      </c>
      <c r="AU8" s="3" t="s">
        <v>1643</v>
      </c>
      <c r="AV8" s="3" t="s">
        <v>1643</v>
      </c>
      <c r="AW8" s="3" t="s">
        <v>1643</v>
      </c>
      <c r="AX8" s="3" t="s">
        <v>1643</v>
      </c>
      <c r="AY8" s="3" t="s">
        <v>1643</v>
      </c>
      <c r="AZ8" s="3" t="s">
        <v>1643</v>
      </c>
      <c r="BA8" s="3" t="s">
        <v>1643</v>
      </c>
      <c r="BB8" s="3" t="s">
        <v>1643</v>
      </c>
      <c r="BC8" s="3" t="s">
        <v>1643</v>
      </c>
      <c r="BD8" s="3" t="s">
        <v>1643</v>
      </c>
      <c r="BE8" s="3" t="s">
        <v>1643</v>
      </c>
      <c r="BF8" s="3" t="s">
        <v>1643</v>
      </c>
      <c r="BG8" s="3" t="s">
        <v>1643</v>
      </c>
      <c r="BH8" s="3" t="s">
        <v>1643</v>
      </c>
      <c r="BI8" s="3" t="s">
        <v>1643</v>
      </c>
      <c r="BJ8" s="3" t="s">
        <v>1643</v>
      </c>
      <c r="BK8" s="3" t="s">
        <v>1643</v>
      </c>
      <c r="BL8" s="3" t="s">
        <v>1643</v>
      </c>
      <c r="BM8" s="3" t="s">
        <v>1643</v>
      </c>
      <c r="BN8" s="3" t="s">
        <v>1643</v>
      </c>
      <c r="BO8" s="3" t="s">
        <v>1643</v>
      </c>
      <c r="BP8" s="3" t="s">
        <v>1643</v>
      </c>
      <c r="BQ8" s="3" t="s">
        <v>1643</v>
      </c>
      <c r="BR8" s="3" t="s">
        <v>1643</v>
      </c>
      <c r="BS8" s="3" t="s">
        <v>1643</v>
      </c>
      <c r="BT8" s="3" t="s">
        <v>1643</v>
      </c>
      <c r="BU8" s="3" t="s">
        <v>1643</v>
      </c>
      <c r="BV8" s="3" t="s">
        <v>1643</v>
      </c>
      <c r="BW8" s="3" t="s">
        <v>1643</v>
      </c>
      <c r="BX8" s="3" t="s">
        <v>1643</v>
      </c>
      <c r="BY8" s="3" t="s">
        <v>1643</v>
      </c>
      <c r="BZ8" s="20" t="s">
        <v>1643</v>
      </c>
      <c r="CA8" s="8" t="s">
        <v>1643</v>
      </c>
      <c r="CB8" s="3" t="s">
        <v>1643</v>
      </c>
      <c r="CC8" s="3" t="s">
        <v>1643</v>
      </c>
      <c r="CD8" s="3" t="s">
        <v>1643</v>
      </c>
      <c r="CE8" s="3" t="s">
        <v>1643</v>
      </c>
      <c r="CF8" s="3" t="s">
        <v>1643</v>
      </c>
      <c r="CG8" s="3" t="s">
        <v>1643</v>
      </c>
      <c r="CH8" s="3" t="s">
        <v>1643</v>
      </c>
      <c r="CI8" s="3" t="s">
        <v>1643</v>
      </c>
      <c r="CJ8" s="3" t="s">
        <v>1643</v>
      </c>
      <c r="CK8" s="3" t="s">
        <v>1643</v>
      </c>
      <c r="CL8" s="3" t="s">
        <v>1643</v>
      </c>
      <c r="CM8" s="3" t="s">
        <v>1643</v>
      </c>
      <c r="CN8" s="3" t="s">
        <v>1643</v>
      </c>
      <c r="CO8" s="3" t="s">
        <v>1643</v>
      </c>
      <c r="CP8" s="5" t="s">
        <v>1643</v>
      </c>
      <c r="CQ8" s="13" t="s">
        <v>1643</v>
      </c>
      <c r="CR8" s="3" t="s">
        <v>1643</v>
      </c>
      <c r="CS8" s="3" t="s">
        <v>1643</v>
      </c>
      <c r="CT8" s="3" t="s">
        <v>1643</v>
      </c>
      <c r="CU8" s="3" t="s">
        <v>1643</v>
      </c>
      <c r="CV8" s="3" t="s">
        <v>1643</v>
      </c>
      <c r="CW8" s="3" t="s">
        <v>1643</v>
      </c>
      <c r="CX8" s="5" t="s">
        <v>1643</v>
      </c>
      <c r="CY8" s="13" t="s">
        <v>1643</v>
      </c>
      <c r="CZ8" s="3" t="s">
        <v>1643</v>
      </c>
      <c r="DA8" s="3" t="s">
        <v>1643</v>
      </c>
      <c r="DB8" s="3" t="s">
        <v>1643</v>
      </c>
      <c r="DC8" s="3" t="s">
        <v>1643</v>
      </c>
      <c r="DD8" s="3" t="s">
        <v>1643</v>
      </c>
      <c r="DE8" s="3" t="s">
        <v>1643</v>
      </c>
      <c r="DF8" s="5" t="s">
        <v>1643</v>
      </c>
      <c r="DG8" s="13" t="s">
        <v>1643</v>
      </c>
      <c r="DH8" s="3" t="s">
        <v>1643</v>
      </c>
      <c r="DI8" s="3" t="s">
        <v>1643</v>
      </c>
      <c r="DJ8" s="5" t="s">
        <v>1643</v>
      </c>
      <c r="DK8" s="13" t="s">
        <v>1643</v>
      </c>
      <c r="DL8" s="3" t="s">
        <v>1643</v>
      </c>
      <c r="DM8" s="3" t="s">
        <v>1643</v>
      </c>
      <c r="DN8" s="5" t="s">
        <v>1643</v>
      </c>
      <c r="DO8" s="13" t="s">
        <v>1643</v>
      </c>
      <c r="DP8" s="5" t="s">
        <v>1643</v>
      </c>
      <c r="DQ8" s="13" t="s">
        <v>1643</v>
      </c>
      <c r="DR8" s="3" t="s">
        <v>1643</v>
      </c>
      <c r="DS8" s="3" t="s">
        <v>1643</v>
      </c>
      <c r="DT8" s="5" t="s">
        <v>1643</v>
      </c>
      <c r="DU8" s="13" t="s">
        <v>1643</v>
      </c>
      <c r="DV8" s="3" t="s">
        <v>1643</v>
      </c>
      <c r="DW8" s="3" t="s">
        <v>1643</v>
      </c>
      <c r="DX8" s="3" t="s">
        <v>1643</v>
      </c>
      <c r="DY8" s="5" t="s">
        <v>1643</v>
      </c>
      <c r="DZ8" s="13" t="s">
        <v>1643</v>
      </c>
      <c r="EA8" s="3" t="s">
        <v>1643</v>
      </c>
      <c r="EB8" s="3" t="s">
        <v>1643</v>
      </c>
      <c r="EC8" s="3" t="s">
        <v>1643</v>
      </c>
      <c r="ED8" s="3" t="s">
        <v>1643</v>
      </c>
      <c r="EE8" s="3" t="s">
        <v>1643</v>
      </c>
      <c r="EF8" s="5" t="s">
        <v>1643</v>
      </c>
      <c r="EG8" s="13" t="s">
        <v>1643</v>
      </c>
      <c r="EH8" s="3" t="s">
        <v>1643</v>
      </c>
      <c r="EI8" s="3" t="s">
        <v>1643</v>
      </c>
      <c r="EJ8" s="3" t="s">
        <v>1643</v>
      </c>
      <c r="EK8" s="3" t="s">
        <v>1643</v>
      </c>
      <c r="EL8" s="20" t="s">
        <v>1643</v>
      </c>
      <c r="EM8" s="13" t="s">
        <v>1643</v>
      </c>
      <c r="EN8" s="3" t="s">
        <v>1643</v>
      </c>
      <c r="EO8" s="3" t="s">
        <v>1643</v>
      </c>
      <c r="EP8" s="3" t="s">
        <v>1643</v>
      </c>
      <c r="EQ8" s="3" t="s">
        <v>1643</v>
      </c>
      <c r="ER8" s="3" t="s">
        <v>1643</v>
      </c>
      <c r="ES8" s="3" t="s">
        <v>1643</v>
      </c>
      <c r="ET8" s="3" t="s">
        <v>1643</v>
      </c>
      <c r="EU8" s="3" t="s">
        <v>1643</v>
      </c>
      <c r="EV8" s="3" t="s">
        <v>1643</v>
      </c>
      <c r="EW8" s="3" t="s">
        <v>1643</v>
      </c>
      <c r="EX8" s="3" t="s">
        <v>1643</v>
      </c>
      <c r="EY8" s="3" t="s">
        <v>1643</v>
      </c>
      <c r="EZ8" s="5" t="s">
        <v>1643</v>
      </c>
      <c r="FA8" s="8" t="s">
        <v>1643</v>
      </c>
      <c r="FB8" s="3" t="s">
        <v>1643</v>
      </c>
      <c r="FC8" s="3" t="s">
        <v>1643</v>
      </c>
      <c r="FD8" s="3" t="s">
        <v>1643</v>
      </c>
      <c r="FE8" s="3" t="s">
        <v>1643</v>
      </c>
      <c r="FF8" s="3" t="s">
        <v>1643</v>
      </c>
      <c r="FG8" s="3" t="s">
        <v>1643</v>
      </c>
      <c r="FH8" s="3" t="s">
        <v>1643</v>
      </c>
      <c r="FI8" s="5" t="s">
        <v>1643</v>
      </c>
      <c r="FJ8" s="8" t="s">
        <v>1643</v>
      </c>
      <c r="FK8" s="3" t="s">
        <v>1643</v>
      </c>
      <c r="FL8" s="3" t="s">
        <v>1643</v>
      </c>
      <c r="FM8" s="5" t="s">
        <v>1643</v>
      </c>
      <c r="FN8" s="8" t="s">
        <v>1643</v>
      </c>
      <c r="FO8" s="3" t="s">
        <v>1643</v>
      </c>
      <c r="FP8" s="3" t="s">
        <v>1643</v>
      </c>
      <c r="FQ8" s="5" t="s">
        <v>1643</v>
      </c>
      <c r="FR8" s="16" t="s">
        <v>1643</v>
      </c>
      <c r="FS8" s="13" t="s">
        <v>1643</v>
      </c>
      <c r="FT8" s="3" t="s">
        <v>1643</v>
      </c>
      <c r="FU8" s="3" t="s">
        <v>1643</v>
      </c>
      <c r="FV8" s="3" t="s">
        <v>1643</v>
      </c>
      <c r="FW8" s="20" t="s">
        <v>1643</v>
      </c>
      <c r="FX8" s="13" t="s">
        <v>1643</v>
      </c>
      <c r="FY8" s="3" t="s">
        <v>1643</v>
      </c>
      <c r="FZ8" s="3" t="s">
        <v>1643</v>
      </c>
      <c r="GA8" s="3" t="s">
        <v>1643</v>
      </c>
      <c r="GB8" s="3" t="s">
        <v>1643</v>
      </c>
      <c r="GC8" s="3" t="s">
        <v>1643</v>
      </c>
      <c r="GD8" s="3" t="s">
        <v>1643</v>
      </c>
      <c r="GE8" s="3" t="s">
        <v>1643</v>
      </c>
      <c r="GF8" s="3" t="s">
        <v>1643</v>
      </c>
      <c r="GG8" s="3" t="s">
        <v>1643</v>
      </c>
      <c r="GH8" s="20" t="s">
        <v>1643</v>
      </c>
      <c r="GI8" s="18" t="s">
        <v>1643</v>
      </c>
      <c r="GJ8" s="8" t="s">
        <v>1643</v>
      </c>
      <c r="GK8" s="3" t="s">
        <v>1643</v>
      </c>
      <c r="GL8" s="3" t="s">
        <v>1643</v>
      </c>
      <c r="GM8" s="3" t="s">
        <v>1643</v>
      </c>
      <c r="GN8" s="3" t="s">
        <v>1643</v>
      </c>
      <c r="GO8" s="3" t="s">
        <v>1643</v>
      </c>
      <c r="GP8" s="3" t="s">
        <v>1643</v>
      </c>
      <c r="GQ8" s="3" t="s">
        <v>1643</v>
      </c>
      <c r="GR8" s="3" t="s">
        <v>1643</v>
      </c>
      <c r="GS8" s="20" t="s">
        <v>1643</v>
      </c>
      <c r="GT8" s="13" t="s">
        <v>1643</v>
      </c>
      <c r="GU8" s="3" t="s">
        <v>1643</v>
      </c>
      <c r="GV8" s="3" t="s">
        <v>1643</v>
      </c>
      <c r="GW8" s="3" t="s">
        <v>1643</v>
      </c>
      <c r="GX8" s="3" t="s">
        <v>1643</v>
      </c>
      <c r="GY8" s="3" t="s">
        <v>1643</v>
      </c>
      <c r="GZ8" s="3" t="s">
        <v>1643</v>
      </c>
      <c r="HA8" s="3" t="s">
        <v>1643</v>
      </c>
      <c r="HB8" s="3" t="s">
        <v>1643</v>
      </c>
      <c r="HC8" s="3" t="s">
        <v>1643</v>
      </c>
      <c r="HD8" s="3" t="s">
        <v>1643</v>
      </c>
      <c r="HE8" s="3" t="s">
        <v>1643</v>
      </c>
      <c r="HF8" s="3" t="s">
        <v>1643</v>
      </c>
      <c r="HG8" s="3" t="s">
        <v>1643</v>
      </c>
      <c r="HH8" s="3" t="s">
        <v>1643</v>
      </c>
      <c r="HI8" s="5" t="s">
        <v>1643</v>
      </c>
      <c r="HJ8" s="13" t="s">
        <v>1643</v>
      </c>
      <c r="HK8" s="3" t="s">
        <v>1643</v>
      </c>
      <c r="HL8" s="3" t="s">
        <v>1643</v>
      </c>
      <c r="HM8" s="3" t="s">
        <v>1643</v>
      </c>
      <c r="HN8" s="3" t="s">
        <v>1643</v>
      </c>
      <c r="HO8" s="3" t="s">
        <v>1643</v>
      </c>
      <c r="HP8" s="3" t="s">
        <v>1643</v>
      </c>
      <c r="HQ8" s="5" t="s">
        <v>1643</v>
      </c>
      <c r="HR8" s="13" t="s">
        <v>1643</v>
      </c>
      <c r="HS8" s="3" t="s">
        <v>1643</v>
      </c>
      <c r="HT8" s="3" t="s">
        <v>1643</v>
      </c>
      <c r="HU8" s="3" t="s">
        <v>1643</v>
      </c>
      <c r="HV8" s="3" t="s">
        <v>1643</v>
      </c>
      <c r="HW8" s="3" t="s">
        <v>1643</v>
      </c>
      <c r="HX8" s="3" t="s">
        <v>1643</v>
      </c>
      <c r="HY8" s="3" t="s">
        <v>1643</v>
      </c>
      <c r="HZ8" s="3" t="s">
        <v>1643</v>
      </c>
      <c r="IA8" s="3" t="s">
        <v>1643</v>
      </c>
      <c r="IB8" s="5" t="s">
        <v>1643</v>
      </c>
      <c r="IC8" s="13" t="s">
        <v>1643</v>
      </c>
      <c r="ID8" s="3" t="s">
        <v>1643</v>
      </c>
      <c r="IE8" s="3" t="s">
        <v>1643</v>
      </c>
      <c r="IF8" s="3" t="s">
        <v>1643</v>
      </c>
      <c r="IG8" s="3" t="s">
        <v>1643</v>
      </c>
      <c r="IH8" s="3" t="s">
        <v>1643</v>
      </c>
      <c r="II8" s="3" t="s">
        <v>1643</v>
      </c>
      <c r="IJ8" s="3" t="s">
        <v>1643</v>
      </c>
      <c r="IK8" s="3" t="s">
        <v>1643</v>
      </c>
      <c r="IL8" s="3" t="s">
        <v>1643</v>
      </c>
      <c r="IM8" s="3" t="s">
        <v>1643</v>
      </c>
      <c r="IN8" s="3" t="s">
        <v>1643</v>
      </c>
      <c r="IO8" s="3" t="s">
        <v>1643</v>
      </c>
      <c r="IP8" s="3" t="s">
        <v>1643</v>
      </c>
      <c r="IQ8" s="3" t="s">
        <v>1643</v>
      </c>
      <c r="IR8" s="3" t="s">
        <v>1643</v>
      </c>
      <c r="IS8" s="3" t="s">
        <v>1643</v>
      </c>
      <c r="IT8" s="3" t="s">
        <v>1643</v>
      </c>
      <c r="IU8" s="3" t="s">
        <v>1643</v>
      </c>
      <c r="IV8" s="3" t="s">
        <v>1643</v>
      </c>
      <c r="IW8" s="3" t="s">
        <v>1643</v>
      </c>
      <c r="IX8" s="3" t="s">
        <v>1643</v>
      </c>
      <c r="IY8" s="3" t="s">
        <v>1643</v>
      </c>
      <c r="IZ8" s="3" t="s">
        <v>1643</v>
      </c>
      <c r="JA8" s="3" t="s">
        <v>1643</v>
      </c>
      <c r="JB8" s="3" t="s">
        <v>1643</v>
      </c>
      <c r="JC8" s="3" t="s">
        <v>1643</v>
      </c>
      <c r="JD8" s="3" t="s">
        <v>1643</v>
      </c>
      <c r="JE8" s="3" t="s">
        <v>1643</v>
      </c>
      <c r="JF8" s="3" t="s">
        <v>1643</v>
      </c>
      <c r="JG8" s="3" t="s">
        <v>1643</v>
      </c>
      <c r="JH8" s="3" t="s">
        <v>1643</v>
      </c>
      <c r="JI8" s="3" t="s">
        <v>1643</v>
      </c>
      <c r="JJ8" s="3" t="s">
        <v>1643</v>
      </c>
      <c r="JK8" s="3" t="s">
        <v>1643</v>
      </c>
      <c r="JL8" s="3" t="s">
        <v>1643</v>
      </c>
      <c r="JM8" s="3" t="s">
        <v>1643</v>
      </c>
      <c r="JN8" s="3" t="s">
        <v>1643</v>
      </c>
      <c r="JO8" s="3" t="s">
        <v>1643</v>
      </c>
      <c r="JP8" s="3" t="s">
        <v>1643</v>
      </c>
      <c r="JQ8" s="3" t="s">
        <v>1643</v>
      </c>
      <c r="JR8" s="3" t="s">
        <v>1643</v>
      </c>
      <c r="JS8" s="3" t="s">
        <v>1643</v>
      </c>
      <c r="JT8" s="3" t="s">
        <v>1643</v>
      </c>
      <c r="JU8" s="3" t="s">
        <v>1643</v>
      </c>
      <c r="JV8" s="3" t="s">
        <v>1643</v>
      </c>
      <c r="JW8" s="3" t="s">
        <v>1643</v>
      </c>
      <c r="JX8" s="3" t="s">
        <v>1643</v>
      </c>
      <c r="JY8" s="3" t="s">
        <v>1643</v>
      </c>
      <c r="JZ8" s="3" t="s">
        <v>1643</v>
      </c>
      <c r="KA8" s="3" t="s">
        <v>1643</v>
      </c>
      <c r="KB8" s="3" t="s">
        <v>1643</v>
      </c>
      <c r="KC8" s="3" t="s">
        <v>1643</v>
      </c>
      <c r="KD8" s="3" t="s">
        <v>1643</v>
      </c>
      <c r="KE8" s="3" t="s">
        <v>1643</v>
      </c>
      <c r="KF8" s="3" t="s">
        <v>1643</v>
      </c>
      <c r="KG8" s="3" t="s">
        <v>1643</v>
      </c>
      <c r="KH8" s="3" t="s">
        <v>1643</v>
      </c>
      <c r="KI8" s="3" t="s">
        <v>1643</v>
      </c>
      <c r="KJ8" s="3" t="s">
        <v>1643</v>
      </c>
      <c r="KK8" s="3" t="s">
        <v>1643</v>
      </c>
      <c r="KL8" s="3" t="s">
        <v>1643</v>
      </c>
      <c r="KM8" s="3" t="s">
        <v>1643</v>
      </c>
      <c r="KN8" s="3" t="s">
        <v>1643</v>
      </c>
      <c r="KO8" s="5" t="s">
        <v>1643</v>
      </c>
      <c r="KP8" s="8" t="s">
        <v>1643</v>
      </c>
      <c r="KQ8" s="3" t="s">
        <v>1643</v>
      </c>
      <c r="KR8" s="3" t="s">
        <v>1643</v>
      </c>
      <c r="KS8" s="3" t="s">
        <v>1643</v>
      </c>
      <c r="KT8" s="3" t="s">
        <v>1643</v>
      </c>
      <c r="KU8" s="3" t="s">
        <v>1643</v>
      </c>
      <c r="KV8" s="20" t="s">
        <v>1643</v>
      </c>
      <c r="KW8" s="13" t="s">
        <v>1643</v>
      </c>
      <c r="KX8" s="3" t="s">
        <v>1643</v>
      </c>
      <c r="KY8" s="3" t="s">
        <v>1643</v>
      </c>
      <c r="KZ8" s="3" t="s">
        <v>1643</v>
      </c>
      <c r="LA8" s="3" t="s">
        <v>1643</v>
      </c>
      <c r="LB8" s="3" t="s">
        <v>1643</v>
      </c>
      <c r="LC8" s="3" t="s">
        <v>1643</v>
      </c>
      <c r="LD8" s="3" t="s">
        <v>1643</v>
      </c>
      <c r="LE8" s="3" t="s">
        <v>1643</v>
      </c>
      <c r="LF8" s="3" t="s">
        <v>1643</v>
      </c>
      <c r="LG8" s="3" t="s">
        <v>1643</v>
      </c>
      <c r="LH8" s="3" t="s">
        <v>1643</v>
      </c>
      <c r="LI8" s="3" t="s">
        <v>1643</v>
      </c>
      <c r="LJ8" s="3" t="s">
        <v>1643</v>
      </c>
      <c r="LK8" s="3" t="s">
        <v>1643</v>
      </c>
      <c r="LL8" s="3" t="s">
        <v>1643</v>
      </c>
      <c r="LM8" s="3" t="s">
        <v>1643</v>
      </c>
      <c r="LN8" s="3" t="s">
        <v>1643</v>
      </c>
      <c r="LO8" s="3" t="s">
        <v>1643</v>
      </c>
      <c r="LP8" s="3" t="s">
        <v>1643</v>
      </c>
      <c r="LQ8" s="3" t="s">
        <v>1643</v>
      </c>
      <c r="LR8" s="3" t="s">
        <v>1643</v>
      </c>
      <c r="LS8" s="3" t="s">
        <v>1643</v>
      </c>
      <c r="LT8" s="3" t="s">
        <v>1643</v>
      </c>
      <c r="LU8" s="3" t="s">
        <v>1643</v>
      </c>
      <c r="LV8" s="3" t="s">
        <v>1643</v>
      </c>
      <c r="LW8" s="3" t="s">
        <v>1643</v>
      </c>
      <c r="LX8" s="3" t="s">
        <v>1643</v>
      </c>
      <c r="LY8" s="3" t="s">
        <v>1643</v>
      </c>
      <c r="LZ8" s="3" t="s">
        <v>1643</v>
      </c>
      <c r="MA8" s="3" t="s">
        <v>1643</v>
      </c>
      <c r="MB8" s="3" t="s">
        <v>1643</v>
      </c>
      <c r="MC8" s="3" t="s">
        <v>1643</v>
      </c>
      <c r="MD8" s="3" t="s">
        <v>1643</v>
      </c>
      <c r="ME8" s="3" t="s">
        <v>1643</v>
      </c>
      <c r="MF8" s="20" t="s">
        <v>1643</v>
      </c>
      <c r="MG8" s="13"/>
      <c r="MH8" s="3"/>
      <c r="MI8" s="5"/>
      <c r="MJ8" s="18" t="s">
        <v>1643</v>
      </c>
      <c r="MK8" s="13" t="s">
        <v>1643</v>
      </c>
      <c r="ML8" s="3" t="s">
        <v>1643</v>
      </c>
      <c r="MM8" s="3" t="s">
        <v>1643</v>
      </c>
      <c r="MN8" s="3" t="s">
        <v>1643</v>
      </c>
      <c r="MO8" s="3" t="s">
        <v>1643</v>
      </c>
      <c r="MP8" s="3" t="s">
        <v>1643</v>
      </c>
      <c r="MQ8" s="3" t="s">
        <v>1643</v>
      </c>
      <c r="MR8" s="3" t="s">
        <v>1643</v>
      </c>
      <c r="MS8" s="3" t="s">
        <v>1643</v>
      </c>
      <c r="MT8" s="5" t="s">
        <v>1643</v>
      </c>
      <c r="MU8" s="8" t="s">
        <v>1643</v>
      </c>
      <c r="MV8" s="3" t="s">
        <v>1643</v>
      </c>
      <c r="MW8" s="3" t="s">
        <v>1643</v>
      </c>
      <c r="MX8" s="3" t="s">
        <v>1643</v>
      </c>
      <c r="MY8" s="20" t="s">
        <v>1643</v>
      </c>
      <c r="MZ8" s="13" t="s">
        <v>1643</v>
      </c>
      <c r="NA8" s="5" t="s">
        <v>1643</v>
      </c>
      <c r="NB8" s="13" t="s">
        <v>1643</v>
      </c>
      <c r="NC8" s="5" t="s">
        <v>1643</v>
      </c>
      <c r="ND8" s="13" t="s">
        <v>1643</v>
      </c>
      <c r="NE8" s="3" t="s">
        <v>1643</v>
      </c>
      <c r="NF8" s="3" t="s">
        <v>1643</v>
      </c>
      <c r="NG8" s="3" t="s">
        <v>1643</v>
      </c>
      <c r="NH8" s="3" t="s">
        <v>1643</v>
      </c>
      <c r="NI8" s="5" t="s">
        <v>1643</v>
      </c>
      <c r="NJ8" s="13" t="s">
        <v>1643</v>
      </c>
      <c r="NK8" s="3"/>
      <c r="NL8" s="3" t="s">
        <v>1643</v>
      </c>
      <c r="NM8" s="3" t="s">
        <v>1643</v>
      </c>
      <c r="NN8" s="3" t="s">
        <v>1643</v>
      </c>
      <c r="NO8" s="3" t="s">
        <v>1643</v>
      </c>
      <c r="NP8" s="3" t="s">
        <v>1643</v>
      </c>
      <c r="NQ8" s="5" t="s">
        <v>1643</v>
      </c>
      <c r="NR8" s="8" t="s">
        <v>1643</v>
      </c>
      <c r="NS8" s="8" t="s">
        <v>1643</v>
      </c>
      <c r="NT8" s="3" t="s">
        <v>1643</v>
      </c>
      <c r="NU8" s="3" t="s">
        <v>1643</v>
      </c>
      <c r="NV8" s="3" t="s">
        <v>1643</v>
      </c>
      <c r="NW8" s="3" t="s">
        <v>1643</v>
      </c>
      <c r="NX8" s="5" t="s">
        <v>1643</v>
      </c>
      <c r="NY8" s="13" t="s">
        <v>1643</v>
      </c>
      <c r="NZ8" s="8" t="s">
        <v>1643</v>
      </c>
      <c r="OA8" s="3" t="s">
        <v>1643</v>
      </c>
      <c r="OB8" s="3" t="s">
        <v>1643</v>
      </c>
      <c r="OC8" s="3" t="s">
        <v>1643</v>
      </c>
      <c r="OD8" s="3" t="s">
        <v>1643</v>
      </c>
      <c r="OE8" s="5" t="s">
        <v>1643</v>
      </c>
      <c r="OF8" s="13" t="s">
        <v>1643</v>
      </c>
      <c r="OG8" s="8" t="s">
        <v>1643</v>
      </c>
      <c r="OH8" s="3" t="s">
        <v>1643</v>
      </c>
      <c r="OI8" s="3" t="s">
        <v>1643</v>
      </c>
      <c r="OJ8" s="3" t="s">
        <v>1643</v>
      </c>
      <c r="OK8" s="3" t="s">
        <v>1643</v>
      </c>
      <c r="OL8" s="20" t="s">
        <v>1643</v>
      </c>
      <c r="OM8" s="13" t="s">
        <v>1643</v>
      </c>
      <c r="ON8" s="3" t="s">
        <v>1643</v>
      </c>
      <c r="OO8" s="3" t="s">
        <v>1643</v>
      </c>
      <c r="OP8" s="3" t="s">
        <v>1643</v>
      </c>
      <c r="OQ8" s="3" t="s">
        <v>1643</v>
      </c>
      <c r="OR8" s="3" t="s">
        <v>1643</v>
      </c>
      <c r="OS8" s="3" t="s">
        <v>1643</v>
      </c>
      <c r="OT8" s="3" t="s">
        <v>1643</v>
      </c>
      <c r="OU8" s="20" t="s">
        <v>1643</v>
      </c>
      <c r="OV8" s="13" t="s">
        <v>1643</v>
      </c>
      <c r="OW8" s="3"/>
      <c r="OX8" s="3" t="s">
        <v>1643</v>
      </c>
      <c r="OY8" s="3" t="s">
        <v>1643</v>
      </c>
      <c r="OZ8" s="3" t="s">
        <v>1643</v>
      </c>
      <c r="PA8" s="5" t="s">
        <v>1643</v>
      </c>
      <c r="PB8" s="8" t="s">
        <v>1643</v>
      </c>
      <c r="PC8" s="8" t="s">
        <v>1643</v>
      </c>
      <c r="PD8" s="3" t="s">
        <v>1643</v>
      </c>
      <c r="PE8" s="3" t="s">
        <v>1643</v>
      </c>
      <c r="PF8" s="5" t="s">
        <v>1643</v>
      </c>
      <c r="PG8" s="13" t="s">
        <v>1643</v>
      </c>
      <c r="PH8" s="3" t="s">
        <v>1643</v>
      </c>
      <c r="PI8" s="3" t="s">
        <v>1643</v>
      </c>
      <c r="PJ8" s="3" t="s">
        <v>1643</v>
      </c>
      <c r="PK8" s="3" t="s">
        <v>1643</v>
      </c>
      <c r="PL8" s="3" t="s">
        <v>1643</v>
      </c>
      <c r="PM8" s="3" t="s">
        <v>1643</v>
      </c>
      <c r="PN8" s="3" t="s">
        <v>1643</v>
      </c>
      <c r="PO8" s="20" t="s">
        <v>1643</v>
      </c>
      <c r="PP8" s="13" t="s">
        <v>1643</v>
      </c>
      <c r="PQ8" s="3" t="s">
        <v>1643</v>
      </c>
      <c r="PR8" s="3" t="s">
        <v>1643</v>
      </c>
      <c r="PS8" s="3" t="s">
        <v>1643</v>
      </c>
      <c r="PT8" s="3" t="s">
        <v>1643</v>
      </c>
      <c r="PU8" s="5" t="s">
        <v>1643</v>
      </c>
      <c r="PV8" s="13" t="s">
        <v>1643</v>
      </c>
      <c r="PW8" s="3" t="s">
        <v>1643</v>
      </c>
      <c r="PX8" s="3" t="s">
        <v>1643</v>
      </c>
      <c r="PY8" s="3" t="s">
        <v>1643</v>
      </c>
      <c r="PZ8" s="5" t="s">
        <v>1643</v>
      </c>
      <c r="QA8" s="13" t="s">
        <v>1643</v>
      </c>
      <c r="QB8" s="3" t="s">
        <v>1643</v>
      </c>
      <c r="QC8" s="3" t="s">
        <v>1643</v>
      </c>
      <c r="QD8" s="3" t="s">
        <v>1643</v>
      </c>
      <c r="QE8" s="3" t="s">
        <v>1643</v>
      </c>
      <c r="QF8" s="3" t="s">
        <v>1643</v>
      </c>
      <c r="QG8" s="3" t="s">
        <v>1643</v>
      </c>
      <c r="QH8" s="3" t="s">
        <v>1643</v>
      </c>
      <c r="QI8" s="5" t="s">
        <v>1643</v>
      </c>
      <c r="QJ8" s="13" t="s">
        <v>1643</v>
      </c>
      <c r="QK8" s="3" t="s">
        <v>1643</v>
      </c>
      <c r="QL8" s="3" t="s">
        <v>1643</v>
      </c>
      <c r="QM8" s="3" t="s">
        <v>1643</v>
      </c>
      <c r="QN8" s="3" t="s">
        <v>1643</v>
      </c>
      <c r="QO8" s="3" t="s">
        <v>1643</v>
      </c>
      <c r="QP8" s="20" t="s">
        <v>1643</v>
      </c>
      <c r="QQ8" s="13" t="s">
        <v>1643</v>
      </c>
      <c r="QR8" s="3" t="s">
        <v>1643</v>
      </c>
      <c r="QS8" s="3" t="s">
        <v>1643</v>
      </c>
      <c r="QT8" s="3" t="s">
        <v>1643</v>
      </c>
      <c r="QU8" s="20" t="s">
        <v>1643</v>
      </c>
      <c r="QV8" s="16" t="s">
        <v>1643</v>
      </c>
      <c r="QW8" s="13" t="s">
        <v>1643</v>
      </c>
      <c r="QX8" s="3" t="s">
        <v>1643</v>
      </c>
      <c r="QY8" s="3" t="s">
        <v>1643</v>
      </c>
      <c r="QZ8" s="3" t="s">
        <v>1643</v>
      </c>
      <c r="RA8" s="3" t="s">
        <v>1643</v>
      </c>
      <c r="RB8" s="3" t="s">
        <v>1643</v>
      </c>
      <c r="RC8" s="3" t="s">
        <v>1643</v>
      </c>
      <c r="RD8" s="3" t="s">
        <v>1643</v>
      </c>
      <c r="RE8" s="3" t="s">
        <v>1643</v>
      </c>
      <c r="RF8" s="3" t="s">
        <v>1643</v>
      </c>
      <c r="RG8" s="3" t="s">
        <v>1643</v>
      </c>
      <c r="RH8" s="3" t="s">
        <v>1643</v>
      </c>
      <c r="RI8" s="3" t="s">
        <v>1643</v>
      </c>
      <c r="RJ8" s="3" t="s">
        <v>1643</v>
      </c>
      <c r="RK8" s="3" t="s">
        <v>1643</v>
      </c>
      <c r="RL8" s="3" t="s">
        <v>1643</v>
      </c>
      <c r="RM8" s="3" t="s">
        <v>1643</v>
      </c>
      <c r="RN8" s="3" t="s">
        <v>1643</v>
      </c>
      <c r="RO8" s="3" t="s">
        <v>1643</v>
      </c>
      <c r="RP8" s="3" t="s">
        <v>1643</v>
      </c>
      <c r="RQ8" s="3" t="s">
        <v>1643</v>
      </c>
      <c r="RR8" s="3" t="s">
        <v>1643</v>
      </c>
      <c r="RS8" s="3" t="s">
        <v>1643</v>
      </c>
      <c r="RT8" s="3" t="s">
        <v>1643</v>
      </c>
      <c r="RU8" s="3" t="s">
        <v>1643</v>
      </c>
      <c r="RV8" s="3" t="s">
        <v>1643</v>
      </c>
      <c r="RW8" s="3" t="s">
        <v>1643</v>
      </c>
      <c r="RX8" s="3" t="s">
        <v>1643</v>
      </c>
      <c r="RY8" s="3" t="s">
        <v>1643</v>
      </c>
      <c r="RZ8" s="3" t="s">
        <v>1643</v>
      </c>
      <c r="SA8" s="3" t="s">
        <v>1643</v>
      </c>
      <c r="SB8" s="3" t="s">
        <v>1643</v>
      </c>
      <c r="SC8" s="3" t="s">
        <v>1643</v>
      </c>
      <c r="SD8" s="3" t="s">
        <v>1643</v>
      </c>
      <c r="SE8" s="3" t="s">
        <v>1643</v>
      </c>
      <c r="SF8" s="3" t="s">
        <v>1643</v>
      </c>
      <c r="SG8" s="3" t="s">
        <v>1643</v>
      </c>
      <c r="SH8" s="3" t="s">
        <v>1643</v>
      </c>
      <c r="SI8" s="3" t="s">
        <v>1643</v>
      </c>
      <c r="SJ8" s="3" t="s">
        <v>1643</v>
      </c>
      <c r="SK8" s="3" t="s">
        <v>1643</v>
      </c>
      <c r="SL8" s="3" t="s">
        <v>1643</v>
      </c>
      <c r="SM8" s="3" t="s">
        <v>1643</v>
      </c>
      <c r="SN8" s="3" t="s">
        <v>1643</v>
      </c>
      <c r="SO8" s="3" t="s">
        <v>1643</v>
      </c>
      <c r="SP8" s="20" t="s">
        <v>1643</v>
      </c>
      <c r="SQ8" s="13" t="s">
        <v>1643</v>
      </c>
      <c r="SR8" s="3" t="s">
        <v>1643</v>
      </c>
      <c r="SS8" s="3" t="s">
        <v>1643</v>
      </c>
      <c r="ST8" s="3" t="s">
        <v>1643</v>
      </c>
      <c r="SU8" s="3" t="s">
        <v>1643</v>
      </c>
      <c r="SV8" s="3" t="s">
        <v>1643</v>
      </c>
      <c r="SW8" s="3" t="s">
        <v>1643</v>
      </c>
      <c r="SX8" s="20" t="s">
        <v>1643</v>
      </c>
      <c r="SY8" s="13" t="s">
        <v>1643</v>
      </c>
      <c r="SZ8" s="3" t="s">
        <v>1643</v>
      </c>
      <c r="TA8" s="3" t="s">
        <v>1643</v>
      </c>
      <c r="TB8" s="3" t="s">
        <v>1643</v>
      </c>
      <c r="TC8" s="3" t="s">
        <v>1643</v>
      </c>
      <c r="TD8" s="3" t="s">
        <v>1643</v>
      </c>
      <c r="TE8" s="20" t="s">
        <v>1643</v>
      </c>
      <c r="TF8" s="13" t="s">
        <v>1643</v>
      </c>
      <c r="TG8" s="3" t="s">
        <v>1643</v>
      </c>
      <c r="TH8" s="3" t="s">
        <v>1643</v>
      </c>
      <c r="TI8" s="3" t="s">
        <v>1643</v>
      </c>
      <c r="TJ8" s="3" t="s">
        <v>1643</v>
      </c>
      <c r="TK8" s="3" t="s">
        <v>1643</v>
      </c>
      <c r="TL8" s="3" t="s">
        <v>1643</v>
      </c>
      <c r="TM8" s="3" t="s">
        <v>1643</v>
      </c>
      <c r="TN8" s="3" t="s">
        <v>1643</v>
      </c>
      <c r="TO8" s="3" t="s">
        <v>1643</v>
      </c>
      <c r="TP8" s="3" t="s">
        <v>1643</v>
      </c>
      <c r="TQ8" s="20" t="s">
        <v>1643</v>
      </c>
      <c r="TR8" s="13" t="s">
        <v>110</v>
      </c>
      <c r="TS8" s="3" t="s">
        <v>1643</v>
      </c>
      <c r="TT8" s="5" t="s">
        <v>110</v>
      </c>
      <c r="TU8" s="13" t="s">
        <v>129</v>
      </c>
      <c r="TV8" s="3" t="s">
        <v>131</v>
      </c>
      <c r="TW8" s="3" t="s">
        <v>129</v>
      </c>
      <c r="TX8" s="3" t="s">
        <v>129</v>
      </c>
      <c r="TY8" s="3" t="s">
        <v>132</v>
      </c>
      <c r="TZ8" s="3" t="s">
        <v>131</v>
      </c>
      <c r="UA8" s="3" t="s">
        <v>132</v>
      </c>
      <c r="UB8" s="3" t="s">
        <v>132</v>
      </c>
      <c r="UC8" s="3" t="s">
        <v>130</v>
      </c>
      <c r="UD8" s="3" t="s">
        <v>132</v>
      </c>
      <c r="UE8" s="3" t="s">
        <v>132</v>
      </c>
      <c r="UF8" s="3" t="s">
        <v>132</v>
      </c>
      <c r="UG8" s="3" t="s">
        <v>132</v>
      </c>
      <c r="UH8" s="3" t="s">
        <v>132</v>
      </c>
      <c r="UI8" s="3" t="s">
        <v>132</v>
      </c>
      <c r="UJ8" s="5" t="s">
        <v>1643</v>
      </c>
      <c r="UK8" s="13" t="s">
        <v>196</v>
      </c>
      <c r="UL8" s="3" t="s">
        <v>1643</v>
      </c>
      <c r="UM8" s="3" t="s">
        <v>1643</v>
      </c>
      <c r="UN8" s="3" t="s">
        <v>1643</v>
      </c>
      <c r="UO8" s="3" t="s">
        <v>1643</v>
      </c>
      <c r="UP8" s="3" t="s">
        <v>1643</v>
      </c>
      <c r="UQ8" s="3" t="s">
        <v>1643</v>
      </c>
      <c r="UR8" s="5" t="s">
        <v>1643</v>
      </c>
      <c r="US8" s="13" t="s">
        <v>1643</v>
      </c>
      <c r="UT8" s="3" t="s">
        <v>232</v>
      </c>
      <c r="UU8" s="3" t="s">
        <v>1643</v>
      </c>
      <c r="UV8" s="3" t="s">
        <v>1643</v>
      </c>
      <c r="UW8" s="3" t="s">
        <v>235</v>
      </c>
      <c r="UX8" s="3" t="s">
        <v>1643</v>
      </c>
      <c r="UY8" s="3" t="s">
        <v>1643</v>
      </c>
      <c r="UZ8" s="5" t="s">
        <v>1643</v>
      </c>
      <c r="VA8" s="13" t="s">
        <v>132</v>
      </c>
      <c r="VB8" s="3" t="s">
        <v>127</v>
      </c>
      <c r="VC8" s="3" t="s">
        <v>132</v>
      </c>
      <c r="VD8" s="3" t="s">
        <v>127</v>
      </c>
      <c r="VE8" s="3" t="s">
        <v>129</v>
      </c>
      <c r="VF8" s="3" t="s">
        <v>130</v>
      </c>
      <c r="VG8" s="3" t="s">
        <v>132</v>
      </c>
      <c r="VH8" s="3" t="s">
        <v>129</v>
      </c>
      <c r="VI8" s="3" t="s">
        <v>132</v>
      </c>
      <c r="VJ8" s="3" t="s">
        <v>127</v>
      </c>
      <c r="VK8" s="3" t="s">
        <v>127</v>
      </c>
      <c r="VL8" s="3" t="s">
        <v>132</v>
      </c>
      <c r="VM8" s="3" t="s">
        <v>127</v>
      </c>
      <c r="VN8" s="3" t="s">
        <v>127</v>
      </c>
      <c r="VO8" s="3" t="s">
        <v>127</v>
      </c>
      <c r="VP8" s="3" t="s">
        <v>131</v>
      </c>
      <c r="VQ8" s="3" t="s">
        <v>127</v>
      </c>
      <c r="VR8" s="3" t="s">
        <v>130</v>
      </c>
      <c r="VS8" s="3" t="s">
        <v>130</v>
      </c>
      <c r="VT8" s="3" t="s">
        <v>127</v>
      </c>
      <c r="VU8" s="3" t="s">
        <v>132</v>
      </c>
      <c r="VV8" s="3" t="s">
        <v>132</v>
      </c>
      <c r="VW8" s="3" t="s">
        <v>132</v>
      </c>
      <c r="VX8" s="3" t="s">
        <v>245</v>
      </c>
      <c r="VY8" s="3" t="s">
        <v>129</v>
      </c>
      <c r="VZ8" s="3" t="s">
        <v>132</v>
      </c>
      <c r="WA8" s="3" t="s">
        <v>132</v>
      </c>
      <c r="WB8" s="3" t="s">
        <v>131</v>
      </c>
      <c r="WC8" s="3" t="s">
        <v>131</v>
      </c>
      <c r="WD8" s="3" t="s">
        <v>131</v>
      </c>
      <c r="WE8" s="3" t="s">
        <v>132</v>
      </c>
      <c r="WF8" s="3" t="s">
        <v>129</v>
      </c>
      <c r="WG8" s="3" t="s">
        <v>129</v>
      </c>
      <c r="WH8" s="3" t="s">
        <v>129</v>
      </c>
      <c r="WI8" s="3" t="s">
        <v>131</v>
      </c>
      <c r="WJ8" s="3" t="s">
        <v>129</v>
      </c>
      <c r="WK8" s="3" t="s">
        <v>129</v>
      </c>
      <c r="WL8" s="3" t="s">
        <v>131</v>
      </c>
      <c r="WM8" s="3" t="s">
        <v>132</v>
      </c>
      <c r="WN8" s="3" t="s">
        <v>129</v>
      </c>
      <c r="WO8" s="3" t="s">
        <v>132</v>
      </c>
      <c r="WP8" s="3" t="s">
        <v>132</v>
      </c>
      <c r="WQ8" s="3" t="s">
        <v>132</v>
      </c>
      <c r="WR8" s="3" t="s">
        <v>129</v>
      </c>
      <c r="WS8" s="3" t="s">
        <v>131</v>
      </c>
      <c r="WT8" s="3" t="s">
        <v>129</v>
      </c>
      <c r="WU8" s="3" t="s">
        <v>129</v>
      </c>
      <c r="WV8" s="3" t="s">
        <v>129</v>
      </c>
      <c r="WW8" s="3" t="s">
        <v>129</v>
      </c>
      <c r="WX8" s="3" t="s">
        <v>129</v>
      </c>
      <c r="WY8" s="3" t="s">
        <v>127</v>
      </c>
      <c r="WZ8" s="3" t="s">
        <v>127</v>
      </c>
      <c r="XA8" s="3" t="s">
        <v>132</v>
      </c>
      <c r="XB8" s="3" t="s">
        <v>127</v>
      </c>
      <c r="XC8" s="3" t="s">
        <v>129</v>
      </c>
      <c r="XD8" s="3" t="s">
        <v>129</v>
      </c>
      <c r="XE8" s="3" t="s">
        <v>129</v>
      </c>
      <c r="XF8" s="3" t="s">
        <v>127</v>
      </c>
      <c r="XG8" s="3" t="s">
        <v>127</v>
      </c>
      <c r="XH8" s="3" t="s">
        <v>127</v>
      </c>
      <c r="XI8" s="3" t="s">
        <v>127</v>
      </c>
      <c r="XJ8" s="3" t="s">
        <v>127</v>
      </c>
      <c r="XK8" s="3" t="s">
        <v>127</v>
      </c>
      <c r="XL8" s="3" t="s">
        <v>127</v>
      </c>
      <c r="XM8" s="5" t="s">
        <v>111</v>
      </c>
      <c r="XN8" s="13" t="s">
        <v>353</v>
      </c>
      <c r="XO8" s="3" t="s">
        <v>354</v>
      </c>
      <c r="XP8" s="3" t="s">
        <v>355</v>
      </c>
      <c r="XQ8" s="3" t="s">
        <v>1643</v>
      </c>
      <c r="XR8" s="3" t="s">
        <v>1643</v>
      </c>
      <c r="XS8" s="3" t="s">
        <v>111</v>
      </c>
      <c r="XT8" s="5" t="s">
        <v>1643</v>
      </c>
      <c r="XU8" s="13" t="s">
        <v>111</v>
      </c>
      <c r="XV8" s="3" t="s">
        <v>1643</v>
      </c>
      <c r="XW8" s="3" t="s">
        <v>1643</v>
      </c>
      <c r="XX8" s="3" t="s">
        <v>111</v>
      </c>
      <c r="XY8" s="3" t="s">
        <v>1643</v>
      </c>
      <c r="XZ8" s="3" t="s">
        <v>1643</v>
      </c>
      <c r="YA8" s="3" t="s">
        <v>110</v>
      </c>
      <c r="YB8" s="3" t="s">
        <v>111</v>
      </c>
      <c r="YC8" s="3" t="s">
        <v>1643</v>
      </c>
      <c r="YD8" s="3" t="s">
        <v>110</v>
      </c>
      <c r="YE8" s="3" t="s">
        <v>399</v>
      </c>
      <c r="YF8" s="3" t="s">
        <v>111</v>
      </c>
      <c r="YG8" s="3" t="s">
        <v>1643</v>
      </c>
      <c r="YH8" s="3" t="s">
        <v>111</v>
      </c>
      <c r="YI8" s="3" t="s">
        <v>1643</v>
      </c>
      <c r="YJ8" s="3" t="s">
        <v>1643</v>
      </c>
      <c r="YK8" s="3" t="s">
        <v>110</v>
      </c>
      <c r="YL8" s="3" t="s">
        <v>111</v>
      </c>
      <c r="YM8" s="3" t="s">
        <v>1643</v>
      </c>
      <c r="YN8" s="3" t="s">
        <v>110</v>
      </c>
      <c r="YO8" s="3" t="s">
        <v>111</v>
      </c>
      <c r="YP8" s="3" t="s">
        <v>1643</v>
      </c>
      <c r="YQ8" s="3" t="s">
        <v>110</v>
      </c>
      <c r="YR8" s="3" t="s">
        <v>111</v>
      </c>
      <c r="YS8" s="3" t="s">
        <v>1643</v>
      </c>
      <c r="YT8" s="3" t="s">
        <v>110</v>
      </c>
      <c r="YU8" s="3" t="s">
        <v>111</v>
      </c>
      <c r="YV8" s="3" t="s">
        <v>1643</v>
      </c>
      <c r="YW8" s="3" t="s">
        <v>110</v>
      </c>
      <c r="YX8" s="3" t="s">
        <v>446</v>
      </c>
      <c r="YY8" s="3" t="s">
        <v>111</v>
      </c>
      <c r="YZ8" s="3" t="s">
        <v>1643</v>
      </c>
      <c r="ZA8" s="3" t="s">
        <v>110</v>
      </c>
      <c r="ZB8" s="3" t="s">
        <v>467</v>
      </c>
      <c r="ZC8" s="3" t="s">
        <v>111</v>
      </c>
      <c r="ZD8" s="5" t="s">
        <v>1643</v>
      </c>
      <c r="ZE8" s="3" t="s">
        <v>1650</v>
      </c>
      <c r="ZF8" s="3"/>
      <c r="ZG8" s="5"/>
      <c r="ZH8" s="18" t="s">
        <v>500</v>
      </c>
      <c r="ZI8" s="13" t="s">
        <v>1643</v>
      </c>
      <c r="ZJ8" s="3" t="s">
        <v>484</v>
      </c>
      <c r="ZK8" s="3" t="s">
        <v>486</v>
      </c>
      <c r="ZL8" s="3" t="s">
        <v>1643</v>
      </c>
      <c r="ZM8" s="3" t="s">
        <v>1643</v>
      </c>
      <c r="ZN8" s="3" t="s">
        <v>1643</v>
      </c>
      <c r="ZO8" s="3" t="s">
        <v>496</v>
      </c>
      <c r="ZP8" s="3" t="s">
        <v>497</v>
      </c>
      <c r="ZQ8" s="3" t="s">
        <v>498</v>
      </c>
      <c r="ZR8" s="5" t="s">
        <v>1643</v>
      </c>
      <c r="ZS8" s="13" t="s">
        <v>111</v>
      </c>
      <c r="ZT8" s="3" t="s">
        <v>111</v>
      </c>
      <c r="ZU8" s="3" t="s">
        <v>110</v>
      </c>
      <c r="ZV8" s="3" t="s">
        <v>111</v>
      </c>
      <c r="ZW8" s="3" t="s">
        <v>110</v>
      </c>
      <c r="ZX8" s="3" t="s">
        <v>1643</v>
      </c>
      <c r="ZY8" s="3" t="s">
        <v>1643</v>
      </c>
      <c r="ZZ8" s="3" t="s">
        <v>1643</v>
      </c>
      <c r="AAA8" s="5" t="s">
        <v>1643</v>
      </c>
      <c r="AAB8" s="13" t="s">
        <v>111</v>
      </c>
      <c r="AAC8" s="5" t="s">
        <v>1643</v>
      </c>
      <c r="AAD8" s="13" t="s">
        <v>526</v>
      </c>
      <c r="AAE8" s="3" t="s">
        <v>110</v>
      </c>
      <c r="AAF8" s="3" t="s">
        <v>110</v>
      </c>
      <c r="AAG8" s="3" t="s">
        <v>110</v>
      </c>
      <c r="AAH8" s="3" t="s">
        <v>111</v>
      </c>
      <c r="AAI8" s="3" t="s">
        <v>111</v>
      </c>
      <c r="AAJ8" s="5" t="s">
        <v>110</v>
      </c>
      <c r="AAK8" s="13" t="s">
        <v>111</v>
      </c>
      <c r="AAL8" s="13" t="s">
        <v>1643</v>
      </c>
      <c r="AAM8" s="3" t="s">
        <v>1643</v>
      </c>
      <c r="AAN8" s="3" t="s">
        <v>1643</v>
      </c>
      <c r="AAO8" s="3" t="s">
        <v>1643</v>
      </c>
      <c r="AAP8" s="3" t="s">
        <v>1643</v>
      </c>
      <c r="AAQ8" s="20"/>
      <c r="AAR8" s="5" t="s">
        <v>1643</v>
      </c>
      <c r="AAS8" s="13" t="s">
        <v>1643</v>
      </c>
      <c r="AAT8" s="3" t="s">
        <v>1643</v>
      </c>
      <c r="AAU8" s="3" t="s">
        <v>1643</v>
      </c>
      <c r="AAV8" s="3" t="s">
        <v>1643</v>
      </c>
      <c r="AAW8" s="3" t="s">
        <v>1643</v>
      </c>
      <c r="AAX8" s="3" t="s">
        <v>1643</v>
      </c>
      <c r="AAY8" s="5" t="s">
        <v>1643</v>
      </c>
      <c r="AAZ8" s="13" t="s">
        <v>1643</v>
      </c>
      <c r="ABA8" s="3" t="s">
        <v>1643</v>
      </c>
      <c r="ABB8" s="3" t="s">
        <v>1643</v>
      </c>
      <c r="ABC8" s="3" t="s">
        <v>1643</v>
      </c>
      <c r="ABD8" s="3" t="s">
        <v>1643</v>
      </c>
      <c r="ABE8" s="3" t="s">
        <v>1643</v>
      </c>
      <c r="ABF8" s="5" t="s">
        <v>1643</v>
      </c>
      <c r="ABG8" s="13" t="s">
        <v>1643</v>
      </c>
      <c r="ABH8" s="3" t="s">
        <v>1643</v>
      </c>
      <c r="ABI8" s="3" t="s">
        <v>1643</v>
      </c>
      <c r="ABJ8" s="3" t="s">
        <v>1643</v>
      </c>
      <c r="ABK8" s="3" t="s">
        <v>1643</v>
      </c>
      <c r="ABL8" s="3" t="s">
        <v>1643</v>
      </c>
      <c r="ABM8" s="5" t="s">
        <v>1643</v>
      </c>
      <c r="ABN8" s="13" t="s">
        <v>1643</v>
      </c>
      <c r="ABO8" s="3" t="s">
        <v>1643</v>
      </c>
      <c r="ABP8" s="3" t="s">
        <v>1643</v>
      </c>
      <c r="ABQ8" s="3" t="s">
        <v>1643</v>
      </c>
      <c r="ABR8" s="3" t="s">
        <v>1643</v>
      </c>
      <c r="ABS8" s="3" t="s">
        <v>1643</v>
      </c>
      <c r="ABT8" s="3" t="s">
        <v>1643</v>
      </c>
      <c r="ABU8" s="3" t="s">
        <v>1643</v>
      </c>
      <c r="ABV8" s="5" t="s">
        <v>1643</v>
      </c>
      <c r="ABW8" s="13" t="s">
        <v>110</v>
      </c>
      <c r="ABX8" s="3" t="s">
        <v>1651</v>
      </c>
      <c r="ABY8" s="3" t="s">
        <v>1643</v>
      </c>
      <c r="ABZ8" s="3" t="s">
        <v>1643</v>
      </c>
      <c r="ACA8" s="3" t="s">
        <v>1643</v>
      </c>
      <c r="ACB8" s="5" t="s">
        <v>545</v>
      </c>
      <c r="ACC8" s="13" t="s">
        <v>1652</v>
      </c>
      <c r="ACD8" s="3" t="s">
        <v>1643</v>
      </c>
      <c r="ACE8" s="3" t="s">
        <v>1643</v>
      </c>
      <c r="ACF8" s="3" t="s">
        <v>545</v>
      </c>
      <c r="ACG8" s="5"/>
      <c r="ACH8" s="13" t="s">
        <v>1643</v>
      </c>
      <c r="ACI8" s="3" t="s">
        <v>1643</v>
      </c>
      <c r="ACJ8" s="3" t="s">
        <v>1643</v>
      </c>
      <c r="ACK8" s="3" t="s">
        <v>1643</v>
      </c>
      <c r="ACL8" s="5" t="s">
        <v>1643</v>
      </c>
      <c r="ACM8" s="13" t="s">
        <v>136</v>
      </c>
      <c r="ACN8" s="3" t="s">
        <v>1643</v>
      </c>
      <c r="ACO8" s="3" t="s">
        <v>140</v>
      </c>
      <c r="ACP8" s="3" t="s">
        <v>144</v>
      </c>
      <c r="ACQ8" s="3" t="s">
        <v>156</v>
      </c>
      <c r="ACR8" s="3" t="s">
        <v>558</v>
      </c>
      <c r="ACS8" s="3" t="s">
        <v>567</v>
      </c>
      <c r="ACT8" s="3" t="s">
        <v>1643</v>
      </c>
      <c r="ACU8" s="20" t="s">
        <v>1643</v>
      </c>
      <c r="ACV8" s="13" t="s">
        <v>110</v>
      </c>
      <c r="ACW8" s="3" t="s">
        <v>1653</v>
      </c>
      <c r="ACX8" s="3" t="s">
        <v>1643</v>
      </c>
      <c r="ACY8" s="3" t="s">
        <v>1643</v>
      </c>
      <c r="ACZ8" s="3" t="s">
        <v>1643</v>
      </c>
      <c r="ADA8" s="5" t="s">
        <v>545</v>
      </c>
      <c r="ADB8" s="13" t="s">
        <v>1643</v>
      </c>
      <c r="ADC8" s="8" t="s">
        <v>1643</v>
      </c>
      <c r="ADD8" s="3" t="s">
        <v>1643</v>
      </c>
      <c r="ADE8" s="3" t="s">
        <v>1643</v>
      </c>
      <c r="ADF8" s="5" t="s">
        <v>1643</v>
      </c>
      <c r="ADG8" s="13" t="s">
        <v>1643</v>
      </c>
      <c r="ADH8" s="8" t="s">
        <v>1643</v>
      </c>
      <c r="ADI8" s="3" t="s">
        <v>1643</v>
      </c>
      <c r="ADJ8" s="3" t="s">
        <v>1643</v>
      </c>
      <c r="ADK8" s="5" t="s">
        <v>1643</v>
      </c>
      <c r="ADL8" s="13" t="s">
        <v>1643</v>
      </c>
      <c r="ADM8" s="8" t="s">
        <v>1643</v>
      </c>
      <c r="ADN8" s="3" t="s">
        <v>1643</v>
      </c>
      <c r="ADO8" s="3" t="s">
        <v>1643</v>
      </c>
      <c r="ADP8" s="5" t="s">
        <v>1643</v>
      </c>
      <c r="ADQ8" s="13" t="s">
        <v>1643</v>
      </c>
      <c r="ADR8" s="3" t="s">
        <v>1643</v>
      </c>
      <c r="ADS8" s="3" t="s">
        <v>1643</v>
      </c>
      <c r="ADT8" s="3" t="s">
        <v>1643</v>
      </c>
      <c r="ADU8" s="3" t="s">
        <v>1643</v>
      </c>
      <c r="ADV8" s="3" t="s">
        <v>1643</v>
      </c>
      <c r="ADW8" s="3" t="s">
        <v>1643</v>
      </c>
      <c r="ADX8" s="3" t="s">
        <v>568</v>
      </c>
      <c r="ADY8" s="5" t="s">
        <v>1643</v>
      </c>
      <c r="ADZ8" s="13" t="s">
        <v>1643</v>
      </c>
      <c r="AEA8" s="3" t="s">
        <v>584</v>
      </c>
      <c r="AEB8" s="3" t="s">
        <v>1643</v>
      </c>
      <c r="AEC8" s="3" t="s">
        <v>1643</v>
      </c>
      <c r="AED8" s="3" t="s">
        <v>1643</v>
      </c>
      <c r="AEE8" s="3" t="s">
        <v>1643</v>
      </c>
      <c r="AEF8" s="5" t="s">
        <v>1643</v>
      </c>
      <c r="AEG8" s="13" t="s">
        <v>110</v>
      </c>
      <c r="AEH8" s="3" t="s">
        <v>1654</v>
      </c>
      <c r="AEI8" s="3" t="s">
        <v>111</v>
      </c>
      <c r="AEJ8" s="3" t="s">
        <v>1643</v>
      </c>
      <c r="AEK8" s="5" t="s">
        <v>1643</v>
      </c>
      <c r="AEL8" s="18" t="s">
        <v>1643</v>
      </c>
    </row>
    <row r="9" spans="1:818" ht="348" x14ac:dyDescent="0.35">
      <c r="A9" s="1">
        <v>45576.922743055555</v>
      </c>
      <c r="B9" s="2">
        <v>45577.509814814817</v>
      </c>
      <c r="C9" s="4">
        <v>100</v>
      </c>
      <c r="D9" s="4">
        <v>50722</v>
      </c>
      <c r="E9" s="3" t="s">
        <v>1640</v>
      </c>
      <c r="F9" s="2">
        <v>45577.509827708331</v>
      </c>
      <c r="G9" s="3" t="s">
        <v>1655</v>
      </c>
      <c r="H9" s="4">
        <v>1</v>
      </c>
      <c r="I9" s="3" t="s">
        <v>1642</v>
      </c>
      <c r="J9" s="3" t="s">
        <v>1642</v>
      </c>
      <c r="K9" s="3" t="s">
        <v>1642</v>
      </c>
      <c r="L9" s="3" t="s">
        <v>1642</v>
      </c>
      <c r="M9" s="3" t="s">
        <v>1642</v>
      </c>
      <c r="N9" s="3" t="s">
        <v>1642</v>
      </c>
      <c r="O9" s="3" t="s">
        <v>110</v>
      </c>
      <c r="P9" s="3" t="s">
        <v>1643</v>
      </c>
      <c r="Q9" s="3" t="s">
        <v>1643</v>
      </c>
      <c r="R9" s="20" t="s">
        <v>110</v>
      </c>
      <c r="S9" s="127">
        <v>67</v>
      </c>
      <c r="T9" s="124"/>
      <c r="U9" s="3"/>
      <c r="V9" s="3" t="s">
        <v>20</v>
      </c>
      <c r="W9" s="3" t="s">
        <v>110</v>
      </c>
      <c r="X9" s="3" t="s">
        <v>47</v>
      </c>
      <c r="Y9" s="3" t="s">
        <v>106</v>
      </c>
      <c r="Z9" s="3" t="s">
        <v>12</v>
      </c>
      <c r="AA9" s="405">
        <v>414</v>
      </c>
      <c r="AB9" s="3" t="s">
        <v>25</v>
      </c>
      <c r="AC9" s="3" t="s">
        <v>110</v>
      </c>
      <c r="AD9" s="3" t="s">
        <v>1643</v>
      </c>
      <c r="AE9" s="13" t="s">
        <v>1643</v>
      </c>
      <c r="AF9" s="20" t="s">
        <v>1643</v>
      </c>
      <c r="AG9" s="18" t="s">
        <v>1643</v>
      </c>
      <c r="AH9" s="13"/>
      <c r="AI9" s="31"/>
      <c r="AJ9" s="13" t="s">
        <v>1643</v>
      </c>
      <c r="AK9" s="3" t="s">
        <v>1643</v>
      </c>
      <c r="AL9" s="3" t="s">
        <v>1643</v>
      </c>
      <c r="AM9" s="3" t="s">
        <v>1643</v>
      </c>
      <c r="AN9" s="3" t="s">
        <v>1643</v>
      </c>
      <c r="AO9" s="3" t="s">
        <v>1643</v>
      </c>
      <c r="AP9" s="3" t="s">
        <v>1643</v>
      </c>
      <c r="AQ9" s="3" t="s">
        <v>1643</v>
      </c>
      <c r="AR9" s="3" t="s">
        <v>1643</v>
      </c>
      <c r="AS9" s="3" t="s">
        <v>1643</v>
      </c>
      <c r="AT9" s="3" t="s">
        <v>1643</v>
      </c>
      <c r="AU9" s="3" t="s">
        <v>1643</v>
      </c>
      <c r="AV9" s="3" t="s">
        <v>1643</v>
      </c>
      <c r="AW9" s="3" t="s">
        <v>1643</v>
      </c>
      <c r="AX9" s="3" t="s">
        <v>1643</v>
      </c>
      <c r="AY9" s="3" t="s">
        <v>1643</v>
      </c>
      <c r="AZ9" s="3" t="s">
        <v>1643</v>
      </c>
      <c r="BA9" s="3" t="s">
        <v>1643</v>
      </c>
      <c r="BB9" s="3" t="s">
        <v>1643</v>
      </c>
      <c r="BC9" s="3" t="s">
        <v>1643</v>
      </c>
      <c r="BD9" s="3" t="s">
        <v>1643</v>
      </c>
      <c r="BE9" s="3" t="s">
        <v>1643</v>
      </c>
      <c r="BF9" s="3" t="s">
        <v>1643</v>
      </c>
      <c r="BG9" s="3" t="s">
        <v>1643</v>
      </c>
      <c r="BH9" s="3" t="s">
        <v>1643</v>
      </c>
      <c r="BI9" s="3" t="s">
        <v>1643</v>
      </c>
      <c r="BJ9" s="3" t="s">
        <v>1643</v>
      </c>
      <c r="BK9" s="3" t="s">
        <v>1643</v>
      </c>
      <c r="BL9" s="3" t="s">
        <v>1643</v>
      </c>
      <c r="BM9" s="3" t="s">
        <v>1643</v>
      </c>
      <c r="BN9" s="3" t="s">
        <v>1643</v>
      </c>
      <c r="BO9" s="3" t="s">
        <v>1643</v>
      </c>
      <c r="BP9" s="3" t="s">
        <v>1643</v>
      </c>
      <c r="BQ9" s="3" t="s">
        <v>1643</v>
      </c>
      <c r="BR9" s="3" t="s">
        <v>1643</v>
      </c>
      <c r="BS9" s="3" t="s">
        <v>1643</v>
      </c>
      <c r="BT9" s="3" t="s">
        <v>1643</v>
      </c>
      <c r="BU9" s="3" t="s">
        <v>1643</v>
      </c>
      <c r="BV9" s="3" t="s">
        <v>1643</v>
      </c>
      <c r="BW9" s="3" t="s">
        <v>1643</v>
      </c>
      <c r="BX9" s="3" t="s">
        <v>1643</v>
      </c>
      <c r="BY9" s="3" t="s">
        <v>1643</v>
      </c>
      <c r="BZ9" s="20" t="s">
        <v>1643</v>
      </c>
      <c r="CA9" s="8" t="s">
        <v>1643</v>
      </c>
      <c r="CB9" s="3" t="s">
        <v>1643</v>
      </c>
      <c r="CC9" s="3" t="s">
        <v>1643</v>
      </c>
      <c r="CD9" s="3" t="s">
        <v>1643</v>
      </c>
      <c r="CE9" s="3" t="s">
        <v>1643</v>
      </c>
      <c r="CF9" s="3" t="s">
        <v>1643</v>
      </c>
      <c r="CG9" s="3" t="s">
        <v>1643</v>
      </c>
      <c r="CH9" s="3" t="s">
        <v>1643</v>
      </c>
      <c r="CI9" s="3" t="s">
        <v>1643</v>
      </c>
      <c r="CJ9" s="3" t="s">
        <v>1643</v>
      </c>
      <c r="CK9" s="3" t="s">
        <v>1643</v>
      </c>
      <c r="CL9" s="3" t="s">
        <v>1643</v>
      </c>
      <c r="CM9" s="3" t="s">
        <v>1643</v>
      </c>
      <c r="CN9" s="3" t="s">
        <v>1643</v>
      </c>
      <c r="CO9" s="3" t="s">
        <v>1643</v>
      </c>
      <c r="CP9" s="5" t="s">
        <v>1643</v>
      </c>
      <c r="CQ9" s="13" t="s">
        <v>1643</v>
      </c>
      <c r="CR9" s="3" t="s">
        <v>1643</v>
      </c>
      <c r="CS9" s="3" t="s">
        <v>1643</v>
      </c>
      <c r="CT9" s="3" t="s">
        <v>1643</v>
      </c>
      <c r="CU9" s="3" t="s">
        <v>1643</v>
      </c>
      <c r="CV9" s="3" t="s">
        <v>1643</v>
      </c>
      <c r="CW9" s="3" t="s">
        <v>1643</v>
      </c>
      <c r="CX9" s="5" t="s">
        <v>1643</v>
      </c>
      <c r="CY9" s="13" t="s">
        <v>1643</v>
      </c>
      <c r="CZ9" s="3" t="s">
        <v>1643</v>
      </c>
      <c r="DA9" s="3" t="s">
        <v>1643</v>
      </c>
      <c r="DB9" s="3" t="s">
        <v>1643</v>
      </c>
      <c r="DC9" s="3" t="s">
        <v>1643</v>
      </c>
      <c r="DD9" s="3" t="s">
        <v>1643</v>
      </c>
      <c r="DE9" s="3" t="s">
        <v>1643</v>
      </c>
      <c r="DF9" s="5" t="s">
        <v>1643</v>
      </c>
      <c r="DG9" s="13" t="s">
        <v>1643</v>
      </c>
      <c r="DH9" s="3" t="s">
        <v>1643</v>
      </c>
      <c r="DI9" s="3" t="s">
        <v>1643</v>
      </c>
      <c r="DJ9" s="5" t="s">
        <v>1643</v>
      </c>
      <c r="DK9" s="13" t="s">
        <v>1643</v>
      </c>
      <c r="DL9" s="3" t="s">
        <v>1643</v>
      </c>
      <c r="DM9" s="3" t="s">
        <v>1643</v>
      </c>
      <c r="DN9" s="5" t="s">
        <v>1643</v>
      </c>
      <c r="DO9" s="13" t="s">
        <v>1643</v>
      </c>
      <c r="DP9" s="5" t="s">
        <v>1643</v>
      </c>
      <c r="DQ9" s="13" t="s">
        <v>1643</v>
      </c>
      <c r="DR9" s="3" t="s">
        <v>1643</v>
      </c>
      <c r="DS9" s="3" t="s">
        <v>1643</v>
      </c>
      <c r="DT9" s="5" t="s">
        <v>1643</v>
      </c>
      <c r="DU9" s="13" t="s">
        <v>1643</v>
      </c>
      <c r="DV9" s="3" t="s">
        <v>1643</v>
      </c>
      <c r="DW9" s="3" t="s">
        <v>1643</v>
      </c>
      <c r="DX9" s="3" t="s">
        <v>1643</v>
      </c>
      <c r="DY9" s="5" t="s">
        <v>1643</v>
      </c>
      <c r="DZ9" s="13" t="s">
        <v>1643</v>
      </c>
      <c r="EA9" s="3" t="s">
        <v>1643</v>
      </c>
      <c r="EB9" s="3" t="s">
        <v>1643</v>
      </c>
      <c r="EC9" s="3" t="s">
        <v>1643</v>
      </c>
      <c r="ED9" s="3" t="s">
        <v>1643</v>
      </c>
      <c r="EE9" s="3" t="s">
        <v>1643</v>
      </c>
      <c r="EF9" s="5" t="s">
        <v>1643</v>
      </c>
      <c r="EG9" s="13" t="s">
        <v>1643</v>
      </c>
      <c r="EH9" s="3" t="s">
        <v>1643</v>
      </c>
      <c r="EI9" s="3" t="s">
        <v>1643</v>
      </c>
      <c r="EJ9" s="3" t="s">
        <v>1643</v>
      </c>
      <c r="EK9" s="3" t="s">
        <v>1643</v>
      </c>
      <c r="EL9" s="20" t="s">
        <v>1643</v>
      </c>
      <c r="EM9" s="13" t="s">
        <v>1643</v>
      </c>
      <c r="EN9" s="3" t="s">
        <v>1643</v>
      </c>
      <c r="EO9" s="3" t="s">
        <v>1643</v>
      </c>
      <c r="EP9" s="3" t="s">
        <v>1643</v>
      </c>
      <c r="EQ9" s="3" t="s">
        <v>1643</v>
      </c>
      <c r="ER9" s="3" t="s">
        <v>1643</v>
      </c>
      <c r="ES9" s="3" t="s">
        <v>1643</v>
      </c>
      <c r="ET9" s="3" t="s">
        <v>1643</v>
      </c>
      <c r="EU9" s="3" t="s">
        <v>1643</v>
      </c>
      <c r="EV9" s="3" t="s">
        <v>1643</v>
      </c>
      <c r="EW9" s="3" t="s">
        <v>1643</v>
      </c>
      <c r="EX9" s="3" t="s">
        <v>1643</v>
      </c>
      <c r="EY9" s="3" t="s">
        <v>1643</v>
      </c>
      <c r="EZ9" s="5" t="s">
        <v>1643</v>
      </c>
      <c r="FA9" s="8" t="s">
        <v>1643</v>
      </c>
      <c r="FB9" s="3" t="s">
        <v>1643</v>
      </c>
      <c r="FC9" s="3" t="s">
        <v>1643</v>
      </c>
      <c r="FD9" s="3" t="s">
        <v>1643</v>
      </c>
      <c r="FE9" s="3" t="s">
        <v>1643</v>
      </c>
      <c r="FF9" s="3" t="s">
        <v>1643</v>
      </c>
      <c r="FG9" s="3" t="s">
        <v>1643</v>
      </c>
      <c r="FH9" s="3" t="s">
        <v>1643</v>
      </c>
      <c r="FI9" s="5" t="s">
        <v>1643</v>
      </c>
      <c r="FJ9" s="8" t="s">
        <v>1643</v>
      </c>
      <c r="FK9" s="3" t="s">
        <v>1643</v>
      </c>
      <c r="FL9" s="3" t="s">
        <v>1643</v>
      </c>
      <c r="FM9" s="5" t="s">
        <v>1643</v>
      </c>
      <c r="FN9" s="8" t="s">
        <v>1643</v>
      </c>
      <c r="FO9" s="3" t="s">
        <v>1643</v>
      </c>
      <c r="FP9" s="3" t="s">
        <v>1643</v>
      </c>
      <c r="FQ9" s="5" t="s">
        <v>1643</v>
      </c>
      <c r="FR9" s="16" t="s">
        <v>1643</v>
      </c>
      <c r="FS9" s="13" t="s">
        <v>1643</v>
      </c>
      <c r="FT9" s="3" t="s">
        <v>1643</v>
      </c>
      <c r="FU9" s="3" t="s">
        <v>1643</v>
      </c>
      <c r="FV9" s="3" t="s">
        <v>1643</v>
      </c>
      <c r="FW9" s="20" t="s">
        <v>1643</v>
      </c>
      <c r="FX9" s="13" t="s">
        <v>1643</v>
      </c>
      <c r="FY9" s="3" t="s">
        <v>1643</v>
      </c>
      <c r="FZ9" s="3" t="s">
        <v>1643</v>
      </c>
      <c r="GA9" s="3" t="s">
        <v>1643</v>
      </c>
      <c r="GB9" s="3" t="s">
        <v>1643</v>
      </c>
      <c r="GC9" s="3" t="s">
        <v>1643</v>
      </c>
      <c r="GD9" s="3" t="s">
        <v>1643</v>
      </c>
      <c r="GE9" s="3" t="s">
        <v>1643</v>
      </c>
      <c r="GF9" s="3" t="s">
        <v>1643</v>
      </c>
      <c r="GG9" s="3" t="s">
        <v>1643</v>
      </c>
      <c r="GH9" s="20" t="s">
        <v>1643</v>
      </c>
      <c r="GI9" s="18" t="s">
        <v>1643</v>
      </c>
      <c r="GJ9" s="8" t="s">
        <v>1643</v>
      </c>
      <c r="GK9" s="3" t="s">
        <v>1643</v>
      </c>
      <c r="GL9" s="3" t="s">
        <v>1643</v>
      </c>
      <c r="GM9" s="3" t="s">
        <v>1643</v>
      </c>
      <c r="GN9" s="3" t="s">
        <v>1643</v>
      </c>
      <c r="GO9" s="3" t="s">
        <v>1643</v>
      </c>
      <c r="GP9" s="3" t="s">
        <v>1643</v>
      </c>
      <c r="GQ9" s="3" t="s">
        <v>1643</v>
      </c>
      <c r="GR9" s="3" t="s">
        <v>1643</v>
      </c>
      <c r="GS9" s="20" t="s">
        <v>1643</v>
      </c>
      <c r="GT9" s="13" t="s">
        <v>1643</v>
      </c>
      <c r="GU9" s="3" t="s">
        <v>1643</v>
      </c>
      <c r="GV9" s="3" t="s">
        <v>1643</v>
      </c>
      <c r="GW9" s="3" t="s">
        <v>1643</v>
      </c>
      <c r="GX9" s="3" t="s">
        <v>1643</v>
      </c>
      <c r="GY9" s="3" t="s">
        <v>1643</v>
      </c>
      <c r="GZ9" s="3" t="s">
        <v>1643</v>
      </c>
      <c r="HA9" s="3" t="s">
        <v>1643</v>
      </c>
      <c r="HB9" s="3" t="s">
        <v>1643</v>
      </c>
      <c r="HC9" s="3" t="s">
        <v>1643</v>
      </c>
      <c r="HD9" s="3" t="s">
        <v>1643</v>
      </c>
      <c r="HE9" s="3" t="s">
        <v>1643</v>
      </c>
      <c r="HF9" s="3" t="s">
        <v>1643</v>
      </c>
      <c r="HG9" s="3" t="s">
        <v>1643</v>
      </c>
      <c r="HH9" s="3" t="s">
        <v>1643</v>
      </c>
      <c r="HI9" s="5" t="s">
        <v>1643</v>
      </c>
      <c r="HJ9" s="13" t="s">
        <v>1643</v>
      </c>
      <c r="HK9" s="3" t="s">
        <v>1643</v>
      </c>
      <c r="HL9" s="3" t="s">
        <v>1643</v>
      </c>
      <c r="HM9" s="3" t="s">
        <v>1643</v>
      </c>
      <c r="HN9" s="3" t="s">
        <v>1643</v>
      </c>
      <c r="HO9" s="3" t="s">
        <v>1643</v>
      </c>
      <c r="HP9" s="3" t="s">
        <v>1643</v>
      </c>
      <c r="HQ9" s="5" t="s">
        <v>1643</v>
      </c>
      <c r="HR9" s="13" t="s">
        <v>1643</v>
      </c>
      <c r="HS9" s="3" t="s">
        <v>1643</v>
      </c>
      <c r="HT9" s="3" t="s">
        <v>1643</v>
      </c>
      <c r="HU9" s="3" t="s">
        <v>1643</v>
      </c>
      <c r="HV9" s="3" t="s">
        <v>1643</v>
      </c>
      <c r="HW9" s="3" t="s">
        <v>1643</v>
      </c>
      <c r="HX9" s="3" t="s">
        <v>1643</v>
      </c>
      <c r="HY9" s="3" t="s">
        <v>1643</v>
      </c>
      <c r="HZ9" s="3" t="s">
        <v>1643</v>
      </c>
      <c r="IA9" s="3" t="s">
        <v>1643</v>
      </c>
      <c r="IB9" s="5" t="s">
        <v>1643</v>
      </c>
      <c r="IC9" s="13" t="s">
        <v>1643</v>
      </c>
      <c r="ID9" s="3" t="s">
        <v>1643</v>
      </c>
      <c r="IE9" s="3" t="s">
        <v>1643</v>
      </c>
      <c r="IF9" s="3" t="s">
        <v>1643</v>
      </c>
      <c r="IG9" s="3" t="s">
        <v>1643</v>
      </c>
      <c r="IH9" s="3" t="s">
        <v>1643</v>
      </c>
      <c r="II9" s="3" t="s">
        <v>1643</v>
      </c>
      <c r="IJ9" s="3" t="s">
        <v>1643</v>
      </c>
      <c r="IK9" s="3" t="s">
        <v>1643</v>
      </c>
      <c r="IL9" s="3" t="s">
        <v>1643</v>
      </c>
      <c r="IM9" s="3" t="s">
        <v>1643</v>
      </c>
      <c r="IN9" s="3" t="s">
        <v>1643</v>
      </c>
      <c r="IO9" s="3" t="s">
        <v>1643</v>
      </c>
      <c r="IP9" s="3" t="s">
        <v>1643</v>
      </c>
      <c r="IQ9" s="3" t="s">
        <v>1643</v>
      </c>
      <c r="IR9" s="3" t="s">
        <v>1643</v>
      </c>
      <c r="IS9" s="3" t="s">
        <v>1643</v>
      </c>
      <c r="IT9" s="3" t="s">
        <v>1643</v>
      </c>
      <c r="IU9" s="3" t="s">
        <v>1643</v>
      </c>
      <c r="IV9" s="3" t="s">
        <v>1643</v>
      </c>
      <c r="IW9" s="3" t="s">
        <v>1643</v>
      </c>
      <c r="IX9" s="3" t="s">
        <v>1643</v>
      </c>
      <c r="IY9" s="3" t="s">
        <v>1643</v>
      </c>
      <c r="IZ9" s="3" t="s">
        <v>1643</v>
      </c>
      <c r="JA9" s="3" t="s">
        <v>1643</v>
      </c>
      <c r="JB9" s="3" t="s">
        <v>1643</v>
      </c>
      <c r="JC9" s="3" t="s">
        <v>1643</v>
      </c>
      <c r="JD9" s="3" t="s">
        <v>1643</v>
      </c>
      <c r="JE9" s="3" t="s">
        <v>1643</v>
      </c>
      <c r="JF9" s="3" t="s">
        <v>1643</v>
      </c>
      <c r="JG9" s="3" t="s">
        <v>1643</v>
      </c>
      <c r="JH9" s="3" t="s">
        <v>1643</v>
      </c>
      <c r="JI9" s="3" t="s">
        <v>1643</v>
      </c>
      <c r="JJ9" s="3" t="s">
        <v>1643</v>
      </c>
      <c r="JK9" s="3" t="s">
        <v>1643</v>
      </c>
      <c r="JL9" s="3" t="s">
        <v>1643</v>
      </c>
      <c r="JM9" s="3" t="s">
        <v>1643</v>
      </c>
      <c r="JN9" s="3" t="s">
        <v>1643</v>
      </c>
      <c r="JO9" s="3" t="s">
        <v>1643</v>
      </c>
      <c r="JP9" s="3" t="s">
        <v>1643</v>
      </c>
      <c r="JQ9" s="3" t="s">
        <v>1643</v>
      </c>
      <c r="JR9" s="3" t="s">
        <v>1643</v>
      </c>
      <c r="JS9" s="3" t="s">
        <v>1643</v>
      </c>
      <c r="JT9" s="3" t="s">
        <v>1643</v>
      </c>
      <c r="JU9" s="3" t="s">
        <v>1643</v>
      </c>
      <c r="JV9" s="3" t="s">
        <v>1643</v>
      </c>
      <c r="JW9" s="3" t="s">
        <v>1643</v>
      </c>
      <c r="JX9" s="3" t="s">
        <v>1643</v>
      </c>
      <c r="JY9" s="3" t="s">
        <v>1643</v>
      </c>
      <c r="JZ9" s="3" t="s">
        <v>1643</v>
      </c>
      <c r="KA9" s="3" t="s">
        <v>1643</v>
      </c>
      <c r="KB9" s="3" t="s">
        <v>1643</v>
      </c>
      <c r="KC9" s="3" t="s">
        <v>1643</v>
      </c>
      <c r="KD9" s="3" t="s">
        <v>1643</v>
      </c>
      <c r="KE9" s="3" t="s">
        <v>1643</v>
      </c>
      <c r="KF9" s="3" t="s">
        <v>1643</v>
      </c>
      <c r="KG9" s="3" t="s">
        <v>1643</v>
      </c>
      <c r="KH9" s="3" t="s">
        <v>1643</v>
      </c>
      <c r="KI9" s="3" t="s">
        <v>1643</v>
      </c>
      <c r="KJ9" s="3" t="s">
        <v>1643</v>
      </c>
      <c r="KK9" s="3" t="s">
        <v>1643</v>
      </c>
      <c r="KL9" s="3" t="s">
        <v>1643</v>
      </c>
      <c r="KM9" s="3" t="s">
        <v>1643</v>
      </c>
      <c r="KN9" s="3" t="s">
        <v>1643</v>
      </c>
      <c r="KO9" s="5" t="s">
        <v>1643</v>
      </c>
      <c r="KP9" s="8" t="s">
        <v>1643</v>
      </c>
      <c r="KQ9" s="3" t="s">
        <v>1643</v>
      </c>
      <c r="KR9" s="3" t="s">
        <v>1643</v>
      </c>
      <c r="KS9" s="3" t="s">
        <v>1643</v>
      </c>
      <c r="KT9" s="3" t="s">
        <v>1643</v>
      </c>
      <c r="KU9" s="3" t="s">
        <v>1643</v>
      </c>
      <c r="KV9" s="20" t="s">
        <v>1643</v>
      </c>
      <c r="KW9" s="13" t="s">
        <v>1643</v>
      </c>
      <c r="KX9" s="3" t="s">
        <v>1643</v>
      </c>
      <c r="KY9" s="3" t="s">
        <v>1643</v>
      </c>
      <c r="KZ9" s="3" t="s">
        <v>1643</v>
      </c>
      <c r="LA9" s="3" t="s">
        <v>1643</v>
      </c>
      <c r="LB9" s="3" t="s">
        <v>1643</v>
      </c>
      <c r="LC9" s="3" t="s">
        <v>1643</v>
      </c>
      <c r="LD9" s="3" t="s">
        <v>1643</v>
      </c>
      <c r="LE9" s="3" t="s">
        <v>1643</v>
      </c>
      <c r="LF9" s="3" t="s">
        <v>1643</v>
      </c>
      <c r="LG9" s="3" t="s">
        <v>1643</v>
      </c>
      <c r="LH9" s="3" t="s">
        <v>1643</v>
      </c>
      <c r="LI9" s="3" t="s">
        <v>1643</v>
      </c>
      <c r="LJ9" s="3" t="s">
        <v>1643</v>
      </c>
      <c r="LK9" s="3" t="s">
        <v>1643</v>
      </c>
      <c r="LL9" s="3" t="s">
        <v>1643</v>
      </c>
      <c r="LM9" s="3" t="s">
        <v>1643</v>
      </c>
      <c r="LN9" s="3" t="s">
        <v>1643</v>
      </c>
      <c r="LO9" s="3" t="s">
        <v>1643</v>
      </c>
      <c r="LP9" s="3" t="s">
        <v>1643</v>
      </c>
      <c r="LQ9" s="3" t="s">
        <v>1643</v>
      </c>
      <c r="LR9" s="3" t="s">
        <v>1643</v>
      </c>
      <c r="LS9" s="3" t="s">
        <v>1643</v>
      </c>
      <c r="LT9" s="3" t="s">
        <v>1643</v>
      </c>
      <c r="LU9" s="3" t="s">
        <v>1643</v>
      </c>
      <c r="LV9" s="3" t="s">
        <v>1643</v>
      </c>
      <c r="LW9" s="3" t="s">
        <v>1643</v>
      </c>
      <c r="LX9" s="3" t="s">
        <v>1643</v>
      </c>
      <c r="LY9" s="3" t="s">
        <v>1643</v>
      </c>
      <c r="LZ9" s="3" t="s">
        <v>1643</v>
      </c>
      <c r="MA9" s="3" t="s">
        <v>1643</v>
      </c>
      <c r="MB9" s="3" t="s">
        <v>1643</v>
      </c>
      <c r="MC9" s="3" t="s">
        <v>1643</v>
      </c>
      <c r="MD9" s="3" t="s">
        <v>1643</v>
      </c>
      <c r="ME9" s="3" t="s">
        <v>1643</v>
      </c>
      <c r="MF9" s="20" t="s">
        <v>1643</v>
      </c>
      <c r="MG9" s="13"/>
      <c r="MH9" s="3"/>
      <c r="MI9" s="5"/>
      <c r="MJ9" s="18" t="s">
        <v>1643</v>
      </c>
      <c r="MK9" s="13" t="s">
        <v>1643</v>
      </c>
      <c r="ML9" s="3" t="s">
        <v>1643</v>
      </c>
      <c r="MM9" s="3" t="s">
        <v>1643</v>
      </c>
      <c r="MN9" s="3" t="s">
        <v>1643</v>
      </c>
      <c r="MO9" s="3" t="s">
        <v>1643</v>
      </c>
      <c r="MP9" s="3" t="s">
        <v>1643</v>
      </c>
      <c r="MQ9" s="3" t="s">
        <v>1643</v>
      </c>
      <c r="MR9" s="3" t="s">
        <v>1643</v>
      </c>
      <c r="MS9" s="3" t="s">
        <v>1643</v>
      </c>
      <c r="MT9" s="5" t="s">
        <v>1643</v>
      </c>
      <c r="MU9" s="8" t="s">
        <v>1643</v>
      </c>
      <c r="MV9" s="3" t="s">
        <v>1643</v>
      </c>
      <c r="MW9" s="3" t="s">
        <v>1643</v>
      </c>
      <c r="MX9" s="3" t="s">
        <v>1643</v>
      </c>
      <c r="MY9" s="20" t="s">
        <v>1643</v>
      </c>
      <c r="MZ9" s="13" t="s">
        <v>1643</v>
      </c>
      <c r="NA9" s="5" t="s">
        <v>1643</v>
      </c>
      <c r="NB9" s="13" t="s">
        <v>1643</v>
      </c>
      <c r="NC9" s="5" t="s">
        <v>1643</v>
      </c>
      <c r="ND9" s="13" t="s">
        <v>1643</v>
      </c>
      <c r="NE9" s="3" t="s">
        <v>1643</v>
      </c>
      <c r="NF9" s="3" t="s">
        <v>1643</v>
      </c>
      <c r="NG9" s="3" t="s">
        <v>1643</v>
      </c>
      <c r="NH9" s="3" t="s">
        <v>1643</v>
      </c>
      <c r="NI9" s="5" t="s">
        <v>1643</v>
      </c>
      <c r="NJ9" s="13" t="s">
        <v>1643</v>
      </c>
      <c r="NK9" s="3"/>
      <c r="NL9" s="3" t="s">
        <v>1643</v>
      </c>
      <c r="NM9" s="3" t="s">
        <v>1643</v>
      </c>
      <c r="NN9" s="3" t="s">
        <v>1643</v>
      </c>
      <c r="NO9" s="3" t="s">
        <v>1643</v>
      </c>
      <c r="NP9" s="3" t="s">
        <v>1643</v>
      </c>
      <c r="NQ9" s="5" t="s">
        <v>1643</v>
      </c>
      <c r="NR9" s="8" t="s">
        <v>1643</v>
      </c>
      <c r="NS9" s="8" t="s">
        <v>1643</v>
      </c>
      <c r="NT9" s="3" t="s">
        <v>1643</v>
      </c>
      <c r="NU9" s="3" t="s">
        <v>1643</v>
      </c>
      <c r="NV9" s="3" t="s">
        <v>1643</v>
      </c>
      <c r="NW9" s="3" t="s">
        <v>1643</v>
      </c>
      <c r="NX9" s="5" t="s">
        <v>1643</v>
      </c>
      <c r="NY9" s="13" t="s">
        <v>1643</v>
      </c>
      <c r="NZ9" s="8" t="s">
        <v>1643</v>
      </c>
      <c r="OA9" s="3" t="s">
        <v>1643</v>
      </c>
      <c r="OB9" s="3" t="s">
        <v>1643</v>
      </c>
      <c r="OC9" s="3" t="s">
        <v>1643</v>
      </c>
      <c r="OD9" s="3" t="s">
        <v>1643</v>
      </c>
      <c r="OE9" s="5" t="s">
        <v>1643</v>
      </c>
      <c r="OF9" s="13" t="s">
        <v>1643</v>
      </c>
      <c r="OG9" s="8" t="s">
        <v>1643</v>
      </c>
      <c r="OH9" s="3" t="s">
        <v>1643</v>
      </c>
      <c r="OI9" s="3" t="s">
        <v>1643</v>
      </c>
      <c r="OJ9" s="3" t="s">
        <v>1643</v>
      </c>
      <c r="OK9" s="3" t="s">
        <v>1643</v>
      </c>
      <c r="OL9" s="20" t="s">
        <v>1643</v>
      </c>
      <c r="OM9" s="13" t="s">
        <v>1643</v>
      </c>
      <c r="ON9" s="3" t="s">
        <v>1643</v>
      </c>
      <c r="OO9" s="3" t="s">
        <v>1643</v>
      </c>
      <c r="OP9" s="3" t="s">
        <v>1643</v>
      </c>
      <c r="OQ9" s="3" t="s">
        <v>1643</v>
      </c>
      <c r="OR9" s="3" t="s">
        <v>1643</v>
      </c>
      <c r="OS9" s="3" t="s">
        <v>1643</v>
      </c>
      <c r="OT9" s="3" t="s">
        <v>1643</v>
      </c>
      <c r="OU9" s="20" t="s">
        <v>1643</v>
      </c>
      <c r="OV9" s="13" t="s">
        <v>1643</v>
      </c>
      <c r="OW9" s="3"/>
      <c r="OX9" s="3" t="s">
        <v>1643</v>
      </c>
      <c r="OY9" s="3" t="s">
        <v>1643</v>
      </c>
      <c r="OZ9" s="3" t="s">
        <v>1643</v>
      </c>
      <c r="PA9" s="5" t="s">
        <v>1643</v>
      </c>
      <c r="PB9" s="8" t="s">
        <v>1643</v>
      </c>
      <c r="PC9" s="8" t="s">
        <v>1643</v>
      </c>
      <c r="PD9" s="3" t="s">
        <v>1643</v>
      </c>
      <c r="PE9" s="3" t="s">
        <v>1643</v>
      </c>
      <c r="PF9" s="5" t="s">
        <v>1643</v>
      </c>
      <c r="PG9" s="13" t="s">
        <v>1643</v>
      </c>
      <c r="PH9" s="3" t="s">
        <v>1643</v>
      </c>
      <c r="PI9" s="3" t="s">
        <v>1643</v>
      </c>
      <c r="PJ9" s="3" t="s">
        <v>1643</v>
      </c>
      <c r="PK9" s="3" t="s">
        <v>1643</v>
      </c>
      <c r="PL9" s="3" t="s">
        <v>1643</v>
      </c>
      <c r="PM9" s="3" t="s">
        <v>1643</v>
      </c>
      <c r="PN9" s="3" t="s">
        <v>1643</v>
      </c>
      <c r="PO9" s="20" t="s">
        <v>1643</v>
      </c>
      <c r="PP9" s="13" t="s">
        <v>1643</v>
      </c>
      <c r="PQ9" s="3" t="s">
        <v>1643</v>
      </c>
      <c r="PR9" s="3" t="s">
        <v>1643</v>
      </c>
      <c r="PS9" s="3" t="s">
        <v>1643</v>
      </c>
      <c r="PT9" s="3" t="s">
        <v>1643</v>
      </c>
      <c r="PU9" s="5" t="s">
        <v>1643</v>
      </c>
      <c r="PV9" s="13" t="s">
        <v>1643</v>
      </c>
      <c r="PW9" s="3" t="s">
        <v>1643</v>
      </c>
      <c r="PX9" s="3" t="s">
        <v>1643</v>
      </c>
      <c r="PY9" s="3" t="s">
        <v>1643</v>
      </c>
      <c r="PZ9" s="5" t="s">
        <v>1643</v>
      </c>
      <c r="QA9" s="13" t="s">
        <v>1643</v>
      </c>
      <c r="QB9" s="3" t="s">
        <v>1643</v>
      </c>
      <c r="QC9" s="3" t="s">
        <v>1643</v>
      </c>
      <c r="QD9" s="3" t="s">
        <v>1643</v>
      </c>
      <c r="QE9" s="3" t="s">
        <v>1643</v>
      </c>
      <c r="QF9" s="3" t="s">
        <v>1643</v>
      </c>
      <c r="QG9" s="3" t="s">
        <v>1643</v>
      </c>
      <c r="QH9" s="3" t="s">
        <v>1643</v>
      </c>
      <c r="QI9" s="5" t="s">
        <v>1643</v>
      </c>
      <c r="QJ9" s="13" t="s">
        <v>1643</v>
      </c>
      <c r="QK9" s="3" t="s">
        <v>1643</v>
      </c>
      <c r="QL9" s="3" t="s">
        <v>1643</v>
      </c>
      <c r="QM9" s="3" t="s">
        <v>1643</v>
      </c>
      <c r="QN9" s="3" t="s">
        <v>1643</v>
      </c>
      <c r="QO9" s="3" t="s">
        <v>1643</v>
      </c>
      <c r="QP9" s="20" t="s">
        <v>1643</v>
      </c>
      <c r="QQ9" s="13" t="s">
        <v>1643</v>
      </c>
      <c r="QR9" s="3" t="s">
        <v>1643</v>
      </c>
      <c r="QS9" s="3" t="s">
        <v>1643</v>
      </c>
      <c r="QT9" s="3" t="s">
        <v>1643</v>
      </c>
      <c r="QU9" s="20" t="s">
        <v>1643</v>
      </c>
      <c r="QV9" s="16" t="s">
        <v>1643</v>
      </c>
      <c r="QW9" s="13" t="s">
        <v>1643</v>
      </c>
      <c r="QX9" s="3" t="s">
        <v>1643</v>
      </c>
      <c r="QY9" s="3" t="s">
        <v>1643</v>
      </c>
      <c r="QZ9" s="3" t="s">
        <v>1643</v>
      </c>
      <c r="RA9" s="3" t="s">
        <v>1643</v>
      </c>
      <c r="RB9" s="3" t="s">
        <v>1643</v>
      </c>
      <c r="RC9" s="3" t="s">
        <v>1643</v>
      </c>
      <c r="RD9" s="3" t="s">
        <v>1643</v>
      </c>
      <c r="RE9" s="3" t="s">
        <v>1643</v>
      </c>
      <c r="RF9" s="3" t="s">
        <v>1643</v>
      </c>
      <c r="RG9" s="3" t="s">
        <v>1643</v>
      </c>
      <c r="RH9" s="3" t="s">
        <v>1643</v>
      </c>
      <c r="RI9" s="3" t="s">
        <v>1643</v>
      </c>
      <c r="RJ9" s="3" t="s">
        <v>1643</v>
      </c>
      <c r="RK9" s="3" t="s">
        <v>1643</v>
      </c>
      <c r="RL9" s="3" t="s">
        <v>1643</v>
      </c>
      <c r="RM9" s="3" t="s">
        <v>1643</v>
      </c>
      <c r="RN9" s="3" t="s">
        <v>1643</v>
      </c>
      <c r="RO9" s="3" t="s">
        <v>1643</v>
      </c>
      <c r="RP9" s="3" t="s">
        <v>1643</v>
      </c>
      <c r="RQ9" s="3" t="s">
        <v>1643</v>
      </c>
      <c r="RR9" s="3" t="s">
        <v>1643</v>
      </c>
      <c r="RS9" s="3" t="s">
        <v>1643</v>
      </c>
      <c r="RT9" s="3" t="s">
        <v>1643</v>
      </c>
      <c r="RU9" s="3" t="s">
        <v>1643</v>
      </c>
      <c r="RV9" s="3" t="s">
        <v>1643</v>
      </c>
      <c r="RW9" s="3" t="s">
        <v>1643</v>
      </c>
      <c r="RX9" s="3" t="s">
        <v>1643</v>
      </c>
      <c r="RY9" s="3" t="s">
        <v>1643</v>
      </c>
      <c r="RZ9" s="3" t="s">
        <v>1643</v>
      </c>
      <c r="SA9" s="3" t="s">
        <v>1643</v>
      </c>
      <c r="SB9" s="3" t="s">
        <v>1643</v>
      </c>
      <c r="SC9" s="3" t="s">
        <v>1643</v>
      </c>
      <c r="SD9" s="3" t="s">
        <v>1643</v>
      </c>
      <c r="SE9" s="3" t="s">
        <v>1643</v>
      </c>
      <c r="SF9" s="3" t="s">
        <v>1643</v>
      </c>
      <c r="SG9" s="3" t="s">
        <v>1643</v>
      </c>
      <c r="SH9" s="3" t="s">
        <v>1643</v>
      </c>
      <c r="SI9" s="3" t="s">
        <v>1643</v>
      </c>
      <c r="SJ9" s="3" t="s">
        <v>1643</v>
      </c>
      <c r="SK9" s="3" t="s">
        <v>1643</v>
      </c>
      <c r="SL9" s="3" t="s">
        <v>1643</v>
      </c>
      <c r="SM9" s="3" t="s">
        <v>1643</v>
      </c>
      <c r="SN9" s="3" t="s">
        <v>1643</v>
      </c>
      <c r="SO9" s="3" t="s">
        <v>1643</v>
      </c>
      <c r="SP9" s="20" t="s">
        <v>1643</v>
      </c>
      <c r="SQ9" s="13" t="s">
        <v>1643</v>
      </c>
      <c r="SR9" s="3" t="s">
        <v>1643</v>
      </c>
      <c r="SS9" s="3" t="s">
        <v>1643</v>
      </c>
      <c r="ST9" s="3" t="s">
        <v>1643</v>
      </c>
      <c r="SU9" s="3" t="s">
        <v>1643</v>
      </c>
      <c r="SV9" s="3" t="s">
        <v>1643</v>
      </c>
      <c r="SW9" s="3" t="s">
        <v>1643</v>
      </c>
      <c r="SX9" s="20" t="s">
        <v>1643</v>
      </c>
      <c r="SY9" s="13" t="s">
        <v>1643</v>
      </c>
      <c r="SZ9" s="3" t="s">
        <v>1643</v>
      </c>
      <c r="TA9" s="3" t="s">
        <v>1643</v>
      </c>
      <c r="TB9" s="3" t="s">
        <v>1643</v>
      </c>
      <c r="TC9" s="3" t="s">
        <v>1643</v>
      </c>
      <c r="TD9" s="3" t="s">
        <v>1643</v>
      </c>
      <c r="TE9" s="20" t="s">
        <v>1643</v>
      </c>
      <c r="TF9" s="13" t="s">
        <v>1643</v>
      </c>
      <c r="TG9" s="3" t="s">
        <v>1643</v>
      </c>
      <c r="TH9" s="3" t="s">
        <v>1643</v>
      </c>
      <c r="TI9" s="3" t="s">
        <v>1643</v>
      </c>
      <c r="TJ9" s="3" t="s">
        <v>1643</v>
      </c>
      <c r="TK9" s="3" t="s">
        <v>1643</v>
      </c>
      <c r="TL9" s="3" t="s">
        <v>1643</v>
      </c>
      <c r="TM9" s="3" t="s">
        <v>1643</v>
      </c>
      <c r="TN9" s="3" t="s">
        <v>1643</v>
      </c>
      <c r="TO9" s="3" t="s">
        <v>1643</v>
      </c>
      <c r="TP9" s="3" t="s">
        <v>1643</v>
      </c>
      <c r="TQ9" s="20" t="s">
        <v>1643</v>
      </c>
      <c r="TR9" s="13" t="s">
        <v>110</v>
      </c>
      <c r="TS9" s="3" t="s">
        <v>1643</v>
      </c>
      <c r="TT9" s="5" t="s">
        <v>110</v>
      </c>
      <c r="TU9" s="13" t="s">
        <v>130</v>
      </c>
      <c r="TV9" s="3" t="s">
        <v>129</v>
      </c>
      <c r="TW9" s="3" t="s">
        <v>131</v>
      </c>
      <c r="TX9" s="3" t="s">
        <v>131</v>
      </c>
      <c r="TY9" s="3" t="s">
        <v>132</v>
      </c>
      <c r="TZ9" s="3" t="s">
        <v>131</v>
      </c>
      <c r="UA9" s="3" t="s">
        <v>128</v>
      </c>
      <c r="UB9" s="3" t="s">
        <v>131</v>
      </c>
      <c r="UC9" s="3" t="s">
        <v>130</v>
      </c>
      <c r="UD9" s="3" t="s">
        <v>129</v>
      </c>
      <c r="UE9" s="3" t="s">
        <v>132</v>
      </c>
      <c r="UF9" s="3" t="s">
        <v>132</v>
      </c>
      <c r="UG9" s="3" t="s">
        <v>132</v>
      </c>
      <c r="UH9" s="3" t="s">
        <v>131</v>
      </c>
      <c r="UI9" s="3" t="s">
        <v>130</v>
      </c>
      <c r="UJ9" s="5" t="s">
        <v>1643</v>
      </c>
      <c r="UK9" s="13" t="s">
        <v>196</v>
      </c>
      <c r="UL9" s="3" t="s">
        <v>198</v>
      </c>
      <c r="UM9" s="3" t="s">
        <v>200</v>
      </c>
      <c r="UN9" s="3" t="s">
        <v>201</v>
      </c>
      <c r="UO9" s="3" t="s">
        <v>1643</v>
      </c>
      <c r="UP9" s="3" t="s">
        <v>207</v>
      </c>
      <c r="UQ9" s="3" t="s">
        <v>210</v>
      </c>
      <c r="UR9" s="5" t="s">
        <v>1643</v>
      </c>
      <c r="US9" s="13" t="s">
        <v>231</v>
      </c>
      <c r="UT9" s="3" t="s">
        <v>232</v>
      </c>
      <c r="UU9" s="3" t="s">
        <v>233</v>
      </c>
      <c r="UV9" s="3" t="s">
        <v>1643</v>
      </c>
      <c r="UW9" s="3" t="s">
        <v>235</v>
      </c>
      <c r="UX9" s="3" t="s">
        <v>1643</v>
      </c>
      <c r="UY9" s="3" t="s">
        <v>1643</v>
      </c>
      <c r="UZ9" s="5" t="s">
        <v>1643</v>
      </c>
      <c r="VA9" s="13" t="s">
        <v>132</v>
      </c>
      <c r="VB9" s="3" t="s">
        <v>132</v>
      </c>
      <c r="VC9" s="3" t="s">
        <v>132</v>
      </c>
      <c r="VD9" s="3" t="s">
        <v>127</v>
      </c>
      <c r="VE9" s="3" t="s">
        <v>131</v>
      </c>
      <c r="VF9" s="3" t="s">
        <v>131</v>
      </c>
      <c r="VG9" s="3" t="s">
        <v>132</v>
      </c>
      <c r="VH9" s="3" t="s">
        <v>132</v>
      </c>
      <c r="VI9" s="3" t="s">
        <v>132</v>
      </c>
      <c r="VJ9" s="3" t="s">
        <v>132</v>
      </c>
      <c r="VK9" s="3" t="s">
        <v>132</v>
      </c>
      <c r="VL9" s="3" t="s">
        <v>132</v>
      </c>
      <c r="VM9" s="3" t="s">
        <v>132</v>
      </c>
      <c r="VN9" s="3" t="s">
        <v>132</v>
      </c>
      <c r="VO9" s="3" t="s">
        <v>131</v>
      </c>
      <c r="VP9" s="3" t="s">
        <v>130</v>
      </c>
      <c r="VQ9" s="3" t="s">
        <v>129</v>
      </c>
      <c r="VR9" s="3" t="s">
        <v>131</v>
      </c>
      <c r="VS9" s="3" t="s">
        <v>131</v>
      </c>
      <c r="VT9" s="3" t="s">
        <v>127</v>
      </c>
      <c r="VU9" s="3" t="s">
        <v>132</v>
      </c>
      <c r="VV9" s="3" t="s">
        <v>132</v>
      </c>
      <c r="VW9" s="3" t="s">
        <v>132</v>
      </c>
      <c r="VX9" s="3" t="s">
        <v>131</v>
      </c>
      <c r="VY9" s="3" t="s">
        <v>132</v>
      </c>
      <c r="VZ9" s="3" t="s">
        <v>132</v>
      </c>
      <c r="WA9" s="3" t="s">
        <v>132</v>
      </c>
      <c r="WB9" s="3" t="s">
        <v>130</v>
      </c>
      <c r="WC9" s="3" t="s">
        <v>131</v>
      </c>
      <c r="WD9" s="3" t="s">
        <v>131</v>
      </c>
      <c r="WE9" s="3" t="s">
        <v>132</v>
      </c>
      <c r="WF9" s="3" t="s">
        <v>131</v>
      </c>
      <c r="WG9" s="3" t="s">
        <v>131</v>
      </c>
      <c r="WH9" s="3" t="s">
        <v>132</v>
      </c>
      <c r="WI9" s="3" t="s">
        <v>131</v>
      </c>
      <c r="WJ9" s="3" t="s">
        <v>132</v>
      </c>
      <c r="WK9" s="3" t="s">
        <v>132</v>
      </c>
      <c r="WL9" s="3" t="s">
        <v>132</v>
      </c>
      <c r="WM9" s="3" t="s">
        <v>132</v>
      </c>
      <c r="WN9" s="3" t="s">
        <v>132</v>
      </c>
      <c r="WO9" s="3" t="s">
        <v>132</v>
      </c>
      <c r="WP9" s="3" t="s">
        <v>132</v>
      </c>
      <c r="WQ9" s="3" t="s">
        <v>132</v>
      </c>
      <c r="WR9" s="3" t="s">
        <v>131</v>
      </c>
      <c r="WS9" s="3" t="s">
        <v>129</v>
      </c>
      <c r="WT9" s="3" t="s">
        <v>129</v>
      </c>
      <c r="WU9" s="3" t="s">
        <v>129</v>
      </c>
      <c r="WV9" s="3" t="s">
        <v>131</v>
      </c>
      <c r="WW9" s="3" t="s">
        <v>129</v>
      </c>
      <c r="WX9" s="3" t="s">
        <v>127</v>
      </c>
      <c r="WY9" s="3" t="s">
        <v>127</v>
      </c>
      <c r="WZ9" s="3" t="s">
        <v>127</v>
      </c>
      <c r="XA9" s="3" t="s">
        <v>129</v>
      </c>
      <c r="XB9" s="3" t="s">
        <v>127</v>
      </c>
      <c r="XC9" s="3" t="s">
        <v>129</v>
      </c>
      <c r="XD9" s="3" t="s">
        <v>129</v>
      </c>
      <c r="XE9" s="3" t="s">
        <v>130</v>
      </c>
      <c r="XF9" s="3" t="s">
        <v>127</v>
      </c>
      <c r="XG9" s="3" t="s">
        <v>127</v>
      </c>
      <c r="XH9" s="3" t="s">
        <v>127</v>
      </c>
      <c r="XI9" s="3" t="s">
        <v>132</v>
      </c>
      <c r="XJ9" s="3" t="s">
        <v>127</v>
      </c>
      <c r="XK9" s="3" t="s">
        <v>127</v>
      </c>
      <c r="XL9" s="3" t="s">
        <v>127</v>
      </c>
      <c r="XM9" s="5" t="s">
        <v>327</v>
      </c>
      <c r="XN9" s="13" t="s">
        <v>353</v>
      </c>
      <c r="XO9" s="3" t="s">
        <v>354</v>
      </c>
      <c r="XP9" s="3" t="s">
        <v>355</v>
      </c>
      <c r="XQ9" s="3" t="s">
        <v>1643</v>
      </c>
      <c r="XR9" s="3" t="s">
        <v>1643</v>
      </c>
      <c r="XS9" s="3" t="s">
        <v>111</v>
      </c>
      <c r="XT9" s="5" t="s">
        <v>1643</v>
      </c>
      <c r="XU9" s="13" t="s">
        <v>111</v>
      </c>
      <c r="XV9" s="3" t="s">
        <v>1643</v>
      </c>
      <c r="XW9" s="3" t="s">
        <v>1643</v>
      </c>
      <c r="XX9" s="3" t="s">
        <v>245</v>
      </c>
      <c r="XY9" s="3" t="s">
        <v>1643</v>
      </c>
      <c r="XZ9" s="3" t="s">
        <v>1643</v>
      </c>
      <c r="YA9" s="3" t="s">
        <v>110</v>
      </c>
      <c r="YB9" s="3" t="s">
        <v>111</v>
      </c>
      <c r="YC9" s="3" t="s">
        <v>1643</v>
      </c>
      <c r="YD9" s="3" t="s">
        <v>111</v>
      </c>
      <c r="YE9" s="3" t="s">
        <v>1643</v>
      </c>
      <c r="YF9" s="3" t="s">
        <v>1643</v>
      </c>
      <c r="YG9" s="3" t="s">
        <v>1643</v>
      </c>
      <c r="YH9" s="3" t="s">
        <v>111</v>
      </c>
      <c r="YI9" s="3" t="s">
        <v>1643</v>
      </c>
      <c r="YJ9" s="3" t="s">
        <v>1643</v>
      </c>
      <c r="YK9" s="3" t="s">
        <v>110</v>
      </c>
      <c r="YL9" s="3" t="s">
        <v>111</v>
      </c>
      <c r="YM9" s="3" t="s">
        <v>1643</v>
      </c>
      <c r="YN9" s="3" t="s">
        <v>111</v>
      </c>
      <c r="YO9" s="3" t="s">
        <v>1643</v>
      </c>
      <c r="YP9" s="3" t="s">
        <v>1643</v>
      </c>
      <c r="YQ9" s="3" t="s">
        <v>110</v>
      </c>
      <c r="YR9" s="3" t="s">
        <v>111</v>
      </c>
      <c r="YS9" s="3" t="s">
        <v>1643</v>
      </c>
      <c r="YT9" s="3" t="s">
        <v>110</v>
      </c>
      <c r="YU9" s="3" t="s">
        <v>111</v>
      </c>
      <c r="YV9" s="3" t="s">
        <v>1643</v>
      </c>
      <c r="YW9" s="3" t="s">
        <v>111</v>
      </c>
      <c r="YX9" s="3" t="s">
        <v>1643</v>
      </c>
      <c r="YY9" s="3" t="s">
        <v>1643</v>
      </c>
      <c r="YZ9" s="3" t="s">
        <v>1643</v>
      </c>
      <c r="ZA9" s="3" t="s">
        <v>111</v>
      </c>
      <c r="ZB9" s="3" t="s">
        <v>1643</v>
      </c>
      <c r="ZC9" s="3" t="s">
        <v>1643</v>
      </c>
      <c r="ZD9" s="5" t="s">
        <v>1643</v>
      </c>
      <c r="ZE9" s="13" t="s">
        <v>452</v>
      </c>
      <c r="ZF9" s="3" t="s">
        <v>459</v>
      </c>
      <c r="ZG9" s="5" t="s">
        <v>450</v>
      </c>
      <c r="ZH9" s="18" t="s">
        <v>111</v>
      </c>
      <c r="ZI9" s="13" t="s">
        <v>1643</v>
      </c>
      <c r="ZJ9" s="3" t="s">
        <v>484</v>
      </c>
      <c r="ZK9" s="3" t="s">
        <v>1643</v>
      </c>
      <c r="ZL9" s="3" t="s">
        <v>1643</v>
      </c>
      <c r="ZM9" s="3" t="s">
        <v>1643</v>
      </c>
      <c r="ZN9" s="3" t="s">
        <v>1643</v>
      </c>
      <c r="ZO9" s="3" t="s">
        <v>496</v>
      </c>
      <c r="ZP9" s="3" t="s">
        <v>497</v>
      </c>
      <c r="ZQ9" s="3" t="s">
        <v>498</v>
      </c>
      <c r="ZR9" s="5" t="s">
        <v>1643</v>
      </c>
      <c r="ZS9" s="13" t="s">
        <v>111</v>
      </c>
      <c r="ZT9" s="3" t="s">
        <v>111</v>
      </c>
      <c r="ZU9" s="3" t="s">
        <v>110</v>
      </c>
      <c r="ZV9" s="3" t="s">
        <v>110</v>
      </c>
      <c r="ZW9" s="3" t="s">
        <v>111</v>
      </c>
      <c r="ZX9" s="3" t="s">
        <v>1643</v>
      </c>
      <c r="ZY9" s="3" t="s">
        <v>1643</v>
      </c>
      <c r="ZZ9" s="3" t="s">
        <v>1643</v>
      </c>
      <c r="AAA9" s="5" t="s">
        <v>1643</v>
      </c>
      <c r="AAB9" s="13" t="s">
        <v>111</v>
      </c>
      <c r="AAC9" s="5" t="s">
        <v>1643</v>
      </c>
      <c r="AAD9" s="13" t="s">
        <v>527</v>
      </c>
      <c r="AAE9" s="3" t="s">
        <v>110</v>
      </c>
      <c r="AAF9" s="3" t="s">
        <v>110</v>
      </c>
      <c r="AAG9" s="3" t="s">
        <v>110</v>
      </c>
      <c r="AAH9" s="3" t="s">
        <v>111</v>
      </c>
      <c r="AAI9" s="3" t="s">
        <v>111</v>
      </c>
      <c r="AAJ9" s="5" t="s">
        <v>110</v>
      </c>
      <c r="AAK9" s="13" t="s">
        <v>111</v>
      </c>
      <c r="AAL9" s="13" t="s">
        <v>1643</v>
      </c>
      <c r="AAM9" s="3" t="s">
        <v>1643</v>
      </c>
      <c r="AAN9" s="3" t="s">
        <v>1643</v>
      </c>
      <c r="AAO9" s="3" t="s">
        <v>1643</v>
      </c>
      <c r="AAP9" s="3" t="s">
        <v>1643</v>
      </c>
      <c r="AAQ9" s="20"/>
      <c r="AAR9" s="5" t="s">
        <v>1643</v>
      </c>
      <c r="AAS9" s="13" t="s">
        <v>1643</v>
      </c>
      <c r="AAT9" s="3" t="s">
        <v>1643</v>
      </c>
      <c r="AAU9" s="3" t="s">
        <v>1643</v>
      </c>
      <c r="AAV9" s="3" t="s">
        <v>1643</v>
      </c>
      <c r="AAW9" s="3" t="s">
        <v>1643</v>
      </c>
      <c r="AAX9" s="3" t="s">
        <v>1643</v>
      </c>
      <c r="AAY9" s="5" t="s">
        <v>1643</v>
      </c>
      <c r="AAZ9" s="13" t="s">
        <v>1643</v>
      </c>
      <c r="ABA9" s="3" t="s">
        <v>1643</v>
      </c>
      <c r="ABB9" s="3" t="s">
        <v>1643</v>
      </c>
      <c r="ABC9" s="3" t="s">
        <v>1643</v>
      </c>
      <c r="ABD9" s="3" t="s">
        <v>1643</v>
      </c>
      <c r="ABE9" s="3" t="s">
        <v>1643</v>
      </c>
      <c r="ABF9" s="5" t="s">
        <v>1643</v>
      </c>
      <c r="ABG9" s="13" t="s">
        <v>1643</v>
      </c>
      <c r="ABH9" s="3" t="s">
        <v>1643</v>
      </c>
      <c r="ABI9" s="3" t="s">
        <v>1643</v>
      </c>
      <c r="ABJ9" s="3" t="s">
        <v>1643</v>
      </c>
      <c r="ABK9" s="3" t="s">
        <v>1643</v>
      </c>
      <c r="ABL9" s="3" t="s">
        <v>1643</v>
      </c>
      <c r="ABM9" s="5" t="s">
        <v>1643</v>
      </c>
      <c r="ABN9" s="13" t="s">
        <v>1643</v>
      </c>
      <c r="ABO9" s="3" t="s">
        <v>1643</v>
      </c>
      <c r="ABP9" s="3" t="s">
        <v>1643</v>
      </c>
      <c r="ABQ9" s="3" t="s">
        <v>1643</v>
      </c>
      <c r="ABR9" s="3" t="s">
        <v>1643</v>
      </c>
      <c r="ABS9" s="3" t="s">
        <v>1643</v>
      </c>
      <c r="ABT9" s="3" t="s">
        <v>1643</v>
      </c>
      <c r="ABU9" s="3" t="s">
        <v>1643</v>
      </c>
      <c r="ABV9" s="5" t="s">
        <v>1643</v>
      </c>
      <c r="ABW9" s="13" t="s">
        <v>110</v>
      </c>
      <c r="ABX9" s="3" t="s">
        <v>546</v>
      </c>
      <c r="ABY9" s="3" t="s">
        <v>1643</v>
      </c>
      <c r="ABZ9" s="3" t="s">
        <v>1643</v>
      </c>
      <c r="ACA9" s="3" t="s">
        <v>1643</v>
      </c>
      <c r="ACB9" s="5" t="s">
        <v>1643</v>
      </c>
      <c r="ACC9" s="13" t="s">
        <v>1643</v>
      </c>
      <c r="ACD9" s="3" t="s">
        <v>1643</v>
      </c>
      <c r="ACE9" s="3" t="s">
        <v>1643</v>
      </c>
      <c r="ACF9" s="3" t="s">
        <v>1643</v>
      </c>
      <c r="ACG9" s="5"/>
      <c r="ACH9" s="13" t="s">
        <v>1643</v>
      </c>
      <c r="ACI9" s="3" t="s">
        <v>1643</v>
      </c>
      <c r="ACJ9" s="3" t="s">
        <v>1643</v>
      </c>
      <c r="ACK9" s="3" t="s">
        <v>1643</v>
      </c>
      <c r="ACL9" s="5" t="s">
        <v>1643</v>
      </c>
      <c r="ACM9" s="13" t="s">
        <v>136</v>
      </c>
      <c r="ACN9" s="3" t="s">
        <v>557</v>
      </c>
      <c r="ACO9" s="3" t="s">
        <v>140</v>
      </c>
      <c r="ACP9" s="3" t="s">
        <v>144</v>
      </c>
      <c r="ACQ9" s="3" t="s">
        <v>156</v>
      </c>
      <c r="ACR9" s="3" t="s">
        <v>558</v>
      </c>
      <c r="ACS9" s="3" t="s">
        <v>1643</v>
      </c>
      <c r="ACT9" s="3" t="s">
        <v>568</v>
      </c>
      <c r="ACU9" s="20" t="s">
        <v>1643</v>
      </c>
      <c r="ACV9" s="13" t="s">
        <v>111</v>
      </c>
      <c r="ACW9" s="3" t="s">
        <v>1643</v>
      </c>
      <c r="ACX9" s="3" t="s">
        <v>1643</v>
      </c>
      <c r="ACY9" s="3" t="s">
        <v>1643</v>
      </c>
      <c r="ACZ9" s="3" t="s">
        <v>1643</v>
      </c>
      <c r="ADA9" s="5" t="s">
        <v>1643</v>
      </c>
      <c r="ADB9" s="13" t="s">
        <v>1643</v>
      </c>
      <c r="ADC9" s="8" t="s">
        <v>1643</v>
      </c>
      <c r="ADD9" s="3" t="s">
        <v>1643</v>
      </c>
      <c r="ADE9" s="3" t="s">
        <v>1643</v>
      </c>
      <c r="ADF9" s="5" t="s">
        <v>1643</v>
      </c>
      <c r="ADG9" s="13" t="s">
        <v>1643</v>
      </c>
      <c r="ADH9" s="8" t="s">
        <v>1643</v>
      </c>
      <c r="ADI9" s="3" t="s">
        <v>1643</v>
      </c>
      <c r="ADJ9" s="3" t="s">
        <v>1643</v>
      </c>
      <c r="ADK9" s="5" t="s">
        <v>1643</v>
      </c>
      <c r="ADL9" s="13" t="s">
        <v>1643</v>
      </c>
      <c r="ADM9" s="8" t="s">
        <v>1643</v>
      </c>
      <c r="ADN9" s="3" t="s">
        <v>1643</v>
      </c>
      <c r="ADO9" s="3" t="s">
        <v>1643</v>
      </c>
      <c r="ADP9" s="5" t="s">
        <v>1643</v>
      </c>
      <c r="ADQ9" s="13" t="s">
        <v>1643</v>
      </c>
      <c r="ADR9" s="3" t="s">
        <v>1643</v>
      </c>
      <c r="ADS9" s="3" t="s">
        <v>1643</v>
      </c>
      <c r="ADT9" s="3" t="s">
        <v>1643</v>
      </c>
      <c r="ADU9" s="3" t="s">
        <v>1643</v>
      </c>
      <c r="ADV9" s="3" t="s">
        <v>1643</v>
      </c>
      <c r="ADW9" s="3" t="s">
        <v>1643</v>
      </c>
      <c r="ADX9" s="3" t="s">
        <v>1643</v>
      </c>
      <c r="ADY9" s="5" t="s">
        <v>1643</v>
      </c>
      <c r="ADZ9" s="13" t="s">
        <v>1643</v>
      </c>
      <c r="AEA9" s="3" t="s">
        <v>1643</v>
      </c>
      <c r="AEB9" s="3" t="s">
        <v>1643</v>
      </c>
      <c r="AEC9" s="3" t="s">
        <v>1643</v>
      </c>
      <c r="AED9" s="3" t="s">
        <v>1643</v>
      </c>
      <c r="AEE9" s="3" t="s">
        <v>1643</v>
      </c>
      <c r="AEF9" s="5" t="s">
        <v>1643</v>
      </c>
      <c r="AEG9" s="13" t="s">
        <v>1643</v>
      </c>
      <c r="AEH9" s="3" t="s">
        <v>1643</v>
      </c>
      <c r="AEI9" s="3" t="s">
        <v>1643</v>
      </c>
      <c r="AEJ9" s="3" t="s">
        <v>1643</v>
      </c>
      <c r="AEK9" s="5" t="s">
        <v>1643</v>
      </c>
      <c r="AEL9" s="18" t="s">
        <v>609</v>
      </c>
    </row>
    <row r="10" spans="1:818" ht="87" x14ac:dyDescent="0.35">
      <c r="A10" s="1">
        <v>45607.849074074074</v>
      </c>
      <c r="B10" s="2">
        <v>45607.859733796293</v>
      </c>
      <c r="C10" s="4">
        <v>100</v>
      </c>
      <c r="D10" s="4">
        <v>920</v>
      </c>
      <c r="E10" s="3" t="s">
        <v>1640</v>
      </c>
      <c r="F10" s="2">
        <v>45607.859746747687</v>
      </c>
      <c r="G10" s="3" t="s">
        <v>1656</v>
      </c>
      <c r="H10" s="4">
        <v>1</v>
      </c>
      <c r="I10" s="3" t="s">
        <v>1642</v>
      </c>
      <c r="J10" s="3" t="s">
        <v>1642</v>
      </c>
      <c r="K10" s="3" t="s">
        <v>1642</v>
      </c>
      <c r="L10" s="3" t="s">
        <v>1642</v>
      </c>
      <c r="M10" s="3" t="s">
        <v>1642</v>
      </c>
      <c r="N10" s="3" t="s">
        <v>1642</v>
      </c>
      <c r="O10" s="3" t="s">
        <v>110</v>
      </c>
      <c r="P10" s="3" t="s">
        <v>1643</v>
      </c>
      <c r="Q10" s="3" t="s">
        <v>1643</v>
      </c>
      <c r="R10" s="20" t="s">
        <v>110</v>
      </c>
      <c r="S10" s="127">
        <v>66</v>
      </c>
      <c r="T10" s="124"/>
      <c r="U10" s="3"/>
      <c r="V10" s="3" t="s">
        <v>20</v>
      </c>
      <c r="W10" s="3" t="s">
        <v>111</v>
      </c>
      <c r="X10" s="3" t="s">
        <v>45</v>
      </c>
      <c r="Y10" s="3" t="s">
        <v>83</v>
      </c>
      <c r="Z10" s="3" t="s">
        <v>14</v>
      </c>
      <c r="AA10" s="405">
        <v>200</v>
      </c>
      <c r="AB10" s="3" t="s">
        <v>25</v>
      </c>
      <c r="AC10" s="3" t="s">
        <v>111</v>
      </c>
      <c r="AD10" s="3" t="s">
        <v>111</v>
      </c>
      <c r="AE10" s="13" t="s">
        <v>1643</v>
      </c>
      <c r="AF10" s="20" t="s">
        <v>1643</v>
      </c>
      <c r="AG10" s="18" t="s">
        <v>110</v>
      </c>
      <c r="AH10" s="13" t="s">
        <v>111</v>
      </c>
      <c r="AI10" s="31" t="s">
        <v>111</v>
      </c>
      <c r="AJ10" s="13" t="s">
        <v>129</v>
      </c>
      <c r="AK10" s="3" t="s">
        <v>129</v>
      </c>
      <c r="AL10" s="3" t="s">
        <v>128</v>
      </c>
      <c r="AM10" s="3" t="s">
        <v>131</v>
      </c>
      <c r="AN10" s="3" t="s">
        <v>131</v>
      </c>
      <c r="AO10" s="3" t="s">
        <v>132</v>
      </c>
      <c r="AP10" s="3" t="s">
        <v>128</v>
      </c>
      <c r="AQ10" s="3" t="s">
        <v>128</v>
      </c>
      <c r="AR10" s="3" t="s">
        <v>132</v>
      </c>
      <c r="AS10" s="3" t="s">
        <v>132</v>
      </c>
      <c r="AT10" s="3" t="s">
        <v>132</v>
      </c>
      <c r="AU10" s="3" t="s">
        <v>131</v>
      </c>
      <c r="AV10" s="3" t="s">
        <v>128</v>
      </c>
      <c r="AW10" s="3" t="s">
        <v>128</v>
      </c>
      <c r="AX10" s="3" t="s">
        <v>129</v>
      </c>
      <c r="AY10" s="3" t="s">
        <v>1643</v>
      </c>
      <c r="AZ10" s="411" t="s">
        <v>127</v>
      </c>
      <c r="BA10" s="411" t="s">
        <v>127</v>
      </c>
      <c r="BB10" s="411" t="s">
        <v>127</v>
      </c>
      <c r="BC10" s="411" t="s">
        <v>127</v>
      </c>
      <c r="BD10" s="411" t="s">
        <v>127</v>
      </c>
      <c r="BE10" s="411" t="s">
        <v>127</v>
      </c>
      <c r="BF10" s="3" t="s">
        <v>129</v>
      </c>
      <c r="BG10" s="3" t="s">
        <v>131</v>
      </c>
      <c r="BH10" s="3" t="s">
        <v>131</v>
      </c>
      <c r="BI10" s="3" t="s">
        <v>129</v>
      </c>
      <c r="BJ10" s="3" t="s">
        <v>128</v>
      </c>
      <c r="BK10" s="3" t="s">
        <v>128</v>
      </c>
      <c r="BL10" s="3" t="s">
        <v>128</v>
      </c>
      <c r="BM10" s="3" t="s">
        <v>132</v>
      </c>
      <c r="BN10" s="3" t="s">
        <v>132</v>
      </c>
      <c r="BO10" s="3" t="s">
        <v>132</v>
      </c>
      <c r="BP10" s="3" t="s">
        <v>128</v>
      </c>
      <c r="BQ10" s="3" t="s">
        <v>131</v>
      </c>
      <c r="BR10" s="3" t="s">
        <v>128</v>
      </c>
      <c r="BS10" s="411" t="s">
        <v>127</v>
      </c>
      <c r="BT10" s="411" t="s">
        <v>127</v>
      </c>
      <c r="BU10" s="411" t="s">
        <v>127</v>
      </c>
      <c r="BV10" s="411" t="s">
        <v>127</v>
      </c>
      <c r="BW10" s="411" t="s">
        <v>127</v>
      </c>
      <c r="BX10" s="411" t="s">
        <v>127</v>
      </c>
      <c r="BY10" s="411" t="s">
        <v>127</v>
      </c>
      <c r="BZ10" s="20" t="s">
        <v>228</v>
      </c>
      <c r="CA10" s="8" t="s">
        <v>131</v>
      </c>
      <c r="CB10" s="3" t="s">
        <v>131</v>
      </c>
      <c r="CC10" s="3" t="s">
        <v>131</v>
      </c>
      <c r="CD10" s="3" t="s">
        <v>130</v>
      </c>
      <c r="CE10" s="3" t="s">
        <v>132</v>
      </c>
      <c r="CF10" s="3" t="s">
        <v>129</v>
      </c>
      <c r="CG10" s="3" t="s">
        <v>130</v>
      </c>
      <c r="CH10" s="3" t="s">
        <v>130</v>
      </c>
      <c r="CI10" s="3" t="s">
        <v>130</v>
      </c>
      <c r="CJ10" s="3" t="s">
        <v>131</v>
      </c>
      <c r="CK10" s="3" t="s">
        <v>132</v>
      </c>
      <c r="CL10" s="3" t="s">
        <v>132</v>
      </c>
      <c r="CM10" s="3" t="s">
        <v>132</v>
      </c>
      <c r="CN10" s="206" t="s">
        <v>127</v>
      </c>
      <c r="CO10" s="206" t="s">
        <v>127</v>
      </c>
      <c r="CP10" s="5" t="s">
        <v>1643</v>
      </c>
      <c r="CQ10" s="13" t="s">
        <v>196</v>
      </c>
      <c r="CR10" s="3" t="s">
        <v>198</v>
      </c>
      <c r="CS10" s="3" t="s">
        <v>200</v>
      </c>
      <c r="CT10" s="3" t="s">
        <v>201</v>
      </c>
      <c r="CU10" s="3" t="s">
        <v>1643</v>
      </c>
      <c r="CV10" s="3" t="s">
        <v>1643</v>
      </c>
      <c r="CW10" s="3" t="s">
        <v>210</v>
      </c>
      <c r="CX10" s="5" t="s">
        <v>1643</v>
      </c>
      <c r="CY10" s="13" t="s">
        <v>231</v>
      </c>
      <c r="CZ10" s="3" t="s">
        <v>232</v>
      </c>
      <c r="DA10" s="3" t="s">
        <v>233</v>
      </c>
      <c r="DB10" s="3" t="s">
        <v>1643</v>
      </c>
      <c r="DC10" s="3" t="s">
        <v>235</v>
      </c>
      <c r="DD10" s="3" t="s">
        <v>1643</v>
      </c>
      <c r="DE10" s="3" t="s">
        <v>1643</v>
      </c>
      <c r="DF10" s="5" t="s">
        <v>1643</v>
      </c>
      <c r="DG10" s="13" t="s">
        <v>132</v>
      </c>
      <c r="DH10" s="3" t="s">
        <v>132</v>
      </c>
      <c r="DI10" s="206" t="s">
        <v>127</v>
      </c>
      <c r="DJ10" s="206" t="s">
        <v>127</v>
      </c>
      <c r="DK10" s="13" t="s">
        <v>131</v>
      </c>
      <c r="DL10" s="3" t="s">
        <v>131</v>
      </c>
      <c r="DM10" s="3" t="s">
        <v>131</v>
      </c>
      <c r="DN10" s="5" t="s">
        <v>131</v>
      </c>
      <c r="DO10" s="13" t="s">
        <v>131</v>
      </c>
      <c r="DP10" s="5" t="s">
        <v>131</v>
      </c>
      <c r="DQ10" s="13" t="s">
        <v>132</v>
      </c>
      <c r="DR10" s="3" t="s">
        <v>132</v>
      </c>
      <c r="DS10" s="3" t="s">
        <v>129</v>
      </c>
      <c r="DT10" s="5" t="s">
        <v>131</v>
      </c>
      <c r="DU10" s="13" t="s">
        <v>131</v>
      </c>
      <c r="DV10" s="206" t="s">
        <v>127</v>
      </c>
      <c r="DW10" s="3" t="s">
        <v>131</v>
      </c>
      <c r="DX10" s="3" t="s">
        <v>131</v>
      </c>
      <c r="DY10" s="5" t="s">
        <v>131</v>
      </c>
      <c r="DZ10" s="13" t="s">
        <v>131</v>
      </c>
      <c r="EA10" s="3" t="s">
        <v>131</v>
      </c>
      <c r="EB10" s="3" t="s">
        <v>131</v>
      </c>
      <c r="EC10" s="3" t="s">
        <v>131</v>
      </c>
      <c r="ED10" s="3" t="s">
        <v>131</v>
      </c>
      <c r="EE10" s="3" t="s">
        <v>131</v>
      </c>
      <c r="EF10" s="5" t="s">
        <v>131</v>
      </c>
      <c r="EG10" s="13" t="s">
        <v>129</v>
      </c>
      <c r="EH10" s="3" t="s">
        <v>131</v>
      </c>
      <c r="EI10" s="3" t="s">
        <v>131</v>
      </c>
      <c r="EJ10" s="3" t="s">
        <v>132</v>
      </c>
      <c r="EK10" s="3" t="s">
        <v>131</v>
      </c>
      <c r="EL10" s="20" t="s">
        <v>130</v>
      </c>
      <c r="EM10" s="13" t="s">
        <v>129</v>
      </c>
      <c r="EN10" s="3" t="s">
        <v>129</v>
      </c>
      <c r="EO10" s="3" t="s">
        <v>131</v>
      </c>
      <c r="EP10" s="3" t="s">
        <v>132</v>
      </c>
      <c r="EQ10" s="3" t="s">
        <v>132</v>
      </c>
      <c r="ER10" s="3" t="s">
        <v>132</v>
      </c>
      <c r="ES10" s="3" t="s">
        <v>132</v>
      </c>
      <c r="ET10" s="3" t="s">
        <v>132</v>
      </c>
      <c r="EU10" s="3" t="s">
        <v>132</v>
      </c>
      <c r="EV10" s="3" t="s">
        <v>132</v>
      </c>
      <c r="EW10" s="3" t="s">
        <v>132</v>
      </c>
      <c r="EX10" s="3" t="s">
        <v>132</v>
      </c>
      <c r="EY10" s="3" t="s">
        <v>129</v>
      </c>
      <c r="EZ10" s="5" t="s">
        <v>129</v>
      </c>
      <c r="FA10" s="8" t="s">
        <v>131</v>
      </c>
      <c r="FB10" s="3" t="s">
        <v>132</v>
      </c>
      <c r="FC10" s="3" t="s">
        <v>132</v>
      </c>
      <c r="FD10" s="3" t="s">
        <v>132</v>
      </c>
      <c r="FE10" s="3" t="s">
        <v>132</v>
      </c>
      <c r="FF10" s="3" t="s">
        <v>132</v>
      </c>
      <c r="FG10" s="3" t="s">
        <v>132</v>
      </c>
      <c r="FH10" s="3" t="s">
        <v>132</v>
      </c>
      <c r="FI10" s="5" t="s">
        <v>129</v>
      </c>
      <c r="FJ10" s="8" t="s">
        <v>131</v>
      </c>
      <c r="FK10" s="3" t="s">
        <v>131</v>
      </c>
      <c r="FL10" s="3" t="s">
        <v>131</v>
      </c>
      <c r="FM10" s="5" t="s">
        <v>132</v>
      </c>
      <c r="FN10" s="8" t="s">
        <v>132</v>
      </c>
      <c r="FO10" s="3" t="s">
        <v>132</v>
      </c>
      <c r="FP10" s="3" t="s">
        <v>132</v>
      </c>
      <c r="FQ10" s="5" t="s">
        <v>132</v>
      </c>
      <c r="FR10" s="16" t="s">
        <v>1643</v>
      </c>
      <c r="FS10" s="13" t="s">
        <v>353</v>
      </c>
      <c r="FT10" s="3" t="s">
        <v>354</v>
      </c>
      <c r="FU10" s="3" t="s">
        <v>355</v>
      </c>
      <c r="FV10" s="3" t="s">
        <v>1643</v>
      </c>
      <c r="FW10" s="20" t="s">
        <v>1643</v>
      </c>
      <c r="FX10" s="13" t="s">
        <v>110</v>
      </c>
      <c r="FY10" s="3" t="s">
        <v>111</v>
      </c>
      <c r="FZ10" s="3" t="s">
        <v>110</v>
      </c>
      <c r="GA10" s="3" t="s">
        <v>1643</v>
      </c>
      <c r="GB10" s="3" t="s">
        <v>111</v>
      </c>
      <c r="GC10" s="3" t="s">
        <v>110</v>
      </c>
      <c r="GD10" s="3" t="s">
        <v>111</v>
      </c>
      <c r="GE10" s="3" t="s">
        <v>110</v>
      </c>
      <c r="GF10" s="3" t="s">
        <v>110</v>
      </c>
      <c r="GG10" s="3" t="s">
        <v>111</v>
      </c>
      <c r="GH10" s="20" t="s">
        <v>1643</v>
      </c>
      <c r="GI10" s="18" t="s">
        <v>110</v>
      </c>
      <c r="GJ10" s="8" t="s">
        <v>1643</v>
      </c>
      <c r="GK10" s="3" t="s">
        <v>1643</v>
      </c>
      <c r="GL10" s="3" t="s">
        <v>486</v>
      </c>
      <c r="GM10" s="3" t="s">
        <v>489</v>
      </c>
      <c r="GN10" s="3" t="s">
        <v>492</v>
      </c>
      <c r="GO10" s="3" t="s">
        <v>495</v>
      </c>
      <c r="GP10" s="3" t="s">
        <v>496</v>
      </c>
      <c r="GQ10" s="3" t="s">
        <v>497</v>
      </c>
      <c r="GR10" s="3" t="s">
        <v>498</v>
      </c>
      <c r="GS10" s="20" t="s">
        <v>1643</v>
      </c>
      <c r="GT10" s="13" t="s">
        <v>1643</v>
      </c>
      <c r="GU10" s="3" t="s">
        <v>1643</v>
      </c>
      <c r="GV10" s="3" t="s">
        <v>1643</v>
      </c>
      <c r="GW10" s="3" t="s">
        <v>1643</v>
      </c>
      <c r="GX10" s="3" t="s">
        <v>1643</v>
      </c>
      <c r="GY10" s="3" t="s">
        <v>1643</v>
      </c>
      <c r="GZ10" s="3" t="s">
        <v>1643</v>
      </c>
      <c r="HA10" s="3" t="s">
        <v>1643</v>
      </c>
      <c r="HB10" s="3" t="s">
        <v>1643</v>
      </c>
      <c r="HC10" s="3" t="s">
        <v>1643</v>
      </c>
      <c r="HD10" s="3" t="s">
        <v>1643</v>
      </c>
      <c r="HE10" s="3" t="s">
        <v>1643</v>
      </c>
      <c r="HF10" s="3" t="s">
        <v>1643</v>
      </c>
      <c r="HG10" s="3" t="s">
        <v>1643</v>
      </c>
      <c r="HH10" s="3" t="s">
        <v>1643</v>
      </c>
      <c r="HI10" s="5" t="s">
        <v>1643</v>
      </c>
      <c r="HJ10" s="13" t="s">
        <v>1643</v>
      </c>
      <c r="HK10" s="3" t="s">
        <v>1643</v>
      </c>
      <c r="HL10" s="3" t="s">
        <v>1643</v>
      </c>
      <c r="HM10" s="3" t="s">
        <v>1643</v>
      </c>
      <c r="HN10" s="3" t="s">
        <v>1643</v>
      </c>
      <c r="HO10" s="3" t="s">
        <v>1643</v>
      </c>
      <c r="HP10" s="3" t="s">
        <v>1643</v>
      </c>
      <c r="HQ10" s="5" t="s">
        <v>1643</v>
      </c>
      <c r="HR10" s="13" t="s">
        <v>1643</v>
      </c>
      <c r="HS10" s="3" t="s">
        <v>1643</v>
      </c>
      <c r="HT10" s="3" t="s">
        <v>1643</v>
      </c>
      <c r="HU10" s="3" t="s">
        <v>1643</v>
      </c>
      <c r="HV10" s="3" t="s">
        <v>1643</v>
      </c>
      <c r="HW10" s="3" t="s">
        <v>1643</v>
      </c>
      <c r="HX10" s="3" t="s">
        <v>1643</v>
      </c>
      <c r="HY10" s="3" t="s">
        <v>1643</v>
      </c>
      <c r="HZ10" s="3" t="s">
        <v>1643</v>
      </c>
      <c r="IA10" s="3" t="s">
        <v>1643</v>
      </c>
      <c r="IB10" s="5" t="s">
        <v>1643</v>
      </c>
      <c r="IC10" s="13" t="s">
        <v>1643</v>
      </c>
      <c r="ID10" s="3" t="s">
        <v>1643</v>
      </c>
      <c r="IE10" s="3" t="s">
        <v>1643</v>
      </c>
      <c r="IF10" s="3" t="s">
        <v>1643</v>
      </c>
      <c r="IG10" s="3" t="s">
        <v>1643</v>
      </c>
      <c r="IH10" s="3" t="s">
        <v>1643</v>
      </c>
      <c r="II10" s="3" t="s">
        <v>1643</v>
      </c>
      <c r="IJ10" s="3" t="s">
        <v>1643</v>
      </c>
      <c r="IK10" s="3" t="s">
        <v>1643</v>
      </c>
      <c r="IL10" s="3" t="s">
        <v>1643</v>
      </c>
      <c r="IM10" s="3" t="s">
        <v>1643</v>
      </c>
      <c r="IN10" s="3" t="s">
        <v>1643</v>
      </c>
      <c r="IO10" s="3" t="s">
        <v>1643</v>
      </c>
      <c r="IP10" s="3" t="s">
        <v>1643</v>
      </c>
      <c r="IQ10" s="3" t="s">
        <v>1643</v>
      </c>
      <c r="IR10" s="3" t="s">
        <v>1643</v>
      </c>
      <c r="IS10" s="3" t="s">
        <v>1643</v>
      </c>
      <c r="IT10" s="3" t="s">
        <v>1643</v>
      </c>
      <c r="IU10" s="3" t="s">
        <v>1643</v>
      </c>
      <c r="IV10" s="3" t="s">
        <v>1643</v>
      </c>
      <c r="IW10" s="3" t="s">
        <v>1643</v>
      </c>
      <c r="IX10" s="3" t="s">
        <v>1643</v>
      </c>
      <c r="IY10" s="3" t="s">
        <v>1643</v>
      </c>
      <c r="IZ10" s="3" t="s">
        <v>1643</v>
      </c>
      <c r="JA10" s="3" t="s">
        <v>1643</v>
      </c>
      <c r="JB10" s="3" t="s">
        <v>1643</v>
      </c>
      <c r="JC10" s="3" t="s">
        <v>1643</v>
      </c>
      <c r="JD10" s="3" t="s">
        <v>1643</v>
      </c>
      <c r="JE10" s="3" t="s">
        <v>1643</v>
      </c>
      <c r="JF10" s="3" t="s">
        <v>1643</v>
      </c>
      <c r="JG10" s="3" t="s">
        <v>1643</v>
      </c>
      <c r="JH10" s="3" t="s">
        <v>1643</v>
      </c>
      <c r="JI10" s="3" t="s">
        <v>1643</v>
      </c>
      <c r="JJ10" s="3" t="s">
        <v>1643</v>
      </c>
      <c r="JK10" s="3" t="s">
        <v>1643</v>
      </c>
      <c r="JL10" s="3" t="s">
        <v>1643</v>
      </c>
      <c r="JM10" s="3" t="s">
        <v>1643</v>
      </c>
      <c r="JN10" s="3" t="s">
        <v>1643</v>
      </c>
      <c r="JO10" s="3" t="s">
        <v>1643</v>
      </c>
      <c r="JP10" s="3" t="s">
        <v>1643</v>
      </c>
      <c r="JQ10" s="3" t="s">
        <v>1643</v>
      </c>
      <c r="JR10" s="3" t="s">
        <v>1643</v>
      </c>
      <c r="JS10" s="3" t="s">
        <v>1643</v>
      </c>
      <c r="JT10" s="3" t="s">
        <v>1643</v>
      </c>
      <c r="JU10" s="3" t="s">
        <v>1643</v>
      </c>
      <c r="JV10" s="3" t="s">
        <v>1643</v>
      </c>
      <c r="JW10" s="3" t="s">
        <v>1643</v>
      </c>
      <c r="JX10" s="3" t="s">
        <v>1643</v>
      </c>
      <c r="JY10" s="3" t="s">
        <v>1643</v>
      </c>
      <c r="JZ10" s="3" t="s">
        <v>1643</v>
      </c>
      <c r="KA10" s="3" t="s">
        <v>1643</v>
      </c>
      <c r="KB10" s="3" t="s">
        <v>1643</v>
      </c>
      <c r="KC10" s="3" t="s">
        <v>1643</v>
      </c>
      <c r="KD10" s="3" t="s">
        <v>1643</v>
      </c>
      <c r="KE10" s="3" t="s">
        <v>1643</v>
      </c>
      <c r="KF10" s="3" t="s">
        <v>1643</v>
      </c>
      <c r="KG10" s="3" t="s">
        <v>1643</v>
      </c>
      <c r="KH10" s="3" t="s">
        <v>1643</v>
      </c>
      <c r="KI10" s="3" t="s">
        <v>1643</v>
      </c>
      <c r="KJ10" s="3" t="s">
        <v>1643</v>
      </c>
      <c r="KK10" s="3" t="s">
        <v>1643</v>
      </c>
      <c r="KL10" s="3" t="s">
        <v>1643</v>
      </c>
      <c r="KM10" s="3" t="s">
        <v>1643</v>
      </c>
      <c r="KN10" s="3" t="s">
        <v>1643</v>
      </c>
      <c r="KO10" s="5" t="s">
        <v>1643</v>
      </c>
      <c r="KP10" s="8" t="s">
        <v>1643</v>
      </c>
      <c r="KQ10" s="3" t="s">
        <v>1643</v>
      </c>
      <c r="KR10" s="3" t="s">
        <v>1643</v>
      </c>
      <c r="KS10" s="3" t="s">
        <v>1643</v>
      </c>
      <c r="KT10" s="3" t="s">
        <v>1643</v>
      </c>
      <c r="KU10" s="3" t="s">
        <v>1643</v>
      </c>
      <c r="KV10" s="20" t="s">
        <v>1643</v>
      </c>
      <c r="KW10" s="13" t="s">
        <v>1643</v>
      </c>
      <c r="KX10" s="3" t="s">
        <v>1643</v>
      </c>
      <c r="KY10" s="3" t="s">
        <v>1643</v>
      </c>
      <c r="KZ10" s="3" t="s">
        <v>1643</v>
      </c>
      <c r="LA10" s="3" t="s">
        <v>1643</v>
      </c>
      <c r="LB10" s="3" t="s">
        <v>1643</v>
      </c>
      <c r="LC10" s="3" t="s">
        <v>1643</v>
      </c>
      <c r="LD10" s="3" t="s">
        <v>1643</v>
      </c>
      <c r="LE10" s="3" t="s">
        <v>1643</v>
      </c>
      <c r="LF10" s="3" t="s">
        <v>1643</v>
      </c>
      <c r="LG10" s="3" t="s">
        <v>1643</v>
      </c>
      <c r="LH10" s="3" t="s">
        <v>1643</v>
      </c>
      <c r="LI10" s="3" t="s">
        <v>1643</v>
      </c>
      <c r="LJ10" s="3" t="s">
        <v>1643</v>
      </c>
      <c r="LK10" s="3" t="s">
        <v>1643</v>
      </c>
      <c r="LL10" s="3" t="s">
        <v>1643</v>
      </c>
      <c r="LM10" s="3" t="s">
        <v>1643</v>
      </c>
      <c r="LN10" s="3" t="s">
        <v>1643</v>
      </c>
      <c r="LO10" s="3" t="s">
        <v>1643</v>
      </c>
      <c r="LP10" s="3" t="s">
        <v>1643</v>
      </c>
      <c r="LQ10" s="3" t="s">
        <v>1643</v>
      </c>
      <c r="LR10" s="3" t="s">
        <v>1643</v>
      </c>
      <c r="LS10" s="3" t="s">
        <v>1643</v>
      </c>
      <c r="LT10" s="3" t="s">
        <v>1643</v>
      </c>
      <c r="LU10" s="3" t="s">
        <v>1643</v>
      </c>
      <c r="LV10" s="3" t="s">
        <v>1643</v>
      </c>
      <c r="LW10" s="3" t="s">
        <v>1643</v>
      </c>
      <c r="LX10" s="3" t="s">
        <v>1643</v>
      </c>
      <c r="LY10" s="3" t="s">
        <v>1643</v>
      </c>
      <c r="LZ10" s="3" t="s">
        <v>1643</v>
      </c>
      <c r="MA10" s="3" t="s">
        <v>1643</v>
      </c>
      <c r="MB10" s="3" t="s">
        <v>1643</v>
      </c>
      <c r="MC10" s="3" t="s">
        <v>1643</v>
      </c>
      <c r="MD10" s="3" t="s">
        <v>1643</v>
      </c>
      <c r="ME10" s="3" t="s">
        <v>1643</v>
      </c>
      <c r="MF10" s="20" t="s">
        <v>1643</v>
      </c>
      <c r="MG10" s="13"/>
      <c r="MH10" s="3"/>
      <c r="MI10" s="5"/>
      <c r="MJ10" s="18" t="s">
        <v>1643</v>
      </c>
      <c r="MK10" s="13" t="s">
        <v>1643</v>
      </c>
      <c r="ML10" s="3" t="s">
        <v>1643</v>
      </c>
      <c r="MM10" s="3" t="s">
        <v>1643</v>
      </c>
      <c r="MN10" s="3" t="s">
        <v>1643</v>
      </c>
      <c r="MO10" s="3" t="s">
        <v>1643</v>
      </c>
      <c r="MP10" s="3" t="s">
        <v>1643</v>
      </c>
      <c r="MQ10" s="3" t="s">
        <v>1643</v>
      </c>
      <c r="MR10" s="3" t="s">
        <v>1643</v>
      </c>
      <c r="MS10" s="3" t="s">
        <v>1643</v>
      </c>
      <c r="MT10" s="5" t="s">
        <v>1643</v>
      </c>
      <c r="MU10" s="8" t="s">
        <v>1643</v>
      </c>
      <c r="MV10" s="3" t="s">
        <v>1643</v>
      </c>
      <c r="MW10" s="3" t="s">
        <v>1643</v>
      </c>
      <c r="MX10" s="3" t="s">
        <v>1643</v>
      </c>
      <c r="MY10" s="20" t="s">
        <v>1643</v>
      </c>
      <c r="MZ10" s="13" t="s">
        <v>1643</v>
      </c>
      <c r="NA10" s="5" t="s">
        <v>1643</v>
      </c>
      <c r="NB10" s="13" t="s">
        <v>1643</v>
      </c>
      <c r="NC10" s="5" t="s">
        <v>1643</v>
      </c>
      <c r="ND10" s="13" t="s">
        <v>1643</v>
      </c>
      <c r="NE10" s="3" t="s">
        <v>1643</v>
      </c>
      <c r="NF10" s="3" t="s">
        <v>1643</v>
      </c>
      <c r="NG10" s="3" t="s">
        <v>1643</v>
      </c>
      <c r="NH10" s="3" t="s">
        <v>1643</v>
      </c>
      <c r="NI10" s="5" t="s">
        <v>1643</v>
      </c>
      <c r="NJ10" s="13" t="s">
        <v>1643</v>
      </c>
      <c r="NK10" s="3"/>
      <c r="NL10" s="3" t="s">
        <v>1643</v>
      </c>
      <c r="NM10" s="3" t="s">
        <v>1643</v>
      </c>
      <c r="NN10" s="3" t="s">
        <v>1643</v>
      </c>
      <c r="NO10" s="3" t="s">
        <v>1643</v>
      </c>
      <c r="NP10" s="3" t="s">
        <v>1643</v>
      </c>
      <c r="NQ10" s="5" t="s">
        <v>1643</v>
      </c>
      <c r="NR10" s="8" t="s">
        <v>1643</v>
      </c>
      <c r="NS10" s="8" t="s">
        <v>1643</v>
      </c>
      <c r="NT10" s="3" t="s">
        <v>1643</v>
      </c>
      <c r="NU10" s="3" t="s">
        <v>1643</v>
      </c>
      <c r="NV10" s="3" t="s">
        <v>1643</v>
      </c>
      <c r="NW10" s="3" t="s">
        <v>1643</v>
      </c>
      <c r="NX10" s="5" t="s">
        <v>1643</v>
      </c>
      <c r="NY10" s="13" t="s">
        <v>1643</v>
      </c>
      <c r="NZ10" s="8" t="s">
        <v>1643</v>
      </c>
      <c r="OA10" s="3" t="s">
        <v>1643</v>
      </c>
      <c r="OB10" s="3" t="s">
        <v>1643</v>
      </c>
      <c r="OC10" s="3" t="s">
        <v>1643</v>
      </c>
      <c r="OD10" s="3" t="s">
        <v>1643</v>
      </c>
      <c r="OE10" s="5" t="s">
        <v>1643</v>
      </c>
      <c r="OF10" s="13" t="s">
        <v>1643</v>
      </c>
      <c r="OG10" s="8" t="s">
        <v>1643</v>
      </c>
      <c r="OH10" s="3" t="s">
        <v>1643</v>
      </c>
      <c r="OI10" s="3" t="s">
        <v>1643</v>
      </c>
      <c r="OJ10" s="3" t="s">
        <v>1643</v>
      </c>
      <c r="OK10" s="3" t="s">
        <v>1643</v>
      </c>
      <c r="OL10" s="20" t="s">
        <v>1643</v>
      </c>
      <c r="OM10" s="13" t="s">
        <v>1643</v>
      </c>
      <c r="ON10" s="3" t="s">
        <v>1643</v>
      </c>
      <c r="OO10" s="3" t="s">
        <v>1643</v>
      </c>
      <c r="OP10" s="3" t="s">
        <v>1643</v>
      </c>
      <c r="OQ10" s="3" t="s">
        <v>1643</v>
      </c>
      <c r="OR10" s="3" t="s">
        <v>1643</v>
      </c>
      <c r="OS10" s="3" t="s">
        <v>1643</v>
      </c>
      <c r="OT10" s="3" t="s">
        <v>1643</v>
      </c>
      <c r="OU10" s="20" t="s">
        <v>1643</v>
      </c>
      <c r="OV10" s="13" t="s">
        <v>1643</v>
      </c>
      <c r="OW10" s="3"/>
      <c r="OX10" s="3" t="s">
        <v>1643</v>
      </c>
      <c r="OY10" s="3" t="s">
        <v>1643</v>
      </c>
      <c r="OZ10" s="3" t="s">
        <v>1643</v>
      </c>
      <c r="PA10" s="5" t="s">
        <v>1643</v>
      </c>
      <c r="PB10" s="8" t="s">
        <v>1643</v>
      </c>
      <c r="PC10" s="8" t="s">
        <v>1643</v>
      </c>
      <c r="PD10" s="3" t="s">
        <v>1643</v>
      </c>
      <c r="PE10" s="3" t="s">
        <v>1643</v>
      </c>
      <c r="PF10" s="5" t="s">
        <v>1643</v>
      </c>
      <c r="PG10" s="13" t="s">
        <v>1643</v>
      </c>
      <c r="PH10" s="3" t="s">
        <v>1643</v>
      </c>
      <c r="PI10" s="3" t="s">
        <v>1643</v>
      </c>
      <c r="PJ10" s="3" t="s">
        <v>1643</v>
      </c>
      <c r="PK10" s="3" t="s">
        <v>1643</v>
      </c>
      <c r="PL10" s="3" t="s">
        <v>1643</v>
      </c>
      <c r="PM10" s="3" t="s">
        <v>1643</v>
      </c>
      <c r="PN10" s="3" t="s">
        <v>1643</v>
      </c>
      <c r="PO10" s="20" t="s">
        <v>1643</v>
      </c>
      <c r="PP10" s="13" t="s">
        <v>1643</v>
      </c>
      <c r="PQ10" s="3" t="s">
        <v>1643</v>
      </c>
      <c r="PR10" s="3" t="s">
        <v>1643</v>
      </c>
      <c r="PS10" s="3" t="s">
        <v>1643</v>
      </c>
      <c r="PT10" s="3" t="s">
        <v>1643</v>
      </c>
      <c r="PU10" s="5" t="s">
        <v>1643</v>
      </c>
      <c r="PV10" s="13" t="s">
        <v>1643</v>
      </c>
      <c r="PW10" s="3" t="s">
        <v>1643</v>
      </c>
      <c r="PX10" s="3" t="s">
        <v>1643</v>
      </c>
      <c r="PY10" s="3" t="s">
        <v>1643</v>
      </c>
      <c r="PZ10" s="5" t="s">
        <v>1643</v>
      </c>
      <c r="QA10" s="13" t="s">
        <v>1643</v>
      </c>
      <c r="QB10" s="3" t="s">
        <v>1643</v>
      </c>
      <c r="QC10" s="3" t="s">
        <v>1643</v>
      </c>
      <c r="QD10" s="3" t="s">
        <v>1643</v>
      </c>
      <c r="QE10" s="3" t="s">
        <v>1643</v>
      </c>
      <c r="QF10" s="3" t="s">
        <v>1643</v>
      </c>
      <c r="QG10" s="3" t="s">
        <v>1643</v>
      </c>
      <c r="QH10" s="3" t="s">
        <v>1643</v>
      </c>
      <c r="QI10" s="5" t="s">
        <v>1643</v>
      </c>
      <c r="QJ10" s="13" t="s">
        <v>1643</v>
      </c>
      <c r="QK10" s="3" t="s">
        <v>1643</v>
      </c>
      <c r="QL10" s="3" t="s">
        <v>1643</v>
      </c>
      <c r="QM10" s="3" t="s">
        <v>1643</v>
      </c>
      <c r="QN10" s="3" t="s">
        <v>1643</v>
      </c>
      <c r="QO10" s="3" t="s">
        <v>1643</v>
      </c>
      <c r="QP10" s="20" t="s">
        <v>1643</v>
      </c>
      <c r="QQ10" s="13" t="s">
        <v>1643</v>
      </c>
      <c r="QR10" s="3" t="s">
        <v>1643</v>
      </c>
      <c r="QS10" s="3" t="s">
        <v>1643</v>
      </c>
      <c r="QT10" s="3" t="s">
        <v>1643</v>
      </c>
      <c r="QU10" s="20" t="s">
        <v>1643</v>
      </c>
      <c r="QV10" s="16" t="s">
        <v>1643</v>
      </c>
      <c r="QW10" s="13" t="s">
        <v>1643</v>
      </c>
      <c r="QX10" s="3" t="s">
        <v>1643</v>
      </c>
      <c r="QY10" s="3" t="s">
        <v>1643</v>
      </c>
      <c r="QZ10" s="3" t="s">
        <v>1643</v>
      </c>
      <c r="RA10" s="3" t="s">
        <v>1643</v>
      </c>
      <c r="RB10" s="3" t="s">
        <v>1643</v>
      </c>
      <c r="RC10" s="3" t="s">
        <v>1643</v>
      </c>
      <c r="RD10" s="3" t="s">
        <v>1643</v>
      </c>
      <c r="RE10" s="3" t="s">
        <v>1643</v>
      </c>
      <c r="RF10" s="3" t="s">
        <v>1643</v>
      </c>
      <c r="RG10" s="3" t="s">
        <v>1643</v>
      </c>
      <c r="RH10" s="3" t="s">
        <v>1643</v>
      </c>
      <c r="RI10" s="3" t="s">
        <v>1643</v>
      </c>
      <c r="RJ10" s="3" t="s">
        <v>1643</v>
      </c>
      <c r="RK10" s="3" t="s">
        <v>1643</v>
      </c>
      <c r="RL10" s="3" t="s">
        <v>1643</v>
      </c>
      <c r="RM10" s="3" t="s">
        <v>1643</v>
      </c>
      <c r="RN10" s="3" t="s">
        <v>1643</v>
      </c>
      <c r="RO10" s="3" t="s">
        <v>1643</v>
      </c>
      <c r="RP10" s="3" t="s">
        <v>1643</v>
      </c>
      <c r="RQ10" s="3" t="s">
        <v>1643</v>
      </c>
      <c r="RR10" s="3" t="s">
        <v>1643</v>
      </c>
      <c r="RS10" s="3" t="s">
        <v>1643</v>
      </c>
      <c r="RT10" s="3" t="s">
        <v>1643</v>
      </c>
      <c r="RU10" s="3" t="s">
        <v>1643</v>
      </c>
      <c r="RV10" s="3" t="s">
        <v>1643</v>
      </c>
      <c r="RW10" s="3" t="s">
        <v>1643</v>
      </c>
      <c r="RX10" s="3" t="s">
        <v>1643</v>
      </c>
      <c r="RY10" s="3" t="s">
        <v>1643</v>
      </c>
      <c r="RZ10" s="3" t="s">
        <v>1643</v>
      </c>
      <c r="SA10" s="3" t="s">
        <v>1643</v>
      </c>
      <c r="SB10" s="3" t="s">
        <v>1643</v>
      </c>
      <c r="SC10" s="3" t="s">
        <v>1643</v>
      </c>
      <c r="SD10" s="3" t="s">
        <v>1643</v>
      </c>
      <c r="SE10" s="3" t="s">
        <v>1643</v>
      </c>
      <c r="SF10" s="3" t="s">
        <v>1643</v>
      </c>
      <c r="SG10" s="3" t="s">
        <v>1643</v>
      </c>
      <c r="SH10" s="3" t="s">
        <v>1643</v>
      </c>
      <c r="SI10" s="3" t="s">
        <v>1643</v>
      </c>
      <c r="SJ10" s="3" t="s">
        <v>1643</v>
      </c>
      <c r="SK10" s="3" t="s">
        <v>1643</v>
      </c>
      <c r="SL10" s="3" t="s">
        <v>1643</v>
      </c>
      <c r="SM10" s="3" t="s">
        <v>1643</v>
      </c>
      <c r="SN10" s="3" t="s">
        <v>1643</v>
      </c>
      <c r="SO10" s="3" t="s">
        <v>1643</v>
      </c>
      <c r="SP10" s="20" t="s">
        <v>1643</v>
      </c>
      <c r="SQ10" s="13" t="s">
        <v>1643</v>
      </c>
      <c r="SR10" s="3" t="s">
        <v>1643</v>
      </c>
      <c r="SS10" s="3" t="s">
        <v>1643</v>
      </c>
      <c r="ST10" s="3" t="s">
        <v>1643</v>
      </c>
      <c r="SU10" s="3" t="s">
        <v>1643</v>
      </c>
      <c r="SV10" s="3" t="s">
        <v>1643</v>
      </c>
      <c r="SW10" s="3" t="s">
        <v>1643</v>
      </c>
      <c r="SX10" s="20" t="s">
        <v>1643</v>
      </c>
      <c r="SY10" s="13" t="s">
        <v>1643</v>
      </c>
      <c r="SZ10" s="3" t="s">
        <v>1643</v>
      </c>
      <c r="TA10" s="3" t="s">
        <v>1643</v>
      </c>
      <c r="TB10" s="3" t="s">
        <v>1643</v>
      </c>
      <c r="TC10" s="3" t="s">
        <v>1643</v>
      </c>
      <c r="TD10" s="3" t="s">
        <v>1643</v>
      </c>
      <c r="TE10" s="20" t="s">
        <v>1643</v>
      </c>
      <c r="TF10" s="13" t="s">
        <v>1643</v>
      </c>
      <c r="TG10" s="3" t="s">
        <v>1643</v>
      </c>
      <c r="TH10" s="3" t="s">
        <v>1643</v>
      </c>
      <c r="TI10" s="3" t="s">
        <v>1643</v>
      </c>
      <c r="TJ10" s="3" t="s">
        <v>1643</v>
      </c>
      <c r="TK10" s="3" t="s">
        <v>1643</v>
      </c>
      <c r="TL10" s="3" t="s">
        <v>1643</v>
      </c>
      <c r="TM10" s="3" t="s">
        <v>1643</v>
      </c>
      <c r="TN10" s="3" t="s">
        <v>1643</v>
      </c>
      <c r="TO10" s="3" t="s">
        <v>1643</v>
      </c>
      <c r="TP10" s="3" t="s">
        <v>1643</v>
      </c>
      <c r="TQ10" s="20" t="s">
        <v>1643</v>
      </c>
      <c r="TR10" s="13" t="s">
        <v>1643</v>
      </c>
      <c r="TS10" s="3" t="s">
        <v>1643</v>
      </c>
      <c r="TT10" s="5" t="s">
        <v>1643</v>
      </c>
      <c r="TU10" s="13" t="s">
        <v>1643</v>
      </c>
      <c r="TV10" s="3" t="s">
        <v>1643</v>
      </c>
      <c r="TW10" s="3" t="s">
        <v>1643</v>
      </c>
      <c r="TX10" s="3" t="s">
        <v>1643</v>
      </c>
      <c r="TY10" s="3" t="s">
        <v>1643</v>
      </c>
      <c r="TZ10" s="3" t="s">
        <v>1643</v>
      </c>
      <c r="UA10" s="3" t="s">
        <v>1643</v>
      </c>
      <c r="UB10" s="3" t="s">
        <v>1643</v>
      </c>
      <c r="UC10" s="3" t="s">
        <v>1643</v>
      </c>
      <c r="UD10" s="3" t="s">
        <v>1643</v>
      </c>
      <c r="UE10" s="3" t="s">
        <v>1643</v>
      </c>
      <c r="UF10" s="3" t="s">
        <v>1643</v>
      </c>
      <c r="UG10" s="3" t="s">
        <v>1643</v>
      </c>
      <c r="UH10" s="3" t="s">
        <v>1643</v>
      </c>
      <c r="UI10" s="3" t="s">
        <v>1643</v>
      </c>
      <c r="UJ10" s="5" t="s">
        <v>1643</v>
      </c>
      <c r="UK10" s="13" t="s">
        <v>1643</v>
      </c>
      <c r="UL10" s="3" t="s">
        <v>1643</v>
      </c>
      <c r="UM10" s="3" t="s">
        <v>1643</v>
      </c>
      <c r="UN10" s="3" t="s">
        <v>1643</v>
      </c>
      <c r="UO10" s="3" t="s">
        <v>1643</v>
      </c>
      <c r="UP10" s="3" t="s">
        <v>1643</v>
      </c>
      <c r="UQ10" s="3" t="s">
        <v>1643</v>
      </c>
      <c r="UR10" s="5" t="s">
        <v>1643</v>
      </c>
      <c r="US10" s="13" t="s">
        <v>1643</v>
      </c>
      <c r="UT10" s="3" t="s">
        <v>1643</v>
      </c>
      <c r="UU10" s="3" t="s">
        <v>1643</v>
      </c>
      <c r="UV10" s="3" t="s">
        <v>1643</v>
      </c>
      <c r="UW10" s="3" t="s">
        <v>1643</v>
      </c>
      <c r="UX10" s="3" t="s">
        <v>1643</v>
      </c>
      <c r="UY10" s="3" t="s">
        <v>1643</v>
      </c>
      <c r="UZ10" s="5" t="s">
        <v>1643</v>
      </c>
      <c r="VA10" s="13" t="s">
        <v>1643</v>
      </c>
      <c r="VB10" s="3" t="s">
        <v>1643</v>
      </c>
      <c r="VC10" s="3" t="s">
        <v>1643</v>
      </c>
      <c r="VD10" s="3" t="s">
        <v>1643</v>
      </c>
      <c r="VE10" s="3" t="s">
        <v>1643</v>
      </c>
      <c r="VF10" s="3" t="s">
        <v>1643</v>
      </c>
      <c r="VG10" s="3" t="s">
        <v>1643</v>
      </c>
      <c r="VH10" s="3" t="s">
        <v>1643</v>
      </c>
      <c r="VI10" s="3" t="s">
        <v>1643</v>
      </c>
      <c r="VJ10" s="3" t="s">
        <v>1643</v>
      </c>
      <c r="VK10" s="3" t="s">
        <v>1643</v>
      </c>
      <c r="VL10" s="3" t="s">
        <v>1643</v>
      </c>
      <c r="VM10" s="3" t="s">
        <v>1643</v>
      </c>
      <c r="VN10" s="3" t="s">
        <v>1643</v>
      </c>
      <c r="VO10" s="3" t="s">
        <v>1643</v>
      </c>
      <c r="VP10" s="3" t="s">
        <v>1643</v>
      </c>
      <c r="VQ10" s="3" t="s">
        <v>1643</v>
      </c>
      <c r="VR10" s="3" t="s">
        <v>1643</v>
      </c>
      <c r="VS10" s="3" t="s">
        <v>1643</v>
      </c>
      <c r="VT10" s="3" t="s">
        <v>1643</v>
      </c>
      <c r="VU10" s="3" t="s">
        <v>1643</v>
      </c>
      <c r="VV10" s="3" t="s">
        <v>1643</v>
      </c>
      <c r="VW10" s="3" t="s">
        <v>1643</v>
      </c>
      <c r="VX10" s="3" t="s">
        <v>1643</v>
      </c>
      <c r="VY10" s="3" t="s">
        <v>1643</v>
      </c>
      <c r="VZ10" s="3" t="s">
        <v>1643</v>
      </c>
      <c r="WA10" s="3" t="s">
        <v>1643</v>
      </c>
      <c r="WB10" s="3" t="s">
        <v>1643</v>
      </c>
      <c r="WC10" s="3" t="s">
        <v>1643</v>
      </c>
      <c r="WD10" s="3" t="s">
        <v>1643</v>
      </c>
      <c r="WE10" s="3" t="s">
        <v>1643</v>
      </c>
      <c r="WF10" s="3" t="s">
        <v>1643</v>
      </c>
      <c r="WG10" s="3" t="s">
        <v>1643</v>
      </c>
      <c r="WH10" s="3" t="s">
        <v>1643</v>
      </c>
      <c r="WI10" s="3" t="s">
        <v>1643</v>
      </c>
      <c r="WJ10" s="3" t="s">
        <v>1643</v>
      </c>
      <c r="WK10" s="3" t="s">
        <v>1643</v>
      </c>
      <c r="WL10" s="3" t="s">
        <v>1643</v>
      </c>
      <c r="WM10" s="3" t="s">
        <v>1643</v>
      </c>
      <c r="WN10" s="3" t="s">
        <v>1643</v>
      </c>
      <c r="WO10" s="3" t="s">
        <v>1643</v>
      </c>
      <c r="WP10" s="3" t="s">
        <v>1643</v>
      </c>
      <c r="WQ10" s="3" t="s">
        <v>1643</v>
      </c>
      <c r="WR10" s="3" t="s">
        <v>1643</v>
      </c>
      <c r="WS10" s="3" t="s">
        <v>1643</v>
      </c>
      <c r="WT10" s="3" t="s">
        <v>1643</v>
      </c>
      <c r="WU10" s="3" t="s">
        <v>1643</v>
      </c>
      <c r="WV10" s="3" t="s">
        <v>1643</v>
      </c>
      <c r="WW10" s="3" t="s">
        <v>1643</v>
      </c>
      <c r="WX10" s="3" t="s">
        <v>1643</v>
      </c>
      <c r="WY10" s="3" t="s">
        <v>1643</v>
      </c>
      <c r="WZ10" s="3" t="s">
        <v>1643</v>
      </c>
      <c r="XA10" s="3" t="s">
        <v>1643</v>
      </c>
      <c r="XB10" s="3" t="s">
        <v>1643</v>
      </c>
      <c r="XC10" s="3" t="s">
        <v>1643</v>
      </c>
      <c r="XD10" s="3" t="s">
        <v>1643</v>
      </c>
      <c r="XE10" s="3" t="s">
        <v>1643</v>
      </c>
      <c r="XF10" s="3" t="s">
        <v>1643</v>
      </c>
      <c r="XG10" s="3" t="s">
        <v>1643</v>
      </c>
      <c r="XH10" s="3" t="s">
        <v>1643</v>
      </c>
      <c r="XI10" s="3" t="s">
        <v>1643</v>
      </c>
      <c r="XJ10" s="3" t="s">
        <v>1643</v>
      </c>
      <c r="XK10" s="3" t="s">
        <v>1643</v>
      </c>
      <c r="XL10" s="3" t="s">
        <v>1643</v>
      </c>
      <c r="XM10" s="5" t="s">
        <v>1643</v>
      </c>
      <c r="XN10" s="13" t="s">
        <v>1643</v>
      </c>
      <c r="XO10" s="3" t="s">
        <v>1643</v>
      </c>
      <c r="XP10" s="3" t="s">
        <v>1643</v>
      </c>
      <c r="XQ10" s="3" t="s">
        <v>1643</v>
      </c>
      <c r="XR10" s="3" t="s">
        <v>1643</v>
      </c>
      <c r="XS10" s="3" t="s">
        <v>1643</v>
      </c>
      <c r="XT10" s="5" t="s">
        <v>1643</v>
      </c>
      <c r="XU10" s="13" t="s">
        <v>1643</v>
      </c>
      <c r="XV10" s="3" t="s">
        <v>1643</v>
      </c>
      <c r="XW10" s="3" t="s">
        <v>1643</v>
      </c>
      <c r="XX10" s="3" t="s">
        <v>1643</v>
      </c>
      <c r="XY10" s="3" t="s">
        <v>1643</v>
      </c>
      <c r="XZ10" s="3" t="s">
        <v>1643</v>
      </c>
      <c r="YA10" s="3" t="s">
        <v>1643</v>
      </c>
      <c r="YB10" s="3" t="s">
        <v>1643</v>
      </c>
      <c r="YC10" s="3" t="s">
        <v>1643</v>
      </c>
      <c r="YD10" s="3" t="s">
        <v>1643</v>
      </c>
      <c r="YE10" s="3" t="s">
        <v>1643</v>
      </c>
      <c r="YF10" s="3" t="s">
        <v>1643</v>
      </c>
      <c r="YG10" s="3" t="s">
        <v>1643</v>
      </c>
      <c r="YH10" s="3" t="s">
        <v>1643</v>
      </c>
      <c r="YI10" s="3" t="s">
        <v>1643</v>
      </c>
      <c r="YJ10" s="3" t="s">
        <v>1643</v>
      </c>
      <c r="YK10" s="3" t="s">
        <v>1643</v>
      </c>
      <c r="YL10" s="3" t="s">
        <v>1643</v>
      </c>
      <c r="YM10" s="3" t="s">
        <v>1643</v>
      </c>
      <c r="YN10" s="3" t="s">
        <v>1643</v>
      </c>
      <c r="YO10" s="3" t="s">
        <v>1643</v>
      </c>
      <c r="YP10" s="3" t="s">
        <v>1643</v>
      </c>
      <c r="YQ10" s="3" t="s">
        <v>1643</v>
      </c>
      <c r="YR10" s="3" t="s">
        <v>1643</v>
      </c>
      <c r="YS10" s="3" t="s">
        <v>1643</v>
      </c>
      <c r="YT10" s="3" t="s">
        <v>1643</v>
      </c>
      <c r="YU10" s="3" t="s">
        <v>1643</v>
      </c>
      <c r="YV10" s="3" t="s">
        <v>1643</v>
      </c>
      <c r="YW10" s="3" t="s">
        <v>1643</v>
      </c>
      <c r="YX10" s="3" t="s">
        <v>1643</v>
      </c>
      <c r="YY10" s="3" t="s">
        <v>1643</v>
      </c>
      <c r="YZ10" s="3" t="s">
        <v>1643</v>
      </c>
      <c r="ZA10" s="3" t="s">
        <v>1643</v>
      </c>
      <c r="ZB10" s="3" t="s">
        <v>1643</v>
      </c>
      <c r="ZC10" s="3" t="s">
        <v>1643</v>
      </c>
      <c r="ZD10" s="5" t="s">
        <v>1643</v>
      </c>
      <c r="ZE10" s="13"/>
      <c r="ZF10" s="3"/>
      <c r="ZG10" s="5"/>
      <c r="ZH10" s="18" t="s">
        <v>1643</v>
      </c>
      <c r="ZI10" s="13" t="s">
        <v>1643</v>
      </c>
      <c r="ZJ10" s="3" t="s">
        <v>1643</v>
      </c>
      <c r="ZK10" s="3" t="s">
        <v>1643</v>
      </c>
      <c r="ZL10" s="3" t="s">
        <v>1643</v>
      </c>
      <c r="ZM10" s="3" t="s">
        <v>1643</v>
      </c>
      <c r="ZN10" s="3" t="s">
        <v>1643</v>
      </c>
      <c r="ZO10" s="3" t="s">
        <v>1643</v>
      </c>
      <c r="ZP10" s="3" t="s">
        <v>1643</v>
      </c>
      <c r="ZQ10" s="3" t="s">
        <v>1643</v>
      </c>
      <c r="ZR10" s="5" t="s">
        <v>1643</v>
      </c>
      <c r="ZS10" s="13" t="s">
        <v>1643</v>
      </c>
      <c r="ZT10" s="3" t="s">
        <v>1643</v>
      </c>
      <c r="ZU10" s="3" t="s">
        <v>1643</v>
      </c>
      <c r="ZV10" s="3" t="s">
        <v>1643</v>
      </c>
      <c r="ZW10" s="3" t="s">
        <v>1643</v>
      </c>
      <c r="ZX10" s="3" t="s">
        <v>1643</v>
      </c>
      <c r="ZY10" s="3" t="s">
        <v>1643</v>
      </c>
      <c r="ZZ10" s="3" t="s">
        <v>1643</v>
      </c>
      <c r="AAA10" s="5" t="s">
        <v>1643</v>
      </c>
      <c r="AAB10" s="13" t="s">
        <v>1643</v>
      </c>
      <c r="AAC10" s="5" t="s">
        <v>1643</v>
      </c>
      <c r="AAD10" s="13" t="s">
        <v>1643</v>
      </c>
      <c r="AAE10" s="3" t="s">
        <v>1643</v>
      </c>
      <c r="AAF10" s="3" t="s">
        <v>1643</v>
      </c>
      <c r="AAG10" s="3" t="s">
        <v>1643</v>
      </c>
      <c r="AAH10" s="3" t="s">
        <v>1643</v>
      </c>
      <c r="AAI10" s="3" t="s">
        <v>1643</v>
      </c>
      <c r="AAJ10" s="5" t="s">
        <v>1643</v>
      </c>
      <c r="AAK10" s="13" t="s">
        <v>1643</v>
      </c>
      <c r="AAL10" s="13" t="s">
        <v>1643</v>
      </c>
      <c r="AAM10" s="3" t="s">
        <v>1643</v>
      </c>
      <c r="AAN10" s="3" t="s">
        <v>1643</v>
      </c>
      <c r="AAO10" s="3" t="s">
        <v>1643</v>
      </c>
      <c r="AAP10" s="3" t="s">
        <v>1643</v>
      </c>
      <c r="AAQ10" s="20"/>
      <c r="AAR10" s="5" t="s">
        <v>1643</v>
      </c>
      <c r="AAS10" s="13" t="s">
        <v>1643</v>
      </c>
      <c r="AAT10" s="3" t="s">
        <v>1643</v>
      </c>
      <c r="AAU10" s="3" t="s">
        <v>1643</v>
      </c>
      <c r="AAV10" s="3" t="s">
        <v>1643</v>
      </c>
      <c r="AAW10" s="3" t="s">
        <v>1643</v>
      </c>
      <c r="AAX10" s="3" t="s">
        <v>1643</v>
      </c>
      <c r="AAY10" s="5" t="s">
        <v>1643</v>
      </c>
      <c r="AAZ10" s="13" t="s">
        <v>1643</v>
      </c>
      <c r="ABA10" s="3" t="s">
        <v>1643</v>
      </c>
      <c r="ABB10" s="3" t="s">
        <v>1643</v>
      </c>
      <c r="ABC10" s="3" t="s">
        <v>1643</v>
      </c>
      <c r="ABD10" s="3" t="s">
        <v>1643</v>
      </c>
      <c r="ABE10" s="3" t="s">
        <v>1643</v>
      </c>
      <c r="ABF10" s="5" t="s">
        <v>1643</v>
      </c>
      <c r="ABG10" s="13" t="s">
        <v>1643</v>
      </c>
      <c r="ABH10" s="3" t="s">
        <v>1643</v>
      </c>
      <c r="ABI10" s="3" t="s">
        <v>1643</v>
      </c>
      <c r="ABJ10" s="3" t="s">
        <v>1643</v>
      </c>
      <c r="ABK10" s="3" t="s">
        <v>1643</v>
      </c>
      <c r="ABL10" s="3" t="s">
        <v>1643</v>
      </c>
      <c r="ABM10" s="5" t="s">
        <v>1643</v>
      </c>
      <c r="ABN10" s="13" t="s">
        <v>1643</v>
      </c>
      <c r="ABO10" s="3" t="s">
        <v>1643</v>
      </c>
      <c r="ABP10" s="3" t="s">
        <v>1643</v>
      </c>
      <c r="ABQ10" s="3" t="s">
        <v>1643</v>
      </c>
      <c r="ABR10" s="3" t="s">
        <v>1643</v>
      </c>
      <c r="ABS10" s="3" t="s">
        <v>1643</v>
      </c>
      <c r="ABT10" s="3" t="s">
        <v>1643</v>
      </c>
      <c r="ABU10" s="3" t="s">
        <v>1643</v>
      </c>
      <c r="ABV10" s="5" t="s">
        <v>1643</v>
      </c>
      <c r="ABW10" s="13" t="s">
        <v>1643</v>
      </c>
      <c r="ABX10" s="3" t="s">
        <v>1643</v>
      </c>
      <c r="ABY10" s="3" t="s">
        <v>1643</v>
      </c>
      <c r="ABZ10" s="3" t="s">
        <v>1643</v>
      </c>
      <c r="ACA10" s="3" t="s">
        <v>1643</v>
      </c>
      <c r="ACB10" s="5" t="s">
        <v>1643</v>
      </c>
      <c r="ACC10" s="13" t="s">
        <v>1643</v>
      </c>
      <c r="ACD10" s="3" t="s">
        <v>1643</v>
      </c>
      <c r="ACE10" s="3" t="s">
        <v>1643</v>
      </c>
      <c r="ACF10" s="3" t="s">
        <v>1643</v>
      </c>
      <c r="ACG10" s="5"/>
      <c r="ACH10" s="13" t="s">
        <v>1643</v>
      </c>
      <c r="ACI10" s="3" t="s">
        <v>1643</v>
      </c>
      <c r="ACJ10" s="3" t="s">
        <v>1643</v>
      </c>
      <c r="ACK10" s="3" t="s">
        <v>1643</v>
      </c>
      <c r="ACL10" s="5" t="s">
        <v>1643</v>
      </c>
      <c r="ACM10" s="13" t="s">
        <v>1643</v>
      </c>
      <c r="ACN10" s="3" t="s">
        <v>1643</v>
      </c>
      <c r="ACO10" s="3" t="s">
        <v>1643</v>
      </c>
      <c r="ACP10" s="3" t="s">
        <v>1643</v>
      </c>
      <c r="ACQ10" s="3" t="s">
        <v>1643</v>
      </c>
      <c r="ACR10" s="3" t="s">
        <v>1643</v>
      </c>
      <c r="ACS10" s="3" t="s">
        <v>1643</v>
      </c>
      <c r="ACT10" s="3" t="s">
        <v>1643</v>
      </c>
      <c r="ACU10" s="20" t="s">
        <v>1643</v>
      </c>
      <c r="ACV10" s="13" t="s">
        <v>1643</v>
      </c>
      <c r="ACW10" s="3" t="s">
        <v>1643</v>
      </c>
      <c r="ACX10" s="3" t="s">
        <v>1643</v>
      </c>
      <c r="ACY10" s="3" t="s">
        <v>1643</v>
      </c>
      <c r="ACZ10" s="3" t="s">
        <v>1643</v>
      </c>
      <c r="ADA10" s="5" t="s">
        <v>1643</v>
      </c>
      <c r="ADB10" s="13" t="s">
        <v>1643</v>
      </c>
      <c r="ADC10" s="8" t="s">
        <v>1643</v>
      </c>
      <c r="ADD10" s="3" t="s">
        <v>1643</v>
      </c>
      <c r="ADE10" s="3" t="s">
        <v>1643</v>
      </c>
      <c r="ADF10" s="5" t="s">
        <v>1643</v>
      </c>
      <c r="ADG10" s="13" t="s">
        <v>1643</v>
      </c>
      <c r="ADH10" s="8" t="s">
        <v>1643</v>
      </c>
      <c r="ADI10" s="3" t="s">
        <v>1643</v>
      </c>
      <c r="ADJ10" s="3" t="s">
        <v>1643</v>
      </c>
      <c r="ADK10" s="5" t="s">
        <v>1643</v>
      </c>
      <c r="ADL10" s="13" t="s">
        <v>1643</v>
      </c>
      <c r="ADM10" s="8" t="s">
        <v>1643</v>
      </c>
      <c r="ADN10" s="3" t="s">
        <v>1643</v>
      </c>
      <c r="ADO10" s="3" t="s">
        <v>1643</v>
      </c>
      <c r="ADP10" s="5" t="s">
        <v>1643</v>
      </c>
      <c r="ADQ10" s="13" t="s">
        <v>1643</v>
      </c>
      <c r="ADR10" s="3" t="s">
        <v>1643</v>
      </c>
      <c r="ADS10" s="3" t="s">
        <v>1643</v>
      </c>
      <c r="ADT10" s="3" t="s">
        <v>1643</v>
      </c>
      <c r="ADU10" s="3" t="s">
        <v>1643</v>
      </c>
      <c r="ADV10" s="3" t="s">
        <v>1643</v>
      </c>
      <c r="ADW10" s="3" t="s">
        <v>1643</v>
      </c>
      <c r="ADX10" s="3" t="s">
        <v>1643</v>
      </c>
      <c r="ADY10" s="5" t="s">
        <v>1643</v>
      </c>
      <c r="ADZ10" s="13" t="s">
        <v>1643</v>
      </c>
      <c r="AEA10" s="3" t="s">
        <v>1643</v>
      </c>
      <c r="AEB10" s="3" t="s">
        <v>1643</v>
      </c>
      <c r="AEC10" s="3" t="s">
        <v>1643</v>
      </c>
      <c r="AED10" s="3" t="s">
        <v>1643</v>
      </c>
      <c r="AEE10" s="3" t="s">
        <v>1643</v>
      </c>
      <c r="AEF10" s="5" t="s">
        <v>1643</v>
      </c>
      <c r="AEG10" s="13" t="s">
        <v>1643</v>
      </c>
      <c r="AEH10" s="3" t="s">
        <v>1643</v>
      </c>
      <c r="AEI10" s="3" t="s">
        <v>1643</v>
      </c>
      <c r="AEJ10" s="3" t="s">
        <v>1643</v>
      </c>
      <c r="AEK10" s="5" t="s">
        <v>1643</v>
      </c>
      <c r="AEL10" s="18" t="s">
        <v>1643</v>
      </c>
    </row>
    <row r="11" spans="1:818" ht="87" x14ac:dyDescent="0.35">
      <c r="A11" s="1">
        <v>45608.326817129629</v>
      </c>
      <c r="B11" s="2">
        <v>45608.331284722219</v>
      </c>
      <c r="C11" s="4">
        <v>100</v>
      </c>
      <c r="D11" s="4">
        <v>386</v>
      </c>
      <c r="E11" s="3" t="s">
        <v>1640</v>
      </c>
      <c r="F11" s="2">
        <v>45608.331296076387</v>
      </c>
      <c r="G11" s="3" t="s">
        <v>1657</v>
      </c>
      <c r="H11" s="4">
        <v>1</v>
      </c>
      <c r="I11" s="3" t="s">
        <v>1642</v>
      </c>
      <c r="J11" s="3" t="s">
        <v>1642</v>
      </c>
      <c r="K11" s="3" t="s">
        <v>1642</v>
      </c>
      <c r="L11" s="3" t="s">
        <v>1642</v>
      </c>
      <c r="M11" s="3" t="s">
        <v>1642</v>
      </c>
      <c r="N11" s="3" t="s">
        <v>1642</v>
      </c>
      <c r="O11" s="3" t="s">
        <v>110</v>
      </c>
      <c r="P11" s="3" t="s">
        <v>1643</v>
      </c>
      <c r="Q11" s="3" t="s">
        <v>1643</v>
      </c>
      <c r="R11" s="20" t="s">
        <v>110</v>
      </c>
      <c r="S11" s="127">
        <v>65</v>
      </c>
      <c r="T11" s="124"/>
      <c r="U11" s="3"/>
      <c r="V11" s="3" t="s">
        <v>20</v>
      </c>
      <c r="W11" s="3" t="s">
        <v>111</v>
      </c>
      <c r="X11" s="3" t="s">
        <v>47</v>
      </c>
      <c r="Y11" s="3" t="s">
        <v>85</v>
      </c>
      <c r="Z11" s="3" t="s">
        <v>10</v>
      </c>
      <c r="AA11" s="405">
        <v>485</v>
      </c>
      <c r="AB11" s="3" t="s">
        <v>25</v>
      </c>
      <c r="AC11" s="3" t="s">
        <v>111</v>
      </c>
      <c r="AD11" s="3" t="s">
        <v>111</v>
      </c>
      <c r="AE11" s="13" t="s">
        <v>1643</v>
      </c>
      <c r="AF11" s="20" t="s">
        <v>1643</v>
      </c>
      <c r="AG11" s="18" t="s">
        <v>111</v>
      </c>
      <c r="AH11" s="13"/>
      <c r="AI11" s="31"/>
      <c r="AJ11" s="13" t="s">
        <v>1643</v>
      </c>
      <c r="AK11" s="3" t="s">
        <v>1643</v>
      </c>
      <c r="AL11" s="3" t="s">
        <v>1643</v>
      </c>
      <c r="AM11" s="3" t="s">
        <v>1643</v>
      </c>
      <c r="AN11" s="3" t="s">
        <v>1643</v>
      </c>
      <c r="AO11" s="3" t="s">
        <v>1643</v>
      </c>
      <c r="AP11" s="3" t="s">
        <v>1643</v>
      </c>
      <c r="AQ11" s="3" t="s">
        <v>1643</v>
      </c>
      <c r="AR11" s="3" t="s">
        <v>1643</v>
      </c>
      <c r="AS11" s="3" t="s">
        <v>1643</v>
      </c>
      <c r="AT11" s="3" t="s">
        <v>1643</v>
      </c>
      <c r="AU11" s="3" t="s">
        <v>1643</v>
      </c>
      <c r="AV11" s="3" t="s">
        <v>1643</v>
      </c>
      <c r="AW11" s="3" t="s">
        <v>1643</v>
      </c>
      <c r="AX11" s="3" t="s">
        <v>1643</v>
      </c>
      <c r="AY11" s="3" t="s">
        <v>1643</v>
      </c>
      <c r="AZ11" s="3" t="s">
        <v>1643</v>
      </c>
      <c r="BA11" s="3" t="s">
        <v>1643</v>
      </c>
      <c r="BB11" s="3" t="s">
        <v>1643</v>
      </c>
      <c r="BC11" s="3" t="s">
        <v>1643</v>
      </c>
      <c r="BD11" s="3" t="s">
        <v>1643</v>
      </c>
      <c r="BE11" s="3" t="s">
        <v>1643</v>
      </c>
      <c r="BF11" s="3" t="s">
        <v>1643</v>
      </c>
      <c r="BG11" s="3" t="s">
        <v>1643</v>
      </c>
      <c r="BH11" s="3" t="s">
        <v>1643</v>
      </c>
      <c r="BI11" s="3" t="s">
        <v>1643</v>
      </c>
      <c r="BJ11" s="3" t="s">
        <v>1643</v>
      </c>
      <c r="BK11" s="3" t="s">
        <v>1643</v>
      </c>
      <c r="BL11" s="3" t="s">
        <v>1643</v>
      </c>
      <c r="BM11" s="3" t="s">
        <v>1643</v>
      </c>
      <c r="BN11" s="3" t="s">
        <v>1643</v>
      </c>
      <c r="BO11" s="3" t="s">
        <v>1643</v>
      </c>
      <c r="BP11" s="3" t="s">
        <v>1643</v>
      </c>
      <c r="BQ11" s="3" t="s">
        <v>1643</v>
      </c>
      <c r="BR11" s="3" t="s">
        <v>1643</v>
      </c>
      <c r="BS11" s="3" t="s">
        <v>1643</v>
      </c>
      <c r="BT11" s="3" t="s">
        <v>1643</v>
      </c>
      <c r="BU11" s="3" t="s">
        <v>1643</v>
      </c>
      <c r="BV11" s="3" t="s">
        <v>1643</v>
      </c>
      <c r="BW11" s="3" t="s">
        <v>1643</v>
      </c>
      <c r="BX11" s="3" t="s">
        <v>1643</v>
      </c>
      <c r="BY11" s="3" t="s">
        <v>1643</v>
      </c>
      <c r="BZ11" s="20" t="s">
        <v>1643</v>
      </c>
      <c r="CA11" s="8" t="s">
        <v>129</v>
      </c>
      <c r="CB11" s="3" t="s">
        <v>131</v>
      </c>
      <c r="CC11" s="3" t="s">
        <v>129</v>
      </c>
      <c r="CD11" s="3" t="s">
        <v>132</v>
      </c>
      <c r="CE11" s="3" t="s">
        <v>132</v>
      </c>
      <c r="CF11" s="3" t="s">
        <v>131</v>
      </c>
      <c r="CG11" s="3" t="s">
        <v>132</v>
      </c>
      <c r="CH11" s="3" t="s">
        <v>132</v>
      </c>
      <c r="CI11" s="3" t="s">
        <v>130</v>
      </c>
      <c r="CJ11" s="3" t="s">
        <v>129</v>
      </c>
      <c r="CK11" s="3" t="s">
        <v>132</v>
      </c>
      <c r="CL11" s="3" t="s">
        <v>132</v>
      </c>
      <c r="CM11" s="3" t="s">
        <v>132</v>
      </c>
      <c r="CN11" s="3" t="s">
        <v>130</v>
      </c>
      <c r="CO11" s="3" t="s">
        <v>129</v>
      </c>
      <c r="CP11" s="5" t="s">
        <v>1643</v>
      </c>
      <c r="CQ11" s="13" t="s">
        <v>196</v>
      </c>
      <c r="CR11" s="3" t="s">
        <v>198</v>
      </c>
      <c r="CS11" s="3" t="s">
        <v>200</v>
      </c>
      <c r="CT11" s="3" t="s">
        <v>201</v>
      </c>
      <c r="CU11" s="3" t="s">
        <v>1643</v>
      </c>
      <c r="CV11" s="3" t="s">
        <v>1643</v>
      </c>
      <c r="CW11" s="3" t="s">
        <v>210</v>
      </c>
      <c r="CX11" s="5" t="s">
        <v>1643</v>
      </c>
      <c r="CY11" s="13" t="s">
        <v>231</v>
      </c>
      <c r="CZ11" s="3" t="s">
        <v>232</v>
      </c>
      <c r="DA11" s="3" t="s">
        <v>233</v>
      </c>
      <c r="DB11" s="3" t="s">
        <v>234</v>
      </c>
      <c r="DC11" s="3" t="s">
        <v>1643</v>
      </c>
      <c r="DD11" s="3" t="s">
        <v>1643</v>
      </c>
      <c r="DE11" s="3" t="s">
        <v>1643</v>
      </c>
      <c r="DF11" s="5" t="s">
        <v>1643</v>
      </c>
      <c r="DG11" s="13" t="s">
        <v>132</v>
      </c>
      <c r="DH11" s="3" t="s">
        <v>132</v>
      </c>
      <c r="DI11" s="3" t="s">
        <v>132</v>
      </c>
      <c r="DJ11" s="5" t="s">
        <v>132</v>
      </c>
      <c r="DK11" s="13" t="s">
        <v>132</v>
      </c>
      <c r="DL11" s="3" t="s">
        <v>132</v>
      </c>
      <c r="DM11" s="3" t="s">
        <v>132</v>
      </c>
      <c r="DN11" s="5" t="s">
        <v>132</v>
      </c>
      <c r="DO11" s="13" t="s">
        <v>132</v>
      </c>
      <c r="DP11" s="5" t="s">
        <v>132</v>
      </c>
      <c r="DQ11" s="13" t="s">
        <v>132</v>
      </c>
      <c r="DR11" s="3" t="s">
        <v>132</v>
      </c>
      <c r="DS11" s="3" t="s">
        <v>132</v>
      </c>
      <c r="DT11" s="5" t="s">
        <v>132</v>
      </c>
      <c r="DU11" s="13" t="s">
        <v>131</v>
      </c>
      <c r="DV11" s="3" t="s">
        <v>129</v>
      </c>
      <c r="DW11" s="3" t="s">
        <v>131</v>
      </c>
      <c r="DX11" s="3" t="s">
        <v>132</v>
      </c>
      <c r="DY11" s="5" t="s">
        <v>131</v>
      </c>
      <c r="DZ11" s="13" t="s">
        <v>132</v>
      </c>
      <c r="EA11" s="3" t="s">
        <v>132</v>
      </c>
      <c r="EB11" s="3" t="s">
        <v>132</v>
      </c>
      <c r="EC11" s="3" t="s">
        <v>132</v>
      </c>
      <c r="ED11" s="3" t="s">
        <v>131</v>
      </c>
      <c r="EE11" s="3" t="s">
        <v>131</v>
      </c>
      <c r="EF11" s="5" t="s">
        <v>132</v>
      </c>
      <c r="EG11" s="13" t="s">
        <v>132</v>
      </c>
      <c r="EH11" s="3" t="s">
        <v>132</v>
      </c>
      <c r="EI11" s="3" t="s">
        <v>132</v>
      </c>
      <c r="EJ11" s="3" t="s">
        <v>132</v>
      </c>
      <c r="EK11" s="3" t="s">
        <v>132</v>
      </c>
      <c r="EL11" s="20" t="s">
        <v>132</v>
      </c>
      <c r="EM11" s="13" t="s">
        <v>132</v>
      </c>
      <c r="EN11" s="3" t="s">
        <v>132</v>
      </c>
      <c r="EO11" s="3" t="s">
        <v>132</v>
      </c>
      <c r="EP11" s="3" t="s">
        <v>132</v>
      </c>
      <c r="EQ11" s="3" t="s">
        <v>132</v>
      </c>
      <c r="ER11" s="3" t="s">
        <v>132</v>
      </c>
      <c r="ES11" s="3" t="s">
        <v>132</v>
      </c>
      <c r="ET11" s="3" t="s">
        <v>132</v>
      </c>
      <c r="EU11" s="3" t="s">
        <v>132</v>
      </c>
      <c r="EV11" s="3" t="s">
        <v>132</v>
      </c>
      <c r="EW11" s="3" t="s">
        <v>132</v>
      </c>
      <c r="EX11" s="3" t="s">
        <v>132</v>
      </c>
      <c r="EY11" s="3" t="s">
        <v>132</v>
      </c>
      <c r="EZ11" s="5" t="s">
        <v>132</v>
      </c>
      <c r="FA11" s="8" t="s">
        <v>132</v>
      </c>
      <c r="FB11" s="3" t="s">
        <v>132</v>
      </c>
      <c r="FC11" s="3" t="s">
        <v>132</v>
      </c>
      <c r="FD11" s="3" t="s">
        <v>132</v>
      </c>
      <c r="FE11" s="3" t="s">
        <v>132</v>
      </c>
      <c r="FF11" s="3" t="s">
        <v>132</v>
      </c>
      <c r="FG11" s="3" t="s">
        <v>132</v>
      </c>
      <c r="FH11" s="3" t="s">
        <v>132</v>
      </c>
      <c r="FI11" s="5" t="s">
        <v>132</v>
      </c>
      <c r="FJ11" s="8" t="s">
        <v>132</v>
      </c>
      <c r="FK11" s="3" t="s">
        <v>132</v>
      </c>
      <c r="FL11" s="3" t="s">
        <v>132</v>
      </c>
      <c r="FM11" s="5" t="s">
        <v>132</v>
      </c>
      <c r="FN11" s="8" t="s">
        <v>132</v>
      </c>
      <c r="FO11" s="3" t="s">
        <v>132</v>
      </c>
      <c r="FP11" s="3" t="s">
        <v>132</v>
      </c>
      <c r="FQ11" s="5" t="s">
        <v>132</v>
      </c>
      <c r="FR11" s="16" t="s">
        <v>1643</v>
      </c>
      <c r="FS11" s="13" t="s">
        <v>353</v>
      </c>
      <c r="FT11" s="3" t="s">
        <v>354</v>
      </c>
      <c r="FU11" s="3" t="s">
        <v>1643</v>
      </c>
      <c r="FV11" s="3" t="s">
        <v>356</v>
      </c>
      <c r="FW11" s="20" t="s">
        <v>1643</v>
      </c>
      <c r="FX11" s="13" t="s">
        <v>1643</v>
      </c>
      <c r="FY11" s="3" t="s">
        <v>1643</v>
      </c>
      <c r="FZ11" s="3" t="s">
        <v>1643</v>
      </c>
      <c r="GA11" s="3" t="s">
        <v>1658</v>
      </c>
      <c r="GB11" s="3" t="s">
        <v>111</v>
      </c>
      <c r="GC11" s="3" t="s">
        <v>1643</v>
      </c>
      <c r="GD11" s="3" t="s">
        <v>110</v>
      </c>
      <c r="GE11" s="3" t="s">
        <v>110</v>
      </c>
      <c r="GF11" s="3" t="s">
        <v>110</v>
      </c>
      <c r="GG11" s="3" t="s">
        <v>111</v>
      </c>
      <c r="GH11" s="20" t="s">
        <v>1643</v>
      </c>
      <c r="GI11" s="18" t="s">
        <v>110</v>
      </c>
      <c r="GJ11" s="8" t="s">
        <v>1643</v>
      </c>
      <c r="GK11" s="3" t="s">
        <v>484</v>
      </c>
      <c r="GL11" s="3" t="s">
        <v>486</v>
      </c>
      <c r="GM11" s="3" t="s">
        <v>1643</v>
      </c>
      <c r="GN11" s="3" t="s">
        <v>492</v>
      </c>
      <c r="GO11" s="3" t="s">
        <v>495</v>
      </c>
      <c r="GP11" s="3" t="s">
        <v>1643</v>
      </c>
      <c r="GQ11" s="3" t="s">
        <v>497</v>
      </c>
      <c r="GR11" s="3" t="s">
        <v>498</v>
      </c>
      <c r="GS11" s="20" t="s">
        <v>1643</v>
      </c>
      <c r="GT11" s="13" t="s">
        <v>1643</v>
      </c>
      <c r="GU11" s="3" t="s">
        <v>1643</v>
      </c>
      <c r="GV11" s="3" t="s">
        <v>1643</v>
      </c>
      <c r="GW11" s="3" t="s">
        <v>1643</v>
      </c>
      <c r="GX11" s="3" t="s">
        <v>1643</v>
      </c>
      <c r="GY11" s="3" t="s">
        <v>1643</v>
      </c>
      <c r="GZ11" s="3" t="s">
        <v>1643</v>
      </c>
      <c r="HA11" s="3" t="s">
        <v>1643</v>
      </c>
      <c r="HB11" s="3" t="s">
        <v>1643</v>
      </c>
      <c r="HC11" s="3" t="s">
        <v>1643</v>
      </c>
      <c r="HD11" s="3" t="s">
        <v>1643</v>
      </c>
      <c r="HE11" s="3" t="s">
        <v>1643</v>
      </c>
      <c r="HF11" s="3" t="s">
        <v>1643</v>
      </c>
      <c r="HG11" s="3" t="s">
        <v>1643</v>
      </c>
      <c r="HH11" s="3" t="s">
        <v>1643</v>
      </c>
      <c r="HI11" s="5" t="s">
        <v>1643</v>
      </c>
      <c r="HJ11" s="13" t="s">
        <v>1643</v>
      </c>
      <c r="HK11" s="3" t="s">
        <v>1643</v>
      </c>
      <c r="HL11" s="3" t="s">
        <v>1643</v>
      </c>
      <c r="HM11" s="3" t="s">
        <v>1643</v>
      </c>
      <c r="HN11" s="3" t="s">
        <v>1643</v>
      </c>
      <c r="HO11" s="3" t="s">
        <v>1643</v>
      </c>
      <c r="HP11" s="3" t="s">
        <v>1643</v>
      </c>
      <c r="HQ11" s="5" t="s">
        <v>1643</v>
      </c>
      <c r="HR11" s="13" t="s">
        <v>1643</v>
      </c>
      <c r="HS11" s="3" t="s">
        <v>1643</v>
      </c>
      <c r="HT11" s="3" t="s">
        <v>1643</v>
      </c>
      <c r="HU11" s="3" t="s">
        <v>1643</v>
      </c>
      <c r="HV11" s="3" t="s">
        <v>1643</v>
      </c>
      <c r="HW11" s="3" t="s">
        <v>1643</v>
      </c>
      <c r="HX11" s="3" t="s">
        <v>1643</v>
      </c>
      <c r="HY11" s="3" t="s">
        <v>1643</v>
      </c>
      <c r="HZ11" s="3" t="s">
        <v>1643</v>
      </c>
      <c r="IA11" s="3" t="s">
        <v>1643</v>
      </c>
      <c r="IB11" s="5" t="s">
        <v>1643</v>
      </c>
      <c r="IC11" s="13" t="s">
        <v>1643</v>
      </c>
      <c r="ID11" s="3" t="s">
        <v>1643</v>
      </c>
      <c r="IE11" s="3" t="s">
        <v>1643</v>
      </c>
      <c r="IF11" s="3" t="s">
        <v>1643</v>
      </c>
      <c r="IG11" s="3" t="s">
        <v>1643</v>
      </c>
      <c r="IH11" s="3" t="s">
        <v>1643</v>
      </c>
      <c r="II11" s="3" t="s">
        <v>1643</v>
      </c>
      <c r="IJ11" s="3" t="s">
        <v>1643</v>
      </c>
      <c r="IK11" s="3" t="s">
        <v>1643</v>
      </c>
      <c r="IL11" s="3" t="s">
        <v>1643</v>
      </c>
      <c r="IM11" s="3" t="s">
        <v>1643</v>
      </c>
      <c r="IN11" s="3" t="s">
        <v>1643</v>
      </c>
      <c r="IO11" s="3" t="s">
        <v>1643</v>
      </c>
      <c r="IP11" s="3" t="s">
        <v>1643</v>
      </c>
      <c r="IQ11" s="3" t="s">
        <v>1643</v>
      </c>
      <c r="IR11" s="3" t="s">
        <v>1643</v>
      </c>
      <c r="IS11" s="3" t="s">
        <v>1643</v>
      </c>
      <c r="IT11" s="3" t="s">
        <v>1643</v>
      </c>
      <c r="IU11" s="3" t="s">
        <v>1643</v>
      </c>
      <c r="IV11" s="3" t="s">
        <v>1643</v>
      </c>
      <c r="IW11" s="3" t="s">
        <v>1643</v>
      </c>
      <c r="IX11" s="3" t="s">
        <v>1643</v>
      </c>
      <c r="IY11" s="3" t="s">
        <v>1643</v>
      </c>
      <c r="IZ11" s="3" t="s">
        <v>1643</v>
      </c>
      <c r="JA11" s="3" t="s">
        <v>1643</v>
      </c>
      <c r="JB11" s="3" t="s">
        <v>1643</v>
      </c>
      <c r="JC11" s="3" t="s">
        <v>1643</v>
      </c>
      <c r="JD11" s="3" t="s">
        <v>1643</v>
      </c>
      <c r="JE11" s="3" t="s">
        <v>1643</v>
      </c>
      <c r="JF11" s="3" t="s">
        <v>1643</v>
      </c>
      <c r="JG11" s="3" t="s">
        <v>1643</v>
      </c>
      <c r="JH11" s="3" t="s">
        <v>1643</v>
      </c>
      <c r="JI11" s="3" t="s">
        <v>1643</v>
      </c>
      <c r="JJ11" s="3" t="s">
        <v>1643</v>
      </c>
      <c r="JK11" s="3" t="s">
        <v>1643</v>
      </c>
      <c r="JL11" s="3" t="s">
        <v>1643</v>
      </c>
      <c r="JM11" s="3" t="s">
        <v>1643</v>
      </c>
      <c r="JN11" s="3" t="s">
        <v>1643</v>
      </c>
      <c r="JO11" s="3" t="s">
        <v>1643</v>
      </c>
      <c r="JP11" s="3" t="s">
        <v>1643</v>
      </c>
      <c r="JQ11" s="3" t="s">
        <v>1643</v>
      </c>
      <c r="JR11" s="3" t="s">
        <v>1643</v>
      </c>
      <c r="JS11" s="3" t="s">
        <v>1643</v>
      </c>
      <c r="JT11" s="3" t="s">
        <v>1643</v>
      </c>
      <c r="JU11" s="3" t="s">
        <v>1643</v>
      </c>
      <c r="JV11" s="3" t="s">
        <v>1643</v>
      </c>
      <c r="JW11" s="3" t="s">
        <v>1643</v>
      </c>
      <c r="JX11" s="3" t="s">
        <v>1643</v>
      </c>
      <c r="JY11" s="3" t="s">
        <v>1643</v>
      </c>
      <c r="JZ11" s="3" t="s">
        <v>1643</v>
      </c>
      <c r="KA11" s="3" t="s">
        <v>1643</v>
      </c>
      <c r="KB11" s="3" t="s">
        <v>1643</v>
      </c>
      <c r="KC11" s="3" t="s">
        <v>1643</v>
      </c>
      <c r="KD11" s="3" t="s">
        <v>1643</v>
      </c>
      <c r="KE11" s="3" t="s">
        <v>1643</v>
      </c>
      <c r="KF11" s="3" t="s">
        <v>1643</v>
      </c>
      <c r="KG11" s="3" t="s">
        <v>1643</v>
      </c>
      <c r="KH11" s="3" t="s">
        <v>1643</v>
      </c>
      <c r="KI11" s="3" t="s">
        <v>1643</v>
      </c>
      <c r="KJ11" s="3" t="s">
        <v>1643</v>
      </c>
      <c r="KK11" s="3" t="s">
        <v>1643</v>
      </c>
      <c r="KL11" s="3" t="s">
        <v>1643</v>
      </c>
      <c r="KM11" s="3" t="s">
        <v>1643</v>
      </c>
      <c r="KN11" s="3" t="s">
        <v>1643</v>
      </c>
      <c r="KO11" s="5" t="s">
        <v>1643</v>
      </c>
      <c r="KP11" s="8" t="s">
        <v>1643</v>
      </c>
      <c r="KQ11" s="3" t="s">
        <v>1643</v>
      </c>
      <c r="KR11" s="3" t="s">
        <v>1643</v>
      </c>
      <c r="KS11" s="3" t="s">
        <v>1643</v>
      </c>
      <c r="KT11" s="3" t="s">
        <v>1643</v>
      </c>
      <c r="KU11" s="3" t="s">
        <v>1643</v>
      </c>
      <c r="KV11" s="20" t="s">
        <v>1643</v>
      </c>
      <c r="KW11" s="13" t="s">
        <v>1643</v>
      </c>
      <c r="KX11" s="3" t="s">
        <v>1643</v>
      </c>
      <c r="KY11" s="3" t="s">
        <v>1643</v>
      </c>
      <c r="KZ11" s="3" t="s">
        <v>1643</v>
      </c>
      <c r="LA11" s="3" t="s">
        <v>1643</v>
      </c>
      <c r="LB11" s="3" t="s">
        <v>1643</v>
      </c>
      <c r="LC11" s="3" t="s">
        <v>1643</v>
      </c>
      <c r="LD11" s="3" t="s">
        <v>1643</v>
      </c>
      <c r="LE11" s="3" t="s">
        <v>1643</v>
      </c>
      <c r="LF11" s="3" t="s">
        <v>1643</v>
      </c>
      <c r="LG11" s="3" t="s">
        <v>1643</v>
      </c>
      <c r="LH11" s="3" t="s">
        <v>1643</v>
      </c>
      <c r="LI11" s="3" t="s">
        <v>1643</v>
      </c>
      <c r="LJ11" s="3" t="s">
        <v>1643</v>
      </c>
      <c r="LK11" s="3" t="s">
        <v>1643</v>
      </c>
      <c r="LL11" s="3" t="s">
        <v>1643</v>
      </c>
      <c r="LM11" s="3" t="s">
        <v>1643</v>
      </c>
      <c r="LN11" s="3" t="s">
        <v>1643</v>
      </c>
      <c r="LO11" s="3" t="s">
        <v>1643</v>
      </c>
      <c r="LP11" s="3" t="s">
        <v>1643</v>
      </c>
      <c r="LQ11" s="3" t="s">
        <v>1643</v>
      </c>
      <c r="LR11" s="3" t="s">
        <v>1643</v>
      </c>
      <c r="LS11" s="3" t="s">
        <v>1643</v>
      </c>
      <c r="LT11" s="3" t="s">
        <v>1643</v>
      </c>
      <c r="LU11" s="3" t="s">
        <v>1643</v>
      </c>
      <c r="LV11" s="3" t="s">
        <v>1643</v>
      </c>
      <c r="LW11" s="3" t="s">
        <v>1643</v>
      </c>
      <c r="LX11" s="3" t="s">
        <v>1643</v>
      </c>
      <c r="LY11" s="3" t="s">
        <v>1643</v>
      </c>
      <c r="LZ11" s="3" t="s">
        <v>1643</v>
      </c>
      <c r="MA11" s="3" t="s">
        <v>1643</v>
      </c>
      <c r="MB11" s="3" t="s">
        <v>1643</v>
      </c>
      <c r="MC11" s="3" t="s">
        <v>1643</v>
      </c>
      <c r="MD11" s="3" t="s">
        <v>1643</v>
      </c>
      <c r="ME11" s="3" t="s">
        <v>1643</v>
      </c>
      <c r="MF11" s="20" t="s">
        <v>1643</v>
      </c>
      <c r="MG11" s="13"/>
      <c r="MH11" s="3"/>
      <c r="MI11" s="5"/>
      <c r="MJ11" s="18" t="s">
        <v>1643</v>
      </c>
      <c r="MK11" s="13" t="s">
        <v>1643</v>
      </c>
      <c r="ML11" s="3" t="s">
        <v>1643</v>
      </c>
      <c r="MM11" s="3" t="s">
        <v>1643</v>
      </c>
      <c r="MN11" s="3" t="s">
        <v>1643</v>
      </c>
      <c r="MO11" s="3" t="s">
        <v>1643</v>
      </c>
      <c r="MP11" s="3" t="s">
        <v>1643</v>
      </c>
      <c r="MQ11" s="3" t="s">
        <v>1643</v>
      </c>
      <c r="MR11" s="3" t="s">
        <v>1643</v>
      </c>
      <c r="MS11" s="3" t="s">
        <v>1643</v>
      </c>
      <c r="MT11" s="5" t="s">
        <v>1643</v>
      </c>
      <c r="MU11" s="8" t="s">
        <v>1643</v>
      </c>
      <c r="MV11" s="3" t="s">
        <v>1643</v>
      </c>
      <c r="MW11" s="3" t="s">
        <v>1643</v>
      </c>
      <c r="MX11" s="3" t="s">
        <v>1643</v>
      </c>
      <c r="MY11" s="20" t="s">
        <v>1643</v>
      </c>
      <c r="MZ11" s="13" t="s">
        <v>1643</v>
      </c>
      <c r="NA11" s="5" t="s">
        <v>1643</v>
      </c>
      <c r="NB11" s="13" t="s">
        <v>1643</v>
      </c>
      <c r="NC11" s="5" t="s">
        <v>1643</v>
      </c>
      <c r="ND11" s="13" t="s">
        <v>1643</v>
      </c>
      <c r="NE11" s="3" t="s">
        <v>1643</v>
      </c>
      <c r="NF11" s="3" t="s">
        <v>1643</v>
      </c>
      <c r="NG11" s="3" t="s">
        <v>1643</v>
      </c>
      <c r="NH11" s="3" t="s">
        <v>1643</v>
      </c>
      <c r="NI11" s="5" t="s">
        <v>1643</v>
      </c>
      <c r="NJ11" s="13" t="s">
        <v>1643</v>
      </c>
      <c r="NK11" s="3"/>
      <c r="NL11" s="3" t="s">
        <v>1643</v>
      </c>
      <c r="NM11" s="3" t="s">
        <v>1643</v>
      </c>
      <c r="NN11" s="3" t="s">
        <v>1643</v>
      </c>
      <c r="NO11" s="3" t="s">
        <v>1643</v>
      </c>
      <c r="NP11" s="3" t="s">
        <v>1643</v>
      </c>
      <c r="NQ11" s="5" t="s">
        <v>1643</v>
      </c>
      <c r="NR11" s="8" t="s">
        <v>1643</v>
      </c>
      <c r="NS11" s="8" t="s">
        <v>1643</v>
      </c>
      <c r="NT11" s="3" t="s">
        <v>1643</v>
      </c>
      <c r="NU11" s="3" t="s">
        <v>1643</v>
      </c>
      <c r="NV11" s="3" t="s">
        <v>1643</v>
      </c>
      <c r="NW11" s="3" t="s">
        <v>1643</v>
      </c>
      <c r="NX11" s="5" t="s">
        <v>1643</v>
      </c>
      <c r="NY11" s="13" t="s">
        <v>1643</v>
      </c>
      <c r="NZ11" s="8" t="s">
        <v>1643</v>
      </c>
      <c r="OA11" s="3" t="s">
        <v>1643</v>
      </c>
      <c r="OB11" s="3" t="s">
        <v>1643</v>
      </c>
      <c r="OC11" s="3" t="s">
        <v>1643</v>
      </c>
      <c r="OD11" s="3" t="s">
        <v>1643</v>
      </c>
      <c r="OE11" s="5" t="s">
        <v>1643</v>
      </c>
      <c r="OF11" s="13" t="s">
        <v>1643</v>
      </c>
      <c r="OG11" s="8" t="s">
        <v>1643</v>
      </c>
      <c r="OH11" s="3" t="s">
        <v>1643</v>
      </c>
      <c r="OI11" s="3" t="s">
        <v>1643</v>
      </c>
      <c r="OJ11" s="3" t="s">
        <v>1643</v>
      </c>
      <c r="OK11" s="3" t="s">
        <v>1643</v>
      </c>
      <c r="OL11" s="20" t="s">
        <v>1643</v>
      </c>
      <c r="OM11" s="13" t="s">
        <v>1643</v>
      </c>
      <c r="ON11" s="3" t="s">
        <v>1643</v>
      </c>
      <c r="OO11" s="3" t="s">
        <v>1643</v>
      </c>
      <c r="OP11" s="3" t="s">
        <v>1643</v>
      </c>
      <c r="OQ11" s="3" t="s">
        <v>1643</v>
      </c>
      <c r="OR11" s="3" t="s">
        <v>1643</v>
      </c>
      <c r="OS11" s="3" t="s">
        <v>1643</v>
      </c>
      <c r="OT11" s="3" t="s">
        <v>1643</v>
      </c>
      <c r="OU11" s="20" t="s">
        <v>1643</v>
      </c>
      <c r="OV11" s="13" t="s">
        <v>1643</v>
      </c>
      <c r="OW11" s="3"/>
      <c r="OX11" s="3" t="s">
        <v>1643</v>
      </c>
      <c r="OY11" s="3" t="s">
        <v>1643</v>
      </c>
      <c r="OZ11" s="3" t="s">
        <v>1643</v>
      </c>
      <c r="PA11" s="5" t="s">
        <v>1643</v>
      </c>
      <c r="PB11" s="8" t="s">
        <v>1643</v>
      </c>
      <c r="PC11" s="8" t="s">
        <v>1643</v>
      </c>
      <c r="PD11" s="3" t="s">
        <v>1643</v>
      </c>
      <c r="PE11" s="3" t="s">
        <v>1643</v>
      </c>
      <c r="PF11" s="5" t="s">
        <v>1643</v>
      </c>
      <c r="PG11" s="13" t="s">
        <v>1643</v>
      </c>
      <c r="PH11" s="3" t="s">
        <v>1643</v>
      </c>
      <c r="PI11" s="3" t="s">
        <v>1643</v>
      </c>
      <c r="PJ11" s="3" t="s">
        <v>1643</v>
      </c>
      <c r="PK11" s="3" t="s">
        <v>1643</v>
      </c>
      <c r="PL11" s="3" t="s">
        <v>1643</v>
      </c>
      <c r="PM11" s="3" t="s">
        <v>1643</v>
      </c>
      <c r="PN11" s="3" t="s">
        <v>1643</v>
      </c>
      <c r="PO11" s="20" t="s">
        <v>1643</v>
      </c>
      <c r="PP11" s="13" t="s">
        <v>1643</v>
      </c>
      <c r="PQ11" s="3" t="s">
        <v>1643</v>
      </c>
      <c r="PR11" s="3" t="s">
        <v>1643</v>
      </c>
      <c r="PS11" s="3" t="s">
        <v>1643</v>
      </c>
      <c r="PT11" s="3" t="s">
        <v>1643</v>
      </c>
      <c r="PU11" s="5" t="s">
        <v>1643</v>
      </c>
      <c r="PV11" s="13" t="s">
        <v>1643</v>
      </c>
      <c r="PW11" s="3" t="s">
        <v>1643</v>
      </c>
      <c r="PX11" s="3" t="s">
        <v>1643</v>
      </c>
      <c r="PY11" s="3" t="s">
        <v>1643</v>
      </c>
      <c r="PZ11" s="5" t="s">
        <v>1643</v>
      </c>
      <c r="QA11" s="13" t="s">
        <v>1643</v>
      </c>
      <c r="QB11" s="3" t="s">
        <v>1643</v>
      </c>
      <c r="QC11" s="3" t="s">
        <v>1643</v>
      </c>
      <c r="QD11" s="3" t="s">
        <v>1643</v>
      </c>
      <c r="QE11" s="3" t="s">
        <v>1643</v>
      </c>
      <c r="QF11" s="3" t="s">
        <v>1643</v>
      </c>
      <c r="QG11" s="3" t="s">
        <v>1643</v>
      </c>
      <c r="QH11" s="3" t="s">
        <v>1643</v>
      </c>
      <c r="QI11" s="5" t="s">
        <v>1643</v>
      </c>
      <c r="QJ11" s="13" t="s">
        <v>1643</v>
      </c>
      <c r="QK11" s="3" t="s">
        <v>1643</v>
      </c>
      <c r="QL11" s="3" t="s">
        <v>1643</v>
      </c>
      <c r="QM11" s="3" t="s">
        <v>1643</v>
      </c>
      <c r="QN11" s="3" t="s">
        <v>1643</v>
      </c>
      <c r="QO11" s="3" t="s">
        <v>1643</v>
      </c>
      <c r="QP11" s="20" t="s">
        <v>1643</v>
      </c>
      <c r="QQ11" s="13" t="s">
        <v>1643</v>
      </c>
      <c r="QR11" s="3" t="s">
        <v>1643</v>
      </c>
      <c r="QS11" s="3" t="s">
        <v>1643</v>
      </c>
      <c r="QT11" s="3" t="s">
        <v>1643</v>
      </c>
      <c r="QU11" s="20" t="s">
        <v>1643</v>
      </c>
      <c r="QV11" s="16" t="s">
        <v>1643</v>
      </c>
      <c r="QW11" s="13" t="s">
        <v>1643</v>
      </c>
      <c r="QX11" s="3" t="s">
        <v>1643</v>
      </c>
      <c r="QY11" s="3" t="s">
        <v>1643</v>
      </c>
      <c r="QZ11" s="3" t="s">
        <v>1643</v>
      </c>
      <c r="RA11" s="3" t="s">
        <v>1643</v>
      </c>
      <c r="RB11" s="3" t="s">
        <v>1643</v>
      </c>
      <c r="RC11" s="3" t="s">
        <v>1643</v>
      </c>
      <c r="RD11" s="3" t="s">
        <v>1643</v>
      </c>
      <c r="RE11" s="3" t="s">
        <v>1643</v>
      </c>
      <c r="RF11" s="3" t="s">
        <v>1643</v>
      </c>
      <c r="RG11" s="3" t="s">
        <v>1643</v>
      </c>
      <c r="RH11" s="3" t="s">
        <v>1643</v>
      </c>
      <c r="RI11" s="3" t="s">
        <v>1643</v>
      </c>
      <c r="RJ11" s="3" t="s">
        <v>1643</v>
      </c>
      <c r="RK11" s="3" t="s">
        <v>1643</v>
      </c>
      <c r="RL11" s="3" t="s">
        <v>1643</v>
      </c>
      <c r="RM11" s="3" t="s">
        <v>1643</v>
      </c>
      <c r="RN11" s="3" t="s">
        <v>1643</v>
      </c>
      <c r="RO11" s="3" t="s">
        <v>1643</v>
      </c>
      <c r="RP11" s="3" t="s">
        <v>1643</v>
      </c>
      <c r="RQ11" s="3" t="s">
        <v>1643</v>
      </c>
      <c r="RR11" s="3" t="s">
        <v>1643</v>
      </c>
      <c r="RS11" s="3" t="s">
        <v>1643</v>
      </c>
      <c r="RT11" s="3" t="s">
        <v>1643</v>
      </c>
      <c r="RU11" s="3" t="s">
        <v>1643</v>
      </c>
      <c r="RV11" s="3" t="s">
        <v>1643</v>
      </c>
      <c r="RW11" s="3" t="s">
        <v>1643</v>
      </c>
      <c r="RX11" s="3" t="s">
        <v>1643</v>
      </c>
      <c r="RY11" s="3" t="s">
        <v>1643</v>
      </c>
      <c r="RZ11" s="3" t="s">
        <v>1643</v>
      </c>
      <c r="SA11" s="3" t="s">
        <v>1643</v>
      </c>
      <c r="SB11" s="3" t="s">
        <v>1643</v>
      </c>
      <c r="SC11" s="3" t="s">
        <v>1643</v>
      </c>
      <c r="SD11" s="3" t="s">
        <v>1643</v>
      </c>
      <c r="SE11" s="3" t="s">
        <v>1643</v>
      </c>
      <c r="SF11" s="3" t="s">
        <v>1643</v>
      </c>
      <c r="SG11" s="3" t="s">
        <v>1643</v>
      </c>
      <c r="SH11" s="3" t="s">
        <v>1643</v>
      </c>
      <c r="SI11" s="3" t="s">
        <v>1643</v>
      </c>
      <c r="SJ11" s="3" t="s">
        <v>1643</v>
      </c>
      <c r="SK11" s="3" t="s">
        <v>1643</v>
      </c>
      <c r="SL11" s="3" t="s">
        <v>1643</v>
      </c>
      <c r="SM11" s="3" t="s">
        <v>1643</v>
      </c>
      <c r="SN11" s="3" t="s">
        <v>1643</v>
      </c>
      <c r="SO11" s="3" t="s">
        <v>1643</v>
      </c>
      <c r="SP11" s="20" t="s">
        <v>1643</v>
      </c>
      <c r="SQ11" s="13" t="s">
        <v>1643</v>
      </c>
      <c r="SR11" s="3" t="s">
        <v>1643</v>
      </c>
      <c r="SS11" s="3" t="s">
        <v>1643</v>
      </c>
      <c r="ST11" s="3" t="s">
        <v>1643</v>
      </c>
      <c r="SU11" s="3" t="s">
        <v>1643</v>
      </c>
      <c r="SV11" s="3" t="s">
        <v>1643</v>
      </c>
      <c r="SW11" s="3" t="s">
        <v>1643</v>
      </c>
      <c r="SX11" s="20" t="s">
        <v>1643</v>
      </c>
      <c r="SY11" s="13" t="s">
        <v>1643</v>
      </c>
      <c r="SZ11" s="3" t="s">
        <v>1643</v>
      </c>
      <c r="TA11" s="3" t="s">
        <v>1643</v>
      </c>
      <c r="TB11" s="3" t="s">
        <v>1643</v>
      </c>
      <c r="TC11" s="3" t="s">
        <v>1643</v>
      </c>
      <c r="TD11" s="3" t="s">
        <v>1643</v>
      </c>
      <c r="TE11" s="20" t="s">
        <v>1643</v>
      </c>
      <c r="TF11" s="13" t="s">
        <v>1643</v>
      </c>
      <c r="TG11" s="3" t="s">
        <v>1643</v>
      </c>
      <c r="TH11" s="3" t="s">
        <v>1643</v>
      </c>
      <c r="TI11" s="3" t="s">
        <v>1643</v>
      </c>
      <c r="TJ11" s="3" t="s">
        <v>1643</v>
      </c>
      <c r="TK11" s="3" t="s">
        <v>1643</v>
      </c>
      <c r="TL11" s="3" t="s">
        <v>1643</v>
      </c>
      <c r="TM11" s="3" t="s">
        <v>1643</v>
      </c>
      <c r="TN11" s="3" t="s">
        <v>1643</v>
      </c>
      <c r="TO11" s="3" t="s">
        <v>1643</v>
      </c>
      <c r="TP11" s="3" t="s">
        <v>1643</v>
      </c>
      <c r="TQ11" s="20" t="s">
        <v>1643</v>
      </c>
      <c r="TR11" s="13" t="s">
        <v>1643</v>
      </c>
      <c r="TS11" s="3" t="s">
        <v>1643</v>
      </c>
      <c r="TT11" s="5" t="s">
        <v>1643</v>
      </c>
      <c r="TU11" s="13" t="s">
        <v>1643</v>
      </c>
      <c r="TV11" s="3" t="s">
        <v>1643</v>
      </c>
      <c r="TW11" s="3" t="s">
        <v>1643</v>
      </c>
      <c r="TX11" s="3" t="s">
        <v>1643</v>
      </c>
      <c r="TY11" s="3" t="s">
        <v>1643</v>
      </c>
      <c r="TZ11" s="3" t="s">
        <v>1643</v>
      </c>
      <c r="UA11" s="3" t="s">
        <v>1643</v>
      </c>
      <c r="UB11" s="3" t="s">
        <v>1643</v>
      </c>
      <c r="UC11" s="3" t="s">
        <v>1643</v>
      </c>
      <c r="UD11" s="3" t="s">
        <v>1643</v>
      </c>
      <c r="UE11" s="3" t="s">
        <v>1643</v>
      </c>
      <c r="UF11" s="3" t="s">
        <v>1643</v>
      </c>
      <c r="UG11" s="3" t="s">
        <v>1643</v>
      </c>
      <c r="UH11" s="3" t="s">
        <v>1643</v>
      </c>
      <c r="UI11" s="3" t="s">
        <v>1643</v>
      </c>
      <c r="UJ11" s="5" t="s">
        <v>1643</v>
      </c>
      <c r="UK11" s="13" t="s">
        <v>1643</v>
      </c>
      <c r="UL11" s="3" t="s">
        <v>1643</v>
      </c>
      <c r="UM11" s="3" t="s">
        <v>1643</v>
      </c>
      <c r="UN11" s="3" t="s">
        <v>1643</v>
      </c>
      <c r="UO11" s="3" t="s">
        <v>1643</v>
      </c>
      <c r="UP11" s="3" t="s">
        <v>1643</v>
      </c>
      <c r="UQ11" s="3" t="s">
        <v>1643</v>
      </c>
      <c r="UR11" s="5" t="s">
        <v>1643</v>
      </c>
      <c r="US11" s="13" t="s">
        <v>1643</v>
      </c>
      <c r="UT11" s="3" t="s">
        <v>1643</v>
      </c>
      <c r="UU11" s="3" t="s">
        <v>1643</v>
      </c>
      <c r="UV11" s="3" t="s">
        <v>1643</v>
      </c>
      <c r="UW11" s="3" t="s">
        <v>1643</v>
      </c>
      <c r="UX11" s="3" t="s">
        <v>1643</v>
      </c>
      <c r="UY11" s="3" t="s">
        <v>1643</v>
      </c>
      <c r="UZ11" s="5" t="s">
        <v>1643</v>
      </c>
      <c r="VA11" s="13" t="s">
        <v>1643</v>
      </c>
      <c r="VB11" s="3" t="s">
        <v>1643</v>
      </c>
      <c r="VC11" s="3" t="s">
        <v>1643</v>
      </c>
      <c r="VD11" s="3" t="s">
        <v>1643</v>
      </c>
      <c r="VE11" s="3" t="s">
        <v>1643</v>
      </c>
      <c r="VF11" s="3" t="s">
        <v>1643</v>
      </c>
      <c r="VG11" s="3" t="s">
        <v>1643</v>
      </c>
      <c r="VH11" s="3" t="s">
        <v>1643</v>
      </c>
      <c r="VI11" s="3" t="s">
        <v>1643</v>
      </c>
      <c r="VJ11" s="3" t="s">
        <v>1643</v>
      </c>
      <c r="VK11" s="3" t="s">
        <v>1643</v>
      </c>
      <c r="VL11" s="3" t="s">
        <v>1643</v>
      </c>
      <c r="VM11" s="3" t="s">
        <v>1643</v>
      </c>
      <c r="VN11" s="3" t="s">
        <v>1643</v>
      </c>
      <c r="VO11" s="3" t="s">
        <v>1643</v>
      </c>
      <c r="VP11" s="3" t="s">
        <v>1643</v>
      </c>
      <c r="VQ11" s="3" t="s">
        <v>1643</v>
      </c>
      <c r="VR11" s="3" t="s">
        <v>1643</v>
      </c>
      <c r="VS11" s="3" t="s">
        <v>1643</v>
      </c>
      <c r="VT11" s="3" t="s">
        <v>1643</v>
      </c>
      <c r="VU11" s="3" t="s">
        <v>1643</v>
      </c>
      <c r="VV11" s="3" t="s">
        <v>1643</v>
      </c>
      <c r="VW11" s="3" t="s">
        <v>1643</v>
      </c>
      <c r="VX11" s="3" t="s">
        <v>1643</v>
      </c>
      <c r="VY11" s="3" t="s">
        <v>1643</v>
      </c>
      <c r="VZ11" s="3" t="s">
        <v>1643</v>
      </c>
      <c r="WA11" s="3" t="s">
        <v>1643</v>
      </c>
      <c r="WB11" s="3" t="s">
        <v>1643</v>
      </c>
      <c r="WC11" s="3" t="s">
        <v>1643</v>
      </c>
      <c r="WD11" s="3" t="s">
        <v>1643</v>
      </c>
      <c r="WE11" s="3" t="s">
        <v>1643</v>
      </c>
      <c r="WF11" s="3" t="s">
        <v>1643</v>
      </c>
      <c r="WG11" s="3" t="s">
        <v>1643</v>
      </c>
      <c r="WH11" s="3" t="s">
        <v>1643</v>
      </c>
      <c r="WI11" s="3" t="s">
        <v>1643</v>
      </c>
      <c r="WJ11" s="3" t="s">
        <v>1643</v>
      </c>
      <c r="WK11" s="3" t="s">
        <v>1643</v>
      </c>
      <c r="WL11" s="3" t="s">
        <v>1643</v>
      </c>
      <c r="WM11" s="3" t="s">
        <v>1643</v>
      </c>
      <c r="WN11" s="3" t="s">
        <v>1643</v>
      </c>
      <c r="WO11" s="3" t="s">
        <v>1643</v>
      </c>
      <c r="WP11" s="3" t="s">
        <v>1643</v>
      </c>
      <c r="WQ11" s="3" t="s">
        <v>1643</v>
      </c>
      <c r="WR11" s="3" t="s">
        <v>1643</v>
      </c>
      <c r="WS11" s="3" t="s">
        <v>1643</v>
      </c>
      <c r="WT11" s="3" t="s">
        <v>1643</v>
      </c>
      <c r="WU11" s="3" t="s">
        <v>1643</v>
      </c>
      <c r="WV11" s="3" t="s">
        <v>1643</v>
      </c>
      <c r="WW11" s="3" t="s">
        <v>1643</v>
      </c>
      <c r="WX11" s="3" t="s">
        <v>1643</v>
      </c>
      <c r="WY11" s="3" t="s">
        <v>1643</v>
      </c>
      <c r="WZ11" s="3" t="s">
        <v>1643</v>
      </c>
      <c r="XA11" s="3" t="s">
        <v>1643</v>
      </c>
      <c r="XB11" s="3" t="s">
        <v>1643</v>
      </c>
      <c r="XC11" s="3" t="s">
        <v>1643</v>
      </c>
      <c r="XD11" s="3" t="s">
        <v>1643</v>
      </c>
      <c r="XE11" s="3" t="s">
        <v>1643</v>
      </c>
      <c r="XF11" s="3" t="s">
        <v>1643</v>
      </c>
      <c r="XG11" s="3" t="s">
        <v>1643</v>
      </c>
      <c r="XH11" s="3" t="s">
        <v>1643</v>
      </c>
      <c r="XI11" s="3" t="s">
        <v>1643</v>
      </c>
      <c r="XJ11" s="3" t="s">
        <v>1643</v>
      </c>
      <c r="XK11" s="3" t="s">
        <v>1643</v>
      </c>
      <c r="XL11" s="3" t="s">
        <v>1643</v>
      </c>
      <c r="XM11" s="5" t="s">
        <v>1643</v>
      </c>
      <c r="XN11" s="13" t="s">
        <v>1643</v>
      </c>
      <c r="XO11" s="3" t="s">
        <v>1643</v>
      </c>
      <c r="XP11" s="3" t="s">
        <v>1643</v>
      </c>
      <c r="XQ11" s="3" t="s">
        <v>1643</v>
      </c>
      <c r="XR11" s="3" t="s">
        <v>1643</v>
      </c>
      <c r="XS11" s="3" t="s">
        <v>1643</v>
      </c>
      <c r="XT11" s="5" t="s">
        <v>1643</v>
      </c>
      <c r="XU11" s="13" t="s">
        <v>1643</v>
      </c>
      <c r="XV11" s="3" t="s">
        <v>1643</v>
      </c>
      <c r="XW11" s="3" t="s">
        <v>1643</v>
      </c>
      <c r="XX11" s="3" t="s">
        <v>1643</v>
      </c>
      <c r="XY11" s="3" t="s">
        <v>1643</v>
      </c>
      <c r="XZ11" s="3" t="s">
        <v>1643</v>
      </c>
      <c r="YA11" s="3" t="s">
        <v>1643</v>
      </c>
      <c r="YB11" s="3" t="s">
        <v>1643</v>
      </c>
      <c r="YC11" s="3" t="s">
        <v>1643</v>
      </c>
      <c r="YD11" s="3" t="s">
        <v>1643</v>
      </c>
      <c r="YE11" s="3" t="s">
        <v>1643</v>
      </c>
      <c r="YF11" s="3" t="s">
        <v>1643</v>
      </c>
      <c r="YG11" s="3" t="s">
        <v>1643</v>
      </c>
      <c r="YH11" s="3" t="s">
        <v>1643</v>
      </c>
      <c r="YI11" s="3" t="s">
        <v>1643</v>
      </c>
      <c r="YJ11" s="3" t="s">
        <v>1643</v>
      </c>
      <c r="YK11" s="3" t="s">
        <v>1643</v>
      </c>
      <c r="YL11" s="3" t="s">
        <v>1643</v>
      </c>
      <c r="YM11" s="3" t="s">
        <v>1643</v>
      </c>
      <c r="YN11" s="3" t="s">
        <v>1643</v>
      </c>
      <c r="YO11" s="3" t="s">
        <v>1643</v>
      </c>
      <c r="YP11" s="3" t="s">
        <v>1643</v>
      </c>
      <c r="YQ11" s="3" t="s">
        <v>1643</v>
      </c>
      <c r="YR11" s="3" t="s">
        <v>1643</v>
      </c>
      <c r="YS11" s="3" t="s">
        <v>1643</v>
      </c>
      <c r="YT11" s="3" t="s">
        <v>1643</v>
      </c>
      <c r="YU11" s="3" t="s">
        <v>1643</v>
      </c>
      <c r="YV11" s="3" t="s">
        <v>1643</v>
      </c>
      <c r="YW11" s="3" t="s">
        <v>1643</v>
      </c>
      <c r="YX11" s="3" t="s">
        <v>1643</v>
      </c>
      <c r="YY11" s="3" t="s">
        <v>1643</v>
      </c>
      <c r="YZ11" s="3" t="s">
        <v>1643</v>
      </c>
      <c r="ZA11" s="3" t="s">
        <v>1643</v>
      </c>
      <c r="ZB11" s="3" t="s">
        <v>1643</v>
      </c>
      <c r="ZC11" s="3" t="s">
        <v>1643</v>
      </c>
      <c r="ZD11" s="5" t="s">
        <v>1643</v>
      </c>
      <c r="ZE11" s="13"/>
      <c r="ZF11" s="3"/>
      <c r="ZG11" s="5"/>
      <c r="ZH11" s="18" t="s">
        <v>1643</v>
      </c>
      <c r="ZI11" s="13" t="s">
        <v>1643</v>
      </c>
      <c r="ZJ11" s="3" t="s">
        <v>1643</v>
      </c>
      <c r="ZK11" s="3" t="s">
        <v>1643</v>
      </c>
      <c r="ZL11" s="3" t="s">
        <v>1643</v>
      </c>
      <c r="ZM11" s="3" t="s">
        <v>1643</v>
      </c>
      <c r="ZN11" s="3" t="s">
        <v>1643</v>
      </c>
      <c r="ZO11" s="3" t="s">
        <v>1643</v>
      </c>
      <c r="ZP11" s="3" t="s">
        <v>1643</v>
      </c>
      <c r="ZQ11" s="3" t="s">
        <v>1643</v>
      </c>
      <c r="ZR11" s="5" t="s">
        <v>1643</v>
      </c>
      <c r="ZS11" s="13" t="s">
        <v>1643</v>
      </c>
      <c r="ZT11" s="3" t="s">
        <v>1643</v>
      </c>
      <c r="ZU11" s="3" t="s">
        <v>1643</v>
      </c>
      <c r="ZV11" s="3" t="s">
        <v>1643</v>
      </c>
      <c r="ZW11" s="3" t="s">
        <v>1643</v>
      </c>
      <c r="ZX11" s="3" t="s">
        <v>1643</v>
      </c>
      <c r="ZY11" s="3" t="s">
        <v>1643</v>
      </c>
      <c r="ZZ11" s="3" t="s">
        <v>1643</v>
      </c>
      <c r="AAA11" s="5" t="s">
        <v>1643</v>
      </c>
      <c r="AAB11" s="13" t="s">
        <v>1643</v>
      </c>
      <c r="AAC11" s="5" t="s">
        <v>1643</v>
      </c>
      <c r="AAD11" s="13" t="s">
        <v>1643</v>
      </c>
      <c r="AAE11" s="3" t="s">
        <v>1643</v>
      </c>
      <c r="AAF11" s="3" t="s">
        <v>1643</v>
      </c>
      <c r="AAG11" s="3" t="s">
        <v>1643</v>
      </c>
      <c r="AAH11" s="3" t="s">
        <v>1643</v>
      </c>
      <c r="AAI11" s="3" t="s">
        <v>1643</v>
      </c>
      <c r="AAJ11" s="5" t="s">
        <v>1643</v>
      </c>
      <c r="AAK11" s="13" t="s">
        <v>1643</v>
      </c>
      <c r="AAL11" s="13" t="s">
        <v>1643</v>
      </c>
      <c r="AAM11" s="3" t="s">
        <v>1643</v>
      </c>
      <c r="AAN11" s="3" t="s">
        <v>1643</v>
      </c>
      <c r="AAO11" s="3" t="s">
        <v>1643</v>
      </c>
      <c r="AAP11" s="3" t="s">
        <v>1643</v>
      </c>
      <c r="AAQ11" s="20"/>
      <c r="AAR11" s="5" t="s">
        <v>1643</v>
      </c>
      <c r="AAS11" s="13" t="s">
        <v>1643</v>
      </c>
      <c r="AAT11" s="3" t="s">
        <v>1643</v>
      </c>
      <c r="AAU11" s="3" t="s">
        <v>1643</v>
      </c>
      <c r="AAV11" s="3" t="s">
        <v>1643</v>
      </c>
      <c r="AAW11" s="3" t="s">
        <v>1643</v>
      </c>
      <c r="AAX11" s="3" t="s">
        <v>1643</v>
      </c>
      <c r="AAY11" s="5" t="s">
        <v>1643</v>
      </c>
      <c r="AAZ11" s="13" t="s">
        <v>1643</v>
      </c>
      <c r="ABA11" s="3" t="s">
        <v>1643</v>
      </c>
      <c r="ABB11" s="3" t="s">
        <v>1643</v>
      </c>
      <c r="ABC11" s="3" t="s">
        <v>1643</v>
      </c>
      <c r="ABD11" s="3" t="s">
        <v>1643</v>
      </c>
      <c r="ABE11" s="3" t="s">
        <v>1643</v>
      </c>
      <c r="ABF11" s="5" t="s">
        <v>1643</v>
      </c>
      <c r="ABG11" s="13" t="s">
        <v>1643</v>
      </c>
      <c r="ABH11" s="3" t="s">
        <v>1643</v>
      </c>
      <c r="ABI11" s="3" t="s">
        <v>1643</v>
      </c>
      <c r="ABJ11" s="3" t="s">
        <v>1643</v>
      </c>
      <c r="ABK11" s="3" t="s">
        <v>1643</v>
      </c>
      <c r="ABL11" s="3" t="s">
        <v>1643</v>
      </c>
      <c r="ABM11" s="5" t="s">
        <v>1643</v>
      </c>
      <c r="ABN11" s="13" t="s">
        <v>1643</v>
      </c>
      <c r="ABO11" s="3" t="s">
        <v>1643</v>
      </c>
      <c r="ABP11" s="3" t="s">
        <v>1643</v>
      </c>
      <c r="ABQ11" s="3" t="s">
        <v>1643</v>
      </c>
      <c r="ABR11" s="3" t="s">
        <v>1643</v>
      </c>
      <c r="ABS11" s="3" t="s">
        <v>1643</v>
      </c>
      <c r="ABT11" s="3" t="s">
        <v>1643</v>
      </c>
      <c r="ABU11" s="3" t="s">
        <v>1643</v>
      </c>
      <c r="ABV11" s="5" t="s">
        <v>1643</v>
      </c>
      <c r="ABW11" s="13" t="s">
        <v>1643</v>
      </c>
      <c r="ABX11" s="3" t="s">
        <v>1643</v>
      </c>
      <c r="ABY11" s="3" t="s">
        <v>1643</v>
      </c>
      <c r="ABZ11" s="3" t="s">
        <v>1643</v>
      </c>
      <c r="ACA11" s="3" t="s">
        <v>1643</v>
      </c>
      <c r="ACB11" s="5" t="s">
        <v>1643</v>
      </c>
      <c r="ACC11" s="13" t="s">
        <v>1643</v>
      </c>
      <c r="ACD11" s="3" t="s">
        <v>1643</v>
      </c>
      <c r="ACE11" s="3" t="s">
        <v>1643</v>
      </c>
      <c r="ACF11" s="3" t="s">
        <v>1643</v>
      </c>
      <c r="ACG11" s="5"/>
      <c r="ACH11" s="13" t="s">
        <v>1643</v>
      </c>
      <c r="ACI11" s="3" t="s">
        <v>1643</v>
      </c>
      <c r="ACJ11" s="3" t="s">
        <v>1643</v>
      </c>
      <c r="ACK11" s="3" t="s">
        <v>1643</v>
      </c>
      <c r="ACL11" s="5" t="s">
        <v>1643</v>
      </c>
      <c r="ACM11" s="13" t="s">
        <v>1643</v>
      </c>
      <c r="ACN11" s="3" t="s">
        <v>1643</v>
      </c>
      <c r="ACO11" s="3" t="s">
        <v>1643</v>
      </c>
      <c r="ACP11" s="3" t="s">
        <v>1643</v>
      </c>
      <c r="ACQ11" s="3" t="s">
        <v>1643</v>
      </c>
      <c r="ACR11" s="3" t="s">
        <v>1643</v>
      </c>
      <c r="ACS11" s="3" t="s">
        <v>1643</v>
      </c>
      <c r="ACT11" s="3" t="s">
        <v>1643</v>
      </c>
      <c r="ACU11" s="20" t="s">
        <v>1643</v>
      </c>
      <c r="ACV11" s="13" t="s">
        <v>1643</v>
      </c>
      <c r="ACW11" s="3" t="s">
        <v>1643</v>
      </c>
      <c r="ACX11" s="3" t="s">
        <v>1643</v>
      </c>
      <c r="ACY11" s="3" t="s">
        <v>1643</v>
      </c>
      <c r="ACZ11" s="3" t="s">
        <v>1643</v>
      </c>
      <c r="ADA11" s="5" t="s">
        <v>1643</v>
      </c>
      <c r="ADB11" s="13" t="s">
        <v>1643</v>
      </c>
      <c r="ADC11" s="8" t="s">
        <v>1643</v>
      </c>
      <c r="ADD11" s="3" t="s">
        <v>1643</v>
      </c>
      <c r="ADE11" s="3" t="s">
        <v>1643</v>
      </c>
      <c r="ADF11" s="5" t="s">
        <v>1643</v>
      </c>
      <c r="ADG11" s="13" t="s">
        <v>1643</v>
      </c>
      <c r="ADH11" s="8" t="s">
        <v>1643</v>
      </c>
      <c r="ADI11" s="3" t="s">
        <v>1643</v>
      </c>
      <c r="ADJ11" s="3" t="s">
        <v>1643</v>
      </c>
      <c r="ADK11" s="5" t="s">
        <v>1643</v>
      </c>
      <c r="ADL11" s="13" t="s">
        <v>1643</v>
      </c>
      <c r="ADM11" s="8" t="s">
        <v>1643</v>
      </c>
      <c r="ADN11" s="3" t="s">
        <v>1643</v>
      </c>
      <c r="ADO11" s="3" t="s">
        <v>1643</v>
      </c>
      <c r="ADP11" s="5" t="s">
        <v>1643</v>
      </c>
      <c r="ADQ11" s="13" t="s">
        <v>1643</v>
      </c>
      <c r="ADR11" s="3" t="s">
        <v>1643</v>
      </c>
      <c r="ADS11" s="3" t="s">
        <v>1643</v>
      </c>
      <c r="ADT11" s="3" t="s">
        <v>1643</v>
      </c>
      <c r="ADU11" s="3" t="s">
        <v>1643</v>
      </c>
      <c r="ADV11" s="3" t="s">
        <v>1643</v>
      </c>
      <c r="ADW11" s="3" t="s">
        <v>1643</v>
      </c>
      <c r="ADX11" s="3" t="s">
        <v>1643</v>
      </c>
      <c r="ADY11" s="5" t="s">
        <v>1643</v>
      </c>
      <c r="ADZ11" s="13" t="s">
        <v>1643</v>
      </c>
      <c r="AEA11" s="3" t="s">
        <v>1643</v>
      </c>
      <c r="AEB11" s="3" t="s">
        <v>1643</v>
      </c>
      <c r="AEC11" s="3" t="s">
        <v>1643</v>
      </c>
      <c r="AED11" s="3" t="s">
        <v>1643</v>
      </c>
      <c r="AEE11" s="3" t="s">
        <v>1643</v>
      </c>
      <c r="AEF11" s="5" t="s">
        <v>1643</v>
      </c>
      <c r="AEG11" s="13" t="s">
        <v>1643</v>
      </c>
      <c r="AEH11" s="3" t="s">
        <v>1643</v>
      </c>
      <c r="AEI11" s="3" t="s">
        <v>1643</v>
      </c>
      <c r="AEJ11" s="3" t="s">
        <v>1643</v>
      </c>
      <c r="AEK11" s="5" t="s">
        <v>1643</v>
      </c>
      <c r="AEL11" s="18" t="s">
        <v>1659</v>
      </c>
    </row>
    <row r="12" spans="1:818" ht="203" x14ac:dyDescent="0.35">
      <c r="A12" s="1">
        <v>45608.440810185188</v>
      </c>
      <c r="B12" s="2">
        <v>45608.452557870369</v>
      </c>
      <c r="C12" s="4">
        <v>100</v>
      </c>
      <c r="D12" s="4">
        <v>1014</v>
      </c>
      <c r="E12" s="3" t="s">
        <v>1640</v>
      </c>
      <c r="F12" s="2">
        <v>45608.452570810186</v>
      </c>
      <c r="G12" s="3" t="s">
        <v>1660</v>
      </c>
      <c r="H12" s="4">
        <v>1</v>
      </c>
      <c r="I12" s="3" t="s">
        <v>1642</v>
      </c>
      <c r="J12" s="3" t="s">
        <v>1642</v>
      </c>
      <c r="K12" s="3" t="s">
        <v>1642</v>
      </c>
      <c r="L12" s="3" t="s">
        <v>1642</v>
      </c>
      <c r="M12" s="3" t="s">
        <v>1642</v>
      </c>
      <c r="N12" s="3" t="s">
        <v>1642</v>
      </c>
      <c r="O12" s="3" t="s">
        <v>110</v>
      </c>
      <c r="P12" s="3" t="s">
        <v>1643</v>
      </c>
      <c r="Q12" s="3" t="s">
        <v>1643</v>
      </c>
      <c r="R12" s="20" t="s">
        <v>110</v>
      </c>
      <c r="S12" s="127">
        <v>64</v>
      </c>
      <c r="T12" s="124"/>
      <c r="U12" s="3"/>
      <c r="V12" s="3" t="s">
        <v>20</v>
      </c>
      <c r="W12" s="3" t="s">
        <v>111</v>
      </c>
      <c r="X12" s="3" t="s">
        <v>37</v>
      </c>
      <c r="Y12" s="3" t="s">
        <v>73</v>
      </c>
      <c r="Z12" s="3" t="s">
        <v>16</v>
      </c>
      <c r="AA12" s="405">
        <v>178</v>
      </c>
      <c r="AB12" s="3" t="s">
        <v>25</v>
      </c>
      <c r="AC12" s="3" t="s">
        <v>110</v>
      </c>
      <c r="AD12" s="3" t="s">
        <v>1643</v>
      </c>
      <c r="AE12" s="13" t="s">
        <v>1643</v>
      </c>
      <c r="AF12" s="20" t="s">
        <v>1643</v>
      </c>
      <c r="AG12" s="18" t="s">
        <v>1643</v>
      </c>
      <c r="AH12" s="13"/>
      <c r="AI12" s="31"/>
      <c r="AJ12" s="13" t="s">
        <v>1643</v>
      </c>
      <c r="AK12" s="3" t="s">
        <v>1643</v>
      </c>
      <c r="AL12" s="3" t="s">
        <v>1643</v>
      </c>
      <c r="AM12" s="3" t="s">
        <v>1643</v>
      </c>
      <c r="AN12" s="3" t="s">
        <v>1643</v>
      </c>
      <c r="AO12" s="3" t="s">
        <v>1643</v>
      </c>
      <c r="AP12" s="3" t="s">
        <v>1643</v>
      </c>
      <c r="AQ12" s="3" t="s">
        <v>1643</v>
      </c>
      <c r="AR12" s="3" t="s">
        <v>1643</v>
      </c>
      <c r="AS12" s="3" t="s">
        <v>1643</v>
      </c>
      <c r="AT12" s="3" t="s">
        <v>1643</v>
      </c>
      <c r="AU12" s="3" t="s">
        <v>1643</v>
      </c>
      <c r="AV12" s="3" t="s">
        <v>1643</v>
      </c>
      <c r="AW12" s="3" t="s">
        <v>1643</v>
      </c>
      <c r="AX12" s="3" t="s">
        <v>1643</v>
      </c>
      <c r="AY12" s="3" t="s">
        <v>1643</v>
      </c>
      <c r="AZ12" s="3" t="s">
        <v>1643</v>
      </c>
      <c r="BA12" s="3" t="s">
        <v>1643</v>
      </c>
      <c r="BB12" s="3" t="s">
        <v>1643</v>
      </c>
      <c r="BC12" s="3" t="s">
        <v>1643</v>
      </c>
      <c r="BD12" s="3" t="s">
        <v>1643</v>
      </c>
      <c r="BE12" s="3" t="s">
        <v>1643</v>
      </c>
      <c r="BF12" s="3" t="s">
        <v>1643</v>
      </c>
      <c r="BG12" s="3" t="s">
        <v>1643</v>
      </c>
      <c r="BH12" s="3" t="s">
        <v>1643</v>
      </c>
      <c r="BI12" s="3" t="s">
        <v>1643</v>
      </c>
      <c r="BJ12" s="3" t="s">
        <v>1643</v>
      </c>
      <c r="BK12" s="3" t="s">
        <v>1643</v>
      </c>
      <c r="BL12" s="3" t="s">
        <v>1643</v>
      </c>
      <c r="BM12" s="3" t="s">
        <v>1643</v>
      </c>
      <c r="BN12" s="3" t="s">
        <v>1643</v>
      </c>
      <c r="BO12" s="3" t="s">
        <v>1643</v>
      </c>
      <c r="BP12" s="3" t="s">
        <v>1643</v>
      </c>
      <c r="BQ12" s="3" t="s">
        <v>1643</v>
      </c>
      <c r="BR12" s="3" t="s">
        <v>1643</v>
      </c>
      <c r="BS12" s="3" t="s">
        <v>1643</v>
      </c>
      <c r="BT12" s="3" t="s">
        <v>1643</v>
      </c>
      <c r="BU12" s="3" t="s">
        <v>1643</v>
      </c>
      <c r="BV12" s="3" t="s">
        <v>1643</v>
      </c>
      <c r="BW12" s="3" t="s">
        <v>1643</v>
      </c>
      <c r="BX12" s="3" t="s">
        <v>1643</v>
      </c>
      <c r="BY12" s="3" t="s">
        <v>1643</v>
      </c>
      <c r="BZ12" s="20" t="s">
        <v>1643</v>
      </c>
      <c r="CA12" s="8" t="s">
        <v>1643</v>
      </c>
      <c r="CB12" s="3" t="s">
        <v>1643</v>
      </c>
      <c r="CC12" s="3" t="s">
        <v>1643</v>
      </c>
      <c r="CD12" s="3" t="s">
        <v>1643</v>
      </c>
      <c r="CE12" s="3" t="s">
        <v>1643</v>
      </c>
      <c r="CF12" s="3" t="s">
        <v>1643</v>
      </c>
      <c r="CG12" s="3" t="s">
        <v>1643</v>
      </c>
      <c r="CH12" s="3" t="s">
        <v>1643</v>
      </c>
      <c r="CI12" s="3" t="s">
        <v>1643</v>
      </c>
      <c r="CJ12" s="3" t="s">
        <v>1643</v>
      </c>
      <c r="CK12" s="3" t="s">
        <v>1643</v>
      </c>
      <c r="CL12" s="3" t="s">
        <v>1643</v>
      </c>
      <c r="CM12" s="3" t="s">
        <v>1643</v>
      </c>
      <c r="CN12" s="3" t="s">
        <v>1643</v>
      </c>
      <c r="CO12" s="3" t="s">
        <v>1643</v>
      </c>
      <c r="CP12" s="5" t="s">
        <v>1643</v>
      </c>
      <c r="CQ12" s="13" t="s">
        <v>1643</v>
      </c>
      <c r="CR12" s="3" t="s">
        <v>1643</v>
      </c>
      <c r="CS12" s="3" t="s">
        <v>1643</v>
      </c>
      <c r="CT12" s="3" t="s">
        <v>1643</v>
      </c>
      <c r="CU12" s="3" t="s">
        <v>1643</v>
      </c>
      <c r="CV12" s="3" t="s">
        <v>1643</v>
      </c>
      <c r="CW12" s="3" t="s">
        <v>1643</v>
      </c>
      <c r="CX12" s="5" t="s">
        <v>1643</v>
      </c>
      <c r="CY12" s="13" t="s">
        <v>1643</v>
      </c>
      <c r="CZ12" s="3" t="s">
        <v>1643</v>
      </c>
      <c r="DA12" s="3" t="s">
        <v>1643</v>
      </c>
      <c r="DB12" s="3" t="s">
        <v>1643</v>
      </c>
      <c r="DC12" s="3" t="s">
        <v>1643</v>
      </c>
      <c r="DD12" s="3" t="s">
        <v>1643</v>
      </c>
      <c r="DE12" s="3" t="s">
        <v>1643</v>
      </c>
      <c r="DF12" s="5" t="s">
        <v>1643</v>
      </c>
      <c r="DG12" s="13" t="s">
        <v>1643</v>
      </c>
      <c r="DH12" s="3" t="s">
        <v>1643</v>
      </c>
      <c r="DI12" s="3" t="s">
        <v>1643</v>
      </c>
      <c r="DJ12" s="5" t="s">
        <v>1643</v>
      </c>
      <c r="DK12" s="13" t="s">
        <v>1643</v>
      </c>
      <c r="DL12" s="3" t="s">
        <v>1643</v>
      </c>
      <c r="DM12" s="3" t="s">
        <v>1643</v>
      </c>
      <c r="DN12" s="5" t="s">
        <v>1643</v>
      </c>
      <c r="DO12" s="13" t="s">
        <v>1643</v>
      </c>
      <c r="DP12" s="5" t="s">
        <v>1643</v>
      </c>
      <c r="DQ12" s="13" t="s">
        <v>1643</v>
      </c>
      <c r="DR12" s="3" t="s">
        <v>1643</v>
      </c>
      <c r="DS12" s="3" t="s">
        <v>1643</v>
      </c>
      <c r="DT12" s="5" t="s">
        <v>1643</v>
      </c>
      <c r="DU12" s="13" t="s">
        <v>1643</v>
      </c>
      <c r="DV12" s="3" t="s">
        <v>1643</v>
      </c>
      <c r="DW12" s="3" t="s">
        <v>1643</v>
      </c>
      <c r="DX12" s="3" t="s">
        <v>1643</v>
      </c>
      <c r="DY12" s="5" t="s">
        <v>1643</v>
      </c>
      <c r="DZ12" s="13" t="s">
        <v>1643</v>
      </c>
      <c r="EA12" s="3" t="s">
        <v>1643</v>
      </c>
      <c r="EB12" s="3" t="s">
        <v>1643</v>
      </c>
      <c r="EC12" s="3" t="s">
        <v>1643</v>
      </c>
      <c r="ED12" s="3" t="s">
        <v>1643</v>
      </c>
      <c r="EE12" s="3" t="s">
        <v>1643</v>
      </c>
      <c r="EF12" s="5" t="s">
        <v>1643</v>
      </c>
      <c r="EG12" s="13" t="s">
        <v>1643</v>
      </c>
      <c r="EH12" s="3" t="s">
        <v>1643</v>
      </c>
      <c r="EI12" s="3" t="s">
        <v>1643</v>
      </c>
      <c r="EJ12" s="3" t="s">
        <v>1643</v>
      </c>
      <c r="EK12" s="3" t="s">
        <v>1643</v>
      </c>
      <c r="EL12" s="20" t="s">
        <v>1643</v>
      </c>
      <c r="EM12" s="13" t="s">
        <v>1643</v>
      </c>
      <c r="EN12" s="3" t="s">
        <v>1643</v>
      </c>
      <c r="EO12" s="3" t="s">
        <v>1643</v>
      </c>
      <c r="EP12" s="3" t="s">
        <v>1643</v>
      </c>
      <c r="EQ12" s="3" t="s">
        <v>1643</v>
      </c>
      <c r="ER12" s="3" t="s">
        <v>1643</v>
      </c>
      <c r="ES12" s="3" t="s">
        <v>1643</v>
      </c>
      <c r="ET12" s="3" t="s">
        <v>1643</v>
      </c>
      <c r="EU12" s="3" t="s">
        <v>1643</v>
      </c>
      <c r="EV12" s="3" t="s">
        <v>1643</v>
      </c>
      <c r="EW12" s="3" t="s">
        <v>1643</v>
      </c>
      <c r="EX12" s="3" t="s">
        <v>1643</v>
      </c>
      <c r="EY12" s="3" t="s">
        <v>1643</v>
      </c>
      <c r="EZ12" s="5" t="s">
        <v>1643</v>
      </c>
      <c r="FA12" s="8" t="s">
        <v>1643</v>
      </c>
      <c r="FB12" s="3" t="s">
        <v>1643</v>
      </c>
      <c r="FC12" s="3" t="s">
        <v>1643</v>
      </c>
      <c r="FD12" s="3" t="s">
        <v>1643</v>
      </c>
      <c r="FE12" s="3" t="s">
        <v>1643</v>
      </c>
      <c r="FF12" s="3" t="s">
        <v>1643</v>
      </c>
      <c r="FG12" s="3" t="s">
        <v>1643</v>
      </c>
      <c r="FH12" s="3" t="s">
        <v>1643</v>
      </c>
      <c r="FI12" s="5" t="s">
        <v>1643</v>
      </c>
      <c r="FJ12" s="8" t="s">
        <v>1643</v>
      </c>
      <c r="FK12" s="3" t="s">
        <v>1643</v>
      </c>
      <c r="FL12" s="3" t="s">
        <v>1643</v>
      </c>
      <c r="FM12" s="5" t="s">
        <v>1643</v>
      </c>
      <c r="FN12" s="8" t="s">
        <v>1643</v>
      </c>
      <c r="FO12" s="3" t="s">
        <v>1643</v>
      </c>
      <c r="FP12" s="3" t="s">
        <v>1643</v>
      </c>
      <c r="FQ12" s="5" t="s">
        <v>1643</v>
      </c>
      <c r="FR12" s="16" t="s">
        <v>1643</v>
      </c>
      <c r="FS12" s="13" t="s">
        <v>1643</v>
      </c>
      <c r="FT12" s="3" t="s">
        <v>1643</v>
      </c>
      <c r="FU12" s="3" t="s">
        <v>1643</v>
      </c>
      <c r="FV12" s="3" t="s">
        <v>1643</v>
      </c>
      <c r="FW12" s="20" t="s">
        <v>1643</v>
      </c>
      <c r="FX12" s="13" t="s">
        <v>1643</v>
      </c>
      <c r="FY12" s="3" t="s">
        <v>1643</v>
      </c>
      <c r="FZ12" s="3" t="s">
        <v>1643</v>
      </c>
      <c r="GA12" s="3" t="s">
        <v>1643</v>
      </c>
      <c r="GB12" s="3" t="s">
        <v>1643</v>
      </c>
      <c r="GC12" s="3" t="s">
        <v>1643</v>
      </c>
      <c r="GD12" s="3" t="s">
        <v>1643</v>
      </c>
      <c r="GE12" s="3" t="s">
        <v>1643</v>
      </c>
      <c r="GF12" s="3" t="s">
        <v>1643</v>
      </c>
      <c r="GG12" s="3" t="s">
        <v>1643</v>
      </c>
      <c r="GH12" s="20" t="s">
        <v>1643</v>
      </c>
      <c r="GI12" s="18" t="s">
        <v>1643</v>
      </c>
      <c r="GJ12" s="8" t="s">
        <v>1643</v>
      </c>
      <c r="GK12" s="3" t="s">
        <v>1643</v>
      </c>
      <c r="GL12" s="3" t="s">
        <v>1643</v>
      </c>
      <c r="GM12" s="3" t="s">
        <v>1643</v>
      </c>
      <c r="GN12" s="3" t="s">
        <v>1643</v>
      </c>
      <c r="GO12" s="3" t="s">
        <v>1643</v>
      </c>
      <c r="GP12" s="3" t="s">
        <v>1643</v>
      </c>
      <c r="GQ12" s="3" t="s">
        <v>1643</v>
      </c>
      <c r="GR12" s="3" t="s">
        <v>1643</v>
      </c>
      <c r="GS12" s="20" t="s">
        <v>1643</v>
      </c>
      <c r="GT12" s="13" t="s">
        <v>1643</v>
      </c>
      <c r="GU12" s="3" t="s">
        <v>1643</v>
      </c>
      <c r="GV12" s="3" t="s">
        <v>1643</v>
      </c>
      <c r="GW12" s="3" t="s">
        <v>1643</v>
      </c>
      <c r="GX12" s="3" t="s">
        <v>1643</v>
      </c>
      <c r="GY12" s="3" t="s">
        <v>1643</v>
      </c>
      <c r="GZ12" s="3" t="s">
        <v>1643</v>
      </c>
      <c r="HA12" s="3" t="s">
        <v>1643</v>
      </c>
      <c r="HB12" s="3" t="s">
        <v>1643</v>
      </c>
      <c r="HC12" s="3" t="s">
        <v>1643</v>
      </c>
      <c r="HD12" s="3" t="s">
        <v>1643</v>
      </c>
      <c r="HE12" s="3" t="s">
        <v>1643</v>
      </c>
      <c r="HF12" s="3" t="s">
        <v>1643</v>
      </c>
      <c r="HG12" s="3" t="s">
        <v>1643</v>
      </c>
      <c r="HH12" s="3" t="s">
        <v>1643</v>
      </c>
      <c r="HI12" s="5" t="s">
        <v>1643</v>
      </c>
      <c r="HJ12" s="13" t="s">
        <v>1643</v>
      </c>
      <c r="HK12" s="3" t="s">
        <v>1643</v>
      </c>
      <c r="HL12" s="3" t="s">
        <v>1643</v>
      </c>
      <c r="HM12" s="3" t="s">
        <v>1643</v>
      </c>
      <c r="HN12" s="3" t="s">
        <v>1643</v>
      </c>
      <c r="HO12" s="3" t="s">
        <v>1643</v>
      </c>
      <c r="HP12" s="3" t="s">
        <v>1643</v>
      </c>
      <c r="HQ12" s="5" t="s">
        <v>1643</v>
      </c>
      <c r="HR12" s="13" t="s">
        <v>1643</v>
      </c>
      <c r="HS12" s="3" t="s">
        <v>1643</v>
      </c>
      <c r="HT12" s="3" t="s">
        <v>1643</v>
      </c>
      <c r="HU12" s="3" t="s">
        <v>1643</v>
      </c>
      <c r="HV12" s="3" t="s">
        <v>1643</v>
      </c>
      <c r="HW12" s="3" t="s">
        <v>1643</v>
      </c>
      <c r="HX12" s="3" t="s">
        <v>1643</v>
      </c>
      <c r="HY12" s="3" t="s">
        <v>1643</v>
      </c>
      <c r="HZ12" s="3" t="s">
        <v>1643</v>
      </c>
      <c r="IA12" s="3" t="s">
        <v>1643</v>
      </c>
      <c r="IB12" s="5" t="s">
        <v>1643</v>
      </c>
      <c r="IC12" s="13" t="s">
        <v>1643</v>
      </c>
      <c r="ID12" s="3" t="s">
        <v>1643</v>
      </c>
      <c r="IE12" s="3" t="s">
        <v>1643</v>
      </c>
      <c r="IF12" s="3" t="s">
        <v>1643</v>
      </c>
      <c r="IG12" s="3" t="s">
        <v>1643</v>
      </c>
      <c r="IH12" s="3" t="s">
        <v>1643</v>
      </c>
      <c r="II12" s="3" t="s">
        <v>1643</v>
      </c>
      <c r="IJ12" s="3" t="s">
        <v>1643</v>
      </c>
      <c r="IK12" s="3" t="s">
        <v>1643</v>
      </c>
      <c r="IL12" s="3" t="s">
        <v>1643</v>
      </c>
      <c r="IM12" s="3" t="s">
        <v>1643</v>
      </c>
      <c r="IN12" s="3" t="s">
        <v>1643</v>
      </c>
      <c r="IO12" s="3" t="s">
        <v>1643</v>
      </c>
      <c r="IP12" s="3" t="s">
        <v>1643</v>
      </c>
      <c r="IQ12" s="3" t="s">
        <v>1643</v>
      </c>
      <c r="IR12" s="3" t="s">
        <v>1643</v>
      </c>
      <c r="IS12" s="3" t="s">
        <v>1643</v>
      </c>
      <c r="IT12" s="3" t="s">
        <v>1643</v>
      </c>
      <c r="IU12" s="3" t="s">
        <v>1643</v>
      </c>
      <c r="IV12" s="3" t="s">
        <v>1643</v>
      </c>
      <c r="IW12" s="3" t="s">
        <v>1643</v>
      </c>
      <c r="IX12" s="3" t="s">
        <v>1643</v>
      </c>
      <c r="IY12" s="3" t="s">
        <v>1643</v>
      </c>
      <c r="IZ12" s="3" t="s">
        <v>1643</v>
      </c>
      <c r="JA12" s="3" t="s">
        <v>1643</v>
      </c>
      <c r="JB12" s="3" t="s">
        <v>1643</v>
      </c>
      <c r="JC12" s="3" t="s">
        <v>1643</v>
      </c>
      <c r="JD12" s="3" t="s">
        <v>1643</v>
      </c>
      <c r="JE12" s="3" t="s">
        <v>1643</v>
      </c>
      <c r="JF12" s="3" t="s">
        <v>1643</v>
      </c>
      <c r="JG12" s="3" t="s">
        <v>1643</v>
      </c>
      <c r="JH12" s="3" t="s">
        <v>1643</v>
      </c>
      <c r="JI12" s="3" t="s">
        <v>1643</v>
      </c>
      <c r="JJ12" s="3" t="s">
        <v>1643</v>
      </c>
      <c r="JK12" s="3" t="s">
        <v>1643</v>
      </c>
      <c r="JL12" s="3" t="s">
        <v>1643</v>
      </c>
      <c r="JM12" s="3" t="s">
        <v>1643</v>
      </c>
      <c r="JN12" s="3" t="s">
        <v>1643</v>
      </c>
      <c r="JO12" s="3" t="s">
        <v>1643</v>
      </c>
      <c r="JP12" s="3" t="s">
        <v>1643</v>
      </c>
      <c r="JQ12" s="3" t="s">
        <v>1643</v>
      </c>
      <c r="JR12" s="3" t="s">
        <v>1643</v>
      </c>
      <c r="JS12" s="3" t="s">
        <v>1643</v>
      </c>
      <c r="JT12" s="3" t="s">
        <v>1643</v>
      </c>
      <c r="JU12" s="3" t="s">
        <v>1643</v>
      </c>
      <c r="JV12" s="3" t="s">
        <v>1643</v>
      </c>
      <c r="JW12" s="3" t="s">
        <v>1643</v>
      </c>
      <c r="JX12" s="3" t="s">
        <v>1643</v>
      </c>
      <c r="JY12" s="3" t="s">
        <v>1643</v>
      </c>
      <c r="JZ12" s="3" t="s">
        <v>1643</v>
      </c>
      <c r="KA12" s="3" t="s">
        <v>1643</v>
      </c>
      <c r="KB12" s="3" t="s">
        <v>1643</v>
      </c>
      <c r="KC12" s="3" t="s">
        <v>1643</v>
      </c>
      <c r="KD12" s="3" t="s">
        <v>1643</v>
      </c>
      <c r="KE12" s="3" t="s">
        <v>1643</v>
      </c>
      <c r="KF12" s="3" t="s">
        <v>1643</v>
      </c>
      <c r="KG12" s="3" t="s">
        <v>1643</v>
      </c>
      <c r="KH12" s="3" t="s">
        <v>1643</v>
      </c>
      <c r="KI12" s="3" t="s">
        <v>1643</v>
      </c>
      <c r="KJ12" s="3" t="s">
        <v>1643</v>
      </c>
      <c r="KK12" s="3" t="s">
        <v>1643</v>
      </c>
      <c r="KL12" s="3" t="s">
        <v>1643</v>
      </c>
      <c r="KM12" s="3" t="s">
        <v>1643</v>
      </c>
      <c r="KN12" s="3" t="s">
        <v>1643</v>
      </c>
      <c r="KO12" s="5" t="s">
        <v>1643</v>
      </c>
      <c r="KP12" s="8" t="s">
        <v>1643</v>
      </c>
      <c r="KQ12" s="3" t="s">
        <v>1643</v>
      </c>
      <c r="KR12" s="3" t="s">
        <v>1643</v>
      </c>
      <c r="KS12" s="3" t="s">
        <v>1643</v>
      </c>
      <c r="KT12" s="3" t="s">
        <v>1643</v>
      </c>
      <c r="KU12" s="3" t="s">
        <v>1643</v>
      </c>
      <c r="KV12" s="20" t="s">
        <v>1643</v>
      </c>
      <c r="KW12" s="13" t="s">
        <v>1643</v>
      </c>
      <c r="KX12" s="3" t="s">
        <v>1643</v>
      </c>
      <c r="KY12" s="3" t="s">
        <v>1643</v>
      </c>
      <c r="KZ12" s="3" t="s">
        <v>1643</v>
      </c>
      <c r="LA12" s="3" t="s">
        <v>1643</v>
      </c>
      <c r="LB12" s="3" t="s">
        <v>1643</v>
      </c>
      <c r="LC12" s="3" t="s">
        <v>1643</v>
      </c>
      <c r="LD12" s="3" t="s">
        <v>1643</v>
      </c>
      <c r="LE12" s="3" t="s">
        <v>1643</v>
      </c>
      <c r="LF12" s="3" t="s">
        <v>1643</v>
      </c>
      <c r="LG12" s="3" t="s">
        <v>1643</v>
      </c>
      <c r="LH12" s="3" t="s">
        <v>1643</v>
      </c>
      <c r="LI12" s="3" t="s">
        <v>1643</v>
      </c>
      <c r="LJ12" s="3" t="s">
        <v>1643</v>
      </c>
      <c r="LK12" s="3" t="s">
        <v>1643</v>
      </c>
      <c r="LL12" s="3" t="s">
        <v>1643</v>
      </c>
      <c r="LM12" s="3" t="s">
        <v>1643</v>
      </c>
      <c r="LN12" s="3" t="s">
        <v>1643</v>
      </c>
      <c r="LO12" s="3" t="s">
        <v>1643</v>
      </c>
      <c r="LP12" s="3" t="s">
        <v>1643</v>
      </c>
      <c r="LQ12" s="3" t="s">
        <v>1643</v>
      </c>
      <c r="LR12" s="3" t="s">
        <v>1643</v>
      </c>
      <c r="LS12" s="3" t="s">
        <v>1643</v>
      </c>
      <c r="LT12" s="3" t="s">
        <v>1643</v>
      </c>
      <c r="LU12" s="3" t="s">
        <v>1643</v>
      </c>
      <c r="LV12" s="3" t="s">
        <v>1643</v>
      </c>
      <c r="LW12" s="3" t="s">
        <v>1643</v>
      </c>
      <c r="LX12" s="3" t="s">
        <v>1643</v>
      </c>
      <c r="LY12" s="3" t="s">
        <v>1643</v>
      </c>
      <c r="LZ12" s="3" t="s">
        <v>1643</v>
      </c>
      <c r="MA12" s="3" t="s">
        <v>1643</v>
      </c>
      <c r="MB12" s="3" t="s">
        <v>1643</v>
      </c>
      <c r="MC12" s="3" t="s">
        <v>1643</v>
      </c>
      <c r="MD12" s="3" t="s">
        <v>1643</v>
      </c>
      <c r="ME12" s="3" t="s">
        <v>1643</v>
      </c>
      <c r="MF12" s="20" t="s">
        <v>1643</v>
      </c>
      <c r="MG12" s="13"/>
      <c r="MH12" s="3"/>
      <c r="MI12" s="5"/>
      <c r="MJ12" s="18" t="s">
        <v>1643</v>
      </c>
      <c r="MK12" s="13" t="s">
        <v>1643</v>
      </c>
      <c r="ML12" s="3" t="s">
        <v>1643</v>
      </c>
      <c r="MM12" s="3" t="s">
        <v>1643</v>
      </c>
      <c r="MN12" s="3" t="s">
        <v>1643</v>
      </c>
      <c r="MO12" s="3" t="s">
        <v>1643</v>
      </c>
      <c r="MP12" s="3" t="s">
        <v>1643</v>
      </c>
      <c r="MQ12" s="3" t="s">
        <v>1643</v>
      </c>
      <c r="MR12" s="3" t="s">
        <v>1643</v>
      </c>
      <c r="MS12" s="3" t="s">
        <v>1643</v>
      </c>
      <c r="MT12" s="5" t="s">
        <v>1643</v>
      </c>
      <c r="MU12" s="8" t="s">
        <v>1643</v>
      </c>
      <c r="MV12" s="3" t="s">
        <v>1643</v>
      </c>
      <c r="MW12" s="3" t="s">
        <v>1643</v>
      </c>
      <c r="MX12" s="3" t="s">
        <v>1643</v>
      </c>
      <c r="MY12" s="20" t="s">
        <v>1643</v>
      </c>
      <c r="MZ12" s="13" t="s">
        <v>1643</v>
      </c>
      <c r="NA12" s="5" t="s">
        <v>1643</v>
      </c>
      <c r="NB12" s="13" t="s">
        <v>1643</v>
      </c>
      <c r="NC12" s="5" t="s">
        <v>1643</v>
      </c>
      <c r="ND12" s="13" t="s">
        <v>1643</v>
      </c>
      <c r="NE12" s="3" t="s">
        <v>1643</v>
      </c>
      <c r="NF12" s="3" t="s">
        <v>1643</v>
      </c>
      <c r="NG12" s="3" t="s">
        <v>1643</v>
      </c>
      <c r="NH12" s="3" t="s">
        <v>1643</v>
      </c>
      <c r="NI12" s="5" t="s">
        <v>1643</v>
      </c>
      <c r="NJ12" s="13" t="s">
        <v>1643</v>
      </c>
      <c r="NK12" s="3"/>
      <c r="NL12" s="3" t="s">
        <v>1643</v>
      </c>
      <c r="NM12" s="3" t="s">
        <v>1643</v>
      </c>
      <c r="NN12" s="3" t="s">
        <v>1643</v>
      </c>
      <c r="NO12" s="3" t="s">
        <v>1643</v>
      </c>
      <c r="NP12" s="3" t="s">
        <v>1643</v>
      </c>
      <c r="NQ12" s="5" t="s">
        <v>1643</v>
      </c>
      <c r="NR12" s="8" t="s">
        <v>1643</v>
      </c>
      <c r="NS12" s="8" t="s">
        <v>1643</v>
      </c>
      <c r="NT12" s="3" t="s">
        <v>1643</v>
      </c>
      <c r="NU12" s="3" t="s">
        <v>1643</v>
      </c>
      <c r="NV12" s="3" t="s">
        <v>1643</v>
      </c>
      <c r="NW12" s="3" t="s">
        <v>1643</v>
      </c>
      <c r="NX12" s="5" t="s">
        <v>1643</v>
      </c>
      <c r="NY12" s="13" t="s">
        <v>1643</v>
      </c>
      <c r="NZ12" s="8" t="s">
        <v>1643</v>
      </c>
      <c r="OA12" s="3" t="s">
        <v>1643</v>
      </c>
      <c r="OB12" s="3" t="s">
        <v>1643</v>
      </c>
      <c r="OC12" s="3" t="s">
        <v>1643</v>
      </c>
      <c r="OD12" s="3" t="s">
        <v>1643</v>
      </c>
      <c r="OE12" s="5" t="s">
        <v>1643</v>
      </c>
      <c r="OF12" s="13" t="s">
        <v>1643</v>
      </c>
      <c r="OG12" s="8" t="s">
        <v>1643</v>
      </c>
      <c r="OH12" s="3" t="s">
        <v>1643</v>
      </c>
      <c r="OI12" s="3" t="s">
        <v>1643</v>
      </c>
      <c r="OJ12" s="3" t="s">
        <v>1643</v>
      </c>
      <c r="OK12" s="3" t="s">
        <v>1643</v>
      </c>
      <c r="OL12" s="20" t="s">
        <v>1643</v>
      </c>
      <c r="OM12" s="13" t="s">
        <v>1643</v>
      </c>
      <c r="ON12" s="3" t="s">
        <v>1643</v>
      </c>
      <c r="OO12" s="3" t="s">
        <v>1643</v>
      </c>
      <c r="OP12" s="3" t="s">
        <v>1643</v>
      </c>
      <c r="OQ12" s="3" t="s">
        <v>1643</v>
      </c>
      <c r="OR12" s="3" t="s">
        <v>1643</v>
      </c>
      <c r="OS12" s="3" t="s">
        <v>1643</v>
      </c>
      <c r="OT12" s="3" t="s">
        <v>1643</v>
      </c>
      <c r="OU12" s="20" t="s">
        <v>1643</v>
      </c>
      <c r="OV12" s="13" t="s">
        <v>1643</v>
      </c>
      <c r="OW12" s="3"/>
      <c r="OX12" s="3" t="s">
        <v>1643</v>
      </c>
      <c r="OY12" s="3" t="s">
        <v>1643</v>
      </c>
      <c r="OZ12" s="3" t="s">
        <v>1643</v>
      </c>
      <c r="PA12" s="5" t="s">
        <v>1643</v>
      </c>
      <c r="PB12" s="8" t="s">
        <v>1643</v>
      </c>
      <c r="PC12" s="8" t="s">
        <v>1643</v>
      </c>
      <c r="PD12" s="3" t="s">
        <v>1643</v>
      </c>
      <c r="PE12" s="3" t="s">
        <v>1643</v>
      </c>
      <c r="PF12" s="5" t="s">
        <v>1643</v>
      </c>
      <c r="PG12" s="13" t="s">
        <v>1643</v>
      </c>
      <c r="PH12" s="3" t="s">
        <v>1643</v>
      </c>
      <c r="PI12" s="3" t="s">
        <v>1643</v>
      </c>
      <c r="PJ12" s="3" t="s">
        <v>1643</v>
      </c>
      <c r="PK12" s="3" t="s">
        <v>1643</v>
      </c>
      <c r="PL12" s="3" t="s">
        <v>1643</v>
      </c>
      <c r="PM12" s="3" t="s">
        <v>1643</v>
      </c>
      <c r="PN12" s="3" t="s">
        <v>1643</v>
      </c>
      <c r="PO12" s="20" t="s">
        <v>1643</v>
      </c>
      <c r="PP12" s="13" t="s">
        <v>1643</v>
      </c>
      <c r="PQ12" s="3" t="s">
        <v>1643</v>
      </c>
      <c r="PR12" s="3" t="s">
        <v>1643</v>
      </c>
      <c r="PS12" s="3" t="s">
        <v>1643</v>
      </c>
      <c r="PT12" s="3" t="s">
        <v>1643</v>
      </c>
      <c r="PU12" s="5" t="s">
        <v>1643</v>
      </c>
      <c r="PV12" s="13" t="s">
        <v>1643</v>
      </c>
      <c r="PW12" s="3" t="s">
        <v>1643</v>
      </c>
      <c r="PX12" s="3" t="s">
        <v>1643</v>
      </c>
      <c r="PY12" s="3" t="s">
        <v>1643</v>
      </c>
      <c r="PZ12" s="5" t="s">
        <v>1643</v>
      </c>
      <c r="QA12" s="13" t="s">
        <v>1643</v>
      </c>
      <c r="QB12" s="3" t="s">
        <v>1643</v>
      </c>
      <c r="QC12" s="3" t="s">
        <v>1643</v>
      </c>
      <c r="QD12" s="3" t="s">
        <v>1643</v>
      </c>
      <c r="QE12" s="3" t="s">
        <v>1643</v>
      </c>
      <c r="QF12" s="3" t="s">
        <v>1643</v>
      </c>
      <c r="QG12" s="3" t="s">
        <v>1643</v>
      </c>
      <c r="QH12" s="3" t="s">
        <v>1643</v>
      </c>
      <c r="QI12" s="5" t="s">
        <v>1643</v>
      </c>
      <c r="QJ12" s="13" t="s">
        <v>1643</v>
      </c>
      <c r="QK12" s="3" t="s">
        <v>1643</v>
      </c>
      <c r="QL12" s="3" t="s">
        <v>1643</v>
      </c>
      <c r="QM12" s="3" t="s">
        <v>1643</v>
      </c>
      <c r="QN12" s="3" t="s">
        <v>1643</v>
      </c>
      <c r="QO12" s="3" t="s">
        <v>1643</v>
      </c>
      <c r="QP12" s="20" t="s">
        <v>1643</v>
      </c>
      <c r="QQ12" s="13" t="s">
        <v>1643</v>
      </c>
      <c r="QR12" s="3" t="s">
        <v>1643</v>
      </c>
      <c r="QS12" s="3" t="s">
        <v>1643</v>
      </c>
      <c r="QT12" s="3" t="s">
        <v>1643</v>
      </c>
      <c r="QU12" s="20" t="s">
        <v>1643</v>
      </c>
      <c r="QV12" s="16" t="s">
        <v>1643</v>
      </c>
      <c r="QW12" s="13" t="s">
        <v>1643</v>
      </c>
      <c r="QX12" s="3" t="s">
        <v>1643</v>
      </c>
      <c r="QY12" s="3" t="s">
        <v>1643</v>
      </c>
      <c r="QZ12" s="3" t="s">
        <v>1643</v>
      </c>
      <c r="RA12" s="3" t="s">
        <v>1643</v>
      </c>
      <c r="RB12" s="3" t="s">
        <v>1643</v>
      </c>
      <c r="RC12" s="3" t="s">
        <v>1643</v>
      </c>
      <c r="RD12" s="3" t="s">
        <v>1643</v>
      </c>
      <c r="RE12" s="3" t="s">
        <v>1643</v>
      </c>
      <c r="RF12" s="3" t="s">
        <v>1643</v>
      </c>
      <c r="RG12" s="3" t="s">
        <v>1643</v>
      </c>
      <c r="RH12" s="3" t="s">
        <v>1643</v>
      </c>
      <c r="RI12" s="3" t="s">
        <v>1643</v>
      </c>
      <c r="RJ12" s="3" t="s">
        <v>1643</v>
      </c>
      <c r="RK12" s="3" t="s">
        <v>1643</v>
      </c>
      <c r="RL12" s="3" t="s">
        <v>1643</v>
      </c>
      <c r="RM12" s="3" t="s">
        <v>1643</v>
      </c>
      <c r="RN12" s="3" t="s">
        <v>1643</v>
      </c>
      <c r="RO12" s="3" t="s">
        <v>1643</v>
      </c>
      <c r="RP12" s="3" t="s">
        <v>1643</v>
      </c>
      <c r="RQ12" s="3" t="s">
        <v>1643</v>
      </c>
      <c r="RR12" s="3" t="s">
        <v>1643</v>
      </c>
      <c r="RS12" s="3" t="s">
        <v>1643</v>
      </c>
      <c r="RT12" s="3" t="s">
        <v>1643</v>
      </c>
      <c r="RU12" s="3" t="s">
        <v>1643</v>
      </c>
      <c r="RV12" s="3" t="s">
        <v>1643</v>
      </c>
      <c r="RW12" s="3" t="s">
        <v>1643</v>
      </c>
      <c r="RX12" s="3" t="s">
        <v>1643</v>
      </c>
      <c r="RY12" s="3" t="s">
        <v>1643</v>
      </c>
      <c r="RZ12" s="3" t="s">
        <v>1643</v>
      </c>
      <c r="SA12" s="3" t="s">
        <v>1643</v>
      </c>
      <c r="SB12" s="3" t="s">
        <v>1643</v>
      </c>
      <c r="SC12" s="3" t="s">
        <v>1643</v>
      </c>
      <c r="SD12" s="3" t="s">
        <v>1643</v>
      </c>
      <c r="SE12" s="3" t="s">
        <v>1643</v>
      </c>
      <c r="SF12" s="3" t="s">
        <v>1643</v>
      </c>
      <c r="SG12" s="3" t="s">
        <v>1643</v>
      </c>
      <c r="SH12" s="3" t="s">
        <v>1643</v>
      </c>
      <c r="SI12" s="3" t="s">
        <v>1643</v>
      </c>
      <c r="SJ12" s="3" t="s">
        <v>1643</v>
      </c>
      <c r="SK12" s="3" t="s">
        <v>1643</v>
      </c>
      <c r="SL12" s="3" t="s">
        <v>1643</v>
      </c>
      <c r="SM12" s="3" t="s">
        <v>1643</v>
      </c>
      <c r="SN12" s="3" t="s">
        <v>1643</v>
      </c>
      <c r="SO12" s="3" t="s">
        <v>1643</v>
      </c>
      <c r="SP12" s="20" t="s">
        <v>1643</v>
      </c>
      <c r="SQ12" s="13" t="s">
        <v>1643</v>
      </c>
      <c r="SR12" s="3" t="s">
        <v>1643</v>
      </c>
      <c r="SS12" s="3" t="s">
        <v>1643</v>
      </c>
      <c r="ST12" s="3" t="s">
        <v>1643</v>
      </c>
      <c r="SU12" s="3" t="s">
        <v>1643</v>
      </c>
      <c r="SV12" s="3" t="s">
        <v>1643</v>
      </c>
      <c r="SW12" s="3" t="s">
        <v>1643</v>
      </c>
      <c r="SX12" s="20" t="s">
        <v>1643</v>
      </c>
      <c r="SY12" s="13" t="s">
        <v>1643</v>
      </c>
      <c r="SZ12" s="3" t="s">
        <v>1643</v>
      </c>
      <c r="TA12" s="3" t="s">
        <v>1643</v>
      </c>
      <c r="TB12" s="3" t="s">
        <v>1643</v>
      </c>
      <c r="TC12" s="3" t="s">
        <v>1643</v>
      </c>
      <c r="TD12" s="3" t="s">
        <v>1643</v>
      </c>
      <c r="TE12" s="20" t="s">
        <v>1643</v>
      </c>
      <c r="TF12" s="13" t="s">
        <v>1643</v>
      </c>
      <c r="TG12" s="3" t="s">
        <v>1643</v>
      </c>
      <c r="TH12" s="3" t="s">
        <v>1643</v>
      </c>
      <c r="TI12" s="3" t="s">
        <v>1643</v>
      </c>
      <c r="TJ12" s="3" t="s">
        <v>1643</v>
      </c>
      <c r="TK12" s="3" t="s">
        <v>1643</v>
      </c>
      <c r="TL12" s="3" t="s">
        <v>1643</v>
      </c>
      <c r="TM12" s="3" t="s">
        <v>1643</v>
      </c>
      <c r="TN12" s="3" t="s">
        <v>1643</v>
      </c>
      <c r="TO12" s="3" t="s">
        <v>1643</v>
      </c>
      <c r="TP12" s="3" t="s">
        <v>1643</v>
      </c>
      <c r="TQ12" s="20" t="s">
        <v>1643</v>
      </c>
      <c r="TR12" s="13" t="s">
        <v>110</v>
      </c>
      <c r="TS12" s="3" t="s">
        <v>1643</v>
      </c>
      <c r="TT12" s="5" t="s">
        <v>110</v>
      </c>
      <c r="TU12" s="13" t="s">
        <v>128</v>
      </c>
      <c r="TV12" s="3" t="s">
        <v>132</v>
      </c>
      <c r="TW12" s="3" t="s">
        <v>128</v>
      </c>
      <c r="TX12" s="3" t="s">
        <v>131</v>
      </c>
      <c r="TY12" s="3" t="s">
        <v>132</v>
      </c>
      <c r="TZ12" s="3" t="s">
        <v>130</v>
      </c>
      <c r="UA12" s="3" t="s">
        <v>130</v>
      </c>
      <c r="UB12" s="3" t="s">
        <v>130</v>
      </c>
      <c r="UC12" s="3" t="s">
        <v>128</v>
      </c>
      <c r="UD12" s="3" t="s">
        <v>130</v>
      </c>
      <c r="UE12" s="3" t="s">
        <v>132</v>
      </c>
      <c r="UF12" s="3" t="s">
        <v>132</v>
      </c>
      <c r="UG12" s="3" t="s">
        <v>132</v>
      </c>
      <c r="UH12" s="3" t="s">
        <v>128</v>
      </c>
      <c r="UI12" s="3" t="s">
        <v>128</v>
      </c>
      <c r="UJ12" s="5" t="s">
        <v>1643</v>
      </c>
      <c r="UK12" s="13" t="s">
        <v>196</v>
      </c>
      <c r="UL12" s="3" t="s">
        <v>198</v>
      </c>
      <c r="UM12" s="3" t="s">
        <v>1643</v>
      </c>
      <c r="UN12" s="3" t="s">
        <v>1643</v>
      </c>
      <c r="UO12" s="3" t="s">
        <v>1643</v>
      </c>
      <c r="UP12" s="3" t="s">
        <v>207</v>
      </c>
      <c r="UQ12" s="3" t="s">
        <v>210</v>
      </c>
      <c r="UR12" s="5" t="s">
        <v>213</v>
      </c>
      <c r="US12" s="13" t="s">
        <v>1643</v>
      </c>
      <c r="UT12" s="3" t="s">
        <v>232</v>
      </c>
      <c r="UU12" s="3" t="s">
        <v>233</v>
      </c>
      <c r="UV12" s="3" t="s">
        <v>1643</v>
      </c>
      <c r="UW12" s="3" t="s">
        <v>235</v>
      </c>
      <c r="UX12" s="3" t="s">
        <v>1643</v>
      </c>
      <c r="UY12" s="3" t="s">
        <v>1643</v>
      </c>
      <c r="UZ12" s="5" t="s">
        <v>1643</v>
      </c>
      <c r="VA12" s="13" t="s">
        <v>132</v>
      </c>
      <c r="VB12" s="3" t="s">
        <v>127</v>
      </c>
      <c r="VC12" s="3" t="s">
        <v>132</v>
      </c>
      <c r="VD12" s="3" t="s">
        <v>127</v>
      </c>
      <c r="VE12" s="3" t="s">
        <v>132</v>
      </c>
      <c r="VF12" s="3" t="s">
        <v>132</v>
      </c>
      <c r="VG12" s="3" t="s">
        <v>132</v>
      </c>
      <c r="VH12" s="3" t="s">
        <v>128</v>
      </c>
      <c r="VI12" s="3" t="s">
        <v>132</v>
      </c>
      <c r="VJ12" s="3" t="s">
        <v>132</v>
      </c>
      <c r="VK12" s="3" t="s">
        <v>132</v>
      </c>
      <c r="VL12" s="3" t="s">
        <v>132</v>
      </c>
      <c r="VM12" s="3" t="s">
        <v>132</v>
      </c>
      <c r="VN12" s="3" t="s">
        <v>132</v>
      </c>
      <c r="VO12" s="3" t="s">
        <v>132</v>
      </c>
      <c r="VP12" s="3" t="s">
        <v>127</v>
      </c>
      <c r="VQ12" s="3" t="s">
        <v>129</v>
      </c>
      <c r="VR12" s="3" t="s">
        <v>132</v>
      </c>
      <c r="VS12" s="3" t="s">
        <v>132</v>
      </c>
      <c r="VT12" s="3" t="s">
        <v>132</v>
      </c>
      <c r="VU12" s="3" t="s">
        <v>132</v>
      </c>
      <c r="VV12" s="3" t="s">
        <v>132</v>
      </c>
      <c r="VW12" s="3" t="s">
        <v>132</v>
      </c>
      <c r="VX12" s="3" t="s">
        <v>132</v>
      </c>
      <c r="VY12" s="3" t="s">
        <v>132</v>
      </c>
      <c r="VZ12" s="3" t="s">
        <v>132</v>
      </c>
      <c r="WA12" s="3" t="s">
        <v>132</v>
      </c>
      <c r="WB12" s="3" t="s">
        <v>132</v>
      </c>
      <c r="WC12" s="3" t="s">
        <v>132</v>
      </c>
      <c r="WD12" s="3" t="s">
        <v>131</v>
      </c>
      <c r="WE12" s="3" t="s">
        <v>131</v>
      </c>
      <c r="WF12" s="3" t="s">
        <v>127</v>
      </c>
      <c r="WG12" s="3" t="s">
        <v>127</v>
      </c>
      <c r="WH12" s="3" t="s">
        <v>132</v>
      </c>
      <c r="WI12" s="3" t="s">
        <v>132</v>
      </c>
      <c r="WJ12" s="3" t="s">
        <v>132</v>
      </c>
      <c r="WK12" s="3" t="s">
        <v>132</v>
      </c>
      <c r="WL12" s="3" t="s">
        <v>132</v>
      </c>
      <c r="WM12" s="3" t="s">
        <v>132</v>
      </c>
      <c r="WN12" s="3" t="s">
        <v>132</v>
      </c>
      <c r="WO12" s="3" t="s">
        <v>132</v>
      </c>
      <c r="WP12" s="3" t="s">
        <v>132</v>
      </c>
      <c r="WQ12" s="3" t="s">
        <v>132</v>
      </c>
      <c r="WR12" s="3" t="s">
        <v>132</v>
      </c>
      <c r="WS12" s="3" t="s">
        <v>132</v>
      </c>
      <c r="WT12" s="3" t="s">
        <v>132</v>
      </c>
      <c r="WU12" s="3" t="s">
        <v>132</v>
      </c>
      <c r="WV12" s="3" t="s">
        <v>129</v>
      </c>
      <c r="WW12" s="3" t="s">
        <v>129</v>
      </c>
      <c r="WX12" s="3" t="s">
        <v>129</v>
      </c>
      <c r="WY12" s="3" t="s">
        <v>127</v>
      </c>
      <c r="WZ12" s="3" t="s">
        <v>129</v>
      </c>
      <c r="XA12" s="3" t="s">
        <v>127</v>
      </c>
      <c r="XB12" s="3" t="s">
        <v>127</v>
      </c>
      <c r="XC12" s="3" t="s">
        <v>129</v>
      </c>
      <c r="XD12" s="3" t="s">
        <v>129</v>
      </c>
      <c r="XE12" s="3" t="s">
        <v>129</v>
      </c>
      <c r="XF12" s="3" t="s">
        <v>129</v>
      </c>
      <c r="XG12" s="3" t="s">
        <v>129</v>
      </c>
      <c r="XH12" s="3" t="s">
        <v>129</v>
      </c>
      <c r="XI12" s="3" t="s">
        <v>131</v>
      </c>
      <c r="XJ12" s="3" t="s">
        <v>129</v>
      </c>
      <c r="XK12" s="3" t="s">
        <v>129</v>
      </c>
      <c r="XL12" s="3" t="s">
        <v>129</v>
      </c>
      <c r="XM12" s="5" t="s">
        <v>1643</v>
      </c>
      <c r="XN12" s="13" t="s">
        <v>353</v>
      </c>
      <c r="XO12" s="3" t="s">
        <v>354</v>
      </c>
      <c r="XP12" s="3" t="s">
        <v>355</v>
      </c>
      <c r="XQ12" s="3" t="s">
        <v>1643</v>
      </c>
      <c r="XR12" s="3" t="s">
        <v>1643</v>
      </c>
      <c r="XS12" s="3" t="s">
        <v>110</v>
      </c>
      <c r="XT12" s="5" t="s">
        <v>364</v>
      </c>
      <c r="XU12" s="13" t="s">
        <v>111</v>
      </c>
      <c r="XV12" s="3" t="s">
        <v>1643</v>
      </c>
      <c r="XW12" s="3" t="s">
        <v>1643</v>
      </c>
      <c r="XX12" s="3" t="s">
        <v>110</v>
      </c>
      <c r="XY12" s="3" t="s">
        <v>111</v>
      </c>
      <c r="XZ12" s="3" t="s">
        <v>1643</v>
      </c>
      <c r="YA12" s="3" t="s">
        <v>110</v>
      </c>
      <c r="YB12" s="3" t="s">
        <v>111</v>
      </c>
      <c r="YC12" s="3" t="s">
        <v>1643</v>
      </c>
      <c r="YD12" s="3" t="s">
        <v>110</v>
      </c>
      <c r="YE12" s="3" t="s">
        <v>402</v>
      </c>
      <c r="YF12" s="3" t="s">
        <v>111</v>
      </c>
      <c r="YG12" s="3" t="s">
        <v>1643</v>
      </c>
      <c r="YH12" s="3" t="s">
        <v>111</v>
      </c>
      <c r="YI12" s="3" t="s">
        <v>1643</v>
      </c>
      <c r="YJ12" s="3" t="s">
        <v>1643</v>
      </c>
      <c r="YK12" s="3" t="s">
        <v>110</v>
      </c>
      <c r="YL12" s="3" t="s">
        <v>111</v>
      </c>
      <c r="YM12" s="3" t="s">
        <v>1643</v>
      </c>
      <c r="YN12" s="3" t="s">
        <v>110</v>
      </c>
      <c r="YO12" s="3" t="s">
        <v>111</v>
      </c>
      <c r="YP12" s="3" t="s">
        <v>1643</v>
      </c>
      <c r="YQ12" s="3" t="s">
        <v>110</v>
      </c>
      <c r="YR12" s="3" t="s">
        <v>111</v>
      </c>
      <c r="YS12" s="3" t="s">
        <v>1643</v>
      </c>
      <c r="YT12" s="3" t="s">
        <v>110</v>
      </c>
      <c r="YU12" s="3" t="s">
        <v>111</v>
      </c>
      <c r="YV12" s="3" t="s">
        <v>1643</v>
      </c>
      <c r="YW12" s="3" t="s">
        <v>111</v>
      </c>
      <c r="YX12" s="3" t="s">
        <v>1643</v>
      </c>
      <c r="YY12" s="3" t="s">
        <v>1643</v>
      </c>
      <c r="YZ12" s="3" t="s">
        <v>1643</v>
      </c>
      <c r="ZA12" s="3" t="s">
        <v>111</v>
      </c>
      <c r="ZB12" s="3" t="s">
        <v>1643</v>
      </c>
      <c r="ZC12" s="3" t="s">
        <v>1643</v>
      </c>
      <c r="ZD12" s="5" t="s">
        <v>1643</v>
      </c>
      <c r="ZE12" s="13" t="s">
        <v>450</v>
      </c>
      <c r="ZF12" s="3" t="s">
        <v>459</v>
      </c>
      <c r="ZG12" s="3" t="s">
        <v>462</v>
      </c>
      <c r="ZH12" s="18" t="s">
        <v>110</v>
      </c>
      <c r="ZI12" s="13" t="s">
        <v>1643</v>
      </c>
      <c r="ZJ12" s="3" t="s">
        <v>1643</v>
      </c>
      <c r="ZK12" s="3" t="s">
        <v>1643</v>
      </c>
      <c r="ZL12" s="3" t="s">
        <v>1643</v>
      </c>
      <c r="ZM12" s="3" t="s">
        <v>492</v>
      </c>
      <c r="ZN12" s="3" t="s">
        <v>495</v>
      </c>
      <c r="ZO12" s="3" t="s">
        <v>496</v>
      </c>
      <c r="ZP12" s="3" t="s">
        <v>497</v>
      </c>
      <c r="ZQ12" s="3" t="s">
        <v>498</v>
      </c>
      <c r="ZR12" s="5" t="s">
        <v>1643</v>
      </c>
      <c r="ZS12" s="13" t="s">
        <v>110</v>
      </c>
      <c r="ZT12" s="3" t="s">
        <v>110</v>
      </c>
      <c r="ZU12" s="3" t="s">
        <v>110</v>
      </c>
      <c r="ZV12" s="3" t="s">
        <v>110</v>
      </c>
      <c r="ZW12" s="3" t="s">
        <v>110</v>
      </c>
      <c r="ZX12" s="3" t="s">
        <v>1643</v>
      </c>
      <c r="ZY12" s="3" t="s">
        <v>1643</v>
      </c>
      <c r="ZZ12" s="3" t="s">
        <v>1643</v>
      </c>
      <c r="AAA12" s="5" t="s">
        <v>1643</v>
      </c>
      <c r="AAB12" s="13" t="s">
        <v>111</v>
      </c>
      <c r="AAC12" s="5" t="s">
        <v>1643</v>
      </c>
      <c r="AAD12" s="13" t="s">
        <v>520</v>
      </c>
      <c r="AAE12" s="3" t="s">
        <v>110</v>
      </c>
      <c r="AAF12" s="3" t="s">
        <v>110</v>
      </c>
      <c r="AAG12" s="3" t="s">
        <v>111</v>
      </c>
      <c r="AAH12" s="3" t="s">
        <v>111</v>
      </c>
      <c r="AAI12" s="3" t="s">
        <v>110</v>
      </c>
      <c r="AAJ12" s="5" t="s">
        <v>111</v>
      </c>
      <c r="AAK12" s="13" t="s">
        <v>110</v>
      </c>
      <c r="AAL12" s="13" t="s">
        <v>1661</v>
      </c>
      <c r="AAM12" s="3" t="s">
        <v>540</v>
      </c>
      <c r="AAN12" s="3" t="s">
        <v>1643</v>
      </c>
      <c r="AAO12" s="3" t="s">
        <v>1643</v>
      </c>
      <c r="AAP12" s="3" t="s">
        <v>1643</v>
      </c>
      <c r="AAQ12" s="20"/>
      <c r="AAR12" s="5" t="s">
        <v>545</v>
      </c>
      <c r="AAS12" s="13"/>
      <c r="AAT12" s="3"/>
      <c r="AAU12" s="3"/>
      <c r="AAV12" s="3"/>
      <c r="AAW12" s="3"/>
      <c r="AAX12" s="3"/>
      <c r="AAY12" s="5"/>
      <c r="AAZ12" s="13" t="s">
        <v>1643</v>
      </c>
      <c r="ABA12" s="3" t="s">
        <v>1643</v>
      </c>
      <c r="ABB12" s="3" t="s">
        <v>1643</v>
      </c>
      <c r="ABC12" s="3" t="s">
        <v>1643</v>
      </c>
      <c r="ABD12" s="3" t="s">
        <v>1643</v>
      </c>
      <c r="ABE12" s="3" t="s">
        <v>1643</v>
      </c>
      <c r="ABF12" s="5" t="s">
        <v>1643</v>
      </c>
      <c r="ABG12" s="13" t="s">
        <v>1643</v>
      </c>
      <c r="ABH12" s="3" t="s">
        <v>1643</v>
      </c>
      <c r="ABI12" s="3" t="s">
        <v>1643</v>
      </c>
      <c r="ABJ12" s="3" t="s">
        <v>1643</v>
      </c>
      <c r="ABK12" s="3" t="s">
        <v>1643</v>
      </c>
      <c r="ABL12" s="3" t="s">
        <v>1643</v>
      </c>
      <c r="ABM12" s="5" t="s">
        <v>1643</v>
      </c>
      <c r="ABN12" s="13" t="s">
        <v>1643</v>
      </c>
      <c r="ABO12" s="3" t="s">
        <v>1643</v>
      </c>
      <c r="ABP12" s="3" t="s">
        <v>1643</v>
      </c>
      <c r="ABQ12" s="3" t="s">
        <v>144</v>
      </c>
      <c r="ABR12" s="3" t="s">
        <v>156</v>
      </c>
      <c r="ABS12" s="3" t="s">
        <v>1643</v>
      </c>
      <c r="ABT12" s="3" t="s">
        <v>1643</v>
      </c>
      <c r="ABU12" s="3" t="s">
        <v>1643</v>
      </c>
      <c r="ABV12" s="5" t="s">
        <v>1643</v>
      </c>
      <c r="ABW12" s="13" t="s">
        <v>110</v>
      </c>
      <c r="ABX12" s="3" t="s">
        <v>1662</v>
      </c>
      <c r="ABY12" s="3" t="s">
        <v>1643</v>
      </c>
      <c r="ABZ12" s="3" t="s">
        <v>1643</v>
      </c>
      <c r="ACA12" s="3" t="s">
        <v>1643</v>
      </c>
      <c r="ACB12" s="5" t="s">
        <v>545</v>
      </c>
      <c r="ACC12" s="13" t="s">
        <v>1643</v>
      </c>
      <c r="ACD12" s="3" t="s">
        <v>1643</v>
      </c>
      <c r="ACE12" s="3" t="s">
        <v>1643</v>
      </c>
      <c r="ACF12" s="3" t="s">
        <v>1643</v>
      </c>
      <c r="ACG12" s="5"/>
      <c r="ACH12" s="13" t="s">
        <v>1643</v>
      </c>
      <c r="ACI12" s="3" t="s">
        <v>1643</v>
      </c>
      <c r="ACJ12" s="3" t="s">
        <v>1643</v>
      </c>
      <c r="ACK12" s="3" t="s">
        <v>1643</v>
      </c>
      <c r="ACL12" s="5" t="s">
        <v>1643</v>
      </c>
      <c r="ACM12" s="13" t="s">
        <v>1643</v>
      </c>
      <c r="ACN12" s="3" t="s">
        <v>1643</v>
      </c>
      <c r="ACO12" s="3" t="s">
        <v>1643</v>
      </c>
      <c r="ACP12" s="3" t="s">
        <v>1643</v>
      </c>
      <c r="ACQ12" s="3" t="s">
        <v>156</v>
      </c>
      <c r="ACR12" s="3" t="s">
        <v>1643</v>
      </c>
      <c r="ACS12" s="3" t="s">
        <v>1643</v>
      </c>
      <c r="ACT12" s="3" t="s">
        <v>1643</v>
      </c>
      <c r="ACU12" s="20" t="s">
        <v>1643</v>
      </c>
      <c r="ACV12" s="13" t="s">
        <v>111</v>
      </c>
      <c r="ACW12" s="3" t="s">
        <v>1643</v>
      </c>
      <c r="ACX12" s="3" t="s">
        <v>1643</v>
      </c>
      <c r="ACY12" s="3" t="s">
        <v>1643</v>
      </c>
      <c r="ACZ12" s="3" t="s">
        <v>1643</v>
      </c>
      <c r="ADA12" s="5" t="s">
        <v>1643</v>
      </c>
      <c r="ADB12" s="13" t="s">
        <v>1643</v>
      </c>
      <c r="ADC12" s="8" t="s">
        <v>1643</v>
      </c>
      <c r="ADD12" s="3" t="s">
        <v>1643</v>
      </c>
      <c r="ADE12" s="3" t="s">
        <v>1643</v>
      </c>
      <c r="ADF12" s="5" t="s">
        <v>1643</v>
      </c>
      <c r="ADG12" s="13" t="s">
        <v>1643</v>
      </c>
      <c r="ADH12" s="8" t="s">
        <v>1643</v>
      </c>
      <c r="ADI12" s="3" t="s">
        <v>1643</v>
      </c>
      <c r="ADJ12" s="3" t="s">
        <v>1643</v>
      </c>
      <c r="ADK12" s="5" t="s">
        <v>1643</v>
      </c>
      <c r="ADL12" s="13" t="s">
        <v>1643</v>
      </c>
      <c r="ADM12" s="8" t="s">
        <v>1643</v>
      </c>
      <c r="ADN12" s="3" t="s">
        <v>1643</v>
      </c>
      <c r="ADO12" s="3" t="s">
        <v>1643</v>
      </c>
      <c r="ADP12" s="5" t="s">
        <v>1643</v>
      </c>
      <c r="ADQ12" s="13" t="s">
        <v>1643</v>
      </c>
      <c r="ADR12" s="3" t="s">
        <v>1643</v>
      </c>
      <c r="ADS12" s="3" t="s">
        <v>1643</v>
      </c>
      <c r="ADT12" s="3" t="s">
        <v>1643</v>
      </c>
      <c r="ADU12" s="3" t="s">
        <v>1643</v>
      </c>
      <c r="ADV12" s="3" t="s">
        <v>1643</v>
      </c>
      <c r="ADW12" s="3" t="s">
        <v>1643</v>
      </c>
      <c r="ADX12" s="3" t="s">
        <v>1643</v>
      </c>
      <c r="ADY12" s="5" t="s">
        <v>1643</v>
      </c>
      <c r="ADZ12" s="13" t="s">
        <v>1643</v>
      </c>
      <c r="AEA12" s="3" t="s">
        <v>1643</v>
      </c>
      <c r="AEB12" s="3" t="s">
        <v>1643</v>
      </c>
      <c r="AEC12" s="3" t="s">
        <v>1643</v>
      </c>
      <c r="AED12" s="3" t="s">
        <v>1643</v>
      </c>
      <c r="AEE12" s="3" t="s">
        <v>1643</v>
      </c>
      <c r="AEF12" s="5" t="s">
        <v>1643</v>
      </c>
      <c r="AEG12" s="13" t="s">
        <v>1643</v>
      </c>
      <c r="AEH12" s="3" t="s">
        <v>1643</v>
      </c>
      <c r="AEI12" s="3" t="s">
        <v>1643</v>
      </c>
      <c r="AEJ12" s="3" t="s">
        <v>1643</v>
      </c>
      <c r="AEK12" s="5" t="s">
        <v>1643</v>
      </c>
      <c r="AEL12" s="18" t="s">
        <v>612</v>
      </c>
    </row>
    <row r="13" spans="1:818" ht="58" x14ac:dyDescent="0.35">
      <c r="A13" s="1">
        <v>45608.72761574074</v>
      </c>
      <c r="B13" s="2">
        <v>45608.735601851855</v>
      </c>
      <c r="C13" s="4">
        <v>100</v>
      </c>
      <c r="D13" s="4">
        <v>690</v>
      </c>
      <c r="E13" s="3" t="s">
        <v>1640</v>
      </c>
      <c r="F13" s="2">
        <v>45608.735621631946</v>
      </c>
      <c r="G13" s="3" t="s">
        <v>1663</v>
      </c>
      <c r="H13" s="4">
        <v>1</v>
      </c>
      <c r="I13" s="3" t="s">
        <v>1642</v>
      </c>
      <c r="J13" s="3" t="s">
        <v>1642</v>
      </c>
      <c r="K13" s="3" t="s">
        <v>1642</v>
      </c>
      <c r="L13" s="3" t="s">
        <v>1642</v>
      </c>
      <c r="M13" s="3" t="s">
        <v>1642</v>
      </c>
      <c r="N13" s="3" t="s">
        <v>1642</v>
      </c>
      <c r="O13" s="3" t="s">
        <v>110</v>
      </c>
      <c r="P13" s="3" t="s">
        <v>1643</v>
      </c>
      <c r="Q13" s="3" t="s">
        <v>1643</v>
      </c>
      <c r="R13" s="20" t="s">
        <v>110</v>
      </c>
      <c r="S13" s="127">
        <v>63</v>
      </c>
      <c r="T13" s="124"/>
      <c r="U13" s="3"/>
      <c r="V13" s="3" t="s">
        <v>20</v>
      </c>
      <c r="W13" s="3" t="s">
        <v>111</v>
      </c>
      <c r="X13" s="3" t="s">
        <v>45</v>
      </c>
      <c r="Y13" s="3" t="s">
        <v>74</v>
      </c>
      <c r="Z13" s="3" t="s">
        <v>16</v>
      </c>
      <c r="AA13" s="405">
        <v>161</v>
      </c>
      <c r="AB13" s="3" t="s">
        <v>25</v>
      </c>
      <c r="AC13" s="3" t="s">
        <v>111</v>
      </c>
      <c r="AD13" s="3" t="s">
        <v>111</v>
      </c>
      <c r="AE13" s="13" t="s">
        <v>1643</v>
      </c>
      <c r="AF13" s="20" t="s">
        <v>1643</v>
      </c>
      <c r="AG13" s="18" t="s">
        <v>110</v>
      </c>
      <c r="AH13" s="13" t="s">
        <v>110</v>
      </c>
      <c r="AI13" s="31" t="s">
        <v>110</v>
      </c>
      <c r="AJ13" s="13" t="s">
        <v>132</v>
      </c>
      <c r="AK13" s="3" t="s">
        <v>129</v>
      </c>
      <c r="AL13" s="3" t="s">
        <v>132</v>
      </c>
      <c r="AM13" s="3" t="s">
        <v>131</v>
      </c>
      <c r="AN13" s="3" t="s">
        <v>132</v>
      </c>
      <c r="AO13" s="3" t="s">
        <v>128</v>
      </c>
      <c r="AP13" s="3" t="s">
        <v>132</v>
      </c>
      <c r="AQ13" s="3" t="s">
        <v>132</v>
      </c>
      <c r="AR13" s="3" t="s">
        <v>132</v>
      </c>
      <c r="AS13" s="3" t="s">
        <v>132</v>
      </c>
      <c r="AT13" s="3" t="s">
        <v>132</v>
      </c>
      <c r="AU13" s="3" t="s">
        <v>132</v>
      </c>
      <c r="AV13" s="3" t="s">
        <v>129</v>
      </c>
      <c r="AW13" s="3" t="s">
        <v>128</v>
      </c>
      <c r="AX13" s="3" t="s">
        <v>129</v>
      </c>
      <c r="AY13" s="3" t="s">
        <v>1643</v>
      </c>
      <c r="AZ13" s="3" t="s">
        <v>128</v>
      </c>
      <c r="BA13" s="3" t="s">
        <v>128</v>
      </c>
      <c r="BB13" s="3" t="s">
        <v>128</v>
      </c>
      <c r="BC13" s="3" t="s">
        <v>128</v>
      </c>
      <c r="BD13" s="3" t="s">
        <v>128</v>
      </c>
      <c r="BE13" s="3" t="s">
        <v>130</v>
      </c>
      <c r="BF13" s="3" t="s">
        <v>132</v>
      </c>
      <c r="BG13" s="3" t="s">
        <v>132</v>
      </c>
      <c r="BH13" s="3" t="s">
        <v>132</v>
      </c>
      <c r="BI13" s="3" t="s">
        <v>132</v>
      </c>
      <c r="BJ13" s="3" t="s">
        <v>132</v>
      </c>
      <c r="BK13" s="3" t="s">
        <v>130</v>
      </c>
      <c r="BL13" s="3" t="s">
        <v>128</v>
      </c>
      <c r="BM13" s="3" t="s">
        <v>130</v>
      </c>
      <c r="BN13" s="3" t="s">
        <v>130</v>
      </c>
      <c r="BO13" s="3" t="s">
        <v>128</v>
      </c>
      <c r="BP13" s="411" t="s">
        <v>127</v>
      </c>
      <c r="BQ13" s="411" t="s">
        <v>127</v>
      </c>
      <c r="BR13" s="411" t="s">
        <v>127</v>
      </c>
      <c r="BS13" s="411" t="s">
        <v>127</v>
      </c>
      <c r="BT13" s="411" t="s">
        <v>127</v>
      </c>
      <c r="BU13" s="411" t="s">
        <v>127</v>
      </c>
      <c r="BV13" s="411" t="s">
        <v>127</v>
      </c>
      <c r="BW13" s="411" t="s">
        <v>127</v>
      </c>
      <c r="BX13" s="411" t="s">
        <v>127</v>
      </c>
      <c r="BY13" s="411" t="s">
        <v>127</v>
      </c>
      <c r="BZ13" s="20" t="s">
        <v>1643</v>
      </c>
      <c r="CA13" s="206" t="s">
        <v>127</v>
      </c>
      <c r="CB13" s="3" t="s">
        <v>245</v>
      </c>
      <c r="CC13" s="3" t="s">
        <v>129</v>
      </c>
      <c r="CD13" s="206" t="s">
        <v>127</v>
      </c>
      <c r="CE13" s="3" t="s">
        <v>129</v>
      </c>
      <c r="CF13" s="3" t="s">
        <v>129</v>
      </c>
      <c r="CG13" s="3" t="s">
        <v>131</v>
      </c>
      <c r="CH13" s="3" t="s">
        <v>131</v>
      </c>
      <c r="CI13" s="3" t="s">
        <v>131</v>
      </c>
      <c r="CJ13" s="3" t="s">
        <v>131</v>
      </c>
      <c r="CK13" s="3" t="s">
        <v>131</v>
      </c>
      <c r="CL13" s="3" t="s">
        <v>131</v>
      </c>
      <c r="CM13" s="3" t="s">
        <v>131</v>
      </c>
      <c r="CN13" s="3" t="s">
        <v>131</v>
      </c>
      <c r="CO13" s="3" t="s">
        <v>131</v>
      </c>
      <c r="CP13" s="5" t="s">
        <v>1643</v>
      </c>
      <c r="CQ13" s="13" t="s">
        <v>196</v>
      </c>
      <c r="CR13" s="3" t="s">
        <v>198</v>
      </c>
      <c r="CS13" s="3" t="s">
        <v>200</v>
      </c>
      <c r="CT13" s="3" t="s">
        <v>201</v>
      </c>
      <c r="CU13" s="3" t="s">
        <v>1643</v>
      </c>
      <c r="CV13" s="3" t="s">
        <v>1643</v>
      </c>
      <c r="CW13" s="3" t="s">
        <v>1643</v>
      </c>
      <c r="CX13" s="5" t="s">
        <v>1643</v>
      </c>
      <c r="CY13" s="13" t="s">
        <v>1643</v>
      </c>
      <c r="CZ13" s="3" t="s">
        <v>1643</v>
      </c>
      <c r="DA13" s="3" t="s">
        <v>1643</v>
      </c>
      <c r="DB13" s="3" t="s">
        <v>1643</v>
      </c>
      <c r="DC13" s="3" t="s">
        <v>235</v>
      </c>
      <c r="DD13" s="3" t="s">
        <v>1643</v>
      </c>
      <c r="DE13" s="3" t="s">
        <v>1643</v>
      </c>
      <c r="DF13" s="5" t="s">
        <v>1643</v>
      </c>
      <c r="DG13" s="13" t="s">
        <v>131</v>
      </c>
      <c r="DH13" s="3" t="s">
        <v>131</v>
      </c>
      <c r="DI13" s="3" t="s">
        <v>131</v>
      </c>
      <c r="DJ13" s="5" t="s">
        <v>131</v>
      </c>
      <c r="DK13" s="13" t="s">
        <v>132</v>
      </c>
      <c r="DL13" s="3" t="s">
        <v>132</v>
      </c>
      <c r="DM13" s="3" t="s">
        <v>132</v>
      </c>
      <c r="DN13" s="5" t="s">
        <v>132</v>
      </c>
      <c r="DO13" s="13" t="s">
        <v>132</v>
      </c>
      <c r="DP13" s="5" t="s">
        <v>132</v>
      </c>
      <c r="DQ13" s="13" t="s">
        <v>132</v>
      </c>
      <c r="DR13" s="3" t="s">
        <v>132</v>
      </c>
      <c r="DS13" s="3" t="s">
        <v>132</v>
      </c>
      <c r="DT13" s="5" t="s">
        <v>132</v>
      </c>
      <c r="DU13" s="13" t="s">
        <v>131</v>
      </c>
      <c r="DV13" s="206" t="s">
        <v>127</v>
      </c>
      <c r="DW13" s="206" t="s">
        <v>127</v>
      </c>
      <c r="DX13" s="206" t="s">
        <v>127</v>
      </c>
      <c r="DY13" s="5" t="s">
        <v>129</v>
      </c>
      <c r="DZ13" s="13" t="s">
        <v>132</v>
      </c>
      <c r="EA13" s="3" t="s">
        <v>132</v>
      </c>
      <c r="EB13" s="3" t="s">
        <v>132</v>
      </c>
      <c r="EC13" s="3" t="s">
        <v>132</v>
      </c>
      <c r="ED13" s="3" t="s">
        <v>132</v>
      </c>
      <c r="EE13" s="3" t="s">
        <v>132</v>
      </c>
      <c r="EF13" s="5" t="s">
        <v>132</v>
      </c>
      <c r="EG13" s="13" t="s">
        <v>129</v>
      </c>
      <c r="EH13" s="3" t="s">
        <v>128</v>
      </c>
      <c r="EI13" s="3" t="s">
        <v>129</v>
      </c>
      <c r="EJ13" s="3" t="s">
        <v>129</v>
      </c>
      <c r="EK13" s="3" t="s">
        <v>131</v>
      </c>
      <c r="EL13" s="20" t="s">
        <v>131</v>
      </c>
      <c r="EM13" s="13" t="s">
        <v>132</v>
      </c>
      <c r="EN13" s="3" t="s">
        <v>132</v>
      </c>
      <c r="EO13" s="3" t="s">
        <v>132</v>
      </c>
      <c r="EP13" s="3" t="s">
        <v>132</v>
      </c>
      <c r="EQ13" s="3" t="s">
        <v>132</v>
      </c>
      <c r="ER13" s="3" t="s">
        <v>132</v>
      </c>
      <c r="ES13" s="3" t="s">
        <v>132</v>
      </c>
      <c r="ET13" s="3" t="s">
        <v>132</v>
      </c>
      <c r="EU13" s="3" t="s">
        <v>132</v>
      </c>
      <c r="EV13" s="3" t="s">
        <v>132</v>
      </c>
      <c r="EW13" s="3" t="s">
        <v>132</v>
      </c>
      <c r="EX13" s="3" t="s">
        <v>132</v>
      </c>
      <c r="EY13" s="3" t="s">
        <v>132</v>
      </c>
      <c r="EZ13" s="5" t="s">
        <v>132</v>
      </c>
      <c r="FA13" s="8" t="s">
        <v>131</v>
      </c>
      <c r="FB13" s="3" t="s">
        <v>132</v>
      </c>
      <c r="FC13" s="3" t="s">
        <v>132</v>
      </c>
      <c r="FD13" s="3" t="s">
        <v>132</v>
      </c>
      <c r="FE13" s="3" t="s">
        <v>132</v>
      </c>
      <c r="FF13" s="3" t="s">
        <v>132</v>
      </c>
      <c r="FG13" s="3" t="s">
        <v>132</v>
      </c>
      <c r="FH13" s="3" t="s">
        <v>129</v>
      </c>
      <c r="FI13" s="5" t="s">
        <v>131</v>
      </c>
      <c r="FJ13" s="8" t="s">
        <v>132</v>
      </c>
      <c r="FK13" s="3" t="s">
        <v>129</v>
      </c>
      <c r="FL13" s="3" t="s">
        <v>129</v>
      </c>
      <c r="FM13" s="5" t="s">
        <v>131</v>
      </c>
      <c r="FN13" s="8" t="s">
        <v>129</v>
      </c>
      <c r="FO13" s="3" t="s">
        <v>129</v>
      </c>
      <c r="FP13" s="3" t="s">
        <v>129</v>
      </c>
      <c r="FQ13" s="5" t="s">
        <v>131</v>
      </c>
      <c r="FR13" s="16" t="s">
        <v>1643</v>
      </c>
      <c r="FS13" s="13" t="s">
        <v>353</v>
      </c>
      <c r="FT13" s="3" t="s">
        <v>1643</v>
      </c>
      <c r="FU13" s="3" t="s">
        <v>1643</v>
      </c>
      <c r="FV13" s="3" t="s">
        <v>1643</v>
      </c>
      <c r="FW13" s="20" t="s">
        <v>357</v>
      </c>
      <c r="FX13" s="13" t="s">
        <v>111</v>
      </c>
      <c r="FY13" s="3" t="s">
        <v>110</v>
      </c>
      <c r="FZ13" s="3" t="s">
        <v>110</v>
      </c>
      <c r="GA13" s="3" t="s">
        <v>1643</v>
      </c>
      <c r="GB13" s="3" t="s">
        <v>111</v>
      </c>
      <c r="GC13" s="3" t="s">
        <v>110</v>
      </c>
      <c r="GD13" s="3" t="s">
        <v>110</v>
      </c>
      <c r="GE13" s="3" t="s">
        <v>110</v>
      </c>
      <c r="GF13" s="3" t="s">
        <v>110</v>
      </c>
      <c r="GG13" s="3" t="s">
        <v>1643</v>
      </c>
      <c r="GH13" s="20" t="s">
        <v>1643</v>
      </c>
      <c r="GI13" s="18" t="s">
        <v>110</v>
      </c>
      <c r="GJ13" s="8" t="s">
        <v>1643</v>
      </c>
      <c r="GK13" s="3" t="s">
        <v>1643</v>
      </c>
      <c r="GL13" s="3" t="s">
        <v>1643</v>
      </c>
      <c r="GM13" s="3" t="s">
        <v>489</v>
      </c>
      <c r="GN13" s="3" t="s">
        <v>1643</v>
      </c>
      <c r="GO13" s="3" t="s">
        <v>1643</v>
      </c>
      <c r="GP13" s="3" t="s">
        <v>1643</v>
      </c>
      <c r="GQ13" s="3" t="s">
        <v>497</v>
      </c>
      <c r="GR13" s="3" t="s">
        <v>1643</v>
      </c>
      <c r="GS13" s="20" t="s">
        <v>1643</v>
      </c>
      <c r="GT13" s="13" t="s">
        <v>1643</v>
      </c>
      <c r="GU13" s="3" t="s">
        <v>1643</v>
      </c>
      <c r="GV13" s="3" t="s">
        <v>1643</v>
      </c>
      <c r="GW13" s="3" t="s">
        <v>1643</v>
      </c>
      <c r="GX13" s="3" t="s">
        <v>1643</v>
      </c>
      <c r="GY13" s="3" t="s">
        <v>1643</v>
      </c>
      <c r="GZ13" s="3" t="s">
        <v>1643</v>
      </c>
      <c r="HA13" s="3" t="s">
        <v>1643</v>
      </c>
      <c r="HB13" s="3" t="s">
        <v>1643</v>
      </c>
      <c r="HC13" s="3" t="s">
        <v>1643</v>
      </c>
      <c r="HD13" s="3" t="s">
        <v>1643</v>
      </c>
      <c r="HE13" s="3" t="s">
        <v>1643</v>
      </c>
      <c r="HF13" s="3" t="s">
        <v>1643</v>
      </c>
      <c r="HG13" s="3" t="s">
        <v>1643</v>
      </c>
      <c r="HH13" s="3" t="s">
        <v>1643</v>
      </c>
      <c r="HI13" s="5" t="s">
        <v>1643</v>
      </c>
      <c r="HJ13" s="13" t="s">
        <v>1643</v>
      </c>
      <c r="HK13" s="3" t="s">
        <v>1643</v>
      </c>
      <c r="HL13" s="3" t="s">
        <v>1643</v>
      </c>
      <c r="HM13" s="3" t="s">
        <v>1643</v>
      </c>
      <c r="HN13" s="3" t="s">
        <v>1643</v>
      </c>
      <c r="HO13" s="3" t="s">
        <v>1643</v>
      </c>
      <c r="HP13" s="3" t="s">
        <v>1643</v>
      </c>
      <c r="HQ13" s="5" t="s">
        <v>1643</v>
      </c>
      <c r="HR13" s="13" t="s">
        <v>1643</v>
      </c>
      <c r="HS13" s="3" t="s">
        <v>1643</v>
      </c>
      <c r="HT13" s="3" t="s">
        <v>1643</v>
      </c>
      <c r="HU13" s="3" t="s">
        <v>1643</v>
      </c>
      <c r="HV13" s="3" t="s">
        <v>1643</v>
      </c>
      <c r="HW13" s="3" t="s">
        <v>1643</v>
      </c>
      <c r="HX13" s="3" t="s">
        <v>1643</v>
      </c>
      <c r="HY13" s="3" t="s">
        <v>1643</v>
      </c>
      <c r="HZ13" s="3" t="s">
        <v>1643</v>
      </c>
      <c r="IA13" s="3" t="s">
        <v>1643</v>
      </c>
      <c r="IB13" s="5" t="s">
        <v>1643</v>
      </c>
      <c r="IC13" s="13" t="s">
        <v>1643</v>
      </c>
      <c r="ID13" s="3" t="s">
        <v>1643</v>
      </c>
      <c r="IE13" s="3" t="s">
        <v>1643</v>
      </c>
      <c r="IF13" s="3" t="s">
        <v>1643</v>
      </c>
      <c r="IG13" s="3" t="s">
        <v>1643</v>
      </c>
      <c r="IH13" s="3" t="s">
        <v>1643</v>
      </c>
      <c r="II13" s="3" t="s">
        <v>1643</v>
      </c>
      <c r="IJ13" s="3" t="s">
        <v>1643</v>
      </c>
      <c r="IK13" s="3" t="s">
        <v>1643</v>
      </c>
      <c r="IL13" s="3" t="s">
        <v>1643</v>
      </c>
      <c r="IM13" s="3" t="s">
        <v>1643</v>
      </c>
      <c r="IN13" s="3" t="s">
        <v>1643</v>
      </c>
      <c r="IO13" s="3" t="s">
        <v>1643</v>
      </c>
      <c r="IP13" s="3" t="s">
        <v>1643</v>
      </c>
      <c r="IQ13" s="3" t="s">
        <v>1643</v>
      </c>
      <c r="IR13" s="3" t="s">
        <v>1643</v>
      </c>
      <c r="IS13" s="3" t="s">
        <v>1643</v>
      </c>
      <c r="IT13" s="3" t="s">
        <v>1643</v>
      </c>
      <c r="IU13" s="3" t="s">
        <v>1643</v>
      </c>
      <c r="IV13" s="3" t="s">
        <v>1643</v>
      </c>
      <c r="IW13" s="3" t="s">
        <v>1643</v>
      </c>
      <c r="IX13" s="3" t="s">
        <v>1643</v>
      </c>
      <c r="IY13" s="3" t="s">
        <v>1643</v>
      </c>
      <c r="IZ13" s="3" t="s">
        <v>1643</v>
      </c>
      <c r="JA13" s="3" t="s">
        <v>1643</v>
      </c>
      <c r="JB13" s="3" t="s">
        <v>1643</v>
      </c>
      <c r="JC13" s="3" t="s">
        <v>1643</v>
      </c>
      <c r="JD13" s="3" t="s">
        <v>1643</v>
      </c>
      <c r="JE13" s="3" t="s">
        <v>1643</v>
      </c>
      <c r="JF13" s="3" t="s">
        <v>1643</v>
      </c>
      <c r="JG13" s="3" t="s">
        <v>1643</v>
      </c>
      <c r="JH13" s="3" t="s">
        <v>1643</v>
      </c>
      <c r="JI13" s="3" t="s">
        <v>1643</v>
      </c>
      <c r="JJ13" s="3" t="s">
        <v>1643</v>
      </c>
      <c r="JK13" s="3" t="s">
        <v>1643</v>
      </c>
      <c r="JL13" s="3" t="s">
        <v>1643</v>
      </c>
      <c r="JM13" s="3" t="s">
        <v>1643</v>
      </c>
      <c r="JN13" s="3" t="s">
        <v>1643</v>
      </c>
      <c r="JO13" s="3" t="s">
        <v>1643</v>
      </c>
      <c r="JP13" s="3" t="s">
        <v>1643</v>
      </c>
      <c r="JQ13" s="3" t="s">
        <v>1643</v>
      </c>
      <c r="JR13" s="3" t="s">
        <v>1643</v>
      </c>
      <c r="JS13" s="3" t="s">
        <v>1643</v>
      </c>
      <c r="JT13" s="3" t="s">
        <v>1643</v>
      </c>
      <c r="JU13" s="3" t="s">
        <v>1643</v>
      </c>
      <c r="JV13" s="3" t="s">
        <v>1643</v>
      </c>
      <c r="JW13" s="3" t="s">
        <v>1643</v>
      </c>
      <c r="JX13" s="3" t="s">
        <v>1643</v>
      </c>
      <c r="JY13" s="3" t="s">
        <v>1643</v>
      </c>
      <c r="JZ13" s="3" t="s">
        <v>1643</v>
      </c>
      <c r="KA13" s="3" t="s">
        <v>1643</v>
      </c>
      <c r="KB13" s="3" t="s">
        <v>1643</v>
      </c>
      <c r="KC13" s="3" t="s">
        <v>1643</v>
      </c>
      <c r="KD13" s="3" t="s">
        <v>1643</v>
      </c>
      <c r="KE13" s="3" t="s">
        <v>1643</v>
      </c>
      <c r="KF13" s="3" t="s">
        <v>1643</v>
      </c>
      <c r="KG13" s="3" t="s">
        <v>1643</v>
      </c>
      <c r="KH13" s="3" t="s">
        <v>1643</v>
      </c>
      <c r="KI13" s="3" t="s">
        <v>1643</v>
      </c>
      <c r="KJ13" s="3" t="s">
        <v>1643</v>
      </c>
      <c r="KK13" s="3" t="s">
        <v>1643</v>
      </c>
      <c r="KL13" s="3" t="s">
        <v>1643</v>
      </c>
      <c r="KM13" s="3" t="s">
        <v>1643</v>
      </c>
      <c r="KN13" s="3" t="s">
        <v>1643</v>
      </c>
      <c r="KO13" s="5" t="s">
        <v>1643</v>
      </c>
      <c r="KP13" s="8" t="s">
        <v>1643</v>
      </c>
      <c r="KQ13" s="3" t="s">
        <v>1643</v>
      </c>
      <c r="KR13" s="3" t="s">
        <v>1643</v>
      </c>
      <c r="KS13" s="3" t="s">
        <v>1643</v>
      </c>
      <c r="KT13" s="3" t="s">
        <v>1643</v>
      </c>
      <c r="KU13" s="3" t="s">
        <v>1643</v>
      </c>
      <c r="KV13" s="20" t="s">
        <v>1643</v>
      </c>
      <c r="KW13" s="13" t="s">
        <v>1643</v>
      </c>
      <c r="KX13" s="3" t="s">
        <v>1643</v>
      </c>
      <c r="KY13" s="3" t="s">
        <v>1643</v>
      </c>
      <c r="KZ13" s="3" t="s">
        <v>1643</v>
      </c>
      <c r="LA13" s="3" t="s">
        <v>1643</v>
      </c>
      <c r="LB13" s="3" t="s">
        <v>1643</v>
      </c>
      <c r="LC13" s="3" t="s">
        <v>1643</v>
      </c>
      <c r="LD13" s="3" t="s">
        <v>1643</v>
      </c>
      <c r="LE13" s="3" t="s">
        <v>1643</v>
      </c>
      <c r="LF13" s="3" t="s">
        <v>1643</v>
      </c>
      <c r="LG13" s="3" t="s">
        <v>1643</v>
      </c>
      <c r="LH13" s="3" t="s">
        <v>1643</v>
      </c>
      <c r="LI13" s="3" t="s">
        <v>1643</v>
      </c>
      <c r="LJ13" s="3" t="s">
        <v>1643</v>
      </c>
      <c r="LK13" s="3" t="s">
        <v>1643</v>
      </c>
      <c r="LL13" s="3" t="s">
        <v>1643</v>
      </c>
      <c r="LM13" s="3" t="s">
        <v>1643</v>
      </c>
      <c r="LN13" s="3" t="s">
        <v>1643</v>
      </c>
      <c r="LO13" s="3" t="s">
        <v>1643</v>
      </c>
      <c r="LP13" s="3" t="s">
        <v>1643</v>
      </c>
      <c r="LQ13" s="3" t="s">
        <v>1643</v>
      </c>
      <c r="LR13" s="3" t="s">
        <v>1643</v>
      </c>
      <c r="LS13" s="3" t="s">
        <v>1643</v>
      </c>
      <c r="LT13" s="3" t="s">
        <v>1643</v>
      </c>
      <c r="LU13" s="3" t="s">
        <v>1643</v>
      </c>
      <c r="LV13" s="3" t="s">
        <v>1643</v>
      </c>
      <c r="LW13" s="3" t="s">
        <v>1643</v>
      </c>
      <c r="LX13" s="3" t="s">
        <v>1643</v>
      </c>
      <c r="LY13" s="3" t="s">
        <v>1643</v>
      </c>
      <c r="LZ13" s="3" t="s">
        <v>1643</v>
      </c>
      <c r="MA13" s="3" t="s">
        <v>1643</v>
      </c>
      <c r="MB13" s="3" t="s">
        <v>1643</v>
      </c>
      <c r="MC13" s="3" t="s">
        <v>1643</v>
      </c>
      <c r="MD13" s="3" t="s">
        <v>1643</v>
      </c>
      <c r="ME13" s="3" t="s">
        <v>1643</v>
      </c>
      <c r="MF13" s="20" t="s">
        <v>1643</v>
      </c>
      <c r="MG13" s="13"/>
      <c r="MH13" s="3"/>
      <c r="MI13" s="5"/>
      <c r="MJ13" s="18" t="s">
        <v>1643</v>
      </c>
      <c r="MK13" s="13" t="s">
        <v>1643</v>
      </c>
      <c r="ML13" s="3" t="s">
        <v>1643</v>
      </c>
      <c r="MM13" s="3" t="s">
        <v>1643</v>
      </c>
      <c r="MN13" s="3" t="s">
        <v>1643</v>
      </c>
      <c r="MO13" s="3" t="s">
        <v>1643</v>
      </c>
      <c r="MP13" s="3" t="s">
        <v>1643</v>
      </c>
      <c r="MQ13" s="3" t="s">
        <v>1643</v>
      </c>
      <c r="MR13" s="3" t="s">
        <v>1643</v>
      </c>
      <c r="MS13" s="3" t="s">
        <v>1643</v>
      </c>
      <c r="MT13" s="5" t="s">
        <v>1643</v>
      </c>
      <c r="MU13" s="8" t="s">
        <v>1643</v>
      </c>
      <c r="MV13" s="3" t="s">
        <v>1643</v>
      </c>
      <c r="MW13" s="3" t="s">
        <v>1643</v>
      </c>
      <c r="MX13" s="3" t="s">
        <v>1643</v>
      </c>
      <c r="MY13" s="20" t="s">
        <v>1643</v>
      </c>
      <c r="MZ13" s="13" t="s">
        <v>1643</v>
      </c>
      <c r="NA13" s="5" t="s">
        <v>1643</v>
      </c>
      <c r="NB13" s="13" t="s">
        <v>1643</v>
      </c>
      <c r="NC13" s="5" t="s">
        <v>1643</v>
      </c>
      <c r="ND13" s="13" t="s">
        <v>1643</v>
      </c>
      <c r="NE13" s="3" t="s">
        <v>1643</v>
      </c>
      <c r="NF13" s="3" t="s">
        <v>1643</v>
      </c>
      <c r="NG13" s="3" t="s">
        <v>1643</v>
      </c>
      <c r="NH13" s="3" t="s">
        <v>1643</v>
      </c>
      <c r="NI13" s="5" t="s">
        <v>1643</v>
      </c>
      <c r="NJ13" s="13" t="s">
        <v>1643</v>
      </c>
      <c r="NK13" s="3"/>
      <c r="NL13" s="3" t="s">
        <v>1643</v>
      </c>
      <c r="NM13" s="3" t="s">
        <v>1643</v>
      </c>
      <c r="NN13" s="3" t="s">
        <v>1643</v>
      </c>
      <c r="NO13" s="3" t="s">
        <v>1643</v>
      </c>
      <c r="NP13" s="3" t="s">
        <v>1643</v>
      </c>
      <c r="NQ13" s="5" t="s">
        <v>1643</v>
      </c>
      <c r="NR13" s="8" t="s">
        <v>1643</v>
      </c>
      <c r="NS13" s="8" t="s">
        <v>1643</v>
      </c>
      <c r="NT13" s="3" t="s">
        <v>1643</v>
      </c>
      <c r="NU13" s="3" t="s">
        <v>1643</v>
      </c>
      <c r="NV13" s="3" t="s">
        <v>1643</v>
      </c>
      <c r="NW13" s="3" t="s">
        <v>1643</v>
      </c>
      <c r="NX13" s="5" t="s">
        <v>1643</v>
      </c>
      <c r="NY13" s="13" t="s">
        <v>1643</v>
      </c>
      <c r="NZ13" s="8" t="s">
        <v>1643</v>
      </c>
      <c r="OA13" s="3" t="s">
        <v>1643</v>
      </c>
      <c r="OB13" s="3" t="s">
        <v>1643</v>
      </c>
      <c r="OC13" s="3" t="s">
        <v>1643</v>
      </c>
      <c r="OD13" s="3" t="s">
        <v>1643</v>
      </c>
      <c r="OE13" s="5" t="s">
        <v>1643</v>
      </c>
      <c r="OF13" s="13" t="s">
        <v>1643</v>
      </c>
      <c r="OG13" s="8" t="s">
        <v>1643</v>
      </c>
      <c r="OH13" s="3" t="s">
        <v>1643</v>
      </c>
      <c r="OI13" s="3" t="s">
        <v>1643</v>
      </c>
      <c r="OJ13" s="3" t="s">
        <v>1643</v>
      </c>
      <c r="OK13" s="3" t="s">
        <v>1643</v>
      </c>
      <c r="OL13" s="20" t="s">
        <v>1643</v>
      </c>
      <c r="OM13" s="13" t="s">
        <v>1643</v>
      </c>
      <c r="ON13" s="3" t="s">
        <v>1643</v>
      </c>
      <c r="OO13" s="3" t="s">
        <v>1643</v>
      </c>
      <c r="OP13" s="3" t="s">
        <v>1643</v>
      </c>
      <c r="OQ13" s="3" t="s">
        <v>1643</v>
      </c>
      <c r="OR13" s="3" t="s">
        <v>1643</v>
      </c>
      <c r="OS13" s="3" t="s">
        <v>1643</v>
      </c>
      <c r="OT13" s="3" t="s">
        <v>1643</v>
      </c>
      <c r="OU13" s="20" t="s">
        <v>1643</v>
      </c>
      <c r="OV13" s="13" t="s">
        <v>1643</v>
      </c>
      <c r="OW13" s="3"/>
      <c r="OX13" s="3" t="s">
        <v>1643</v>
      </c>
      <c r="OY13" s="3" t="s">
        <v>1643</v>
      </c>
      <c r="OZ13" s="3" t="s">
        <v>1643</v>
      </c>
      <c r="PA13" s="5" t="s">
        <v>1643</v>
      </c>
      <c r="PB13" s="8" t="s">
        <v>1643</v>
      </c>
      <c r="PC13" s="8" t="s">
        <v>1643</v>
      </c>
      <c r="PD13" s="3" t="s">
        <v>1643</v>
      </c>
      <c r="PE13" s="3" t="s">
        <v>1643</v>
      </c>
      <c r="PF13" s="5" t="s">
        <v>1643</v>
      </c>
      <c r="PG13" s="13" t="s">
        <v>1643</v>
      </c>
      <c r="PH13" s="3" t="s">
        <v>1643</v>
      </c>
      <c r="PI13" s="3" t="s">
        <v>1643</v>
      </c>
      <c r="PJ13" s="3" t="s">
        <v>1643</v>
      </c>
      <c r="PK13" s="3" t="s">
        <v>1643</v>
      </c>
      <c r="PL13" s="3" t="s">
        <v>1643</v>
      </c>
      <c r="PM13" s="3" t="s">
        <v>1643</v>
      </c>
      <c r="PN13" s="3" t="s">
        <v>1643</v>
      </c>
      <c r="PO13" s="20" t="s">
        <v>1643</v>
      </c>
      <c r="PP13" s="13" t="s">
        <v>1643</v>
      </c>
      <c r="PQ13" s="3" t="s">
        <v>1643</v>
      </c>
      <c r="PR13" s="3" t="s">
        <v>1643</v>
      </c>
      <c r="PS13" s="3" t="s">
        <v>1643</v>
      </c>
      <c r="PT13" s="3" t="s">
        <v>1643</v>
      </c>
      <c r="PU13" s="5" t="s">
        <v>1643</v>
      </c>
      <c r="PV13" s="13" t="s">
        <v>1643</v>
      </c>
      <c r="PW13" s="3" t="s">
        <v>1643</v>
      </c>
      <c r="PX13" s="3" t="s">
        <v>1643</v>
      </c>
      <c r="PY13" s="3" t="s">
        <v>1643</v>
      </c>
      <c r="PZ13" s="5" t="s">
        <v>1643</v>
      </c>
      <c r="QA13" s="13" t="s">
        <v>1643</v>
      </c>
      <c r="QB13" s="3" t="s">
        <v>1643</v>
      </c>
      <c r="QC13" s="3" t="s">
        <v>1643</v>
      </c>
      <c r="QD13" s="3" t="s">
        <v>1643</v>
      </c>
      <c r="QE13" s="3" t="s">
        <v>1643</v>
      </c>
      <c r="QF13" s="3" t="s">
        <v>1643</v>
      </c>
      <c r="QG13" s="3" t="s">
        <v>1643</v>
      </c>
      <c r="QH13" s="3" t="s">
        <v>1643</v>
      </c>
      <c r="QI13" s="5" t="s">
        <v>1643</v>
      </c>
      <c r="QJ13" s="13" t="s">
        <v>1643</v>
      </c>
      <c r="QK13" s="3" t="s">
        <v>1643</v>
      </c>
      <c r="QL13" s="3" t="s">
        <v>1643</v>
      </c>
      <c r="QM13" s="3" t="s">
        <v>1643</v>
      </c>
      <c r="QN13" s="3" t="s">
        <v>1643</v>
      </c>
      <c r="QO13" s="3" t="s">
        <v>1643</v>
      </c>
      <c r="QP13" s="20" t="s">
        <v>1643</v>
      </c>
      <c r="QQ13" s="13" t="s">
        <v>1643</v>
      </c>
      <c r="QR13" s="3" t="s">
        <v>1643</v>
      </c>
      <c r="QS13" s="3" t="s">
        <v>1643</v>
      </c>
      <c r="QT13" s="3" t="s">
        <v>1643</v>
      </c>
      <c r="QU13" s="20" t="s">
        <v>1643</v>
      </c>
      <c r="QV13" s="16" t="s">
        <v>1643</v>
      </c>
      <c r="QW13" s="13" t="s">
        <v>1643</v>
      </c>
      <c r="QX13" s="3" t="s">
        <v>1643</v>
      </c>
      <c r="QY13" s="3" t="s">
        <v>1643</v>
      </c>
      <c r="QZ13" s="3" t="s">
        <v>1643</v>
      </c>
      <c r="RA13" s="3" t="s">
        <v>1643</v>
      </c>
      <c r="RB13" s="3" t="s">
        <v>1643</v>
      </c>
      <c r="RC13" s="3" t="s">
        <v>1643</v>
      </c>
      <c r="RD13" s="3" t="s">
        <v>1643</v>
      </c>
      <c r="RE13" s="3" t="s">
        <v>1643</v>
      </c>
      <c r="RF13" s="3" t="s">
        <v>1643</v>
      </c>
      <c r="RG13" s="3" t="s">
        <v>1643</v>
      </c>
      <c r="RH13" s="3" t="s">
        <v>1643</v>
      </c>
      <c r="RI13" s="3" t="s">
        <v>1643</v>
      </c>
      <c r="RJ13" s="3" t="s">
        <v>1643</v>
      </c>
      <c r="RK13" s="3" t="s">
        <v>1643</v>
      </c>
      <c r="RL13" s="3" t="s">
        <v>1643</v>
      </c>
      <c r="RM13" s="3" t="s">
        <v>1643</v>
      </c>
      <c r="RN13" s="3" t="s">
        <v>1643</v>
      </c>
      <c r="RO13" s="3" t="s">
        <v>1643</v>
      </c>
      <c r="RP13" s="3" t="s">
        <v>1643</v>
      </c>
      <c r="RQ13" s="3" t="s">
        <v>1643</v>
      </c>
      <c r="RR13" s="3" t="s">
        <v>1643</v>
      </c>
      <c r="RS13" s="3" t="s">
        <v>1643</v>
      </c>
      <c r="RT13" s="3" t="s">
        <v>1643</v>
      </c>
      <c r="RU13" s="3" t="s">
        <v>1643</v>
      </c>
      <c r="RV13" s="3" t="s">
        <v>1643</v>
      </c>
      <c r="RW13" s="3" t="s">
        <v>1643</v>
      </c>
      <c r="RX13" s="3" t="s">
        <v>1643</v>
      </c>
      <c r="RY13" s="3" t="s">
        <v>1643</v>
      </c>
      <c r="RZ13" s="3" t="s">
        <v>1643</v>
      </c>
      <c r="SA13" s="3" t="s">
        <v>1643</v>
      </c>
      <c r="SB13" s="3" t="s">
        <v>1643</v>
      </c>
      <c r="SC13" s="3" t="s">
        <v>1643</v>
      </c>
      <c r="SD13" s="3" t="s">
        <v>1643</v>
      </c>
      <c r="SE13" s="3" t="s">
        <v>1643</v>
      </c>
      <c r="SF13" s="3" t="s">
        <v>1643</v>
      </c>
      <c r="SG13" s="3" t="s">
        <v>1643</v>
      </c>
      <c r="SH13" s="3" t="s">
        <v>1643</v>
      </c>
      <c r="SI13" s="3" t="s">
        <v>1643</v>
      </c>
      <c r="SJ13" s="3" t="s">
        <v>1643</v>
      </c>
      <c r="SK13" s="3" t="s">
        <v>1643</v>
      </c>
      <c r="SL13" s="3" t="s">
        <v>1643</v>
      </c>
      <c r="SM13" s="3" t="s">
        <v>1643</v>
      </c>
      <c r="SN13" s="3" t="s">
        <v>1643</v>
      </c>
      <c r="SO13" s="3" t="s">
        <v>1643</v>
      </c>
      <c r="SP13" s="20" t="s">
        <v>1643</v>
      </c>
      <c r="SQ13" s="13" t="s">
        <v>1643</v>
      </c>
      <c r="SR13" s="3" t="s">
        <v>1643</v>
      </c>
      <c r="SS13" s="3" t="s">
        <v>1643</v>
      </c>
      <c r="ST13" s="3" t="s">
        <v>1643</v>
      </c>
      <c r="SU13" s="3" t="s">
        <v>1643</v>
      </c>
      <c r="SV13" s="3" t="s">
        <v>1643</v>
      </c>
      <c r="SW13" s="3" t="s">
        <v>1643</v>
      </c>
      <c r="SX13" s="20" t="s">
        <v>1643</v>
      </c>
      <c r="SY13" s="13" t="s">
        <v>1643</v>
      </c>
      <c r="SZ13" s="3" t="s">
        <v>1643</v>
      </c>
      <c r="TA13" s="3" t="s">
        <v>1643</v>
      </c>
      <c r="TB13" s="3" t="s">
        <v>1643</v>
      </c>
      <c r="TC13" s="3" t="s">
        <v>1643</v>
      </c>
      <c r="TD13" s="3" t="s">
        <v>1643</v>
      </c>
      <c r="TE13" s="20" t="s">
        <v>1643</v>
      </c>
      <c r="TF13" s="13" t="s">
        <v>1643</v>
      </c>
      <c r="TG13" s="3" t="s">
        <v>1643</v>
      </c>
      <c r="TH13" s="3" t="s">
        <v>1643</v>
      </c>
      <c r="TI13" s="3" t="s">
        <v>1643</v>
      </c>
      <c r="TJ13" s="3" t="s">
        <v>1643</v>
      </c>
      <c r="TK13" s="3" t="s">
        <v>1643</v>
      </c>
      <c r="TL13" s="3" t="s">
        <v>1643</v>
      </c>
      <c r="TM13" s="3" t="s">
        <v>1643</v>
      </c>
      <c r="TN13" s="3" t="s">
        <v>1643</v>
      </c>
      <c r="TO13" s="3" t="s">
        <v>1643</v>
      </c>
      <c r="TP13" s="3" t="s">
        <v>1643</v>
      </c>
      <c r="TQ13" s="20" t="s">
        <v>1643</v>
      </c>
      <c r="TR13" s="13" t="s">
        <v>1643</v>
      </c>
      <c r="TS13" s="3" t="s">
        <v>1643</v>
      </c>
      <c r="TT13" s="5" t="s">
        <v>1643</v>
      </c>
      <c r="TU13" s="13" t="s">
        <v>1643</v>
      </c>
      <c r="TV13" s="3" t="s">
        <v>1643</v>
      </c>
      <c r="TW13" s="3" t="s">
        <v>1643</v>
      </c>
      <c r="TX13" s="3" t="s">
        <v>1643</v>
      </c>
      <c r="TY13" s="3" t="s">
        <v>1643</v>
      </c>
      <c r="TZ13" s="3" t="s">
        <v>1643</v>
      </c>
      <c r="UA13" s="3" t="s">
        <v>1643</v>
      </c>
      <c r="UB13" s="3" t="s">
        <v>1643</v>
      </c>
      <c r="UC13" s="3" t="s">
        <v>1643</v>
      </c>
      <c r="UD13" s="3" t="s">
        <v>1643</v>
      </c>
      <c r="UE13" s="3" t="s">
        <v>1643</v>
      </c>
      <c r="UF13" s="3" t="s">
        <v>1643</v>
      </c>
      <c r="UG13" s="3" t="s">
        <v>1643</v>
      </c>
      <c r="UH13" s="3" t="s">
        <v>1643</v>
      </c>
      <c r="UI13" s="3" t="s">
        <v>1643</v>
      </c>
      <c r="UJ13" s="5" t="s">
        <v>1643</v>
      </c>
      <c r="UK13" s="13" t="s">
        <v>1643</v>
      </c>
      <c r="UL13" s="3" t="s">
        <v>1643</v>
      </c>
      <c r="UM13" s="3" t="s">
        <v>1643</v>
      </c>
      <c r="UN13" s="3" t="s">
        <v>1643</v>
      </c>
      <c r="UO13" s="3" t="s">
        <v>1643</v>
      </c>
      <c r="UP13" s="3" t="s">
        <v>1643</v>
      </c>
      <c r="UQ13" s="3" t="s">
        <v>1643</v>
      </c>
      <c r="UR13" s="5" t="s">
        <v>1643</v>
      </c>
      <c r="US13" s="13" t="s">
        <v>1643</v>
      </c>
      <c r="UT13" s="3" t="s">
        <v>1643</v>
      </c>
      <c r="UU13" s="3" t="s">
        <v>1643</v>
      </c>
      <c r="UV13" s="3" t="s">
        <v>1643</v>
      </c>
      <c r="UW13" s="3" t="s">
        <v>1643</v>
      </c>
      <c r="UX13" s="3" t="s">
        <v>1643</v>
      </c>
      <c r="UY13" s="3" t="s">
        <v>1643</v>
      </c>
      <c r="UZ13" s="5" t="s">
        <v>1643</v>
      </c>
      <c r="VA13" s="13" t="s">
        <v>1643</v>
      </c>
      <c r="VB13" s="3" t="s">
        <v>1643</v>
      </c>
      <c r="VC13" s="3" t="s">
        <v>1643</v>
      </c>
      <c r="VD13" s="3" t="s">
        <v>1643</v>
      </c>
      <c r="VE13" s="3" t="s">
        <v>1643</v>
      </c>
      <c r="VF13" s="3" t="s">
        <v>1643</v>
      </c>
      <c r="VG13" s="3" t="s">
        <v>1643</v>
      </c>
      <c r="VH13" s="3" t="s">
        <v>1643</v>
      </c>
      <c r="VI13" s="3" t="s">
        <v>1643</v>
      </c>
      <c r="VJ13" s="3" t="s">
        <v>1643</v>
      </c>
      <c r="VK13" s="3" t="s">
        <v>1643</v>
      </c>
      <c r="VL13" s="3" t="s">
        <v>1643</v>
      </c>
      <c r="VM13" s="3" t="s">
        <v>1643</v>
      </c>
      <c r="VN13" s="3" t="s">
        <v>1643</v>
      </c>
      <c r="VO13" s="3" t="s">
        <v>1643</v>
      </c>
      <c r="VP13" s="3" t="s">
        <v>1643</v>
      </c>
      <c r="VQ13" s="3" t="s">
        <v>1643</v>
      </c>
      <c r="VR13" s="3" t="s">
        <v>1643</v>
      </c>
      <c r="VS13" s="3" t="s">
        <v>1643</v>
      </c>
      <c r="VT13" s="3" t="s">
        <v>1643</v>
      </c>
      <c r="VU13" s="3" t="s">
        <v>1643</v>
      </c>
      <c r="VV13" s="3" t="s">
        <v>1643</v>
      </c>
      <c r="VW13" s="3" t="s">
        <v>1643</v>
      </c>
      <c r="VX13" s="3" t="s">
        <v>1643</v>
      </c>
      <c r="VY13" s="3" t="s">
        <v>1643</v>
      </c>
      <c r="VZ13" s="3" t="s">
        <v>1643</v>
      </c>
      <c r="WA13" s="3" t="s">
        <v>1643</v>
      </c>
      <c r="WB13" s="3" t="s">
        <v>1643</v>
      </c>
      <c r="WC13" s="3" t="s">
        <v>1643</v>
      </c>
      <c r="WD13" s="3" t="s">
        <v>1643</v>
      </c>
      <c r="WE13" s="3" t="s">
        <v>1643</v>
      </c>
      <c r="WF13" s="3" t="s">
        <v>1643</v>
      </c>
      <c r="WG13" s="3" t="s">
        <v>1643</v>
      </c>
      <c r="WH13" s="3" t="s">
        <v>1643</v>
      </c>
      <c r="WI13" s="3" t="s">
        <v>1643</v>
      </c>
      <c r="WJ13" s="3" t="s">
        <v>1643</v>
      </c>
      <c r="WK13" s="3" t="s">
        <v>1643</v>
      </c>
      <c r="WL13" s="3" t="s">
        <v>1643</v>
      </c>
      <c r="WM13" s="3" t="s">
        <v>1643</v>
      </c>
      <c r="WN13" s="3" t="s">
        <v>1643</v>
      </c>
      <c r="WO13" s="3" t="s">
        <v>1643</v>
      </c>
      <c r="WP13" s="3" t="s">
        <v>1643</v>
      </c>
      <c r="WQ13" s="3" t="s">
        <v>1643</v>
      </c>
      <c r="WR13" s="3" t="s">
        <v>1643</v>
      </c>
      <c r="WS13" s="3" t="s">
        <v>1643</v>
      </c>
      <c r="WT13" s="3" t="s">
        <v>1643</v>
      </c>
      <c r="WU13" s="3" t="s">
        <v>1643</v>
      </c>
      <c r="WV13" s="3" t="s">
        <v>1643</v>
      </c>
      <c r="WW13" s="3" t="s">
        <v>1643</v>
      </c>
      <c r="WX13" s="3" t="s">
        <v>1643</v>
      </c>
      <c r="WY13" s="3" t="s">
        <v>1643</v>
      </c>
      <c r="WZ13" s="3" t="s">
        <v>1643</v>
      </c>
      <c r="XA13" s="3" t="s">
        <v>1643</v>
      </c>
      <c r="XB13" s="3" t="s">
        <v>1643</v>
      </c>
      <c r="XC13" s="3" t="s">
        <v>1643</v>
      </c>
      <c r="XD13" s="3" t="s">
        <v>1643</v>
      </c>
      <c r="XE13" s="3" t="s">
        <v>1643</v>
      </c>
      <c r="XF13" s="3" t="s">
        <v>1643</v>
      </c>
      <c r="XG13" s="3" t="s">
        <v>1643</v>
      </c>
      <c r="XH13" s="3" t="s">
        <v>1643</v>
      </c>
      <c r="XI13" s="3" t="s">
        <v>1643</v>
      </c>
      <c r="XJ13" s="3" t="s">
        <v>1643</v>
      </c>
      <c r="XK13" s="3" t="s">
        <v>1643</v>
      </c>
      <c r="XL13" s="3" t="s">
        <v>1643</v>
      </c>
      <c r="XM13" s="5" t="s">
        <v>1643</v>
      </c>
      <c r="XN13" s="13" t="s">
        <v>1643</v>
      </c>
      <c r="XO13" s="3" t="s">
        <v>1643</v>
      </c>
      <c r="XP13" s="3" t="s">
        <v>1643</v>
      </c>
      <c r="XQ13" s="3" t="s">
        <v>1643</v>
      </c>
      <c r="XR13" s="3" t="s">
        <v>1643</v>
      </c>
      <c r="XS13" s="3" t="s">
        <v>1643</v>
      </c>
      <c r="XT13" s="5" t="s">
        <v>1643</v>
      </c>
      <c r="XU13" s="13" t="s">
        <v>1643</v>
      </c>
      <c r="XV13" s="3" t="s">
        <v>1643</v>
      </c>
      <c r="XW13" s="3" t="s">
        <v>1643</v>
      </c>
      <c r="XX13" s="3" t="s">
        <v>1643</v>
      </c>
      <c r="XY13" s="3" t="s">
        <v>1643</v>
      </c>
      <c r="XZ13" s="3" t="s">
        <v>1643</v>
      </c>
      <c r="YA13" s="3" t="s">
        <v>1643</v>
      </c>
      <c r="YB13" s="3" t="s">
        <v>1643</v>
      </c>
      <c r="YC13" s="3" t="s">
        <v>1643</v>
      </c>
      <c r="YD13" s="3" t="s">
        <v>1643</v>
      </c>
      <c r="YE13" s="3" t="s">
        <v>1643</v>
      </c>
      <c r="YF13" s="3" t="s">
        <v>1643</v>
      </c>
      <c r="YG13" s="3" t="s">
        <v>1643</v>
      </c>
      <c r="YH13" s="3" t="s">
        <v>1643</v>
      </c>
      <c r="YI13" s="3" t="s">
        <v>1643</v>
      </c>
      <c r="YJ13" s="3" t="s">
        <v>1643</v>
      </c>
      <c r="YK13" s="3" t="s">
        <v>1643</v>
      </c>
      <c r="YL13" s="3" t="s">
        <v>1643</v>
      </c>
      <c r="YM13" s="3" t="s">
        <v>1643</v>
      </c>
      <c r="YN13" s="3" t="s">
        <v>1643</v>
      </c>
      <c r="YO13" s="3" t="s">
        <v>1643</v>
      </c>
      <c r="YP13" s="3" t="s">
        <v>1643</v>
      </c>
      <c r="YQ13" s="3" t="s">
        <v>1643</v>
      </c>
      <c r="YR13" s="3" t="s">
        <v>1643</v>
      </c>
      <c r="YS13" s="3" t="s">
        <v>1643</v>
      </c>
      <c r="YT13" s="3" t="s">
        <v>1643</v>
      </c>
      <c r="YU13" s="3" t="s">
        <v>1643</v>
      </c>
      <c r="YV13" s="3" t="s">
        <v>1643</v>
      </c>
      <c r="YW13" s="3" t="s">
        <v>1643</v>
      </c>
      <c r="YX13" s="3" t="s">
        <v>1643</v>
      </c>
      <c r="YY13" s="3" t="s">
        <v>1643</v>
      </c>
      <c r="YZ13" s="3" t="s">
        <v>1643</v>
      </c>
      <c r="ZA13" s="3" t="s">
        <v>1643</v>
      </c>
      <c r="ZB13" s="3" t="s">
        <v>1643</v>
      </c>
      <c r="ZC13" s="3" t="s">
        <v>1643</v>
      </c>
      <c r="ZD13" s="5" t="s">
        <v>1643</v>
      </c>
      <c r="ZE13" s="13"/>
      <c r="ZF13" s="3"/>
      <c r="ZG13" s="5"/>
      <c r="ZH13" s="18" t="s">
        <v>1643</v>
      </c>
      <c r="ZI13" s="13" t="s">
        <v>1643</v>
      </c>
      <c r="ZJ13" s="3" t="s">
        <v>1643</v>
      </c>
      <c r="ZK13" s="3" t="s">
        <v>1643</v>
      </c>
      <c r="ZL13" s="3" t="s">
        <v>1643</v>
      </c>
      <c r="ZM13" s="3" t="s">
        <v>1643</v>
      </c>
      <c r="ZN13" s="3" t="s">
        <v>1643</v>
      </c>
      <c r="ZO13" s="3" t="s">
        <v>1643</v>
      </c>
      <c r="ZP13" s="3" t="s">
        <v>1643</v>
      </c>
      <c r="ZQ13" s="3" t="s">
        <v>1643</v>
      </c>
      <c r="ZR13" s="5" t="s">
        <v>1643</v>
      </c>
      <c r="ZS13" s="13" t="s">
        <v>1643</v>
      </c>
      <c r="ZT13" s="3" t="s">
        <v>1643</v>
      </c>
      <c r="ZU13" s="3" t="s">
        <v>1643</v>
      </c>
      <c r="ZV13" s="3" t="s">
        <v>1643</v>
      </c>
      <c r="ZW13" s="3" t="s">
        <v>1643</v>
      </c>
      <c r="ZX13" s="3" t="s">
        <v>1643</v>
      </c>
      <c r="ZY13" s="3" t="s">
        <v>1643</v>
      </c>
      <c r="ZZ13" s="3" t="s">
        <v>1643</v>
      </c>
      <c r="AAA13" s="5" t="s">
        <v>1643</v>
      </c>
      <c r="AAB13" s="13" t="s">
        <v>1643</v>
      </c>
      <c r="AAC13" s="5" t="s">
        <v>1643</v>
      </c>
      <c r="AAD13" s="13" t="s">
        <v>1643</v>
      </c>
      <c r="AAE13" s="3" t="s">
        <v>1643</v>
      </c>
      <c r="AAF13" s="3" t="s">
        <v>1643</v>
      </c>
      <c r="AAG13" s="3" t="s">
        <v>1643</v>
      </c>
      <c r="AAH13" s="3" t="s">
        <v>1643</v>
      </c>
      <c r="AAI13" s="3" t="s">
        <v>1643</v>
      </c>
      <c r="AAJ13" s="5" t="s">
        <v>1643</v>
      </c>
      <c r="AAK13" s="13" t="s">
        <v>1643</v>
      </c>
      <c r="AAL13" s="13" t="s">
        <v>1643</v>
      </c>
      <c r="AAM13" s="3" t="s">
        <v>1643</v>
      </c>
      <c r="AAN13" s="3" t="s">
        <v>1643</v>
      </c>
      <c r="AAO13" s="3" t="s">
        <v>1643</v>
      </c>
      <c r="AAP13" s="3" t="s">
        <v>1643</v>
      </c>
      <c r="AAQ13" s="20"/>
      <c r="AAR13" s="5" t="s">
        <v>1643</v>
      </c>
      <c r="AAS13" s="13" t="s">
        <v>1643</v>
      </c>
      <c r="AAT13" s="3" t="s">
        <v>1643</v>
      </c>
      <c r="AAU13" s="3" t="s">
        <v>1643</v>
      </c>
      <c r="AAV13" s="3" t="s">
        <v>1643</v>
      </c>
      <c r="AAW13" s="3" t="s">
        <v>1643</v>
      </c>
      <c r="AAX13" s="3" t="s">
        <v>1643</v>
      </c>
      <c r="AAY13" s="5" t="s">
        <v>1643</v>
      </c>
      <c r="AAZ13" s="13" t="s">
        <v>1643</v>
      </c>
      <c r="ABA13" s="3" t="s">
        <v>1643</v>
      </c>
      <c r="ABB13" s="3" t="s">
        <v>1643</v>
      </c>
      <c r="ABC13" s="3" t="s">
        <v>1643</v>
      </c>
      <c r="ABD13" s="3" t="s">
        <v>1643</v>
      </c>
      <c r="ABE13" s="3" t="s">
        <v>1643</v>
      </c>
      <c r="ABF13" s="5" t="s">
        <v>1643</v>
      </c>
      <c r="ABG13" s="13" t="s">
        <v>1643</v>
      </c>
      <c r="ABH13" s="3" t="s">
        <v>1643</v>
      </c>
      <c r="ABI13" s="3" t="s">
        <v>1643</v>
      </c>
      <c r="ABJ13" s="3" t="s">
        <v>1643</v>
      </c>
      <c r="ABK13" s="3" t="s">
        <v>1643</v>
      </c>
      <c r="ABL13" s="3" t="s">
        <v>1643</v>
      </c>
      <c r="ABM13" s="5" t="s">
        <v>1643</v>
      </c>
      <c r="ABN13" s="13" t="s">
        <v>1643</v>
      </c>
      <c r="ABO13" s="3" t="s">
        <v>1643</v>
      </c>
      <c r="ABP13" s="3" t="s">
        <v>1643</v>
      </c>
      <c r="ABQ13" s="3" t="s">
        <v>1643</v>
      </c>
      <c r="ABR13" s="3" t="s">
        <v>1643</v>
      </c>
      <c r="ABS13" s="3" t="s">
        <v>1643</v>
      </c>
      <c r="ABT13" s="3" t="s">
        <v>1643</v>
      </c>
      <c r="ABU13" s="3" t="s">
        <v>1643</v>
      </c>
      <c r="ABV13" s="5" t="s">
        <v>1643</v>
      </c>
      <c r="ABW13" s="13" t="s">
        <v>1643</v>
      </c>
      <c r="ABX13" s="3" t="s">
        <v>1643</v>
      </c>
      <c r="ABY13" s="3" t="s">
        <v>1643</v>
      </c>
      <c r="ABZ13" s="3" t="s">
        <v>1643</v>
      </c>
      <c r="ACA13" s="3" t="s">
        <v>1643</v>
      </c>
      <c r="ACB13" s="5" t="s">
        <v>1643</v>
      </c>
      <c r="ACC13" s="13" t="s">
        <v>1643</v>
      </c>
      <c r="ACD13" s="3" t="s">
        <v>1643</v>
      </c>
      <c r="ACE13" s="3" t="s">
        <v>1643</v>
      </c>
      <c r="ACF13" s="3" t="s">
        <v>1643</v>
      </c>
      <c r="ACG13" s="5"/>
      <c r="ACH13" s="13" t="s">
        <v>1643</v>
      </c>
      <c r="ACI13" s="3" t="s">
        <v>1643</v>
      </c>
      <c r="ACJ13" s="3" t="s">
        <v>1643</v>
      </c>
      <c r="ACK13" s="3" t="s">
        <v>1643</v>
      </c>
      <c r="ACL13" s="5" t="s">
        <v>1643</v>
      </c>
      <c r="ACM13" s="13" t="s">
        <v>1643</v>
      </c>
      <c r="ACN13" s="3" t="s">
        <v>1643</v>
      </c>
      <c r="ACO13" s="3" t="s">
        <v>1643</v>
      </c>
      <c r="ACP13" s="3" t="s">
        <v>1643</v>
      </c>
      <c r="ACQ13" s="3" t="s">
        <v>1643</v>
      </c>
      <c r="ACR13" s="3" t="s">
        <v>1643</v>
      </c>
      <c r="ACS13" s="3" t="s">
        <v>1643</v>
      </c>
      <c r="ACT13" s="3" t="s">
        <v>1643</v>
      </c>
      <c r="ACU13" s="20" t="s">
        <v>1643</v>
      </c>
      <c r="ACV13" s="13" t="s">
        <v>1643</v>
      </c>
      <c r="ACW13" s="3" t="s">
        <v>1643</v>
      </c>
      <c r="ACX13" s="3" t="s">
        <v>1643</v>
      </c>
      <c r="ACY13" s="3" t="s">
        <v>1643</v>
      </c>
      <c r="ACZ13" s="3" t="s">
        <v>1643</v>
      </c>
      <c r="ADA13" s="5" t="s">
        <v>1643</v>
      </c>
      <c r="ADB13" s="13" t="s">
        <v>1643</v>
      </c>
      <c r="ADC13" s="8" t="s">
        <v>1643</v>
      </c>
      <c r="ADD13" s="3" t="s">
        <v>1643</v>
      </c>
      <c r="ADE13" s="3" t="s">
        <v>1643</v>
      </c>
      <c r="ADF13" s="5" t="s">
        <v>1643</v>
      </c>
      <c r="ADG13" s="13" t="s">
        <v>1643</v>
      </c>
      <c r="ADH13" s="8" t="s">
        <v>1643</v>
      </c>
      <c r="ADI13" s="3" t="s">
        <v>1643</v>
      </c>
      <c r="ADJ13" s="3" t="s">
        <v>1643</v>
      </c>
      <c r="ADK13" s="5" t="s">
        <v>1643</v>
      </c>
      <c r="ADL13" s="13" t="s">
        <v>1643</v>
      </c>
      <c r="ADM13" s="8" t="s">
        <v>1643</v>
      </c>
      <c r="ADN13" s="3" t="s">
        <v>1643</v>
      </c>
      <c r="ADO13" s="3" t="s">
        <v>1643</v>
      </c>
      <c r="ADP13" s="5" t="s">
        <v>1643</v>
      </c>
      <c r="ADQ13" s="13" t="s">
        <v>1643</v>
      </c>
      <c r="ADR13" s="3" t="s">
        <v>1643</v>
      </c>
      <c r="ADS13" s="3" t="s">
        <v>1643</v>
      </c>
      <c r="ADT13" s="3" t="s">
        <v>1643</v>
      </c>
      <c r="ADU13" s="3" t="s">
        <v>1643</v>
      </c>
      <c r="ADV13" s="3" t="s">
        <v>1643</v>
      </c>
      <c r="ADW13" s="3" t="s">
        <v>1643</v>
      </c>
      <c r="ADX13" s="3" t="s">
        <v>1643</v>
      </c>
      <c r="ADY13" s="5" t="s">
        <v>1643</v>
      </c>
      <c r="ADZ13" s="13" t="s">
        <v>1643</v>
      </c>
      <c r="AEA13" s="3" t="s">
        <v>1643</v>
      </c>
      <c r="AEB13" s="3" t="s">
        <v>1643</v>
      </c>
      <c r="AEC13" s="3" t="s">
        <v>1643</v>
      </c>
      <c r="AED13" s="3" t="s">
        <v>1643</v>
      </c>
      <c r="AEE13" s="3" t="s">
        <v>1643</v>
      </c>
      <c r="AEF13" s="5" t="s">
        <v>1643</v>
      </c>
      <c r="AEG13" s="13" t="s">
        <v>1643</v>
      </c>
      <c r="AEH13" s="3" t="s">
        <v>1643</v>
      </c>
      <c r="AEI13" s="3" t="s">
        <v>1643</v>
      </c>
      <c r="AEJ13" s="3" t="s">
        <v>1643</v>
      </c>
      <c r="AEK13" s="5" t="s">
        <v>1643</v>
      </c>
      <c r="AEL13" s="18" t="s">
        <v>111</v>
      </c>
    </row>
    <row r="14" spans="1:818" ht="87" x14ac:dyDescent="0.35">
      <c r="A14" s="1">
        <v>45608.869004629632</v>
      </c>
      <c r="B14" s="2">
        <v>45608.878113425926</v>
      </c>
      <c r="C14" s="4">
        <v>100</v>
      </c>
      <c r="D14" s="4">
        <v>787</v>
      </c>
      <c r="E14" s="3" t="s">
        <v>1640</v>
      </c>
      <c r="F14" s="2">
        <v>45608.878126875003</v>
      </c>
      <c r="G14" s="3" t="s">
        <v>1664</v>
      </c>
      <c r="H14" s="4">
        <v>1</v>
      </c>
      <c r="I14" s="3" t="s">
        <v>1642</v>
      </c>
      <c r="J14" s="3" t="s">
        <v>1642</v>
      </c>
      <c r="K14" s="3" t="s">
        <v>1642</v>
      </c>
      <c r="L14" s="3" t="s">
        <v>1642</v>
      </c>
      <c r="M14" s="3" t="s">
        <v>1642</v>
      </c>
      <c r="N14" s="3" t="s">
        <v>1642</v>
      </c>
      <c r="O14" s="3" t="s">
        <v>110</v>
      </c>
      <c r="P14" s="3" t="s">
        <v>1643</v>
      </c>
      <c r="Q14" s="3" t="s">
        <v>1643</v>
      </c>
      <c r="R14" s="20" t="s">
        <v>110</v>
      </c>
      <c r="S14" s="127">
        <v>62</v>
      </c>
      <c r="T14" s="124"/>
      <c r="U14" s="3"/>
      <c r="V14" s="3" t="s">
        <v>20</v>
      </c>
      <c r="W14" s="3" t="s">
        <v>110</v>
      </c>
      <c r="X14" s="3" t="s">
        <v>47</v>
      </c>
      <c r="Y14" s="3" t="s">
        <v>102</v>
      </c>
      <c r="Z14" s="3" t="s">
        <v>10</v>
      </c>
      <c r="AA14" s="405">
        <v>193</v>
      </c>
      <c r="AB14" s="3" t="s">
        <v>25</v>
      </c>
      <c r="AC14" s="3" t="s">
        <v>111</v>
      </c>
      <c r="AD14" s="3" t="s">
        <v>111</v>
      </c>
      <c r="AE14" s="13" t="s">
        <v>1643</v>
      </c>
      <c r="AF14" s="20" t="s">
        <v>1643</v>
      </c>
      <c r="AG14" s="18" t="s">
        <v>111</v>
      </c>
      <c r="AH14" s="13"/>
      <c r="AI14" s="31"/>
      <c r="AJ14" s="13" t="s">
        <v>1643</v>
      </c>
      <c r="AK14" s="3" t="s">
        <v>1643</v>
      </c>
      <c r="AL14" s="3" t="s">
        <v>1643</v>
      </c>
      <c r="AM14" s="3" t="s">
        <v>1643</v>
      </c>
      <c r="AN14" s="3" t="s">
        <v>1643</v>
      </c>
      <c r="AO14" s="3" t="s">
        <v>1643</v>
      </c>
      <c r="AP14" s="3" t="s">
        <v>1643</v>
      </c>
      <c r="AQ14" s="3" t="s">
        <v>1643</v>
      </c>
      <c r="AR14" s="3" t="s">
        <v>1643</v>
      </c>
      <c r="AS14" s="3" t="s">
        <v>1643</v>
      </c>
      <c r="AT14" s="3" t="s">
        <v>1643</v>
      </c>
      <c r="AU14" s="3" t="s">
        <v>1643</v>
      </c>
      <c r="AV14" s="3" t="s">
        <v>1643</v>
      </c>
      <c r="AW14" s="3" t="s">
        <v>1643</v>
      </c>
      <c r="AX14" s="3" t="s">
        <v>1643</v>
      </c>
      <c r="AY14" s="3" t="s">
        <v>1643</v>
      </c>
      <c r="AZ14" s="3" t="s">
        <v>1643</v>
      </c>
      <c r="BA14" s="3" t="s">
        <v>1643</v>
      </c>
      <c r="BB14" s="3" t="s">
        <v>1643</v>
      </c>
      <c r="BC14" s="3" t="s">
        <v>1643</v>
      </c>
      <c r="BD14" s="3" t="s">
        <v>1643</v>
      </c>
      <c r="BE14" s="3" t="s">
        <v>1643</v>
      </c>
      <c r="BF14" s="3" t="s">
        <v>1643</v>
      </c>
      <c r="BG14" s="3" t="s">
        <v>1643</v>
      </c>
      <c r="BH14" s="3" t="s">
        <v>1643</v>
      </c>
      <c r="BI14" s="3" t="s">
        <v>1643</v>
      </c>
      <c r="BJ14" s="3" t="s">
        <v>1643</v>
      </c>
      <c r="BK14" s="3" t="s">
        <v>1643</v>
      </c>
      <c r="BL14" s="3" t="s">
        <v>1643</v>
      </c>
      <c r="BM14" s="3" t="s">
        <v>1643</v>
      </c>
      <c r="BN14" s="3" t="s">
        <v>1643</v>
      </c>
      <c r="BO14" s="3" t="s">
        <v>1643</v>
      </c>
      <c r="BP14" s="3" t="s">
        <v>1643</v>
      </c>
      <c r="BQ14" s="3" t="s">
        <v>1643</v>
      </c>
      <c r="BR14" s="3" t="s">
        <v>1643</v>
      </c>
      <c r="BS14" s="3" t="s">
        <v>1643</v>
      </c>
      <c r="BT14" s="3" t="s">
        <v>1643</v>
      </c>
      <c r="BU14" s="3" t="s">
        <v>1643</v>
      </c>
      <c r="BV14" s="3" t="s">
        <v>1643</v>
      </c>
      <c r="BW14" s="3" t="s">
        <v>1643</v>
      </c>
      <c r="BX14" s="3" t="s">
        <v>1643</v>
      </c>
      <c r="BY14" s="3" t="s">
        <v>1643</v>
      </c>
      <c r="BZ14" s="20" t="s">
        <v>1643</v>
      </c>
      <c r="CA14" s="8" t="s">
        <v>129</v>
      </c>
      <c r="CB14" s="3" t="s">
        <v>132</v>
      </c>
      <c r="CC14" s="3" t="s">
        <v>132</v>
      </c>
      <c r="CD14" s="3" t="s">
        <v>129</v>
      </c>
      <c r="CE14" s="3" t="s">
        <v>132</v>
      </c>
      <c r="CF14" s="3" t="s">
        <v>129</v>
      </c>
      <c r="CG14" s="3" t="s">
        <v>130</v>
      </c>
      <c r="CH14" s="3" t="s">
        <v>130</v>
      </c>
      <c r="CI14" s="3" t="s">
        <v>132</v>
      </c>
      <c r="CJ14" s="3" t="s">
        <v>129</v>
      </c>
      <c r="CK14" s="3" t="s">
        <v>132</v>
      </c>
      <c r="CL14" s="3" t="s">
        <v>132</v>
      </c>
      <c r="CM14" s="3" t="s">
        <v>132</v>
      </c>
      <c r="CN14" s="3" t="s">
        <v>129</v>
      </c>
      <c r="CO14" s="3" t="s">
        <v>129</v>
      </c>
      <c r="CP14" s="5" t="s">
        <v>1643</v>
      </c>
      <c r="CQ14" s="13" t="s">
        <v>196</v>
      </c>
      <c r="CR14" s="3" t="s">
        <v>1643</v>
      </c>
      <c r="CS14" s="3" t="s">
        <v>200</v>
      </c>
      <c r="CT14" s="3" t="s">
        <v>1643</v>
      </c>
      <c r="CU14" s="3" t="s">
        <v>1643</v>
      </c>
      <c r="CV14" s="3" t="s">
        <v>1643</v>
      </c>
      <c r="CW14" s="3" t="s">
        <v>1643</v>
      </c>
      <c r="CX14" s="5" t="s">
        <v>1643</v>
      </c>
      <c r="CY14" s="13" t="s">
        <v>231</v>
      </c>
      <c r="CZ14" s="3" t="s">
        <v>232</v>
      </c>
      <c r="DA14" s="3" t="s">
        <v>233</v>
      </c>
      <c r="DB14" s="3" t="s">
        <v>234</v>
      </c>
      <c r="DC14" s="3" t="s">
        <v>1643</v>
      </c>
      <c r="DD14" s="3" t="s">
        <v>1643</v>
      </c>
      <c r="DE14" s="3" t="s">
        <v>1643</v>
      </c>
      <c r="DF14" s="5" t="s">
        <v>1643</v>
      </c>
      <c r="DG14" s="13" t="s">
        <v>132</v>
      </c>
      <c r="DH14" s="3" t="s">
        <v>132</v>
      </c>
      <c r="DI14" s="3" t="s">
        <v>245</v>
      </c>
      <c r="DJ14" s="5" t="s">
        <v>132</v>
      </c>
      <c r="DK14" s="13" t="s">
        <v>131</v>
      </c>
      <c r="DL14" s="3" t="s">
        <v>131</v>
      </c>
      <c r="DM14" s="3" t="s">
        <v>132</v>
      </c>
      <c r="DN14" s="5" t="s">
        <v>132</v>
      </c>
      <c r="DO14" s="13" t="s">
        <v>132</v>
      </c>
      <c r="DP14" s="5" t="s">
        <v>132</v>
      </c>
      <c r="DQ14" s="13" t="s">
        <v>132</v>
      </c>
      <c r="DR14" s="3" t="s">
        <v>132</v>
      </c>
      <c r="DS14" s="3" t="s">
        <v>129</v>
      </c>
      <c r="DT14" s="5" t="s">
        <v>129</v>
      </c>
      <c r="DU14" s="13" t="s">
        <v>129</v>
      </c>
      <c r="DV14" s="206" t="s">
        <v>127</v>
      </c>
      <c r="DW14" s="3" t="s">
        <v>132</v>
      </c>
      <c r="DX14" s="3" t="s">
        <v>132</v>
      </c>
      <c r="DY14" s="5" t="s">
        <v>132</v>
      </c>
      <c r="DZ14" s="13" t="s">
        <v>132</v>
      </c>
      <c r="EA14" s="3" t="s">
        <v>132</v>
      </c>
      <c r="EB14" s="3" t="s">
        <v>132</v>
      </c>
      <c r="EC14" s="3" t="s">
        <v>132</v>
      </c>
      <c r="ED14" s="3" t="s">
        <v>131</v>
      </c>
      <c r="EE14" s="3" t="s">
        <v>131</v>
      </c>
      <c r="EF14" s="5" t="s">
        <v>132</v>
      </c>
      <c r="EG14" s="13" t="s">
        <v>129</v>
      </c>
      <c r="EH14" s="3" t="s">
        <v>129</v>
      </c>
      <c r="EI14" s="3" t="s">
        <v>131</v>
      </c>
      <c r="EJ14" s="3" t="s">
        <v>131</v>
      </c>
      <c r="EK14" s="3" t="s">
        <v>130</v>
      </c>
      <c r="EL14" s="20" t="s">
        <v>1643</v>
      </c>
      <c r="EM14" s="13" t="s">
        <v>132</v>
      </c>
      <c r="EN14" s="3" t="s">
        <v>132</v>
      </c>
      <c r="EO14" s="3" t="s">
        <v>131</v>
      </c>
      <c r="EP14" s="3" t="s">
        <v>131</v>
      </c>
      <c r="EQ14" s="3" t="s">
        <v>131</v>
      </c>
      <c r="ER14" s="3" t="s">
        <v>131</v>
      </c>
      <c r="ES14" s="3" t="s">
        <v>131</v>
      </c>
      <c r="ET14" s="3" t="s">
        <v>131</v>
      </c>
      <c r="EU14" s="3" t="s">
        <v>131</v>
      </c>
      <c r="EV14" s="3" t="s">
        <v>131</v>
      </c>
      <c r="EW14" s="3" t="s">
        <v>245</v>
      </c>
      <c r="EX14" s="3" t="s">
        <v>130</v>
      </c>
      <c r="EY14" s="3" t="s">
        <v>130</v>
      </c>
      <c r="EZ14" s="5" t="s">
        <v>129</v>
      </c>
      <c r="FA14" s="8" t="s">
        <v>132</v>
      </c>
      <c r="FB14" s="3" t="s">
        <v>132</v>
      </c>
      <c r="FC14" s="3" t="s">
        <v>132</v>
      </c>
      <c r="FD14" s="3" t="s">
        <v>129</v>
      </c>
      <c r="FE14" s="3" t="s">
        <v>132</v>
      </c>
      <c r="FF14" s="3" t="s">
        <v>132</v>
      </c>
      <c r="FG14" s="3" t="s">
        <v>129</v>
      </c>
      <c r="FH14" s="3" t="s">
        <v>130</v>
      </c>
      <c r="FI14" s="5" t="s">
        <v>130</v>
      </c>
      <c r="FJ14" s="8" t="s">
        <v>129</v>
      </c>
      <c r="FK14" s="3" t="s">
        <v>129</v>
      </c>
      <c r="FL14" s="3" t="s">
        <v>129</v>
      </c>
      <c r="FM14" s="5" t="s">
        <v>129</v>
      </c>
      <c r="FN14" s="8" t="s">
        <v>129</v>
      </c>
      <c r="FO14" s="3" t="s">
        <v>128</v>
      </c>
      <c r="FP14" s="3" t="s">
        <v>128</v>
      </c>
      <c r="FQ14" s="5" t="s">
        <v>130</v>
      </c>
      <c r="FR14" s="16" t="s">
        <v>1643</v>
      </c>
      <c r="FS14" s="13" t="s">
        <v>353</v>
      </c>
      <c r="FT14" s="3" t="s">
        <v>354</v>
      </c>
      <c r="FU14" s="3" t="s">
        <v>355</v>
      </c>
      <c r="FV14" s="3" t="s">
        <v>1643</v>
      </c>
      <c r="FW14" s="20" t="s">
        <v>1643</v>
      </c>
      <c r="FX14" s="13" t="s">
        <v>111</v>
      </c>
      <c r="FY14" s="3" t="s">
        <v>111</v>
      </c>
      <c r="FZ14" s="3" t="s">
        <v>110</v>
      </c>
      <c r="GA14" s="3" t="s">
        <v>1666</v>
      </c>
      <c r="GB14" s="3" t="s">
        <v>111</v>
      </c>
      <c r="GC14" s="3" t="s">
        <v>111</v>
      </c>
      <c r="GD14" s="3" t="s">
        <v>110</v>
      </c>
      <c r="GE14" s="3" t="s">
        <v>1643</v>
      </c>
      <c r="GF14" s="3" t="s">
        <v>110</v>
      </c>
      <c r="GG14" s="3" t="s">
        <v>1643</v>
      </c>
      <c r="GH14" s="20" t="s">
        <v>1643</v>
      </c>
      <c r="GI14" s="18" t="s">
        <v>110</v>
      </c>
      <c r="GJ14" s="8" t="s">
        <v>1643</v>
      </c>
      <c r="GK14" s="3" t="s">
        <v>1643</v>
      </c>
      <c r="GL14" s="3" t="s">
        <v>1643</v>
      </c>
      <c r="GM14" s="3" t="s">
        <v>1643</v>
      </c>
      <c r="GN14" s="3" t="s">
        <v>1643</v>
      </c>
      <c r="GO14" s="3" t="s">
        <v>1643</v>
      </c>
      <c r="GP14" s="3" t="s">
        <v>496</v>
      </c>
      <c r="GQ14" s="3" t="s">
        <v>497</v>
      </c>
      <c r="GR14" s="3" t="s">
        <v>1643</v>
      </c>
      <c r="GS14" s="20" t="s">
        <v>1643</v>
      </c>
      <c r="GT14" s="13" t="s">
        <v>1643</v>
      </c>
      <c r="GU14" s="3" t="s">
        <v>1643</v>
      </c>
      <c r="GV14" s="3" t="s">
        <v>1643</v>
      </c>
      <c r="GW14" s="3" t="s">
        <v>1643</v>
      </c>
      <c r="GX14" s="3" t="s">
        <v>1643</v>
      </c>
      <c r="GY14" s="3" t="s">
        <v>1643</v>
      </c>
      <c r="GZ14" s="3" t="s">
        <v>1643</v>
      </c>
      <c r="HA14" s="3" t="s">
        <v>1643</v>
      </c>
      <c r="HB14" s="3" t="s">
        <v>1643</v>
      </c>
      <c r="HC14" s="3" t="s">
        <v>1643</v>
      </c>
      <c r="HD14" s="3" t="s">
        <v>1643</v>
      </c>
      <c r="HE14" s="3" t="s">
        <v>1643</v>
      </c>
      <c r="HF14" s="3" t="s">
        <v>1643</v>
      </c>
      <c r="HG14" s="3" t="s">
        <v>1643</v>
      </c>
      <c r="HH14" s="3" t="s">
        <v>1643</v>
      </c>
      <c r="HI14" s="5" t="s">
        <v>1643</v>
      </c>
      <c r="HJ14" s="13" t="s">
        <v>1643</v>
      </c>
      <c r="HK14" s="3" t="s">
        <v>1643</v>
      </c>
      <c r="HL14" s="3" t="s">
        <v>1643</v>
      </c>
      <c r="HM14" s="3" t="s">
        <v>1643</v>
      </c>
      <c r="HN14" s="3" t="s">
        <v>1643</v>
      </c>
      <c r="HO14" s="3" t="s">
        <v>1643</v>
      </c>
      <c r="HP14" s="3" t="s">
        <v>1643</v>
      </c>
      <c r="HQ14" s="5" t="s">
        <v>1643</v>
      </c>
      <c r="HR14" s="13" t="s">
        <v>1643</v>
      </c>
      <c r="HS14" s="3" t="s">
        <v>1643</v>
      </c>
      <c r="HT14" s="3" t="s">
        <v>1643</v>
      </c>
      <c r="HU14" s="3" t="s">
        <v>1643</v>
      </c>
      <c r="HV14" s="3" t="s">
        <v>1643</v>
      </c>
      <c r="HW14" s="3" t="s">
        <v>1643</v>
      </c>
      <c r="HX14" s="3" t="s">
        <v>1643</v>
      </c>
      <c r="HY14" s="3" t="s">
        <v>1643</v>
      </c>
      <c r="HZ14" s="3" t="s">
        <v>1643</v>
      </c>
      <c r="IA14" s="3" t="s">
        <v>1643</v>
      </c>
      <c r="IB14" s="5" t="s">
        <v>1643</v>
      </c>
      <c r="IC14" s="13" t="s">
        <v>1643</v>
      </c>
      <c r="ID14" s="3" t="s">
        <v>1643</v>
      </c>
      <c r="IE14" s="3" t="s">
        <v>1643</v>
      </c>
      <c r="IF14" s="3" t="s">
        <v>1643</v>
      </c>
      <c r="IG14" s="3" t="s">
        <v>1643</v>
      </c>
      <c r="IH14" s="3" t="s">
        <v>1643</v>
      </c>
      <c r="II14" s="3" t="s">
        <v>1643</v>
      </c>
      <c r="IJ14" s="3" t="s">
        <v>1643</v>
      </c>
      <c r="IK14" s="3" t="s">
        <v>1643</v>
      </c>
      <c r="IL14" s="3" t="s">
        <v>1643</v>
      </c>
      <c r="IM14" s="3" t="s">
        <v>1643</v>
      </c>
      <c r="IN14" s="3" t="s">
        <v>1643</v>
      </c>
      <c r="IO14" s="3" t="s">
        <v>1643</v>
      </c>
      <c r="IP14" s="3" t="s">
        <v>1643</v>
      </c>
      <c r="IQ14" s="3" t="s">
        <v>1643</v>
      </c>
      <c r="IR14" s="3" t="s">
        <v>1643</v>
      </c>
      <c r="IS14" s="3" t="s">
        <v>1643</v>
      </c>
      <c r="IT14" s="3" t="s">
        <v>1643</v>
      </c>
      <c r="IU14" s="3" t="s">
        <v>1643</v>
      </c>
      <c r="IV14" s="3" t="s">
        <v>1643</v>
      </c>
      <c r="IW14" s="3" t="s">
        <v>1643</v>
      </c>
      <c r="IX14" s="3" t="s">
        <v>1643</v>
      </c>
      <c r="IY14" s="3" t="s">
        <v>1643</v>
      </c>
      <c r="IZ14" s="3" t="s">
        <v>1643</v>
      </c>
      <c r="JA14" s="3" t="s">
        <v>1643</v>
      </c>
      <c r="JB14" s="3" t="s">
        <v>1643</v>
      </c>
      <c r="JC14" s="3" t="s">
        <v>1643</v>
      </c>
      <c r="JD14" s="3" t="s">
        <v>1643</v>
      </c>
      <c r="JE14" s="3" t="s">
        <v>1643</v>
      </c>
      <c r="JF14" s="3" t="s">
        <v>1643</v>
      </c>
      <c r="JG14" s="3" t="s">
        <v>1643</v>
      </c>
      <c r="JH14" s="3" t="s">
        <v>1643</v>
      </c>
      <c r="JI14" s="3" t="s">
        <v>1643</v>
      </c>
      <c r="JJ14" s="3" t="s">
        <v>1643</v>
      </c>
      <c r="JK14" s="3" t="s">
        <v>1643</v>
      </c>
      <c r="JL14" s="3" t="s">
        <v>1643</v>
      </c>
      <c r="JM14" s="3" t="s">
        <v>1643</v>
      </c>
      <c r="JN14" s="3" t="s">
        <v>1643</v>
      </c>
      <c r="JO14" s="3" t="s">
        <v>1643</v>
      </c>
      <c r="JP14" s="3" t="s">
        <v>1643</v>
      </c>
      <c r="JQ14" s="3" t="s">
        <v>1643</v>
      </c>
      <c r="JR14" s="3" t="s">
        <v>1643</v>
      </c>
      <c r="JS14" s="3" t="s">
        <v>1643</v>
      </c>
      <c r="JT14" s="3" t="s">
        <v>1643</v>
      </c>
      <c r="JU14" s="3" t="s">
        <v>1643</v>
      </c>
      <c r="JV14" s="3" t="s">
        <v>1643</v>
      </c>
      <c r="JW14" s="3" t="s">
        <v>1643</v>
      </c>
      <c r="JX14" s="3" t="s">
        <v>1643</v>
      </c>
      <c r="JY14" s="3" t="s">
        <v>1643</v>
      </c>
      <c r="JZ14" s="3" t="s">
        <v>1643</v>
      </c>
      <c r="KA14" s="3" t="s">
        <v>1643</v>
      </c>
      <c r="KB14" s="3" t="s">
        <v>1643</v>
      </c>
      <c r="KC14" s="3" t="s">
        <v>1643</v>
      </c>
      <c r="KD14" s="3" t="s">
        <v>1643</v>
      </c>
      <c r="KE14" s="3" t="s">
        <v>1643</v>
      </c>
      <c r="KF14" s="3" t="s">
        <v>1643</v>
      </c>
      <c r="KG14" s="3" t="s">
        <v>1643</v>
      </c>
      <c r="KH14" s="3" t="s">
        <v>1643</v>
      </c>
      <c r="KI14" s="3" t="s">
        <v>1643</v>
      </c>
      <c r="KJ14" s="3" t="s">
        <v>1643</v>
      </c>
      <c r="KK14" s="3" t="s">
        <v>1643</v>
      </c>
      <c r="KL14" s="3" t="s">
        <v>1643</v>
      </c>
      <c r="KM14" s="3" t="s">
        <v>1643</v>
      </c>
      <c r="KN14" s="3" t="s">
        <v>1643</v>
      </c>
      <c r="KO14" s="5" t="s">
        <v>1643</v>
      </c>
      <c r="KP14" s="8" t="s">
        <v>1643</v>
      </c>
      <c r="KQ14" s="3" t="s">
        <v>1643</v>
      </c>
      <c r="KR14" s="3" t="s">
        <v>1643</v>
      </c>
      <c r="KS14" s="3" t="s">
        <v>1643</v>
      </c>
      <c r="KT14" s="3" t="s">
        <v>1643</v>
      </c>
      <c r="KU14" s="3" t="s">
        <v>1643</v>
      </c>
      <c r="KV14" s="20" t="s">
        <v>1643</v>
      </c>
      <c r="KW14" s="13" t="s">
        <v>1643</v>
      </c>
      <c r="KX14" s="3" t="s">
        <v>1643</v>
      </c>
      <c r="KY14" s="3" t="s">
        <v>1643</v>
      </c>
      <c r="KZ14" s="3" t="s">
        <v>1643</v>
      </c>
      <c r="LA14" s="3" t="s">
        <v>1643</v>
      </c>
      <c r="LB14" s="3" t="s">
        <v>1643</v>
      </c>
      <c r="LC14" s="3" t="s">
        <v>1643</v>
      </c>
      <c r="LD14" s="3" t="s">
        <v>1643</v>
      </c>
      <c r="LE14" s="3" t="s">
        <v>1643</v>
      </c>
      <c r="LF14" s="3" t="s">
        <v>1643</v>
      </c>
      <c r="LG14" s="3" t="s">
        <v>1643</v>
      </c>
      <c r="LH14" s="3" t="s">
        <v>1643</v>
      </c>
      <c r="LI14" s="3" t="s">
        <v>1643</v>
      </c>
      <c r="LJ14" s="3" t="s">
        <v>1643</v>
      </c>
      <c r="LK14" s="3" t="s">
        <v>1643</v>
      </c>
      <c r="LL14" s="3" t="s">
        <v>1643</v>
      </c>
      <c r="LM14" s="3" t="s">
        <v>1643</v>
      </c>
      <c r="LN14" s="3" t="s">
        <v>1643</v>
      </c>
      <c r="LO14" s="3" t="s">
        <v>1643</v>
      </c>
      <c r="LP14" s="3" t="s">
        <v>1643</v>
      </c>
      <c r="LQ14" s="3" t="s">
        <v>1643</v>
      </c>
      <c r="LR14" s="3" t="s">
        <v>1643</v>
      </c>
      <c r="LS14" s="3" t="s">
        <v>1643</v>
      </c>
      <c r="LT14" s="3" t="s">
        <v>1643</v>
      </c>
      <c r="LU14" s="3" t="s">
        <v>1643</v>
      </c>
      <c r="LV14" s="3" t="s">
        <v>1643</v>
      </c>
      <c r="LW14" s="3" t="s">
        <v>1643</v>
      </c>
      <c r="LX14" s="3" t="s">
        <v>1643</v>
      </c>
      <c r="LY14" s="3" t="s">
        <v>1643</v>
      </c>
      <c r="LZ14" s="3" t="s">
        <v>1643</v>
      </c>
      <c r="MA14" s="3" t="s">
        <v>1643</v>
      </c>
      <c r="MB14" s="3" t="s">
        <v>1643</v>
      </c>
      <c r="MC14" s="3" t="s">
        <v>1643</v>
      </c>
      <c r="MD14" s="3" t="s">
        <v>1643</v>
      </c>
      <c r="ME14" s="3" t="s">
        <v>1643</v>
      </c>
      <c r="MF14" s="20" t="s">
        <v>1643</v>
      </c>
      <c r="MG14" s="13"/>
      <c r="MH14" s="3"/>
      <c r="MI14" s="5"/>
      <c r="MJ14" s="18" t="s">
        <v>1643</v>
      </c>
      <c r="MK14" s="13" t="s">
        <v>1643</v>
      </c>
      <c r="ML14" s="3" t="s">
        <v>1643</v>
      </c>
      <c r="MM14" s="3" t="s">
        <v>1643</v>
      </c>
      <c r="MN14" s="3" t="s">
        <v>1643</v>
      </c>
      <c r="MO14" s="3" t="s">
        <v>1643</v>
      </c>
      <c r="MP14" s="3" t="s">
        <v>1643</v>
      </c>
      <c r="MQ14" s="3" t="s">
        <v>1643</v>
      </c>
      <c r="MR14" s="3" t="s">
        <v>1643</v>
      </c>
      <c r="MS14" s="3" t="s">
        <v>1643</v>
      </c>
      <c r="MT14" s="5" t="s">
        <v>1643</v>
      </c>
      <c r="MU14" s="8" t="s">
        <v>1643</v>
      </c>
      <c r="MV14" s="3" t="s">
        <v>1643</v>
      </c>
      <c r="MW14" s="3" t="s">
        <v>1643</v>
      </c>
      <c r="MX14" s="3" t="s">
        <v>1643</v>
      </c>
      <c r="MY14" s="20" t="s">
        <v>1643</v>
      </c>
      <c r="MZ14" s="13" t="s">
        <v>1643</v>
      </c>
      <c r="NA14" s="5" t="s">
        <v>1643</v>
      </c>
      <c r="NB14" s="13" t="s">
        <v>1643</v>
      </c>
      <c r="NC14" s="5" t="s">
        <v>1643</v>
      </c>
      <c r="ND14" s="13" t="s">
        <v>1643</v>
      </c>
      <c r="NE14" s="3" t="s">
        <v>1643</v>
      </c>
      <c r="NF14" s="3" t="s">
        <v>1643</v>
      </c>
      <c r="NG14" s="3" t="s">
        <v>1643</v>
      </c>
      <c r="NH14" s="3" t="s">
        <v>1643</v>
      </c>
      <c r="NI14" s="5" t="s">
        <v>1643</v>
      </c>
      <c r="NJ14" s="13" t="s">
        <v>1643</v>
      </c>
      <c r="NK14" s="3"/>
      <c r="NL14" s="3" t="s">
        <v>1643</v>
      </c>
      <c r="NM14" s="3" t="s">
        <v>1643</v>
      </c>
      <c r="NN14" s="3" t="s">
        <v>1643</v>
      </c>
      <c r="NO14" s="3" t="s">
        <v>1643</v>
      </c>
      <c r="NP14" s="3" t="s">
        <v>1643</v>
      </c>
      <c r="NQ14" s="5" t="s">
        <v>1643</v>
      </c>
      <c r="NR14" s="8" t="s">
        <v>1643</v>
      </c>
      <c r="NS14" s="8" t="s">
        <v>1643</v>
      </c>
      <c r="NT14" s="3" t="s">
        <v>1643</v>
      </c>
      <c r="NU14" s="3" t="s">
        <v>1643</v>
      </c>
      <c r="NV14" s="3" t="s">
        <v>1643</v>
      </c>
      <c r="NW14" s="3" t="s">
        <v>1643</v>
      </c>
      <c r="NX14" s="5" t="s">
        <v>1643</v>
      </c>
      <c r="NY14" s="13" t="s">
        <v>1643</v>
      </c>
      <c r="NZ14" s="8" t="s">
        <v>1643</v>
      </c>
      <c r="OA14" s="3" t="s">
        <v>1643</v>
      </c>
      <c r="OB14" s="3" t="s">
        <v>1643</v>
      </c>
      <c r="OC14" s="3" t="s">
        <v>1643</v>
      </c>
      <c r="OD14" s="3" t="s">
        <v>1643</v>
      </c>
      <c r="OE14" s="5" t="s">
        <v>1643</v>
      </c>
      <c r="OF14" s="13" t="s">
        <v>1643</v>
      </c>
      <c r="OG14" s="8" t="s">
        <v>1643</v>
      </c>
      <c r="OH14" s="3" t="s">
        <v>1643</v>
      </c>
      <c r="OI14" s="3" t="s">
        <v>1643</v>
      </c>
      <c r="OJ14" s="3" t="s">
        <v>1643</v>
      </c>
      <c r="OK14" s="3" t="s">
        <v>1643</v>
      </c>
      <c r="OL14" s="20" t="s">
        <v>1643</v>
      </c>
      <c r="OM14" s="13" t="s">
        <v>1643</v>
      </c>
      <c r="ON14" s="3" t="s">
        <v>1643</v>
      </c>
      <c r="OO14" s="3" t="s">
        <v>1643</v>
      </c>
      <c r="OP14" s="3" t="s">
        <v>1643</v>
      </c>
      <c r="OQ14" s="3" t="s">
        <v>1643</v>
      </c>
      <c r="OR14" s="3" t="s">
        <v>1643</v>
      </c>
      <c r="OS14" s="3" t="s">
        <v>1643</v>
      </c>
      <c r="OT14" s="3" t="s">
        <v>1643</v>
      </c>
      <c r="OU14" s="20" t="s">
        <v>1643</v>
      </c>
      <c r="OV14" s="13" t="s">
        <v>1643</v>
      </c>
      <c r="OW14" s="3"/>
      <c r="OX14" s="3" t="s">
        <v>1643</v>
      </c>
      <c r="OY14" s="3" t="s">
        <v>1643</v>
      </c>
      <c r="OZ14" s="3" t="s">
        <v>1643</v>
      </c>
      <c r="PA14" s="5" t="s">
        <v>1643</v>
      </c>
      <c r="PB14" s="8" t="s">
        <v>1643</v>
      </c>
      <c r="PC14" s="8" t="s">
        <v>1643</v>
      </c>
      <c r="PD14" s="3" t="s">
        <v>1643</v>
      </c>
      <c r="PE14" s="3" t="s">
        <v>1643</v>
      </c>
      <c r="PF14" s="5" t="s">
        <v>1643</v>
      </c>
      <c r="PG14" s="13" t="s">
        <v>1643</v>
      </c>
      <c r="PH14" s="3" t="s">
        <v>1643</v>
      </c>
      <c r="PI14" s="3" t="s">
        <v>1643</v>
      </c>
      <c r="PJ14" s="3" t="s">
        <v>1643</v>
      </c>
      <c r="PK14" s="3" t="s">
        <v>1643</v>
      </c>
      <c r="PL14" s="3" t="s">
        <v>1643</v>
      </c>
      <c r="PM14" s="3" t="s">
        <v>1643</v>
      </c>
      <c r="PN14" s="3" t="s">
        <v>1643</v>
      </c>
      <c r="PO14" s="20" t="s">
        <v>1643</v>
      </c>
      <c r="PP14" s="13" t="s">
        <v>1643</v>
      </c>
      <c r="PQ14" s="3" t="s">
        <v>1643</v>
      </c>
      <c r="PR14" s="3" t="s">
        <v>1643</v>
      </c>
      <c r="PS14" s="3" t="s">
        <v>1643</v>
      </c>
      <c r="PT14" s="3" t="s">
        <v>1643</v>
      </c>
      <c r="PU14" s="5" t="s">
        <v>1643</v>
      </c>
      <c r="PV14" s="13" t="s">
        <v>1643</v>
      </c>
      <c r="PW14" s="3" t="s">
        <v>1643</v>
      </c>
      <c r="PX14" s="3" t="s">
        <v>1643</v>
      </c>
      <c r="PY14" s="3" t="s">
        <v>1643</v>
      </c>
      <c r="PZ14" s="5" t="s">
        <v>1643</v>
      </c>
      <c r="QA14" s="13" t="s">
        <v>1643</v>
      </c>
      <c r="QB14" s="3" t="s">
        <v>1643</v>
      </c>
      <c r="QC14" s="3" t="s">
        <v>1643</v>
      </c>
      <c r="QD14" s="3" t="s">
        <v>1643</v>
      </c>
      <c r="QE14" s="3" t="s">
        <v>1643</v>
      </c>
      <c r="QF14" s="3" t="s">
        <v>1643</v>
      </c>
      <c r="QG14" s="3" t="s">
        <v>1643</v>
      </c>
      <c r="QH14" s="3" t="s">
        <v>1643</v>
      </c>
      <c r="QI14" s="5" t="s">
        <v>1643</v>
      </c>
      <c r="QJ14" s="13" t="s">
        <v>1643</v>
      </c>
      <c r="QK14" s="3" t="s">
        <v>1643</v>
      </c>
      <c r="QL14" s="3" t="s">
        <v>1643</v>
      </c>
      <c r="QM14" s="3" t="s">
        <v>1643</v>
      </c>
      <c r="QN14" s="3" t="s">
        <v>1643</v>
      </c>
      <c r="QO14" s="3" t="s">
        <v>1643</v>
      </c>
      <c r="QP14" s="20" t="s">
        <v>1643</v>
      </c>
      <c r="QQ14" s="13" t="s">
        <v>1643</v>
      </c>
      <c r="QR14" s="3" t="s">
        <v>1643</v>
      </c>
      <c r="QS14" s="3" t="s">
        <v>1643</v>
      </c>
      <c r="QT14" s="3" t="s">
        <v>1643</v>
      </c>
      <c r="QU14" s="20" t="s">
        <v>1643</v>
      </c>
      <c r="QV14" s="16" t="s">
        <v>1643</v>
      </c>
      <c r="QW14" s="13" t="s">
        <v>1643</v>
      </c>
      <c r="QX14" s="3" t="s">
        <v>1643</v>
      </c>
      <c r="QY14" s="3" t="s">
        <v>1643</v>
      </c>
      <c r="QZ14" s="3" t="s">
        <v>1643</v>
      </c>
      <c r="RA14" s="3" t="s">
        <v>1643</v>
      </c>
      <c r="RB14" s="3" t="s">
        <v>1643</v>
      </c>
      <c r="RC14" s="3" t="s">
        <v>1643</v>
      </c>
      <c r="RD14" s="3" t="s">
        <v>1643</v>
      </c>
      <c r="RE14" s="3" t="s">
        <v>1643</v>
      </c>
      <c r="RF14" s="3" t="s">
        <v>1643</v>
      </c>
      <c r="RG14" s="3" t="s">
        <v>1643</v>
      </c>
      <c r="RH14" s="3" t="s">
        <v>1643</v>
      </c>
      <c r="RI14" s="3" t="s">
        <v>1643</v>
      </c>
      <c r="RJ14" s="3" t="s">
        <v>1643</v>
      </c>
      <c r="RK14" s="3" t="s">
        <v>1643</v>
      </c>
      <c r="RL14" s="3" t="s">
        <v>1643</v>
      </c>
      <c r="RM14" s="3" t="s">
        <v>1643</v>
      </c>
      <c r="RN14" s="3" t="s">
        <v>1643</v>
      </c>
      <c r="RO14" s="3" t="s">
        <v>1643</v>
      </c>
      <c r="RP14" s="3" t="s">
        <v>1643</v>
      </c>
      <c r="RQ14" s="3" t="s">
        <v>1643</v>
      </c>
      <c r="RR14" s="3" t="s">
        <v>1643</v>
      </c>
      <c r="RS14" s="3" t="s">
        <v>1643</v>
      </c>
      <c r="RT14" s="3" t="s">
        <v>1643</v>
      </c>
      <c r="RU14" s="3" t="s">
        <v>1643</v>
      </c>
      <c r="RV14" s="3" t="s">
        <v>1643</v>
      </c>
      <c r="RW14" s="3" t="s">
        <v>1643</v>
      </c>
      <c r="RX14" s="3" t="s">
        <v>1643</v>
      </c>
      <c r="RY14" s="3" t="s">
        <v>1643</v>
      </c>
      <c r="RZ14" s="3" t="s">
        <v>1643</v>
      </c>
      <c r="SA14" s="3" t="s">
        <v>1643</v>
      </c>
      <c r="SB14" s="3" t="s">
        <v>1643</v>
      </c>
      <c r="SC14" s="3" t="s">
        <v>1643</v>
      </c>
      <c r="SD14" s="3" t="s">
        <v>1643</v>
      </c>
      <c r="SE14" s="3" t="s">
        <v>1643</v>
      </c>
      <c r="SF14" s="3" t="s">
        <v>1643</v>
      </c>
      <c r="SG14" s="3" t="s">
        <v>1643</v>
      </c>
      <c r="SH14" s="3" t="s">
        <v>1643</v>
      </c>
      <c r="SI14" s="3" t="s">
        <v>1643</v>
      </c>
      <c r="SJ14" s="3" t="s">
        <v>1643</v>
      </c>
      <c r="SK14" s="3" t="s">
        <v>1643</v>
      </c>
      <c r="SL14" s="3" t="s">
        <v>1643</v>
      </c>
      <c r="SM14" s="3" t="s">
        <v>1643</v>
      </c>
      <c r="SN14" s="3" t="s">
        <v>1643</v>
      </c>
      <c r="SO14" s="3" t="s">
        <v>1643</v>
      </c>
      <c r="SP14" s="20" t="s">
        <v>1643</v>
      </c>
      <c r="SQ14" s="13" t="s">
        <v>1643</v>
      </c>
      <c r="SR14" s="3" t="s">
        <v>1643</v>
      </c>
      <c r="SS14" s="3" t="s">
        <v>1643</v>
      </c>
      <c r="ST14" s="3" t="s">
        <v>1643</v>
      </c>
      <c r="SU14" s="3" t="s">
        <v>1643</v>
      </c>
      <c r="SV14" s="3" t="s">
        <v>1643</v>
      </c>
      <c r="SW14" s="3" t="s">
        <v>1643</v>
      </c>
      <c r="SX14" s="20" t="s">
        <v>1643</v>
      </c>
      <c r="SY14" s="13" t="s">
        <v>1643</v>
      </c>
      <c r="SZ14" s="3" t="s">
        <v>1643</v>
      </c>
      <c r="TA14" s="3" t="s">
        <v>1643</v>
      </c>
      <c r="TB14" s="3" t="s">
        <v>1643</v>
      </c>
      <c r="TC14" s="3" t="s">
        <v>1643</v>
      </c>
      <c r="TD14" s="3" t="s">
        <v>1643</v>
      </c>
      <c r="TE14" s="20" t="s">
        <v>1643</v>
      </c>
      <c r="TF14" s="13" t="s">
        <v>1643</v>
      </c>
      <c r="TG14" s="3" t="s">
        <v>1643</v>
      </c>
      <c r="TH14" s="3" t="s">
        <v>1643</v>
      </c>
      <c r="TI14" s="3" t="s">
        <v>1643</v>
      </c>
      <c r="TJ14" s="3" t="s">
        <v>1643</v>
      </c>
      <c r="TK14" s="3" t="s">
        <v>1643</v>
      </c>
      <c r="TL14" s="3" t="s">
        <v>1643</v>
      </c>
      <c r="TM14" s="3" t="s">
        <v>1643</v>
      </c>
      <c r="TN14" s="3" t="s">
        <v>1643</v>
      </c>
      <c r="TO14" s="3" t="s">
        <v>1643</v>
      </c>
      <c r="TP14" s="3" t="s">
        <v>1643</v>
      </c>
      <c r="TQ14" s="20" t="s">
        <v>1643</v>
      </c>
      <c r="TR14" s="13" t="s">
        <v>1643</v>
      </c>
      <c r="TS14" s="3" t="s">
        <v>1643</v>
      </c>
      <c r="TT14" s="5" t="s">
        <v>1643</v>
      </c>
      <c r="TU14" s="13" t="s">
        <v>1643</v>
      </c>
      <c r="TV14" s="3" t="s">
        <v>1643</v>
      </c>
      <c r="TW14" s="3" t="s">
        <v>1643</v>
      </c>
      <c r="TX14" s="3" t="s">
        <v>1643</v>
      </c>
      <c r="TY14" s="3" t="s">
        <v>1643</v>
      </c>
      <c r="TZ14" s="3" t="s">
        <v>1643</v>
      </c>
      <c r="UA14" s="3" t="s">
        <v>1643</v>
      </c>
      <c r="UB14" s="3" t="s">
        <v>1643</v>
      </c>
      <c r="UC14" s="3" t="s">
        <v>1643</v>
      </c>
      <c r="UD14" s="3" t="s">
        <v>1643</v>
      </c>
      <c r="UE14" s="3" t="s">
        <v>1643</v>
      </c>
      <c r="UF14" s="3" t="s">
        <v>1643</v>
      </c>
      <c r="UG14" s="3" t="s">
        <v>1643</v>
      </c>
      <c r="UH14" s="3" t="s">
        <v>1643</v>
      </c>
      <c r="UI14" s="3" t="s">
        <v>1643</v>
      </c>
      <c r="UJ14" s="5" t="s">
        <v>1643</v>
      </c>
      <c r="UK14" s="13" t="s">
        <v>1643</v>
      </c>
      <c r="UL14" s="3" t="s">
        <v>1643</v>
      </c>
      <c r="UM14" s="3" t="s">
        <v>1643</v>
      </c>
      <c r="UN14" s="3" t="s">
        <v>1643</v>
      </c>
      <c r="UO14" s="3" t="s">
        <v>1643</v>
      </c>
      <c r="UP14" s="3" t="s">
        <v>1643</v>
      </c>
      <c r="UQ14" s="3" t="s">
        <v>1643</v>
      </c>
      <c r="UR14" s="5" t="s">
        <v>1643</v>
      </c>
      <c r="US14" s="13" t="s">
        <v>1643</v>
      </c>
      <c r="UT14" s="3" t="s">
        <v>1643</v>
      </c>
      <c r="UU14" s="3" t="s">
        <v>1643</v>
      </c>
      <c r="UV14" s="3" t="s">
        <v>1643</v>
      </c>
      <c r="UW14" s="3" t="s">
        <v>1643</v>
      </c>
      <c r="UX14" s="3" t="s">
        <v>1643</v>
      </c>
      <c r="UY14" s="3" t="s">
        <v>1643</v>
      </c>
      <c r="UZ14" s="5" t="s">
        <v>1643</v>
      </c>
      <c r="VA14" s="13" t="s">
        <v>1643</v>
      </c>
      <c r="VB14" s="3" t="s">
        <v>1643</v>
      </c>
      <c r="VC14" s="3" t="s">
        <v>1643</v>
      </c>
      <c r="VD14" s="3" t="s">
        <v>1643</v>
      </c>
      <c r="VE14" s="3" t="s">
        <v>1643</v>
      </c>
      <c r="VF14" s="3" t="s">
        <v>1643</v>
      </c>
      <c r="VG14" s="3" t="s">
        <v>1643</v>
      </c>
      <c r="VH14" s="3" t="s">
        <v>1643</v>
      </c>
      <c r="VI14" s="3" t="s">
        <v>1643</v>
      </c>
      <c r="VJ14" s="3" t="s">
        <v>1643</v>
      </c>
      <c r="VK14" s="3" t="s">
        <v>1643</v>
      </c>
      <c r="VL14" s="3" t="s">
        <v>1643</v>
      </c>
      <c r="VM14" s="3" t="s">
        <v>1643</v>
      </c>
      <c r="VN14" s="3" t="s">
        <v>1643</v>
      </c>
      <c r="VO14" s="3" t="s">
        <v>1643</v>
      </c>
      <c r="VP14" s="3" t="s">
        <v>1643</v>
      </c>
      <c r="VQ14" s="3" t="s">
        <v>1643</v>
      </c>
      <c r="VR14" s="3" t="s">
        <v>1643</v>
      </c>
      <c r="VS14" s="3" t="s">
        <v>1643</v>
      </c>
      <c r="VT14" s="3" t="s">
        <v>1643</v>
      </c>
      <c r="VU14" s="3" t="s">
        <v>1643</v>
      </c>
      <c r="VV14" s="3" t="s">
        <v>1643</v>
      </c>
      <c r="VW14" s="3" t="s">
        <v>1643</v>
      </c>
      <c r="VX14" s="3" t="s">
        <v>1643</v>
      </c>
      <c r="VY14" s="3" t="s">
        <v>1643</v>
      </c>
      <c r="VZ14" s="3" t="s">
        <v>1643</v>
      </c>
      <c r="WA14" s="3" t="s">
        <v>1643</v>
      </c>
      <c r="WB14" s="3" t="s">
        <v>1643</v>
      </c>
      <c r="WC14" s="3" t="s">
        <v>1643</v>
      </c>
      <c r="WD14" s="3" t="s">
        <v>1643</v>
      </c>
      <c r="WE14" s="3" t="s">
        <v>1643</v>
      </c>
      <c r="WF14" s="3" t="s">
        <v>1643</v>
      </c>
      <c r="WG14" s="3" t="s">
        <v>1643</v>
      </c>
      <c r="WH14" s="3" t="s">
        <v>1643</v>
      </c>
      <c r="WI14" s="3" t="s">
        <v>1643</v>
      </c>
      <c r="WJ14" s="3" t="s">
        <v>1643</v>
      </c>
      <c r="WK14" s="3" t="s">
        <v>1643</v>
      </c>
      <c r="WL14" s="3" t="s">
        <v>1643</v>
      </c>
      <c r="WM14" s="3" t="s">
        <v>1643</v>
      </c>
      <c r="WN14" s="3" t="s">
        <v>1643</v>
      </c>
      <c r="WO14" s="3" t="s">
        <v>1643</v>
      </c>
      <c r="WP14" s="3" t="s">
        <v>1643</v>
      </c>
      <c r="WQ14" s="3" t="s">
        <v>1643</v>
      </c>
      <c r="WR14" s="3" t="s">
        <v>1643</v>
      </c>
      <c r="WS14" s="3" t="s">
        <v>1643</v>
      </c>
      <c r="WT14" s="3" t="s">
        <v>1643</v>
      </c>
      <c r="WU14" s="3" t="s">
        <v>1643</v>
      </c>
      <c r="WV14" s="3" t="s">
        <v>1643</v>
      </c>
      <c r="WW14" s="3" t="s">
        <v>1643</v>
      </c>
      <c r="WX14" s="3" t="s">
        <v>1643</v>
      </c>
      <c r="WY14" s="3" t="s">
        <v>1643</v>
      </c>
      <c r="WZ14" s="3" t="s">
        <v>1643</v>
      </c>
      <c r="XA14" s="3" t="s">
        <v>1643</v>
      </c>
      <c r="XB14" s="3" t="s">
        <v>1643</v>
      </c>
      <c r="XC14" s="3" t="s">
        <v>1643</v>
      </c>
      <c r="XD14" s="3" t="s">
        <v>1643</v>
      </c>
      <c r="XE14" s="3" t="s">
        <v>1643</v>
      </c>
      <c r="XF14" s="3" t="s">
        <v>1643</v>
      </c>
      <c r="XG14" s="3" t="s">
        <v>1643</v>
      </c>
      <c r="XH14" s="3" t="s">
        <v>1643</v>
      </c>
      <c r="XI14" s="3" t="s">
        <v>1643</v>
      </c>
      <c r="XJ14" s="3" t="s">
        <v>1643</v>
      </c>
      <c r="XK14" s="3" t="s">
        <v>1643</v>
      </c>
      <c r="XL14" s="3" t="s">
        <v>1643</v>
      </c>
      <c r="XM14" s="5" t="s">
        <v>1643</v>
      </c>
      <c r="XN14" s="13" t="s">
        <v>1643</v>
      </c>
      <c r="XO14" s="3" t="s">
        <v>1643</v>
      </c>
      <c r="XP14" s="3" t="s">
        <v>1643</v>
      </c>
      <c r="XQ14" s="3" t="s">
        <v>1643</v>
      </c>
      <c r="XR14" s="3" t="s">
        <v>1643</v>
      </c>
      <c r="XS14" s="3" t="s">
        <v>1643</v>
      </c>
      <c r="XT14" s="5" t="s">
        <v>1643</v>
      </c>
      <c r="XU14" s="13" t="s">
        <v>1643</v>
      </c>
      <c r="XV14" s="3" t="s">
        <v>1643</v>
      </c>
      <c r="XW14" s="3" t="s">
        <v>1643</v>
      </c>
      <c r="XX14" s="3" t="s">
        <v>1643</v>
      </c>
      <c r="XY14" s="3" t="s">
        <v>1643</v>
      </c>
      <c r="XZ14" s="3" t="s">
        <v>1643</v>
      </c>
      <c r="YA14" s="3" t="s">
        <v>1643</v>
      </c>
      <c r="YB14" s="3" t="s">
        <v>1643</v>
      </c>
      <c r="YC14" s="3" t="s">
        <v>1643</v>
      </c>
      <c r="YD14" s="3" t="s">
        <v>1643</v>
      </c>
      <c r="YE14" s="3" t="s">
        <v>1643</v>
      </c>
      <c r="YF14" s="3" t="s">
        <v>1643</v>
      </c>
      <c r="YG14" s="3" t="s">
        <v>1643</v>
      </c>
      <c r="YH14" s="3" t="s">
        <v>1643</v>
      </c>
      <c r="YI14" s="3" t="s">
        <v>1643</v>
      </c>
      <c r="YJ14" s="3" t="s">
        <v>1643</v>
      </c>
      <c r="YK14" s="3" t="s">
        <v>1643</v>
      </c>
      <c r="YL14" s="3" t="s">
        <v>1643</v>
      </c>
      <c r="YM14" s="3" t="s">
        <v>1643</v>
      </c>
      <c r="YN14" s="3" t="s">
        <v>1643</v>
      </c>
      <c r="YO14" s="3" t="s">
        <v>1643</v>
      </c>
      <c r="YP14" s="3" t="s">
        <v>1643</v>
      </c>
      <c r="YQ14" s="3" t="s">
        <v>1643</v>
      </c>
      <c r="YR14" s="3" t="s">
        <v>1643</v>
      </c>
      <c r="YS14" s="3" t="s">
        <v>1643</v>
      </c>
      <c r="YT14" s="3" t="s">
        <v>1643</v>
      </c>
      <c r="YU14" s="3" t="s">
        <v>1643</v>
      </c>
      <c r="YV14" s="3" t="s">
        <v>1643</v>
      </c>
      <c r="YW14" s="3" t="s">
        <v>1643</v>
      </c>
      <c r="YX14" s="3" t="s">
        <v>1643</v>
      </c>
      <c r="YY14" s="3" t="s">
        <v>1643</v>
      </c>
      <c r="YZ14" s="3" t="s">
        <v>1643</v>
      </c>
      <c r="ZA14" s="3" t="s">
        <v>1643</v>
      </c>
      <c r="ZB14" s="3" t="s">
        <v>1643</v>
      </c>
      <c r="ZC14" s="3" t="s">
        <v>1643</v>
      </c>
      <c r="ZD14" s="5" t="s">
        <v>1643</v>
      </c>
      <c r="ZE14" s="13"/>
      <c r="ZF14" s="3"/>
      <c r="ZG14" s="5"/>
      <c r="ZH14" s="18" t="s">
        <v>1643</v>
      </c>
      <c r="ZI14" s="13" t="s">
        <v>1643</v>
      </c>
      <c r="ZJ14" s="3" t="s">
        <v>1643</v>
      </c>
      <c r="ZK14" s="3" t="s">
        <v>1643</v>
      </c>
      <c r="ZL14" s="3" t="s">
        <v>1643</v>
      </c>
      <c r="ZM14" s="3" t="s">
        <v>1643</v>
      </c>
      <c r="ZN14" s="3" t="s">
        <v>1643</v>
      </c>
      <c r="ZO14" s="3" t="s">
        <v>1643</v>
      </c>
      <c r="ZP14" s="3" t="s">
        <v>1643</v>
      </c>
      <c r="ZQ14" s="3" t="s">
        <v>1643</v>
      </c>
      <c r="ZR14" s="5" t="s">
        <v>1643</v>
      </c>
      <c r="ZS14" s="13" t="s">
        <v>1643</v>
      </c>
      <c r="ZT14" s="3" t="s">
        <v>1643</v>
      </c>
      <c r="ZU14" s="3" t="s">
        <v>1643</v>
      </c>
      <c r="ZV14" s="3" t="s">
        <v>1643</v>
      </c>
      <c r="ZW14" s="3" t="s">
        <v>1643</v>
      </c>
      <c r="ZX14" s="3" t="s">
        <v>1643</v>
      </c>
      <c r="ZY14" s="3" t="s">
        <v>1643</v>
      </c>
      <c r="ZZ14" s="3" t="s">
        <v>1643</v>
      </c>
      <c r="AAA14" s="5" t="s">
        <v>1643</v>
      </c>
      <c r="AAB14" s="13" t="s">
        <v>1643</v>
      </c>
      <c r="AAC14" s="5" t="s">
        <v>1643</v>
      </c>
      <c r="AAD14" s="13" t="s">
        <v>1643</v>
      </c>
      <c r="AAE14" s="3" t="s">
        <v>1643</v>
      </c>
      <c r="AAF14" s="3" t="s">
        <v>1643</v>
      </c>
      <c r="AAG14" s="3" t="s">
        <v>1643</v>
      </c>
      <c r="AAH14" s="3" t="s">
        <v>1643</v>
      </c>
      <c r="AAI14" s="3" t="s">
        <v>1643</v>
      </c>
      <c r="AAJ14" s="5" t="s">
        <v>1643</v>
      </c>
      <c r="AAK14" s="13" t="s">
        <v>1643</v>
      </c>
      <c r="AAL14" s="13" t="s">
        <v>1643</v>
      </c>
      <c r="AAM14" s="3" t="s">
        <v>1643</v>
      </c>
      <c r="AAN14" s="3" t="s">
        <v>1643</v>
      </c>
      <c r="AAO14" s="3" t="s">
        <v>1643</v>
      </c>
      <c r="AAP14" s="3" t="s">
        <v>1643</v>
      </c>
      <c r="AAQ14" s="20"/>
      <c r="AAR14" s="5" t="s">
        <v>1643</v>
      </c>
      <c r="AAS14" s="13" t="s">
        <v>1643</v>
      </c>
      <c r="AAT14" s="3" t="s">
        <v>1643</v>
      </c>
      <c r="AAU14" s="3" t="s">
        <v>1643</v>
      </c>
      <c r="AAV14" s="3" t="s">
        <v>1643</v>
      </c>
      <c r="AAW14" s="3" t="s">
        <v>1643</v>
      </c>
      <c r="AAX14" s="3" t="s">
        <v>1643</v>
      </c>
      <c r="AAY14" s="5" t="s">
        <v>1643</v>
      </c>
      <c r="AAZ14" s="13" t="s">
        <v>1643</v>
      </c>
      <c r="ABA14" s="3" t="s">
        <v>1643</v>
      </c>
      <c r="ABB14" s="3" t="s">
        <v>1643</v>
      </c>
      <c r="ABC14" s="3" t="s">
        <v>1643</v>
      </c>
      <c r="ABD14" s="3" t="s">
        <v>1643</v>
      </c>
      <c r="ABE14" s="3" t="s">
        <v>1643</v>
      </c>
      <c r="ABF14" s="5" t="s">
        <v>1643</v>
      </c>
      <c r="ABG14" s="13" t="s">
        <v>1643</v>
      </c>
      <c r="ABH14" s="3" t="s">
        <v>1643</v>
      </c>
      <c r="ABI14" s="3" t="s">
        <v>1643</v>
      </c>
      <c r="ABJ14" s="3" t="s">
        <v>1643</v>
      </c>
      <c r="ABK14" s="3" t="s">
        <v>1643</v>
      </c>
      <c r="ABL14" s="3" t="s">
        <v>1643</v>
      </c>
      <c r="ABM14" s="5" t="s">
        <v>1643</v>
      </c>
      <c r="ABN14" s="13" t="s">
        <v>1643</v>
      </c>
      <c r="ABO14" s="3" t="s">
        <v>1643</v>
      </c>
      <c r="ABP14" s="3" t="s">
        <v>1643</v>
      </c>
      <c r="ABQ14" s="3" t="s">
        <v>1643</v>
      </c>
      <c r="ABR14" s="3" t="s">
        <v>1643</v>
      </c>
      <c r="ABS14" s="3" t="s">
        <v>1643</v>
      </c>
      <c r="ABT14" s="3" t="s">
        <v>1643</v>
      </c>
      <c r="ABU14" s="3" t="s">
        <v>1643</v>
      </c>
      <c r="ABV14" s="5" t="s">
        <v>1643</v>
      </c>
      <c r="ABW14" s="13" t="s">
        <v>1643</v>
      </c>
      <c r="ABX14" s="3" t="s">
        <v>1643</v>
      </c>
      <c r="ABY14" s="3" t="s">
        <v>1643</v>
      </c>
      <c r="ABZ14" s="3" t="s">
        <v>1643</v>
      </c>
      <c r="ACA14" s="3" t="s">
        <v>1643</v>
      </c>
      <c r="ACB14" s="5" t="s">
        <v>1643</v>
      </c>
      <c r="ACC14" s="13" t="s">
        <v>1643</v>
      </c>
      <c r="ACD14" s="3" t="s">
        <v>1643</v>
      </c>
      <c r="ACE14" s="3" t="s">
        <v>1643</v>
      </c>
      <c r="ACF14" s="3" t="s">
        <v>1643</v>
      </c>
      <c r="ACG14" s="5"/>
      <c r="ACH14" s="13" t="s">
        <v>1643</v>
      </c>
      <c r="ACI14" s="3" t="s">
        <v>1643</v>
      </c>
      <c r="ACJ14" s="3" t="s">
        <v>1643</v>
      </c>
      <c r="ACK14" s="3" t="s">
        <v>1643</v>
      </c>
      <c r="ACL14" s="5" t="s">
        <v>1643</v>
      </c>
      <c r="ACM14" s="13" t="s">
        <v>1643</v>
      </c>
      <c r="ACN14" s="3" t="s">
        <v>1643</v>
      </c>
      <c r="ACO14" s="3" t="s">
        <v>1643</v>
      </c>
      <c r="ACP14" s="3" t="s">
        <v>1643</v>
      </c>
      <c r="ACQ14" s="3" t="s">
        <v>1643</v>
      </c>
      <c r="ACR14" s="3" t="s">
        <v>1643</v>
      </c>
      <c r="ACS14" s="3" t="s">
        <v>1643</v>
      </c>
      <c r="ACT14" s="3" t="s">
        <v>1643</v>
      </c>
      <c r="ACU14" s="20" t="s">
        <v>1643</v>
      </c>
      <c r="ACV14" s="13" t="s">
        <v>1643</v>
      </c>
      <c r="ACW14" s="3" t="s">
        <v>1643</v>
      </c>
      <c r="ACX14" s="3" t="s">
        <v>1643</v>
      </c>
      <c r="ACY14" s="3" t="s">
        <v>1643</v>
      </c>
      <c r="ACZ14" s="3" t="s">
        <v>1643</v>
      </c>
      <c r="ADA14" s="5" t="s">
        <v>1643</v>
      </c>
      <c r="ADB14" s="13" t="s">
        <v>1643</v>
      </c>
      <c r="ADC14" s="8" t="s">
        <v>1643</v>
      </c>
      <c r="ADD14" s="3" t="s">
        <v>1643</v>
      </c>
      <c r="ADE14" s="3" t="s">
        <v>1643</v>
      </c>
      <c r="ADF14" s="5" t="s">
        <v>1643</v>
      </c>
      <c r="ADG14" s="13" t="s">
        <v>1643</v>
      </c>
      <c r="ADH14" s="8" t="s">
        <v>1643</v>
      </c>
      <c r="ADI14" s="3" t="s">
        <v>1643</v>
      </c>
      <c r="ADJ14" s="3" t="s">
        <v>1643</v>
      </c>
      <c r="ADK14" s="5" t="s">
        <v>1643</v>
      </c>
      <c r="ADL14" s="13" t="s">
        <v>1643</v>
      </c>
      <c r="ADM14" s="8" t="s">
        <v>1643</v>
      </c>
      <c r="ADN14" s="3" t="s">
        <v>1643</v>
      </c>
      <c r="ADO14" s="3" t="s">
        <v>1643</v>
      </c>
      <c r="ADP14" s="5" t="s">
        <v>1643</v>
      </c>
      <c r="ADQ14" s="13" t="s">
        <v>1643</v>
      </c>
      <c r="ADR14" s="3" t="s">
        <v>1643</v>
      </c>
      <c r="ADS14" s="3" t="s">
        <v>1643</v>
      </c>
      <c r="ADT14" s="3" t="s">
        <v>1643</v>
      </c>
      <c r="ADU14" s="3" t="s">
        <v>1643</v>
      </c>
      <c r="ADV14" s="3" t="s">
        <v>1643</v>
      </c>
      <c r="ADW14" s="3" t="s">
        <v>1643</v>
      </c>
      <c r="ADX14" s="3" t="s">
        <v>1643</v>
      </c>
      <c r="ADY14" s="5" t="s">
        <v>1643</v>
      </c>
      <c r="ADZ14" s="13" t="s">
        <v>1643</v>
      </c>
      <c r="AEA14" s="3" t="s">
        <v>1643</v>
      </c>
      <c r="AEB14" s="3" t="s">
        <v>1643</v>
      </c>
      <c r="AEC14" s="3" t="s">
        <v>1643</v>
      </c>
      <c r="AED14" s="3" t="s">
        <v>1643</v>
      </c>
      <c r="AEE14" s="3" t="s">
        <v>1643</v>
      </c>
      <c r="AEF14" s="5" t="s">
        <v>1643</v>
      </c>
      <c r="AEG14" s="13" t="s">
        <v>1643</v>
      </c>
      <c r="AEH14" s="3" t="s">
        <v>1643</v>
      </c>
      <c r="AEI14" s="3" t="s">
        <v>1643</v>
      </c>
      <c r="AEJ14" s="3" t="s">
        <v>1643</v>
      </c>
      <c r="AEK14" s="5" t="s">
        <v>1643</v>
      </c>
      <c r="AEL14" s="18" t="s">
        <v>1667</v>
      </c>
    </row>
    <row r="15" spans="1:818" ht="87" x14ac:dyDescent="0.35">
      <c r="A15" s="1">
        <v>45610.625763888886</v>
      </c>
      <c r="B15" s="2">
        <v>45610.655405092592</v>
      </c>
      <c r="C15" s="4">
        <v>100</v>
      </c>
      <c r="D15" s="4">
        <v>2561</v>
      </c>
      <c r="E15" s="3" t="s">
        <v>1640</v>
      </c>
      <c r="F15" s="2">
        <v>45610.655427731479</v>
      </c>
      <c r="G15" s="3" t="s">
        <v>1668</v>
      </c>
      <c r="H15" s="4">
        <v>1</v>
      </c>
      <c r="I15" s="3" t="s">
        <v>1642</v>
      </c>
      <c r="J15" s="3" t="s">
        <v>1642</v>
      </c>
      <c r="K15" s="3" t="s">
        <v>1642</v>
      </c>
      <c r="L15" s="3" t="s">
        <v>1642</v>
      </c>
      <c r="M15" s="3" t="s">
        <v>1642</v>
      </c>
      <c r="N15" s="3" t="s">
        <v>1642</v>
      </c>
      <c r="O15" s="3" t="s">
        <v>111</v>
      </c>
      <c r="P15" s="3" t="s">
        <v>110</v>
      </c>
      <c r="Q15" s="3" t="s">
        <v>7</v>
      </c>
      <c r="R15" s="20" t="s">
        <v>110</v>
      </c>
      <c r="S15" s="127">
        <v>61</v>
      </c>
      <c r="T15" s="124"/>
      <c r="U15" s="3"/>
      <c r="V15" s="3" t="s">
        <v>20</v>
      </c>
      <c r="W15" s="3" t="s">
        <v>110</v>
      </c>
      <c r="X15" s="3" t="s">
        <v>37</v>
      </c>
      <c r="Y15" s="3" t="s">
        <v>103</v>
      </c>
      <c r="Z15" s="3" t="s">
        <v>12</v>
      </c>
      <c r="AA15" s="405">
        <v>395</v>
      </c>
      <c r="AB15" s="3" t="s">
        <v>25</v>
      </c>
      <c r="AC15" s="3" t="s">
        <v>111</v>
      </c>
      <c r="AD15" s="3" t="s">
        <v>110</v>
      </c>
      <c r="AE15" s="13" t="s">
        <v>110</v>
      </c>
      <c r="AF15" s="20" t="s">
        <v>110</v>
      </c>
      <c r="AG15" s="18" t="s">
        <v>1643</v>
      </c>
      <c r="AH15" s="13"/>
      <c r="AI15" s="31"/>
      <c r="AJ15" s="13" t="s">
        <v>1643</v>
      </c>
      <c r="AK15" s="3" t="s">
        <v>1643</v>
      </c>
      <c r="AL15" s="3" t="s">
        <v>1643</v>
      </c>
      <c r="AM15" s="3" t="s">
        <v>1643</v>
      </c>
      <c r="AN15" s="3" t="s">
        <v>1643</v>
      </c>
      <c r="AO15" s="3" t="s">
        <v>1643</v>
      </c>
      <c r="AP15" s="3" t="s">
        <v>1643</v>
      </c>
      <c r="AQ15" s="3" t="s">
        <v>1643</v>
      </c>
      <c r="AR15" s="3" t="s">
        <v>1643</v>
      </c>
      <c r="AS15" s="3" t="s">
        <v>1643</v>
      </c>
      <c r="AT15" s="3" t="s">
        <v>1643</v>
      </c>
      <c r="AU15" s="3" t="s">
        <v>1643</v>
      </c>
      <c r="AV15" s="3" t="s">
        <v>1643</v>
      </c>
      <c r="AW15" s="3" t="s">
        <v>1643</v>
      </c>
      <c r="AX15" s="3" t="s">
        <v>1643</v>
      </c>
      <c r="AY15" s="3" t="s">
        <v>1643</v>
      </c>
      <c r="AZ15" s="3" t="s">
        <v>1643</v>
      </c>
      <c r="BA15" s="3" t="s">
        <v>1643</v>
      </c>
      <c r="BB15" s="3" t="s">
        <v>1643</v>
      </c>
      <c r="BC15" s="3" t="s">
        <v>1643</v>
      </c>
      <c r="BD15" s="3" t="s">
        <v>1643</v>
      </c>
      <c r="BE15" s="3" t="s">
        <v>1643</v>
      </c>
      <c r="BF15" s="3" t="s">
        <v>1643</v>
      </c>
      <c r="BG15" s="3" t="s">
        <v>1643</v>
      </c>
      <c r="BH15" s="3" t="s">
        <v>1643</v>
      </c>
      <c r="BI15" s="3" t="s">
        <v>1643</v>
      </c>
      <c r="BJ15" s="3" t="s">
        <v>1643</v>
      </c>
      <c r="BK15" s="3" t="s">
        <v>1643</v>
      </c>
      <c r="BL15" s="3" t="s">
        <v>1643</v>
      </c>
      <c r="BM15" s="3" t="s">
        <v>1643</v>
      </c>
      <c r="BN15" s="3" t="s">
        <v>1643</v>
      </c>
      <c r="BO15" s="3" t="s">
        <v>1643</v>
      </c>
      <c r="BP15" s="3" t="s">
        <v>1643</v>
      </c>
      <c r="BQ15" s="3" t="s">
        <v>1643</v>
      </c>
      <c r="BR15" s="3" t="s">
        <v>1643</v>
      </c>
      <c r="BS15" s="3" t="s">
        <v>1643</v>
      </c>
      <c r="BT15" s="3" t="s">
        <v>1643</v>
      </c>
      <c r="BU15" s="3" t="s">
        <v>1643</v>
      </c>
      <c r="BV15" s="3" t="s">
        <v>1643</v>
      </c>
      <c r="BW15" s="3" t="s">
        <v>1643</v>
      </c>
      <c r="BX15" s="3" t="s">
        <v>1643</v>
      </c>
      <c r="BY15" s="3" t="s">
        <v>1643</v>
      </c>
      <c r="BZ15" s="20" t="s">
        <v>1643</v>
      </c>
      <c r="CA15" s="8" t="s">
        <v>1643</v>
      </c>
      <c r="CB15" s="3" t="s">
        <v>1643</v>
      </c>
      <c r="CC15" s="3" t="s">
        <v>1643</v>
      </c>
      <c r="CD15" s="3" t="s">
        <v>1643</v>
      </c>
      <c r="CE15" s="3" t="s">
        <v>1643</v>
      </c>
      <c r="CF15" s="3" t="s">
        <v>1643</v>
      </c>
      <c r="CG15" s="3" t="s">
        <v>1643</v>
      </c>
      <c r="CH15" s="3" t="s">
        <v>1643</v>
      </c>
      <c r="CI15" s="3" t="s">
        <v>1643</v>
      </c>
      <c r="CJ15" s="3" t="s">
        <v>1643</v>
      </c>
      <c r="CK15" s="3" t="s">
        <v>1643</v>
      </c>
      <c r="CL15" s="3" t="s">
        <v>1643</v>
      </c>
      <c r="CM15" s="3" t="s">
        <v>1643</v>
      </c>
      <c r="CN15" s="3" t="s">
        <v>1643</v>
      </c>
      <c r="CO15" s="3" t="s">
        <v>1643</v>
      </c>
      <c r="CP15" s="5" t="s">
        <v>1643</v>
      </c>
      <c r="CQ15" s="13" t="s">
        <v>1643</v>
      </c>
      <c r="CR15" s="3" t="s">
        <v>1643</v>
      </c>
      <c r="CS15" s="3" t="s">
        <v>1643</v>
      </c>
      <c r="CT15" s="3" t="s">
        <v>1643</v>
      </c>
      <c r="CU15" s="3" t="s">
        <v>1643</v>
      </c>
      <c r="CV15" s="3" t="s">
        <v>1643</v>
      </c>
      <c r="CW15" s="3" t="s">
        <v>1643</v>
      </c>
      <c r="CX15" s="5" t="s">
        <v>1643</v>
      </c>
      <c r="CY15" s="13" t="s">
        <v>1643</v>
      </c>
      <c r="CZ15" s="3" t="s">
        <v>1643</v>
      </c>
      <c r="DA15" s="3" t="s">
        <v>1643</v>
      </c>
      <c r="DB15" s="3" t="s">
        <v>1643</v>
      </c>
      <c r="DC15" s="3" t="s">
        <v>1643</v>
      </c>
      <c r="DD15" s="3" t="s">
        <v>1643</v>
      </c>
      <c r="DE15" s="3" t="s">
        <v>1643</v>
      </c>
      <c r="DF15" s="5" t="s">
        <v>1643</v>
      </c>
      <c r="DG15" s="13" t="s">
        <v>1643</v>
      </c>
      <c r="DH15" s="3" t="s">
        <v>1643</v>
      </c>
      <c r="DI15" s="3" t="s">
        <v>1643</v>
      </c>
      <c r="DJ15" s="5" t="s">
        <v>1643</v>
      </c>
      <c r="DK15" s="13" t="s">
        <v>1643</v>
      </c>
      <c r="DL15" s="3" t="s">
        <v>1643</v>
      </c>
      <c r="DM15" s="3" t="s">
        <v>1643</v>
      </c>
      <c r="DN15" s="5" t="s">
        <v>1643</v>
      </c>
      <c r="DO15" s="13" t="s">
        <v>1643</v>
      </c>
      <c r="DP15" s="5" t="s">
        <v>1643</v>
      </c>
      <c r="DQ15" s="13" t="s">
        <v>1643</v>
      </c>
      <c r="DR15" s="3" t="s">
        <v>1643</v>
      </c>
      <c r="DS15" s="3" t="s">
        <v>1643</v>
      </c>
      <c r="DT15" s="5" t="s">
        <v>1643</v>
      </c>
      <c r="DU15" s="13" t="s">
        <v>1643</v>
      </c>
      <c r="DV15" s="3" t="s">
        <v>1643</v>
      </c>
      <c r="DW15" s="3" t="s">
        <v>1643</v>
      </c>
      <c r="DX15" s="3" t="s">
        <v>1643</v>
      </c>
      <c r="DY15" s="5" t="s">
        <v>1643</v>
      </c>
      <c r="DZ15" s="13" t="s">
        <v>1643</v>
      </c>
      <c r="EA15" s="3" t="s">
        <v>1643</v>
      </c>
      <c r="EB15" s="3" t="s">
        <v>1643</v>
      </c>
      <c r="EC15" s="3" t="s">
        <v>1643</v>
      </c>
      <c r="ED15" s="3" t="s">
        <v>1643</v>
      </c>
      <c r="EE15" s="3" t="s">
        <v>1643</v>
      </c>
      <c r="EF15" s="5" t="s">
        <v>1643</v>
      </c>
      <c r="EG15" s="13" t="s">
        <v>1643</v>
      </c>
      <c r="EH15" s="3" t="s">
        <v>1643</v>
      </c>
      <c r="EI15" s="3" t="s">
        <v>1643</v>
      </c>
      <c r="EJ15" s="3" t="s">
        <v>1643</v>
      </c>
      <c r="EK15" s="3" t="s">
        <v>1643</v>
      </c>
      <c r="EL15" s="20" t="s">
        <v>1643</v>
      </c>
      <c r="EM15" s="13" t="s">
        <v>1643</v>
      </c>
      <c r="EN15" s="3" t="s">
        <v>1643</v>
      </c>
      <c r="EO15" s="3" t="s">
        <v>1643</v>
      </c>
      <c r="EP15" s="3" t="s">
        <v>1643</v>
      </c>
      <c r="EQ15" s="3" t="s">
        <v>1643</v>
      </c>
      <c r="ER15" s="3" t="s">
        <v>1643</v>
      </c>
      <c r="ES15" s="3" t="s">
        <v>1643</v>
      </c>
      <c r="ET15" s="3" t="s">
        <v>1643</v>
      </c>
      <c r="EU15" s="3" t="s">
        <v>1643</v>
      </c>
      <c r="EV15" s="3" t="s">
        <v>1643</v>
      </c>
      <c r="EW15" s="3" t="s">
        <v>1643</v>
      </c>
      <c r="EX15" s="3" t="s">
        <v>1643</v>
      </c>
      <c r="EY15" s="3" t="s">
        <v>1643</v>
      </c>
      <c r="EZ15" s="5" t="s">
        <v>1643</v>
      </c>
      <c r="FA15" s="8" t="s">
        <v>1643</v>
      </c>
      <c r="FB15" s="3" t="s">
        <v>1643</v>
      </c>
      <c r="FC15" s="3" t="s">
        <v>1643</v>
      </c>
      <c r="FD15" s="3" t="s">
        <v>1643</v>
      </c>
      <c r="FE15" s="3" t="s">
        <v>1643</v>
      </c>
      <c r="FF15" s="3" t="s">
        <v>1643</v>
      </c>
      <c r="FG15" s="3" t="s">
        <v>1643</v>
      </c>
      <c r="FH15" s="3" t="s">
        <v>1643</v>
      </c>
      <c r="FI15" s="5" t="s">
        <v>1643</v>
      </c>
      <c r="FJ15" s="8" t="s">
        <v>1643</v>
      </c>
      <c r="FK15" s="3" t="s">
        <v>1643</v>
      </c>
      <c r="FL15" s="3" t="s">
        <v>1643</v>
      </c>
      <c r="FM15" s="5" t="s">
        <v>1643</v>
      </c>
      <c r="FN15" s="8" t="s">
        <v>1643</v>
      </c>
      <c r="FO15" s="3" t="s">
        <v>1643</v>
      </c>
      <c r="FP15" s="3" t="s">
        <v>1643</v>
      </c>
      <c r="FQ15" s="5" t="s">
        <v>1643</v>
      </c>
      <c r="FR15" s="16" t="s">
        <v>1643</v>
      </c>
      <c r="FS15" s="13" t="s">
        <v>1643</v>
      </c>
      <c r="FT15" s="3" t="s">
        <v>1643</v>
      </c>
      <c r="FU15" s="3" t="s">
        <v>1643</v>
      </c>
      <c r="FV15" s="3" t="s">
        <v>1643</v>
      </c>
      <c r="FW15" s="20" t="s">
        <v>1643</v>
      </c>
      <c r="FX15" s="13" t="s">
        <v>1643</v>
      </c>
      <c r="FY15" s="3" t="s">
        <v>1643</v>
      </c>
      <c r="FZ15" s="3" t="s">
        <v>1643</v>
      </c>
      <c r="GA15" s="3" t="s">
        <v>1643</v>
      </c>
      <c r="GB15" s="3" t="s">
        <v>1643</v>
      </c>
      <c r="GC15" s="3" t="s">
        <v>1643</v>
      </c>
      <c r="GD15" s="3" t="s">
        <v>1643</v>
      </c>
      <c r="GE15" s="3" t="s">
        <v>1643</v>
      </c>
      <c r="GF15" s="3" t="s">
        <v>1643</v>
      </c>
      <c r="GG15" s="3" t="s">
        <v>1643</v>
      </c>
      <c r="GH15" s="20" t="s">
        <v>1643</v>
      </c>
      <c r="GI15" s="18" t="s">
        <v>1643</v>
      </c>
      <c r="GJ15" s="8" t="s">
        <v>1643</v>
      </c>
      <c r="GK15" s="3" t="s">
        <v>1643</v>
      </c>
      <c r="GL15" s="3" t="s">
        <v>1643</v>
      </c>
      <c r="GM15" s="3" t="s">
        <v>1643</v>
      </c>
      <c r="GN15" s="3" t="s">
        <v>1643</v>
      </c>
      <c r="GO15" s="3" t="s">
        <v>1643</v>
      </c>
      <c r="GP15" s="3" t="s">
        <v>1643</v>
      </c>
      <c r="GQ15" s="3" t="s">
        <v>1643</v>
      </c>
      <c r="GR15" s="3" t="s">
        <v>1643</v>
      </c>
      <c r="GS15" s="20" t="s">
        <v>1643</v>
      </c>
      <c r="GT15" s="13" t="s">
        <v>132</v>
      </c>
      <c r="GU15" s="3" t="s">
        <v>127</v>
      </c>
      <c r="GV15" s="3" t="s">
        <v>127</v>
      </c>
      <c r="GW15" s="3" t="s">
        <v>132</v>
      </c>
      <c r="GX15" s="3" t="s">
        <v>132</v>
      </c>
      <c r="GY15" s="3" t="s">
        <v>132</v>
      </c>
      <c r="GZ15" s="3" t="s">
        <v>127</v>
      </c>
      <c r="HA15" s="3" t="s">
        <v>132</v>
      </c>
      <c r="HB15" s="3" t="s">
        <v>132</v>
      </c>
      <c r="HC15" s="3" t="s">
        <v>132</v>
      </c>
      <c r="HD15" s="3" t="s">
        <v>127</v>
      </c>
      <c r="HE15" s="3" t="s">
        <v>127</v>
      </c>
      <c r="HF15" s="3" t="s">
        <v>127</v>
      </c>
      <c r="HG15" s="3" t="s">
        <v>129</v>
      </c>
      <c r="HH15" s="3" t="s">
        <v>132</v>
      </c>
      <c r="HI15" s="5" t="s">
        <v>1643</v>
      </c>
      <c r="HJ15" s="13" t="s">
        <v>196</v>
      </c>
      <c r="HK15" s="3" t="s">
        <v>198</v>
      </c>
      <c r="HL15" s="3" t="s">
        <v>1643</v>
      </c>
      <c r="HM15" s="3" t="s">
        <v>1643</v>
      </c>
      <c r="HN15" s="3" t="s">
        <v>1643</v>
      </c>
      <c r="HO15" s="3" t="s">
        <v>1643</v>
      </c>
      <c r="HP15" s="3" t="s">
        <v>1643</v>
      </c>
      <c r="HQ15" s="5" t="s">
        <v>1643</v>
      </c>
      <c r="HR15" s="13" t="s">
        <v>1643</v>
      </c>
      <c r="HS15" s="3" t="s">
        <v>1643</v>
      </c>
      <c r="HT15" s="3" t="s">
        <v>1643</v>
      </c>
      <c r="HU15" s="3" t="s">
        <v>1643</v>
      </c>
      <c r="HV15" s="3" t="s">
        <v>1643</v>
      </c>
      <c r="HW15" s="3" t="s">
        <v>1580</v>
      </c>
      <c r="HX15" s="3" t="s">
        <v>1643</v>
      </c>
      <c r="HY15" s="3" t="s">
        <v>1643</v>
      </c>
      <c r="HZ15" s="3" t="s">
        <v>1643</v>
      </c>
      <c r="IA15" s="3" t="s">
        <v>1669</v>
      </c>
      <c r="IB15" s="5" t="s">
        <v>1643</v>
      </c>
      <c r="IC15" s="13" t="s">
        <v>127</v>
      </c>
      <c r="ID15" s="3" t="s">
        <v>127</v>
      </c>
      <c r="IE15" s="3" t="s">
        <v>127</v>
      </c>
      <c r="IF15" s="3" t="s">
        <v>132</v>
      </c>
      <c r="IG15" s="3" t="s">
        <v>131</v>
      </c>
      <c r="IH15" s="3" t="s">
        <v>131</v>
      </c>
      <c r="II15" s="3" t="s">
        <v>132</v>
      </c>
      <c r="IJ15" s="3" t="s">
        <v>127</v>
      </c>
      <c r="IK15" s="3" t="s">
        <v>132</v>
      </c>
      <c r="IL15" s="3" t="s">
        <v>132</v>
      </c>
      <c r="IM15" s="3" t="s">
        <v>132</v>
      </c>
      <c r="IN15" s="3" t="s">
        <v>132</v>
      </c>
      <c r="IO15" s="3" t="s">
        <v>132</v>
      </c>
      <c r="IP15" s="3" t="s">
        <v>132</v>
      </c>
      <c r="IQ15" s="3" t="s">
        <v>132</v>
      </c>
      <c r="IR15" s="3" t="s">
        <v>131</v>
      </c>
      <c r="IS15" s="3" t="s">
        <v>127</v>
      </c>
      <c r="IT15" s="3" t="s">
        <v>127</v>
      </c>
      <c r="IU15" s="3" t="s">
        <v>127</v>
      </c>
      <c r="IV15" s="3" t="s">
        <v>127</v>
      </c>
      <c r="IW15" s="3" t="s">
        <v>132</v>
      </c>
      <c r="IX15" s="3" t="s">
        <v>132</v>
      </c>
      <c r="IY15" s="3" t="s">
        <v>132</v>
      </c>
      <c r="IZ15" s="3" t="s">
        <v>132</v>
      </c>
      <c r="JA15" s="3" t="s">
        <v>132</v>
      </c>
      <c r="JB15" s="3" t="s">
        <v>132</v>
      </c>
      <c r="JC15" s="3" t="s">
        <v>132</v>
      </c>
      <c r="JD15" s="3" t="s">
        <v>131</v>
      </c>
      <c r="JE15" s="3" t="s">
        <v>132</v>
      </c>
      <c r="JF15" s="3" t="s">
        <v>131</v>
      </c>
      <c r="JG15" s="3" t="s">
        <v>132</v>
      </c>
      <c r="JH15" s="3" t="s">
        <v>129</v>
      </c>
      <c r="JI15" s="3" t="s">
        <v>127</v>
      </c>
      <c r="JJ15" s="3" t="s">
        <v>132</v>
      </c>
      <c r="JK15" s="3" t="s">
        <v>132</v>
      </c>
      <c r="JL15" s="3" t="s">
        <v>132</v>
      </c>
      <c r="JM15" s="3" t="s">
        <v>132</v>
      </c>
      <c r="JN15" s="3" t="s">
        <v>127</v>
      </c>
      <c r="JO15" s="3" t="s">
        <v>132</v>
      </c>
      <c r="JP15" s="3" t="s">
        <v>132</v>
      </c>
      <c r="JQ15" s="3" t="s">
        <v>132</v>
      </c>
      <c r="JR15" s="3" t="s">
        <v>132</v>
      </c>
      <c r="JS15" s="3" t="s">
        <v>132</v>
      </c>
      <c r="JT15" s="3" t="s">
        <v>132</v>
      </c>
      <c r="JU15" s="3" t="s">
        <v>132</v>
      </c>
      <c r="JV15" s="3" t="s">
        <v>127</v>
      </c>
      <c r="JW15" s="3" t="s">
        <v>127</v>
      </c>
      <c r="JX15" s="3" t="s">
        <v>132</v>
      </c>
      <c r="JY15" s="3" t="s">
        <v>127</v>
      </c>
      <c r="JZ15" s="3" t="s">
        <v>127</v>
      </c>
      <c r="KA15" s="3" t="s">
        <v>132</v>
      </c>
      <c r="KB15" s="3" t="s">
        <v>127</v>
      </c>
      <c r="KC15" s="3" t="s">
        <v>127</v>
      </c>
      <c r="KD15" s="3" t="s">
        <v>127</v>
      </c>
      <c r="KE15" s="3" t="s">
        <v>131</v>
      </c>
      <c r="KF15" s="3" t="s">
        <v>131</v>
      </c>
      <c r="KG15" s="3" t="s">
        <v>132</v>
      </c>
      <c r="KH15" s="3" t="s">
        <v>127</v>
      </c>
      <c r="KI15" s="3" t="s">
        <v>127</v>
      </c>
      <c r="KJ15" s="3" t="s">
        <v>127</v>
      </c>
      <c r="KK15" s="3" t="s">
        <v>127</v>
      </c>
      <c r="KL15" s="3" t="s">
        <v>127</v>
      </c>
      <c r="KM15" s="3" t="s">
        <v>127</v>
      </c>
      <c r="KN15" s="3" t="s">
        <v>127</v>
      </c>
      <c r="KO15" s="5" t="s">
        <v>1643</v>
      </c>
      <c r="KP15" s="8" t="s">
        <v>353</v>
      </c>
      <c r="KQ15" s="3" t="s">
        <v>1643</v>
      </c>
      <c r="KR15" s="3" t="s">
        <v>1643</v>
      </c>
      <c r="KS15" s="3" t="s">
        <v>1643</v>
      </c>
      <c r="KT15" s="3" t="s">
        <v>1643</v>
      </c>
      <c r="KU15" s="3" t="s">
        <v>111</v>
      </c>
      <c r="KV15" s="20" t="s">
        <v>1643</v>
      </c>
      <c r="KW15" s="13" t="s">
        <v>111</v>
      </c>
      <c r="KX15" s="3" t="s">
        <v>1643</v>
      </c>
      <c r="KY15" s="3" t="s">
        <v>1643</v>
      </c>
      <c r="KZ15" s="3" t="s">
        <v>111</v>
      </c>
      <c r="LA15" s="3" t="s">
        <v>1643</v>
      </c>
      <c r="LB15" s="3" t="s">
        <v>1643</v>
      </c>
      <c r="LC15" s="3" t="s">
        <v>110</v>
      </c>
      <c r="LD15" s="3" t="s">
        <v>111</v>
      </c>
      <c r="LE15" s="3" t="s">
        <v>1643</v>
      </c>
      <c r="LF15" s="3" t="s">
        <v>111</v>
      </c>
      <c r="LG15" s="3" t="s">
        <v>1643</v>
      </c>
      <c r="LH15" s="3" t="s">
        <v>1643</v>
      </c>
      <c r="LI15" s="3" t="s">
        <v>1643</v>
      </c>
      <c r="LJ15" s="3" t="s">
        <v>111</v>
      </c>
      <c r="LK15" s="3" t="s">
        <v>1643</v>
      </c>
      <c r="LL15" s="3" t="s">
        <v>1643</v>
      </c>
      <c r="LM15" s="3" t="s">
        <v>111</v>
      </c>
      <c r="LN15" s="3" t="s">
        <v>1643</v>
      </c>
      <c r="LO15" s="3" t="s">
        <v>1643</v>
      </c>
      <c r="LP15" s="3" t="s">
        <v>111</v>
      </c>
      <c r="LQ15" s="3" t="s">
        <v>1643</v>
      </c>
      <c r="LR15" s="3" t="s">
        <v>1643</v>
      </c>
      <c r="LS15" s="3" t="s">
        <v>111</v>
      </c>
      <c r="LT15" s="3" t="s">
        <v>1643</v>
      </c>
      <c r="LU15" s="3" t="s">
        <v>1643</v>
      </c>
      <c r="LV15" s="3" t="s">
        <v>111</v>
      </c>
      <c r="LW15" s="3" t="s">
        <v>1643</v>
      </c>
      <c r="LX15" s="3" t="s">
        <v>1643</v>
      </c>
      <c r="LY15" s="3" t="s">
        <v>111</v>
      </c>
      <c r="LZ15" s="3" t="s">
        <v>1643</v>
      </c>
      <c r="MA15" s="3" t="s">
        <v>1643</v>
      </c>
      <c r="MB15" s="3" t="s">
        <v>1643</v>
      </c>
      <c r="MC15" s="3" t="s">
        <v>111</v>
      </c>
      <c r="MD15" s="3" t="s">
        <v>1643</v>
      </c>
      <c r="ME15" s="3" t="s">
        <v>1643</v>
      </c>
      <c r="MF15" s="20" t="s">
        <v>1643</v>
      </c>
      <c r="MG15" s="13" t="s">
        <v>1670</v>
      </c>
      <c r="MH15" s="3"/>
      <c r="MI15" s="5"/>
      <c r="MJ15" s="18" t="s">
        <v>110</v>
      </c>
      <c r="MK15" s="13" t="s">
        <v>1601</v>
      </c>
      <c r="ML15" s="3" t="s">
        <v>484</v>
      </c>
      <c r="MM15" s="3" t="s">
        <v>1643</v>
      </c>
      <c r="MN15" s="3" t="s">
        <v>1643</v>
      </c>
      <c r="MO15" s="3" t="s">
        <v>1643</v>
      </c>
      <c r="MP15" s="3" t="s">
        <v>1643</v>
      </c>
      <c r="MQ15" s="3" t="s">
        <v>1643</v>
      </c>
      <c r="MR15" s="3" t="s">
        <v>497</v>
      </c>
      <c r="MS15" s="3" t="s">
        <v>498</v>
      </c>
      <c r="MT15" s="5" t="s">
        <v>1643</v>
      </c>
      <c r="MU15" s="8" t="s">
        <v>111</v>
      </c>
      <c r="MV15" s="3" t="s">
        <v>111</v>
      </c>
      <c r="MW15" s="3" t="s">
        <v>110</v>
      </c>
      <c r="MX15" s="3" t="s">
        <v>111</v>
      </c>
      <c r="MY15" s="20" t="s">
        <v>110</v>
      </c>
      <c r="MZ15" s="13" t="s">
        <v>111</v>
      </c>
      <c r="NA15" s="5" t="s">
        <v>1643</v>
      </c>
      <c r="NB15" s="13" t="s">
        <v>524</v>
      </c>
      <c r="NC15" s="5" t="s">
        <v>525</v>
      </c>
      <c r="ND15" s="13" t="s">
        <v>110</v>
      </c>
      <c r="NE15" s="3" t="s">
        <v>110</v>
      </c>
      <c r="NF15" s="3" t="s">
        <v>110</v>
      </c>
      <c r="NG15" s="3" t="s">
        <v>110</v>
      </c>
      <c r="NH15" s="3" t="s">
        <v>110</v>
      </c>
      <c r="NI15" s="5" t="s">
        <v>110</v>
      </c>
      <c r="NJ15" s="13" t="s">
        <v>110</v>
      </c>
      <c r="NK15" s="3" t="s">
        <v>553</v>
      </c>
      <c r="NL15" s="3" t="s">
        <v>1612</v>
      </c>
      <c r="NM15" s="3" t="s">
        <v>1643</v>
      </c>
      <c r="NN15" s="3" t="s">
        <v>1643</v>
      </c>
      <c r="NO15" s="3" t="s">
        <v>1643</v>
      </c>
      <c r="NP15" s="3" t="s">
        <v>1643</v>
      </c>
      <c r="NQ15" s="5" t="s">
        <v>1643</v>
      </c>
      <c r="NR15" s="8" t="s">
        <v>1671</v>
      </c>
      <c r="NS15" s="8" t="s">
        <v>1612</v>
      </c>
      <c r="NT15" s="3" t="s">
        <v>1643</v>
      </c>
      <c r="NU15" s="3" t="s">
        <v>1643</v>
      </c>
      <c r="NV15" s="3" t="s">
        <v>1643</v>
      </c>
      <c r="NW15" s="3" t="s">
        <v>1643</v>
      </c>
      <c r="NX15" s="5" t="s">
        <v>1643</v>
      </c>
      <c r="NY15" s="13" t="s">
        <v>1643</v>
      </c>
      <c r="NZ15" s="8" t="s">
        <v>1643</v>
      </c>
      <c r="OA15" s="3" t="s">
        <v>1643</v>
      </c>
      <c r="OB15" s="3" t="s">
        <v>1643</v>
      </c>
      <c r="OC15" s="3" t="s">
        <v>1643</v>
      </c>
      <c r="OD15" s="3" t="s">
        <v>1643</v>
      </c>
      <c r="OE15" s="5" t="s">
        <v>1643</v>
      </c>
      <c r="OF15" s="13" t="s">
        <v>1643</v>
      </c>
      <c r="OG15" s="8" t="s">
        <v>1643</v>
      </c>
      <c r="OH15" s="3" t="s">
        <v>1643</v>
      </c>
      <c r="OI15" s="3" t="s">
        <v>1643</v>
      </c>
      <c r="OJ15" s="3" t="s">
        <v>1643</v>
      </c>
      <c r="OK15" s="3" t="s">
        <v>1643</v>
      </c>
      <c r="OL15" s="20" t="s">
        <v>1643</v>
      </c>
      <c r="OM15" s="13" t="s">
        <v>136</v>
      </c>
      <c r="ON15" s="3" t="s">
        <v>1643</v>
      </c>
      <c r="OO15" s="3" t="s">
        <v>1643</v>
      </c>
      <c r="OP15" s="3" t="s">
        <v>144</v>
      </c>
      <c r="OQ15" s="3" t="s">
        <v>1643</v>
      </c>
      <c r="OR15" s="3" t="s">
        <v>1643</v>
      </c>
      <c r="OS15" s="3" t="s">
        <v>148</v>
      </c>
      <c r="OT15" s="3" t="s">
        <v>152</v>
      </c>
      <c r="OU15" s="20" t="s">
        <v>1643</v>
      </c>
      <c r="OV15" s="13" t="s">
        <v>1643</v>
      </c>
      <c r="OW15" s="3"/>
      <c r="OX15" s="3" t="s">
        <v>1643</v>
      </c>
      <c r="OY15" s="3" t="s">
        <v>1643</v>
      </c>
      <c r="OZ15" s="3" t="s">
        <v>1643</v>
      </c>
      <c r="PA15" s="5" t="s">
        <v>1643</v>
      </c>
      <c r="PB15" s="8" t="s">
        <v>1643</v>
      </c>
      <c r="PC15" s="8" t="s">
        <v>1643</v>
      </c>
      <c r="PD15" s="3" t="s">
        <v>1643</v>
      </c>
      <c r="PE15" s="3" t="s">
        <v>1643</v>
      </c>
      <c r="PF15" s="5" t="s">
        <v>1643</v>
      </c>
      <c r="PG15" s="13" t="s">
        <v>1643</v>
      </c>
      <c r="PH15" s="3" t="s">
        <v>1643</v>
      </c>
      <c r="PI15" s="3" t="s">
        <v>1643</v>
      </c>
      <c r="PJ15" s="3" t="s">
        <v>1643</v>
      </c>
      <c r="PK15" s="3" t="s">
        <v>1643</v>
      </c>
      <c r="PL15" s="3" t="s">
        <v>1643</v>
      </c>
      <c r="PM15" s="3" t="s">
        <v>1643</v>
      </c>
      <c r="PN15" s="3" t="s">
        <v>1643</v>
      </c>
      <c r="PO15" s="20" t="s">
        <v>1643</v>
      </c>
      <c r="PP15" s="13" t="s">
        <v>110</v>
      </c>
      <c r="PQ15" s="3" t="s">
        <v>1672</v>
      </c>
      <c r="PR15" s="3" t="s">
        <v>1643</v>
      </c>
      <c r="PS15" s="3" t="s">
        <v>1643</v>
      </c>
      <c r="PT15" s="3" t="s">
        <v>1643</v>
      </c>
      <c r="PU15" s="5" t="s">
        <v>545</v>
      </c>
      <c r="PV15" s="13" t="s">
        <v>1643</v>
      </c>
      <c r="PW15" s="3" t="s">
        <v>1643</v>
      </c>
      <c r="PX15" s="3" t="s">
        <v>1643</v>
      </c>
      <c r="PY15" s="3" t="s">
        <v>1643</v>
      </c>
      <c r="PZ15" s="5" t="s">
        <v>1643</v>
      </c>
      <c r="QA15" s="13" t="s">
        <v>136</v>
      </c>
      <c r="QB15" s="3" t="s">
        <v>1643</v>
      </c>
      <c r="QC15" s="3" t="s">
        <v>1643</v>
      </c>
      <c r="QD15" s="3" t="s">
        <v>144</v>
      </c>
      <c r="QE15" s="3" t="s">
        <v>1643</v>
      </c>
      <c r="QF15" s="3" t="s">
        <v>558</v>
      </c>
      <c r="QG15" s="3" t="s">
        <v>1643</v>
      </c>
      <c r="QH15" s="3" t="s">
        <v>1643</v>
      </c>
      <c r="QI15" s="5" t="s">
        <v>1643</v>
      </c>
      <c r="QJ15" s="13" t="s">
        <v>1643</v>
      </c>
      <c r="QK15" s="3" t="s">
        <v>1643</v>
      </c>
      <c r="QL15" s="3" t="s">
        <v>1643</v>
      </c>
      <c r="QM15" s="3" t="s">
        <v>1643</v>
      </c>
      <c r="QN15" s="3" t="s">
        <v>1643</v>
      </c>
      <c r="QO15" s="3" t="s">
        <v>1643</v>
      </c>
      <c r="QP15" s="20" t="s">
        <v>1643</v>
      </c>
      <c r="QQ15" s="13" t="s">
        <v>110</v>
      </c>
      <c r="QR15" s="3" t="s">
        <v>1673</v>
      </c>
      <c r="QS15" s="3" t="s">
        <v>111</v>
      </c>
      <c r="QT15" s="3" t="s">
        <v>1643</v>
      </c>
      <c r="QU15" s="20" t="s">
        <v>1643</v>
      </c>
      <c r="QV15" s="16" t="s">
        <v>110</v>
      </c>
      <c r="QW15" s="13" t="s">
        <v>127</v>
      </c>
      <c r="QX15" s="3" t="s">
        <v>127</v>
      </c>
      <c r="QY15" s="3" t="s">
        <v>127</v>
      </c>
      <c r="QZ15" s="3" t="s">
        <v>127</v>
      </c>
      <c r="RA15" s="3" t="s">
        <v>127</v>
      </c>
      <c r="RB15" s="3" t="s">
        <v>127</v>
      </c>
      <c r="RC15" s="3" t="s">
        <v>131</v>
      </c>
      <c r="RD15" s="3" t="s">
        <v>127</v>
      </c>
      <c r="RE15" s="3" t="s">
        <v>127</v>
      </c>
      <c r="RF15" s="3" t="s">
        <v>127</v>
      </c>
      <c r="RG15" s="3" t="s">
        <v>127</v>
      </c>
      <c r="RH15" s="3" t="s">
        <v>127</v>
      </c>
      <c r="RI15" s="3" t="s">
        <v>127</v>
      </c>
      <c r="RJ15" s="3" t="s">
        <v>127</v>
      </c>
      <c r="RK15" s="3" t="s">
        <v>127</v>
      </c>
      <c r="RL15" s="3" t="s">
        <v>127</v>
      </c>
      <c r="RM15" s="3" t="s">
        <v>127</v>
      </c>
      <c r="RN15" s="3" t="s">
        <v>127</v>
      </c>
      <c r="RO15" s="3" t="s">
        <v>1643</v>
      </c>
      <c r="RP15" s="3" t="s">
        <v>127</v>
      </c>
      <c r="RQ15" s="3" t="s">
        <v>127</v>
      </c>
      <c r="RR15" s="3" t="s">
        <v>127</v>
      </c>
      <c r="RS15" s="3" t="s">
        <v>127</v>
      </c>
      <c r="RT15" s="3" t="s">
        <v>127</v>
      </c>
      <c r="RU15" s="3" t="s">
        <v>127</v>
      </c>
      <c r="RV15" s="3" t="s">
        <v>127</v>
      </c>
      <c r="RW15" s="3" t="s">
        <v>127</v>
      </c>
      <c r="RX15" s="3" t="s">
        <v>127</v>
      </c>
      <c r="RY15" s="3" t="s">
        <v>127</v>
      </c>
      <c r="RZ15" s="3" t="s">
        <v>127</v>
      </c>
      <c r="SA15" s="3" t="s">
        <v>127</v>
      </c>
      <c r="SB15" s="3" t="s">
        <v>127</v>
      </c>
      <c r="SC15" s="3" t="s">
        <v>131</v>
      </c>
      <c r="SD15" s="3" t="s">
        <v>127</v>
      </c>
      <c r="SE15" s="3" t="s">
        <v>127</v>
      </c>
      <c r="SF15" s="3" t="s">
        <v>127</v>
      </c>
      <c r="SG15" s="3" t="s">
        <v>127</v>
      </c>
      <c r="SH15" s="3" t="s">
        <v>127</v>
      </c>
      <c r="SI15" s="3" t="s">
        <v>129</v>
      </c>
      <c r="SJ15" s="3" t="s">
        <v>127</v>
      </c>
      <c r="SK15" s="3" t="s">
        <v>127</v>
      </c>
      <c r="SL15" s="3" t="s">
        <v>127</v>
      </c>
      <c r="SM15" s="3" t="s">
        <v>127</v>
      </c>
      <c r="SN15" s="3" t="s">
        <v>127</v>
      </c>
      <c r="SO15" s="3" t="s">
        <v>127</v>
      </c>
      <c r="SP15" s="20" t="s">
        <v>1643</v>
      </c>
      <c r="SQ15" s="13" t="s">
        <v>196</v>
      </c>
      <c r="SR15" s="3" t="s">
        <v>198</v>
      </c>
      <c r="SS15" s="3" t="s">
        <v>1643</v>
      </c>
      <c r="ST15" s="3" t="s">
        <v>1643</v>
      </c>
      <c r="SU15" s="3" t="s">
        <v>1643</v>
      </c>
      <c r="SV15" s="3" t="s">
        <v>1643</v>
      </c>
      <c r="SW15" s="3" t="s">
        <v>1643</v>
      </c>
      <c r="SX15" s="20" t="s">
        <v>666</v>
      </c>
      <c r="SY15" s="13" t="s">
        <v>353</v>
      </c>
      <c r="SZ15" s="3" t="s">
        <v>1643</v>
      </c>
      <c r="TA15" s="3" t="s">
        <v>1643</v>
      </c>
      <c r="TB15" s="3" t="s">
        <v>1643</v>
      </c>
      <c r="TC15" s="3" t="s">
        <v>1643</v>
      </c>
      <c r="TD15" s="3" t="s">
        <v>110</v>
      </c>
      <c r="TE15" s="20" t="s">
        <v>669</v>
      </c>
      <c r="TF15" s="13" t="s">
        <v>1643</v>
      </c>
      <c r="TG15" s="3" t="s">
        <v>1643</v>
      </c>
      <c r="TH15" s="3" t="s">
        <v>110</v>
      </c>
      <c r="TI15" s="3" t="s">
        <v>1643</v>
      </c>
      <c r="TJ15" s="3" t="s">
        <v>1643</v>
      </c>
      <c r="TK15" s="3" t="s">
        <v>1643</v>
      </c>
      <c r="TL15" s="3" t="s">
        <v>1643</v>
      </c>
      <c r="TM15" s="3" t="s">
        <v>1643</v>
      </c>
      <c r="TN15" s="3" t="s">
        <v>1643</v>
      </c>
      <c r="TO15" s="3" t="s">
        <v>1643</v>
      </c>
      <c r="TP15" s="3" t="s">
        <v>1643</v>
      </c>
      <c r="TQ15" s="20" t="s">
        <v>1643</v>
      </c>
      <c r="TR15" s="13" t="s">
        <v>1643</v>
      </c>
      <c r="TS15" s="3" t="s">
        <v>1643</v>
      </c>
      <c r="TT15" s="5" t="s">
        <v>1643</v>
      </c>
      <c r="TU15" s="13" t="s">
        <v>1643</v>
      </c>
      <c r="TV15" s="3" t="s">
        <v>1643</v>
      </c>
      <c r="TW15" s="3" t="s">
        <v>1643</v>
      </c>
      <c r="TX15" s="3" t="s">
        <v>1643</v>
      </c>
      <c r="TY15" s="3" t="s">
        <v>1643</v>
      </c>
      <c r="TZ15" s="3" t="s">
        <v>1643</v>
      </c>
      <c r="UA15" s="3" t="s">
        <v>1643</v>
      </c>
      <c r="UB15" s="3" t="s">
        <v>1643</v>
      </c>
      <c r="UC15" s="3" t="s">
        <v>1643</v>
      </c>
      <c r="UD15" s="3" t="s">
        <v>1643</v>
      </c>
      <c r="UE15" s="3" t="s">
        <v>1643</v>
      </c>
      <c r="UF15" s="3" t="s">
        <v>1643</v>
      </c>
      <c r="UG15" s="3" t="s">
        <v>1643</v>
      </c>
      <c r="UH15" s="3" t="s">
        <v>1643</v>
      </c>
      <c r="UI15" s="3" t="s">
        <v>1643</v>
      </c>
      <c r="UJ15" s="5" t="s">
        <v>1643</v>
      </c>
      <c r="UK15" s="13" t="s">
        <v>1643</v>
      </c>
      <c r="UL15" s="3" t="s">
        <v>1643</v>
      </c>
      <c r="UM15" s="3" t="s">
        <v>1643</v>
      </c>
      <c r="UN15" s="3" t="s">
        <v>1643</v>
      </c>
      <c r="UO15" s="3" t="s">
        <v>1643</v>
      </c>
      <c r="UP15" s="3" t="s">
        <v>1643</v>
      </c>
      <c r="UQ15" s="3" t="s">
        <v>1643</v>
      </c>
      <c r="UR15" s="5" t="s">
        <v>1643</v>
      </c>
      <c r="US15" s="13" t="s">
        <v>1643</v>
      </c>
      <c r="UT15" s="3" t="s">
        <v>1643</v>
      </c>
      <c r="UU15" s="3" t="s">
        <v>1643</v>
      </c>
      <c r="UV15" s="3" t="s">
        <v>1643</v>
      </c>
      <c r="UW15" s="3" t="s">
        <v>1643</v>
      </c>
      <c r="UX15" s="3" t="s">
        <v>1643</v>
      </c>
      <c r="UY15" s="3" t="s">
        <v>1643</v>
      </c>
      <c r="UZ15" s="5" t="s">
        <v>1643</v>
      </c>
      <c r="VA15" s="13" t="s">
        <v>1643</v>
      </c>
      <c r="VB15" s="3" t="s">
        <v>1643</v>
      </c>
      <c r="VC15" s="3" t="s">
        <v>1643</v>
      </c>
      <c r="VD15" s="3" t="s">
        <v>1643</v>
      </c>
      <c r="VE15" s="3" t="s">
        <v>1643</v>
      </c>
      <c r="VF15" s="3" t="s">
        <v>1643</v>
      </c>
      <c r="VG15" s="3" t="s">
        <v>1643</v>
      </c>
      <c r="VH15" s="3" t="s">
        <v>1643</v>
      </c>
      <c r="VI15" s="3" t="s">
        <v>1643</v>
      </c>
      <c r="VJ15" s="3" t="s">
        <v>1643</v>
      </c>
      <c r="VK15" s="3" t="s">
        <v>1643</v>
      </c>
      <c r="VL15" s="3" t="s">
        <v>1643</v>
      </c>
      <c r="VM15" s="3" t="s">
        <v>1643</v>
      </c>
      <c r="VN15" s="3" t="s">
        <v>1643</v>
      </c>
      <c r="VO15" s="3" t="s">
        <v>1643</v>
      </c>
      <c r="VP15" s="3" t="s">
        <v>1643</v>
      </c>
      <c r="VQ15" s="3" t="s">
        <v>1643</v>
      </c>
      <c r="VR15" s="3" t="s">
        <v>1643</v>
      </c>
      <c r="VS15" s="3" t="s">
        <v>1643</v>
      </c>
      <c r="VT15" s="3" t="s">
        <v>1643</v>
      </c>
      <c r="VU15" s="3" t="s">
        <v>1643</v>
      </c>
      <c r="VV15" s="3" t="s">
        <v>1643</v>
      </c>
      <c r="VW15" s="3" t="s">
        <v>1643</v>
      </c>
      <c r="VX15" s="3" t="s">
        <v>1643</v>
      </c>
      <c r="VY15" s="3" t="s">
        <v>1643</v>
      </c>
      <c r="VZ15" s="3" t="s">
        <v>1643</v>
      </c>
      <c r="WA15" s="3" t="s">
        <v>1643</v>
      </c>
      <c r="WB15" s="3" t="s">
        <v>1643</v>
      </c>
      <c r="WC15" s="3" t="s">
        <v>1643</v>
      </c>
      <c r="WD15" s="3" t="s">
        <v>1643</v>
      </c>
      <c r="WE15" s="3" t="s">
        <v>1643</v>
      </c>
      <c r="WF15" s="3" t="s">
        <v>1643</v>
      </c>
      <c r="WG15" s="3" t="s">
        <v>1643</v>
      </c>
      <c r="WH15" s="3" t="s">
        <v>1643</v>
      </c>
      <c r="WI15" s="3" t="s">
        <v>1643</v>
      </c>
      <c r="WJ15" s="3" t="s">
        <v>1643</v>
      </c>
      <c r="WK15" s="3" t="s">
        <v>1643</v>
      </c>
      <c r="WL15" s="3" t="s">
        <v>1643</v>
      </c>
      <c r="WM15" s="3" t="s">
        <v>1643</v>
      </c>
      <c r="WN15" s="3" t="s">
        <v>1643</v>
      </c>
      <c r="WO15" s="3" t="s">
        <v>1643</v>
      </c>
      <c r="WP15" s="3" t="s">
        <v>1643</v>
      </c>
      <c r="WQ15" s="3" t="s">
        <v>1643</v>
      </c>
      <c r="WR15" s="3" t="s">
        <v>1643</v>
      </c>
      <c r="WS15" s="3" t="s">
        <v>1643</v>
      </c>
      <c r="WT15" s="3" t="s">
        <v>1643</v>
      </c>
      <c r="WU15" s="3" t="s">
        <v>1643</v>
      </c>
      <c r="WV15" s="3" t="s">
        <v>1643</v>
      </c>
      <c r="WW15" s="3" t="s">
        <v>1643</v>
      </c>
      <c r="WX15" s="3" t="s">
        <v>1643</v>
      </c>
      <c r="WY15" s="3" t="s">
        <v>1643</v>
      </c>
      <c r="WZ15" s="3" t="s">
        <v>1643</v>
      </c>
      <c r="XA15" s="3" t="s">
        <v>1643</v>
      </c>
      <c r="XB15" s="3" t="s">
        <v>1643</v>
      </c>
      <c r="XC15" s="3" t="s">
        <v>1643</v>
      </c>
      <c r="XD15" s="3" t="s">
        <v>1643</v>
      </c>
      <c r="XE15" s="3" t="s">
        <v>1643</v>
      </c>
      <c r="XF15" s="3" t="s">
        <v>1643</v>
      </c>
      <c r="XG15" s="3" t="s">
        <v>1643</v>
      </c>
      <c r="XH15" s="3" t="s">
        <v>1643</v>
      </c>
      <c r="XI15" s="3" t="s">
        <v>1643</v>
      </c>
      <c r="XJ15" s="3" t="s">
        <v>1643</v>
      </c>
      <c r="XK15" s="3" t="s">
        <v>1643</v>
      </c>
      <c r="XL15" s="3" t="s">
        <v>1643</v>
      </c>
      <c r="XM15" s="5" t="s">
        <v>1643</v>
      </c>
      <c r="XN15" s="13" t="s">
        <v>1643</v>
      </c>
      <c r="XO15" s="3" t="s">
        <v>1643</v>
      </c>
      <c r="XP15" s="3" t="s">
        <v>1643</v>
      </c>
      <c r="XQ15" s="3" t="s">
        <v>1643</v>
      </c>
      <c r="XR15" s="3" t="s">
        <v>1643</v>
      </c>
      <c r="XS15" s="3" t="s">
        <v>1643</v>
      </c>
      <c r="XT15" s="5" t="s">
        <v>1643</v>
      </c>
      <c r="XU15" s="13" t="s">
        <v>1643</v>
      </c>
      <c r="XV15" s="3" t="s">
        <v>1643</v>
      </c>
      <c r="XW15" s="3" t="s">
        <v>1643</v>
      </c>
      <c r="XX15" s="3" t="s">
        <v>1643</v>
      </c>
      <c r="XY15" s="3" t="s">
        <v>1643</v>
      </c>
      <c r="XZ15" s="3" t="s">
        <v>1643</v>
      </c>
      <c r="YA15" s="3" t="s">
        <v>1643</v>
      </c>
      <c r="YB15" s="3" t="s">
        <v>1643</v>
      </c>
      <c r="YC15" s="3" t="s">
        <v>1643</v>
      </c>
      <c r="YD15" s="3" t="s">
        <v>1643</v>
      </c>
      <c r="YE15" s="3" t="s">
        <v>1643</v>
      </c>
      <c r="YF15" s="3" t="s">
        <v>1643</v>
      </c>
      <c r="YG15" s="3" t="s">
        <v>1643</v>
      </c>
      <c r="YH15" s="3" t="s">
        <v>1643</v>
      </c>
      <c r="YI15" s="3" t="s">
        <v>1643</v>
      </c>
      <c r="YJ15" s="3" t="s">
        <v>1643</v>
      </c>
      <c r="YK15" s="3" t="s">
        <v>1643</v>
      </c>
      <c r="YL15" s="3" t="s">
        <v>1643</v>
      </c>
      <c r="YM15" s="3" t="s">
        <v>1643</v>
      </c>
      <c r="YN15" s="3" t="s">
        <v>1643</v>
      </c>
      <c r="YO15" s="3" t="s">
        <v>1643</v>
      </c>
      <c r="YP15" s="3" t="s">
        <v>1643</v>
      </c>
      <c r="YQ15" s="3" t="s">
        <v>1643</v>
      </c>
      <c r="YR15" s="3" t="s">
        <v>1643</v>
      </c>
      <c r="YS15" s="3" t="s">
        <v>1643</v>
      </c>
      <c r="YT15" s="3" t="s">
        <v>1643</v>
      </c>
      <c r="YU15" s="3" t="s">
        <v>1643</v>
      </c>
      <c r="YV15" s="3" t="s">
        <v>1643</v>
      </c>
      <c r="YW15" s="3" t="s">
        <v>1643</v>
      </c>
      <c r="YX15" s="3" t="s">
        <v>1643</v>
      </c>
      <c r="YY15" s="3" t="s">
        <v>1643</v>
      </c>
      <c r="YZ15" s="3" t="s">
        <v>1643</v>
      </c>
      <c r="ZA15" s="3" t="s">
        <v>1643</v>
      </c>
      <c r="ZB15" s="3" t="s">
        <v>1643</v>
      </c>
      <c r="ZC15" s="3" t="s">
        <v>1643</v>
      </c>
      <c r="ZD15" s="5" t="s">
        <v>1643</v>
      </c>
      <c r="ZE15" s="13"/>
      <c r="ZF15" s="3"/>
      <c r="ZG15" s="5"/>
      <c r="ZH15" s="18" t="s">
        <v>1643</v>
      </c>
      <c r="ZI15" s="13" t="s">
        <v>1643</v>
      </c>
      <c r="ZJ15" s="3" t="s">
        <v>1643</v>
      </c>
      <c r="ZK15" s="3" t="s">
        <v>1643</v>
      </c>
      <c r="ZL15" s="3" t="s">
        <v>1643</v>
      </c>
      <c r="ZM15" s="3" t="s">
        <v>1643</v>
      </c>
      <c r="ZN15" s="3" t="s">
        <v>1643</v>
      </c>
      <c r="ZO15" s="3" t="s">
        <v>1643</v>
      </c>
      <c r="ZP15" s="3" t="s">
        <v>1643</v>
      </c>
      <c r="ZQ15" s="3" t="s">
        <v>1643</v>
      </c>
      <c r="ZR15" s="5" t="s">
        <v>1643</v>
      </c>
      <c r="ZS15" s="13" t="s">
        <v>1643</v>
      </c>
      <c r="ZT15" s="3" t="s">
        <v>1643</v>
      </c>
      <c r="ZU15" s="3" t="s">
        <v>1643</v>
      </c>
      <c r="ZV15" s="3" t="s">
        <v>1643</v>
      </c>
      <c r="ZW15" s="3" t="s">
        <v>1643</v>
      </c>
      <c r="ZX15" s="3" t="s">
        <v>1643</v>
      </c>
      <c r="ZY15" s="3" t="s">
        <v>1643</v>
      </c>
      <c r="ZZ15" s="3" t="s">
        <v>1643</v>
      </c>
      <c r="AAA15" s="5" t="s">
        <v>1643</v>
      </c>
      <c r="AAB15" s="13" t="s">
        <v>1643</v>
      </c>
      <c r="AAC15" s="5" t="s">
        <v>1643</v>
      </c>
      <c r="AAD15" s="13" t="s">
        <v>1643</v>
      </c>
      <c r="AAE15" s="3" t="s">
        <v>1643</v>
      </c>
      <c r="AAF15" s="3" t="s">
        <v>1643</v>
      </c>
      <c r="AAG15" s="3" t="s">
        <v>1643</v>
      </c>
      <c r="AAH15" s="3" t="s">
        <v>1643</v>
      </c>
      <c r="AAI15" s="3" t="s">
        <v>1643</v>
      </c>
      <c r="AAJ15" s="5" t="s">
        <v>1643</v>
      </c>
      <c r="AAK15" s="13" t="s">
        <v>1643</v>
      </c>
      <c r="AAL15" s="13" t="s">
        <v>1643</v>
      </c>
      <c r="AAM15" s="3" t="s">
        <v>1643</v>
      </c>
      <c r="AAN15" s="3" t="s">
        <v>1643</v>
      </c>
      <c r="AAO15" s="3" t="s">
        <v>1643</v>
      </c>
      <c r="AAP15" s="3" t="s">
        <v>1643</v>
      </c>
      <c r="AAQ15" s="20"/>
      <c r="AAR15" s="5" t="s">
        <v>1643</v>
      </c>
      <c r="AAS15" s="13" t="s">
        <v>1643</v>
      </c>
      <c r="AAT15" s="3" t="s">
        <v>1643</v>
      </c>
      <c r="AAU15" s="3" t="s">
        <v>1643</v>
      </c>
      <c r="AAV15" s="3" t="s">
        <v>1643</v>
      </c>
      <c r="AAW15" s="3" t="s">
        <v>1643</v>
      </c>
      <c r="AAX15" s="3" t="s">
        <v>1643</v>
      </c>
      <c r="AAY15" s="5" t="s">
        <v>1643</v>
      </c>
      <c r="AAZ15" s="13" t="s">
        <v>1643</v>
      </c>
      <c r="ABA15" s="3" t="s">
        <v>1643</v>
      </c>
      <c r="ABB15" s="3" t="s">
        <v>1643</v>
      </c>
      <c r="ABC15" s="3" t="s">
        <v>1643</v>
      </c>
      <c r="ABD15" s="3" t="s">
        <v>1643</v>
      </c>
      <c r="ABE15" s="3" t="s">
        <v>1643</v>
      </c>
      <c r="ABF15" s="5" t="s">
        <v>1643</v>
      </c>
      <c r="ABG15" s="13" t="s">
        <v>1643</v>
      </c>
      <c r="ABH15" s="3" t="s">
        <v>1643</v>
      </c>
      <c r="ABI15" s="3" t="s">
        <v>1643</v>
      </c>
      <c r="ABJ15" s="3" t="s">
        <v>1643</v>
      </c>
      <c r="ABK15" s="3" t="s">
        <v>1643</v>
      </c>
      <c r="ABL15" s="3" t="s">
        <v>1643</v>
      </c>
      <c r="ABM15" s="5" t="s">
        <v>1643</v>
      </c>
      <c r="ABN15" s="13" t="s">
        <v>1643</v>
      </c>
      <c r="ABO15" s="3" t="s">
        <v>1643</v>
      </c>
      <c r="ABP15" s="3" t="s">
        <v>1643</v>
      </c>
      <c r="ABQ15" s="3" t="s">
        <v>1643</v>
      </c>
      <c r="ABR15" s="3" t="s">
        <v>1643</v>
      </c>
      <c r="ABS15" s="3" t="s">
        <v>1643</v>
      </c>
      <c r="ABT15" s="3" t="s">
        <v>1643</v>
      </c>
      <c r="ABU15" s="3" t="s">
        <v>1643</v>
      </c>
      <c r="ABV15" s="5" t="s">
        <v>1643</v>
      </c>
      <c r="ABW15" s="13" t="s">
        <v>1643</v>
      </c>
      <c r="ABX15" s="3" t="s">
        <v>1643</v>
      </c>
      <c r="ABY15" s="3" t="s">
        <v>1643</v>
      </c>
      <c r="ABZ15" s="3" t="s">
        <v>1643</v>
      </c>
      <c r="ACA15" s="3" t="s">
        <v>1643</v>
      </c>
      <c r="ACB15" s="5" t="s">
        <v>1643</v>
      </c>
      <c r="ACC15" s="13" t="s">
        <v>1643</v>
      </c>
      <c r="ACD15" s="3" t="s">
        <v>1643</v>
      </c>
      <c r="ACE15" s="3" t="s">
        <v>1643</v>
      </c>
      <c r="ACF15" s="3" t="s">
        <v>1643</v>
      </c>
      <c r="ACG15" s="5"/>
      <c r="ACH15" s="13" t="s">
        <v>1643</v>
      </c>
      <c r="ACI15" s="3" t="s">
        <v>1643</v>
      </c>
      <c r="ACJ15" s="3" t="s">
        <v>1643</v>
      </c>
      <c r="ACK15" s="3" t="s">
        <v>1643</v>
      </c>
      <c r="ACL15" s="5" t="s">
        <v>1643</v>
      </c>
      <c r="ACM15" s="13" t="s">
        <v>1643</v>
      </c>
      <c r="ACN15" s="3" t="s">
        <v>1643</v>
      </c>
      <c r="ACO15" s="3" t="s">
        <v>1643</v>
      </c>
      <c r="ACP15" s="3" t="s">
        <v>1643</v>
      </c>
      <c r="ACQ15" s="3" t="s">
        <v>1643</v>
      </c>
      <c r="ACR15" s="3" t="s">
        <v>1643</v>
      </c>
      <c r="ACS15" s="3" t="s">
        <v>1643</v>
      </c>
      <c r="ACT15" s="3" t="s">
        <v>1643</v>
      </c>
      <c r="ACU15" s="20" t="s">
        <v>1643</v>
      </c>
      <c r="ACV15" s="13" t="s">
        <v>1643</v>
      </c>
      <c r="ACW15" s="3" t="s">
        <v>1643</v>
      </c>
      <c r="ACX15" s="3" t="s">
        <v>1643</v>
      </c>
      <c r="ACY15" s="3" t="s">
        <v>1643</v>
      </c>
      <c r="ACZ15" s="3" t="s">
        <v>1643</v>
      </c>
      <c r="ADA15" s="5" t="s">
        <v>1643</v>
      </c>
      <c r="ADB15" s="13" t="s">
        <v>1643</v>
      </c>
      <c r="ADC15" s="8" t="s">
        <v>1643</v>
      </c>
      <c r="ADD15" s="3" t="s">
        <v>1643</v>
      </c>
      <c r="ADE15" s="3" t="s">
        <v>1643</v>
      </c>
      <c r="ADF15" s="5" t="s">
        <v>1643</v>
      </c>
      <c r="ADG15" s="13" t="s">
        <v>1643</v>
      </c>
      <c r="ADH15" s="8" t="s">
        <v>1643</v>
      </c>
      <c r="ADI15" s="3" t="s">
        <v>1643</v>
      </c>
      <c r="ADJ15" s="3" t="s">
        <v>1643</v>
      </c>
      <c r="ADK15" s="5" t="s">
        <v>1643</v>
      </c>
      <c r="ADL15" s="13" t="s">
        <v>1643</v>
      </c>
      <c r="ADM15" s="8" t="s">
        <v>1643</v>
      </c>
      <c r="ADN15" s="3" t="s">
        <v>1643</v>
      </c>
      <c r="ADO15" s="3" t="s">
        <v>1643</v>
      </c>
      <c r="ADP15" s="5" t="s">
        <v>1643</v>
      </c>
      <c r="ADQ15" s="13" t="s">
        <v>1643</v>
      </c>
      <c r="ADR15" s="3" t="s">
        <v>1643</v>
      </c>
      <c r="ADS15" s="3" t="s">
        <v>1643</v>
      </c>
      <c r="ADT15" s="3" t="s">
        <v>1643</v>
      </c>
      <c r="ADU15" s="3" t="s">
        <v>1643</v>
      </c>
      <c r="ADV15" s="3" t="s">
        <v>1643</v>
      </c>
      <c r="ADW15" s="3" t="s">
        <v>1643</v>
      </c>
      <c r="ADX15" s="3" t="s">
        <v>1643</v>
      </c>
      <c r="ADY15" s="5" t="s">
        <v>1643</v>
      </c>
      <c r="ADZ15" s="13" t="s">
        <v>1643</v>
      </c>
      <c r="AEA15" s="3" t="s">
        <v>1643</v>
      </c>
      <c r="AEB15" s="3" t="s">
        <v>1643</v>
      </c>
      <c r="AEC15" s="3" t="s">
        <v>1643</v>
      </c>
      <c r="AED15" s="3" t="s">
        <v>1643</v>
      </c>
      <c r="AEE15" s="3" t="s">
        <v>1643</v>
      </c>
      <c r="AEF15" s="5" t="s">
        <v>1643</v>
      </c>
      <c r="AEG15" s="13" t="s">
        <v>1643</v>
      </c>
      <c r="AEH15" s="3" t="s">
        <v>1643</v>
      </c>
      <c r="AEI15" s="3" t="s">
        <v>1643</v>
      </c>
      <c r="AEJ15" s="3" t="s">
        <v>1643</v>
      </c>
      <c r="AEK15" s="5" t="s">
        <v>1643</v>
      </c>
      <c r="AEL15" s="18" t="s">
        <v>611</v>
      </c>
    </row>
    <row r="16" spans="1:818" ht="87" x14ac:dyDescent="0.35">
      <c r="A16" s="1">
        <v>45614.59480324074</v>
      </c>
      <c r="B16" s="2">
        <v>45614.616840277777</v>
      </c>
      <c r="C16" s="4">
        <v>100</v>
      </c>
      <c r="D16" s="4">
        <v>1903</v>
      </c>
      <c r="E16" s="3" t="s">
        <v>1640</v>
      </c>
      <c r="F16" s="2">
        <v>45614.616851053244</v>
      </c>
      <c r="G16" s="3" t="s">
        <v>1674</v>
      </c>
      <c r="H16" s="4">
        <v>0.89999997615814209</v>
      </c>
      <c r="I16" s="3" t="s">
        <v>1642</v>
      </c>
      <c r="J16" s="3" t="s">
        <v>1642</v>
      </c>
      <c r="K16" s="3" t="s">
        <v>1642</v>
      </c>
      <c r="L16" s="3" t="s">
        <v>1642</v>
      </c>
      <c r="M16" s="3" t="s">
        <v>1642</v>
      </c>
      <c r="N16" s="3" t="s">
        <v>1642</v>
      </c>
      <c r="O16" s="3" t="s">
        <v>110</v>
      </c>
      <c r="P16" s="3" t="s">
        <v>1643</v>
      </c>
      <c r="Q16" s="3" t="s">
        <v>1643</v>
      </c>
      <c r="R16" s="20" t="s">
        <v>110</v>
      </c>
      <c r="S16" s="127">
        <v>60</v>
      </c>
      <c r="T16" s="124"/>
      <c r="U16" s="3"/>
      <c r="V16" s="3" t="s">
        <v>20</v>
      </c>
      <c r="W16" s="3" t="s">
        <v>111</v>
      </c>
      <c r="X16" s="3" t="s">
        <v>47</v>
      </c>
      <c r="Y16" s="3" t="s">
        <v>106</v>
      </c>
      <c r="Z16" s="3" t="s">
        <v>10</v>
      </c>
      <c r="AA16" s="405">
        <v>206</v>
      </c>
      <c r="AB16" s="3" t="s">
        <v>25</v>
      </c>
      <c r="AC16" s="3" t="s">
        <v>111</v>
      </c>
      <c r="AD16" s="3" t="s">
        <v>111</v>
      </c>
      <c r="AE16" s="13" t="s">
        <v>1643</v>
      </c>
      <c r="AF16" s="20" t="s">
        <v>1643</v>
      </c>
      <c r="AG16" s="18" t="s">
        <v>110</v>
      </c>
      <c r="AH16" s="13" t="s">
        <v>110</v>
      </c>
      <c r="AI16" s="31" t="s">
        <v>110</v>
      </c>
      <c r="AJ16" s="13" t="s">
        <v>245</v>
      </c>
      <c r="AK16" s="3" t="s">
        <v>245</v>
      </c>
      <c r="AL16" s="3" t="s">
        <v>245</v>
      </c>
      <c r="AM16" s="411" t="s">
        <v>127</v>
      </c>
      <c r="AN16" s="3" t="s">
        <v>129</v>
      </c>
      <c r="AO16" s="3" t="s">
        <v>132</v>
      </c>
      <c r="AP16" s="3" t="s">
        <v>132</v>
      </c>
      <c r="AQ16" s="3" t="s">
        <v>132</v>
      </c>
      <c r="AR16" s="3" t="s">
        <v>132</v>
      </c>
      <c r="AS16" s="3" t="s">
        <v>132</v>
      </c>
      <c r="AT16" s="3" t="s">
        <v>132</v>
      </c>
      <c r="AU16" s="3" t="s">
        <v>132</v>
      </c>
      <c r="AV16" s="3" t="s">
        <v>132</v>
      </c>
      <c r="AW16" s="3" t="s">
        <v>132</v>
      </c>
      <c r="AX16" s="3" t="s">
        <v>132</v>
      </c>
      <c r="AY16" s="3" t="s">
        <v>206</v>
      </c>
      <c r="AZ16" s="3" t="s">
        <v>131</v>
      </c>
      <c r="BA16" s="3" t="s">
        <v>132</v>
      </c>
      <c r="BB16" s="3" t="s">
        <v>132</v>
      </c>
      <c r="BC16" s="3" t="s">
        <v>132</v>
      </c>
      <c r="BD16" s="3" t="s">
        <v>128</v>
      </c>
      <c r="BE16" s="3" t="s">
        <v>129</v>
      </c>
      <c r="BF16" s="3" t="s">
        <v>132</v>
      </c>
      <c r="BG16" s="3" t="s">
        <v>132</v>
      </c>
      <c r="BH16" s="3" t="s">
        <v>132</v>
      </c>
      <c r="BI16" s="3" t="s">
        <v>132</v>
      </c>
      <c r="BJ16" s="3" t="s">
        <v>132</v>
      </c>
      <c r="BK16" s="3" t="s">
        <v>129</v>
      </c>
      <c r="BL16" s="3" t="s">
        <v>132</v>
      </c>
      <c r="BM16" s="3" t="s">
        <v>132</v>
      </c>
      <c r="BN16" s="3" t="s">
        <v>132</v>
      </c>
      <c r="BO16" s="3" t="s">
        <v>132</v>
      </c>
      <c r="BP16" s="3" t="s">
        <v>132</v>
      </c>
      <c r="BQ16" s="3" t="s">
        <v>132</v>
      </c>
      <c r="BR16" s="3" t="s">
        <v>132</v>
      </c>
      <c r="BS16" s="3" t="s">
        <v>132</v>
      </c>
      <c r="BT16" s="3" t="s">
        <v>132</v>
      </c>
      <c r="BU16" s="3" t="s">
        <v>132</v>
      </c>
      <c r="BV16" s="3" t="s">
        <v>132</v>
      </c>
      <c r="BW16" s="3" t="s">
        <v>132</v>
      </c>
      <c r="BX16" s="3" t="s">
        <v>132</v>
      </c>
      <c r="BY16" s="3" t="s">
        <v>132</v>
      </c>
      <c r="BZ16" s="20" t="s">
        <v>1643</v>
      </c>
      <c r="CA16" s="8" t="s">
        <v>128</v>
      </c>
      <c r="CB16" s="3" t="s">
        <v>132</v>
      </c>
      <c r="CC16" s="3" t="s">
        <v>129</v>
      </c>
      <c r="CD16" s="3" t="s">
        <v>128</v>
      </c>
      <c r="CE16" s="3" t="s">
        <v>132</v>
      </c>
      <c r="CF16" s="3" t="s">
        <v>132</v>
      </c>
      <c r="CG16" s="3" t="s">
        <v>129</v>
      </c>
      <c r="CH16" s="3" t="s">
        <v>129</v>
      </c>
      <c r="CI16" s="3" t="s">
        <v>245</v>
      </c>
      <c r="CJ16" s="3" t="s">
        <v>129</v>
      </c>
      <c r="CK16" s="3" t="s">
        <v>132</v>
      </c>
      <c r="CL16" s="3" t="s">
        <v>132</v>
      </c>
      <c r="CM16" s="3" t="s">
        <v>132</v>
      </c>
      <c r="CN16" s="3" t="s">
        <v>128</v>
      </c>
      <c r="CO16" s="3" t="s">
        <v>245</v>
      </c>
      <c r="CP16" s="5" t="s">
        <v>1643</v>
      </c>
      <c r="CQ16" s="13" t="s">
        <v>196</v>
      </c>
      <c r="CR16" s="3" t="s">
        <v>198</v>
      </c>
      <c r="CS16" s="3" t="s">
        <v>200</v>
      </c>
      <c r="CT16" s="3" t="s">
        <v>201</v>
      </c>
      <c r="CU16" s="3" t="s">
        <v>203</v>
      </c>
      <c r="CV16" s="3" t="s">
        <v>207</v>
      </c>
      <c r="CW16" s="3" t="s">
        <v>210</v>
      </c>
      <c r="CX16" s="5" t="s">
        <v>1643</v>
      </c>
      <c r="CY16" s="13" t="s">
        <v>231</v>
      </c>
      <c r="CZ16" s="3" t="s">
        <v>232</v>
      </c>
      <c r="DA16" s="3" t="s">
        <v>233</v>
      </c>
      <c r="DB16" s="3" t="s">
        <v>234</v>
      </c>
      <c r="DC16" s="3" t="s">
        <v>235</v>
      </c>
      <c r="DD16" s="3" t="s">
        <v>1675</v>
      </c>
      <c r="DE16" s="3" t="s">
        <v>1643</v>
      </c>
      <c r="DF16" s="5" t="s">
        <v>1643</v>
      </c>
      <c r="DG16" s="13" t="s">
        <v>132</v>
      </c>
      <c r="DH16" s="3" t="s">
        <v>245</v>
      </c>
      <c r="DI16" s="3" t="s">
        <v>245</v>
      </c>
      <c r="DJ16" s="5" t="s">
        <v>245</v>
      </c>
      <c r="DK16" s="13" t="s">
        <v>132</v>
      </c>
      <c r="DL16" s="3" t="s">
        <v>132</v>
      </c>
      <c r="DM16" s="3" t="s">
        <v>132</v>
      </c>
      <c r="DN16" s="5" t="s">
        <v>132</v>
      </c>
      <c r="DO16" s="13" t="s">
        <v>132</v>
      </c>
      <c r="DP16" s="5" t="s">
        <v>132</v>
      </c>
      <c r="DQ16" s="13" t="s">
        <v>132</v>
      </c>
      <c r="DR16" s="3" t="s">
        <v>132</v>
      </c>
      <c r="DS16" s="3" t="s">
        <v>132</v>
      </c>
      <c r="DT16" s="5" t="s">
        <v>132</v>
      </c>
      <c r="DU16" s="13" t="s">
        <v>132</v>
      </c>
      <c r="DV16" s="206" t="s">
        <v>127</v>
      </c>
      <c r="DW16" s="3" t="s">
        <v>132</v>
      </c>
      <c r="DX16" s="3" t="s">
        <v>131</v>
      </c>
      <c r="DY16" s="5" t="s">
        <v>132</v>
      </c>
      <c r="DZ16" s="13" t="s">
        <v>132</v>
      </c>
      <c r="EA16" s="3" t="s">
        <v>132</v>
      </c>
      <c r="EB16" s="3" t="s">
        <v>132</v>
      </c>
      <c r="EC16" s="3" t="s">
        <v>132</v>
      </c>
      <c r="ED16" s="3" t="s">
        <v>132</v>
      </c>
      <c r="EE16" s="3" t="s">
        <v>132</v>
      </c>
      <c r="EF16" s="5" t="s">
        <v>132</v>
      </c>
      <c r="EG16" s="13" t="s">
        <v>131</v>
      </c>
      <c r="EH16" s="3" t="s">
        <v>131</v>
      </c>
      <c r="EI16" s="3" t="s">
        <v>132</v>
      </c>
      <c r="EJ16" s="3" t="s">
        <v>132</v>
      </c>
      <c r="EK16" s="3" t="s">
        <v>130</v>
      </c>
      <c r="EL16" s="20" t="s">
        <v>129</v>
      </c>
      <c r="EM16" s="13" t="s">
        <v>132</v>
      </c>
      <c r="EN16" s="3" t="s">
        <v>132</v>
      </c>
      <c r="EO16" s="3" t="s">
        <v>132</v>
      </c>
      <c r="EP16" s="3" t="s">
        <v>132</v>
      </c>
      <c r="EQ16" s="3" t="s">
        <v>132</v>
      </c>
      <c r="ER16" s="3" t="s">
        <v>132</v>
      </c>
      <c r="ES16" s="3" t="s">
        <v>132</v>
      </c>
      <c r="ET16" s="3" t="s">
        <v>132</v>
      </c>
      <c r="EU16" s="3" t="s">
        <v>132</v>
      </c>
      <c r="EV16" s="3" t="s">
        <v>132</v>
      </c>
      <c r="EW16" s="3" t="s">
        <v>132</v>
      </c>
      <c r="EX16" s="3" t="s">
        <v>132</v>
      </c>
      <c r="EY16" s="3" t="s">
        <v>132</v>
      </c>
      <c r="EZ16" s="5" t="s">
        <v>131</v>
      </c>
      <c r="FA16" s="8" t="s">
        <v>132</v>
      </c>
      <c r="FB16" s="3" t="s">
        <v>132</v>
      </c>
      <c r="FC16" s="3" t="s">
        <v>132</v>
      </c>
      <c r="FD16" s="3" t="s">
        <v>132</v>
      </c>
      <c r="FE16" s="3" t="s">
        <v>131</v>
      </c>
      <c r="FF16" s="3" t="s">
        <v>132</v>
      </c>
      <c r="FG16" s="3" t="s">
        <v>131</v>
      </c>
      <c r="FH16" s="3" t="s">
        <v>132</v>
      </c>
      <c r="FI16" s="5" t="s">
        <v>132</v>
      </c>
      <c r="FJ16" s="8" t="s">
        <v>132</v>
      </c>
      <c r="FK16" s="3" t="s">
        <v>132</v>
      </c>
      <c r="FL16" s="3" t="s">
        <v>132</v>
      </c>
      <c r="FM16" s="5" t="s">
        <v>132</v>
      </c>
      <c r="FN16" s="8" t="s">
        <v>132</v>
      </c>
      <c r="FO16" s="3" t="s">
        <v>132</v>
      </c>
      <c r="FP16" s="3" t="s">
        <v>131</v>
      </c>
      <c r="FQ16" s="5" t="s">
        <v>132</v>
      </c>
      <c r="FR16" s="16" t="s">
        <v>1643</v>
      </c>
      <c r="FS16" s="13" t="s">
        <v>353</v>
      </c>
      <c r="FT16" s="3" t="s">
        <v>354</v>
      </c>
      <c r="FU16" s="3" t="s">
        <v>355</v>
      </c>
      <c r="FV16" s="3" t="s">
        <v>1643</v>
      </c>
      <c r="FW16" s="20" t="s">
        <v>1643</v>
      </c>
      <c r="FX16" s="13" t="s">
        <v>110</v>
      </c>
      <c r="FY16" s="3" t="s">
        <v>110</v>
      </c>
      <c r="FZ16" s="3" t="s">
        <v>110</v>
      </c>
      <c r="GA16" s="3" t="s">
        <v>1676</v>
      </c>
      <c r="GB16" s="3" t="s">
        <v>111</v>
      </c>
      <c r="GC16" s="3" t="s">
        <v>110</v>
      </c>
      <c r="GD16" s="3" t="s">
        <v>110</v>
      </c>
      <c r="GE16" s="3" t="s">
        <v>110</v>
      </c>
      <c r="GF16" s="3" t="s">
        <v>110</v>
      </c>
      <c r="GG16" s="3" t="s">
        <v>111</v>
      </c>
      <c r="GH16" s="20" t="s">
        <v>1643</v>
      </c>
      <c r="GI16" s="18" t="s">
        <v>476</v>
      </c>
      <c r="GJ16" s="8" t="s">
        <v>1643</v>
      </c>
      <c r="GK16" s="3" t="s">
        <v>1643</v>
      </c>
      <c r="GL16" s="3" t="s">
        <v>486</v>
      </c>
      <c r="GM16" s="3" t="s">
        <v>489</v>
      </c>
      <c r="GN16" s="3" t="s">
        <v>492</v>
      </c>
      <c r="GO16" s="3" t="s">
        <v>495</v>
      </c>
      <c r="GP16" s="3" t="s">
        <v>496</v>
      </c>
      <c r="GQ16" s="3" t="s">
        <v>497</v>
      </c>
      <c r="GR16" s="3" t="s">
        <v>498</v>
      </c>
      <c r="GS16" s="20" t="s">
        <v>1643</v>
      </c>
      <c r="GT16" s="13" t="s">
        <v>1643</v>
      </c>
      <c r="GU16" s="3" t="s">
        <v>1643</v>
      </c>
      <c r="GV16" s="3" t="s">
        <v>1643</v>
      </c>
      <c r="GW16" s="3" t="s">
        <v>1643</v>
      </c>
      <c r="GX16" s="3" t="s">
        <v>1643</v>
      </c>
      <c r="GY16" s="3" t="s">
        <v>1643</v>
      </c>
      <c r="GZ16" s="3" t="s">
        <v>1643</v>
      </c>
      <c r="HA16" s="3" t="s">
        <v>1643</v>
      </c>
      <c r="HB16" s="3" t="s">
        <v>1643</v>
      </c>
      <c r="HC16" s="3" t="s">
        <v>1643</v>
      </c>
      <c r="HD16" s="3" t="s">
        <v>1643</v>
      </c>
      <c r="HE16" s="3" t="s">
        <v>1643</v>
      </c>
      <c r="HF16" s="3" t="s">
        <v>1643</v>
      </c>
      <c r="HG16" s="3" t="s">
        <v>1643</v>
      </c>
      <c r="HH16" s="3" t="s">
        <v>1643</v>
      </c>
      <c r="HI16" s="5" t="s">
        <v>1643</v>
      </c>
      <c r="HJ16" s="13" t="s">
        <v>1643</v>
      </c>
      <c r="HK16" s="3" t="s">
        <v>1643</v>
      </c>
      <c r="HL16" s="3" t="s">
        <v>1643</v>
      </c>
      <c r="HM16" s="3" t="s">
        <v>1643</v>
      </c>
      <c r="HN16" s="3" t="s">
        <v>1643</v>
      </c>
      <c r="HO16" s="3" t="s">
        <v>1643</v>
      </c>
      <c r="HP16" s="3" t="s">
        <v>1643</v>
      </c>
      <c r="HQ16" s="5" t="s">
        <v>1643</v>
      </c>
      <c r="HR16" s="13" t="s">
        <v>1643</v>
      </c>
      <c r="HS16" s="3" t="s">
        <v>1643</v>
      </c>
      <c r="HT16" s="3" t="s">
        <v>1643</v>
      </c>
      <c r="HU16" s="3" t="s">
        <v>1643</v>
      </c>
      <c r="HV16" s="3" t="s">
        <v>1643</v>
      </c>
      <c r="HW16" s="3" t="s">
        <v>1643</v>
      </c>
      <c r="HX16" s="3" t="s">
        <v>1643</v>
      </c>
      <c r="HY16" s="3" t="s">
        <v>1643</v>
      </c>
      <c r="HZ16" s="3" t="s">
        <v>1643</v>
      </c>
      <c r="IA16" s="3" t="s">
        <v>1643</v>
      </c>
      <c r="IB16" s="5" t="s">
        <v>1643</v>
      </c>
      <c r="IC16" s="13" t="s">
        <v>1643</v>
      </c>
      <c r="ID16" s="3" t="s">
        <v>1643</v>
      </c>
      <c r="IE16" s="3" t="s">
        <v>1643</v>
      </c>
      <c r="IF16" s="3" t="s">
        <v>1643</v>
      </c>
      <c r="IG16" s="3" t="s">
        <v>1643</v>
      </c>
      <c r="IH16" s="3" t="s">
        <v>1643</v>
      </c>
      <c r="II16" s="3" t="s">
        <v>1643</v>
      </c>
      <c r="IJ16" s="3" t="s">
        <v>1643</v>
      </c>
      <c r="IK16" s="3" t="s">
        <v>1643</v>
      </c>
      <c r="IL16" s="3" t="s">
        <v>1643</v>
      </c>
      <c r="IM16" s="3" t="s">
        <v>1643</v>
      </c>
      <c r="IN16" s="3" t="s">
        <v>1643</v>
      </c>
      <c r="IO16" s="3" t="s">
        <v>1643</v>
      </c>
      <c r="IP16" s="3" t="s">
        <v>1643</v>
      </c>
      <c r="IQ16" s="3" t="s">
        <v>1643</v>
      </c>
      <c r="IR16" s="3" t="s">
        <v>1643</v>
      </c>
      <c r="IS16" s="3" t="s">
        <v>1643</v>
      </c>
      <c r="IT16" s="3" t="s">
        <v>1643</v>
      </c>
      <c r="IU16" s="3" t="s">
        <v>1643</v>
      </c>
      <c r="IV16" s="3" t="s">
        <v>1643</v>
      </c>
      <c r="IW16" s="3" t="s">
        <v>1643</v>
      </c>
      <c r="IX16" s="3" t="s">
        <v>1643</v>
      </c>
      <c r="IY16" s="3" t="s">
        <v>1643</v>
      </c>
      <c r="IZ16" s="3" t="s">
        <v>1643</v>
      </c>
      <c r="JA16" s="3" t="s">
        <v>1643</v>
      </c>
      <c r="JB16" s="3" t="s">
        <v>1643</v>
      </c>
      <c r="JC16" s="3" t="s">
        <v>1643</v>
      </c>
      <c r="JD16" s="3" t="s">
        <v>1643</v>
      </c>
      <c r="JE16" s="3" t="s">
        <v>1643</v>
      </c>
      <c r="JF16" s="3" t="s">
        <v>1643</v>
      </c>
      <c r="JG16" s="3" t="s">
        <v>1643</v>
      </c>
      <c r="JH16" s="3" t="s">
        <v>1643</v>
      </c>
      <c r="JI16" s="3" t="s">
        <v>1643</v>
      </c>
      <c r="JJ16" s="3" t="s">
        <v>1643</v>
      </c>
      <c r="JK16" s="3" t="s">
        <v>1643</v>
      </c>
      <c r="JL16" s="3" t="s">
        <v>1643</v>
      </c>
      <c r="JM16" s="3" t="s">
        <v>1643</v>
      </c>
      <c r="JN16" s="3" t="s">
        <v>1643</v>
      </c>
      <c r="JO16" s="3" t="s">
        <v>1643</v>
      </c>
      <c r="JP16" s="3" t="s">
        <v>1643</v>
      </c>
      <c r="JQ16" s="3" t="s">
        <v>1643</v>
      </c>
      <c r="JR16" s="3" t="s">
        <v>1643</v>
      </c>
      <c r="JS16" s="3" t="s">
        <v>1643</v>
      </c>
      <c r="JT16" s="3" t="s">
        <v>1643</v>
      </c>
      <c r="JU16" s="3" t="s">
        <v>1643</v>
      </c>
      <c r="JV16" s="3" t="s">
        <v>1643</v>
      </c>
      <c r="JW16" s="3" t="s">
        <v>1643</v>
      </c>
      <c r="JX16" s="3" t="s">
        <v>1643</v>
      </c>
      <c r="JY16" s="3" t="s">
        <v>1643</v>
      </c>
      <c r="JZ16" s="3" t="s">
        <v>1643</v>
      </c>
      <c r="KA16" s="3" t="s">
        <v>1643</v>
      </c>
      <c r="KB16" s="3" t="s">
        <v>1643</v>
      </c>
      <c r="KC16" s="3" t="s">
        <v>1643</v>
      </c>
      <c r="KD16" s="3" t="s">
        <v>1643</v>
      </c>
      <c r="KE16" s="3" t="s">
        <v>1643</v>
      </c>
      <c r="KF16" s="3" t="s">
        <v>1643</v>
      </c>
      <c r="KG16" s="3" t="s">
        <v>1643</v>
      </c>
      <c r="KH16" s="3" t="s">
        <v>1643</v>
      </c>
      <c r="KI16" s="3" t="s">
        <v>1643</v>
      </c>
      <c r="KJ16" s="3" t="s">
        <v>1643</v>
      </c>
      <c r="KK16" s="3" t="s">
        <v>1643</v>
      </c>
      <c r="KL16" s="3" t="s">
        <v>1643</v>
      </c>
      <c r="KM16" s="3" t="s">
        <v>1643</v>
      </c>
      <c r="KN16" s="3" t="s">
        <v>1643</v>
      </c>
      <c r="KO16" s="5" t="s">
        <v>1643</v>
      </c>
      <c r="KP16" s="8" t="s">
        <v>1643</v>
      </c>
      <c r="KQ16" s="3" t="s">
        <v>1643</v>
      </c>
      <c r="KR16" s="3" t="s">
        <v>1643</v>
      </c>
      <c r="KS16" s="3" t="s">
        <v>1643</v>
      </c>
      <c r="KT16" s="3" t="s">
        <v>1643</v>
      </c>
      <c r="KU16" s="3" t="s">
        <v>1643</v>
      </c>
      <c r="KV16" s="20" t="s">
        <v>1643</v>
      </c>
      <c r="KW16" s="13" t="s">
        <v>1643</v>
      </c>
      <c r="KX16" s="3" t="s">
        <v>1643</v>
      </c>
      <c r="KY16" s="3" t="s">
        <v>1643</v>
      </c>
      <c r="KZ16" s="3" t="s">
        <v>1643</v>
      </c>
      <c r="LA16" s="3" t="s">
        <v>1643</v>
      </c>
      <c r="LB16" s="3" t="s">
        <v>1643</v>
      </c>
      <c r="LC16" s="3" t="s">
        <v>1643</v>
      </c>
      <c r="LD16" s="3" t="s">
        <v>1643</v>
      </c>
      <c r="LE16" s="3" t="s">
        <v>1643</v>
      </c>
      <c r="LF16" s="3" t="s">
        <v>1643</v>
      </c>
      <c r="LG16" s="3" t="s">
        <v>1643</v>
      </c>
      <c r="LH16" s="3" t="s">
        <v>1643</v>
      </c>
      <c r="LI16" s="3" t="s">
        <v>1643</v>
      </c>
      <c r="LJ16" s="3" t="s">
        <v>1643</v>
      </c>
      <c r="LK16" s="3" t="s">
        <v>1643</v>
      </c>
      <c r="LL16" s="3" t="s">
        <v>1643</v>
      </c>
      <c r="LM16" s="3" t="s">
        <v>1643</v>
      </c>
      <c r="LN16" s="3" t="s">
        <v>1643</v>
      </c>
      <c r="LO16" s="3" t="s">
        <v>1643</v>
      </c>
      <c r="LP16" s="3" t="s">
        <v>1643</v>
      </c>
      <c r="LQ16" s="3" t="s">
        <v>1643</v>
      </c>
      <c r="LR16" s="3" t="s">
        <v>1643</v>
      </c>
      <c r="LS16" s="3" t="s">
        <v>1643</v>
      </c>
      <c r="LT16" s="3" t="s">
        <v>1643</v>
      </c>
      <c r="LU16" s="3" t="s">
        <v>1643</v>
      </c>
      <c r="LV16" s="3" t="s">
        <v>1643</v>
      </c>
      <c r="LW16" s="3" t="s">
        <v>1643</v>
      </c>
      <c r="LX16" s="3" t="s">
        <v>1643</v>
      </c>
      <c r="LY16" s="3" t="s">
        <v>1643</v>
      </c>
      <c r="LZ16" s="3" t="s">
        <v>1643</v>
      </c>
      <c r="MA16" s="3" t="s">
        <v>1643</v>
      </c>
      <c r="MB16" s="3" t="s">
        <v>1643</v>
      </c>
      <c r="MC16" s="3" t="s">
        <v>1643</v>
      </c>
      <c r="MD16" s="3" t="s">
        <v>1643</v>
      </c>
      <c r="ME16" s="3" t="s">
        <v>1643</v>
      </c>
      <c r="MF16" s="20" t="s">
        <v>1643</v>
      </c>
      <c r="MG16" s="13"/>
      <c r="MH16" s="3"/>
      <c r="MI16" s="5"/>
      <c r="MJ16" s="18" t="s">
        <v>1643</v>
      </c>
      <c r="MK16" s="13" t="s">
        <v>1643</v>
      </c>
      <c r="ML16" s="3" t="s">
        <v>1643</v>
      </c>
      <c r="MM16" s="3" t="s">
        <v>1643</v>
      </c>
      <c r="MN16" s="3" t="s">
        <v>1643</v>
      </c>
      <c r="MO16" s="3" t="s">
        <v>1643</v>
      </c>
      <c r="MP16" s="3" t="s">
        <v>1643</v>
      </c>
      <c r="MQ16" s="3" t="s">
        <v>1643</v>
      </c>
      <c r="MR16" s="3" t="s">
        <v>1643</v>
      </c>
      <c r="MS16" s="3" t="s">
        <v>1643</v>
      </c>
      <c r="MT16" s="5" t="s">
        <v>1643</v>
      </c>
      <c r="MU16" s="8" t="s">
        <v>1643</v>
      </c>
      <c r="MV16" s="3" t="s">
        <v>1643</v>
      </c>
      <c r="MW16" s="3" t="s">
        <v>1643</v>
      </c>
      <c r="MX16" s="3" t="s">
        <v>1643</v>
      </c>
      <c r="MY16" s="20" t="s">
        <v>1643</v>
      </c>
      <c r="MZ16" s="13" t="s">
        <v>1643</v>
      </c>
      <c r="NA16" s="5" t="s">
        <v>1643</v>
      </c>
      <c r="NB16" s="13" t="s">
        <v>1643</v>
      </c>
      <c r="NC16" s="5" t="s">
        <v>1643</v>
      </c>
      <c r="ND16" s="13" t="s">
        <v>1643</v>
      </c>
      <c r="NE16" s="3" t="s">
        <v>1643</v>
      </c>
      <c r="NF16" s="3" t="s">
        <v>1643</v>
      </c>
      <c r="NG16" s="3" t="s">
        <v>1643</v>
      </c>
      <c r="NH16" s="3" t="s">
        <v>1643</v>
      </c>
      <c r="NI16" s="5" t="s">
        <v>1643</v>
      </c>
      <c r="NJ16" s="13" t="s">
        <v>1643</v>
      </c>
      <c r="NK16" s="3"/>
      <c r="NL16" s="3" t="s">
        <v>1643</v>
      </c>
      <c r="NM16" s="3" t="s">
        <v>1643</v>
      </c>
      <c r="NN16" s="3" t="s">
        <v>1643</v>
      </c>
      <c r="NO16" s="3" t="s">
        <v>1643</v>
      </c>
      <c r="NP16" s="3" t="s">
        <v>1643</v>
      </c>
      <c r="NQ16" s="5" t="s">
        <v>1643</v>
      </c>
      <c r="NR16" s="8" t="s">
        <v>1643</v>
      </c>
      <c r="NS16" s="8" t="s">
        <v>1643</v>
      </c>
      <c r="NT16" s="3" t="s">
        <v>1643</v>
      </c>
      <c r="NU16" s="3" t="s">
        <v>1643</v>
      </c>
      <c r="NV16" s="3" t="s">
        <v>1643</v>
      </c>
      <c r="NW16" s="3" t="s">
        <v>1643</v>
      </c>
      <c r="NX16" s="5" t="s">
        <v>1643</v>
      </c>
      <c r="NY16" s="13" t="s">
        <v>1643</v>
      </c>
      <c r="NZ16" s="8" t="s">
        <v>1643</v>
      </c>
      <c r="OA16" s="3" t="s">
        <v>1643</v>
      </c>
      <c r="OB16" s="3" t="s">
        <v>1643</v>
      </c>
      <c r="OC16" s="3" t="s">
        <v>1643</v>
      </c>
      <c r="OD16" s="3" t="s">
        <v>1643</v>
      </c>
      <c r="OE16" s="5" t="s">
        <v>1643</v>
      </c>
      <c r="OF16" s="13" t="s">
        <v>1643</v>
      </c>
      <c r="OG16" s="8" t="s">
        <v>1643</v>
      </c>
      <c r="OH16" s="3" t="s">
        <v>1643</v>
      </c>
      <c r="OI16" s="3" t="s">
        <v>1643</v>
      </c>
      <c r="OJ16" s="3" t="s">
        <v>1643</v>
      </c>
      <c r="OK16" s="3" t="s">
        <v>1643</v>
      </c>
      <c r="OL16" s="20" t="s">
        <v>1643</v>
      </c>
      <c r="OM16" s="13" t="s">
        <v>1643</v>
      </c>
      <c r="ON16" s="3" t="s">
        <v>1643</v>
      </c>
      <c r="OO16" s="3" t="s">
        <v>1643</v>
      </c>
      <c r="OP16" s="3" t="s">
        <v>1643</v>
      </c>
      <c r="OQ16" s="3" t="s">
        <v>1643</v>
      </c>
      <c r="OR16" s="3" t="s">
        <v>1643</v>
      </c>
      <c r="OS16" s="3" t="s">
        <v>1643</v>
      </c>
      <c r="OT16" s="3" t="s">
        <v>1643</v>
      </c>
      <c r="OU16" s="20" t="s">
        <v>1643</v>
      </c>
      <c r="OV16" s="13" t="s">
        <v>1643</v>
      </c>
      <c r="OW16" s="3"/>
      <c r="OX16" s="3" t="s">
        <v>1643</v>
      </c>
      <c r="OY16" s="3" t="s">
        <v>1643</v>
      </c>
      <c r="OZ16" s="3" t="s">
        <v>1643</v>
      </c>
      <c r="PA16" s="5" t="s">
        <v>1643</v>
      </c>
      <c r="PB16" s="8" t="s">
        <v>1643</v>
      </c>
      <c r="PC16" s="8" t="s">
        <v>1643</v>
      </c>
      <c r="PD16" s="3" t="s">
        <v>1643</v>
      </c>
      <c r="PE16" s="3" t="s">
        <v>1643</v>
      </c>
      <c r="PF16" s="5" t="s">
        <v>1643</v>
      </c>
      <c r="PG16" s="13" t="s">
        <v>1643</v>
      </c>
      <c r="PH16" s="3" t="s">
        <v>1643</v>
      </c>
      <c r="PI16" s="3" t="s">
        <v>1643</v>
      </c>
      <c r="PJ16" s="3" t="s">
        <v>1643</v>
      </c>
      <c r="PK16" s="3" t="s">
        <v>1643</v>
      </c>
      <c r="PL16" s="3" t="s">
        <v>1643</v>
      </c>
      <c r="PM16" s="3" t="s">
        <v>1643</v>
      </c>
      <c r="PN16" s="3" t="s">
        <v>1643</v>
      </c>
      <c r="PO16" s="20" t="s">
        <v>1643</v>
      </c>
      <c r="PP16" s="13" t="s">
        <v>1643</v>
      </c>
      <c r="PQ16" s="3" t="s">
        <v>1643</v>
      </c>
      <c r="PR16" s="3" t="s">
        <v>1643</v>
      </c>
      <c r="PS16" s="3" t="s">
        <v>1643</v>
      </c>
      <c r="PT16" s="3" t="s">
        <v>1643</v>
      </c>
      <c r="PU16" s="5" t="s">
        <v>1643</v>
      </c>
      <c r="PV16" s="13" t="s">
        <v>1643</v>
      </c>
      <c r="PW16" s="3" t="s">
        <v>1643</v>
      </c>
      <c r="PX16" s="3" t="s">
        <v>1643</v>
      </c>
      <c r="PY16" s="3" t="s">
        <v>1643</v>
      </c>
      <c r="PZ16" s="5" t="s">
        <v>1643</v>
      </c>
      <c r="QA16" s="13" t="s">
        <v>1643</v>
      </c>
      <c r="QB16" s="3" t="s">
        <v>1643</v>
      </c>
      <c r="QC16" s="3" t="s">
        <v>1643</v>
      </c>
      <c r="QD16" s="3" t="s">
        <v>1643</v>
      </c>
      <c r="QE16" s="3" t="s">
        <v>1643</v>
      </c>
      <c r="QF16" s="3" t="s">
        <v>1643</v>
      </c>
      <c r="QG16" s="3" t="s">
        <v>1643</v>
      </c>
      <c r="QH16" s="3" t="s">
        <v>1643</v>
      </c>
      <c r="QI16" s="5" t="s">
        <v>1643</v>
      </c>
      <c r="QJ16" s="13" t="s">
        <v>1643</v>
      </c>
      <c r="QK16" s="3" t="s">
        <v>1643</v>
      </c>
      <c r="QL16" s="3" t="s">
        <v>1643</v>
      </c>
      <c r="QM16" s="3" t="s">
        <v>1643</v>
      </c>
      <c r="QN16" s="3" t="s">
        <v>1643</v>
      </c>
      <c r="QO16" s="3" t="s">
        <v>1643</v>
      </c>
      <c r="QP16" s="20" t="s">
        <v>1643</v>
      </c>
      <c r="QQ16" s="13" t="s">
        <v>1643</v>
      </c>
      <c r="QR16" s="3" t="s">
        <v>1643</v>
      </c>
      <c r="QS16" s="3" t="s">
        <v>1643</v>
      </c>
      <c r="QT16" s="3" t="s">
        <v>1643</v>
      </c>
      <c r="QU16" s="20" t="s">
        <v>1643</v>
      </c>
      <c r="QV16" s="16" t="s">
        <v>1643</v>
      </c>
      <c r="QW16" s="13" t="s">
        <v>1643</v>
      </c>
      <c r="QX16" s="3" t="s">
        <v>1643</v>
      </c>
      <c r="QY16" s="3" t="s">
        <v>1643</v>
      </c>
      <c r="QZ16" s="3" t="s">
        <v>1643</v>
      </c>
      <c r="RA16" s="3" t="s">
        <v>1643</v>
      </c>
      <c r="RB16" s="3" t="s">
        <v>1643</v>
      </c>
      <c r="RC16" s="3" t="s">
        <v>1643</v>
      </c>
      <c r="RD16" s="3" t="s">
        <v>1643</v>
      </c>
      <c r="RE16" s="3" t="s">
        <v>1643</v>
      </c>
      <c r="RF16" s="3" t="s">
        <v>1643</v>
      </c>
      <c r="RG16" s="3" t="s">
        <v>1643</v>
      </c>
      <c r="RH16" s="3" t="s">
        <v>1643</v>
      </c>
      <c r="RI16" s="3" t="s">
        <v>1643</v>
      </c>
      <c r="RJ16" s="3" t="s">
        <v>1643</v>
      </c>
      <c r="RK16" s="3" t="s">
        <v>1643</v>
      </c>
      <c r="RL16" s="3" t="s">
        <v>1643</v>
      </c>
      <c r="RM16" s="3" t="s">
        <v>1643</v>
      </c>
      <c r="RN16" s="3" t="s">
        <v>1643</v>
      </c>
      <c r="RO16" s="3" t="s">
        <v>1643</v>
      </c>
      <c r="RP16" s="3" t="s">
        <v>1643</v>
      </c>
      <c r="RQ16" s="3" t="s">
        <v>1643</v>
      </c>
      <c r="RR16" s="3" t="s">
        <v>1643</v>
      </c>
      <c r="RS16" s="3" t="s">
        <v>1643</v>
      </c>
      <c r="RT16" s="3" t="s">
        <v>1643</v>
      </c>
      <c r="RU16" s="3" t="s">
        <v>1643</v>
      </c>
      <c r="RV16" s="3" t="s">
        <v>1643</v>
      </c>
      <c r="RW16" s="3" t="s">
        <v>1643</v>
      </c>
      <c r="RX16" s="3" t="s">
        <v>1643</v>
      </c>
      <c r="RY16" s="3" t="s">
        <v>1643</v>
      </c>
      <c r="RZ16" s="3" t="s">
        <v>1643</v>
      </c>
      <c r="SA16" s="3" t="s">
        <v>1643</v>
      </c>
      <c r="SB16" s="3" t="s">
        <v>1643</v>
      </c>
      <c r="SC16" s="3" t="s">
        <v>1643</v>
      </c>
      <c r="SD16" s="3" t="s">
        <v>1643</v>
      </c>
      <c r="SE16" s="3" t="s">
        <v>1643</v>
      </c>
      <c r="SF16" s="3" t="s">
        <v>1643</v>
      </c>
      <c r="SG16" s="3" t="s">
        <v>1643</v>
      </c>
      <c r="SH16" s="3" t="s">
        <v>1643</v>
      </c>
      <c r="SI16" s="3" t="s">
        <v>1643</v>
      </c>
      <c r="SJ16" s="3" t="s">
        <v>1643</v>
      </c>
      <c r="SK16" s="3" t="s">
        <v>1643</v>
      </c>
      <c r="SL16" s="3" t="s">
        <v>1643</v>
      </c>
      <c r="SM16" s="3" t="s">
        <v>1643</v>
      </c>
      <c r="SN16" s="3" t="s">
        <v>1643</v>
      </c>
      <c r="SO16" s="3" t="s">
        <v>1643</v>
      </c>
      <c r="SP16" s="20" t="s">
        <v>1643</v>
      </c>
      <c r="SQ16" s="13" t="s">
        <v>1643</v>
      </c>
      <c r="SR16" s="3" t="s">
        <v>1643</v>
      </c>
      <c r="SS16" s="3" t="s">
        <v>1643</v>
      </c>
      <c r="ST16" s="3" t="s">
        <v>1643</v>
      </c>
      <c r="SU16" s="3" t="s">
        <v>1643</v>
      </c>
      <c r="SV16" s="3" t="s">
        <v>1643</v>
      </c>
      <c r="SW16" s="3" t="s">
        <v>1643</v>
      </c>
      <c r="SX16" s="20" t="s">
        <v>1643</v>
      </c>
      <c r="SY16" s="13" t="s">
        <v>1643</v>
      </c>
      <c r="SZ16" s="3" t="s">
        <v>1643</v>
      </c>
      <c r="TA16" s="3" t="s">
        <v>1643</v>
      </c>
      <c r="TB16" s="3" t="s">
        <v>1643</v>
      </c>
      <c r="TC16" s="3" t="s">
        <v>1643</v>
      </c>
      <c r="TD16" s="3" t="s">
        <v>1643</v>
      </c>
      <c r="TE16" s="20" t="s">
        <v>1643</v>
      </c>
      <c r="TF16" s="13" t="s">
        <v>1643</v>
      </c>
      <c r="TG16" s="3" t="s">
        <v>1643</v>
      </c>
      <c r="TH16" s="3" t="s">
        <v>1643</v>
      </c>
      <c r="TI16" s="3" t="s">
        <v>1643</v>
      </c>
      <c r="TJ16" s="3" t="s">
        <v>1643</v>
      </c>
      <c r="TK16" s="3" t="s">
        <v>1643</v>
      </c>
      <c r="TL16" s="3" t="s">
        <v>1643</v>
      </c>
      <c r="TM16" s="3" t="s">
        <v>1643</v>
      </c>
      <c r="TN16" s="3" t="s">
        <v>1643</v>
      </c>
      <c r="TO16" s="3" t="s">
        <v>1643</v>
      </c>
      <c r="TP16" s="3" t="s">
        <v>1643</v>
      </c>
      <c r="TQ16" s="20" t="s">
        <v>1643</v>
      </c>
      <c r="TR16" s="13" t="s">
        <v>1643</v>
      </c>
      <c r="TS16" s="3" t="s">
        <v>1643</v>
      </c>
      <c r="TT16" s="5" t="s">
        <v>1643</v>
      </c>
      <c r="TU16" s="13" t="s">
        <v>1643</v>
      </c>
      <c r="TV16" s="3" t="s">
        <v>1643</v>
      </c>
      <c r="TW16" s="3" t="s">
        <v>1643</v>
      </c>
      <c r="TX16" s="3" t="s">
        <v>1643</v>
      </c>
      <c r="TY16" s="3" t="s">
        <v>1643</v>
      </c>
      <c r="TZ16" s="3" t="s">
        <v>1643</v>
      </c>
      <c r="UA16" s="3" t="s">
        <v>1643</v>
      </c>
      <c r="UB16" s="3" t="s">
        <v>1643</v>
      </c>
      <c r="UC16" s="3" t="s">
        <v>1643</v>
      </c>
      <c r="UD16" s="3" t="s">
        <v>1643</v>
      </c>
      <c r="UE16" s="3" t="s">
        <v>1643</v>
      </c>
      <c r="UF16" s="3" t="s">
        <v>1643</v>
      </c>
      <c r="UG16" s="3" t="s">
        <v>1643</v>
      </c>
      <c r="UH16" s="3" t="s">
        <v>1643</v>
      </c>
      <c r="UI16" s="3" t="s">
        <v>1643</v>
      </c>
      <c r="UJ16" s="5" t="s">
        <v>1643</v>
      </c>
      <c r="UK16" s="13" t="s">
        <v>1643</v>
      </c>
      <c r="UL16" s="3" t="s">
        <v>1643</v>
      </c>
      <c r="UM16" s="3" t="s">
        <v>1643</v>
      </c>
      <c r="UN16" s="3" t="s">
        <v>1643</v>
      </c>
      <c r="UO16" s="3" t="s">
        <v>1643</v>
      </c>
      <c r="UP16" s="3" t="s">
        <v>1643</v>
      </c>
      <c r="UQ16" s="3" t="s">
        <v>1643</v>
      </c>
      <c r="UR16" s="5" t="s">
        <v>1643</v>
      </c>
      <c r="US16" s="13" t="s">
        <v>1643</v>
      </c>
      <c r="UT16" s="3" t="s">
        <v>1643</v>
      </c>
      <c r="UU16" s="3" t="s">
        <v>1643</v>
      </c>
      <c r="UV16" s="3" t="s">
        <v>1643</v>
      </c>
      <c r="UW16" s="3" t="s">
        <v>1643</v>
      </c>
      <c r="UX16" s="3" t="s">
        <v>1643</v>
      </c>
      <c r="UY16" s="3" t="s">
        <v>1643</v>
      </c>
      <c r="UZ16" s="5" t="s">
        <v>1643</v>
      </c>
      <c r="VA16" s="13" t="s">
        <v>1643</v>
      </c>
      <c r="VB16" s="3" t="s">
        <v>1643</v>
      </c>
      <c r="VC16" s="3" t="s">
        <v>1643</v>
      </c>
      <c r="VD16" s="3" t="s">
        <v>1643</v>
      </c>
      <c r="VE16" s="3" t="s">
        <v>1643</v>
      </c>
      <c r="VF16" s="3" t="s">
        <v>1643</v>
      </c>
      <c r="VG16" s="3" t="s">
        <v>1643</v>
      </c>
      <c r="VH16" s="3" t="s">
        <v>1643</v>
      </c>
      <c r="VI16" s="3" t="s">
        <v>1643</v>
      </c>
      <c r="VJ16" s="3" t="s">
        <v>1643</v>
      </c>
      <c r="VK16" s="3" t="s">
        <v>1643</v>
      </c>
      <c r="VL16" s="3" t="s">
        <v>1643</v>
      </c>
      <c r="VM16" s="3" t="s">
        <v>1643</v>
      </c>
      <c r="VN16" s="3" t="s">
        <v>1643</v>
      </c>
      <c r="VO16" s="3" t="s">
        <v>1643</v>
      </c>
      <c r="VP16" s="3" t="s">
        <v>1643</v>
      </c>
      <c r="VQ16" s="3" t="s">
        <v>1643</v>
      </c>
      <c r="VR16" s="3" t="s">
        <v>1643</v>
      </c>
      <c r="VS16" s="3" t="s">
        <v>1643</v>
      </c>
      <c r="VT16" s="3" t="s">
        <v>1643</v>
      </c>
      <c r="VU16" s="3" t="s">
        <v>1643</v>
      </c>
      <c r="VV16" s="3" t="s">
        <v>1643</v>
      </c>
      <c r="VW16" s="3" t="s">
        <v>1643</v>
      </c>
      <c r="VX16" s="3" t="s">
        <v>1643</v>
      </c>
      <c r="VY16" s="3" t="s">
        <v>1643</v>
      </c>
      <c r="VZ16" s="3" t="s">
        <v>1643</v>
      </c>
      <c r="WA16" s="3" t="s">
        <v>1643</v>
      </c>
      <c r="WB16" s="3" t="s">
        <v>1643</v>
      </c>
      <c r="WC16" s="3" t="s">
        <v>1643</v>
      </c>
      <c r="WD16" s="3" t="s">
        <v>1643</v>
      </c>
      <c r="WE16" s="3" t="s">
        <v>1643</v>
      </c>
      <c r="WF16" s="3" t="s">
        <v>1643</v>
      </c>
      <c r="WG16" s="3" t="s">
        <v>1643</v>
      </c>
      <c r="WH16" s="3" t="s">
        <v>1643</v>
      </c>
      <c r="WI16" s="3" t="s">
        <v>1643</v>
      </c>
      <c r="WJ16" s="3" t="s">
        <v>1643</v>
      </c>
      <c r="WK16" s="3" t="s">
        <v>1643</v>
      </c>
      <c r="WL16" s="3" t="s">
        <v>1643</v>
      </c>
      <c r="WM16" s="3" t="s">
        <v>1643</v>
      </c>
      <c r="WN16" s="3" t="s">
        <v>1643</v>
      </c>
      <c r="WO16" s="3" t="s">
        <v>1643</v>
      </c>
      <c r="WP16" s="3" t="s">
        <v>1643</v>
      </c>
      <c r="WQ16" s="3" t="s">
        <v>1643</v>
      </c>
      <c r="WR16" s="3" t="s">
        <v>1643</v>
      </c>
      <c r="WS16" s="3" t="s">
        <v>1643</v>
      </c>
      <c r="WT16" s="3" t="s">
        <v>1643</v>
      </c>
      <c r="WU16" s="3" t="s">
        <v>1643</v>
      </c>
      <c r="WV16" s="3" t="s">
        <v>1643</v>
      </c>
      <c r="WW16" s="3" t="s">
        <v>1643</v>
      </c>
      <c r="WX16" s="3" t="s">
        <v>1643</v>
      </c>
      <c r="WY16" s="3" t="s">
        <v>1643</v>
      </c>
      <c r="WZ16" s="3" t="s">
        <v>1643</v>
      </c>
      <c r="XA16" s="3" t="s">
        <v>1643</v>
      </c>
      <c r="XB16" s="3" t="s">
        <v>1643</v>
      </c>
      <c r="XC16" s="3" t="s">
        <v>1643</v>
      </c>
      <c r="XD16" s="3" t="s">
        <v>1643</v>
      </c>
      <c r="XE16" s="3" t="s">
        <v>1643</v>
      </c>
      <c r="XF16" s="3" t="s">
        <v>1643</v>
      </c>
      <c r="XG16" s="3" t="s">
        <v>1643</v>
      </c>
      <c r="XH16" s="3" t="s">
        <v>1643</v>
      </c>
      <c r="XI16" s="3" t="s">
        <v>1643</v>
      </c>
      <c r="XJ16" s="3" t="s">
        <v>1643</v>
      </c>
      <c r="XK16" s="3" t="s">
        <v>1643</v>
      </c>
      <c r="XL16" s="3" t="s">
        <v>1643</v>
      </c>
      <c r="XM16" s="5" t="s">
        <v>1643</v>
      </c>
      <c r="XN16" s="13" t="s">
        <v>1643</v>
      </c>
      <c r="XO16" s="3" t="s">
        <v>1643</v>
      </c>
      <c r="XP16" s="3" t="s">
        <v>1643</v>
      </c>
      <c r="XQ16" s="3" t="s">
        <v>1643</v>
      </c>
      <c r="XR16" s="3" t="s">
        <v>1643</v>
      </c>
      <c r="XS16" s="3" t="s">
        <v>1643</v>
      </c>
      <c r="XT16" s="5" t="s">
        <v>1643</v>
      </c>
      <c r="XU16" s="13" t="s">
        <v>1643</v>
      </c>
      <c r="XV16" s="3" t="s">
        <v>1643</v>
      </c>
      <c r="XW16" s="3" t="s">
        <v>1643</v>
      </c>
      <c r="XX16" s="3" t="s">
        <v>1643</v>
      </c>
      <c r="XY16" s="3" t="s">
        <v>1643</v>
      </c>
      <c r="XZ16" s="3" t="s">
        <v>1643</v>
      </c>
      <c r="YA16" s="3" t="s">
        <v>1643</v>
      </c>
      <c r="YB16" s="3" t="s">
        <v>1643</v>
      </c>
      <c r="YC16" s="3" t="s">
        <v>1643</v>
      </c>
      <c r="YD16" s="3" t="s">
        <v>1643</v>
      </c>
      <c r="YE16" s="3" t="s">
        <v>1643</v>
      </c>
      <c r="YF16" s="3" t="s">
        <v>1643</v>
      </c>
      <c r="YG16" s="3" t="s">
        <v>1643</v>
      </c>
      <c r="YH16" s="3" t="s">
        <v>1643</v>
      </c>
      <c r="YI16" s="3" t="s">
        <v>1643</v>
      </c>
      <c r="YJ16" s="3" t="s">
        <v>1643</v>
      </c>
      <c r="YK16" s="3" t="s">
        <v>1643</v>
      </c>
      <c r="YL16" s="3" t="s">
        <v>1643</v>
      </c>
      <c r="YM16" s="3" t="s">
        <v>1643</v>
      </c>
      <c r="YN16" s="3" t="s">
        <v>1643</v>
      </c>
      <c r="YO16" s="3" t="s">
        <v>1643</v>
      </c>
      <c r="YP16" s="3" t="s">
        <v>1643</v>
      </c>
      <c r="YQ16" s="3" t="s">
        <v>1643</v>
      </c>
      <c r="YR16" s="3" t="s">
        <v>1643</v>
      </c>
      <c r="YS16" s="3" t="s">
        <v>1643</v>
      </c>
      <c r="YT16" s="3" t="s">
        <v>1643</v>
      </c>
      <c r="YU16" s="3" t="s">
        <v>1643</v>
      </c>
      <c r="YV16" s="3" t="s">
        <v>1643</v>
      </c>
      <c r="YW16" s="3" t="s">
        <v>1643</v>
      </c>
      <c r="YX16" s="3" t="s">
        <v>1643</v>
      </c>
      <c r="YY16" s="3" t="s">
        <v>1643</v>
      </c>
      <c r="YZ16" s="3" t="s">
        <v>1643</v>
      </c>
      <c r="ZA16" s="3" t="s">
        <v>1643</v>
      </c>
      <c r="ZB16" s="3" t="s">
        <v>1643</v>
      </c>
      <c r="ZC16" s="3" t="s">
        <v>1643</v>
      </c>
      <c r="ZD16" s="5" t="s">
        <v>1643</v>
      </c>
      <c r="ZE16" s="13"/>
      <c r="ZF16" s="3"/>
      <c r="ZG16" s="5"/>
      <c r="ZH16" s="18" t="s">
        <v>1643</v>
      </c>
      <c r="ZI16" s="13" t="s">
        <v>1643</v>
      </c>
      <c r="ZJ16" s="3" t="s">
        <v>1643</v>
      </c>
      <c r="ZK16" s="3" t="s">
        <v>1643</v>
      </c>
      <c r="ZL16" s="3" t="s">
        <v>1643</v>
      </c>
      <c r="ZM16" s="3" t="s">
        <v>1643</v>
      </c>
      <c r="ZN16" s="3" t="s">
        <v>1643</v>
      </c>
      <c r="ZO16" s="3" t="s">
        <v>1643</v>
      </c>
      <c r="ZP16" s="3" t="s">
        <v>1643</v>
      </c>
      <c r="ZQ16" s="3" t="s">
        <v>1643</v>
      </c>
      <c r="ZR16" s="5" t="s">
        <v>1643</v>
      </c>
      <c r="ZS16" s="13" t="s">
        <v>1643</v>
      </c>
      <c r="ZT16" s="3" t="s">
        <v>1643</v>
      </c>
      <c r="ZU16" s="3" t="s">
        <v>1643</v>
      </c>
      <c r="ZV16" s="3" t="s">
        <v>1643</v>
      </c>
      <c r="ZW16" s="3" t="s">
        <v>1643</v>
      </c>
      <c r="ZX16" s="3" t="s">
        <v>1643</v>
      </c>
      <c r="ZY16" s="3" t="s">
        <v>1643</v>
      </c>
      <c r="ZZ16" s="3" t="s">
        <v>1643</v>
      </c>
      <c r="AAA16" s="5" t="s">
        <v>1643</v>
      </c>
      <c r="AAB16" s="13" t="s">
        <v>1643</v>
      </c>
      <c r="AAC16" s="5" t="s">
        <v>1643</v>
      </c>
      <c r="AAD16" s="13" t="s">
        <v>1643</v>
      </c>
      <c r="AAE16" s="3" t="s">
        <v>1643</v>
      </c>
      <c r="AAF16" s="3" t="s">
        <v>1643</v>
      </c>
      <c r="AAG16" s="3" t="s">
        <v>1643</v>
      </c>
      <c r="AAH16" s="3" t="s">
        <v>1643</v>
      </c>
      <c r="AAI16" s="3" t="s">
        <v>1643</v>
      </c>
      <c r="AAJ16" s="5" t="s">
        <v>1643</v>
      </c>
      <c r="AAK16" s="13" t="s">
        <v>1643</v>
      </c>
      <c r="AAL16" s="13" t="s">
        <v>1643</v>
      </c>
      <c r="AAM16" s="3" t="s">
        <v>1643</v>
      </c>
      <c r="AAN16" s="3" t="s">
        <v>1643</v>
      </c>
      <c r="AAO16" s="3" t="s">
        <v>1643</v>
      </c>
      <c r="AAP16" s="3" t="s">
        <v>1643</v>
      </c>
      <c r="AAQ16" s="20"/>
      <c r="AAR16" s="5" t="s">
        <v>1643</v>
      </c>
      <c r="AAS16" s="13" t="s">
        <v>1643</v>
      </c>
      <c r="AAT16" s="3" t="s">
        <v>1643</v>
      </c>
      <c r="AAU16" s="3" t="s">
        <v>1643</v>
      </c>
      <c r="AAV16" s="3" t="s">
        <v>1643</v>
      </c>
      <c r="AAW16" s="3" t="s">
        <v>1643</v>
      </c>
      <c r="AAX16" s="3" t="s">
        <v>1643</v>
      </c>
      <c r="AAY16" s="5" t="s">
        <v>1643</v>
      </c>
      <c r="AAZ16" s="13" t="s">
        <v>1643</v>
      </c>
      <c r="ABA16" s="3" t="s">
        <v>1643</v>
      </c>
      <c r="ABB16" s="3" t="s">
        <v>1643</v>
      </c>
      <c r="ABC16" s="3" t="s">
        <v>1643</v>
      </c>
      <c r="ABD16" s="3" t="s">
        <v>1643</v>
      </c>
      <c r="ABE16" s="3" t="s">
        <v>1643</v>
      </c>
      <c r="ABF16" s="5" t="s">
        <v>1643</v>
      </c>
      <c r="ABG16" s="13" t="s">
        <v>1643</v>
      </c>
      <c r="ABH16" s="3" t="s">
        <v>1643</v>
      </c>
      <c r="ABI16" s="3" t="s">
        <v>1643</v>
      </c>
      <c r="ABJ16" s="3" t="s">
        <v>1643</v>
      </c>
      <c r="ABK16" s="3" t="s">
        <v>1643</v>
      </c>
      <c r="ABL16" s="3" t="s">
        <v>1643</v>
      </c>
      <c r="ABM16" s="5" t="s">
        <v>1643</v>
      </c>
      <c r="ABN16" s="13" t="s">
        <v>1643</v>
      </c>
      <c r="ABO16" s="3" t="s">
        <v>1643</v>
      </c>
      <c r="ABP16" s="3" t="s">
        <v>1643</v>
      </c>
      <c r="ABQ16" s="3" t="s">
        <v>1643</v>
      </c>
      <c r="ABR16" s="3" t="s">
        <v>1643</v>
      </c>
      <c r="ABS16" s="3" t="s">
        <v>1643</v>
      </c>
      <c r="ABT16" s="3" t="s">
        <v>1643</v>
      </c>
      <c r="ABU16" s="3" t="s">
        <v>1643</v>
      </c>
      <c r="ABV16" s="5" t="s">
        <v>1643</v>
      </c>
      <c r="ABW16" s="13" t="s">
        <v>1643</v>
      </c>
      <c r="ABX16" s="3" t="s">
        <v>1643</v>
      </c>
      <c r="ABY16" s="3" t="s">
        <v>1643</v>
      </c>
      <c r="ABZ16" s="3" t="s">
        <v>1643</v>
      </c>
      <c r="ACA16" s="3" t="s">
        <v>1643</v>
      </c>
      <c r="ACB16" s="5" t="s">
        <v>1643</v>
      </c>
      <c r="ACC16" s="13" t="s">
        <v>1643</v>
      </c>
      <c r="ACD16" s="3" t="s">
        <v>1643</v>
      </c>
      <c r="ACE16" s="3" t="s">
        <v>1643</v>
      </c>
      <c r="ACF16" s="3" t="s">
        <v>1643</v>
      </c>
      <c r="ACG16" s="5"/>
      <c r="ACH16" s="13" t="s">
        <v>1643</v>
      </c>
      <c r="ACI16" s="3" t="s">
        <v>1643</v>
      </c>
      <c r="ACJ16" s="3" t="s">
        <v>1643</v>
      </c>
      <c r="ACK16" s="3" t="s">
        <v>1643</v>
      </c>
      <c r="ACL16" s="5" t="s">
        <v>1643</v>
      </c>
      <c r="ACM16" s="13" t="s">
        <v>1643</v>
      </c>
      <c r="ACN16" s="3" t="s">
        <v>1643</v>
      </c>
      <c r="ACO16" s="3" t="s">
        <v>1643</v>
      </c>
      <c r="ACP16" s="3" t="s">
        <v>1643</v>
      </c>
      <c r="ACQ16" s="3" t="s">
        <v>1643</v>
      </c>
      <c r="ACR16" s="3" t="s">
        <v>1643</v>
      </c>
      <c r="ACS16" s="3" t="s">
        <v>1643</v>
      </c>
      <c r="ACT16" s="3" t="s">
        <v>1643</v>
      </c>
      <c r="ACU16" s="20" t="s">
        <v>1643</v>
      </c>
      <c r="ACV16" s="13" t="s">
        <v>1643</v>
      </c>
      <c r="ACW16" s="3" t="s">
        <v>1643</v>
      </c>
      <c r="ACX16" s="3" t="s">
        <v>1643</v>
      </c>
      <c r="ACY16" s="3" t="s">
        <v>1643</v>
      </c>
      <c r="ACZ16" s="3" t="s">
        <v>1643</v>
      </c>
      <c r="ADA16" s="5" t="s">
        <v>1643</v>
      </c>
      <c r="ADB16" s="13" t="s">
        <v>1643</v>
      </c>
      <c r="ADC16" s="8" t="s">
        <v>1643</v>
      </c>
      <c r="ADD16" s="3" t="s">
        <v>1643</v>
      </c>
      <c r="ADE16" s="3" t="s">
        <v>1643</v>
      </c>
      <c r="ADF16" s="5" t="s">
        <v>1643</v>
      </c>
      <c r="ADG16" s="13" t="s">
        <v>1643</v>
      </c>
      <c r="ADH16" s="8" t="s">
        <v>1643</v>
      </c>
      <c r="ADI16" s="3" t="s">
        <v>1643</v>
      </c>
      <c r="ADJ16" s="3" t="s">
        <v>1643</v>
      </c>
      <c r="ADK16" s="5" t="s">
        <v>1643</v>
      </c>
      <c r="ADL16" s="13" t="s">
        <v>1643</v>
      </c>
      <c r="ADM16" s="8" t="s">
        <v>1643</v>
      </c>
      <c r="ADN16" s="3" t="s">
        <v>1643</v>
      </c>
      <c r="ADO16" s="3" t="s">
        <v>1643</v>
      </c>
      <c r="ADP16" s="5" t="s">
        <v>1643</v>
      </c>
      <c r="ADQ16" s="13" t="s">
        <v>1643</v>
      </c>
      <c r="ADR16" s="3" t="s">
        <v>1643</v>
      </c>
      <c r="ADS16" s="3" t="s">
        <v>1643</v>
      </c>
      <c r="ADT16" s="3" t="s">
        <v>1643</v>
      </c>
      <c r="ADU16" s="3" t="s">
        <v>1643</v>
      </c>
      <c r="ADV16" s="3" t="s">
        <v>1643</v>
      </c>
      <c r="ADW16" s="3" t="s">
        <v>1643</v>
      </c>
      <c r="ADX16" s="3" t="s">
        <v>1643</v>
      </c>
      <c r="ADY16" s="5" t="s">
        <v>1643</v>
      </c>
      <c r="ADZ16" s="13" t="s">
        <v>1643</v>
      </c>
      <c r="AEA16" s="3" t="s">
        <v>1643</v>
      </c>
      <c r="AEB16" s="3" t="s">
        <v>1643</v>
      </c>
      <c r="AEC16" s="3" t="s">
        <v>1643</v>
      </c>
      <c r="AED16" s="3" t="s">
        <v>1643</v>
      </c>
      <c r="AEE16" s="3" t="s">
        <v>1643</v>
      </c>
      <c r="AEF16" s="5" t="s">
        <v>1643</v>
      </c>
      <c r="AEG16" s="13" t="s">
        <v>1643</v>
      </c>
      <c r="AEH16" s="3" t="s">
        <v>1643</v>
      </c>
      <c r="AEI16" s="3" t="s">
        <v>1643</v>
      </c>
      <c r="AEJ16" s="3" t="s">
        <v>1643</v>
      </c>
      <c r="AEK16" s="5" t="s">
        <v>1643</v>
      </c>
      <c r="AEL16" s="18" t="s">
        <v>1643</v>
      </c>
    </row>
    <row r="17" spans="1:818" ht="87" x14ac:dyDescent="0.35">
      <c r="A17" s="1">
        <v>45608.671168981484</v>
      </c>
      <c r="B17" s="2">
        <v>45608.687939814816</v>
      </c>
      <c r="C17" s="4">
        <v>26</v>
      </c>
      <c r="D17" s="4">
        <v>1448</v>
      </c>
      <c r="E17" s="3" t="s">
        <v>1677</v>
      </c>
      <c r="F17" s="2">
        <v>45615.687961284719</v>
      </c>
      <c r="G17" s="3" t="s">
        <v>1678</v>
      </c>
      <c r="H17" s="4">
        <v>0.80000001192092896</v>
      </c>
      <c r="I17" s="3" t="s">
        <v>1642</v>
      </c>
      <c r="J17" s="3" t="s">
        <v>1642</v>
      </c>
      <c r="K17" s="3" t="s">
        <v>1642</v>
      </c>
      <c r="L17" s="3" t="s">
        <v>1642</v>
      </c>
      <c r="M17" s="3" t="s">
        <v>1642</v>
      </c>
      <c r="N17" s="3" t="s">
        <v>1642</v>
      </c>
      <c r="O17" s="3" t="s">
        <v>111</v>
      </c>
      <c r="P17" s="3" t="s">
        <v>110</v>
      </c>
      <c r="Q17" s="3" t="s">
        <v>11</v>
      </c>
      <c r="R17" s="20" t="s">
        <v>110</v>
      </c>
      <c r="S17" s="127">
        <v>59</v>
      </c>
      <c r="T17" s="124"/>
      <c r="U17" s="3"/>
      <c r="V17" s="3" t="s">
        <v>20</v>
      </c>
      <c r="W17" s="3" t="s">
        <v>110</v>
      </c>
      <c r="X17" s="3" t="s">
        <v>41</v>
      </c>
      <c r="Y17" s="3" t="s">
        <v>101</v>
      </c>
      <c r="Z17" s="3" t="s">
        <v>10</v>
      </c>
      <c r="AA17" s="405">
        <v>235</v>
      </c>
      <c r="AB17" s="3" t="s">
        <v>25</v>
      </c>
      <c r="AC17" s="3" t="s">
        <v>111</v>
      </c>
      <c r="AD17" s="3" t="s">
        <v>110</v>
      </c>
      <c r="AE17" s="13" t="s">
        <v>110</v>
      </c>
      <c r="AF17" s="20" t="s">
        <v>111</v>
      </c>
      <c r="AG17" s="18" t="s">
        <v>1643</v>
      </c>
      <c r="AH17" s="13"/>
      <c r="AI17" s="31"/>
      <c r="AJ17" s="13" t="s">
        <v>1643</v>
      </c>
      <c r="AK17" s="3" t="s">
        <v>1643</v>
      </c>
      <c r="AL17" s="3" t="s">
        <v>1643</v>
      </c>
      <c r="AM17" s="3" t="s">
        <v>1643</v>
      </c>
      <c r="AN17" s="3" t="s">
        <v>1643</v>
      </c>
      <c r="AO17" s="3" t="s">
        <v>1643</v>
      </c>
      <c r="AP17" s="3" t="s">
        <v>1643</v>
      </c>
      <c r="AQ17" s="3" t="s">
        <v>1643</v>
      </c>
      <c r="AR17" s="3" t="s">
        <v>1643</v>
      </c>
      <c r="AS17" s="3" t="s">
        <v>1643</v>
      </c>
      <c r="AT17" s="3" t="s">
        <v>1643</v>
      </c>
      <c r="AU17" s="3" t="s">
        <v>1643</v>
      </c>
      <c r="AV17" s="3" t="s">
        <v>1643</v>
      </c>
      <c r="AW17" s="3" t="s">
        <v>1643</v>
      </c>
      <c r="AX17" s="3" t="s">
        <v>1643</v>
      </c>
      <c r="AY17" s="3" t="s">
        <v>1643</v>
      </c>
      <c r="AZ17" s="3" t="s">
        <v>1643</v>
      </c>
      <c r="BA17" s="3" t="s">
        <v>1643</v>
      </c>
      <c r="BB17" s="3" t="s">
        <v>1643</v>
      </c>
      <c r="BC17" s="3" t="s">
        <v>1643</v>
      </c>
      <c r="BD17" s="3" t="s">
        <v>1643</v>
      </c>
      <c r="BE17" s="3" t="s">
        <v>1643</v>
      </c>
      <c r="BF17" s="3" t="s">
        <v>1643</v>
      </c>
      <c r="BG17" s="3" t="s">
        <v>1643</v>
      </c>
      <c r="BH17" s="3" t="s">
        <v>1643</v>
      </c>
      <c r="BI17" s="3" t="s">
        <v>1643</v>
      </c>
      <c r="BJ17" s="3" t="s">
        <v>1643</v>
      </c>
      <c r="BK17" s="3" t="s">
        <v>1643</v>
      </c>
      <c r="BL17" s="3" t="s">
        <v>1643</v>
      </c>
      <c r="BM17" s="3" t="s">
        <v>1643</v>
      </c>
      <c r="BN17" s="3" t="s">
        <v>1643</v>
      </c>
      <c r="BO17" s="3" t="s">
        <v>1643</v>
      </c>
      <c r="BP17" s="3" t="s">
        <v>1643</v>
      </c>
      <c r="BQ17" s="3" t="s">
        <v>1643</v>
      </c>
      <c r="BR17" s="3" t="s">
        <v>1643</v>
      </c>
      <c r="BS17" s="3" t="s">
        <v>1643</v>
      </c>
      <c r="BT17" s="3" t="s">
        <v>1643</v>
      </c>
      <c r="BU17" s="3" t="s">
        <v>1643</v>
      </c>
      <c r="BV17" s="3" t="s">
        <v>1643</v>
      </c>
      <c r="BW17" s="3" t="s">
        <v>1643</v>
      </c>
      <c r="BX17" s="3" t="s">
        <v>1643</v>
      </c>
      <c r="BY17" s="3" t="s">
        <v>1643</v>
      </c>
      <c r="BZ17" s="20" t="s">
        <v>1643</v>
      </c>
      <c r="CA17" s="206" t="s">
        <v>127</v>
      </c>
      <c r="CB17" s="206" t="s">
        <v>127</v>
      </c>
      <c r="CC17" s="206" t="s">
        <v>127</v>
      </c>
      <c r="CD17" s="3" t="s">
        <v>131</v>
      </c>
      <c r="CE17" s="3" t="s">
        <v>131</v>
      </c>
      <c r="CF17" s="3" t="s">
        <v>131</v>
      </c>
      <c r="CG17" s="3" t="s">
        <v>131</v>
      </c>
      <c r="CH17" s="3" t="s">
        <v>131</v>
      </c>
      <c r="CI17" s="206" t="s">
        <v>127</v>
      </c>
      <c r="CJ17" s="3" t="s">
        <v>131</v>
      </c>
      <c r="CK17" s="3" t="s">
        <v>131</v>
      </c>
      <c r="CL17" s="3" t="s">
        <v>131</v>
      </c>
      <c r="CM17" s="3" t="s">
        <v>131</v>
      </c>
      <c r="CN17" s="3" t="s">
        <v>131</v>
      </c>
      <c r="CO17" s="3" t="s">
        <v>131</v>
      </c>
      <c r="CP17" s="5" t="s">
        <v>1643</v>
      </c>
      <c r="CQ17" s="13" t="s">
        <v>196</v>
      </c>
      <c r="CR17" s="3" t="s">
        <v>198</v>
      </c>
      <c r="CS17" s="3" t="s">
        <v>200</v>
      </c>
      <c r="CT17" s="3" t="s">
        <v>201</v>
      </c>
      <c r="CU17" s="3" t="s">
        <v>203</v>
      </c>
      <c r="CV17" s="3" t="s">
        <v>207</v>
      </c>
      <c r="CW17" s="3" t="s">
        <v>210</v>
      </c>
      <c r="CX17" s="5" t="s">
        <v>1643</v>
      </c>
      <c r="CY17" s="13" t="s">
        <v>231</v>
      </c>
      <c r="CZ17" s="3" t="s">
        <v>232</v>
      </c>
      <c r="DA17" s="3" t="s">
        <v>233</v>
      </c>
      <c r="DB17" s="3" t="s">
        <v>234</v>
      </c>
      <c r="DC17" s="3" t="s">
        <v>235</v>
      </c>
      <c r="DD17" s="3" t="s">
        <v>1643</v>
      </c>
      <c r="DE17" s="3" t="s">
        <v>1643</v>
      </c>
      <c r="DF17" s="5" t="s">
        <v>1643</v>
      </c>
      <c r="DG17" s="13" t="s">
        <v>132</v>
      </c>
      <c r="DH17" s="3" t="s">
        <v>132</v>
      </c>
      <c r="DI17" s="3" t="s">
        <v>132</v>
      </c>
      <c r="DJ17" s="5" t="s">
        <v>132</v>
      </c>
      <c r="DK17" s="13" t="s">
        <v>132</v>
      </c>
      <c r="DL17" s="3" t="s">
        <v>132</v>
      </c>
      <c r="DM17" s="3" t="s">
        <v>132</v>
      </c>
      <c r="DN17" s="5" t="s">
        <v>132</v>
      </c>
      <c r="DO17" s="13" t="s">
        <v>132</v>
      </c>
      <c r="DP17" s="5" t="s">
        <v>132</v>
      </c>
      <c r="DQ17" s="13" t="s">
        <v>132</v>
      </c>
      <c r="DR17" s="3" t="s">
        <v>132</v>
      </c>
      <c r="DS17" s="3" t="s">
        <v>132</v>
      </c>
      <c r="DT17" s="5" t="s">
        <v>132</v>
      </c>
      <c r="DU17" s="13" t="s">
        <v>129</v>
      </c>
      <c r="DV17" s="3" t="s">
        <v>131</v>
      </c>
      <c r="DW17" s="3" t="s">
        <v>131</v>
      </c>
      <c r="DX17" s="3" t="s">
        <v>132</v>
      </c>
      <c r="DY17" s="5" t="s">
        <v>132</v>
      </c>
      <c r="DZ17" s="13" t="s">
        <v>132</v>
      </c>
      <c r="EA17" s="3" t="s">
        <v>132</v>
      </c>
      <c r="EB17" s="3" t="s">
        <v>132</v>
      </c>
      <c r="EC17" s="3" t="s">
        <v>132</v>
      </c>
      <c r="ED17" s="3" t="s">
        <v>131</v>
      </c>
      <c r="EE17" s="3" t="s">
        <v>132</v>
      </c>
      <c r="EF17" s="5" t="s">
        <v>132</v>
      </c>
      <c r="EG17" s="13" t="s">
        <v>132</v>
      </c>
      <c r="EH17" s="3" t="s">
        <v>132</v>
      </c>
      <c r="EI17" s="3" t="s">
        <v>132</v>
      </c>
      <c r="EJ17" s="3" t="s">
        <v>132</v>
      </c>
      <c r="EK17" s="3" t="s">
        <v>131</v>
      </c>
      <c r="EL17" s="20" t="s">
        <v>132</v>
      </c>
      <c r="EM17" s="13" t="s">
        <v>132</v>
      </c>
      <c r="EN17" s="3" t="s">
        <v>132</v>
      </c>
      <c r="EO17" s="3" t="s">
        <v>132</v>
      </c>
      <c r="EP17" s="3" t="s">
        <v>132</v>
      </c>
      <c r="EQ17" s="3" t="s">
        <v>132</v>
      </c>
      <c r="ER17" s="3" t="s">
        <v>132</v>
      </c>
      <c r="ES17" s="3" t="s">
        <v>132</v>
      </c>
      <c r="ET17" s="3" t="s">
        <v>132</v>
      </c>
      <c r="EU17" s="3" t="s">
        <v>132</v>
      </c>
      <c r="EV17" s="3" t="s">
        <v>132</v>
      </c>
      <c r="EW17" s="3" t="s">
        <v>132</v>
      </c>
      <c r="EX17" s="3" t="s">
        <v>132</v>
      </c>
      <c r="EY17" s="3" t="s">
        <v>132</v>
      </c>
      <c r="EZ17" s="5" t="s">
        <v>132</v>
      </c>
      <c r="FA17" s="8" t="s">
        <v>131</v>
      </c>
      <c r="FB17" s="3" t="s">
        <v>132</v>
      </c>
      <c r="FC17" s="3" t="s">
        <v>132</v>
      </c>
      <c r="FD17" s="3" t="s">
        <v>131</v>
      </c>
      <c r="FE17" s="3" t="s">
        <v>132</v>
      </c>
      <c r="FF17" s="3" t="s">
        <v>1665</v>
      </c>
      <c r="FG17" s="3" t="s">
        <v>1665</v>
      </c>
      <c r="FH17" s="3" t="s">
        <v>132</v>
      </c>
      <c r="FI17" s="5" t="s">
        <v>132</v>
      </c>
      <c r="FJ17" s="8" t="s">
        <v>131</v>
      </c>
      <c r="FK17" s="3" t="s">
        <v>129</v>
      </c>
      <c r="FL17" s="3" t="s">
        <v>131</v>
      </c>
      <c r="FM17" s="5" t="s">
        <v>131</v>
      </c>
      <c r="FN17" s="8" t="s">
        <v>131</v>
      </c>
      <c r="FO17" s="3" t="s">
        <v>131</v>
      </c>
      <c r="FP17" s="3" t="s">
        <v>131</v>
      </c>
      <c r="FQ17" s="5" t="s">
        <v>131</v>
      </c>
      <c r="FR17" s="16" t="s">
        <v>1643</v>
      </c>
      <c r="FS17" s="13" t="s">
        <v>1643</v>
      </c>
      <c r="FT17" s="3" t="s">
        <v>1643</v>
      </c>
      <c r="FU17" s="3" t="s">
        <v>1643</v>
      </c>
      <c r="FV17" s="3" t="s">
        <v>1643</v>
      </c>
      <c r="FW17" s="20" t="s">
        <v>1643</v>
      </c>
      <c r="FX17" s="13" t="s">
        <v>1643</v>
      </c>
      <c r="FY17" s="3" t="s">
        <v>1643</v>
      </c>
      <c r="FZ17" s="3" t="s">
        <v>1643</v>
      </c>
      <c r="GA17" s="3" t="s">
        <v>1643</v>
      </c>
      <c r="GB17" s="3" t="s">
        <v>1643</v>
      </c>
      <c r="GC17" s="3" t="s">
        <v>1643</v>
      </c>
      <c r="GD17" s="3" t="s">
        <v>1643</v>
      </c>
      <c r="GE17" s="3" t="s">
        <v>1643</v>
      </c>
      <c r="GF17" s="3" t="s">
        <v>1643</v>
      </c>
      <c r="GG17" s="3" t="s">
        <v>1643</v>
      </c>
      <c r="GH17" s="20" t="s">
        <v>1643</v>
      </c>
      <c r="GI17" s="18" t="s">
        <v>1643</v>
      </c>
      <c r="GJ17" s="8" t="s">
        <v>1643</v>
      </c>
      <c r="GK17" s="3" t="s">
        <v>1643</v>
      </c>
      <c r="GL17" s="3" t="s">
        <v>1643</v>
      </c>
      <c r="GM17" s="3" t="s">
        <v>1643</v>
      </c>
      <c r="GN17" s="3" t="s">
        <v>1643</v>
      </c>
      <c r="GO17" s="3" t="s">
        <v>1643</v>
      </c>
      <c r="GP17" s="3" t="s">
        <v>1643</v>
      </c>
      <c r="GQ17" s="3" t="s">
        <v>1643</v>
      </c>
      <c r="GR17" s="3" t="s">
        <v>1643</v>
      </c>
      <c r="GS17" s="20" t="s">
        <v>1643</v>
      </c>
      <c r="GT17" s="13" t="s">
        <v>1643</v>
      </c>
      <c r="GU17" s="3" t="s">
        <v>1643</v>
      </c>
      <c r="GV17" s="3" t="s">
        <v>1643</v>
      </c>
      <c r="GW17" s="3" t="s">
        <v>1643</v>
      </c>
      <c r="GX17" s="3" t="s">
        <v>1643</v>
      </c>
      <c r="GY17" s="3" t="s">
        <v>1643</v>
      </c>
      <c r="GZ17" s="3" t="s">
        <v>1643</v>
      </c>
      <c r="HA17" s="3" t="s">
        <v>1643</v>
      </c>
      <c r="HB17" s="3" t="s">
        <v>1643</v>
      </c>
      <c r="HC17" s="3" t="s">
        <v>1643</v>
      </c>
      <c r="HD17" s="3" t="s">
        <v>1643</v>
      </c>
      <c r="HE17" s="3" t="s">
        <v>1643</v>
      </c>
      <c r="HF17" s="3" t="s">
        <v>1643</v>
      </c>
      <c r="HG17" s="3" t="s">
        <v>1643</v>
      </c>
      <c r="HH17" s="3" t="s">
        <v>1643</v>
      </c>
      <c r="HI17" s="5" t="s">
        <v>1643</v>
      </c>
      <c r="HJ17" s="13" t="s">
        <v>1643</v>
      </c>
      <c r="HK17" s="3" t="s">
        <v>1643</v>
      </c>
      <c r="HL17" s="3" t="s">
        <v>1643</v>
      </c>
      <c r="HM17" s="3" t="s">
        <v>1643</v>
      </c>
      <c r="HN17" s="3" t="s">
        <v>1643</v>
      </c>
      <c r="HO17" s="3" t="s">
        <v>1643</v>
      </c>
      <c r="HP17" s="3" t="s">
        <v>1643</v>
      </c>
      <c r="HQ17" s="5" t="s">
        <v>1643</v>
      </c>
      <c r="HR17" s="13" t="s">
        <v>1643</v>
      </c>
      <c r="HS17" s="3" t="s">
        <v>1643</v>
      </c>
      <c r="HT17" s="3" t="s">
        <v>1643</v>
      </c>
      <c r="HU17" s="3" t="s">
        <v>1643</v>
      </c>
      <c r="HV17" s="3" t="s">
        <v>1643</v>
      </c>
      <c r="HW17" s="3" t="s">
        <v>1643</v>
      </c>
      <c r="HX17" s="3" t="s">
        <v>1643</v>
      </c>
      <c r="HY17" s="3" t="s">
        <v>1643</v>
      </c>
      <c r="HZ17" s="3" t="s">
        <v>1643</v>
      </c>
      <c r="IA17" s="3" t="s">
        <v>1643</v>
      </c>
      <c r="IB17" s="5" t="s">
        <v>1643</v>
      </c>
      <c r="IC17" s="13" t="s">
        <v>1643</v>
      </c>
      <c r="ID17" s="3" t="s">
        <v>1643</v>
      </c>
      <c r="IE17" s="3" t="s">
        <v>1643</v>
      </c>
      <c r="IF17" s="3" t="s">
        <v>1643</v>
      </c>
      <c r="IG17" s="3" t="s">
        <v>1643</v>
      </c>
      <c r="IH17" s="3" t="s">
        <v>1643</v>
      </c>
      <c r="II17" s="3" t="s">
        <v>1643</v>
      </c>
      <c r="IJ17" s="3" t="s">
        <v>1643</v>
      </c>
      <c r="IK17" s="3" t="s">
        <v>1643</v>
      </c>
      <c r="IL17" s="3" t="s">
        <v>1643</v>
      </c>
      <c r="IM17" s="3" t="s">
        <v>1643</v>
      </c>
      <c r="IN17" s="3" t="s">
        <v>1643</v>
      </c>
      <c r="IO17" s="3" t="s">
        <v>1643</v>
      </c>
      <c r="IP17" s="3" t="s">
        <v>1643</v>
      </c>
      <c r="IQ17" s="3" t="s">
        <v>1643</v>
      </c>
      <c r="IR17" s="3" t="s">
        <v>1643</v>
      </c>
      <c r="IS17" s="3" t="s">
        <v>1643</v>
      </c>
      <c r="IT17" s="3" t="s">
        <v>1643</v>
      </c>
      <c r="IU17" s="3" t="s">
        <v>1643</v>
      </c>
      <c r="IV17" s="3" t="s">
        <v>1643</v>
      </c>
      <c r="IW17" s="3" t="s">
        <v>1643</v>
      </c>
      <c r="IX17" s="3" t="s">
        <v>1643</v>
      </c>
      <c r="IY17" s="3" t="s">
        <v>1643</v>
      </c>
      <c r="IZ17" s="3" t="s">
        <v>1643</v>
      </c>
      <c r="JA17" s="3" t="s">
        <v>1643</v>
      </c>
      <c r="JB17" s="3" t="s">
        <v>1643</v>
      </c>
      <c r="JC17" s="3" t="s">
        <v>1643</v>
      </c>
      <c r="JD17" s="3" t="s">
        <v>1643</v>
      </c>
      <c r="JE17" s="3" t="s">
        <v>1643</v>
      </c>
      <c r="JF17" s="3" t="s">
        <v>1643</v>
      </c>
      <c r="JG17" s="3" t="s">
        <v>1643</v>
      </c>
      <c r="JH17" s="3" t="s">
        <v>1643</v>
      </c>
      <c r="JI17" s="3" t="s">
        <v>1643</v>
      </c>
      <c r="JJ17" s="3" t="s">
        <v>1643</v>
      </c>
      <c r="JK17" s="3" t="s">
        <v>1643</v>
      </c>
      <c r="JL17" s="3" t="s">
        <v>1643</v>
      </c>
      <c r="JM17" s="3" t="s">
        <v>1643</v>
      </c>
      <c r="JN17" s="3" t="s">
        <v>1643</v>
      </c>
      <c r="JO17" s="3" t="s">
        <v>1643</v>
      </c>
      <c r="JP17" s="3" t="s">
        <v>1643</v>
      </c>
      <c r="JQ17" s="3" t="s">
        <v>1643</v>
      </c>
      <c r="JR17" s="3" t="s">
        <v>1643</v>
      </c>
      <c r="JS17" s="3" t="s">
        <v>1643</v>
      </c>
      <c r="JT17" s="3" t="s">
        <v>1643</v>
      </c>
      <c r="JU17" s="3" t="s">
        <v>1643</v>
      </c>
      <c r="JV17" s="3" t="s">
        <v>1643</v>
      </c>
      <c r="JW17" s="3" t="s">
        <v>1643</v>
      </c>
      <c r="JX17" s="3" t="s">
        <v>1643</v>
      </c>
      <c r="JY17" s="3" t="s">
        <v>1643</v>
      </c>
      <c r="JZ17" s="3" t="s">
        <v>1643</v>
      </c>
      <c r="KA17" s="3" t="s">
        <v>1643</v>
      </c>
      <c r="KB17" s="3" t="s">
        <v>1643</v>
      </c>
      <c r="KC17" s="3" t="s">
        <v>1643</v>
      </c>
      <c r="KD17" s="3" t="s">
        <v>1643</v>
      </c>
      <c r="KE17" s="3" t="s">
        <v>1643</v>
      </c>
      <c r="KF17" s="3" t="s">
        <v>1643</v>
      </c>
      <c r="KG17" s="3" t="s">
        <v>1643</v>
      </c>
      <c r="KH17" s="3" t="s">
        <v>1643</v>
      </c>
      <c r="KI17" s="3" t="s">
        <v>1643</v>
      </c>
      <c r="KJ17" s="3" t="s">
        <v>1643</v>
      </c>
      <c r="KK17" s="3" t="s">
        <v>1643</v>
      </c>
      <c r="KL17" s="3" t="s">
        <v>1643</v>
      </c>
      <c r="KM17" s="3" t="s">
        <v>1643</v>
      </c>
      <c r="KN17" s="3" t="s">
        <v>1643</v>
      </c>
      <c r="KO17" s="5" t="s">
        <v>1643</v>
      </c>
      <c r="KP17" s="8" t="s">
        <v>1643</v>
      </c>
      <c r="KQ17" s="3" t="s">
        <v>1643</v>
      </c>
      <c r="KR17" s="3" t="s">
        <v>1643</v>
      </c>
      <c r="KS17" s="3" t="s">
        <v>1643</v>
      </c>
      <c r="KT17" s="3" t="s">
        <v>1643</v>
      </c>
      <c r="KU17" s="3" t="s">
        <v>1643</v>
      </c>
      <c r="KV17" s="20" t="s">
        <v>1643</v>
      </c>
      <c r="KW17" s="13" t="s">
        <v>1643</v>
      </c>
      <c r="KX17" s="3" t="s">
        <v>1643</v>
      </c>
      <c r="KY17" s="3" t="s">
        <v>1643</v>
      </c>
      <c r="KZ17" s="3" t="s">
        <v>1643</v>
      </c>
      <c r="LA17" s="3" t="s">
        <v>1643</v>
      </c>
      <c r="LB17" s="3" t="s">
        <v>1643</v>
      </c>
      <c r="LC17" s="3" t="s">
        <v>1643</v>
      </c>
      <c r="LD17" s="3" t="s">
        <v>1643</v>
      </c>
      <c r="LE17" s="3" t="s">
        <v>1643</v>
      </c>
      <c r="LF17" s="3" t="s">
        <v>1643</v>
      </c>
      <c r="LG17" s="3" t="s">
        <v>1643</v>
      </c>
      <c r="LH17" s="3" t="s">
        <v>1643</v>
      </c>
      <c r="LI17" s="3" t="s">
        <v>1643</v>
      </c>
      <c r="LJ17" s="3" t="s">
        <v>1643</v>
      </c>
      <c r="LK17" s="3" t="s">
        <v>1643</v>
      </c>
      <c r="LL17" s="3" t="s">
        <v>1643</v>
      </c>
      <c r="LM17" s="3" t="s">
        <v>1643</v>
      </c>
      <c r="LN17" s="3" t="s">
        <v>1643</v>
      </c>
      <c r="LO17" s="3" t="s">
        <v>1643</v>
      </c>
      <c r="LP17" s="3" t="s">
        <v>1643</v>
      </c>
      <c r="LQ17" s="3" t="s">
        <v>1643</v>
      </c>
      <c r="LR17" s="3" t="s">
        <v>1643</v>
      </c>
      <c r="LS17" s="3" t="s">
        <v>1643</v>
      </c>
      <c r="LT17" s="3" t="s">
        <v>1643</v>
      </c>
      <c r="LU17" s="3" t="s">
        <v>1643</v>
      </c>
      <c r="LV17" s="3" t="s">
        <v>1643</v>
      </c>
      <c r="LW17" s="3" t="s">
        <v>1643</v>
      </c>
      <c r="LX17" s="3" t="s">
        <v>1643</v>
      </c>
      <c r="LY17" s="3" t="s">
        <v>1643</v>
      </c>
      <c r="LZ17" s="3" t="s">
        <v>1643</v>
      </c>
      <c r="MA17" s="3" t="s">
        <v>1643</v>
      </c>
      <c r="MB17" s="3" t="s">
        <v>1643</v>
      </c>
      <c r="MC17" s="3" t="s">
        <v>1643</v>
      </c>
      <c r="MD17" s="3" t="s">
        <v>1643</v>
      </c>
      <c r="ME17" s="3" t="s">
        <v>1643</v>
      </c>
      <c r="MF17" s="20" t="s">
        <v>1643</v>
      </c>
      <c r="MG17" s="13"/>
      <c r="MH17" s="3"/>
      <c r="MI17" s="5"/>
      <c r="MJ17" s="18" t="s">
        <v>1643</v>
      </c>
      <c r="MK17" s="13" t="s">
        <v>1643</v>
      </c>
      <c r="ML17" s="3" t="s">
        <v>1643</v>
      </c>
      <c r="MM17" s="3" t="s">
        <v>1643</v>
      </c>
      <c r="MN17" s="3" t="s">
        <v>1643</v>
      </c>
      <c r="MO17" s="3" t="s">
        <v>1643</v>
      </c>
      <c r="MP17" s="3" t="s">
        <v>1643</v>
      </c>
      <c r="MQ17" s="3" t="s">
        <v>1643</v>
      </c>
      <c r="MR17" s="3" t="s">
        <v>1643</v>
      </c>
      <c r="MS17" s="3" t="s">
        <v>1643</v>
      </c>
      <c r="MT17" s="5" t="s">
        <v>1643</v>
      </c>
      <c r="MU17" s="8" t="s">
        <v>1643</v>
      </c>
      <c r="MV17" s="3" t="s">
        <v>1643</v>
      </c>
      <c r="MW17" s="3" t="s">
        <v>1643</v>
      </c>
      <c r="MX17" s="3" t="s">
        <v>1643</v>
      </c>
      <c r="MY17" s="20" t="s">
        <v>1643</v>
      </c>
      <c r="MZ17" s="13" t="s">
        <v>1643</v>
      </c>
      <c r="NA17" s="5" t="s">
        <v>1643</v>
      </c>
      <c r="NB17" s="13" t="s">
        <v>1643</v>
      </c>
      <c r="NC17" s="5" t="s">
        <v>1643</v>
      </c>
      <c r="ND17" s="13" t="s">
        <v>1643</v>
      </c>
      <c r="NE17" s="3" t="s">
        <v>1643</v>
      </c>
      <c r="NF17" s="3" t="s">
        <v>1643</v>
      </c>
      <c r="NG17" s="3" t="s">
        <v>1643</v>
      </c>
      <c r="NH17" s="3" t="s">
        <v>1643</v>
      </c>
      <c r="NI17" s="5" t="s">
        <v>1643</v>
      </c>
      <c r="NJ17" s="13" t="s">
        <v>1643</v>
      </c>
      <c r="NK17" s="3"/>
      <c r="NL17" s="3" t="s">
        <v>1643</v>
      </c>
      <c r="NM17" s="3" t="s">
        <v>1643</v>
      </c>
      <c r="NN17" s="3" t="s">
        <v>1643</v>
      </c>
      <c r="NO17" s="3" t="s">
        <v>1643</v>
      </c>
      <c r="NP17" s="3" t="s">
        <v>1643</v>
      </c>
      <c r="NQ17" s="5" t="s">
        <v>1643</v>
      </c>
      <c r="NR17" s="8" t="s">
        <v>1643</v>
      </c>
      <c r="NS17" s="8" t="s">
        <v>1643</v>
      </c>
      <c r="NT17" s="3" t="s">
        <v>1643</v>
      </c>
      <c r="NU17" s="3" t="s">
        <v>1643</v>
      </c>
      <c r="NV17" s="3" t="s">
        <v>1643</v>
      </c>
      <c r="NW17" s="3" t="s">
        <v>1643</v>
      </c>
      <c r="NX17" s="5" t="s">
        <v>1643</v>
      </c>
      <c r="NY17" s="13" t="s">
        <v>1643</v>
      </c>
      <c r="NZ17" s="8" t="s">
        <v>1643</v>
      </c>
      <c r="OA17" s="3" t="s">
        <v>1643</v>
      </c>
      <c r="OB17" s="3" t="s">
        <v>1643</v>
      </c>
      <c r="OC17" s="3" t="s">
        <v>1643</v>
      </c>
      <c r="OD17" s="3" t="s">
        <v>1643</v>
      </c>
      <c r="OE17" s="5" t="s">
        <v>1643</v>
      </c>
      <c r="OF17" s="13" t="s">
        <v>1643</v>
      </c>
      <c r="OG17" s="8" t="s">
        <v>1643</v>
      </c>
      <c r="OH17" s="3" t="s">
        <v>1643</v>
      </c>
      <c r="OI17" s="3" t="s">
        <v>1643</v>
      </c>
      <c r="OJ17" s="3" t="s">
        <v>1643</v>
      </c>
      <c r="OK17" s="3" t="s">
        <v>1643</v>
      </c>
      <c r="OL17" s="20" t="s">
        <v>1643</v>
      </c>
      <c r="OM17" s="13" t="s">
        <v>1643</v>
      </c>
      <c r="ON17" s="3" t="s">
        <v>1643</v>
      </c>
      <c r="OO17" s="3" t="s">
        <v>1643</v>
      </c>
      <c r="OP17" s="3" t="s">
        <v>1643</v>
      </c>
      <c r="OQ17" s="3" t="s">
        <v>1643</v>
      </c>
      <c r="OR17" s="3" t="s">
        <v>1643</v>
      </c>
      <c r="OS17" s="3" t="s">
        <v>1643</v>
      </c>
      <c r="OT17" s="3" t="s">
        <v>1643</v>
      </c>
      <c r="OU17" s="20" t="s">
        <v>1643</v>
      </c>
      <c r="OV17" s="13" t="s">
        <v>1643</v>
      </c>
      <c r="OW17" s="3"/>
      <c r="OX17" s="3" t="s">
        <v>1643</v>
      </c>
      <c r="OY17" s="3" t="s">
        <v>1643</v>
      </c>
      <c r="OZ17" s="3" t="s">
        <v>1643</v>
      </c>
      <c r="PA17" s="5" t="s">
        <v>1643</v>
      </c>
      <c r="PB17" s="8" t="s">
        <v>1643</v>
      </c>
      <c r="PC17" s="8" t="s">
        <v>1643</v>
      </c>
      <c r="PD17" s="3" t="s">
        <v>1643</v>
      </c>
      <c r="PE17" s="3" t="s">
        <v>1643</v>
      </c>
      <c r="PF17" s="5" t="s">
        <v>1643</v>
      </c>
      <c r="PG17" s="13" t="s">
        <v>1643</v>
      </c>
      <c r="PH17" s="3" t="s">
        <v>1643</v>
      </c>
      <c r="PI17" s="3" t="s">
        <v>1643</v>
      </c>
      <c r="PJ17" s="3" t="s">
        <v>1643</v>
      </c>
      <c r="PK17" s="3" t="s">
        <v>1643</v>
      </c>
      <c r="PL17" s="3" t="s">
        <v>1643</v>
      </c>
      <c r="PM17" s="3" t="s">
        <v>1643</v>
      </c>
      <c r="PN17" s="3" t="s">
        <v>1643</v>
      </c>
      <c r="PO17" s="20" t="s">
        <v>1643</v>
      </c>
      <c r="PP17" s="13" t="s">
        <v>1643</v>
      </c>
      <c r="PQ17" s="3" t="s">
        <v>1643</v>
      </c>
      <c r="PR17" s="3" t="s">
        <v>1643</v>
      </c>
      <c r="PS17" s="3" t="s">
        <v>1643</v>
      </c>
      <c r="PT17" s="3" t="s">
        <v>1643</v>
      </c>
      <c r="PU17" s="5" t="s">
        <v>1643</v>
      </c>
      <c r="PV17" s="13" t="s">
        <v>1643</v>
      </c>
      <c r="PW17" s="3" t="s">
        <v>1643</v>
      </c>
      <c r="PX17" s="3" t="s">
        <v>1643</v>
      </c>
      <c r="PY17" s="3" t="s">
        <v>1643</v>
      </c>
      <c r="PZ17" s="5" t="s">
        <v>1643</v>
      </c>
      <c r="QA17" s="13" t="s">
        <v>1643</v>
      </c>
      <c r="QB17" s="3" t="s">
        <v>1643</v>
      </c>
      <c r="QC17" s="3" t="s">
        <v>1643</v>
      </c>
      <c r="QD17" s="3" t="s">
        <v>1643</v>
      </c>
      <c r="QE17" s="3" t="s">
        <v>1643</v>
      </c>
      <c r="QF17" s="3" t="s">
        <v>1643</v>
      </c>
      <c r="QG17" s="3" t="s">
        <v>1643</v>
      </c>
      <c r="QH17" s="3" t="s">
        <v>1643</v>
      </c>
      <c r="QI17" s="5" t="s">
        <v>1643</v>
      </c>
      <c r="QJ17" s="13" t="s">
        <v>1643</v>
      </c>
      <c r="QK17" s="3" t="s">
        <v>1643</v>
      </c>
      <c r="QL17" s="3" t="s">
        <v>1643</v>
      </c>
      <c r="QM17" s="3" t="s">
        <v>1643</v>
      </c>
      <c r="QN17" s="3" t="s">
        <v>1643</v>
      </c>
      <c r="QO17" s="3" t="s">
        <v>1643</v>
      </c>
      <c r="QP17" s="20" t="s">
        <v>1643</v>
      </c>
      <c r="QQ17" s="13" t="s">
        <v>1643</v>
      </c>
      <c r="QR17" s="3" t="s">
        <v>1643</v>
      </c>
      <c r="QS17" s="3" t="s">
        <v>1643</v>
      </c>
      <c r="QT17" s="3" t="s">
        <v>1643</v>
      </c>
      <c r="QU17" s="20" t="s">
        <v>1643</v>
      </c>
      <c r="QV17" s="16" t="s">
        <v>1643</v>
      </c>
      <c r="QW17" s="13" t="s">
        <v>1643</v>
      </c>
      <c r="QX17" s="3" t="s">
        <v>1643</v>
      </c>
      <c r="QY17" s="3" t="s">
        <v>1643</v>
      </c>
      <c r="QZ17" s="3" t="s">
        <v>1643</v>
      </c>
      <c r="RA17" s="3" t="s">
        <v>1643</v>
      </c>
      <c r="RB17" s="3" t="s">
        <v>1643</v>
      </c>
      <c r="RC17" s="3" t="s">
        <v>1643</v>
      </c>
      <c r="RD17" s="3" t="s">
        <v>1643</v>
      </c>
      <c r="RE17" s="3" t="s">
        <v>1643</v>
      </c>
      <c r="RF17" s="3" t="s">
        <v>1643</v>
      </c>
      <c r="RG17" s="3" t="s">
        <v>1643</v>
      </c>
      <c r="RH17" s="3" t="s">
        <v>1643</v>
      </c>
      <c r="RI17" s="3" t="s">
        <v>1643</v>
      </c>
      <c r="RJ17" s="3" t="s">
        <v>1643</v>
      </c>
      <c r="RK17" s="3" t="s">
        <v>1643</v>
      </c>
      <c r="RL17" s="3" t="s">
        <v>1643</v>
      </c>
      <c r="RM17" s="3" t="s">
        <v>1643</v>
      </c>
      <c r="RN17" s="3" t="s">
        <v>1643</v>
      </c>
      <c r="RO17" s="3" t="s">
        <v>1643</v>
      </c>
      <c r="RP17" s="3" t="s">
        <v>1643</v>
      </c>
      <c r="RQ17" s="3" t="s">
        <v>1643</v>
      </c>
      <c r="RR17" s="3" t="s">
        <v>1643</v>
      </c>
      <c r="RS17" s="3" t="s">
        <v>1643</v>
      </c>
      <c r="RT17" s="3" t="s">
        <v>1643</v>
      </c>
      <c r="RU17" s="3" t="s">
        <v>1643</v>
      </c>
      <c r="RV17" s="3" t="s">
        <v>1643</v>
      </c>
      <c r="RW17" s="3" t="s">
        <v>1643</v>
      </c>
      <c r="RX17" s="3" t="s">
        <v>1643</v>
      </c>
      <c r="RY17" s="3" t="s">
        <v>1643</v>
      </c>
      <c r="RZ17" s="3" t="s">
        <v>1643</v>
      </c>
      <c r="SA17" s="3" t="s">
        <v>1643</v>
      </c>
      <c r="SB17" s="3" t="s">
        <v>1643</v>
      </c>
      <c r="SC17" s="3" t="s">
        <v>1643</v>
      </c>
      <c r="SD17" s="3" t="s">
        <v>1643</v>
      </c>
      <c r="SE17" s="3" t="s">
        <v>1643</v>
      </c>
      <c r="SF17" s="3" t="s">
        <v>1643</v>
      </c>
      <c r="SG17" s="3" t="s">
        <v>1643</v>
      </c>
      <c r="SH17" s="3" t="s">
        <v>1643</v>
      </c>
      <c r="SI17" s="3" t="s">
        <v>1643</v>
      </c>
      <c r="SJ17" s="3" t="s">
        <v>1643</v>
      </c>
      <c r="SK17" s="3" t="s">
        <v>1643</v>
      </c>
      <c r="SL17" s="3" t="s">
        <v>1643</v>
      </c>
      <c r="SM17" s="3" t="s">
        <v>1643</v>
      </c>
      <c r="SN17" s="3" t="s">
        <v>1643</v>
      </c>
      <c r="SO17" s="3" t="s">
        <v>1643</v>
      </c>
      <c r="SP17" s="20" t="s">
        <v>1643</v>
      </c>
      <c r="SQ17" s="13" t="s">
        <v>1643</v>
      </c>
      <c r="SR17" s="3" t="s">
        <v>1643</v>
      </c>
      <c r="SS17" s="3" t="s">
        <v>1643</v>
      </c>
      <c r="ST17" s="3" t="s">
        <v>1643</v>
      </c>
      <c r="SU17" s="3" t="s">
        <v>1643</v>
      </c>
      <c r="SV17" s="3" t="s">
        <v>1643</v>
      </c>
      <c r="SW17" s="3" t="s">
        <v>1643</v>
      </c>
      <c r="SX17" s="20" t="s">
        <v>1643</v>
      </c>
      <c r="SY17" s="13" t="s">
        <v>1643</v>
      </c>
      <c r="SZ17" s="3" t="s">
        <v>1643</v>
      </c>
      <c r="TA17" s="3" t="s">
        <v>1643</v>
      </c>
      <c r="TB17" s="3" t="s">
        <v>1643</v>
      </c>
      <c r="TC17" s="3" t="s">
        <v>1643</v>
      </c>
      <c r="TD17" s="3" t="s">
        <v>1643</v>
      </c>
      <c r="TE17" s="20" t="s">
        <v>1643</v>
      </c>
      <c r="TF17" s="13" t="s">
        <v>1643</v>
      </c>
      <c r="TG17" s="3" t="s">
        <v>1643</v>
      </c>
      <c r="TH17" s="3" t="s">
        <v>1643</v>
      </c>
      <c r="TI17" s="3" t="s">
        <v>1643</v>
      </c>
      <c r="TJ17" s="3" t="s">
        <v>1643</v>
      </c>
      <c r="TK17" s="3" t="s">
        <v>1643</v>
      </c>
      <c r="TL17" s="3" t="s">
        <v>1643</v>
      </c>
      <c r="TM17" s="3" t="s">
        <v>1643</v>
      </c>
      <c r="TN17" s="3" t="s">
        <v>1643</v>
      </c>
      <c r="TO17" s="3" t="s">
        <v>1643</v>
      </c>
      <c r="TP17" s="3" t="s">
        <v>1643</v>
      </c>
      <c r="TQ17" s="20" t="s">
        <v>1643</v>
      </c>
      <c r="TR17" s="13" t="s">
        <v>1643</v>
      </c>
      <c r="TS17" s="3" t="s">
        <v>1643</v>
      </c>
      <c r="TT17" s="5" t="s">
        <v>1643</v>
      </c>
      <c r="TU17" s="13" t="s">
        <v>1643</v>
      </c>
      <c r="TV17" s="3" t="s">
        <v>1643</v>
      </c>
      <c r="TW17" s="3" t="s">
        <v>1643</v>
      </c>
      <c r="TX17" s="3" t="s">
        <v>1643</v>
      </c>
      <c r="TY17" s="3" t="s">
        <v>1643</v>
      </c>
      <c r="TZ17" s="3" t="s">
        <v>1643</v>
      </c>
      <c r="UA17" s="3" t="s">
        <v>1643</v>
      </c>
      <c r="UB17" s="3" t="s">
        <v>1643</v>
      </c>
      <c r="UC17" s="3" t="s">
        <v>1643</v>
      </c>
      <c r="UD17" s="3" t="s">
        <v>1643</v>
      </c>
      <c r="UE17" s="3" t="s">
        <v>1643</v>
      </c>
      <c r="UF17" s="3" t="s">
        <v>1643</v>
      </c>
      <c r="UG17" s="3" t="s">
        <v>1643</v>
      </c>
      <c r="UH17" s="3" t="s">
        <v>1643</v>
      </c>
      <c r="UI17" s="3" t="s">
        <v>1643</v>
      </c>
      <c r="UJ17" s="5" t="s">
        <v>1643</v>
      </c>
      <c r="UK17" s="13" t="s">
        <v>1643</v>
      </c>
      <c r="UL17" s="3" t="s">
        <v>1643</v>
      </c>
      <c r="UM17" s="3" t="s">
        <v>1643</v>
      </c>
      <c r="UN17" s="3" t="s">
        <v>1643</v>
      </c>
      <c r="UO17" s="3" t="s">
        <v>1643</v>
      </c>
      <c r="UP17" s="3" t="s">
        <v>1643</v>
      </c>
      <c r="UQ17" s="3" t="s">
        <v>1643</v>
      </c>
      <c r="UR17" s="5" t="s">
        <v>1643</v>
      </c>
      <c r="US17" s="13" t="s">
        <v>1643</v>
      </c>
      <c r="UT17" s="3" t="s">
        <v>1643</v>
      </c>
      <c r="UU17" s="3" t="s">
        <v>1643</v>
      </c>
      <c r="UV17" s="3" t="s">
        <v>1643</v>
      </c>
      <c r="UW17" s="3" t="s">
        <v>1643</v>
      </c>
      <c r="UX17" s="3" t="s">
        <v>1643</v>
      </c>
      <c r="UY17" s="3" t="s">
        <v>1643</v>
      </c>
      <c r="UZ17" s="5" t="s">
        <v>1643</v>
      </c>
      <c r="VA17" s="13" t="s">
        <v>1643</v>
      </c>
      <c r="VB17" s="3" t="s">
        <v>1643</v>
      </c>
      <c r="VC17" s="3" t="s">
        <v>1643</v>
      </c>
      <c r="VD17" s="3" t="s">
        <v>1643</v>
      </c>
      <c r="VE17" s="3" t="s">
        <v>1643</v>
      </c>
      <c r="VF17" s="3" t="s">
        <v>1643</v>
      </c>
      <c r="VG17" s="3" t="s">
        <v>1643</v>
      </c>
      <c r="VH17" s="3" t="s">
        <v>1643</v>
      </c>
      <c r="VI17" s="3" t="s">
        <v>1643</v>
      </c>
      <c r="VJ17" s="3" t="s">
        <v>1643</v>
      </c>
      <c r="VK17" s="3" t="s">
        <v>1643</v>
      </c>
      <c r="VL17" s="3" t="s">
        <v>1643</v>
      </c>
      <c r="VM17" s="3" t="s">
        <v>1643</v>
      </c>
      <c r="VN17" s="3" t="s">
        <v>1643</v>
      </c>
      <c r="VO17" s="3" t="s">
        <v>1643</v>
      </c>
      <c r="VP17" s="3" t="s">
        <v>1643</v>
      </c>
      <c r="VQ17" s="3" t="s">
        <v>1643</v>
      </c>
      <c r="VR17" s="3" t="s">
        <v>1643</v>
      </c>
      <c r="VS17" s="3" t="s">
        <v>1643</v>
      </c>
      <c r="VT17" s="3" t="s">
        <v>1643</v>
      </c>
      <c r="VU17" s="3" t="s">
        <v>1643</v>
      </c>
      <c r="VV17" s="3" t="s">
        <v>1643</v>
      </c>
      <c r="VW17" s="3" t="s">
        <v>1643</v>
      </c>
      <c r="VX17" s="3" t="s">
        <v>1643</v>
      </c>
      <c r="VY17" s="3" t="s">
        <v>1643</v>
      </c>
      <c r="VZ17" s="3" t="s">
        <v>1643</v>
      </c>
      <c r="WA17" s="3" t="s">
        <v>1643</v>
      </c>
      <c r="WB17" s="3" t="s">
        <v>1643</v>
      </c>
      <c r="WC17" s="3" t="s">
        <v>1643</v>
      </c>
      <c r="WD17" s="3" t="s">
        <v>1643</v>
      </c>
      <c r="WE17" s="3" t="s">
        <v>1643</v>
      </c>
      <c r="WF17" s="3" t="s">
        <v>1643</v>
      </c>
      <c r="WG17" s="3" t="s">
        <v>1643</v>
      </c>
      <c r="WH17" s="3" t="s">
        <v>1643</v>
      </c>
      <c r="WI17" s="3" t="s">
        <v>1643</v>
      </c>
      <c r="WJ17" s="3" t="s">
        <v>1643</v>
      </c>
      <c r="WK17" s="3" t="s">
        <v>1643</v>
      </c>
      <c r="WL17" s="3" t="s">
        <v>1643</v>
      </c>
      <c r="WM17" s="3" t="s">
        <v>1643</v>
      </c>
      <c r="WN17" s="3" t="s">
        <v>1643</v>
      </c>
      <c r="WO17" s="3" t="s">
        <v>1643</v>
      </c>
      <c r="WP17" s="3" t="s">
        <v>1643</v>
      </c>
      <c r="WQ17" s="3" t="s">
        <v>1643</v>
      </c>
      <c r="WR17" s="3" t="s">
        <v>1643</v>
      </c>
      <c r="WS17" s="3" t="s">
        <v>1643</v>
      </c>
      <c r="WT17" s="3" t="s">
        <v>1643</v>
      </c>
      <c r="WU17" s="3" t="s">
        <v>1643</v>
      </c>
      <c r="WV17" s="3" t="s">
        <v>1643</v>
      </c>
      <c r="WW17" s="3" t="s">
        <v>1643</v>
      </c>
      <c r="WX17" s="3" t="s">
        <v>1643</v>
      </c>
      <c r="WY17" s="3" t="s">
        <v>1643</v>
      </c>
      <c r="WZ17" s="3" t="s">
        <v>1643</v>
      </c>
      <c r="XA17" s="3" t="s">
        <v>1643</v>
      </c>
      <c r="XB17" s="3" t="s">
        <v>1643</v>
      </c>
      <c r="XC17" s="3" t="s">
        <v>1643</v>
      </c>
      <c r="XD17" s="3" t="s">
        <v>1643</v>
      </c>
      <c r="XE17" s="3" t="s">
        <v>1643</v>
      </c>
      <c r="XF17" s="3" t="s">
        <v>1643</v>
      </c>
      <c r="XG17" s="3" t="s">
        <v>1643</v>
      </c>
      <c r="XH17" s="3" t="s">
        <v>1643</v>
      </c>
      <c r="XI17" s="3" t="s">
        <v>1643</v>
      </c>
      <c r="XJ17" s="3" t="s">
        <v>1643</v>
      </c>
      <c r="XK17" s="3" t="s">
        <v>1643</v>
      </c>
      <c r="XL17" s="3" t="s">
        <v>1643</v>
      </c>
      <c r="XM17" s="5" t="s">
        <v>1643</v>
      </c>
      <c r="XN17" s="13" t="s">
        <v>1643</v>
      </c>
      <c r="XO17" s="3" t="s">
        <v>1643</v>
      </c>
      <c r="XP17" s="3" t="s">
        <v>1643</v>
      </c>
      <c r="XQ17" s="3" t="s">
        <v>1643</v>
      </c>
      <c r="XR17" s="3" t="s">
        <v>1643</v>
      </c>
      <c r="XS17" s="3" t="s">
        <v>1643</v>
      </c>
      <c r="XT17" s="5" t="s">
        <v>1643</v>
      </c>
      <c r="XU17" s="13" t="s">
        <v>1643</v>
      </c>
      <c r="XV17" s="3" t="s">
        <v>1643</v>
      </c>
      <c r="XW17" s="3" t="s">
        <v>1643</v>
      </c>
      <c r="XX17" s="3" t="s">
        <v>1643</v>
      </c>
      <c r="XY17" s="3" t="s">
        <v>1643</v>
      </c>
      <c r="XZ17" s="3" t="s">
        <v>1643</v>
      </c>
      <c r="YA17" s="3" t="s">
        <v>1643</v>
      </c>
      <c r="YB17" s="3" t="s">
        <v>1643</v>
      </c>
      <c r="YC17" s="3" t="s">
        <v>1643</v>
      </c>
      <c r="YD17" s="3" t="s">
        <v>1643</v>
      </c>
      <c r="YE17" s="3" t="s">
        <v>1643</v>
      </c>
      <c r="YF17" s="3" t="s">
        <v>1643</v>
      </c>
      <c r="YG17" s="3" t="s">
        <v>1643</v>
      </c>
      <c r="YH17" s="3" t="s">
        <v>1643</v>
      </c>
      <c r="YI17" s="3" t="s">
        <v>1643</v>
      </c>
      <c r="YJ17" s="3" t="s">
        <v>1643</v>
      </c>
      <c r="YK17" s="3" t="s">
        <v>1643</v>
      </c>
      <c r="YL17" s="3" t="s">
        <v>1643</v>
      </c>
      <c r="YM17" s="3" t="s">
        <v>1643</v>
      </c>
      <c r="YN17" s="3" t="s">
        <v>1643</v>
      </c>
      <c r="YO17" s="3" t="s">
        <v>1643</v>
      </c>
      <c r="YP17" s="3" t="s">
        <v>1643</v>
      </c>
      <c r="YQ17" s="3" t="s">
        <v>1643</v>
      </c>
      <c r="YR17" s="3" t="s">
        <v>1643</v>
      </c>
      <c r="YS17" s="3" t="s">
        <v>1643</v>
      </c>
      <c r="YT17" s="3" t="s">
        <v>1643</v>
      </c>
      <c r="YU17" s="3" t="s">
        <v>1643</v>
      </c>
      <c r="YV17" s="3" t="s">
        <v>1643</v>
      </c>
      <c r="YW17" s="3" t="s">
        <v>1643</v>
      </c>
      <c r="YX17" s="3" t="s">
        <v>1643</v>
      </c>
      <c r="YY17" s="3" t="s">
        <v>1643</v>
      </c>
      <c r="YZ17" s="3" t="s">
        <v>1643</v>
      </c>
      <c r="ZA17" s="3" t="s">
        <v>1643</v>
      </c>
      <c r="ZB17" s="3" t="s">
        <v>1643</v>
      </c>
      <c r="ZC17" s="3" t="s">
        <v>1643</v>
      </c>
      <c r="ZD17" s="5" t="s">
        <v>1643</v>
      </c>
      <c r="ZE17" s="13"/>
      <c r="ZF17" s="3"/>
      <c r="ZG17" s="5"/>
      <c r="ZH17" s="18" t="s">
        <v>1643</v>
      </c>
      <c r="ZI17" s="13" t="s">
        <v>1643</v>
      </c>
      <c r="ZJ17" s="3" t="s">
        <v>1643</v>
      </c>
      <c r="ZK17" s="3" t="s">
        <v>1643</v>
      </c>
      <c r="ZL17" s="3" t="s">
        <v>1643</v>
      </c>
      <c r="ZM17" s="3" t="s">
        <v>1643</v>
      </c>
      <c r="ZN17" s="3" t="s">
        <v>1643</v>
      </c>
      <c r="ZO17" s="3" t="s">
        <v>1643</v>
      </c>
      <c r="ZP17" s="3" t="s">
        <v>1643</v>
      </c>
      <c r="ZQ17" s="3" t="s">
        <v>1643</v>
      </c>
      <c r="ZR17" s="5" t="s">
        <v>1643</v>
      </c>
      <c r="ZS17" s="13" t="s">
        <v>1643</v>
      </c>
      <c r="ZT17" s="3" t="s">
        <v>1643</v>
      </c>
      <c r="ZU17" s="3" t="s">
        <v>1643</v>
      </c>
      <c r="ZV17" s="3" t="s">
        <v>1643</v>
      </c>
      <c r="ZW17" s="3" t="s">
        <v>1643</v>
      </c>
      <c r="ZX17" s="3" t="s">
        <v>1643</v>
      </c>
      <c r="ZY17" s="3" t="s">
        <v>1643</v>
      </c>
      <c r="ZZ17" s="3" t="s">
        <v>1643</v>
      </c>
      <c r="AAA17" s="5" t="s">
        <v>1643</v>
      </c>
      <c r="AAB17" s="13" t="s">
        <v>1643</v>
      </c>
      <c r="AAC17" s="5" t="s">
        <v>1643</v>
      </c>
      <c r="AAD17" s="13" t="s">
        <v>1643</v>
      </c>
      <c r="AAE17" s="3" t="s">
        <v>1643</v>
      </c>
      <c r="AAF17" s="3" t="s">
        <v>1643</v>
      </c>
      <c r="AAG17" s="3" t="s">
        <v>1643</v>
      </c>
      <c r="AAH17" s="3" t="s">
        <v>1643</v>
      </c>
      <c r="AAI17" s="3" t="s">
        <v>1643</v>
      </c>
      <c r="AAJ17" s="5" t="s">
        <v>1643</v>
      </c>
      <c r="AAK17" s="13" t="s">
        <v>1643</v>
      </c>
      <c r="AAL17" s="13" t="s">
        <v>1643</v>
      </c>
      <c r="AAM17" s="3" t="s">
        <v>1643</v>
      </c>
      <c r="AAN17" s="3" t="s">
        <v>1643</v>
      </c>
      <c r="AAO17" s="3" t="s">
        <v>1643</v>
      </c>
      <c r="AAP17" s="3" t="s">
        <v>1643</v>
      </c>
      <c r="AAQ17" s="20"/>
      <c r="AAR17" s="5" t="s">
        <v>1643</v>
      </c>
      <c r="AAS17" s="13" t="s">
        <v>1643</v>
      </c>
      <c r="AAT17" s="3" t="s">
        <v>1643</v>
      </c>
      <c r="AAU17" s="3" t="s">
        <v>1643</v>
      </c>
      <c r="AAV17" s="3" t="s">
        <v>1643</v>
      </c>
      <c r="AAW17" s="3" t="s">
        <v>1643</v>
      </c>
      <c r="AAX17" s="3" t="s">
        <v>1643</v>
      </c>
      <c r="AAY17" s="5" t="s">
        <v>1643</v>
      </c>
      <c r="AAZ17" s="13" t="s">
        <v>1643</v>
      </c>
      <c r="ABA17" s="3" t="s">
        <v>1643</v>
      </c>
      <c r="ABB17" s="3" t="s">
        <v>1643</v>
      </c>
      <c r="ABC17" s="3" t="s">
        <v>1643</v>
      </c>
      <c r="ABD17" s="3" t="s">
        <v>1643</v>
      </c>
      <c r="ABE17" s="3" t="s">
        <v>1643</v>
      </c>
      <c r="ABF17" s="5" t="s">
        <v>1643</v>
      </c>
      <c r="ABG17" s="13" t="s">
        <v>1643</v>
      </c>
      <c r="ABH17" s="3" t="s">
        <v>1643</v>
      </c>
      <c r="ABI17" s="3" t="s">
        <v>1643</v>
      </c>
      <c r="ABJ17" s="3" t="s">
        <v>1643</v>
      </c>
      <c r="ABK17" s="3" t="s">
        <v>1643</v>
      </c>
      <c r="ABL17" s="3" t="s">
        <v>1643</v>
      </c>
      <c r="ABM17" s="5" t="s">
        <v>1643</v>
      </c>
      <c r="ABN17" s="13" t="s">
        <v>1643</v>
      </c>
      <c r="ABO17" s="3" t="s">
        <v>1643</v>
      </c>
      <c r="ABP17" s="3" t="s">
        <v>1643</v>
      </c>
      <c r="ABQ17" s="3" t="s">
        <v>1643</v>
      </c>
      <c r="ABR17" s="3" t="s">
        <v>1643</v>
      </c>
      <c r="ABS17" s="3" t="s">
        <v>1643</v>
      </c>
      <c r="ABT17" s="3" t="s">
        <v>1643</v>
      </c>
      <c r="ABU17" s="3" t="s">
        <v>1643</v>
      </c>
      <c r="ABV17" s="5" t="s">
        <v>1643</v>
      </c>
      <c r="ABW17" s="13" t="s">
        <v>1643</v>
      </c>
      <c r="ABX17" s="3" t="s">
        <v>1643</v>
      </c>
      <c r="ABY17" s="3" t="s">
        <v>1643</v>
      </c>
      <c r="ABZ17" s="3" t="s">
        <v>1643</v>
      </c>
      <c r="ACA17" s="3" t="s">
        <v>1643</v>
      </c>
      <c r="ACB17" s="5" t="s">
        <v>1643</v>
      </c>
      <c r="ACC17" s="13" t="s">
        <v>1643</v>
      </c>
      <c r="ACD17" s="3" t="s">
        <v>1643</v>
      </c>
      <c r="ACE17" s="3" t="s">
        <v>1643</v>
      </c>
      <c r="ACF17" s="3" t="s">
        <v>1643</v>
      </c>
      <c r="ACG17" s="5"/>
      <c r="ACH17" s="13" t="s">
        <v>1643</v>
      </c>
      <c r="ACI17" s="3" t="s">
        <v>1643</v>
      </c>
      <c r="ACJ17" s="3" t="s">
        <v>1643</v>
      </c>
      <c r="ACK17" s="3" t="s">
        <v>1643</v>
      </c>
      <c r="ACL17" s="5" t="s">
        <v>1643</v>
      </c>
      <c r="ACM17" s="13" t="s">
        <v>1643</v>
      </c>
      <c r="ACN17" s="3" t="s">
        <v>1643</v>
      </c>
      <c r="ACO17" s="3" t="s">
        <v>1643</v>
      </c>
      <c r="ACP17" s="3" t="s">
        <v>1643</v>
      </c>
      <c r="ACQ17" s="3" t="s">
        <v>1643</v>
      </c>
      <c r="ACR17" s="3" t="s">
        <v>1643</v>
      </c>
      <c r="ACS17" s="3" t="s">
        <v>1643</v>
      </c>
      <c r="ACT17" s="3" t="s">
        <v>1643</v>
      </c>
      <c r="ACU17" s="20" t="s">
        <v>1643</v>
      </c>
      <c r="ACV17" s="13" t="s">
        <v>1643</v>
      </c>
      <c r="ACW17" s="3" t="s">
        <v>1643</v>
      </c>
      <c r="ACX17" s="3" t="s">
        <v>1643</v>
      </c>
      <c r="ACY17" s="3" t="s">
        <v>1643</v>
      </c>
      <c r="ACZ17" s="3" t="s">
        <v>1643</v>
      </c>
      <c r="ADA17" s="5" t="s">
        <v>1643</v>
      </c>
      <c r="ADB17" s="13" t="s">
        <v>1643</v>
      </c>
      <c r="ADC17" s="8" t="s">
        <v>1643</v>
      </c>
      <c r="ADD17" s="3" t="s">
        <v>1643</v>
      </c>
      <c r="ADE17" s="3" t="s">
        <v>1643</v>
      </c>
      <c r="ADF17" s="5" t="s">
        <v>1643</v>
      </c>
      <c r="ADG17" s="13" t="s">
        <v>1643</v>
      </c>
      <c r="ADH17" s="8" t="s">
        <v>1643</v>
      </c>
      <c r="ADI17" s="3" t="s">
        <v>1643</v>
      </c>
      <c r="ADJ17" s="3" t="s">
        <v>1643</v>
      </c>
      <c r="ADK17" s="5" t="s">
        <v>1643</v>
      </c>
      <c r="ADL17" s="13" t="s">
        <v>1643</v>
      </c>
      <c r="ADM17" s="8" t="s">
        <v>1643</v>
      </c>
      <c r="ADN17" s="3" t="s">
        <v>1643</v>
      </c>
      <c r="ADO17" s="3" t="s">
        <v>1643</v>
      </c>
      <c r="ADP17" s="5" t="s">
        <v>1643</v>
      </c>
      <c r="ADQ17" s="13" t="s">
        <v>1643</v>
      </c>
      <c r="ADR17" s="3" t="s">
        <v>1643</v>
      </c>
      <c r="ADS17" s="3" t="s">
        <v>1643</v>
      </c>
      <c r="ADT17" s="3" t="s">
        <v>1643</v>
      </c>
      <c r="ADU17" s="3" t="s">
        <v>1643</v>
      </c>
      <c r="ADV17" s="3" t="s">
        <v>1643</v>
      </c>
      <c r="ADW17" s="3" t="s">
        <v>1643</v>
      </c>
      <c r="ADX17" s="3" t="s">
        <v>1643</v>
      </c>
      <c r="ADY17" s="5" t="s">
        <v>1643</v>
      </c>
      <c r="ADZ17" s="13" t="s">
        <v>1643</v>
      </c>
      <c r="AEA17" s="3" t="s">
        <v>1643</v>
      </c>
      <c r="AEB17" s="3" t="s">
        <v>1643</v>
      </c>
      <c r="AEC17" s="3" t="s">
        <v>1643</v>
      </c>
      <c r="AED17" s="3" t="s">
        <v>1643</v>
      </c>
      <c r="AEE17" s="3" t="s">
        <v>1643</v>
      </c>
      <c r="AEF17" s="5" t="s">
        <v>1643</v>
      </c>
      <c r="AEG17" s="13" t="s">
        <v>1643</v>
      </c>
      <c r="AEH17" s="3" t="s">
        <v>1643</v>
      </c>
      <c r="AEI17" s="3" t="s">
        <v>1643</v>
      </c>
      <c r="AEJ17" s="3" t="s">
        <v>1643</v>
      </c>
      <c r="AEK17" s="5" t="s">
        <v>1643</v>
      </c>
      <c r="AEL17" s="18" t="s">
        <v>1643</v>
      </c>
    </row>
    <row r="18" spans="1:818" ht="87" x14ac:dyDescent="0.35">
      <c r="A18" s="1">
        <v>45609.441701388889</v>
      </c>
      <c r="B18" s="2">
        <v>45609.491956018515</v>
      </c>
      <c r="C18" s="4">
        <v>96</v>
      </c>
      <c r="D18" s="4">
        <v>4341</v>
      </c>
      <c r="E18" s="3" t="s">
        <v>1677</v>
      </c>
      <c r="F18" s="2">
        <v>45616.491969710645</v>
      </c>
      <c r="G18" s="3" t="s">
        <v>1681</v>
      </c>
      <c r="H18" s="4">
        <v>1</v>
      </c>
      <c r="I18" s="3" t="s">
        <v>1642</v>
      </c>
      <c r="J18" s="3" t="s">
        <v>1642</v>
      </c>
      <c r="K18" s="3" t="s">
        <v>1642</v>
      </c>
      <c r="L18" s="3" t="s">
        <v>1642</v>
      </c>
      <c r="M18" s="3" t="s">
        <v>1642</v>
      </c>
      <c r="N18" s="3" t="s">
        <v>1642</v>
      </c>
      <c r="O18" s="3" t="s">
        <v>110</v>
      </c>
      <c r="P18" s="3" t="s">
        <v>1643</v>
      </c>
      <c r="Q18" s="3" t="s">
        <v>1643</v>
      </c>
      <c r="R18" s="20" t="s">
        <v>110</v>
      </c>
      <c r="S18" s="127">
        <v>58</v>
      </c>
      <c r="T18" s="124"/>
      <c r="U18" s="3"/>
      <c r="V18" s="3" t="s">
        <v>24</v>
      </c>
      <c r="W18" s="3" t="s">
        <v>111</v>
      </c>
      <c r="X18" s="3" t="s">
        <v>37</v>
      </c>
      <c r="Y18" s="3" t="s">
        <v>106</v>
      </c>
      <c r="Z18" s="3" t="s">
        <v>14</v>
      </c>
      <c r="AA18" s="405">
        <v>200</v>
      </c>
      <c r="AB18" s="3" t="s">
        <v>25</v>
      </c>
      <c r="AC18" s="3" t="s">
        <v>110</v>
      </c>
      <c r="AD18" s="3" t="s">
        <v>1643</v>
      </c>
      <c r="AE18" s="13" t="s">
        <v>1643</v>
      </c>
      <c r="AF18" s="20" t="s">
        <v>1643</v>
      </c>
      <c r="AG18" s="18" t="s">
        <v>1643</v>
      </c>
      <c r="AH18" s="13"/>
      <c r="AI18" s="31"/>
      <c r="AJ18" s="13" t="s">
        <v>1643</v>
      </c>
      <c r="AK18" s="3" t="s">
        <v>1643</v>
      </c>
      <c r="AL18" s="3" t="s">
        <v>1643</v>
      </c>
      <c r="AM18" s="3" t="s">
        <v>1643</v>
      </c>
      <c r="AN18" s="3" t="s">
        <v>1643</v>
      </c>
      <c r="AO18" s="3" t="s">
        <v>1643</v>
      </c>
      <c r="AP18" s="3" t="s">
        <v>1643</v>
      </c>
      <c r="AQ18" s="3" t="s">
        <v>1643</v>
      </c>
      <c r="AR18" s="3" t="s">
        <v>1643</v>
      </c>
      <c r="AS18" s="3" t="s">
        <v>1643</v>
      </c>
      <c r="AT18" s="3" t="s">
        <v>1643</v>
      </c>
      <c r="AU18" s="3" t="s">
        <v>1643</v>
      </c>
      <c r="AV18" s="3" t="s">
        <v>1643</v>
      </c>
      <c r="AW18" s="3" t="s">
        <v>1643</v>
      </c>
      <c r="AX18" s="3" t="s">
        <v>1643</v>
      </c>
      <c r="AY18" s="3" t="s">
        <v>1643</v>
      </c>
      <c r="AZ18" s="3" t="s">
        <v>1643</v>
      </c>
      <c r="BA18" s="3" t="s">
        <v>1643</v>
      </c>
      <c r="BB18" s="3" t="s">
        <v>1643</v>
      </c>
      <c r="BC18" s="3" t="s">
        <v>1643</v>
      </c>
      <c r="BD18" s="3" t="s">
        <v>1643</v>
      </c>
      <c r="BE18" s="3" t="s">
        <v>1643</v>
      </c>
      <c r="BF18" s="3" t="s">
        <v>1643</v>
      </c>
      <c r="BG18" s="3" t="s">
        <v>1643</v>
      </c>
      <c r="BH18" s="3" t="s">
        <v>1643</v>
      </c>
      <c r="BI18" s="3" t="s">
        <v>1643</v>
      </c>
      <c r="BJ18" s="3" t="s">
        <v>1643</v>
      </c>
      <c r="BK18" s="3" t="s">
        <v>1643</v>
      </c>
      <c r="BL18" s="3" t="s">
        <v>1643</v>
      </c>
      <c r="BM18" s="3" t="s">
        <v>1643</v>
      </c>
      <c r="BN18" s="3" t="s">
        <v>1643</v>
      </c>
      <c r="BO18" s="3" t="s">
        <v>1643</v>
      </c>
      <c r="BP18" s="3" t="s">
        <v>1643</v>
      </c>
      <c r="BQ18" s="3" t="s">
        <v>1643</v>
      </c>
      <c r="BR18" s="3" t="s">
        <v>1643</v>
      </c>
      <c r="BS18" s="3" t="s">
        <v>1643</v>
      </c>
      <c r="BT18" s="3" t="s">
        <v>1643</v>
      </c>
      <c r="BU18" s="3" t="s">
        <v>1643</v>
      </c>
      <c r="BV18" s="3" t="s">
        <v>1643</v>
      </c>
      <c r="BW18" s="3" t="s">
        <v>1643</v>
      </c>
      <c r="BX18" s="3" t="s">
        <v>1643</v>
      </c>
      <c r="BY18" s="3" t="s">
        <v>1643</v>
      </c>
      <c r="BZ18" s="20" t="s">
        <v>1643</v>
      </c>
      <c r="CA18" s="8" t="s">
        <v>1643</v>
      </c>
      <c r="CB18" s="3" t="s">
        <v>1643</v>
      </c>
      <c r="CC18" s="3" t="s">
        <v>1643</v>
      </c>
      <c r="CD18" s="3" t="s">
        <v>1643</v>
      </c>
      <c r="CE18" s="3" t="s">
        <v>1643</v>
      </c>
      <c r="CF18" s="3" t="s">
        <v>1643</v>
      </c>
      <c r="CG18" s="3" t="s">
        <v>1643</v>
      </c>
      <c r="CH18" s="3" t="s">
        <v>1643</v>
      </c>
      <c r="CI18" s="3" t="s">
        <v>1643</v>
      </c>
      <c r="CJ18" s="3" t="s">
        <v>1643</v>
      </c>
      <c r="CK18" s="3" t="s">
        <v>1643</v>
      </c>
      <c r="CL18" s="3" t="s">
        <v>1643</v>
      </c>
      <c r="CM18" s="3" t="s">
        <v>1643</v>
      </c>
      <c r="CN18" s="3" t="s">
        <v>1643</v>
      </c>
      <c r="CO18" s="3" t="s">
        <v>1643</v>
      </c>
      <c r="CP18" s="5" t="s">
        <v>1643</v>
      </c>
      <c r="CQ18" s="13" t="s">
        <v>1643</v>
      </c>
      <c r="CR18" s="3" t="s">
        <v>1643</v>
      </c>
      <c r="CS18" s="3" t="s">
        <v>1643</v>
      </c>
      <c r="CT18" s="3" t="s">
        <v>1643</v>
      </c>
      <c r="CU18" s="3" t="s">
        <v>1643</v>
      </c>
      <c r="CV18" s="3" t="s">
        <v>1643</v>
      </c>
      <c r="CW18" s="3" t="s">
        <v>1643</v>
      </c>
      <c r="CX18" s="5" t="s">
        <v>1643</v>
      </c>
      <c r="CY18" s="13" t="s">
        <v>1643</v>
      </c>
      <c r="CZ18" s="3" t="s">
        <v>1643</v>
      </c>
      <c r="DA18" s="3" t="s">
        <v>1643</v>
      </c>
      <c r="DB18" s="3" t="s">
        <v>1643</v>
      </c>
      <c r="DC18" s="3" t="s">
        <v>1643</v>
      </c>
      <c r="DD18" s="3" t="s">
        <v>1643</v>
      </c>
      <c r="DE18" s="3" t="s">
        <v>1643</v>
      </c>
      <c r="DF18" s="5" t="s">
        <v>1643</v>
      </c>
      <c r="DG18" s="13" t="s">
        <v>1643</v>
      </c>
      <c r="DH18" s="3" t="s">
        <v>1643</v>
      </c>
      <c r="DI18" s="3" t="s">
        <v>1643</v>
      </c>
      <c r="DJ18" s="5" t="s">
        <v>1643</v>
      </c>
      <c r="DK18" s="13" t="s">
        <v>1643</v>
      </c>
      <c r="DL18" s="3" t="s">
        <v>1643</v>
      </c>
      <c r="DM18" s="3" t="s">
        <v>1643</v>
      </c>
      <c r="DN18" s="5" t="s">
        <v>1643</v>
      </c>
      <c r="DO18" s="13" t="s">
        <v>1643</v>
      </c>
      <c r="DP18" s="5" t="s">
        <v>1643</v>
      </c>
      <c r="DQ18" s="13" t="s">
        <v>1643</v>
      </c>
      <c r="DR18" s="3" t="s">
        <v>1643</v>
      </c>
      <c r="DS18" s="3" t="s">
        <v>1643</v>
      </c>
      <c r="DT18" s="5" t="s">
        <v>1643</v>
      </c>
      <c r="DU18" s="13" t="s">
        <v>1643</v>
      </c>
      <c r="DV18" s="3" t="s">
        <v>1643</v>
      </c>
      <c r="DW18" s="3" t="s">
        <v>1643</v>
      </c>
      <c r="DX18" s="3" t="s">
        <v>1643</v>
      </c>
      <c r="DY18" s="5" t="s">
        <v>1643</v>
      </c>
      <c r="DZ18" s="13" t="s">
        <v>1643</v>
      </c>
      <c r="EA18" s="3" t="s">
        <v>1643</v>
      </c>
      <c r="EB18" s="3" t="s">
        <v>1643</v>
      </c>
      <c r="EC18" s="3" t="s">
        <v>1643</v>
      </c>
      <c r="ED18" s="3" t="s">
        <v>1643</v>
      </c>
      <c r="EE18" s="3" t="s">
        <v>1643</v>
      </c>
      <c r="EF18" s="5" t="s">
        <v>1643</v>
      </c>
      <c r="EG18" s="13" t="s">
        <v>1643</v>
      </c>
      <c r="EH18" s="3" t="s">
        <v>1643</v>
      </c>
      <c r="EI18" s="3" t="s">
        <v>1643</v>
      </c>
      <c r="EJ18" s="3" t="s">
        <v>1643</v>
      </c>
      <c r="EK18" s="3" t="s">
        <v>1643</v>
      </c>
      <c r="EL18" s="20" t="s">
        <v>1643</v>
      </c>
      <c r="EM18" s="13" t="s">
        <v>1643</v>
      </c>
      <c r="EN18" s="3" t="s">
        <v>1643</v>
      </c>
      <c r="EO18" s="3" t="s">
        <v>1643</v>
      </c>
      <c r="EP18" s="3" t="s">
        <v>1643</v>
      </c>
      <c r="EQ18" s="3" t="s">
        <v>1643</v>
      </c>
      <c r="ER18" s="3" t="s">
        <v>1643</v>
      </c>
      <c r="ES18" s="3" t="s">
        <v>1643</v>
      </c>
      <c r="ET18" s="3" t="s">
        <v>1643</v>
      </c>
      <c r="EU18" s="3" t="s">
        <v>1643</v>
      </c>
      <c r="EV18" s="3" t="s">
        <v>1643</v>
      </c>
      <c r="EW18" s="3" t="s">
        <v>1643</v>
      </c>
      <c r="EX18" s="3" t="s">
        <v>1643</v>
      </c>
      <c r="EY18" s="3" t="s">
        <v>1643</v>
      </c>
      <c r="EZ18" s="5" t="s">
        <v>1643</v>
      </c>
      <c r="FA18" s="8" t="s">
        <v>1643</v>
      </c>
      <c r="FB18" s="3" t="s">
        <v>1643</v>
      </c>
      <c r="FC18" s="3" t="s">
        <v>1643</v>
      </c>
      <c r="FD18" s="3" t="s">
        <v>1643</v>
      </c>
      <c r="FE18" s="3" t="s">
        <v>1643</v>
      </c>
      <c r="FF18" s="3" t="s">
        <v>1643</v>
      </c>
      <c r="FG18" s="3" t="s">
        <v>1643</v>
      </c>
      <c r="FH18" s="3" t="s">
        <v>1643</v>
      </c>
      <c r="FI18" s="5" t="s">
        <v>1643</v>
      </c>
      <c r="FJ18" s="8" t="s">
        <v>1643</v>
      </c>
      <c r="FK18" s="3" t="s">
        <v>1643</v>
      </c>
      <c r="FL18" s="3" t="s">
        <v>1643</v>
      </c>
      <c r="FM18" s="5" t="s">
        <v>1643</v>
      </c>
      <c r="FN18" s="8" t="s">
        <v>1643</v>
      </c>
      <c r="FO18" s="3" t="s">
        <v>1643</v>
      </c>
      <c r="FP18" s="3" t="s">
        <v>1643</v>
      </c>
      <c r="FQ18" s="5" t="s">
        <v>1643</v>
      </c>
      <c r="FR18" s="16" t="s">
        <v>1643</v>
      </c>
      <c r="FS18" s="13" t="s">
        <v>1643</v>
      </c>
      <c r="FT18" s="3" t="s">
        <v>1643</v>
      </c>
      <c r="FU18" s="3" t="s">
        <v>1643</v>
      </c>
      <c r="FV18" s="3" t="s">
        <v>1643</v>
      </c>
      <c r="FW18" s="20" t="s">
        <v>1643</v>
      </c>
      <c r="FX18" s="13" t="s">
        <v>1643</v>
      </c>
      <c r="FY18" s="3" t="s">
        <v>1643</v>
      </c>
      <c r="FZ18" s="3" t="s">
        <v>1643</v>
      </c>
      <c r="GA18" s="3" t="s">
        <v>1643</v>
      </c>
      <c r="GB18" s="3" t="s">
        <v>1643</v>
      </c>
      <c r="GC18" s="3" t="s">
        <v>1643</v>
      </c>
      <c r="GD18" s="3" t="s">
        <v>1643</v>
      </c>
      <c r="GE18" s="3" t="s">
        <v>1643</v>
      </c>
      <c r="GF18" s="3" t="s">
        <v>1643</v>
      </c>
      <c r="GG18" s="3" t="s">
        <v>1643</v>
      </c>
      <c r="GH18" s="20" t="s">
        <v>1643</v>
      </c>
      <c r="GI18" s="18" t="s">
        <v>1643</v>
      </c>
      <c r="GJ18" s="8" t="s">
        <v>1643</v>
      </c>
      <c r="GK18" s="3" t="s">
        <v>1643</v>
      </c>
      <c r="GL18" s="3" t="s">
        <v>1643</v>
      </c>
      <c r="GM18" s="3" t="s">
        <v>1643</v>
      </c>
      <c r="GN18" s="3" t="s">
        <v>1643</v>
      </c>
      <c r="GO18" s="3" t="s">
        <v>1643</v>
      </c>
      <c r="GP18" s="3" t="s">
        <v>1643</v>
      </c>
      <c r="GQ18" s="3" t="s">
        <v>1643</v>
      </c>
      <c r="GR18" s="3" t="s">
        <v>1643</v>
      </c>
      <c r="GS18" s="20" t="s">
        <v>1643</v>
      </c>
      <c r="GT18" s="13" t="s">
        <v>1643</v>
      </c>
      <c r="GU18" s="3" t="s">
        <v>1643</v>
      </c>
      <c r="GV18" s="3" t="s">
        <v>1643</v>
      </c>
      <c r="GW18" s="3" t="s">
        <v>1643</v>
      </c>
      <c r="GX18" s="3" t="s">
        <v>1643</v>
      </c>
      <c r="GY18" s="3" t="s">
        <v>1643</v>
      </c>
      <c r="GZ18" s="3" t="s">
        <v>1643</v>
      </c>
      <c r="HA18" s="3" t="s">
        <v>1643</v>
      </c>
      <c r="HB18" s="3" t="s">
        <v>1643</v>
      </c>
      <c r="HC18" s="3" t="s">
        <v>1643</v>
      </c>
      <c r="HD18" s="3" t="s">
        <v>1643</v>
      </c>
      <c r="HE18" s="3" t="s">
        <v>1643</v>
      </c>
      <c r="HF18" s="3" t="s">
        <v>1643</v>
      </c>
      <c r="HG18" s="3" t="s">
        <v>1643</v>
      </c>
      <c r="HH18" s="3" t="s">
        <v>1643</v>
      </c>
      <c r="HI18" s="5" t="s">
        <v>1643</v>
      </c>
      <c r="HJ18" s="13" t="s">
        <v>1643</v>
      </c>
      <c r="HK18" s="3" t="s">
        <v>1643</v>
      </c>
      <c r="HL18" s="3" t="s">
        <v>1643</v>
      </c>
      <c r="HM18" s="3" t="s">
        <v>1643</v>
      </c>
      <c r="HN18" s="3" t="s">
        <v>1643</v>
      </c>
      <c r="HO18" s="3" t="s">
        <v>1643</v>
      </c>
      <c r="HP18" s="3" t="s">
        <v>1643</v>
      </c>
      <c r="HQ18" s="5" t="s">
        <v>1643</v>
      </c>
      <c r="HR18" s="13" t="s">
        <v>1643</v>
      </c>
      <c r="HS18" s="3" t="s">
        <v>1643</v>
      </c>
      <c r="HT18" s="3" t="s">
        <v>1643</v>
      </c>
      <c r="HU18" s="3" t="s">
        <v>1643</v>
      </c>
      <c r="HV18" s="3" t="s">
        <v>1643</v>
      </c>
      <c r="HW18" s="3" t="s">
        <v>1643</v>
      </c>
      <c r="HX18" s="3" t="s">
        <v>1643</v>
      </c>
      <c r="HY18" s="3" t="s">
        <v>1643</v>
      </c>
      <c r="HZ18" s="3" t="s">
        <v>1643</v>
      </c>
      <c r="IA18" s="3" t="s">
        <v>1643</v>
      </c>
      <c r="IB18" s="5" t="s">
        <v>1643</v>
      </c>
      <c r="IC18" s="13" t="s">
        <v>1643</v>
      </c>
      <c r="ID18" s="3" t="s">
        <v>1643</v>
      </c>
      <c r="IE18" s="3" t="s">
        <v>1643</v>
      </c>
      <c r="IF18" s="3" t="s">
        <v>1643</v>
      </c>
      <c r="IG18" s="3" t="s">
        <v>1643</v>
      </c>
      <c r="IH18" s="3" t="s">
        <v>1643</v>
      </c>
      <c r="II18" s="3" t="s">
        <v>1643</v>
      </c>
      <c r="IJ18" s="3" t="s">
        <v>1643</v>
      </c>
      <c r="IK18" s="3" t="s">
        <v>1643</v>
      </c>
      <c r="IL18" s="3" t="s">
        <v>1643</v>
      </c>
      <c r="IM18" s="3" t="s">
        <v>1643</v>
      </c>
      <c r="IN18" s="3" t="s">
        <v>1643</v>
      </c>
      <c r="IO18" s="3" t="s">
        <v>1643</v>
      </c>
      <c r="IP18" s="3" t="s">
        <v>1643</v>
      </c>
      <c r="IQ18" s="3" t="s">
        <v>1643</v>
      </c>
      <c r="IR18" s="3" t="s">
        <v>1643</v>
      </c>
      <c r="IS18" s="3" t="s">
        <v>1643</v>
      </c>
      <c r="IT18" s="3" t="s">
        <v>1643</v>
      </c>
      <c r="IU18" s="3" t="s">
        <v>1643</v>
      </c>
      <c r="IV18" s="3" t="s">
        <v>1643</v>
      </c>
      <c r="IW18" s="3" t="s">
        <v>1643</v>
      </c>
      <c r="IX18" s="3" t="s">
        <v>1643</v>
      </c>
      <c r="IY18" s="3" t="s">
        <v>1643</v>
      </c>
      <c r="IZ18" s="3" t="s">
        <v>1643</v>
      </c>
      <c r="JA18" s="3" t="s">
        <v>1643</v>
      </c>
      <c r="JB18" s="3" t="s">
        <v>1643</v>
      </c>
      <c r="JC18" s="3" t="s">
        <v>1643</v>
      </c>
      <c r="JD18" s="3" t="s">
        <v>1643</v>
      </c>
      <c r="JE18" s="3" t="s">
        <v>1643</v>
      </c>
      <c r="JF18" s="3" t="s">
        <v>1643</v>
      </c>
      <c r="JG18" s="3" t="s">
        <v>1643</v>
      </c>
      <c r="JH18" s="3" t="s">
        <v>1643</v>
      </c>
      <c r="JI18" s="3" t="s">
        <v>1643</v>
      </c>
      <c r="JJ18" s="3" t="s">
        <v>1643</v>
      </c>
      <c r="JK18" s="3" t="s">
        <v>1643</v>
      </c>
      <c r="JL18" s="3" t="s">
        <v>1643</v>
      </c>
      <c r="JM18" s="3" t="s">
        <v>1643</v>
      </c>
      <c r="JN18" s="3" t="s">
        <v>1643</v>
      </c>
      <c r="JO18" s="3" t="s">
        <v>1643</v>
      </c>
      <c r="JP18" s="3" t="s">
        <v>1643</v>
      </c>
      <c r="JQ18" s="3" t="s">
        <v>1643</v>
      </c>
      <c r="JR18" s="3" t="s">
        <v>1643</v>
      </c>
      <c r="JS18" s="3" t="s">
        <v>1643</v>
      </c>
      <c r="JT18" s="3" t="s">
        <v>1643</v>
      </c>
      <c r="JU18" s="3" t="s">
        <v>1643</v>
      </c>
      <c r="JV18" s="3" t="s">
        <v>1643</v>
      </c>
      <c r="JW18" s="3" t="s">
        <v>1643</v>
      </c>
      <c r="JX18" s="3" t="s">
        <v>1643</v>
      </c>
      <c r="JY18" s="3" t="s">
        <v>1643</v>
      </c>
      <c r="JZ18" s="3" t="s">
        <v>1643</v>
      </c>
      <c r="KA18" s="3" t="s">
        <v>1643</v>
      </c>
      <c r="KB18" s="3" t="s">
        <v>1643</v>
      </c>
      <c r="KC18" s="3" t="s">
        <v>1643</v>
      </c>
      <c r="KD18" s="3" t="s">
        <v>1643</v>
      </c>
      <c r="KE18" s="3" t="s">
        <v>1643</v>
      </c>
      <c r="KF18" s="3" t="s">
        <v>1643</v>
      </c>
      <c r="KG18" s="3" t="s">
        <v>1643</v>
      </c>
      <c r="KH18" s="3" t="s">
        <v>1643</v>
      </c>
      <c r="KI18" s="3" t="s">
        <v>1643</v>
      </c>
      <c r="KJ18" s="3" t="s">
        <v>1643</v>
      </c>
      <c r="KK18" s="3" t="s">
        <v>1643</v>
      </c>
      <c r="KL18" s="3" t="s">
        <v>1643</v>
      </c>
      <c r="KM18" s="3" t="s">
        <v>1643</v>
      </c>
      <c r="KN18" s="3" t="s">
        <v>1643</v>
      </c>
      <c r="KO18" s="5" t="s">
        <v>1643</v>
      </c>
      <c r="KP18" s="8" t="s">
        <v>1643</v>
      </c>
      <c r="KQ18" s="3" t="s">
        <v>1643</v>
      </c>
      <c r="KR18" s="3" t="s">
        <v>1643</v>
      </c>
      <c r="KS18" s="3" t="s">
        <v>1643</v>
      </c>
      <c r="KT18" s="3" t="s">
        <v>1643</v>
      </c>
      <c r="KU18" s="3" t="s">
        <v>1643</v>
      </c>
      <c r="KV18" s="20" t="s">
        <v>1643</v>
      </c>
      <c r="KW18" s="13" t="s">
        <v>1643</v>
      </c>
      <c r="KX18" s="3" t="s">
        <v>1643</v>
      </c>
      <c r="KY18" s="3" t="s">
        <v>1643</v>
      </c>
      <c r="KZ18" s="3" t="s">
        <v>1643</v>
      </c>
      <c r="LA18" s="3" t="s">
        <v>1643</v>
      </c>
      <c r="LB18" s="3" t="s">
        <v>1643</v>
      </c>
      <c r="LC18" s="3" t="s">
        <v>1643</v>
      </c>
      <c r="LD18" s="3" t="s">
        <v>1643</v>
      </c>
      <c r="LE18" s="3" t="s">
        <v>1643</v>
      </c>
      <c r="LF18" s="3" t="s">
        <v>1643</v>
      </c>
      <c r="LG18" s="3" t="s">
        <v>1643</v>
      </c>
      <c r="LH18" s="3" t="s">
        <v>1643</v>
      </c>
      <c r="LI18" s="3" t="s">
        <v>1643</v>
      </c>
      <c r="LJ18" s="3" t="s">
        <v>1643</v>
      </c>
      <c r="LK18" s="3" t="s">
        <v>1643</v>
      </c>
      <c r="LL18" s="3" t="s">
        <v>1643</v>
      </c>
      <c r="LM18" s="3" t="s">
        <v>1643</v>
      </c>
      <c r="LN18" s="3" t="s">
        <v>1643</v>
      </c>
      <c r="LO18" s="3" t="s">
        <v>1643</v>
      </c>
      <c r="LP18" s="3" t="s">
        <v>1643</v>
      </c>
      <c r="LQ18" s="3" t="s">
        <v>1643</v>
      </c>
      <c r="LR18" s="3" t="s">
        <v>1643</v>
      </c>
      <c r="LS18" s="3" t="s">
        <v>1643</v>
      </c>
      <c r="LT18" s="3" t="s">
        <v>1643</v>
      </c>
      <c r="LU18" s="3" t="s">
        <v>1643</v>
      </c>
      <c r="LV18" s="3" t="s">
        <v>1643</v>
      </c>
      <c r="LW18" s="3" t="s">
        <v>1643</v>
      </c>
      <c r="LX18" s="3" t="s">
        <v>1643</v>
      </c>
      <c r="LY18" s="3" t="s">
        <v>1643</v>
      </c>
      <c r="LZ18" s="3" t="s">
        <v>1643</v>
      </c>
      <c r="MA18" s="3" t="s">
        <v>1643</v>
      </c>
      <c r="MB18" s="3" t="s">
        <v>1643</v>
      </c>
      <c r="MC18" s="3" t="s">
        <v>1643</v>
      </c>
      <c r="MD18" s="3" t="s">
        <v>1643</v>
      </c>
      <c r="ME18" s="3" t="s">
        <v>1643</v>
      </c>
      <c r="MF18" s="20" t="s">
        <v>1643</v>
      </c>
      <c r="MG18" s="13"/>
      <c r="MH18" s="3"/>
      <c r="MI18" s="5"/>
      <c r="MJ18" s="18" t="s">
        <v>1643</v>
      </c>
      <c r="MK18" s="13" t="s">
        <v>1643</v>
      </c>
      <c r="ML18" s="3" t="s">
        <v>1643</v>
      </c>
      <c r="MM18" s="3" t="s">
        <v>1643</v>
      </c>
      <c r="MN18" s="3" t="s">
        <v>1643</v>
      </c>
      <c r="MO18" s="3" t="s">
        <v>1643</v>
      </c>
      <c r="MP18" s="3" t="s">
        <v>1643</v>
      </c>
      <c r="MQ18" s="3" t="s">
        <v>1643</v>
      </c>
      <c r="MR18" s="3" t="s">
        <v>1643</v>
      </c>
      <c r="MS18" s="3" t="s">
        <v>1643</v>
      </c>
      <c r="MT18" s="5" t="s">
        <v>1643</v>
      </c>
      <c r="MU18" s="8" t="s">
        <v>1643</v>
      </c>
      <c r="MV18" s="3" t="s">
        <v>1643</v>
      </c>
      <c r="MW18" s="3" t="s">
        <v>1643</v>
      </c>
      <c r="MX18" s="3" t="s">
        <v>1643</v>
      </c>
      <c r="MY18" s="20" t="s">
        <v>1643</v>
      </c>
      <c r="MZ18" s="13" t="s">
        <v>1643</v>
      </c>
      <c r="NA18" s="5" t="s">
        <v>1643</v>
      </c>
      <c r="NB18" s="13" t="s">
        <v>1643</v>
      </c>
      <c r="NC18" s="5" t="s">
        <v>1643</v>
      </c>
      <c r="ND18" s="13" t="s">
        <v>1643</v>
      </c>
      <c r="NE18" s="3" t="s">
        <v>1643</v>
      </c>
      <c r="NF18" s="3" t="s">
        <v>1643</v>
      </c>
      <c r="NG18" s="3" t="s">
        <v>1643</v>
      </c>
      <c r="NH18" s="3" t="s">
        <v>1643</v>
      </c>
      <c r="NI18" s="5" t="s">
        <v>1643</v>
      </c>
      <c r="NJ18" s="13" t="s">
        <v>1643</v>
      </c>
      <c r="NK18" s="3"/>
      <c r="NL18" s="3" t="s">
        <v>1643</v>
      </c>
      <c r="NM18" s="3" t="s">
        <v>1643</v>
      </c>
      <c r="NN18" s="3" t="s">
        <v>1643</v>
      </c>
      <c r="NO18" s="3" t="s">
        <v>1643</v>
      </c>
      <c r="NP18" s="3" t="s">
        <v>1643</v>
      </c>
      <c r="NQ18" s="5" t="s">
        <v>1643</v>
      </c>
      <c r="NR18" s="8" t="s">
        <v>1643</v>
      </c>
      <c r="NS18" s="8" t="s">
        <v>1643</v>
      </c>
      <c r="NT18" s="3" t="s">
        <v>1643</v>
      </c>
      <c r="NU18" s="3" t="s">
        <v>1643</v>
      </c>
      <c r="NV18" s="3" t="s">
        <v>1643</v>
      </c>
      <c r="NW18" s="3" t="s">
        <v>1643</v>
      </c>
      <c r="NX18" s="5" t="s">
        <v>1643</v>
      </c>
      <c r="NY18" s="13" t="s">
        <v>1643</v>
      </c>
      <c r="NZ18" s="8" t="s">
        <v>1643</v>
      </c>
      <c r="OA18" s="3" t="s">
        <v>1643</v>
      </c>
      <c r="OB18" s="3" t="s">
        <v>1643</v>
      </c>
      <c r="OC18" s="3" t="s">
        <v>1643</v>
      </c>
      <c r="OD18" s="3" t="s">
        <v>1643</v>
      </c>
      <c r="OE18" s="5" t="s">
        <v>1643</v>
      </c>
      <c r="OF18" s="13" t="s">
        <v>1643</v>
      </c>
      <c r="OG18" s="8" t="s">
        <v>1643</v>
      </c>
      <c r="OH18" s="3" t="s">
        <v>1643</v>
      </c>
      <c r="OI18" s="3" t="s">
        <v>1643</v>
      </c>
      <c r="OJ18" s="3" t="s">
        <v>1643</v>
      </c>
      <c r="OK18" s="3" t="s">
        <v>1643</v>
      </c>
      <c r="OL18" s="20" t="s">
        <v>1643</v>
      </c>
      <c r="OM18" s="13" t="s">
        <v>1643</v>
      </c>
      <c r="ON18" s="3" t="s">
        <v>1643</v>
      </c>
      <c r="OO18" s="3" t="s">
        <v>1643</v>
      </c>
      <c r="OP18" s="3" t="s">
        <v>1643</v>
      </c>
      <c r="OQ18" s="3" t="s">
        <v>1643</v>
      </c>
      <c r="OR18" s="3" t="s">
        <v>1643</v>
      </c>
      <c r="OS18" s="3" t="s">
        <v>1643</v>
      </c>
      <c r="OT18" s="3" t="s">
        <v>1643</v>
      </c>
      <c r="OU18" s="20" t="s">
        <v>1643</v>
      </c>
      <c r="OV18" s="13" t="s">
        <v>1643</v>
      </c>
      <c r="OW18" s="3"/>
      <c r="OX18" s="3" t="s">
        <v>1643</v>
      </c>
      <c r="OY18" s="3" t="s">
        <v>1643</v>
      </c>
      <c r="OZ18" s="3" t="s">
        <v>1643</v>
      </c>
      <c r="PA18" s="5" t="s">
        <v>1643</v>
      </c>
      <c r="PB18" s="8" t="s">
        <v>1643</v>
      </c>
      <c r="PC18" s="8" t="s">
        <v>1643</v>
      </c>
      <c r="PD18" s="3" t="s">
        <v>1643</v>
      </c>
      <c r="PE18" s="3" t="s">
        <v>1643</v>
      </c>
      <c r="PF18" s="5" t="s">
        <v>1643</v>
      </c>
      <c r="PG18" s="13" t="s">
        <v>1643</v>
      </c>
      <c r="PH18" s="3" t="s">
        <v>1643</v>
      </c>
      <c r="PI18" s="3" t="s">
        <v>1643</v>
      </c>
      <c r="PJ18" s="3" t="s">
        <v>1643</v>
      </c>
      <c r="PK18" s="3" t="s">
        <v>1643</v>
      </c>
      <c r="PL18" s="3" t="s">
        <v>1643</v>
      </c>
      <c r="PM18" s="3" t="s">
        <v>1643</v>
      </c>
      <c r="PN18" s="3" t="s">
        <v>1643</v>
      </c>
      <c r="PO18" s="20" t="s">
        <v>1643</v>
      </c>
      <c r="PP18" s="13" t="s">
        <v>1643</v>
      </c>
      <c r="PQ18" s="3" t="s">
        <v>1643</v>
      </c>
      <c r="PR18" s="3" t="s">
        <v>1643</v>
      </c>
      <c r="PS18" s="3" t="s">
        <v>1643</v>
      </c>
      <c r="PT18" s="3" t="s">
        <v>1643</v>
      </c>
      <c r="PU18" s="5" t="s">
        <v>1643</v>
      </c>
      <c r="PV18" s="13" t="s">
        <v>1643</v>
      </c>
      <c r="PW18" s="3" t="s">
        <v>1643</v>
      </c>
      <c r="PX18" s="3" t="s">
        <v>1643</v>
      </c>
      <c r="PY18" s="3" t="s">
        <v>1643</v>
      </c>
      <c r="PZ18" s="5" t="s">
        <v>1643</v>
      </c>
      <c r="QA18" s="13" t="s">
        <v>1643</v>
      </c>
      <c r="QB18" s="3" t="s">
        <v>1643</v>
      </c>
      <c r="QC18" s="3" t="s">
        <v>1643</v>
      </c>
      <c r="QD18" s="3" t="s">
        <v>1643</v>
      </c>
      <c r="QE18" s="3" t="s">
        <v>1643</v>
      </c>
      <c r="QF18" s="3" t="s">
        <v>1643</v>
      </c>
      <c r="QG18" s="3" t="s">
        <v>1643</v>
      </c>
      <c r="QH18" s="3" t="s">
        <v>1643</v>
      </c>
      <c r="QI18" s="5" t="s">
        <v>1643</v>
      </c>
      <c r="QJ18" s="13" t="s">
        <v>1643</v>
      </c>
      <c r="QK18" s="3" t="s">
        <v>1643</v>
      </c>
      <c r="QL18" s="3" t="s">
        <v>1643</v>
      </c>
      <c r="QM18" s="3" t="s">
        <v>1643</v>
      </c>
      <c r="QN18" s="3" t="s">
        <v>1643</v>
      </c>
      <c r="QO18" s="3" t="s">
        <v>1643</v>
      </c>
      <c r="QP18" s="20" t="s">
        <v>1643</v>
      </c>
      <c r="QQ18" s="13" t="s">
        <v>1643</v>
      </c>
      <c r="QR18" s="3" t="s">
        <v>1643</v>
      </c>
      <c r="QS18" s="3" t="s">
        <v>1643</v>
      </c>
      <c r="QT18" s="3" t="s">
        <v>1643</v>
      </c>
      <c r="QU18" s="20" t="s">
        <v>1643</v>
      </c>
      <c r="QV18" s="16" t="s">
        <v>1643</v>
      </c>
      <c r="QW18" s="13" t="s">
        <v>1643</v>
      </c>
      <c r="QX18" s="3" t="s">
        <v>1643</v>
      </c>
      <c r="QY18" s="3" t="s">
        <v>1643</v>
      </c>
      <c r="QZ18" s="3" t="s">
        <v>1643</v>
      </c>
      <c r="RA18" s="3" t="s">
        <v>1643</v>
      </c>
      <c r="RB18" s="3" t="s">
        <v>1643</v>
      </c>
      <c r="RC18" s="3" t="s">
        <v>1643</v>
      </c>
      <c r="RD18" s="3" t="s">
        <v>1643</v>
      </c>
      <c r="RE18" s="3" t="s">
        <v>1643</v>
      </c>
      <c r="RF18" s="3" t="s">
        <v>1643</v>
      </c>
      <c r="RG18" s="3" t="s">
        <v>1643</v>
      </c>
      <c r="RH18" s="3" t="s">
        <v>1643</v>
      </c>
      <c r="RI18" s="3" t="s">
        <v>1643</v>
      </c>
      <c r="RJ18" s="3" t="s">
        <v>1643</v>
      </c>
      <c r="RK18" s="3" t="s">
        <v>1643</v>
      </c>
      <c r="RL18" s="3" t="s">
        <v>1643</v>
      </c>
      <c r="RM18" s="3" t="s">
        <v>1643</v>
      </c>
      <c r="RN18" s="3" t="s">
        <v>1643</v>
      </c>
      <c r="RO18" s="3" t="s">
        <v>1643</v>
      </c>
      <c r="RP18" s="3" t="s">
        <v>1643</v>
      </c>
      <c r="RQ18" s="3" t="s">
        <v>1643</v>
      </c>
      <c r="RR18" s="3" t="s">
        <v>1643</v>
      </c>
      <c r="RS18" s="3" t="s">
        <v>1643</v>
      </c>
      <c r="RT18" s="3" t="s">
        <v>1643</v>
      </c>
      <c r="RU18" s="3" t="s">
        <v>1643</v>
      </c>
      <c r="RV18" s="3" t="s">
        <v>1643</v>
      </c>
      <c r="RW18" s="3" t="s">
        <v>1643</v>
      </c>
      <c r="RX18" s="3" t="s">
        <v>1643</v>
      </c>
      <c r="RY18" s="3" t="s">
        <v>1643</v>
      </c>
      <c r="RZ18" s="3" t="s">
        <v>1643</v>
      </c>
      <c r="SA18" s="3" t="s">
        <v>1643</v>
      </c>
      <c r="SB18" s="3" t="s">
        <v>1643</v>
      </c>
      <c r="SC18" s="3" t="s">
        <v>1643</v>
      </c>
      <c r="SD18" s="3" t="s">
        <v>1643</v>
      </c>
      <c r="SE18" s="3" t="s">
        <v>1643</v>
      </c>
      <c r="SF18" s="3" t="s">
        <v>1643</v>
      </c>
      <c r="SG18" s="3" t="s">
        <v>1643</v>
      </c>
      <c r="SH18" s="3" t="s">
        <v>1643</v>
      </c>
      <c r="SI18" s="3" t="s">
        <v>1643</v>
      </c>
      <c r="SJ18" s="3" t="s">
        <v>1643</v>
      </c>
      <c r="SK18" s="3" t="s">
        <v>1643</v>
      </c>
      <c r="SL18" s="3" t="s">
        <v>1643</v>
      </c>
      <c r="SM18" s="3" t="s">
        <v>1643</v>
      </c>
      <c r="SN18" s="3" t="s">
        <v>1643</v>
      </c>
      <c r="SO18" s="3" t="s">
        <v>1643</v>
      </c>
      <c r="SP18" s="20" t="s">
        <v>1643</v>
      </c>
      <c r="SQ18" s="13" t="s">
        <v>1643</v>
      </c>
      <c r="SR18" s="3" t="s">
        <v>1643</v>
      </c>
      <c r="SS18" s="3" t="s">
        <v>1643</v>
      </c>
      <c r="ST18" s="3" t="s">
        <v>1643</v>
      </c>
      <c r="SU18" s="3" t="s">
        <v>1643</v>
      </c>
      <c r="SV18" s="3" t="s">
        <v>1643</v>
      </c>
      <c r="SW18" s="3" t="s">
        <v>1643</v>
      </c>
      <c r="SX18" s="20" t="s">
        <v>1643</v>
      </c>
      <c r="SY18" s="13" t="s">
        <v>1643</v>
      </c>
      <c r="SZ18" s="3" t="s">
        <v>1643</v>
      </c>
      <c r="TA18" s="3" t="s">
        <v>1643</v>
      </c>
      <c r="TB18" s="3" t="s">
        <v>1643</v>
      </c>
      <c r="TC18" s="3" t="s">
        <v>1643</v>
      </c>
      <c r="TD18" s="3" t="s">
        <v>1643</v>
      </c>
      <c r="TE18" s="20" t="s">
        <v>1643</v>
      </c>
      <c r="TF18" s="13" t="s">
        <v>1643</v>
      </c>
      <c r="TG18" s="3" t="s">
        <v>1643</v>
      </c>
      <c r="TH18" s="3" t="s">
        <v>1643</v>
      </c>
      <c r="TI18" s="3" t="s">
        <v>1643</v>
      </c>
      <c r="TJ18" s="3" t="s">
        <v>1643</v>
      </c>
      <c r="TK18" s="3" t="s">
        <v>1643</v>
      </c>
      <c r="TL18" s="3" t="s">
        <v>1643</v>
      </c>
      <c r="TM18" s="3" t="s">
        <v>1643</v>
      </c>
      <c r="TN18" s="3" t="s">
        <v>1643</v>
      </c>
      <c r="TO18" s="3" t="s">
        <v>1643</v>
      </c>
      <c r="TP18" s="3" t="s">
        <v>1643</v>
      </c>
      <c r="TQ18" s="20" t="s">
        <v>1643</v>
      </c>
      <c r="TR18" s="13" t="s">
        <v>110</v>
      </c>
      <c r="TS18" s="3" t="s">
        <v>1643</v>
      </c>
      <c r="TT18" s="5" t="s">
        <v>110</v>
      </c>
      <c r="TU18" s="13" t="s">
        <v>131</v>
      </c>
      <c r="TV18" s="3" t="s">
        <v>131</v>
      </c>
      <c r="TW18" s="3" t="s">
        <v>129</v>
      </c>
      <c r="TX18" s="3" t="s">
        <v>128</v>
      </c>
      <c r="TY18" s="3" t="s">
        <v>131</v>
      </c>
      <c r="TZ18" s="3" t="s">
        <v>131</v>
      </c>
      <c r="UA18" s="3" t="s">
        <v>127</v>
      </c>
      <c r="UB18" s="3" t="s">
        <v>130</v>
      </c>
      <c r="UC18" s="3" t="s">
        <v>131</v>
      </c>
      <c r="UD18" s="3" t="s">
        <v>130</v>
      </c>
      <c r="UE18" s="3" t="s">
        <v>131</v>
      </c>
      <c r="UF18" s="3" t="s">
        <v>131</v>
      </c>
      <c r="UG18" s="3" t="s">
        <v>131</v>
      </c>
      <c r="UH18" s="3" t="s">
        <v>128</v>
      </c>
      <c r="UI18" s="3" t="s">
        <v>131</v>
      </c>
      <c r="UJ18" s="5" t="s">
        <v>1643</v>
      </c>
      <c r="UK18" s="13" t="s">
        <v>196</v>
      </c>
      <c r="UL18" s="3" t="s">
        <v>198</v>
      </c>
      <c r="UM18" s="3" t="s">
        <v>200</v>
      </c>
      <c r="UN18" s="3" t="s">
        <v>201</v>
      </c>
      <c r="UO18" s="3" t="s">
        <v>1643</v>
      </c>
      <c r="UP18" s="3" t="s">
        <v>207</v>
      </c>
      <c r="UQ18" s="3" t="s">
        <v>1643</v>
      </c>
      <c r="UR18" s="5" t="s">
        <v>1643</v>
      </c>
      <c r="US18" s="13" t="s">
        <v>231</v>
      </c>
      <c r="UT18" s="3" t="s">
        <v>232</v>
      </c>
      <c r="UU18" s="3" t="s">
        <v>233</v>
      </c>
      <c r="UV18" s="3" t="s">
        <v>234</v>
      </c>
      <c r="UW18" s="3" t="s">
        <v>235</v>
      </c>
      <c r="UX18" s="3" t="s">
        <v>1643</v>
      </c>
      <c r="UY18" s="3" t="s">
        <v>1643</v>
      </c>
      <c r="UZ18" s="5" t="s">
        <v>1643</v>
      </c>
      <c r="VA18" s="13" t="s">
        <v>132</v>
      </c>
      <c r="VB18" s="3" t="s">
        <v>127</v>
      </c>
      <c r="VC18" s="3" t="s">
        <v>132</v>
      </c>
      <c r="VD18" s="3" t="s">
        <v>127</v>
      </c>
      <c r="VE18" s="3" t="s">
        <v>130</v>
      </c>
      <c r="VF18" s="3" t="s">
        <v>130</v>
      </c>
      <c r="VG18" s="3" t="s">
        <v>132</v>
      </c>
      <c r="VH18" s="3" t="s">
        <v>128</v>
      </c>
      <c r="VI18" s="3" t="s">
        <v>129</v>
      </c>
      <c r="VJ18" s="3" t="s">
        <v>131</v>
      </c>
      <c r="VK18" s="3" t="s">
        <v>131</v>
      </c>
      <c r="VL18" s="3" t="s">
        <v>132</v>
      </c>
      <c r="VM18" s="3" t="s">
        <v>131</v>
      </c>
      <c r="VN18" s="3" t="s">
        <v>127</v>
      </c>
      <c r="VO18" s="3" t="s">
        <v>132</v>
      </c>
      <c r="VP18" s="3" t="s">
        <v>128</v>
      </c>
      <c r="VQ18" s="3" t="s">
        <v>128</v>
      </c>
      <c r="VR18" s="3" t="s">
        <v>130</v>
      </c>
      <c r="VS18" s="3" t="s">
        <v>130</v>
      </c>
      <c r="VT18" s="3" t="s">
        <v>129</v>
      </c>
      <c r="VU18" s="3" t="s">
        <v>132</v>
      </c>
      <c r="VV18" s="3" t="s">
        <v>132</v>
      </c>
      <c r="VW18" s="3" t="s">
        <v>132</v>
      </c>
      <c r="VX18" s="3" t="s">
        <v>132</v>
      </c>
      <c r="VY18" s="3" t="s">
        <v>131</v>
      </c>
      <c r="VZ18" s="3" t="s">
        <v>132</v>
      </c>
      <c r="WA18" s="3" t="s">
        <v>132</v>
      </c>
      <c r="WB18" s="3" t="s">
        <v>128</v>
      </c>
      <c r="WC18" s="3" t="s">
        <v>128</v>
      </c>
      <c r="WD18" s="3" t="s">
        <v>128</v>
      </c>
      <c r="WE18" s="3" t="s">
        <v>129</v>
      </c>
      <c r="WF18" s="3" t="s">
        <v>129</v>
      </c>
      <c r="WG18" s="3" t="s">
        <v>128</v>
      </c>
      <c r="WH18" s="3" t="s">
        <v>131</v>
      </c>
      <c r="WI18" s="3" t="s">
        <v>131</v>
      </c>
      <c r="WJ18" s="3" t="s">
        <v>131</v>
      </c>
      <c r="WK18" s="3" t="s">
        <v>131</v>
      </c>
      <c r="WL18" s="3" t="s">
        <v>132</v>
      </c>
      <c r="WM18" s="3" t="s">
        <v>129</v>
      </c>
      <c r="WN18" s="3" t="s">
        <v>131</v>
      </c>
      <c r="WO18" s="3" t="s">
        <v>131</v>
      </c>
      <c r="WP18" s="3" t="s">
        <v>131</v>
      </c>
      <c r="WQ18" s="3" t="s">
        <v>131</v>
      </c>
      <c r="WR18" s="3" t="s">
        <v>130</v>
      </c>
      <c r="WS18" s="3" t="s">
        <v>130</v>
      </c>
      <c r="WT18" s="3" t="s">
        <v>128</v>
      </c>
      <c r="WU18" s="3" t="s">
        <v>128</v>
      </c>
      <c r="WV18" s="3" t="s">
        <v>129</v>
      </c>
      <c r="WW18" s="3" t="s">
        <v>127</v>
      </c>
      <c r="WX18" s="3" t="s">
        <v>127</v>
      </c>
      <c r="WY18" s="3" t="s">
        <v>127</v>
      </c>
      <c r="WZ18" s="3" t="s">
        <v>128</v>
      </c>
      <c r="XA18" s="3" t="s">
        <v>131</v>
      </c>
      <c r="XB18" s="3" t="s">
        <v>127</v>
      </c>
      <c r="XC18" s="3" t="s">
        <v>129</v>
      </c>
      <c r="XD18" s="3" t="s">
        <v>129</v>
      </c>
      <c r="XE18" s="3" t="s">
        <v>131</v>
      </c>
      <c r="XF18" s="3" t="s">
        <v>127</v>
      </c>
      <c r="XG18" s="3" t="s">
        <v>127</v>
      </c>
      <c r="XH18" s="3" t="s">
        <v>127</v>
      </c>
      <c r="XI18" s="3" t="s">
        <v>129</v>
      </c>
      <c r="XJ18" s="3" t="s">
        <v>127</v>
      </c>
      <c r="XK18" s="3" t="s">
        <v>127</v>
      </c>
      <c r="XL18" s="3" t="s">
        <v>127</v>
      </c>
      <c r="XM18" s="5" t="s">
        <v>1643</v>
      </c>
      <c r="XN18" s="13" t="s">
        <v>353</v>
      </c>
      <c r="XO18" s="3" t="s">
        <v>1643</v>
      </c>
      <c r="XP18" s="3" t="s">
        <v>1643</v>
      </c>
      <c r="XQ18" s="3" t="s">
        <v>1643</v>
      </c>
      <c r="XR18" s="3" t="s">
        <v>1643</v>
      </c>
      <c r="XS18" s="3" t="s">
        <v>111</v>
      </c>
      <c r="XT18" s="5" t="s">
        <v>1643</v>
      </c>
      <c r="XU18" s="13" t="s">
        <v>111</v>
      </c>
      <c r="XV18" s="3" t="s">
        <v>1643</v>
      </c>
      <c r="XW18" s="3" t="s">
        <v>1643</v>
      </c>
      <c r="XX18" s="3" t="s">
        <v>110</v>
      </c>
      <c r="XY18" s="3" t="s">
        <v>111</v>
      </c>
      <c r="XZ18" s="3" t="s">
        <v>1643</v>
      </c>
      <c r="YA18" s="3" t="s">
        <v>110</v>
      </c>
      <c r="YB18" s="3" t="s">
        <v>111</v>
      </c>
      <c r="YC18" s="3" t="s">
        <v>1643</v>
      </c>
      <c r="YD18" s="3" t="s">
        <v>111</v>
      </c>
      <c r="YE18" s="3" t="s">
        <v>1643</v>
      </c>
      <c r="YF18" s="3" t="s">
        <v>1643</v>
      </c>
      <c r="YG18" s="3" t="s">
        <v>1643</v>
      </c>
      <c r="YH18" s="3" t="s">
        <v>111</v>
      </c>
      <c r="YI18" s="3" t="s">
        <v>1643</v>
      </c>
      <c r="YJ18" s="3" t="s">
        <v>1643</v>
      </c>
      <c r="YK18" s="3" t="s">
        <v>111</v>
      </c>
      <c r="YL18" s="3" t="s">
        <v>1643</v>
      </c>
      <c r="YM18" s="3" t="s">
        <v>1643</v>
      </c>
      <c r="YN18" s="3" t="s">
        <v>111</v>
      </c>
      <c r="YO18" s="3" t="s">
        <v>1643</v>
      </c>
      <c r="YP18" s="3" t="s">
        <v>1643</v>
      </c>
      <c r="YQ18" s="3" t="s">
        <v>111</v>
      </c>
      <c r="YR18" s="3" t="s">
        <v>1643</v>
      </c>
      <c r="YS18" s="3" t="s">
        <v>1643</v>
      </c>
      <c r="YT18" s="3" t="s">
        <v>110</v>
      </c>
      <c r="YU18" s="3" t="s">
        <v>111</v>
      </c>
      <c r="YV18" s="3" t="s">
        <v>1643</v>
      </c>
      <c r="YW18" s="3" t="s">
        <v>111</v>
      </c>
      <c r="YX18" s="3" t="s">
        <v>1643</v>
      </c>
      <c r="YY18" s="3" t="s">
        <v>1643</v>
      </c>
      <c r="YZ18" s="3" t="s">
        <v>1643</v>
      </c>
      <c r="ZA18" s="3" t="s">
        <v>111</v>
      </c>
      <c r="ZB18" s="3" t="s">
        <v>1643</v>
      </c>
      <c r="ZC18" s="3" t="s">
        <v>1643</v>
      </c>
      <c r="ZD18" s="5" t="s">
        <v>1643</v>
      </c>
      <c r="ZE18" s="3" t="s">
        <v>462</v>
      </c>
      <c r="ZF18" s="3" t="s">
        <v>452</v>
      </c>
      <c r="ZG18" s="3" t="s">
        <v>450</v>
      </c>
      <c r="ZH18" s="18" t="s">
        <v>110</v>
      </c>
      <c r="ZI18" s="13" t="s">
        <v>1643</v>
      </c>
      <c r="ZJ18" s="3" t="s">
        <v>484</v>
      </c>
      <c r="ZK18" s="3" t="s">
        <v>1643</v>
      </c>
      <c r="ZL18" s="3" t="s">
        <v>1643</v>
      </c>
      <c r="ZM18" s="3" t="s">
        <v>1643</v>
      </c>
      <c r="ZN18" s="3" t="s">
        <v>1643</v>
      </c>
      <c r="ZO18" s="3" t="s">
        <v>496</v>
      </c>
      <c r="ZP18" s="3" t="s">
        <v>497</v>
      </c>
      <c r="ZQ18" s="3" t="s">
        <v>498</v>
      </c>
      <c r="ZR18" s="5" t="s">
        <v>1643</v>
      </c>
      <c r="ZS18" s="13" t="s">
        <v>111</v>
      </c>
      <c r="ZT18" s="3" t="s">
        <v>111</v>
      </c>
      <c r="ZU18" s="3" t="s">
        <v>111</v>
      </c>
      <c r="ZV18" s="3" t="s">
        <v>111</v>
      </c>
      <c r="ZW18" s="3" t="s">
        <v>1643</v>
      </c>
      <c r="ZX18" s="3" t="s">
        <v>1643</v>
      </c>
      <c r="ZY18" s="3" t="s">
        <v>1643</v>
      </c>
      <c r="ZZ18" s="3" t="s">
        <v>1643</v>
      </c>
      <c r="AAA18" s="5" t="s">
        <v>1643</v>
      </c>
      <c r="AAB18" s="13" t="s">
        <v>111</v>
      </c>
      <c r="AAC18" s="5" t="s">
        <v>1643</v>
      </c>
      <c r="AAD18" s="13" t="s">
        <v>526</v>
      </c>
      <c r="AAE18" s="3" t="s">
        <v>110</v>
      </c>
      <c r="AAF18" s="3" t="s">
        <v>110</v>
      </c>
      <c r="AAG18" s="3" t="s">
        <v>110</v>
      </c>
      <c r="AAH18" s="3" t="s">
        <v>111</v>
      </c>
      <c r="AAI18" s="3" t="s">
        <v>111</v>
      </c>
      <c r="AAJ18" s="5" t="s">
        <v>110</v>
      </c>
      <c r="AAK18" s="13" t="s">
        <v>110</v>
      </c>
      <c r="AAL18" s="13" t="s">
        <v>1643</v>
      </c>
      <c r="AAM18" s="3" t="s">
        <v>1643</v>
      </c>
      <c r="AAN18" s="3" t="s">
        <v>1643</v>
      </c>
      <c r="AAO18" s="3" t="s">
        <v>1643</v>
      </c>
      <c r="AAP18" s="3" t="s">
        <v>1643</v>
      </c>
      <c r="AAQ18" s="20"/>
      <c r="AAR18" s="5" t="s">
        <v>1643</v>
      </c>
      <c r="AAS18" s="13" t="s">
        <v>1643</v>
      </c>
      <c r="AAT18" s="3" t="s">
        <v>1643</v>
      </c>
      <c r="AAU18" s="3" t="s">
        <v>1643</v>
      </c>
      <c r="AAV18" s="3" t="s">
        <v>1643</v>
      </c>
      <c r="AAW18" s="3" t="s">
        <v>1643</v>
      </c>
      <c r="AAX18" s="3" t="s">
        <v>1643</v>
      </c>
      <c r="AAY18" s="5" t="s">
        <v>1643</v>
      </c>
      <c r="AAZ18" s="13" t="s">
        <v>1643</v>
      </c>
      <c r="ABA18" s="3" t="s">
        <v>1643</v>
      </c>
      <c r="ABB18" s="3" t="s">
        <v>1643</v>
      </c>
      <c r="ABC18" s="3" t="s">
        <v>1643</v>
      </c>
      <c r="ABD18" s="3" t="s">
        <v>1643</v>
      </c>
      <c r="ABE18" s="3" t="s">
        <v>1643</v>
      </c>
      <c r="ABF18" s="5" t="s">
        <v>1643</v>
      </c>
      <c r="ABG18" s="13" t="s">
        <v>1643</v>
      </c>
      <c r="ABH18" s="3" t="s">
        <v>1643</v>
      </c>
      <c r="ABI18" s="3" t="s">
        <v>1643</v>
      </c>
      <c r="ABJ18" s="3" t="s">
        <v>1643</v>
      </c>
      <c r="ABK18" s="3" t="s">
        <v>1643</v>
      </c>
      <c r="ABL18" s="3" t="s">
        <v>1643</v>
      </c>
      <c r="ABM18" s="5" t="s">
        <v>1643</v>
      </c>
      <c r="ABN18" s="13" t="s">
        <v>1643</v>
      </c>
      <c r="ABO18" s="3" t="s">
        <v>1643</v>
      </c>
      <c r="ABP18" s="3" t="s">
        <v>1643</v>
      </c>
      <c r="ABQ18" s="3" t="s">
        <v>1643</v>
      </c>
      <c r="ABR18" s="3" t="s">
        <v>1643</v>
      </c>
      <c r="ABS18" s="3" t="s">
        <v>1643</v>
      </c>
      <c r="ABT18" s="3" t="s">
        <v>1643</v>
      </c>
      <c r="ABU18" s="3" t="s">
        <v>1643</v>
      </c>
      <c r="ABV18" s="5" t="s">
        <v>1643</v>
      </c>
      <c r="ABW18" s="13" t="s">
        <v>1643</v>
      </c>
      <c r="ABX18" s="3" t="s">
        <v>1643</v>
      </c>
      <c r="ABY18" s="3" t="s">
        <v>1643</v>
      </c>
      <c r="ABZ18" s="3" t="s">
        <v>1643</v>
      </c>
      <c r="ACA18" s="3" t="s">
        <v>1643</v>
      </c>
      <c r="ACB18" s="5" t="s">
        <v>1643</v>
      </c>
      <c r="ACC18" s="13" t="s">
        <v>1643</v>
      </c>
      <c r="ACD18" s="3" t="s">
        <v>1643</v>
      </c>
      <c r="ACE18" s="3" t="s">
        <v>1643</v>
      </c>
      <c r="ACF18" s="3" t="s">
        <v>1643</v>
      </c>
      <c r="ACG18" s="5"/>
      <c r="ACH18" s="13" t="s">
        <v>1643</v>
      </c>
      <c r="ACI18" s="3" t="s">
        <v>1643</v>
      </c>
      <c r="ACJ18" s="3" t="s">
        <v>1643</v>
      </c>
      <c r="ACK18" s="3" t="s">
        <v>1643</v>
      </c>
      <c r="ACL18" s="5" t="s">
        <v>1643</v>
      </c>
      <c r="ACM18" s="13" t="s">
        <v>1643</v>
      </c>
      <c r="ACN18" s="3" t="s">
        <v>1643</v>
      </c>
      <c r="ACO18" s="3" t="s">
        <v>1643</v>
      </c>
      <c r="ACP18" s="3" t="s">
        <v>1643</v>
      </c>
      <c r="ACQ18" s="3" t="s">
        <v>1643</v>
      </c>
      <c r="ACR18" s="3" t="s">
        <v>1643</v>
      </c>
      <c r="ACS18" s="3" t="s">
        <v>1643</v>
      </c>
      <c r="ACT18" s="3" t="s">
        <v>1643</v>
      </c>
      <c r="ACU18" s="20" t="s">
        <v>1643</v>
      </c>
      <c r="ACV18" s="13" t="s">
        <v>1643</v>
      </c>
      <c r="ACW18" s="3" t="s">
        <v>1643</v>
      </c>
      <c r="ACX18" s="3" t="s">
        <v>1643</v>
      </c>
      <c r="ACY18" s="3" t="s">
        <v>1643</v>
      </c>
      <c r="ACZ18" s="3" t="s">
        <v>1643</v>
      </c>
      <c r="ADA18" s="5" t="s">
        <v>1643</v>
      </c>
      <c r="ADB18" s="13" t="s">
        <v>1643</v>
      </c>
      <c r="ADC18" s="8" t="s">
        <v>1643</v>
      </c>
      <c r="ADD18" s="3" t="s">
        <v>1643</v>
      </c>
      <c r="ADE18" s="3" t="s">
        <v>1643</v>
      </c>
      <c r="ADF18" s="5" t="s">
        <v>1643</v>
      </c>
      <c r="ADG18" s="13" t="s">
        <v>1643</v>
      </c>
      <c r="ADH18" s="8" t="s">
        <v>1643</v>
      </c>
      <c r="ADI18" s="3" t="s">
        <v>1643</v>
      </c>
      <c r="ADJ18" s="3" t="s">
        <v>1643</v>
      </c>
      <c r="ADK18" s="5" t="s">
        <v>1643</v>
      </c>
      <c r="ADL18" s="13" t="s">
        <v>1643</v>
      </c>
      <c r="ADM18" s="8" t="s">
        <v>1643</v>
      </c>
      <c r="ADN18" s="3" t="s">
        <v>1643</v>
      </c>
      <c r="ADO18" s="3" t="s">
        <v>1643</v>
      </c>
      <c r="ADP18" s="5" t="s">
        <v>1643</v>
      </c>
      <c r="ADQ18" s="13" t="s">
        <v>1643</v>
      </c>
      <c r="ADR18" s="3" t="s">
        <v>1643</v>
      </c>
      <c r="ADS18" s="3" t="s">
        <v>1643</v>
      </c>
      <c r="ADT18" s="3" t="s">
        <v>1643</v>
      </c>
      <c r="ADU18" s="3" t="s">
        <v>1643</v>
      </c>
      <c r="ADV18" s="3" t="s">
        <v>1643</v>
      </c>
      <c r="ADW18" s="3" t="s">
        <v>1643</v>
      </c>
      <c r="ADX18" s="3" t="s">
        <v>1643</v>
      </c>
      <c r="ADY18" s="5" t="s">
        <v>1643</v>
      </c>
      <c r="ADZ18" s="13" t="s">
        <v>1643</v>
      </c>
      <c r="AEA18" s="3" t="s">
        <v>1643</v>
      </c>
      <c r="AEB18" s="3" t="s">
        <v>1643</v>
      </c>
      <c r="AEC18" s="3" t="s">
        <v>1643</v>
      </c>
      <c r="AED18" s="3" t="s">
        <v>1643</v>
      </c>
      <c r="AEE18" s="3" t="s">
        <v>1643</v>
      </c>
      <c r="AEF18" s="5" t="s">
        <v>1643</v>
      </c>
      <c r="AEG18" s="13" t="s">
        <v>1643</v>
      </c>
      <c r="AEH18" s="3" t="s">
        <v>1643</v>
      </c>
      <c r="AEI18" s="3" t="s">
        <v>1643</v>
      </c>
      <c r="AEJ18" s="3" t="s">
        <v>1643</v>
      </c>
      <c r="AEK18" s="5" t="s">
        <v>1643</v>
      </c>
      <c r="AEL18" s="18" t="s">
        <v>1643</v>
      </c>
    </row>
    <row r="19" spans="1:818" ht="58" x14ac:dyDescent="0.35">
      <c r="A19" s="1">
        <v>45618.4528125</v>
      </c>
      <c r="B19" s="2">
        <v>45618.457291666666</v>
      </c>
      <c r="C19" s="4">
        <v>100</v>
      </c>
      <c r="D19" s="4">
        <v>387</v>
      </c>
      <c r="E19" s="3" t="s">
        <v>1640</v>
      </c>
      <c r="F19" s="2">
        <v>45618.457310289348</v>
      </c>
      <c r="G19" s="3" t="s">
        <v>1682</v>
      </c>
      <c r="H19" s="4">
        <v>1</v>
      </c>
      <c r="I19" s="3" t="s">
        <v>1642</v>
      </c>
      <c r="J19" s="3" t="s">
        <v>1642</v>
      </c>
      <c r="K19" s="3" t="s">
        <v>1642</v>
      </c>
      <c r="L19" s="3" t="s">
        <v>1642</v>
      </c>
      <c r="M19" s="3" t="s">
        <v>1642</v>
      </c>
      <c r="N19" s="3" t="s">
        <v>1642</v>
      </c>
      <c r="O19" s="3" t="s">
        <v>110</v>
      </c>
      <c r="P19" s="3" t="s">
        <v>1643</v>
      </c>
      <c r="Q19" s="3" t="s">
        <v>1643</v>
      </c>
      <c r="R19" s="20" t="s">
        <v>110</v>
      </c>
      <c r="S19" s="127">
        <v>57</v>
      </c>
      <c r="T19" s="124"/>
      <c r="U19" s="3"/>
      <c r="V19" s="3" t="s">
        <v>20</v>
      </c>
      <c r="W19" s="3" t="s">
        <v>110</v>
      </c>
      <c r="X19" s="3" t="s">
        <v>47</v>
      </c>
      <c r="Y19" s="3" t="s">
        <v>105</v>
      </c>
      <c r="Z19" s="3" t="s">
        <v>16</v>
      </c>
      <c r="AA19" s="405">
        <v>399</v>
      </c>
      <c r="AB19" s="3" t="s">
        <v>25</v>
      </c>
      <c r="AC19" s="3" t="s">
        <v>111</v>
      </c>
      <c r="AD19" s="3" t="s">
        <v>111</v>
      </c>
      <c r="AE19" s="13" t="s">
        <v>1643</v>
      </c>
      <c r="AF19" s="20" t="s">
        <v>1643</v>
      </c>
      <c r="AG19" s="18" t="s">
        <v>111</v>
      </c>
      <c r="AH19" s="13"/>
      <c r="AI19" s="31"/>
      <c r="AJ19" s="13" t="s">
        <v>1643</v>
      </c>
      <c r="AK19" s="3" t="s">
        <v>1643</v>
      </c>
      <c r="AL19" s="3" t="s">
        <v>1643</v>
      </c>
      <c r="AM19" s="3" t="s">
        <v>1643</v>
      </c>
      <c r="AN19" s="3" t="s">
        <v>1643</v>
      </c>
      <c r="AO19" s="3" t="s">
        <v>1643</v>
      </c>
      <c r="AP19" s="3" t="s">
        <v>1643</v>
      </c>
      <c r="AQ19" s="3" t="s">
        <v>1643</v>
      </c>
      <c r="AR19" s="3" t="s">
        <v>1643</v>
      </c>
      <c r="AS19" s="3" t="s">
        <v>1643</v>
      </c>
      <c r="AT19" s="3" t="s">
        <v>1643</v>
      </c>
      <c r="AU19" s="3" t="s">
        <v>1643</v>
      </c>
      <c r="AV19" s="3" t="s">
        <v>1643</v>
      </c>
      <c r="AW19" s="3" t="s">
        <v>1643</v>
      </c>
      <c r="AX19" s="3" t="s">
        <v>1643</v>
      </c>
      <c r="AY19" s="3" t="s">
        <v>1643</v>
      </c>
      <c r="AZ19" s="3" t="s">
        <v>1643</v>
      </c>
      <c r="BA19" s="3" t="s">
        <v>1643</v>
      </c>
      <c r="BB19" s="3" t="s">
        <v>1643</v>
      </c>
      <c r="BC19" s="3" t="s">
        <v>1643</v>
      </c>
      <c r="BD19" s="3" t="s">
        <v>1643</v>
      </c>
      <c r="BE19" s="3" t="s">
        <v>1643</v>
      </c>
      <c r="BF19" s="3" t="s">
        <v>1643</v>
      </c>
      <c r="BG19" s="3" t="s">
        <v>1643</v>
      </c>
      <c r="BH19" s="3" t="s">
        <v>1643</v>
      </c>
      <c r="BI19" s="3" t="s">
        <v>1643</v>
      </c>
      <c r="BJ19" s="3" t="s">
        <v>1643</v>
      </c>
      <c r="BK19" s="3" t="s">
        <v>1643</v>
      </c>
      <c r="BL19" s="3" t="s">
        <v>1643</v>
      </c>
      <c r="BM19" s="3" t="s">
        <v>1643</v>
      </c>
      <c r="BN19" s="3" t="s">
        <v>1643</v>
      </c>
      <c r="BO19" s="3" t="s">
        <v>1643</v>
      </c>
      <c r="BP19" s="3" t="s">
        <v>1643</v>
      </c>
      <c r="BQ19" s="3" t="s">
        <v>1643</v>
      </c>
      <c r="BR19" s="3" t="s">
        <v>1643</v>
      </c>
      <c r="BS19" s="3" t="s">
        <v>1643</v>
      </c>
      <c r="BT19" s="3" t="s">
        <v>1643</v>
      </c>
      <c r="BU19" s="3" t="s">
        <v>1643</v>
      </c>
      <c r="BV19" s="3" t="s">
        <v>1643</v>
      </c>
      <c r="BW19" s="3" t="s">
        <v>1643</v>
      </c>
      <c r="BX19" s="3" t="s">
        <v>1643</v>
      </c>
      <c r="BY19" s="3" t="s">
        <v>1643</v>
      </c>
      <c r="BZ19" s="20" t="s">
        <v>1643</v>
      </c>
      <c r="CA19" s="206" t="s">
        <v>127</v>
      </c>
      <c r="CB19" s="206" t="s">
        <v>127</v>
      </c>
      <c r="CC19" s="3" t="s">
        <v>130</v>
      </c>
      <c r="CD19" s="206" t="s">
        <v>127</v>
      </c>
      <c r="CE19" s="3" t="s">
        <v>130</v>
      </c>
      <c r="CF19" s="206" t="s">
        <v>127</v>
      </c>
      <c r="CG19" s="206" t="s">
        <v>127</v>
      </c>
      <c r="CH19" s="206" t="s">
        <v>127</v>
      </c>
      <c r="CI19" s="206" t="s">
        <v>127</v>
      </c>
      <c r="CJ19" s="206" t="s">
        <v>127</v>
      </c>
      <c r="CK19" s="206" t="s">
        <v>127</v>
      </c>
      <c r="CL19" s="206" t="s">
        <v>127</v>
      </c>
      <c r="CM19" s="3" t="s">
        <v>130</v>
      </c>
      <c r="CN19" s="3" t="s">
        <v>128</v>
      </c>
      <c r="CO19" s="206" t="s">
        <v>127</v>
      </c>
      <c r="CP19" s="5" t="s">
        <v>1643</v>
      </c>
      <c r="CQ19" s="13" t="s">
        <v>196</v>
      </c>
      <c r="CR19" s="3" t="s">
        <v>198</v>
      </c>
      <c r="CS19" s="3" t="s">
        <v>1643</v>
      </c>
      <c r="CT19" s="3" t="s">
        <v>1643</v>
      </c>
      <c r="CU19" s="3" t="s">
        <v>1643</v>
      </c>
      <c r="CV19" s="3" t="s">
        <v>1643</v>
      </c>
      <c r="CW19" s="3" t="s">
        <v>1643</v>
      </c>
      <c r="CX19" s="5" t="s">
        <v>1643</v>
      </c>
      <c r="CY19" s="13" t="s">
        <v>1643</v>
      </c>
      <c r="CZ19" s="3" t="s">
        <v>232</v>
      </c>
      <c r="DA19" s="3" t="s">
        <v>1643</v>
      </c>
      <c r="DB19" s="3" t="s">
        <v>1643</v>
      </c>
      <c r="DC19" s="3" t="s">
        <v>1643</v>
      </c>
      <c r="DD19" s="3" t="s">
        <v>1643</v>
      </c>
      <c r="DE19" s="3" t="s">
        <v>1643</v>
      </c>
      <c r="DF19" s="5" t="s">
        <v>1643</v>
      </c>
      <c r="DG19" s="206" t="s">
        <v>127</v>
      </c>
      <c r="DH19" s="3" t="s">
        <v>132</v>
      </c>
      <c r="DI19" s="3" t="s">
        <v>132</v>
      </c>
      <c r="DJ19" s="5" t="s">
        <v>132</v>
      </c>
      <c r="DK19" s="13" t="s">
        <v>130</v>
      </c>
      <c r="DL19" s="3" t="s">
        <v>130</v>
      </c>
      <c r="DM19" s="3" t="s">
        <v>129</v>
      </c>
      <c r="DN19" s="5" t="s">
        <v>128</v>
      </c>
      <c r="DO19" s="13" t="s">
        <v>132</v>
      </c>
      <c r="DP19" s="5" t="s">
        <v>132</v>
      </c>
      <c r="DQ19" s="13" t="s">
        <v>132</v>
      </c>
      <c r="DR19" s="3" t="s">
        <v>132</v>
      </c>
      <c r="DS19" s="3" t="s">
        <v>132</v>
      </c>
      <c r="DT19" s="5" t="s">
        <v>132</v>
      </c>
      <c r="DU19" s="13" t="s">
        <v>132</v>
      </c>
      <c r="DV19" s="3" t="s">
        <v>129</v>
      </c>
      <c r="DW19" s="3" t="s">
        <v>132</v>
      </c>
      <c r="DX19" s="3" t="s">
        <v>132</v>
      </c>
      <c r="DY19" s="5" t="s">
        <v>132</v>
      </c>
      <c r="DZ19" s="13" t="s">
        <v>132</v>
      </c>
      <c r="EA19" s="3" t="s">
        <v>132</v>
      </c>
      <c r="EB19" s="3" t="s">
        <v>132</v>
      </c>
      <c r="EC19" s="3" t="s">
        <v>132</v>
      </c>
      <c r="ED19" s="3" t="s">
        <v>132</v>
      </c>
      <c r="EE19" s="3" t="s">
        <v>132</v>
      </c>
      <c r="EF19" s="5" t="s">
        <v>132</v>
      </c>
      <c r="EG19" s="13" t="s">
        <v>132</v>
      </c>
      <c r="EH19" s="3" t="s">
        <v>132</v>
      </c>
      <c r="EI19" s="3" t="s">
        <v>132</v>
      </c>
      <c r="EJ19" s="3" t="s">
        <v>132</v>
      </c>
      <c r="EK19" s="3" t="s">
        <v>132</v>
      </c>
      <c r="EL19" s="20" t="s">
        <v>132</v>
      </c>
      <c r="EM19" s="13" t="s">
        <v>132</v>
      </c>
      <c r="EN19" s="3" t="s">
        <v>132</v>
      </c>
      <c r="EO19" s="3" t="s">
        <v>132</v>
      </c>
      <c r="EP19" s="3" t="s">
        <v>132</v>
      </c>
      <c r="EQ19" s="3" t="s">
        <v>131</v>
      </c>
      <c r="ER19" s="3" t="s">
        <v>132</v>
      </c>
      <c r="ES19" s="3" t="s">
        <v>132</v>
      </c>
      <c r="ET19" s="3" t="s">
        <v>132</v>
      </c>
      <c r="EU19" s="3" t="s">
        <v>132</v>
      </c>
      <c r="EV19" s="3" t="s">
        <v>132</v>
      </c>
      <c r="EW19" s="3" t="s">
        <v>132</v>
      </c>
      <c r="EX19" s="3" t="s">
        <v>132</v>
      </c>
      <c r="EY19" s="3" t="s">
        <v>132</v>
      </c>
      <c r="EZ19" s="5" t="s">
        <v>132</v>
      </c>
      <c r="FA19" s="8" t="s">
        <v>132</v>
      </c>
      <c r="FB19" s="3" t="s">
        <v>131</v>
      </c>
      <c r="FC19" s="3" t="s">
        <v>132</v>
      </c>
      <c r="FD19" s="3" t="s">
        <v>245</v>
      </c>
      <c r="FE19" s="3" t="s">
        <v>131</v>
      </c>
      <c r="FF19" s="3" t="s">
        <v>132</v>
      </c>
      <c r="FG19" s="3" t="s">
        <v>132</v>
      </c>
      <c r="FH19" s="3" t="s">
        <v>132</v>
      </c>
      <c r="FI19" s="5" t="s">
        <v>132</v>
      </c>
      <c r="FJ19" s="8" t="s">
        <v>132</v>
      </c>
      <c r="FK19" s="3" t="s">
        <v>132</v>
      </c>
      <c r="FL19" s="3" t="s">
        <v>132</v>
      </c>
      <c r="FM19" s="5" t="s">
        <v>132</v>
      </c>
      <c r="FN19" s="8" t="s">
        <v>132</v>
      </c>
      <c r="FO19" s="3" t="s">
        <v>132</v>
      </c>
      <c r="FP19" s="3" t="s">
        <v>131</v>
      </c>
      <c r="FQ19" s="5" t="s">
        <v>132</v>
      </c>
      <c r="FR19" s="16" t="s">
        <v>1643</v>
      </c>
      <c r="FS19" s="13" t="s">
        <v>353</v>
      </c>
      <c r="FT19" s="3" t="s">
        <v>1643</v>
      </c>
      <c r="FU19" s="3" t="s">
        <v>1643</v>
      </c>
      <c r="FV19" s="3" t="s">
        <v>1643</v>
      </c>
      <c r="FW19" s="20" t="s">
        <v>1643</v>
      </c>
      <c r="FX19" s="13" t="s">
        <v>110</v>
      </c>
      <c r="FY19" s="3" t="s">
        <v>110</v>
      </c>
      <c r="FZ19" s="3" t="s">
        <v>110</v>
      </c>
      <c r="GA19" s="3" t="s">
        <v>1643</v>
      </c>
      <c r="GB19" s="3" t="s">
        <v>111</v>
      </c>
      <c r="GC19" s="3" t="s">
        <v>110</v>
      </c>
      <c r="GD19" s="3" t="s">
        <v>111</v>
      </c>
      <c r="GE19" s="3" t="s">
        <v>111</v>
      </c>
      <c r="GF19" s="3" t="s">
        <v>111</v>
      </c>
      <c r="GG19" s="3" t="s">
        <v>111</v>
      </c>
      <c r="GH19" s="20" t="s">
        <v>1643</v>
      </c>
      <c r="GI19" s="18" t="s">
        <v>110</v>
      </c>
      <c r="GJ19" s="8" t="s">
        <v>1643</v>
      </c>
      <c r="GK19" s="3" t="s">
        <v>1643</v>
      </c>
      <c r="GL19" s="3" t="s">
        <v>1643</v>
      </c>
      <c r="GM19" s="3" t="s">
        <v>1643</v>
      </c>
      <c r="GN19" s="3" t="s">
        <v>1643</v>
      </c>
      <c r="GO19" s="3" t="s">
        <v>495</v>
      </c>
      <c r="GP19" s="3" t="s">
        <v>496</v>
      </c>
      <c r="GQ19" s="3" t="s">
        <v>497</v>
      </c>
      <c r="GR19" s="3" t="s">
        <v>498</v>
      </c>
      <c r="GS19" s="20" t="s">
        <v>1643</v>
      </c>
      <c r="GT19" s="13" t="s">
        <v>1643</v>
      </c>
      <c r="GU19" s="3" t="s">
        <v>1643</v>
      </c>
      <c r="GV19" s="3" t="s">
        <v>1643</v>
      </c>
      <c r="GW19" s="3" t="s">
        <v>1643</v>
      </c>
      <c r="GX19" s="3" t="s">
        <v>1643</v>
      </c>
      <c r="GY19" s="3" t="s">
        <v>1643</v>
      </c>
      <c r="GZ19" s="3" t="s">
        <v>1643</v>
      </c>
      <c r="HA19" s="3" t="s">
        <v>1643</v>
      </c>
      <c r="HB19" s="3" t="s">
        <v>1643</v>
      </c>
      <c r="HC19" s="3" t="s">
        <v>1643</v>
      </c>
      <c r="HD19" s="3" t="s">
        <v>1643</v>
      </c>
      <c r="HE19" s="3" t="s">
        <v>1643</v>
      </c>
      <c r="HF19" s="3" t="s">
        <v>1643</v>
      </c>
      <c r="HG19" s="3" t="s">
        <v>1643</v>
      </c>
      <c r="HH19" s="3" t="s">
        <v>1643</v>
      </c>
      <c r="HI19" s="5" t="s">
        <v>1643</v>
      </c>
      <c r="HJ19" s="13" t="s">
        <v>1643</v>
      </c>
      <c r="HK19" s="3" t="s">
        <v>1643</v>
      </c>
      <c r="HL19" s="3" t="s">
        <v>1643</v>
      </c>
      <c r="HM19" s="3" t="s">
        <v>1643</v>
      </c>
      <c r="HN19" s="3" t="s">
        <v>1643</v>
      </c>
      <c r="HO19" s="3" t="s">
        <v>1643</v>
      </c>
      <c r="HP19" s="3" t="s">
        <v>1643</v>
      </c>
      <c r="HQ19" s="5" t="s">
        <v>1643</v>
      </c>
      <c r="HR19" s="13" t="s">
        <v>1643</v>
      </c>
      <c r="HS19" s="3" t="s">
        <v>1643</v>
      </c>
      <c r="HT19" s="3" t="s">
        <v>1643</v>
      </c>
      <c r="HU19" s="3" t="s">
        <v>1643</v>
      </c>
      <c r="HV19" s="3" t="s">
        <v>1643</v>
      </c>
      <c r="HW19" s="3" t="s">
        <v>1643</v>
      </c>
      <c r="HX19" s="3" t="s">
        <v>1643</v>
      </c>
      <c r="HY19" s="3" t="s">
        <v>1643</v>
      </c>
      <c r="HZ19" s="3" t="s">
        <v>1643</v>
      </c>
      <c r="IA19" s="3" t="s">
        <v>1643</v>
      </c>
      <c r="IB19" s="5" t="s">
        <v>1643</v>
      </c>
      <c r="IC19" s="13" t="s">
        <v>1643</v>
      </c>
      <c r="ID19" s="3" t="s">
        <v>1643</v>
      </c>
      <c r="IE19" s="3" t="s">
        <v>1643</v>
      </c>
      <c r="IF19" s="3" t="s">
        <v>1643</v>
      </c>
      <c r="IG19" s="3" t="s">
        <v>1643</v>
      </c>
      <c r="IH19" s="3" t="s">
        <v>1643</v>
      </c>
      <c r="II19" s="3" t="s">
        <v>1643</v>
      </c>
      <c r="IJ19" s="3" t="s">
        <v>1643</v>
      </c>
      <c r="IK19" s="3" t="s">
        <v>1643</v>
      </c>
      <c r="IL19" s="3" t="s">
        <v>1643</v>
      </c>
      <c r="IM19" s="3" t="s">
        <v>1643</v>
      </c>
      <c r="IN19" s="3" t="s">
        <v>1643</v>
      </c>
      <c r="IO19" s="3" t="s">
        <v>1643</v>
      </c>
      <c r="IP19" s="3" t="s">
        <v>1643</v>
      </c>
      <c r="IQ19" s="3" t="s">
        <v>1643</v>
      </c>
      <c r="IR19" s="3" t="s">
        <v>1643</v>
      </c>
      <c r="IS19" s="3" t="s">
        <v>1643</v>
      </c>
      <c r="IT19" s="3" t="s">
        <v>1643</v>
      </c>
      <c r="IU19" s="3" t="s">
        <v>1643</v>
      </c>
      <c r="IV19" s="3" t="s">
        <v>1643</v>
      </c>
      <c r="IW19" s="3" t="s">
        <v>1643</v>
      </c>
      <c r="IX19" s="3" t="s">
        <v>1643</v>
      </c>
      <c r="IY19" s="3" t="s">
        <v>1643</v>
      </c>
      <c r="IZ19" s="3" t="s">
        <v>1643</v>
      </c>
      <c r="JA19" s="3" t="s">
        <v>1643</v>
      </c>
      <c r="JB19" s="3" t="s">
        <v>1643</v>
      </c>
      <c r="JC19" s="3" t="s">
        <v>1643</v>
      </c>
      <c r="JD19" s="3" t="s">
        <v>1643</v>
      </c>
      <c r="JE19" s="3" t="s">
        <v>1643</v>
      </c>
      <c r="JF19" s="3" t="s">
        <v>1643</v>
      </c>
      <c r="JG19" s="3" t="s">
        <v>1643</v>
      </c>
      <c r="JH19" s="3" t="s">
        <v>1643</v>
      </c>
      <c r="JI19" s="3" t="s">
        <v>1643</v>
      </c>
      <c r="JJ19" s="3" t="s">
        <v>1643</v>
      </c>
      <c r="JK19" s="3" t="s">
        <v>1643</v>
      </c>
      <c r="JL19" s="3" t="s">
        <v>1643</v>
      </c>
      <c r="JM19" s="3" t="s">
        <v>1643</v>
      </c>
      <c r="JN19" s="3" t="s">
        <v>1643</v>
      </c>
      <c r="JO19" s="3" t="s">
        <v>1643</v>
      </c>
      <c r="JP19" s="3" t="s">
        <v>1643</v>
      </c>
      <c r="JQ19" s="3" t="s">
        <v>1643</v>
      </c>
      <c r="JR19" s="3" t="s">
        <v>1643</v>
      </c>
      <c r="JS19" s="3" t="s">
        <v>1643</v>
      </c>
      <c r="JT19" s="3" t="s">
        <v>1643</v>
      </c>
      <c r="JU19" s="3" t="s">
        <v>1643</v>
      </c>
      <c r="JV19" s="3" t="s">
        <v>1643</v>
      </c>
      <c r="JW19" s="3" t="s">
        <v>1643</v>
      </c>
      <c r="JX19" s="3" t="s">
        <v>1643</v>
      </c>
      <c r="JY19" s="3" t="s">
        <v>1643</v>
      </c>
      <c r="JZ19" s="3" t="s">
        <v>1643</v>
      </c>
      <c r="KA19" s="3" t="s">
        <v>1643</v>
      </c>
      <c r="KB19" s="3" t="s">
        <v>1643</v>
      </c>
      <c r="KC19" s="3" t="s">
        <v>1643</v>
      </c>
      <c r="KD19" s="3" t="s">
        <v>1643</v>
      </c>
      <c r="KE19" s="3" t="s">
        <v>1643</v>
      </c>
      <c r="KF19" s="3" t="s">
        <v>1643</v>
      </c>
      <c r="KG19" s="3" t="s">
        <v>1643</v>
      </c>
      <c r="KH19" s="3" t="s">
        <v>1643</v>
      </c>
      <c r="KI19" s="3" t="s">
        <v>1643</v>
      </c>
      <c r="KJ19" s="3" t="s">
        <v>1643</v>
      </c>
      <c r="KK19" s="3" t="s">
        <v>1643</v>
      </c>
      <c r="KL19" s="3" t="s">
        <v>1643</v>
      </c>
      <c r="KM19" s="3" t="s">
        <v>1643</v>
      </c>
      <c r="KN19" s="3" t="s">
        <v>1643</v>
      </c>
      <c r="KO19" s="5" t="s">
        <v>1643</v>
      </c>
      <c r="KP19" s="8" t="s">
        <v>1643</v>
      </c>
      <c r="KQ19" s="3" t="s">
        <v>1643</v>
      </c>
      <c r="KR19" s="3" t="s">
        <v>1643</v>
      </c>
      <c r="KS19" s="3" t="s">
        <v>1643</v>
      </c>
      <c r="KT19" s="3" t="s">
        <v>1643</v>
      </c>
      <c r="KU19" s="3" t="s">
        <v>1643</v>
      </c>
      <c r="KV19" s="20" t="s">
        <v>1643</v>
      </c>
      <c r="KW19" s="13" t="s">
        <v>1643</v>
      </c>
      <c r="KX19" s="3" t="s">
        <v>1643</v>
      </c>
      <c r="KY19" s="3" t="s">
        <v>1643</v>
      </c>
      <c r="KZ19" s="3" t="s">
        <v>1643</v>
      </c>
      <c r="LA19" s="3" t="s">
        <v>1643</v>
      </c>
      <c r="LB19" s="3" t="s">
        <v>1643</v>
      </c>
      <c r="LC19" s="3" t="s">
        <v>1643</v>
      </c>
      <c r="LD19" s="3" t="s">
        <v>1643</v>
      </c>
      <c r="LE19" s="3" t="s">
        <v>1643</v>
      </c>
      <c r="LF19" s="3" t="s">
        <v>1643</v>
      </c>
      <c r="LG19" s="3" t="s">
        <v>1643</v>
      </c>
      <c r="LH19" s="3" t="s">
        <v>1643</v>
      </c>
      <c r="LI19" s="3" t="s">
        <v>1643</v>
      </c>
      <c r="LJ19" s="3" t="s">
        <v>1643</v>
      </c>
      <c r="LK19" s="3" t="s">
        <v>1643</v>
      </c>
      <c r="LL19" s="3" t="s">
        <v>1643</v>
      </c>
      <c r="LM19" s="3" t="s">
        <v>1643</v>
      </c>
      <c r="LN19" s="3" t="s">
        <v>1643</v>
      </c>
      <c r="LO19" s="3" t="s">
        <v>1643</v>
      </c>
      <c r="LP19" s="3" t="s">
        <v>1643</v>
      </c>
      <c r="LQ19" s="3" t="s">
        <v>1643</v>
      </c>
      <c r="LR19" s="3" t="s">
        <v>1643</v>
      </c>
      <c r="LS19" s="3" t="s">
        <v>1643</v>
      </c>
      <c r="LT19" s="3" t="s">
        <v>1643</v>
      </c>
      <c r="LU19" s="3" t="s">
        <v>1643</v>
      </c>
      <c r="LV19" s="3" t="s">
        <v>1643</v>
      </c>
      <c r="LW19" s="3" t="s">
        <v>1643</v>
      </c>
      <c r="LX19" s="3" t="s">
        <v>1643</v>
      </c>
      <c r="LY19" s="3" t="s">
        <v>1643</v>
      </c>
      <c r="LZ19" s="3" t="s">
        <v>1643</v>
      </c>
      <c r="MA19" s="3" t="s">
        <v>1643</v>
      </c>
      <c r="MB19" s="3" t="s">
        <v>1643</v>
      </c>
      <c r="MC19" s="3" t="s">
        <v>1643</v>
      </c>
      <c r="MD19" s="3" t="s">
        <v>1643</v>
      </c>
      <c r="ME19" s="3" t="s">
        <v>1643</v>
      </c>
      <c r="MF19" s="20" t="s">
        <v>1643</v>
      </c>
      <c r="MG19" s="13"/>
      <c r="MH19" s="3"/>
      <c r="MI19" s="5"/>
      <c r="MJ19" s="18" t="s">
        <v>1643</v>
      </c>
      <c r="MK19" s="13" t="s">
        <v>1643</v>
      </c>
      <c r="ML19" s="3" t="s">
        <v>1643</v>
      </c>
      <c r="MM19" s="3" t="s">
        <v>1643</v>
      </c>
      <c r="MN19" s="3" t="s">
        <v>1643</v>
      </c>
      <c r="MO19" s="3" t="s">
        <v>1643</v>
      </c>
      <c r="MP19" s="3" t="s">
        <v>1643</v>
      </c>
      <c r="MQ19" s="3" t="s">
        <v>1643</v>
      </c>
      <c r="MR19" s="3" t="s">
        <v>1643</v>
      </c>
      <c r="MS19" s="3" t="s">
        <v>1643</v>
      </c>
      <c r="MT19" s="5" t="s">
        <v>1643</v>
      </c>
      <c r="MU19" s="8" t="s">
        <v>1643</v>
      </c>
      <c r="MV19" s="3" t="s">
        <v>1643</v>
      </c>
      <c r="MW19" s="3" t="s">
        <v>1643</v>
      </c>
      <c r="MX19" s="3" t="s">
        <v>1643</v>
      </c>
      <c r="MY19" s="20" t="s">
        <v>1643</v>
      </c>
      <c r="MZ19" s="13" t="s">
        <v>1643</v>
      </c>
      <c r="NA19" s="5" t="s">
        <v>1643</v>
      </c>
      <c r="NB19" s="13" t="s">
        <v>1643</v>
      </c>
      <c r="NC19" s="5" t="s">
        <v>1643</v>
      </c>
      <c r="ND19" s="13" t="s">
        <v>1643</v>
      </c>
      <c r="NE19" s="3" t="s">
        <v>1643</v>
      </c>
      <c r="NF19" s="3" t="s">
        <v>1643</v>
      </c>
      <c r="NG19" s="3" t="s">
        <v>1643</v>
      </c>
      <c r="NH19" s="3" t="s">
        <v>1643</v>
      </c>
      <c r="NI19" s="5" t="s">
        <v>1643</v>
      </c>
      <c r="NJ19" s="13" t="s">
        <v>1643</v>
      </c>
      <c r="NK19" s="3"/>
      <c r="NL19" s="3" t="s">
        <v>1643</v>
      </c>
      <c r="NM19" s="3" t="s">
        <v>1643</v>
      </c>
      <c r="NN19" s="3" t="s">
        <v>1643</v>
      </c>
      <c r="NO19" s="3" t="s">
        <v>1643</v>
      </c>
      <c r="NP19" s="3" t="s">
        <v>1643</v>
      </c>
      <c r="NQ19" s="5" t="s">
        <v>1643</v>
      </c>
      <c r="NR19" s="8" t="s">
        <v>1643</v>
      </c>
      <c r="NS19" s="8" t="s">
        <v>1643</v>
      </c>
      <c r="NT19" s="3" t="s">
        <v>1643</v>
      </c>
      <c r="NU19" s="3" t="s">
        <v>1643</v>
      </c>
      <c r="NV19" s="3" t="s">
        <v>1643</v>
      </c>
      <c r="NW19" s="3" t="s">
        <v>1643</v>
      </c>
      <c r="NX19" s="5" t="s">
        <v>1643</v>
      </c>
      <c r="NY19" s="13" t="s">
        <v>1643</v>
      </c>
      <c r="NZ19" s="8" t="s">
        <v>1643</v>
      </c>
      <c r="OA19" s="3" t="s">
        <v>1643</v>
      </c>
      <c r="OB19" s="3" t="s">
        <v>1643</v>
      </c>
      <c r="OC19" s="3" t="s">
        <v>1643</v>
      </c>
      <c r="OD19" s="3" t="s">
        <v>1643</v>
      </c>
      <c r="OE19" s="5" t="s">
        <v>1643</v>
      </c>
      <c r="OF19" s="13" t="s">
        <v>1643</v>
      </c>
      <c r="OG19" s="8" t="s">
        <v>1643</v>
      </c>
      <c r="OH19" s="3" t="s">
        <v>1643</v>
      </c>
      <c r="OI19" s="3" t="s">
        <v>1643</v>
      </c>
      <c r="OJ19" s="3" t="s">
        <v>1643</v>
      </c>
      <c r="OK19" s="3" t="s">
        <v>1643</v>
      </c>
      <c r="OL19" s="20" t="s">
        <v>1643</v>
      </c>
      <c r="OM19" s="13" t="s">
        <v>1643</v>
      </c>
      <c r="ON19" s="3" t="s">
        <v>1643</v>
      </c>
      <c r="OO19" s="3" t="s">
        <v>1643</v>
      </c>
      <c r="OP19" s="3" t="s">
        <v>1643</v>
      </c>
      <c r="OQ19" s="3" t="s">
        <v>1643</v>
      </c>
      <c r="OR19" s="3" t="s">
        <v>1643</v>
      </c>
      <c r="OS19" s="3" t="s">
        <v>1643</v>
      </c>
      <c r="OT19" s="3" t="s">
        <v>1643</v>
      </c>
      <c r="OU19" s="20" t="s">
        <v>1643</v>
      </c>
      <c r="OV19" s="13" t="s">
        <v>1643</v>
      </c>
      <c r="OW19" s="3"/>
      <c r="OX19" s="3" t="s">
        <v>1643</v>
      </c>
      <c r="OY19" s="3" t="s">
        <v>1643</v>
      </c>
      <c r="OZ19" s="3" t="s">
        <v>1643</v>
      </c>
      <c r="PA19" s="5" t="s">
        <v>1643</v>
      </c>
      <c r="PB19" s="8" t="s">
        <v>1643</v>
      </c>
      <c r="PC19" s="8" t="s">
        <v>1643</v>
      </c>
      <c r="PD19" s="3" t="s">
        <v>1643</v>
      </c>
      <c r="PE19" s="3" t="s">
        <v>1643</v>
      </c>
      <c r="PF19" s="5" t="s">
        <v>1643</v>
      </c>
      <c r="PG19" s="13" t="s">
        <v>1643</v>
      </c>
      <c r="PH19" s="3" t="s">
        <v>1643</v>
      </c>
      <c r="PI19" s="3" t="s">
        <v>1643</v>
      </c>
      <c r="PJ19" s="3" t="s">
        <v>1643</v>
      </c>
      <c r="PK19" s="3" t="s">
        <v>1643</v>
      </c>
      <c r="PL19" s="3" t="s">
        <v>1643</v>
      </c>
      <c r="PM19" s="3" t="s">
        <v>1643</v>
      </c>
      <c r="PN19" s="3" t="s">
        <v>1643</v>
      </c>
      <c r="PO19" s="20" t="s">
        <v>1643</v>
      </c>
      <c r="PP19" s="13" t="s">
        <v>1643</v>
      </c>
      <c r="PQ19" s="3" t="s">
        <v>1643</v>
      </c>
      <c r="PR19" s="3" t="s">
        <v>1643</v>
      </c>
      <c r="PS19" s="3" t="s">
        <v>1643</v>
      </c>
      <c r="PT19" s="3" t="s">
        <v>1643</v>
      </c>
      <c r="PU19" s="5" t="s">
        <v>1643</v>
      </c>
      <c r="PV19" s="13" t="s">
        <v>1643</v>
      </c>
      <c r="PW19" s="3" t="s">
        <v>1643</v>
      </c>
      <c r="PX19" s="3" t="s">
        <v>1643</v>
      </c>
      <c r="PY19" s="3" t="s">
        <v>1643</v>
      </c>
      <c r="PZ19" s="5" t="s">
        <v>1643</v>
      </c>
      <c r="QA19" s="13" t="s">
        <v>1643</v>
      </c>
      <c r="QB19" s="3" t="s">
        <v>1643</v>
      </c>
      <c r="QC19" s="3" t="s">
        <v>1643</v>
      </c>
      <c r="QD19" s="3" t="s">
        <v>1643</v>
      </c>
      <c r="QE19" s="3" t="s">
        <v>1643</v>
      </c>
      <c r="QF19" s="3" t="s">
        <v>1643</v>
      </c>
      <c r="QG19" s="3" t="s">
        <v>1643</v>
      </c>
      <c r="QH19" s="3" t="s">
        <v>1643</v>
      </c>
      <c r="QI19" s="5" t="s">
        <v>1643</v>
      </c>
      <c r="QJ19" s="13" t="s">
        <v>1643</v>
      </c>
      <c r="QK19" s="3" t="s">
        <v>1643</v>
      </c>
      <c r="QL19" s="3" t="s">
        <v>1643</v>
      </c>
      <c r="QM19" s="3" t="s">
        <v>1643</v>
      </c>
      <c r="QN19" s="3" t="s">
        <v>1643</v>
      </c>
      <c r="QO19" s="3" t="s">
        <v>1643</v>
      </c>
      <c r="QP19" s="20" t="s">
        <v>1643</v>
      </c>
      <c r="QQ19" s="13" t="s">
        <v>1643</v>
      </c>
      <c r="QR19" s="3" t="s">
        <v>1643</v>
      </c>
      <c r="QS19" s="3" t="s">
        <v>1643</v>
      </c>
      <c r="QT19" s="3" t="s">
        <v>1643</v>
      </c>
      <c r="QU19" s="20" t="s">
        <v>1643</v>
      </c>
      <c r="QV19" s="16" t="s">
        <v>1643</v>
      </c>
      <c r="QW19" s="13" t="s">
        <v>1643</v>
      </c>
      <c r="QX19" s="3" t="s">
        <v>1643</v>
      </c>
      <c r="QY19" s="3" t="s">
        <v>1643</v>
      </c>
      <c r="QZ19" s="3" t="s">
        <v>1643</v>
      </c>
      <c r="RA19" s="3" t="s">
        <v>1643</v>
      </c>
      <c r="RB19" s="3" t="s">
        <v>1643</v>
      </c>
      <c r="RC19" s="3" t="s">
        <v>1643</v>
      </c>
      <c r="RD19" s="3" t="s">
        <v>1643</v>
      </c>
      <c r="RE19" s="3" t="s">
        <v>1643</v>
      </c>
      <c r="RF19" s="3" t="s">
        <v>1643</v>
      </c>
      <c r="RG19" s="3" t="s">
        <v>1643</v>
      </c>
      <c r="RH19" s="3" t="s">
        <v>1643</v>
      </c>
      <c r="RI19" s="3" t="s">
        <v>1643</v>
      </c>
      <c r="RJ19" s="3" t="s">
        <v>1643</v>
      </c>
      <c r="RK19" s="3" t="s">
        <v>1643</v>
      </c>
      <c r="RL19" s="3" t="s">
        <v>1643</v>
      </c>
      <c r="RM19" s="3" t="s">
        <v>1643</v>
      </c>
      <c r="RN19" s="3" t="s">
        <v>1643</v>
      </c>
      <c r="RO19" s="3" t="s">
        <v>1643</v>
      </c>
      <c r="RP19" s="3" t="s">
        <v>1643</v>
      </c>
      <c r="RQ19" s="3" t="s">
        <v>1643</v>
      </c>
      <c r="RR19" s="3" t="s">
        <v>1643</v>
      </c>
      <c r="RS19" s="3" t="s">
        <v>1643</v>
      </c>
      <c r="RT19" s="3" t="s">
        <v>1643</v>
      </c>
      <c r="RU19" s="3" t="s">
        <v>1643</v>
      </c>
      <c r="RV19" s="3" t="s">
        <v>1643</v>
      </c>
      <c r="RW19" s="3" t="s">
        <v>1643</v>
      </c>
      <c r="RX19" s="3" t="s">
        <v>1643</v>
      </c>
      <c r="RY19" s="3" t="s">
        <v>1643</v>
      </c>
      <c r="RZ19" s="3" t="s">
        <v>1643</v>
      </c>
      <c r="SA19" s="3" t="s">
        <v>1643</v>
      </c>
      <c r="SB19" s="3" t="s">
        <v>1643</v>
      </c>
      <c r="SC19" s="3" t="s">
        <v>1643</v>
      </c>
      <c r="SD19" s="3" t="s">
        <v>1643</v>
      </c>
      <c r="SE19" s="3" t="s">
        <v>1643</v>
      </c>
      <c r="SF19" s="3" t="s">
        <v>1643</v>
      </c>
      <c r="SG19" s="3" t="s">
        <v>1643</v>
      </c>
      <c r="SH19" s="3" t="s">
        <v>1643</v>
      </c>
      <c r="SI19" s="3" t="s">
        <v>1643</v>
      </c>
      <c r="SJ19" s="3" t="s">
        <v>1643</v>
      </c>
      <c r="SK19" s="3" t="s">
        <v>1643</v>
      </c>
      <c r="SL19" s="3" t="s">
        <v>1643</v>
      </c>
      <c r="SM19" s="3" t="s">
        <v>1643</v>
      </c>
      <c r="SN19" s="3" t="s">
        <v>1643</v>
      </c>
      <c r="SO19" s="3" t="s">
        <v>1643</v>
      </c>
      <c r="SP19" s="20" t="s">
        <v>1643</v>
      </c>
      <c r="SQ19" s="13" t="s">
        <v>1643</v>
      </c>
      <c r="SR19" s="3" t="s">
        <v>1643</v>
      </c>
      <c r="SS19" s="3" t="s">
        <v>1643</v>
      </c>
      <c r="ST19" s="3" t="s">
        <v>1643</v>
      </c>
      <c r="SU19" s="3" t="s">
        <v>1643</v>
      </c>
      <c r="SV19" s="3" t="s">
        <v>1643</v>
      </c>
      <c r="SW19" s="3" t="s">
        <v>1643</v>
      </c>
      <c r="SX19" s="20" t="s">
        <v>1643</v>
      </c>
      <c r="SY19" s="13" t="s">
        <v>1643</v>
      </c>
      <c r="SZ19" s="3" t="s">
        <v>1643</v>
      </c>
      <c r="TA19" s="3" t="s">
        <v>1643</v>
      </c>
      <c r="TB19" s="3" t="s">
        <v>1643</v>
      </c>
      <c r="TC19" s="3" t="s">
        <v>1643</v>
      </c>
      <c r="TD19" s="3" t="s">
        <v>1643</v>
      </c>
      <c r="TE19" s="20" t="s">
        <v>1643</v>
      </c>
      <c r="TF19" s="13" t="s">
        <v>1643</v>
      </c>
      <c r="TG19" s="3" t="s">
        <v>1643</v>
      </c>
      <c r="TH19" s="3" t="s">
        <v>1643</v>
      </c>
      <c r="TI19" s="3" t="s">
        <v>1643</v>
      </c>
      <c r="TJ19" s="3" t="s">
        <v>1643</v>
      </c>
      <c r="TK19" s="3" t="s">
        <v>1643</v>
      </c>
      <c r="TL19" s="3" t="s">
        <v>1643</v>
      </c>
      <c r="TM19" s="3" t="s">
        <v>1643</v>
      </c>
      <c r="TN19" s="3" t="s">
        <v>1643</v>
      </c>
      <c r="TO19" s="3" t="s">
        <v>1643</v>
      </c>
      <c r="TP19" s="3" t="s">
        <v>1643</v>
      </c>
      <c r="TQ19" s="20" t="s">
        <v>1643</v>
      </c>
      <c r="TR19" s="13" t="s">
        <v>1643</v>
      </c>
      <c r="TS19" s="3" t="s">
        <v>1643</v>
      </c>
      <c r="TT19" s="5" t="s">
        <v>1643</v>
      </c>
      <c r="TU19" s="13" t="s">
        <v>1643</v>
      </c>
      <c r="TV19" s="3" t="s">
        <v>1643</v>
      </c>
      <c r="TW19" s="3" t="s">
        <v>1643</v>
      </c>
      <c r="TX19" s="3" t="s">
        <v>1643</v>
      </c>
      <c r="TY19" s="3" t="s">
        <v>1643</v>
      </c>
      <c r="TZ19" s="3" t="s">
        <v>1643</v>
      </c>
      <c r="UA19" s="3" t="s">
        <v>1643</v>
      </c>
      <c r="UB19" s="3" t="s">
        <v>1643</v>
      </c>
      <c r="UC19" s="3" t="s">
        <v>1643</v>
      </c>
      <c r="UD19" s="3" t="s">
        <v>1643</v>
      </c>
      <c r="UE19" s="3" t="s">
        <v>1643</v>
      </c>
      <c r="UF19" s="3" t="s">
        <v>1643</v>
      </c>
      <c r="UG19" s="3" t="s">
        <v>1643</v>
      </c>
      <c r="UH19" s="3" t="s">
        <v>1643</v>
      </c>
      <c r="UI19" s="3" t="s">
        <v>1643</v>
      </c>
      <c r="UJ19" s="5" t="s">
        <v>1643</v>
      </c>
      <c r="UK19" s="13" t="s">
        <v>1643</v>
      </c>
      <c r="UL19" s="3" t="s">
        <v>1643</v>
      </c>
      <c r="UM19" s="3" t="s">
        <v>1643</v>
      </c>
      <c r="UN19" s="3" t="s">
        <v>1643</v>
      </c>
      <c r="UO19" s="3" t="s">
        <v>1643</v>
      </c>
      <c r="UP19" s="3" t="s">
        <v>1643</v>
      </c>
      <c r="UQ19" s="3" t="s">
        <v>1643</v>
      </c>
      <c r="UR19" s="5" t="s">
        <v>1643</v>
      </c>
      <c r="US19" s="13" t="s">
        <v>1643</v>
      </c>
      <c r="UT19" s="3" t="s">
        <v>1643</v>
      </c>
      <c r="UU19" s="3" t="s">
        <v>1643</v>
      </c>
      <c r="UV19" s="3" t="s">
        <v>1643</v>
      </c>
      <c r="UW19" s="3" t="s">
        <v>1643</v>
      </c>
      <c r="UX19" s="3" t="s">
        <v>1643</v>
      </c>
      <c r="UY19" s="3" t="s">
        <v>1643</v>
      </c>
      <c r="UZ19" s="5" t="s">
        <v>1643</v>
      </c>
      <c r="VA19" s="13" t="s">
        <v>1643</v>
      </c>
      <c r="VB19" s="3" t="s">
        <v>1643</v>
      </c>
      <c r="VC19" s="3" t="s">
        <v>1643</v>
      </c>
      <c r="VD19" s="3" t="s">
        <v>1643</v>
      </c>
      <c r="VE19" s="3" t="s">
        <v>1643</v>
      </c>
      <c r="VF19" s="3" t="s">
        <v>1643</v>
      </c>
      <c r="VG19" s="3" t="s">
        <v>1643</v>
      </c>
      <c r="VH19" s="3" t="s">
        <v>1643</v>
      </c>
      <c r="VI19" s="3" t="s">
        <v>1643</v>
      </c>
      <c r="VJ19" s="3" t="s">
        <v>1643</v>
      </c>
      <c r="VK19" s="3" t="s">
        <v>1643</v>
      </c>
      <c r="VL19" s="3" t="s">
        <v>1643</v>
      </c>
      <c r="VM19" s="3" t="s">
        <v>1643</v>
      </c>
      <c r="VN19" s="3" t="s">
        <v>1643</v>
      </c>
      <c r="VO19" s="3" t="s">
        <v>1643</v>
      </c>
      <c r="VP19" s="3" t="s">
        <v>1643</v>
      </c>
      <c r="VQ19" s="3" t="s">
        <v>1643</v>
      </c>
      <c r="VR19" s="3" t="s">
        <v>1643</v>
      </c>
      <c r="VS19" s="3" t="s">
        <v>1643</v>
      </c>
      <c r="VT19" s="3" t="s">
        <v>1643</v>
      </c>
      <c r="VU19" s="3" t="s">
        <v>1643</v>
      </c>
      <c r="VV19" s="3" t="s">
        <v>1643</v>
      </c>
      <c r="VW19" s="3" t="s">
        <v>1643</v>
      </c>
      <c r="VX19" s="3" t="s">
        <v>1643</v>
      </c>
      <c r="VY19" s="3" t="s">
        <v>1643</v>
      </c>
      <c r="VZ19" s="3" t="s">
        <v>1643</v>
      </c>
      <c r="WA19" s="3" t="s">
        <v>1643</v>
      </c>
      <c r="WB19" s="3" t="s">
        <v>1643</v>
      </c>
      <c r="WC19" s="3" t="s">
        <v>1643</v>
      </c>
      <c r="WD19" s="3" t="s">
        <v>1643</v>
      </c>
      <c r="WE19" s="3" t="s">
        <v>1643</v>
      </c>
      <c r="WF19" s="3" t="s">
        <v>1643</v>
      </c>
      <c r="WG19" s="3" t="s">
        <v>1643</v>
      </c>
      <c r="WH19" s="3" t="s">
        <v>1643</v>
      </c>
      <c r="WI19" s="3" t="s">
        <v>1643</v>
      </c>
      <c r="WJ19" s="3" t="s">
        <v>1643</v>
      </c>
      <c r="WK19" s="3" t="s">
        <v>1643</v>
      </c>
      <c r="WL19" s="3" t="s">
        <v>1643</v>
      </c>
      <c r="WM19" s="3" t="s">
        <v>1643</v>
      </c>
      <c r="WN19" s="3" t="s">
        <v>1643</v>
      </c>
      <c r="WO19" s="3" t="s">
        <v>1643</v>
      </c>
      <c r="WP19" s="3" t="s">
        <v>1643</v>
      </c>
      <c r="WQ19" s="3" t="s">
        <v>1643</v>
      </c>
      <c r="WR19" s="3" t="s">
        <v>1643</v>
      </c>
      <c r="WS19" s="3" t="s">
        <v>1643</v>
      </c>
      <c r="WT19" s="3" t="s">
        <v>1643</v>
      </c>
      <c r="WU19" s="3" t="s">
        <v>1643</v>
      </c>
      <c r="WV19" s="3" t="s">
        <v>1643</v>
      </c>
      <c r="WW19" s="3" t="s">
        <v>1643</v>
      </c>
      <c r="WX19" s="3" t="s">
        <v>1643</v>
      </c>
      <c r="WY19" s="3" t="s">
        <v>1643</v>
      </c>
      <c r="WZ19" s="3" t="s">
        <v>1643</v>
      </c>
      <c r="XA19" s="3" t="s">
        <v>1643</v>
      </c>
      <c r="XB19" s="3" t="s">
        <v>1643</v>
      </c>
      <c r="XC19" s="3" t="s">
        <v>1643</v>
      </c>
      <c r="XD19" s="3" t="s">
        <v>1643</v>
      </c>
      <c r="XE19" s="3" t="s">
        <v>1643</v>
      </c>
      <c r="XF19" s="3" t="s">
        <v>1643</v>
      </c>
      <c r="XG19" s="3" t="s">
        <v>1643</v>
      </c>
      <c r="XH19" s="3" t="s">
        <v>1643</v>
      </c>
      <c r="XI19" s="3" t="s">
        <v>1643</v>
      </c>
      <c r="XJ19" s="3" t="s">
        <v>1643</v>
      </c>
      <c r="XK19" s="3" t="s">
        <v>1643</v>
      </c>
      <c r="XL19" s="3" t="s">
        <v>1643</v>
      </c>
      <c r="XM19" s="5" t="s">
        <v>1643</v>
      </c>
      <c r="XN19" s="13" t="s">
        <v>1643</v>
      </c>
      <c r="XO19" s="3" t="s">
        <v>1643</v>
      </c>
      <c r="XP19" s="3" t="s">
        <v>1643</v>
      </c>
      <c r="XQ19" s="3" t="s">
        <v>1643</v>
      </c>
      <c r="XR19" s="3" t="s">
        <v>1643</v>
      </c>
      <c r="XS19" s="3" t="s">
        <v>1643</v>
      </c>
      <c r="XT19" s="5" t="s">
        <v>1643</v>
      </c>
      <c r="XU19" s="13" t="s">
        <v>1643</v>
      </c>
      <c r="XV19" s="3" t="s">
        <v>1643</v>
      </c>
      <c r="XW19" s="3" t="s">
        <v>1643</v>
      </c>
      <c r="XX19" s="3" t="s">
        <v>1643</v>
      </c>
      <c r="XY19" s="3" t="s">
        <v>1643</v>
      </c>
      <c r="XZ19" s="3" t="s">
        <v>1643</v>
      </c>
      <c r="YA19" s="3" t="s">
        <v>1643</v>
      </c>
      <c r="YB19" s="3" t="s">
        <v>1643</v>
      </c>
      <c r="YC19" s="3" t="s">
        <v>1643</v>
      </c>
      <c r="YD19" s="3" t="s">
        <v>1643</v>
      </c>
      <c r="YE19" s="3" t="s">
        <v>1643</v>
      </c>
      <c r="YF19" s="3" t="s">
        <v>1643</v>
      </c>
      <c r="YG19" s="3" t="s">
        <v>1643</v>
      </c>
      <c r="YH19" s="3" t="s">
        <v>1643</v>
      </c>
      <c r="YI19" s="3" t="s">
        <v>1643</v>
      </c>
      <c r="YJ19" s="3" t="s">
        <v>1643</v>
      </c>
      <c r="YK19" s="3" t="s">
        <v>1643</v>
      </c>
      <c r="YL19" s="3" t="s">
        <v>1643</v>
      </c>
      <c r="YM19" s="3" t="s">
        <v>1643</v>
      </c>
      <c r="YN19" s="3" t="s">
        <v>1643</v>
      </c>
      <c r="YO19" s="3" t="s">
        <v>1643</v>
      </c>
      <c r="YP19" s="3" t="s">
        <v>1643</v>
      </c>
      <c r="YQ19" s="3" t="s">
        <v>1643</v>
      </c>
      <c r="YR19" s="3" t="s">
        <v>1643</v>
      </c>
      <c r="YS19" s="3" t="s">
        <v>1643</v>
      </c>
      <c r="YT19" s="3" t="s">
        <v>1643</v>
      </c>
      <c r="YU19" s="3" t="s">
        <v>1643</v>
      </c>
      <c r="YV19" s="3" t="s">
        <v>1643</v>
      </c>
      <c r="YW19" s="3" t="s">
        <v>1643</v>
      </c>
      <c r="YX19" s="3" t="s">
        <v>1643</v>
      </c>
      <c r="YY19" s="3" t="s">
        <v>1643</v>
      </c>
      <c r="YZ19" s="3" t="s">
        <v>1643</v>
      </c>
      <c r="ZA19" s="3" t="s">
        <v>1643</v>
      </c>
      <c r="ZB19" s="3" t="s">
        <v>1643</v>
      </c>
      <c r="ZC19" s="3" t="s">
        <v>1643</v>
      </c>
      <c r="ZD19" s="5" t="s">
        <v>1643</v>
      </c>
      <c r="ZE19" s="13"/>
      <c r="ZF19" s="3"/>
      <c r="ZG19" s="5"/>
      <c r="ZH19" s="18" t="s">
        <v>1643</v>
      </c>
      <c r="ZI19" s="13" t="s">
        <v>1643</v>
      </c>
      <c r="ZJ19" s="3" t="s">
        <v>1643</v>
      </c>
      <c r="ZK19" s="3" t="s">
        <v>1643</v>
      </c>
      <c r="ZL19" s="3" t="s">
        <v>1643</v>
      </c>
      <c r="ZM19" s="3" t="s">
        <v>1643</v>
      </c>
      <c r="ZN19" s="3" t="s">
        <v>1643</v>
      </c>
      <c r="ZO19" s="3" t="s">
        <v>1643</v>
      </c>
      <c r="ZP19" s="3" t="s">
        <v>1643</v>
      </c>
      <c r="ZQ19" s="3" t="s">
        <v>1643</v>
      </c>
      <c r="ZR19" s="5" t="s">
        <v>1643</v>
      </c>
      <c r="ZS19" s="13" t="s">
        <v>1643</v>
      </c>
      <c r="ZT19" s="3" t="s">
        <v>1643</v>
      </c>
      <c r="ZU19" s="3" t="s">
        <v>1643</v>
      </c>
      <c r="ZV19" s="3" t="s">
        <v>1643</v>
      </c>
      <c r="ZW19" s="3" t="s">
        <v>1643</v>
      </c>
      <c r="ZX19" s="3" t="s">
        <v>1643</v>
      </c>
      <c r="ZY19" s="3" t="s">
        <v>1643</v>
      </c>
      <c r="ZZ19" s="3" t="s">
        <v>1643</v>
      </c>
      <c r="AAA19" s="5" t="s">
        <v>1643</v>
      </c>
      <c r="AAB19" s="13" t="s">
        <v>1643</v>
      </c>
      <c r="AAC19" s="5" t="s">
        <v>1643</v>
      </c>
      <c r="AAD19" s="13" t="s">
        <v>1643</v>
      </c>
      <c r="AAE19" s="3" t="s">
        <v>1643</v>
      </c>
      <c r="AAF19" s="3" t="s">
        <v>1643</v>
      </c>
      <c r="AAG19" s="3" t="s">
        <v>1643</v>
      </c>
      <c r="AAH19" s="3" t="s">
        <v>1643</v>
      </c>
      <c r="AAI19" s="3" t="s">
        <v>1643</v>
      </c>
      <c r="AAJ19" s="5" t="s">
        <v>1643</v>
      </c>
      <c r="AAK19" s="13" t="s">
        <v>1643</v>
      </c>
      <c r="AAL19" s="13" t="s">
        <v>1643</v>
      </c>
      <c r="AAM19" s="3" t="s">
        <v>1643</v>
      </c>
      <c r="AAN19" s="3" t="s">
        <v>1643</v>
      </c>
      <c r="AAO19" s="3" t="s">
        <v>1643</v>
      </c>
      <c r="AAP19" s="3" t="s">
        <v>1643</v>
      </c>
      <c r="AAQ19" s="20"/>
      <c r="AAR19" s="5" t="s">
        <v>1643</v>
      </c>
      <c r="AAS19" s="13" t="s">
        <v>1643</v>
      </c>
      <c r="AAT19" s="3" t="s">
        <v>1643</v>
      </c>
      <c r="AAU19" s="3" t="s">
        <v>1643</v>
      </c>
      <c r="AAV19" s="3" t="s">
        <v>1643</v>
      </c>
      <c r="AAW19" s="3" t="s">
        <v>1643</v>
      </c>
      <c r="AAX19" s="3" t="s">
        <v>1643</v>
      </c>
      <c r="AAY19" s="5" t="s">
        <v>1643</v>
      </c>
      <c r="AAZ19" s="13" t="s">
        <v>1643</v>
      </c>
      <c r="ABA19" s="3" t="s">
        <v>1643</v>
      </c>
      <c r="ABB19" s="3" t="s">
        <v>1643</v>
      </c>
      <c r="ABC19" s="3" t="s">
        <v>1643</v>
      </c>
      <c r="ABD19" s="3" t="s">
        <v>1643</v>
      </c>
      <c r="ABE19" s="3" t="s">
        <v>1643</v>
      </c>
      <c r="ABF19" s="5" t="s">
        <v>1643</v>
      </c>
      <c r="ABG19" s="13" t="s">
        <v>1643</v>
      </c>
      <c r="ABH19" s="3" t="s">
        <v>1643</v>
      </c>
      <c r="ABI19" s="3" t="s">
        <v>1643</v>
      </c>
      <c r="ABJ19" s="3" t="s">
        <v>1643</v>
      </c>
      <c r="ABK19" s="3" t="s">
        <v>1643</v>
      </c>
      <c r="ABL19" s="3" t="s">
        <v>1643</v>
      </c>
      <c r="ABM19" s="5" t="s">
        <v>1643</v>
      </c>
      <c r="ABN19" s="13" t="s">
        <v>1643</v>
      </c>
      <c r="ABO19" s="3" t="s">
        <v>1643</v>
      </c>
      <c r="ABP19" s="3" t="s">
        <v>1643</v>
      </c>
      <c r="ABQ19" s="3" t="s">
        <v>1643</v>
      </c>
      <c r="ABR19" s="3" t="s">
        <v>1643</v>
      </c>
      <c r="ABS19" s="3" t="s">
        <v>1643</v>
      </c>
      <c r="ABT19" s="3" t="s">
        <v>1643</v>
      </c>
      <c r="ABU19" s="3" t="s">
        <v>1643</v>
      </c>
      <c r="ABV19" s="5" t="s">
        <v>1643</v>
      </c>
      <c r="ABW19" s="13" t="s">
        <v>1643</v>
      </c>
      <c r="ABX19" s="3" t="s">
        <v>1643</v>
      </c>
      <c r="ABY19" s="3" t="s">
        <v>1643</v>
      </c>
      <c r="ABZ19" s="3" t="s">
        <v>1643</v>
      </c>
      <c r="ACA19" s="3" t="s">
        <v>1643</v>
      </c>
      <c r="ACB19" s="5" t="s">
        <v>1643</v>
      </c>
      <c r="ACC19" s="13" t="s">
        <v>1643</v>
      </c>
      <c r="ACD19" s="3" t="s">
        <v>1643</v>
      </c>
      <c r="ACE19" s="3" t="s">
        <v>1643</v>
      </c>
      <c r="ACF19" s="3" t="s">
        <v>1643</v>
      </c>
      <c r="ACG19" s="5"/>
      <c r="ACH19" s="13" t="s">
        <v>1643</v>
      </c>
      <c r="ACI19" s="3" t="s">
        <v>1643</v>
      </c>
      <c r="ACJ19" s="3" t="s">
        <v>1643</v>
      </c>
      <c r="ACK19" s="3" t="s">
        <v>1643</v>
      </c>
      <c r="ACL19" s="5" t="s">
        <v>1643</v>
      </c>
      <c r="ACM19" s="13" t="s">
        <v>1643</v>
      </c>
      <c r="ACN19" s="3" t="s">
        <v>1643</v>
      </c>
      <c r="ACO19" s="3" t="s">
        <v>1643</v>
      </c>
      <c r="ACP19" s="3" t="s">
        <v>1643</v>
      </c>
      <c r="ACQ19" s="3" t="s">
        <v>1643</v>
      </c>
      <c r="ACR19" s="3" t="s">
        <v>1643</v>
      </c>
      <c r="ACS19" s="3" t="s">
        <v>1643</v>
      </c>
      <c r="ACT19" s="3" t="s">
        <v>1643</v>
      </c>
      <c r="ACU19" s="20" t="s">
        <v>1643</v>
      </c>
      <c r="ACV19" s="13" t="s">
        <v>1643</v>
      </c>
      <c r="ACW19" s="3" t="s">
        <v>1643</v>
      </c>
      <c r="ACX19" s="3" t="s">
        <v>1643</v>
      </c>
      <c r="ACY19" s="3" t="s">
        <v>1643</v>
      </c>
      <c r="ACZ19" s="3" t="s">
        <v>1643</v>
      </c>
      <c r="ADA19" s="5" t="s">
        <v>1643</v>
      </c>
      <c r="ADB19" s="13" t="s">
        <v>1643</v>
      </c>
      <c r="ADC19" s="8" t="s">
        <v>1643</v>
      </c>
      <c r="ADD19" s="3" t="s">
        <v>1643</v>
      </c>
      <c r="ADE19" s="3" t="s">
        <v>1643</v>
      </c>
      <c r="ADF19" s="5" t="s">
        <v>1643</v>
      </c>
      <c r="ADG19" s="13" t="s">
        <v>1643</v>
      </c>
      <c r="ADH19" s="8" t="s">
        <v>1643</v>
      </c>
      <c r="ADI19" s="3" t="s">
        <v>1643</v>
      </c>
      <c r="ADJ19" s="3" t="s">
        <v>1643</v>
      </c>
      <c r="ADK19" s="5" t="s">
        <v>1643</v>
      </c>
      <c r="ADL19" s="13" t="s">
        <v>1643</v>
      </c>
      <c r="ADM19" s="8" t="s">
        <v>1643</v>
      </c>
      <c r="ADN19" s="3" t="s">
        <v>1643</v>
      </c>
      <c r="ADO19" s="3" t="s">
        <v>1643</v>
      </c>
      <c r="ADP19" s="5" t="s">
        <v>1643</v>
      </c>
      <c r="ADQ19" s="13" t="s">
        <v>1643</v>
      </c>
      <c r="ADR19" s="3" t="s">
        <v>1643</v>
      </c>
      <c r="ADS19" s="3" t="s">
        <v>1643</v>
      </c>
      <c r="ADT19" s="3" t="s">
        <v>1643</v>
      </c>
      <c r="ADU19" s="3" t="s">
        <v>1643</v>
      </c>
      <c r="ADV19" s="3" t="s">
        <v>1643</v>
      </c>
      <c r="ADW19" s="3" t="s">
        <v>1643</v>
      </c>
      <c r="ADX19" s="3" t="s">
        <v>1643</v>
      </c>
      <c r="ADY19" s="5" t="s">
        <v>1643</v>
      </c>
      <c r="ADZ19" s="13" t="s">
        <v>1643</v>
      </c>
      <c r="AEA19" s="3" t="s">
        <v>1643</v>
      </c>
      <c r="AEB19" s="3" t="s">
        <v>1643</v>
      </c>
      <c r="AEC19" s="3" t="s">
        <v>1643</v>
      </c>
      <c r="AED19" s="3" t="s">
        <v>1643</v>
      </c>
      <c r="AEE19" s="3" t="s">
        <v>1643</v>
      </c>
      <c r="AEF19" s="5" t="s">
        <v>1643</v>
      </c>
      <c r="AEG19" s="13" t="s">
        <v>1643</v>
      </c>
      <c r="AEH19" s="3" t="s">
        <v>1643</v>
      </c>
      <c r="AEI19" s="3" t="s">
        <v>1643</v>
      </c>
      <c r="AEJ19" s="3" t="s">
        <v>1643</v>
      </c>
      <c r="AEK19" s="5" t="s">
        <v>1643</v>
      </c>
      <c r="AEL19" s="18" t="s">
        <v>1643</v>
      </c>
    </row>
    <row r="20" spans="1:818" ht="145" x14ac:dyDescent="0.35">
      <c r="A20" s="1">
        <v>45618.497881944444</v>
      </c>
      <c r="B20" s="2">
        <v>45618.507569444446</v>
      </c>
      <c r="C20" s="4">
        <v>100</v>
      </c>
      <c r="D20" s="4">
        <v>836</v>
      </c>
      <c r="E20" s="3" t="s">
        <v>1640</v>
      </c>
      <c r="F20" s="2">
        <v>45618.507585960651</v>
      </c>
      <c r="G20" s="3" t="s">
        <v>1683</v>
      </c>
      <c r="H20" s="4">
        <v>1</v>
      </c>
      <c r="I20" s="3" t="s">
        <v>1642</v>
      </c>
      <c r="J20" s="3" t="s">
        <v>1642</v>
      </c>
      <c r="K20" s="3" t="s">
        <v>1642</v>
      </c>
      <c r="L20" s="3" t="s">
        <v>1642</v>
      </c>
      <c r="M20" s="3" t="s">
        <v>1642</v>
      </c>
      <c r="N20" s="3" t="s">
        <v>1642</v>
      </c>
      <c r="O20" s="3" t="s">
        <v>111</v>
      </c>
      <c r="P20" s="3" t="s">
        <v>110</v>
      </c>
      <c r="Q20" s="3" t="s">
        <v>9</v>
      </c>
      <c r="R20" s="20" t="s">
        <v>110</v>
      </c>
      <c r="S20" s="127">
        <v>56</v>
      </c>
      <c r="T20" s="124"/>
      <c r="U20" s="3"/>
      <c r="V20" s="3" t="s">
        <v>20</v>
      </c>
      <c r="W20" s="3" t="s">
        <v>111</v>
      </c>
      <c r="X20" s="3" t="s">
        <v>45</v>
      </c>
      <c r="Y20" s="3" t="s">
        <v>76</v>
      </c>
      <c r="Z20" s="3" t="s">
        <v>12</v>
      </c>
      <c r="AA20" s="405">
        <v>420</v>
      </c>
      <c r="AB20" s="3" t="s">
        <v>25</v>
      </c>
      <c r="AC20" s="3" t="s">
        <v>110</v>
      </c>
      <c r="AD20" s="3" t="s">
        <v>1643</v>
      </c>
      <c r="AE20" s="13" t="s">
        <v>1643</v>
      </c>
      <c r="AF20" s="20" t="s">
        <v>1643</v>
      </c>
      <c r="AG20" s="18" t="s">
        <v>1643</v>
      </c>
      <c r="AH20" s="13"/>
      <c r="AI20" s="31"/>
      <c r="AJ20" s="13" t="s">
        <v>1643</v>
      </c>
      <c r="AK20" s="3" t="s">
        <v>1643</v>
      </c>
      <c r="AL20" s="3" t="s">
        <v>1643</v>
      </c>
      <c r="AM20" s="3" t="s">
        <v>1643</v>
      </c>
      <c r="AN20" s="3" t="s">
        <v>1643</v>
      </c>
      <c r="AO20" s="3" t="s">
        <v>1643</v>
      </c>
      <c r="AP20" s="3" t="s">
        <v>1643</v>
      </c>
      <c r="AQ20" s="3" t="s">
        <v>1643</v>
      </c>
      <c r="AR20" s="3" t="s">
        <v>1643</v>
      </c>
      <c r="AS20" s="3" t="s">
        <v>1643</v>
      </c>
      <c r="AT20" s="3" t="s">
        <v>1643</v>
      </c>
      <c r="AU20" s="3" t="s">
        <v>1643</v>
      </c>
      <c r="AV20" s="3" t="s">
        <v>1643</v>
      </c>
      <c r="AW20" s="3" t="s">
        <v>1643</v>
      </c>
      <c r="AX20" s="3" t="s">
        <v>1643</v>
      </c>
      <c r="AY20" s="3" t="s">
        <v>1643</v>
      </c>
      <c r="AZ20" s="3" t="s">
        <v>1643</v>
      </c>
      <c r="BA20" s="3" t="s">
        <v>1643</v>
      </c>
      <c r="BB20" s="3" t="s">
        <v>1643</v>
      </c>
      <c r="BC20" s="3" t="s">
        <v>1643</v>
      </c>
      <c r="BD20" s="3" t="s">
        <v>1643</v>
      </c>
      <c r="BE20" s="3" t="s">
        <v>1643</v>
      </c>
      <c r="BF20" s="3" t="s">
        <v>1643</v>
      </c>
      <c r="BG20" s="3" t="s">
        <v>1643</v>
      </c>
      <c r="BH20" s="3" t="s">
        <v>1643</v>
      </c>
      <c r="BI20" s="3" t="s">
        <v>1643</v>
      </c>
      <c r="BJ20" s="3" t="s">
        <v>1643</v>
      </c>
      <c r="BK20" s="3" t="s">
        <v>1643</v>
      </c>
      <c r="BL20" s="3" t="s">
        <v>1643</v>
      </c>
      <c r="BM20" s="3" t="s">
        <v>1643</v>
      </c>
      <c r="BN20" s="3" t="s">
        <v>1643</v>
      </c>
      <c r="BO20" s="3" t="s">
        <v>1643</v>
      </c>
      <c r="BP20" s="3" t="s">
        <v>1643</v>
      </c>
      <c r="BQ20" s="3" t="s">
        <v>1643</v>
      </c>
      <c r="BR20" s="3" t="s">
        <v>1643</v>
      </c>
      <c r="BS20" s="3" t="s">
        <v>1643</v>
      </c>
      <c r="BT20" s="3" t="s">
        <v>1643</v>
      </c>
      <c r="BU20" s="3" t="s">
        <v>1643</v>
      </c>
      <c r="BV20" s="3" t="s">
        <v>1643</v>
      </c>
      <c r="BW20" s="3" t="s">
        <v>1643</v>
      </c>
      <c r="BX20" s="3" t="s">
        <v>1643</v>
      </c>
      <c r="BY20" s="3" t="s">
        <v>1643</v>
      </c>
      <c r="BZ20" s="20" t="s">
        <v>1643</v>
      </c>
      <c r="CA20" s="8" t="s">
        <v>1643</v>
      </c>
      <c r="CB20" s="3" t="s">
        <v>1643</v>
      </c>
      <c r="CC20" s="3" t="s">
        <v>1643</v>
      </c>
      <c r="CD20" s="3" t="s">
        <v>1643</v>
      </c>
      <c r="CE20" s="3" t="s">
        <v>1643</v>
      </c>
      <c r="CF20" s="3" t="s">
        <v>1643</v>
      </c>
      <c r="CG20" s="3" t="s">
        <v>1643</v>
      </c>
      <c r="CH20" s="3" t="s">
        <v>1643</v>
      </c>
      <c r="CI20" s="3" t="s">
        <v>1643</v>
      </c>
      <c r="CJ20" s="3" t="s">
        <v>1643</v>
      </c>
      <c r="CK20" s="3" t="s">
        <v>1643</v>
      </c>
      <c r="CL20" s="3" t="s">
        <v>1643</v>
      </c>
      <c r="CM20" s="3" t="s">
        <v>1643</v>
      </c>
      <c r="CN20" s="3" t="s">
        <v>1643</v>
      </c>
      <c r="CO20" s="3" t="s">
        <v>1643</v>
      </c>
      <c r="CP20" s="5" t="s">
        <v>1643</v>
      </c>
      <c r="CQ20" s="13" t="s">
        <v>1643</v>
      </c>
      <c r="CR20" s="3" t="s">
        <v>1643</v>
      </c>
      <c r="CS20" s="3" t="s">
        <v>1643</v>
      </c>
      <c r="CT20" s="3" t="s">
        <v>1643</v>
      </c>
      <c r="CU20" s="3" t="s">
        <v>1643</v>
      </c>
      <c r="CV20" s="3" t="s">
        <v>1643</v>
      </c>
      <c r="CW20" s="3" t="s">
        <v>1643</v>
      </c>
      <c r="CX20" s="5" t="s">
        <v>1643</v>
      </c>
      <c r="CY20" s="13" t="s">
        <v>1643</v>
      </c>
      <c r="CZ20" s="3" t="s">
        <v>1643</v>
      </c>
      <c r="DA20" s="3" t="s">
        <v>1643</v>
      </c>
      <c r="DB20" s="3" t="s">
        <v>1643</v>
      </c>
      <c r="DC20" s="3" t="s">
        <v>1643</v>
      </c>
      <c r="DD20" s="3" t="s">
        <v>1643</v>
      </c>
      <c r="DE20" s="3" t="s">
        <v>1643</v>
      </c>
      <c r="DF20" s="5" t="s">
        <v>1643</v>
      </c>
      <c r="DG20" s="13" t="s">
        <v>1643</v>
      </c>
      <c r="DH20" s="3" t="s">
        <v>1643</v>
      </c>
      <c r="DI20" s="3" t="s">
        <v>1643</v>
      </c>
      <c r="DJ20" s="5" t="s">
        <v>1643</v>
      </c>
      <c r="DK20" s="13" t="s">
        <v>1643</v>
      </c>
      <c r="DL20" s="3" t="s">
        <v>1643</v>
      </c>
      <c r="DM20" s="3" t="s">
        <v>1643</v>
      </c>
      <c r="DN20" s="5" t="s">
        <v>1643</v>
      </c>
      <c r="DO20" s="13" t="s">
        <v>1643</v>
      </c>
      <c r="DP20" s="5" t="s">
        <v>1643</v>
      </c>
      <c r="DQ20" s="13" t="s">
        <v>1643</v>
      </c>
      <c r="DR20" s="3" t="s">
        <v>1643</v>
      </c>
      <c r="DS20" s="3" t="s">
        <v>1643</v>
      </c>
      <c r="DT20" s="5" t="s">
        <v>1643</v>
      </c>
      <c r="DU20" s="13" t="s">
        <v>1643</v>
      </c>
      <c r="DV20" s="3" t="s">
        <v>1643</v>
      </c>
      <c r="DW20" s="3" t="s">
        <v>1643</v>
      </c>
      <c r="DX20" s="3" t="s">
        <v>1643</v>
      </c>
      <c r="DY20" s="5" t="s">
        <v>1643</v>
      </c>
      <c r="DZ20" s="13" t="s">
        <v>1643</v>
      </c>
      <c r="EA20" s="3" t="s">
        <v>1643</v>
      </c>
      <c r="EB20" s="3" t="s">
        <v>1643</v>
      </c>
      <c r="EC20" s="3" t="s">
        <v>1643</v>
      </c>
      <c r="ED20" s="3" t="s">
        <v>1643</v>
      </c>
      <c r="EE20" s="3" t="s">
        <v>1643</v>
      </c>
      <c r="EF20" s="5" t="s">
        <v>1643</v>
      </c>
      <c r="EG20" s="13" t="s">
        <v>1643</v>
      </c>
      <c r="EH20" s="3" t="s">
        <v>1643</v>
      </c>
      <c r="EI20" s="3" t="s">
        <v>1643</v>
      </c>
      <c r="EJ20" s="3" t="s">
        <v>1643</v>
      </c>
      <c r="EK20" s="3" t="s">
        <v>1643</v>
      </c>
      <c r="EL20" s="20" t="s">
        <v>1643</v>
      </c>
      <c r="EM20" s="13" t="s">
        <v>1643</v>
      </c>
      <c r="EN20" s="3" t="s">
        <v>1643</v>
      </c>
      <c r="EO20" s="3" t="s">
        <v>1643</v>
      </c>
      <c r="EP20" s="3" t="s">
        <v>1643</v>
      </c>
      <c r="EQ20" s="3" t="s">
        <v>1643</v>
      </c>
      <c r="ER20" s="3" t="s">
        <v>1643</v>
      </c>
      <c r="ES20" s="3" t="s">
        <v>1643</v>
      </c>
      <c r="ET20" s="3" t="s">
        <v>1643</v>
      </c>
      <c r="EU20" s="3" t="s">
        <v>1643</v>
      </c>
      <c r="EV20" s="3" t="s">
        <v>1643</v>
      </c>
      <c r="EW20" s="3" t="s">
        <v>1643</v>
      </c>
      <c r="EX20" s="3" t="s">
        <v>1643</v>
      </c>
      <c r="EY20" s="3" t="s">
        <v>1643</v>
      </c>
      <c r="EZ20" s="5" t="s">
        <v>1643</v>
      </c>
      <c r="FA20" s="8" t="s">
        <v>1643</v>
      </c>
      <c r="FB20" s="3" t="s">
        <v>1643</v>
      </c>
      <c r="FC20" s="3" t="s">
        <v>1643</v>
      </c>
      <c r="FD20" s="3" t="s">
        <v>1643</v>
      </c>
      <c r="FE20" s="3" t="s">
        <v>1643</v>
      </c>
      <c r="FF20" s="3" t="s">
        <v>1643</v>
      </c>
      <c r="FG20" s="3" t="s">
        <v>1643</v>
      </c>
      <c r="FH20" s="3" t="s">
        <v>1643</v>
      </c>
      <c r="FI20" s="5" t="s">
        <v>1643</v>
      </c>
      <c r="FJ20" s="8" t="s">
        <v>1643</v>
      </c>
      <c r="FK20" s="3" t="s">
        <v>1643</v>
      </c>
      <c r="FL20" s="3" t="s">
        <v>1643</v>
      </c>
      <c r="FM20" s="5" t="s">
        <v>1643</v>
      </c>
      <c r="FN20" s="8" t="s">
        <v>1643</v>
      </c>
      <c r="FO20" s="3" t="s">
        <v>1643</v>
      </c>
      <c r="FP20" s="3" t="s">
        <v>1643</v>
      </c>
      <c r="FQ20" s="5" t="s">
        <v>1643</v>
      </c>
      <c r="FR20" s="16" t="s">
        <v>1643</v>
      </c>
      <c r="FS20" s="13" t="s">
        <v>1643</v>
      </c>
      <c r="FT20" s="3" t="s">
        <v>1643</v>
      </c>
      <c r="FU20" s="3" t="s">
        <v>1643</v>
      </c>
      <c r="FV20" s="3" t="s">
        <v>1643</v>
      </c>
      <c r="FW20" s="20" t="s">
        <v>1643</v>
      </c>
      <c r="FX20" s="13" t="s">
        <v>1643</v>
      </c>
      <c r="FY20" s="3" t="s">
        <v>1643</v>
      </c>
      <c r="FZ20" s="3" t="s">
        <v>1643</v>
      </c>
      <c r="GA20" s="3" t="s">
        <v>1643</v>
      </c>
      <c r="GB20" s="3" t="s">
        <v>1643</v>
      </c>
      <c r="GC20" s="3" t="s">
        <v>1643</v>
      </c>
      <c r="GD20" s="3" t="s">
        <v>1643</v>
      </c>
      <c r="GE20" s="3" t="s">
        <v>1643</v>
      </c>
      <c r="GF20" s="3" t="s">
        <v>1643</v>
      </c>
      <c r="GG20" s="3" t="s">
        <v>1643</v>
      </c>
      <c r="GH20" s="20" t="s">
        <v>1643</v>
      </c>
      <c r="GI20" s="18" t="s">
        <v>1643</v>
      </c>
      <c r="GJ20" s="8" t="s">
        <v>1643</v>
      </c>
      <c r="GK20" s="3" t="s">
        <v>1643</v>
      </c>
      <c r="GL20" s="3" t="s">
        <v>1643</v>
      </c>
      <c r="GM20" s="3" t="s">
        <v>1643</v>
      </c>
      <c r="GN20" s="3" t="s">
        <v>1643</v>
      </c>
      <c r="GO20" s="3" t="s">
        <v>1643</v>
      </c>
      <c r="GP20" s="3" t="s">
        <v>1643</v>
      </c>
      <c r="GQ20" s="3" t="s">
        <v>1643</v>
      </c>
      <c r="GR20" s="3" t="s">
        <v>1643</v>
      </c>
      <c r="GS20" s="20" t="s">
        <v>1643</v>
      </c>
      <c r="GT20" s="13" t="s">
        <v>1643</v>
      </c>
      <c r="GU20" s="3" t="s">
        <v>1643</v>
      </c>
      <c r="GV20" s="3" t="s">
        <v>1643</v>
      </c>
      <c r="GW20" s="3" t="s">
        <v>1643</v>
      </c>
      <c r="GX20" s="3" t="s">
        <v>1643</v>
      </c>
      <c r="GY20" s="3" t="s">
        <v>1643</v>
      </c>
      <c r="GZ20" s="3" t="s">
        <v>1643</v>
      </c>
      <c r="HA20" s="3" t="s">
        <v>1643</v>
      </c>
      <c r="HB20" s="3" t="s">
        <v>1643</v>
      </c>
      <c r="HC20" s="3" t="s">
        <v>1643</v>
      </c>
      <c r="HD20" s="3" t="s">
        <v>1643</v>
      </c>
      <c r="HE20" s="3" t="s">
        <v>1643</v>
      </c>
      <c r="HF20" s="3" t="s">
        <v>1643</v>
      </c>
      <c r="HG20" s="3" t="s">
        <v>1643</v>
      </c>
      <c r="HH20" s="3" t="s">
        <v>1643</v>
      </c>
      <c r="HI20" s="5" t="s">
        <v>1643</v>
      </c>
      <c r="HJ20" s="13" t="s">
        <v>1643</v>
      </c>
      <c r="HK20" s="3" t="s">
        <v>1643</v>
      </c>
      <c r="HL20" s="3" t="s">
        <v>1643</v>
      </c>
      <c r="HM20" s="3" t="s">
        <v>1643</v>
      </c>
      <c r="HN20" s="3" t="s">
        <v>1643</v>
      </c>
      <c r="HO20" s="3" t="s">
        <v>1643</v>
      </c>
      <c r="HP20" s="3" t="s">
        <v>1643</v>
      </c>
      <c r="HQ20" s="5" t="s">
        <v>1643</v>
      </c>
      <c r="HR20" s="13" t="s">
        <v>1643</v>
      </c>
      <c r="HS20" s="3" t="s">
        <v>1643</v>
      </c>
      <c r="HT20" s="3" t="s">
        <v>1643</v>
      </c>
      <c r="HU20" s="3" t="s">
        <v>1643</v>
      </c>
      <c r="HV20" s="3" t="s">
        <v>1643</v>
      </c>
      <c r="HW20" s="3" t="s">
        <v>1643</v>
      </c>
      <c r="HX20" s="3" t="s">
        <v>1643</v>
      </c>
      <c r="HY20" s="3" t="s">
        <v>1643</v>
      </c>
      <c r="HZ20" s="3" t="s">
        <v>1643</v>
      </c>
      <c r="IA20" s="3" t="s">
        <v>1643</v>
      </c>
      <c r="IB20" s="5" t="s">
        <v>1643</v>
      </c>
      <c r="IC20" s="13" t="s">
        <v>1643</v>
      </c>
      <c r="ID20" s="3" t="s">
        <v>1643</v>
      </c>
      <c r="IE20" s="3" t="s">
        <v>1643</v>
      </c>
      <c r="IF20" s="3" t="s">
        <v>1643</v>
      </c>
      <c r="IG20" s="3" t="s">
        <v>1643</v>
      </c>
      <c r="IH20" s="3" t="s">
        <v>1643</v>
      </c>
      <c r="II20" s="3" t="s">
        <v>1643</v>
      </c>
      <c r="IJ20" s="3" t="s">
        <v>1643</v>
      </c>
      <c r="IK20" s="3" t="s">
        <v>1643</v>
      </c>
      <c r="IL20" s="3" t="s">
        <v>1643</v>
      </c>
      <c r="IM20" s="3" t="s">
        <v>1643</v>
      </c>
      <c r="IN20" s="3" t="s">
        <v>1643</v>
      </c>
      <c r="IO20" s="3" t="s">
        <v>1643</v>
      </c>
      <c r="IP20" s="3" t="s">
        <v>1643</v>
      </c>
      <c r="IQ20" s="3" t="s">
        <v>1643</v>
      </c>
      <c r="IR20" s="3" t="s">
        <v>1643</v>
      </c>
      <c r="IS20" s="3" t="s">
        <v>1643</v>
      </c>
      <c r="IT20" s="3" t="s">
        <v>1643</v>
      </c>
      <c r="IU20" s="3" t="s">
        <v>1643</v>
      </c>
      <c r="IV20" s="3" t="s">
        <v>1643</v>
      </c>
      <c r="IW20" s="3" t="s">
        <v>1643</v>
      </c>
      <c r="IX20" s="3" t="s">
        <v>1643</v>
      </c>
      <c r="IY20" s="3" t="s">
        <v>1643</v>
      </c>
      <c r="IZ20" s="3" t="s">
        <v>1643</v>
      </c>
      <c r="JA20" s="3" t="s">
        <v>1643</v>
      </c>
      <c r="JB20" s="3" t="s">
        <v>1643</v>
      </c>
      <c r="JC20" s="3" t="s">
        <v>1643</v>
      </c>
      <c r="JD20" s="3" t="s">
        <v>1643</v>
      </c>
      <c r="JE20" s="3" t="s">
        <v>1643</v>
      </c>
      <c r="JF20" s="3" t="s">
        <v>1643</v>
      </c>
      <c r="JG20" s="3" t="s">
        <v>1643</v>
      </c>
      <c r="JH20" s="3" t="s">
        <v>1643</v>
      </c>
      <c r="JI20" s="3" t="s">
        <v>1643</v>
      </c>
      <c r="JJ20" s="3" t="s">
        <v>1643</v>
      </c>
      <c r="JK20" s="3" t="s">
        <v>1643</v>
      </c>
      <c r="JL20" s="3" t="s">
        <v>1643</v>
      </c>
      <c r="JM20" s="3" t="s">
        <v>1643</v>
      </c>
      <c r="JN20" s="3" t="s">
        <v>1643</v>
      </c>
      <c r="JO20" s="3" t="s">
        <v>1643</v>
      </c>
      <c r="JP20" s="3" t="s">
        <v>1643</v>
      </c>
      <c r="JQ20" s="3" t="s">
        <v>1643</v>
      </c>
      <c r="JR20" s="3" t="s">
        <v>1643</v>
      </c>
      <c r="JS20" s="3" t="s">
        <v>1643</v>
      </c>
      <c r="JT20" s="3" t="s">
        <v>1643</v>
      </c>
      <c r="JU20" s="3" t="s">
        <v>1643</v>
      </c>
      <c r="JV20" s="3" t="s">
        <v>1643</v>
      </c>
      <c r="JW20" s="3" t="s">
        <v>1643</v>
      </c>
      <c r="JX20" s="3" t="s">
        <v>1643</v>
      </c>
      <c r="JY20" s="3" t="s">
        <v>1643</v>
      </c>
      <c r="JZ20" s="3" t="s">
        <v>1643</v>
      </c>
      <c r="KA20" s="3" t="s">
        <v>1643</v>
      </c>
      <c r="KB20" s="3" t="s">
        <v>1643</v>
      </c>
      <c r="KC20" s="3" t="s">
        <v>1643</v>
      </c>
      <c r="KD20" s="3" t="s">
        <v>1643</v>
      </c>
      <c r="KE20" s="3" t="s">
        <v>1643</v>
      </c>
      <c r="KF20" s="3" t="s">
        <v>1643</v>
      </c>
      <c r="KG20" s="3" t="s">
        <v>1643</v>
      </c>
      <c r="KH20" s="3" t="s">
        <v>1643</v>
      </c>
      <c r="KI20" s="3" t="s">
        <v>1643</v>
      </c>
      <c r="KJ20" s="3" t="s">
        <v>1643</v>
      </c>
      <c r="KK20" s="3" t="s">
        <v>1643</v>
      </c>
      <c r="KL20" s="3" t="s">
        <v>1643</v>
      </c>
      <c r="KM20" s="3" t="s">
        <v>1643</v>
      </c>
      <c r="KN20" s="3" t="s">
        <v>1643</v>
      </c>
      <c r="KO20" s="5" t="s">
        <v>1643</v>
      </c>
      <c r="KP20" s="8" t="s">
        <v>1643</v>
      </c>
      <c r="KQ20" s="3" t="s">
        <v>1643</v>
      </c>
      <c r="KR20" s="3" t="s">
        <v>1643</v>
      </c>
      <c r="KS20" s="3" t="s">
        <v>1643</v>
      </c>
      <c r="KT20" s="3" t="s">
        <v>1643</v>
      </c>
      <c r="KU20" s="3" t="s">
        <v>1643</v>
      </c>
      <c r="KV20" s="20" t="s">
        <v>1643</v>
      </c>
      <c r="KW20" s="13" t="s">
        <v>1643</v>
      </c>
      <c r="KX20" s="3" t="s">
        <v>1643</v>
      </c>
      <c r="KY20" s="3" t="s">
        <v>1643</v>
      </c>
      <c r="KZ20" s="3" t="s">
        <v>1643</v>
      </c>
      <c r="LA20" s="3" t="s">
        <v>1643</v>
      </c>
      <c r="LB20" s="3" t="s">
        <v>1643</v>
      </c>
      <c r="LC20" s="3" t="s">
        <v>1643</v>
      </c>
      <c r="LD20" s="3" t="s">
        <v>1643</v>
      </c>
      <c r="LE20" s="3" t="s">
        <v>1643</v>
      </c>
      <c r="LF20" s="3" t="s">
        <v>1643</v>
      </c>
      <c r="LG20" s="3" t="s">
        <v>1643</v>
      </c>
      <c r="LH20" s="3" t="s">
        <v>1643</v>
      </c>
      <c r="LI20" s="3" t="s">
        <v>1643</v>
      </c>
      <c r="LJ20" s="3" t="s">
        <v>1643</v>
      </c>
      <c r="LK20" s="3" t="s">
        <v>1643</v>
      </c>
      <c r="LL20" s="3" t="s">
        <v>1643</v>
      </c>
      <c r="LM20" s="3" t="s">
        <v>1643</v>
      </c>
      <c r="LN20" s="3" t="s">
        <v>1643</v>
      </c>
      <c r="LO20" s="3" t="s">
        <v>1643</v>
      </c>
      <c r="LP20" s="3" t="s">
        <v>1643</v>
      </c>
      <c r="LQ20" s="3" t="s">
        <v>1643</v>
      </c>
      <c r="LR20" s="3" t="s">
        <v>1643</v>
      </c>
      <c r="LS20" s="3" t="s">
        <v>1643</v>
      </c>
      <c r="LT20" s="3" t="s">
        <v>1643</v>
      </c>
      <c r="LU20" s="3" t="s">
        <v>1643</v>
      </c>
      <c r="LV20" s="3" t="s">
        <v>1643</v>
      </c>
      <c r="LW20" s="3" t="s">
        <v>1643</v>
      </c>
      <c r="LX20" s="3" t="s">
        <v>1643</v>
      </c>
      <c r="LY20" s="3" t="s">
        <v>1643</v>
      </c>
      <c r="LZ20" s="3" t="s">
        <v>1643</v>
      </c>
      <c r="MA20" s="3" t="s">
        <v>1643</v>
      </c>
      <c r="MB20" s="3" t="s">
        <v>1643</v>
      </c>
      <c r="MC20" s="3" t="s">
        <v>1643</v>
      </c>
      <c r="MD20" s="3" t="s">
        <v>1643</v>
      </c>
      <c r="ME20" s="3" t="s">
        <v>1643</v>
      </c>
      <c r="MF20" s="20" t="s">
        <v>1643</v>
      </c>
      <c r="MG20" s="13"/>
      <c r="MH20" s="3"/>
      <c r="MI20" s="5"/>
      <c r="MJ20" s="18" t="s">
        <v>1643</v>
      </c>
      <c r="MK20" s="13" t="s">
        <v>1643</v>
      </c>
      <c r="ML20" s="3" t="s">
        <v>1643</v>
      </c>
      <c r="MM20" s="3" t="s">
        <v>1643</v>
      </c>
      <c r="MN20" s="3" t="s">
        <v>1643</v>
      </c>
      <c r="MO20" s="3" t="s">
        <v>1643</v>
      </c>
      <c r="MP20" s="3" t="s">
        <v>1643</v>
      </c>
      <c r="MQ20" s="3" t="s">
        <v>1643</v>
      </c>
      <c r="MR20" s="3" t="s">
        <v>1643</v>
      </c>
      <c r="MS20" s="3" t="s">
        <v>1643</v>
      </c>
      <c r="MT20" s="5" t="s">
        <v>1643</v>
      </c>
      <c r="MU20" s="8" t="s">
        <v>1643</v>
      </c>
      <c r="MV20" s="3" t="s">
        <v>1643</v>
      </c>
      <c r="MW20" s="3" t="s">
        <v>1643</v>
      </c>
      <c r="MX20" s="3" t="s">
        <v>1643</v>
      </c>
      <c r="MY20" s="20" t="s">
        <v>1643</v>
      </c>
      <c r="MZ20" s="13" t="s">
        <v>1643</v>
      </c>
      <c r="NA20" s="5" t="s">
        <v>1643</v>
      </c>
      <c r="NB20" s="13" t="s">
        <v>1643</v>
      </c>
      <c r="NC20" s="5" t="s">
        <v>1643</v>
      </c>
      <c r="ND20" s="13" t="s">
        <v>1643</v>
      </c>
      <c r="NE20" s="3" t="s">
        <v>1643</v>
      </c>
      <c r="NF20" s="3" t="s">
        <v>1643</v>
      </c>
      <c r="NG20" s="3" t="s">
        <v>1643</v>
      </c>
      <c r="NH20" s="3" t="s">
        <v>1643</v>
      </c>
      <c r="NI20" s="5" t="s">
        <v>1643</v>
      </c>
      <c r="NJ20" s="13" t="s">
        <v>1643</v>
      </c>
      <c r="NK20" s="3"/>
      <c r="NL20" s="3" t="s">
        <v>1643</v>
      </c>
      <c r="NM20" s="3" t="s">
        <v>1643</v>
      </c>
      <c r="NN20" s="3" t="s">
        <v>1643</v>
      </c>
      <c r="NO20" s="3" t="s">
        <v>1643</v>
      </c>
      <c r="NP20" s="3" t="s">
        <v>1643</v>
      </c>
      <c r="NQ20" s="5" t="s">
        <v>1643</v>
      </c>
      <c r="NR20" s="8" t="s">
        <v>1643</v>
      </c>
      <c r="NS20" s="8" t="s">
        <v>1643</v>
      </c>
      <c r="NT20" s="3" t="s">
        <v>1643</v>
      </c>
      <c r="NU20" s="3" t="s">
        <v>1643</v>
      </c>
      <c r="NV20" s="3" t="s">
        <v>1643</v>
      </c>
      <c r="NW20" s="3" t="s">
        <v>1643</v>
      </c>
      <c r="NX20" s="5" t="s">
        <v>1643</v>
      </c>
      <c r="NY20" s="13" t="s">
        <v>1643</v>
      </c>
      <c r="NZ20" s="8" t="s">
        <v>1643</v>
      </c>
      <c r="OA20" s="3" t="s">
        <v>1643</v>
      </c>
      <c r="OB20" s="3" t="s">
        <v>1643</v>
      </c>
      <c r="OC20" s="3" t="s">
        <v>1643</v>
      </c>
      <c r="OD20" s="3" t="s">
        <v>1643</v>
      </c>
      <c r="OE20" s="5" t="s">
        <v>1643</v>
      </c>
      <c r="OF20" s="13" t="s">
        <v>1643</v>
      </c>
      <c r="OG20" s="8" t="s">
        <v>1643</v>
      </c>
      <c r="OH20" s="3" t="s">
        <v>1643</v>
      </c>
      <c r="OI20" s="3" t="s">
        <v>1643</v>
      </c>
      <c r="OJ20" s="3" t="s">
        <v>1643</v>
      </c>
      <c r="OK20" s="3" t="s">
        <v>1643</v>
      </c>
      <c r="OL20" s="20" t="s">
        <v>1643</v>
      </c>
      <c r="OM20" s="13" t="s">
        <v>1643</v>
      </c>
      <c r="ON20" s="3" t="s">
        <v>1643</v>
      </c>
      <c r="OO20" s="3" t="s">
        <v>1643</v>
      </c>
      <c r="OP20" s="3" t="s">
        <v>1643</v>
      </c>
      <c r="OQ20" s="3" t="s">
        <v>1643</v>
      </c>
      <c r="OR20" s="3" t="s">
        <v>1643</v>
      </c>
      <c r="OS20" s="3" t="s">
        <v>1643</v>
      </c>
      <c r="OT20" s="3" t="s">
        <v>1643</v>
      </c>
      <c r="OU20" s="20" t="s">
        <v>1643</v>
      </c>
      <c r="OV20" s="13" t="s">
        <v>1643</v>
      </c>
      <c r="OW20" s="3"/>
      <c r="OX20" s="3" t="s">
        <v>1643</v>
      </c>
      <c r="OY20" s="3" t="s">
        <v>1643</v>
      </c>
      <c r="OZ20" s="3" t="s">
        <v>1643</v>
      </c>
      <c r="PA20" s="5" t="s">
        <v>1643</v>
      </c>
      <c r="PB20" s="8" t="s">
        <v>1643</v>
      </c>
      <c r="PC20" s="8" t="s">
        <v>1643</v>
      </c>
      <c r="PD20" s="3" t="s">
        <v>1643</v>
      </c>
      <c r="PE20" s="3" t="s">
        <v>1643</v>
      </c>
      <c r="PF20" s="5" t="s">
        <v>1643</v>
      </c>
      <c r="PG20" s="13" t="s">
        <v>1643</v>
      </c>
      <c r="PH20" s="3" t="s">
        <v>1643</v>
      </c>
      <c r="PI20" s="3" t="s">
        <v>1643</v>
      </c>
      <c r="PJ20" s="3" t="s">
        <v>1643</v>
      </c>
      <c r="PK20" s="3" t="s">
        <v>1643</v>
      </c>
      <c r="PL20" s="3" t="s">
        <v>1643</v>
      </c>
      <c r="PM20" s="3" t="s">
        <v>1643</v>
      </c>
      <c r="PN20" s="3" t="s">
        <v>1643</v>
      </c>
      <c r="PO20" s="20" t="s">
        <v>1643</v>
      </c>
      <c r="PP20" s="13" t="s">
        <v>1643</v>
      </c>
      <c r="PQ20" s="3" t="s">
        <v>1643</v>
      </c>
      <c r="PR20" s="3" t="s">
        <v>1643</v>
      </c>
      <c r="PS20" s="3" t="s">
        <v>1643</v>
      </c>
      <c r="PT20" s="3" t="s">
        <v>1643</v>
      </c>
      <c r="PU20" s="5" t="s">
        <v>1643</v>
      </c>
      <c r="PV20" s="13" t="s">
        <v>1643</v>
      </c>
      <c r="PW20" s="3" t="s">
        <v>1643</v>
      </c>
      <c r="PX20" s="3" t="s">
        <v>1643</v>
      </c>
      <c r="PY20" s="3" t="s">
        <v>1643</v>
      </c>
      <c r="PZ20" s="5" t="s">
        <v>1643</v>
      </c>
      <c r="QA20" s="13" t="s">
        <v>1643</v>
      </c>
      <c r="QB20" s="3" t="s">
        <v>1643</v>
      </c>
      <c r="QC20" s="3" t="s">
        <v>1643</v>
      </c>
      <c r="QD20" s="3" t="s">
        <v>1643</v>
      </c>
      <c r="QE20" s="3" t="s">
        <v>1643</v>
      </c>
      <c r="QF20" s="3" t="s">
        <v>1643</v>
      </c>
      <c r="QG20" s="3" t="s">
        <v>1643</v>
      </c>
      <c r="QH20" s="3" t="s">
        <v>1643</v>
      </c>
      <c r="QI20" s="5" t="s">
        <v>1643</v>
      </c>
      <c r="QJ20" s="13" t="s">
        <v>1643</v>
      </c>
      <c r="QK20" s="3" t="s">
        <v>1643</v>
      </c>
      <c r="QL20" s="3" t="s">
        <v>1643</v>
      </c>
      <c r="QM20" s="3" t="s">
        <v>1643</v>
      </c>
      <c r="QN20" s="3" t="s">
        <v>1643</v>
      </c>
      <c r="QO20" s="3" t="s">
        <v>1643</v>
      </c>
      <c r="QP20" s="20" t="s">
        <v>1643</v>
      </c>
      <c r="QQ20" s="13" t="s">
        <v>1643</v>
      </c>
      <c r="QR20" s="3" t="s">
        <v>1643</v>
      </c>
      <c r="QS20" s="3" t="s">
        <v>1643</v>
      </c>
      <c r="QT20" s="3" t="s">
        <v>1643</v>
      </c>
      <c r="QU20" s="20" t="s">
        <v>1643</v>
      </c>
      <c r="QV20" s="16" t="s">
        <v>1643</v>
      </c>
      <c r="QW20" s="13" t="s">
        <v>1643</v>
      </c>
      <c r="QX20" s="3" t="s">
        <v>1643</v>
      </c>
      <c r="QY20" s="3" t="s">
        <v>1643</v>
      </c>
      <c r="QZ20" s="3" t="s">
        <v>1643</v>
      </c>
      <c r="RA20" s="3" t="s">
        <v>1643</v>
      </c>
      <c r="RB20" s="3" t="s">
        <v>1643</v>
      </c>
      <c r="RC20" s="3" t="s">
        <v>1643</v>
      </c>
      <c r="RD20" s="3" t="s">
        <v>1643</v>
      </c>
      <c r="RE20" s="3" t="s">
        <v>1643</v>
      </c>
      <c r="RF20" s="3" t="s">
        <v>1643</v>
      </c>
      <c r="RG20" s="3" t="s">
        <v>1643</v>
      </c>
      <c r="RH20" s="3" t="s">
        <v>1643</v>
      </c>
      <c r="RI20" s="3" t="s">
        <v>1643</v>
      </c>
      <c r="RJ20" s="3" t="s">
        <v>1643</v>
      </c>
      <c r="RK20" s="3" t="s">
        <v>1643</v>
      </c>
      <c r="RL20" s="3" t="s">
        <v>1643</v>
      </c>
      <c r="RM20" s="3" t="s">
        <v>1643</v>
      </c>
      <c r="RN20" s="3" t="s">
        <v>1643</v>
      </c>
      <c r="RO20" s="3" t="s">
        <v>1643</v>
      </c>
      <c r="RP20" s="3" t="s">
        <v>1643</v>
      </c>
      <c r="RQ20" s="3" t="s">
        <v>1643</v>
      </c>
      <c r="RR20" s="3" t="s">
        <v>1643</v>
      </c>
      <c r="RS20" s="3" t="s">
        <v>1643</v>
      </c>
      <c r="RT20" s="3" t="s">
        <v>1643</v>
      </c>
      <c r="RU20" s="3" t="s">
        <v>1643</v>
      </c>
      <c r="RV20" s="3" t="s">
        <v>1643</v>
      </c>
      <c r="RW20" s="3" t="s">
        <v>1643</v>
      </c>
      <c r="RX20" s="3" t="s">
        <v>1643</v>
      </c>
      <c r="RY20" s="3" t="s">
        <v>1643</v>
      </c>
      <c r="RZ20" s="3" t="s">
        <v>1643</v>
      </c>
      <c r="SA20" s="3" t="s">
        <v>1643</v>
      </c>
      <c r="SB20" s="3" t="s">
        <v>1643</v>
      </c>
      <c r="SC20" s="3" t="s">
        <v>1643</v>
      </c>
      <c r="SD20" s="3" t="s">
        <v>1643</v>
      </c>
      <c r="SE20" s="3" t="s">
        <v>1643</v>
      </c>
      <c r="SF20" s="3" t="s">
        <v>1643</v>
      </c>
      <c r="SG20" s="3" t="s">
        <v>1643</v>
      </c>
      <c r="SH20" s="3" t="s">
        <v>1643</v>
      </c>
      <c r="SI20" s="3" t="s">
        <v>1643</v>
      </c>
      <c r="SJ20" s="3" t="s">
        <v>1643</v>
      </c>
      <c r="SK20" s="3" t="s">
        <v>1643</v>
      </c>
      <c r="SL20" s="3" t="s">
        <v>1643</v>
      </c>
      <c r="SM20" s="3" t="s">
        <v>1643</v>
      </c>
      <c r="SN20" s="3" t="s">
        <v>1643</v>
      </c>
      <c r="SO20" s="3" t="s">
        <v>1643</v>
      </c>
      <c r="SP20" s="20" t="s">
        <v>1643</v>
      </c>
      <c r="SQ20" s="13" t="s">
        <v>1643</v>
      </c>
      <c r="SR20" s="3" t="s">
        <v>1643</v>
      </c>
      <c r="SS20" s="3" t="s">
        <v>1643</v>
      </c>
      <c r="ST20" s="3" t="s">
        <v>1643</v>
      </c>
      <c r="SU20" s="3" t="s">
        <v>1643</v>
      </c>
      <c r="SV20" s="3" t="s">
        <v>1643</v>
      </c>
      <c r="SW20" s="3" t="s">
        <v>1643</v>
      </c>
      <c r="SX20" s="20" t="s">
        <v>1643</v>
      </c>
      <c r="SY20" s="13" t="s">
        <v>1643</v>
      </c>
      <c r="SZ20" s="3" t="s">
        <v>1643</v>
      </c>
      <c r="TA20" s="3" t="s">
        <v>1643</v>
      </c>
      <c r="TB20" s="3" t="s">
        <v>1643</v>
      </c>
      <c r="TC20" s="3" t="s">
        <v>1643</v>
      </c>
      <c r="TD20" s="3" t="s">
        <v>1643</v>
      </c>
      <c r="TE20" s="20" t="s">
        <v>1643</v>
      </c>
      <c r="TF20" s="13" t="s">
        <v>1643</v>
      </c>
      <c r="TG20" s="3" t="s">
        <v>1643</v>
      </c>
      <c r="TH20" s="3" t="s">
        <v>1643</v>
      </c>
      <c r="TI20" s="3" t="s">
        <v>1643</v>
      </c>
      <c r="TJ20" s="3" t="s">
        <v>1643</v>
      </c>
      <c r="TK20" s="3" t="s">
        <v>1643</v>
      </c>
      <c r="TL20" s="3" t="s">
        <v>1643</v>
      </c>
      <c r="TM20" s="3" t="s">
        <v>1643</v>
      </c>
      <c r="TN20" s="3" t="s">
        <v>1643</v>
      </c>
      <c r="TO20" s="3" t="s">
        <v>1643</v>
      </c>
      <c r="TP20" s="3" t="s">
        <v>1643</v>
      </c>
      <c r="TQ20" s="20" t="s">
        <v>1643</v>
      </c>
      <c r="TR20" s="13" t="s">
        <v>110</v>
      </c>
      <c r="TS20" s="3" t="s">
        <v>1643</v>
      </c>
      <c r="TT20" s="5" t="s">
        <v>110</v>
      </c>
      <c r="TU20" s="13" t="s">
        <v>1643</v>
      </c>
      <c r="TV20" s="3" t="s">
        <v>1643</v>
      </c>
      <c r="TW20" s="3" t="s">
        <v>129</v>
      </c>
      <c r="TX20" s="3" t="s">
        <v>129</v>
      </c>
      <c r="TY20" s="3" t="s">
        <v>132</v>
      </c>
      <c r="TZ20" s="3" t="s">
        <v>129</v>
      </c>
      <c r="UA20" s="3" t="s">
        <v>127</v>
      </c>
      <c r="UB20" s="3" t="s">
        <v>127</v>
      </c>
      <c r="UC20" s="3" t="s">
        <v>127</v>
      </c>
      <c r="UD20" s="3" t="s">
        <v>128</v>
      </c>
      <c r="UE20" s="3" t="s">
        <v>132</v>
      </c>
      <c r="UF20" s="3" t="s">
        <v>132</v>
      </c>
      <c r="UG20" s="3" t="s">
        <v>132</v>
      </c>
      <c r="UH20" s="3" t="s">
        <v>1643</v>
      </c>
      <c r="UI20" s="3" t="s">
        <v>127</v>
      </c>
      <c r="UJ20" s="5" t="s">
        <v>1643</v>
      </c>
      <c r="UK20" s="13" t="s">
        <v>196</v>
      </c>
      <c r="UL20" s="3" t="s">
        <v>1643</v>
      </c>
      <c r="UM20" s="3" t="s">
        <v>1643</v>
      </c>
      <c r="UN20" s="3" t="s">
        <v>1643</v>
      </c>
      <c r="UO20" s="3" t="s">
        <v>1643</v>
      </c>
      <c r="UP20" s="3" t="s">
        <v>1643</v>
      </c>
      <c r="UQ20" s="3" t="s">
        <v>1643</v>
      </c>
      <c r="UR20" s="5" t="s">
        <v>1643</v>
      </c>
      <c r="US20" s="13" t="s">
        <v>231</v>
      </c>
      <c r="UT20" s="3" t="s">
        <v>232</v>
      </c>
      <c r="UU20" s="3" t="s">
        <v>233</v>
      </c>
      <c r="UV20" s="3" t="s">
        <v>1643</v>
      </c>
      <c r="UW20" s="3" t="s">
        <v>235</v>
      </c>
      <c r="UX20" s="3" t="s">
        <v>1643</v>
      </c>
      <c r="UY20" s="3" t="s">
        <v>1643</v>
      </c>
      <c r="UZ20" s="5" t="s">
        <v>1643</v>
      </c>
      <c r="VA20" s="13" t="s">
        <v>127</v>
      </c>
      <c r="VB20" s="3" t="s">
        <v>127</v>
      </c>
      <c r="VC20" s="3" t="s">
        <v>127</v>
      </c>
      <c r="VD20" s="3" t="s">
        <v>127</v>
      </c>
      <c r="VE20" s="3" t="s">
        <v>132</v>
      </c>
      <c r="VF20" s="3" t="s">
        <v>132</v>
      </c>
      <c r="VG20" s="3" t="s">
        <v>132</v>
      </c>
      <c r="VH20" s="3" t="s">
        <v>128</v>
      </c>
      <c r="VI20" s="3" t="s">
        <v>132</v>
      </c>
      <c r="VJ20" s="3" t="s">
        <v>132</v>
      </c>
      <c r="VK20" s="3" t="s">
        <v>132</v>
      </c>
      <c r="VL20" s="3" t="s">
        <v>127</v>
      </c>
      <c r="VM20" s="3" t="s">
        <v>127</v>
      </c>
      <c r="VN20" s="3" t="s">
        <v>127</v>
      </c>
      <c r="VO20" s="3" t="s">
        <v>127</v>
      </c>
      <c r="VP20" s="3" t="s">
        <v>130</v>
      </c>
      <c r="VQ20" s="3" t="s">
        <v>132</v>
      </c>
      <c r="VR20" s="3" t="s">
        <v>127</v>
      </c>
      <c r="VS20" s="3" t="s">
        <v>127</v>
      </c>
      <c r="VT20" s="3" t="s">
        <v>127</v>
      </c>
      <c r="VU20" s="3" t="s">
        <v>132</v>
      </c>
      <c r="VV20" s="3" t="s">
        <v>132</v>
      </c>
      <c r="VW20" s="3" t="s">
        <v>132</v>
      </c>
      <c r="VX20" s="3" t="s">
        <v>127</v>
      </c>
      <c r="VY20" s="3" t="s">
        <v>132</v>
      </c>
      <c r="VZ20" s="3" t="s">
        <v>132</v>
      </c>
      <c r="WA20" s="3" t="s">
        <v>132</v>
      </c>
      <c r="WB20" s="3" t="s">
        <v>129</v>
      </c>
      <c r="WC20" s="3" t="s">
        <v>129</v>
      </c>
      <c r="WD20" s="3" t="s">
        <v>129</v>
      </c>
      <c r="WE20" s="3" t="s">
        <v>132</v>
      </c>
      <c r="WF20" s="3" t="s">
        <v>127</v>
      </c>
      <c r="WG20" s="3" t="s">
        <v>127</v>
      </c>
      <c r="WH20" s="3" t="s">
        <v>131</v>
      </c>
      <c r="WI20" s="3" t="s">
        <v>127</v>
      </c>
      <c r="WJ20" s="3" t="s">
        <v>131</v>
      </c>
      <c r="WK20" s="3" t="s">
        <v>132</v>
      </c>
      <c r="WL20" s="3" t="s">
        <v>131</v>
      </c>
      <c r="WM20" s="3" t="s">
        <v>132</v>
      </c>
      <c r="WN20" s="3" t="s">
        <v>132</v>
      </c>
      <c r="WO20" s="3" t="s">
        <v>132</v>
      </c>
      <c r="WP20" s="3" t="s">
        <v>132</v>
      </c>
      <c r="WQ20" s="3" t="s">
        <v>132</v>
      </c>
      <c r="WR20" s="3" t="s">
        <v>127</v>
      </c>
      <c r="WS20" s="3" t="s">
        <v>127</v>
      </c>
      <c r="WT20" s="3" t="s">
        <v>127</v>
      </c>
      <c r="WU20" s="3" t="s">
        <v>127</v>
      </c>
      <c r="WV20" s="3" t="s">
        <v>127</v>
      </c>
      <c r="WW20" s="3" t="s">
        <v>127</v>
      </c>
      <c r="WX20" s="3" t="s">
        <v>127</v>
      </c>
      <c r="WY20" s="3" t="s">
        <v>127</v>
      </c>
      <c r="WZ20" s="3" t="s">
        <v>127</v>
      </c>
      <c r="XA20" s="3" t="s">
        <v>132</v>
      </c>
      <c r="XB20" s="3" t="s">
        <v>127</v>
      </c>
      <c r="XC20" s="3" t="s">
        <v>128</v>
      </c>
      <c r="XD20" s="3" t="s">
        <v>129</v>
      </c>
      <c r="XE20" s="3" t="s">
        <v>127</v>
      </c>
      <c r="XF20" s="3" t="s">
        <v>127</v>
      </c>
      <c r="XG20" s="3" t="s">
        <v>127</v>
      </c>
      <c r="XH20" s="3" t="s">
        <v>127</v>
      </c>
      <c r="XI20" s="3" t="s">
        <v>127</v>
      </c>
      <c r="XJ20" s="3" t="s">
        <v>127</v>
      </c>
      <c r="XK20" s="3" t="s">
        <v>127</v>
      </c>
      <c r="XL20" s="3" t="s">
        <v>127</v>
      </c>
      <c r="XM20" s="5" t="s">
        <v>1643</v>
      </c>
      <c r="XN20" s="13" t="s">
        <v>353</v>
      </c>
      <c r="XO20" s="3" t="s">
        <v>354</v>
      </c>
      <c r="XP20" s="3" t="s">
        <v>355</v>
      </c>
      <c r="XQ20" s="3" t="s">
        <v>1643</v>
      </c>
      <c r="XR20" s="3" t="s">
        <v>1643</v>
      </c>
      <c r="XS20" s="3" t="s">
        <v>110</v>
      </c>
      <c r="XT20" s="5" t="s">
        <v>367</v>
      </c>
      <c r="XU20" s="13" t="s">
        <v>111</v>
      </c>
      <c r="XV20" s="3" t="s">
        <v>1643</v>
      </c>
      <c r="XW20" s="3" t="s">
        <v>1643</v>
      </c>
      <c r="XX20" s="3" t="s">
        <v>111</v>
      </c>
      <c r="XY20" s="3" t="s">
        <v>1643</v>
      </c>
      <c r="XZ20" s="3" t="s">
        <v>1643</v>
      </c>
      <c r="YA20" s="3" t="s">
        <v>111</v>
      </c>
      <c r="YB20" s="3" t="s">
        <v>1643</v>
      </c>
      <c r="YC20" s="3" t="s">
        <v>1643</v>
      </c>
      <c r="YD20" s="3" t="s">
        <v>111</v>
      </c>
      <c r="YE20" s="3" t="s">
        <v>1643</v>
      </c>
      <c r="YF20" s="3" t="s">
        <v>1643</v>
      </c>
      <c r="YG20" s="3" t="s">
        <v>1643</v>
      </c>
      <c r="YH20" s="3" t="s">
        <v>111</v>
      </c>
      <c r="YI20" s="3" t="s">
        <v>1643</v>
      </c>
      <c r="YJ20" s="3" t="s">
        <v>1643</v>
      </c>
      <c r="YK20" s="3" t="s">
        <v>111</v>
      </c>
      <c r="YL20" s="3" t="s">
        <v>1643</v>
      </c>
      <c r="YM20" s="3" t="s">
        <v>1643</v>
      </c>
      <c r="YN20" s="3" t="s">
        <v>111</v>
      </c>
      <c r="YO20" s="3" t="s">
        <v>1643</v>
      </c>
      <c r="YP20" s="3" t="s">
        <v>1643</v>
      </c>
      <c r="YQ20" s="3" t="s">
        <v>111</v>
      </c>
      <c r="YR20" s="3" t="s">
        <v>1643</v>
      </c>
      <c r="YS20" s="3" t="s">
        <v>1643</v>
      </c>
      <c r="YT20" s="3" t="s">
        <v>111</v>
      </c>
      <c r="YU20" s="3" t="s">
        <v>1643</v>
      </c>
      <c r="YV20" s="3" t="s">
        <v>1643</v>
      </c>
      <c r="YW20" s="3" t="s">
        <v>111</v>
      </c>
      <c r="YX20" s="3" t="s">
        <v>1643</v>
      </c>
      <c r="YY20" s="3" t="s">
        <v>1643</v>
      </c>
      <c r="YZ20" s="3" t="s">
        <v>1643</v>
      </c>
      <c r="ZA20" s="3" t="s">
        <v>111</v>
      </c>
      <c r="ZB20" s="3" t="s">
        <v>1643</v>
      </c>
      <c r="ZC20" s="3" t="s">
        <v>1643</v>
      </c>
      <c r="ZD20" s="5" t="s">
        <v>1643</v>
      </c>
      <c r="ZE20" s="13" t="s">
        <v>447</v>
      </c>
      <c r="ZF20" s="3"/>
      <c r="ZG20" s="5"/>
      <c r="ZH20" s="18" t="s">
        <v>500</v>
      </c>
      <c r="ZI20" s="13" t="s">
        <v>1643</v>
      </c>
      <c r="ZJ20" s="3" t="s">
        <v>1643</v>
      </c>
      <c r="ZK20" s="3" t="s">
        <v>1643</v>
      </c>
      <c r="ZL20" s="3" t="s">
        <v>1643</v>
      </c>
      <c r="ZM20" s="3" t="s">
        <v>1643</v>
      </c>
      <c r="ZN20" s="3" t="s">
        <v>1643</v>
      </c>
      <c r="ZO20" s="3" t="s">
        <v>496</v>
      </c>
      <c r="ZP20" s="3" t="s">
        <v>497</v>
      </c>
      <c r="ZQ20" s="3" t="s">
        <v>498</v>
      </c>
      <c r="ZR20" s="5" t="s">
        <v>1643</v>
      </c>
      <c r="ZS20" s="13" t="s">
        <v>111</v>
      </c>
      <c r="ZT20" s="3" t="s">
        <v>110</v>
      </c>
      <c r="ZU20" s="3" t="s">
        <v>110</v>
      </c>
      <c r="ZV20" s="3" t="s">
        <v>110</v>
      </c>
      <c r="ZW20" s="3" t="s">
        <v>111</v>
      </c>
      <c r="ZX20" s="3" t="s">
        <v>1643</v>
      </c>
      <c r="ZY20" s="3" t="s">
        <v>1643</v>
      </c>
      <c r="ZZ20" s="3" t="s">
        <v>1643</v>
      </c>
      <c r="AAA20" s="5" t="s">
        <v>1643</v>
      </c>
      <c r="AAB20" s="13" t="s">
        <v>111</v>
      </c>
      <c r="AAC20" s="5" t="s">
        <v>1643</v>
      </c>
      <c r="AAD20" s="13" t="s">
        <v>518</v>
      </c>
      <c r="AAE20" s="3" t="s">
        <v>110</v>
      </c>
      <c r="AAF20" s="3" t="s">
        <v>1643</v>
      </c>
      <c r="AAG20" s="3" t="s">
        <v>110</v>
      </c>
      <c r="AAH20" s="3" t="s">
        <v>1643</v>
      </c>
      <c r="AAI20" s="3" t="s">
        <v>1643</v>
      </c>
      <c r="AAJ20" s="5" t="s">
        <v>110</v>
      </c>
      <c r="AAK20" s="13" t="s">
        <v>110</v>
      </c>
      <c r="AAL20" s="13"/>
      <c r="AAM20" s="3"/>
      <c r="AAN20" s="3"/>
      <c r="AAO20" s="3"/>
      <c r="AAP20" s="3"/>
      <c r="AAQ20" s="20"/>
      <c r="AAR20" s="5"/>
      <c r="AAS20" s="13" t="s">
        <v>1643</v>
      </c>
      <c r="AAT20" s="3" t="s">
        <v>1643</v>
      </c>
      <c r="AAU20" s="3" t="s">
        <v>1643</v>
      </c>
      <c r="AAV20" s="3" t="s">
        <v>1643</v>
      </c>
      <c r="AAW20" s="3" t="s">
        <v>1643</v>
      </c>
      <c r="AAX20" s="3" t="s">
        <v>1643</v>
      </c>
      <c r="AAY20" s="5" t="s">
        <v>1643</v>
      </c>
      <c r="AAZ20" s="13" t="s">
        <v>1643</v>
      </c>
      <c r="ABA20" s="3" t="s">
        <v>1643</v>
      </c>
      <c r="ABB20" s="3" t="s">
        <v>1643</v>
      </c>
      <c r="ABC20" s="3" t="s">
        <v>1643</v>
      </c>
      <c r="ABD20" s="3" t="s">
        <v>1643</v>
      </c>
      <c r="ABE20" s="3" t="s">
        <v>1643</v>
      </c>
      <c r="ABF20" s="5" t="s">
        <v>1643</v>
      </c>
      <c r="ABG20" s="13" t="s">
        <v>1643</v>
      </c>
      <c r="ABH20" s="3" t="s">
        <v>1643</v>
      </c>
      <c r="ABI20" s="3" t="s">
        <v>1643</v>
      </c>
      <c r="ABJ20" s="3" t="s">
        <v>1643</v>
      </c>
      <c r="ABK20" s="3" t="s">
        <v>1643</v>
      </c>
      <c r="ABL20" s="3" t="s">
        <v>1643</v>
      </c>
      <c r="ABM20" s="5" t="s">
        <v>1643</v>
      </c>
      <c r="ABN20" s="13" t="s">
        <v>1643</v>
      </c>
      <c r="ABO20" s="3" t="s">
        <v>1643</v>
      </c>
      <c r="ABP20" s="3"/>
      <c r="ABQ20" s="3"/>
      <c r="ABR20" s="3"/>
      <c r="ABS20" s="3"/>
      <c r="ABT20" s="3" t="s">
        <v>1643</v>
      </c>
      <c r="ABU20" s="3" t="s">
        <v>1643</v>
      </c>
      <c r="ABV20" s="5" t="s">
        <v>1643</v>
      </c>
      <c r="ABW20" s="13" t="s">
        <v>110</v>
      </c>
      <c r="ABX20" s="3" t="s">
        <v>546</v>
      </c>
      <c r="ABY20" s="3" t="s">
        <v>1643</v>
      </c>
      <c r="ABZ20" s="3" t="s">
        <v>1643</v>
      </c>
      <c r="ACA20" s="3" t="s">
        <v>1643</v>
      </c>
      <c r="ACB20" s="5" t="s">
        <v>545</v>
      </c>
      <c r="ACC20" s="13" t="s">
        <v>1643</v>
      </c>
      <c r="ACD20" s="3" t="s">
        <v>1643</v>
      </c>
      <c r="ACE20" s="3" t="s">
        <v>1643</v>
      </c>
      <c r="ACF20" s="3" t="s">
        <v>1643</v>
      </c>
      <c r="ACG20" s="5"/>
      <c r="ACH20" s="13" t="s">
        <v>1643</v>
      </c>
      <c r="ACI20" s="3" t="s">
        <v>1643</v>
      </c>
      <c r="ACJ20" s="3" t="s">
        <v>1643</v>
      </c>
      <c r="ACK20" s="3" t="s">
        <v>1643</v>
      </c>
      <c r="ACL20" s="5" t="s">
        <v>1643</v>
      </c>
      <c r="ACM20" s="13" t="s">
        <v>1643</v>
      </c>
      <c r="ACN20" s="3" t="s">
        <v>1643</v>
      </c>
      <c r="ACO20" s="3" t="s">
        <v>140</v>
      </c>
      <c r="ACP20" s="3" t="s">
        <v>144</v>
      </c>
      <c r="ACQ20" s="3" t="s">
        <v>156</v>
      </c>
      <c r="ACR20" s="3" t="s">
        <v>558</v>
      </c>
      <c r="ACS20" s="3" t="s">
        <v>1643</v>
      </c>
      <c r="ACT20" s="3" t="s">
        <v>1643</v>
      </c>
      <c r="ACU20" s="20" t="s">
        <v>1643</v>
      </c>
      <c r="ACV20" s="13" t="s">
        <v>111</v>
      </c>
      <c r="ACW20" s="3" t="s">
        <v>1643</v>
      </c>
      <c r="ACX20" s="3" t="s">
        <v>1643</v>
      </c>
      <c r="ACY20" s="3" t="s">
        <v>1643</v>
      </c>
      <c r="ACZ20" s="3" t="s">
        <v>1643</v>
      </c>
      <c r="ADA20" s="5" t="s">
        <v>1643</v>
      </c>
      <c r="ADB20" s="13" t="s">
        <v>1643</v>
      </c>
      <c r="ADC20" s="8" t="s">
        <v>1643</v>
      </c>
      <c r="ADD20" s="3" t="s">
        <v>1643</v>
      </c>
      <c r="ADE20" s="3" t="s">
        <v>1643</v>
      </c>
      <c r="ADF20" s="5" t="s">
        <v>1643</v>
      </c>
      <c r="ADG20" s="13" t="s">
        <v>1643</v>
      </c>
      <c r="ADH20" s="8" t="s">
        <v>1643</v>
      </c>
      <c r="ADI20" s="3" t="s">
        <v>1643</v>
      </c>
      <c r="ADJ20" s="3" t="s">
        <v>1643</v>
      </c>
      <c r="ADK20" s="5" t="s">
        <v>1643</v>
      </c>
      <c r="ADL20" s="13" t="s">
        <v>1643</v>
      </c>
      <c r="ADM20" s="8" t="s">
        <v>1643</v>
      </c>
      <c r="ADN20" s="3" t="s">
        <v>1643</v>
      </c>
      <c r="ADO20" s="3" t="s">
        <v>1643</v>
      </c>
      <c r="ADP20" s="5" t="s">
        <v>1643</v>
      </c>
      <c r="ADQ20" s="13" t="s">
        <v>1643</v>
      </c>
      <c r="ADR20" s="3" t="s">
        <v>1643</v>
      </c>
      <c r="ADS20" s="3" t="s">
        <v>1643</v>
      </c>
      <c r="ADT20" s="3" t="s">
        <v>1643</v>
      </c>
      <c r="ADU20" s="3" t="s">
        <v>1643</v>
      </c>
      <c r="ADV20" s="3" t="s">
        <v>1643</v>
      </c>
      <c r="ADW20" s="3" t="s">
        <v>1643</v>
      </c>
      <c r="ADX20" s="3" t="s">
        <v>1643</v>
      </c>
      <c r="ADY20" s="5" t="s">
        <v>1643</v>
      </c>
      <c r="ADZ20" s="13" t="s">
        <v>1643</v>
      </c>
      <c r="AEA20" s="3" t="s">
        <v>1643</v>
      </c>
      <c r="AEB20" s="3" t="s">
        <v>1643</v>
      </c>
      <c r="AEC20" s="3" t="s">
        <v>1643</v>
      </c>
      <c r="AED20" s="3" t="s">
        <v>1643</v>
      </c>
      <c r="AEE20" s="3" t="s">
        <v>1643</v>
      </c>
      <c r="AEF20" s="5" t="s">
        <v>1643</v>
      </c>
      <c r="AEG20" s="13" t="s">
        <v>1643</v>
      </c>
      <c r="AEH20" s="3" t="s">
        <v>1643</v>
      </c>
      <c r="AEI20" s="3" t="s">
        <v>1643</v>
      </c>
      <c r="AEJ20" s="3" t="s">
        <v>1643</v>
      </c>
      <c r="AEK20" s="5" t="s">
        <v>1643</v>
      </c>
      <c r="AEL20" s="18" t="s">
        <v>111</v>
      </c>
    </row>
    <row r="21" spans="1:818" ht="101.5" x14ac:dyDescent="0.35">
      <c r="A21" s="1">
        <v>45618.511874999997</v>
      </c>
      <c r="B21" s="2">
        <v>45618.522986111115</v>
      </c>
      <c r="C21" s="4">
        <v>100</v>
      </c>
      <c r="D21" s="4">
        <v>959</v>
      </c>
      <c r="E21" s="3" t="s">
        <v>1640</v>
      </c>
      <c r="F21" s="2">
        <v>45618.522997858796</v>
      </c>
      <c r="G21" s="3" t="s">
        <v>1684</v>
      </c>
      <c r="H21" s="4">
        <v>1</v>
      </c>
      <c r="I21" s="3" t="s">
        <v>1642</v>
      </c>
      <c r="J21" s="3" t="s">
        <v>1642</v>
      </c>
      <c r="K21" s="3" t="s">
        <v>1642</v>
      </c>
      <c r="L21" s="3" t="s">
        <v>1642</v>
      </c>
      <c r="M21" s="3" t="s">
        <v>1642</v>
      </c>
      <c r="N21" s="3" t="s">
        <v>1642</v>
      </c>
      <c r="O21" s="3" t="s">
        <v>110</v>
      </c>
      <c r="P21" s="3" t="s">
        <v>1643</v>
      </c>
      <c r="Q21" s="3" t="s">
        <v>1643</v>
      </c>
      <c r="R21" s="20" t="s">
        <v>110</v>
      </c>
      <c r="S21" s="127">
        <v>55</v>
      </c>
      <c r="T21" s="124"/>
      <c r="U21" s="3"/>
      <c r="V21" s="3" t="s">
        <v>20</v>
      </c>
      <c r="W21" s="3" t="s">
        <v>111</v>
      </c>
      <c r="X21" s="3" t="s">
        <v>45</v>
      </c>
      <c r="Y21" s="3" t="s">
        <v>74</v>
      </c>
      <c r="Z21" s="3" t="s">
        <v>16</v>
      </c>
      <c r="AA21" s="405">
        <v>105</v>
      </c>
      <c r="AB21" s="3" t="s">
        <v>25</v>
      </c>
      <c r="AC21" s="3" t="s">
        <v>110</v>
      </c>
      <c r="AD21" s="3" t="s">
        <v>1643</v>
      </c>
      <c r="AE21" s="13" t="s">
        <v>1643</v>
      </c>
      <c r="AF21" s="20" t="s">
        <v>1643</v>
      </c>
      <c r="AG21" s="18" t="s">
        <v>1643</v>
      </c>
      <c r="AH21" s="13"/>
      <c r="AI21" s="31"/>
      <c r="AJ21" s="13" t="s">
        <v>1643</v>
      </c>
      <c r="AK21" s="3" t="s">
        <v>1643</v>
      </c>
      <c r="AL21" s="3" t="s">
        <v>1643</v>
      </c>
      <c r="AM21" s="3" t="s">
        <v>1643</v>
      </c>
      <c r="AN21" s="3" t="s">
        <v>1643</v>
      </c>
      <c r="AO21" s="3" t="s">
        <v>1643</v>
      </c>
      <c r="AP21" s="3" t="s">
        <v>1643</v>
      </c>
      <c r="AQ21" s="3" t="s">
        <v>1643</v>
      </c>
      <c r="AR21" s="3" t="s">
        <v>1643</v>
      </c>
      <c r="AS21" s="3" t="s">
        <v>1643</v>
      </c>
      <c r="AT21" s="3" t="s">
        <v>1643</v>
      </c>
      <c r="AU21" s="3" t="s">
        <v>1643</v>
      </c>
      <c r="AV21" s="3" t="s">
        <v>1643</v>
      </c>
      <c r="AW21" s="3" t="s">
        <v>1643</v>
      </c>
      <c r="AX21" s="3" t="s">
        <v>1643</v>
      </c>
      <c r="AY21" s="3" t="s">
        <v>1643</v>
      </c>
      <c r="AZ21" s="3" t="s">
        <v>1643</v>
      </c>
      <c r="BA21" s="3" t="s">
        <v>1643</v>
      </c>
      <c r="BB21" s="3" t="s">
        <v>1643</v>
      </c>
      <c r="BC21" s="3" t="s">
        <v>1643</v>
      </c>
      <c r="BD21" s="3" t="s">
        <v>1643</v>
      </c>
      <c r="BE21" s="3" t="s">
        <v>1643</v>
      </c>
      <c r="BF21" s="3" t="s">
        <v>1643</v>
      </c>
      <c r="BG21" s="3" t="s">
        <v>1643</v>
      </c>
      <c r="BH21" s="3" t="s">
        <v>1643</v>
      </c>
      <c r="BI21" s="3" t="s">
        <v>1643</v>
      </c>
      <c r="BJ21" s="3" t="s">
        <v>1643</v>
      </c>
      <c r="BK21" s="3" t="s">
        <v>1643</v>
      </c>
      <c r="BL21" s="3" t="s">
        <v>1643</v>
      </c>
      <c r="BM21" s="3" t="s">
        <v>1643</v>
      </c>
      <c r="BN21" s="3" t="s">
        <v>1643</v>
      </c>
      <c r="BO21" s="3" t="s">
        <v>1643</v>
      </c>
      <c r="BP21" s="3" t="s">
        <v>1643</v>
      </c>
      <c r="BQ21" s="3" t="s">
        <v>1643</v>
      </c>
      <c r="BR21" s="3" t="s">
        <v>1643</v>
      </c>
      <c r="BS21" s="3" t="s">
        <v>1643</v>
      </c>
      <c r="BT21" s="3" t="s">
        <v>1643</v>
      </c>
      <c r="BU21" s="3" t="s">
        <v>1643</v>
      </c>
      <c r="BV21" s="3" t="s">
        <v>1643</v>
      </c>
      <c r="BW21" s="3" t="s">
        <v>1643</v>
      </c>
      <c r="BX21" s="3" t="s">
        <v>1643</v>
      </c>
      <c r="BY21" s="3" t="s">
        <v>1643</v>
      </c>
      <c r="BZ21" s="20" t="s">
        <v>1643</v>
      </c>
      <c r="CA21" s="8" t="s">
        <v>1643</v>
      </c>
      <c r="CB21" s="3" t="s">
        <v>1643</v>
      </c>
      <c r="CC21" s="3" t="s">
        <v>1643</v>
      </c>
      <c r="CD21" s="3" t="s">
        <v>1643</v>
      </c>
      <c r="CE21" s="3" t="s">
        <v>1643</v>
      </c>
      <c r="CF21" s="3" t="s">
        <v>1643</v>
      </c>
      <c r="CG21" s="3" t="s">
        <v>1643</v>
      </c>
      <c r="CH21" s="3" t="s">
        <v>1643</v>
      </c>
      <c r="CI21" s="3" t="s">
        <v>1643</v>
      </c>
      <c r="CJ21" s="3" t="s">
        <v>1643</v>
      </c>
      <c r="CK21" s="3" t="s">
        <v>1643</v>
      </c>
      <c r="CL21" s="3" t="s">
        <v>1643</v>
      </c>
      <c r="CM21" s="3" t="s">
        <v>1643</v>
      </c>
      <c r="CN21" s="3" t="s">
        <v>1643</v>
      </c>
      <c r="CO21" s="3" t="s">
        <v>1643</v>
      </c>
      <c r="CP21" s="5" t="s">
        <v>1643</v>
      </c>
      <c r="CQ21" s="13" t="s">
        <v>1643</v>
      </c>
      <c r="CR21" s="3" t="s">
        <v>1643</v>
      </c>
      <c r="CS21" s="3" t="s">
        <v>1643</v>
      </c>
      <c r="CT21" s="3" t="s">
        <v>1643</v>
      </c>
      <c r="CU21" s="3" t="s">
        <v>1643</v>
      </c>
      <c r="CV21" s="3" t="s">
        <v>1643</v>
      </c>
      <c r="CW21" s="3" t="s">
        <v>1643</v>
      </c>
      <c r="CX21" s="5" t="s">
        <v>1643</v>
      </c>
      <c r="CY21" s="13" t="s">
        <v>1643</v>
      </c>
      <c r="CZ21" s="3" t="s">
        <v>1643</v>
      </c>
      <c r="DA21" s="3" t="s">
        <v>1643</v>
      </c>
      <c r="DB21" s="3" t="s">
        <v>1643</v>
      </c>
      <c r="DC21" s="3" t="s">
        <v>1643</v>
      </c>
      <c r="DD21" s="3" t="s">
        <v>1643</v>
      </c>
      <c r="DE21" s="3" t="s">
        <v>1643</v>
      </c>
      <c r="DF21" s="5" t="s">
        <v>1643</v>
      </c>
      <c r="DG21" s="13" t="s">
        <v>1643</v>
      </c>
      <c r="DH21" s="3" t="s">
        <v>1643</v>
      </c>
      <c r="DI21" s="3" t="s">
        <v>1643</v>
      </c>
      <c r="DJ21" s="5" t="s">
        <v>1643</v>
      </c>
      <c r="DK21" s="13" t="s">
        <v>1643</v>
      </c>
      <c r="DL21" s="3" t="s">
        <v>1643</v>
      </c>
      <c r="DM21" s="3" t="s">
        <v>1643</v>
      </c>
      <c r="DN21" s="5" t="s">
        <v>1643</v>
      </c>
      <c r="DO21" s="13" t="s">
        <v>1643</v>
      </c>
      <c r="DP21" s="5" t="s">
        <v>1643</v>
      </c>
      <c r="DQ21" s="13" t="s">
        <v>1643</v>
      </c>
      <c r="DR21" s="3" t="s">
        <v>1643</v>
      </c>
      <c r="DS21" s="3" t="s">
        <v>1643</v>
      </c>
      <c r="DT21" s="5" t="s">
        <v>1643</v>
      </c>
      <c r="DU21" s="13" t="s">
        <v>1643</v>
      </c>
      <c r="DV21" s="3" t="s">
        <v>1643</v>
      </c>
      <c r="DW21" s="3" t="s">
        <v>1643</v>
      </c>
      <c r="DX21" s="3" t="s">
        <v>1643</v>
      </c>
      <c r="DY21" s="5" t="s">
        <v>1643</v>
      </c>
      <c r="DZ21" s="13" t="s">
        <v>1643</v>
      </c>
      <c r="EA21" s="3" t="s">
        <v>1643</v>
      </c>
      <c r="EB21" s="3" t="s">
        <v>1643</v>
      </c>
      <c r="EC21" s="3" t="s">
        <v>1643</v>
      </c>
      <c r="ED21" s="3" t="s">
        <v>1643</v>
      </c>
      <c r="EE21" s="3" t="s">
        <v>1643</v>
      </c>
      <c r="EF21" s="5" t="s">
        <v>1643</v>
      </c>
      <c r="EG21" s="13" t="s">
        <v>1643</v>
      </c>
      <c r="EH21" s="3" t="s">
        <v>1643</v>
      </c>
      <c r="EI21" s="3" t="s">
        <v>1643</v>
      </c>
      <c r="EJ21" s="3" t="s">
        <v>1643</v>
      </c>
      <c r="EK21" s="3" t="s">
        <v>1643</v>
      </c>
      <c r="EL21" s="20" t="s">
        <v>1643</v>
      </c>
      <c r="EM21" s="13" t="s">
        <v>1643</v>
      </c>
      <c r="EN21" s="3" t="s">
        <v>1643</v>
      </c>
      <c r="EO21" s="3" t="s">
        <v>1643</v>
      </c>
      <c r="EP21" s="3" t="s">
        <v>1643</v>
      </c>
      <c r="EQ21" s="3" t="s">
        <v>1643</v>
      </c>
      <c r="ER21" s="3" t="s">
        <v>1643</v>
      </c>
      <c r="ES21" s="3" t="s">
        <v>1643</v>
      </c>
      <c r="ET21" s="3" t="s">
        <v>1643</v>
      </c>
      <c r="EU21" s="3" t="s">
        <v>1643</v>
      </c>
      <c r="EV21" s="3" t="s">
        <v>1643</v>
      </c>
      <c r="EW21" s="3" t="s">
        <v>1643</v>
      </c>
      <c r="EX21" s="3" t="s">
        <v>1643</v>
      </c>
      <c r="EY21" s="3" t="s">
        <v>1643</v>
      </c>
      <c r="EZ21" s="5" t="s">
        <v>1643</v>
      </c>
      <c r="FA21" s="8" t="s">
        <v>1643</v>
      </c>
      <c r="FB21" s="3" t="s">
        <v>1643</v>
      </c>
      <c r="FC21" s="3" t="s">
        <v>1643</v>
      </c>
      <c r="FD21" s="3" t="s">
        <v>1643</v>
      </c>
      <c r="FE21" s="3" t="s">
        <v>1643</v>
      </c>
      <c r="FF21" s="3" t="s">
        <v>1643</v>
      </c>
      <c r="FG21" s="3" t="s">
        <v>1643</v>
      </c>
      <c r="FH21" s="3" t="s">
        <v>1643</v>
      </c>
      <c r="FI21" s="5" t="s">
        <v>1643</v>
      </c>
      <c r="FJ21" s="8" t="s">
        <v>1643</v>
      </c>
      <c r="FK21" s="3" t="s">
        <v>1643</v>
      </c>
      <c r="FL21" s="3" t="s">
        <v>1643</v>
      </c>
      <c r="FM21" s="5" t="s">
        <v>1643</v>
      </c>
      <c r="FN21" s="8" t="s">
        <v>1643</v>
      </c>
      <c r="FO21" s="3" t="s">
        <v>1643</v>
      </c>
      <c r="FP21" s="3" t="s">
        <v>1643</v>
      </c>
      <c r="FQ21" s="5" t="s">
        <v>1643</v>
      </c>
      <c r="FR21" s="16" t="s">
        <v>1643</v>
      </c>
      <c r="FS21" s="13" t="s">
        <v>1643</v>
      </c>
      <c r="FT21" s="3" t="s">
        <v>1643</v>
      </c>
      <c r="FU21" s="3" t="s">
        <v>1643</v>
      </c>
      <c r="FV21" s="3" t="s">
        <v>1643</v>
      </c>
      <c r="FW21" s="20" t="s">
        <v>1643</v>
      </c>
      <c r="FX21" s="13" t="s">
        <v>1643</v>
      </c>
      <c r="FY21" s="3" t="s">
        <v>1643</v>
      </c>
      <c r="FZ21" s="3" t="s">
        <v>1643</v>
      </c>
      <c r="GA21" s="3" t="s">
        <v>1643</v>
      </c>
      <c r="GB21" s="3" t="s">
        <v>1643</v>
      </c>
      <c r="GC21" s="3" t="s">
        <v>1643</v>
      </c>
      <c r="GD21" s="3" t="s">
        <v>1643</v>
      </c>
      <c r="GE21" s="3" t="s">
        <v>1643</v>
      </c>
      <c r="GF21" s="3" t="s">
        <v>1643</v>
      </c>
      <c r="GG21" s="3" t="s">
        <v>1643</v>
      </c>
      <c r="GH21" s="20" t="s">
        <v>1643</v>
      </c>
      <c r="GI21" s="18" t="s">
        <v>1643</v>
      </c>
      <c r="GJ21" s="8" t="s">
        <v>1643</v>
      </c>
      <c r="GK21" s="3" t="s">
        <v>1643</v>
      </c>
      <c r="GL21" s="3" t="s">
        <v>1643</v>
      </c>
      <c r="GM21" s="3" t="s">
        <v>1643</v>
      </c>
      <c r="GN21" s="3" t="s">
        <v>1643</v>
      </c>
      <c r="GO21" s="3" t="s">
        <v>1643</v>
      </c>
      <c r="GP21" s="3" t="s">
        <v>1643</v>
      </c>
      <c r="GQ21" s="3" t="s">
        <v>1643</v>
      </c>
      <c r="GR21" s="3" t="s">
        <v>1643</v>
      </c>
      <c r="GS21" s="20" t="s">
        <v>1643</v>
      </c>
      <c r="GT21" s="13" t="s">
        <v>1643</v>
      </c>
      <c r="GU21" s="3" t="s">
        <v>1643</v>
      </c>
      <c r="GV21" s="3" t="s">
        <v>1643</v>
      </c>
      <c r="GW21" s="3" t="s">
        <v>1643</v>
      </c>
      <c r="GX21" s="3" t="s">
        <v>1643</v>
      </c>
      <c r="GY21" s="3" t="s">
        <v>1643</v>
      </c>
      <c r="GZ21" s="3" t="s">
        <v>1643</v>
      </c>
      <c r="HA21" s="3" t="s">
        <v>1643</v>
      </c>
      <c r="HB21" s="3" t="s">
        <v>1643</v>
      </c>
      <c r="HC21" s="3" t="s">
        <v>1643</v>
      </c>
      <c r="HD21" s="3" t="s">
        <v>1643</v>
      </c>
      <c r="HE21" s="3" t="s">
        <v>1643</v>
      </c>
      <c r="HF21" s="3" t="s">
        <v>1643</v>
      </c>
      <c r="HG21" s="3" t="s">
        <v>1643</v>
      </c>
      <c r="HH21" s="3" t="s">
        <v>1643</v>
      </c>
      <c r="HI21" s="5" t="s">
        <v>1643</v>
      </c>
      <c r="HJ21" s="13" t="s">
        <v>1643</v>
      </c>
      <c r="HK21" s="3" t="s">
        <v>1643</v>
      </c>
      <c r="HL21" s="3" t="s">
        <v>1643</v>
      </c>
      <c r="HM21" s="3" t="s">
        <v>1643</v>
      </c>
      <c r="HN21" s="3" t="s">
        <v>1643</v>
      </c>
      <c r="HO21" s="3" t="s">
        <v>1643</v>
      </c>
      <c r="HP21" s="3" t="s">
        <v>1643</v>
      </c>
      <c r="HQ21" s="5" t="s">
        <v>1643</v>
      </c>
      <c r="HR21" s="13" t="s">
        <v>1643</v>
      </c>
      <c r="HS21" s="3" t="s">
        <v>1643</v>
      </c>
      <c r="HT21" s="3" t="s">
        <v>1643</v>
      </c>
      <c r="HU21" s="3" t="s">
        <v>1643</v>
      </c>
      <c r="HV21" s="3" t="s">
        <v>1643</v>
      </c>
      <c r="HW21" s="3" t="s">
        <v>1643</v>
      </c>
      <c r="HX21" s="3" t="s">
        <v>1643</v>
      </c>
      <c r="HY21" s="3" t="s">
        <v>1643</v>
      </c>
      <c r="HZ21" s="3" t="s">
        <v>1643</v>
      </c>
      <c r="IA21" s="3" t="s">
        <v>1643</v>
      </c>
      <c r="IB21" s="5" t="s">
        <v>1643</v>
      </c>
      <c r="IC21" s="13" t="s">
        <v>1643</v>
      </c>
      <c r="ID21" s="3" t="s">
        <v>1643</v>
      </c>
      <c r="IE21" s="3" t="s">
        <v>1643</v>
      </c>
      <c r="IF21" s="3" t="s">
        <v>1643</v>
      </c>
      <c r="IG21" s="3" t="s">
        <v>1643</v>
      </c>
      <c r="IH21" s="3" t="s">
        <v>1643</v>
      </c>
      <c r="II21" s="3" t="s">
        <v>1643</v>
      </c>
      <c r="IJ21" s="3" t="s">
        <v>1643</v>
      </c>
      <c r="IK21" s="3" t="s">
        <v>1643</v>
      </c>
      <c r="IL21" s="3" t="s">
        <v>1643</v>
      </c>
      <c r="IM21" s="3" t="s">
        <v>1643</v>
      </c>
      <c r="IN21" s="3" t="s">
        <v>1643</v>
      </c>
      <c r="IO21" s="3" t="s">
        <v>1643</v>
      </c>
      <c r="IP21" s="3" t="s">
        <v>1643</v>
      </c>
      <c r="IQ21" s="3" t="s">
        <v>1643</v>
      </c>
      <c r="IR21" s="3" t="s">
        <v>1643</v>
      </c>
      <c r="IS21" s="3" t="s">
        <v>1643</v>
      </c>
      <c r="IT21" s="3" t="s">
        <v>1643</v>
      </c>
      <c r="IU21" s="3" t="s">
        <v>1643</v>
      </c>
      <c r="IV21" s="3" t="s">
        <v>1643</v>
      </c>
      <c r="IW21" s="3" t="s">
        <v>1643</v>
      </c>
      <c r="IX21" s="3" t="s">
        <v>1643</v>
      </c>
      <c r="IY21" s="3" t="s">
        <v>1643</v>
      </c>
      <c r="IZ21" s="3" t="s">
        <v>1643</v>
      </c>
      <c r="JA21" s="3" t="s">
        <v>1643</v>
      </c>
      <c r="JB21" s="3" t="s">
        <v>1643</v>
      </c>
      <c r="JC21" s="3" t="s">
        <v>1643</v>
      </c>
      <c r="JD21" s="3" t="s">
        <v>1643</v>
      </c>
      <c r="JE21" s="3" t="s">
        <v>1643</v>
      </c>
      <c r="JF21" s="3" t="s">
        <v>1643</v>
      </c>
      <c r="JG21" s="3" t="s">
        <v>1643</v>
      </c>
      <c r="JH21" s="3" t="s">
        <v>1643</v>
      </c>
      <c r="JI21" s="3" t="s">
        <v>1643</v>
      </c>
      <c r="JJ21" s="3" t="s">
        <v>1643</v>
      </c>
      <c r="JK21" s="3" t="s">
        <v>1643</v>
      </c>
      <c r="JL21" s="3" t="s">
        <v>1643</v>
      </c>
      <c r="JM21" s="3" t="s">
        <v>1643</v>
      </c>
      <c r="JN21" s="3" t="s">
        <v>1643</v>
      </c>
      <c r="JO21" s="3" t="s">
        <v>1643</v>
      </c>
      <c r="JP21" s="3" t="s">
        <v>1643</v>
      </c>
      <c r="JQ21" s="3" t="s">
        <v>1643</v>
      </c>
      <c r="JR21" s="3" t="s">
        <v>1643</v>
      </c>
      <c r="JS21" s="3" t="s">
        <v>1643</v>
      </c>
      <c r="JT21" s="3" t="s">
        <v>1643</v>
      </c>
      <c r="JU21" s="3" t="s">
        <v>1643</v>
      </c>
      <c r="JV21" s="3" t="s">
        <v>1643</v>
      </c>
      <c r="JW21" s="3" t="s">
        <v>1643</v>
      </c>
      <c r="JX21" s="3" t="s">
        <v>1643</v>
      </c>
      <c r="JY21" s="3" t="s">
        <v>1643</v>
      </c>
      <c r="JZ21" s="3" t="s">
        <v>1643</v>
      </c>
      <c r="KA21" s="3" t="s">
        <v>1643</v>
      </c>
      <c r="KB21" s="3" t="s">
        <v>1643</v>
      </c>
      <c r="KC21" s="3" t="s">
        <v>1643</v>
      </c>
      <c r="KD21" s="3" t="s">
        <v>1643</v>
      </c>
      <c r="KE21" s="3" t="s">
        <v>1643</v>
      </c>
      <c r="KF21" s="3" t="s">
        <v>1643</v>
      </c>
      <c r="KG21" s="3" t="s">
        <v>1643</v>
      </c>
      <c r="KH21" s="3" t="s">
        <v>1643</v>
      </c>
      <c r="KI21" s="3" t="s">
        <v>1643</v>
      </c>
      <c r="KJ21" s="3" t="s">
        <v>1643</v>
      </c>
      <c r="KK21" s="3" t="s">
        <v>1643</v>
      </c>
      <c r="KL21" s="3" t="s">
        <v>1643</v>
      </c>
      <c r="KM21" s="3" t="s">
        <v>1643</v>
      </c>
      <c r="KN21" s="3" t="s">
        <v>1643</v>
      </c>
      <c r="KO21" s="5" t="s">
        <v>1643</v>
      </c>
      <c r="KP21" s="8" t="s">
        <v>1643</v>
      </c>
      <c r="KQ21" s="3" t="s">
        <v>1643</v>
      </c>
      <c r="KR21" s="3" t="s">
        <v>1643</v>
      </c>
      <c r="KS21" s="3" t="s">
        <v>1643</v>
      </c>
      <c r="KT21" s="3" t="s">
        <v>1643</v>
      </c>
      <c r="KU21" s="3" t="s">
        <v>1643</v>
      </c>
      <c r="KV21" s="20" t="s">
        <v>1643</v>
      </c>
      <c r="KW21" s="13" t="s">
        <v>1643</v>
      </c>
      <c r="KX21" s="3" t="s">
        <v>1643</v>
      </c>
      <c r="KY21" s="3" t="s">
        <v>1643</v>
      </c>
      <c r="KZ21" s="3" t="s">
        <v>1643</v>
      </c>
      <c r="LA21" s="3" t="s">
        <v>1643</v>
      </c>
      <c r="LB21" s="3" t="s">
        <v>1643</v>
      </c>
      <c r="LC21" s="3" t="s">
        <v>1643</v>
      </c>
      <c r="LD21" s="3" t="s">
        <v>1643</v>
      </c>
      <c r="LE21" s="3" t="s">
        <v>1643</v>
      </c>
      <c r="LF21" s="3" t="s">
        <v>1643</v>
      </c>
      <c r="LG21" s="3" t="s">
        <v>1643</v>
      </c>
      <c r="LH21" s="3" t="s">
        <v>1643</v>
      </c>
      <c r="LI21" s="3" t="s">
        <v>1643</v>
      </c>
      <c r="LJ21" s="3" t="s">
        <v>1643</v>
      </c>
      <c r="LK21" s="3" t="s">
        <v>1643</v>
      </c>
      <c r="LL21" s="3" t="s">
        <v>1643</v>
      </c>
      <c r="LM21" s="3" t="s">
        <v>1643</v>
      </c>
      <c r="LN21" s="3" t="s">
        <v>1643</v>
      </c>
      <c r="LO21" s="3" t="s">
        <v>1643</v>
      </c>
      <c r="LP21" s="3" t="s">
        <v>1643</v>
      </c>
      <c r="LQ21" s="3" t="s">
        <v>1643</v>
      </c>
      <c r="LR21" s="3" t="s">
        <v>1643</v>
      </c>
      <c r="LS21" s="3" t="s">
        <v>1643</v>
      </c>
      <c r="LT21" s="3" t="s">
        <v>1643</v>
      </c>
      <c r="LU21" s="3" t="s">
        <v>1643</v>
      </c>
      <c r="LV21" s="3" t="s">
        <v>1643</v>
      </c>
      <c r="LW21" s="3" t="s">
        <v>1643</v>
      </c>
      <c r="LX21" s="3" t="s">
        <v>1643</v>
      </c>
      <c r="LY21" s="3" t="s">
        <v>1643</v>
      </c>
      <c r="LZ21" s="3" t="s">
        <v>1643</v>
      </c>
      <c r="MA21" s="3" t="s">
        <v>1643</v>
      </c>
      <c r="MB21" s="3" t="s">
        <v>1643</v>
      </c>
      <c r="MC21" s="3" t="s">
        <v>1643</v>
      </c>
      <c r="MD21" s="3" t="s">
        <v>1643</v>
      </c>
      <c r="ME21" s="3" t="s">
        <v>1643</v>
      </c>
      <c r="MF21" s="20" t="s">
        <v>1643</v>
      </c>
      <c r="MG21" s="13"/>
      <c r="MH21" s="3"/>
      <c r="MI21" s="5"/>
      <c r="MJ21" s="18" t="s">
        <v>1643</v>
      </c>
      <c r="MK21" s="13" t="s">
        <v>1643</v>
      </c>
      <c r="ML21" s="3" t="s">
        <v>1643</v>
      </c>
      <c r="MM21" s="3" t="s">
        <v>1643</v>
      </c>
      <c r="MN21" s="3" t="s">
        <v>1643</v>
      </c>
      <c r="MO21" s="3" t="s">
        <v>1643</v>
      </c>
      <c r="MP21" s="3" t="s">
        <v>1643</v>
      </c>
      <c r="MQ21" s="3" t="s">
        <v>1643</v>
      </c>
      <c r="MR21" s="3" t="s">
        <v>1643</v>
      </c>
      <c r="MS21" s="3" t="s">
        <v>1643</v>
      </c>
      <c r="MT21" s="5" t="s">
        <v>1643</v>
      </c>
      <c r="MU21" s="8" t="s">
        <v>1643</v>
      </c>
      <c r="MV21" s="3" t="s">
        <v>1643</v>
      </c>
      <c r="MW21" s="3" t="s">
        <v>1643</v>
      </c>
      <c r="MX21" s="3" t="s">
        <v>1643</v>
      </c>
      <c r="MY21" s="20" t="s">
        <v>1643</v>
      </c>
      <c r="MZ21" s="13" t="s">
        <v>1643</v>
      </c>
      <c r="NA21" s="5" t="s">
        <v>1643</v>
      </c>
      <c r="NB21" s="13" t="s">
        <v>1643</v>
      </c>
      <c r="NC21" s="5" t="s">
        <v>1643</v>
      </c>
      <c r="ND21" s="13" t="s">
        <v>1643</v>
      </c>
      <c r="NE21" s="3" t="s">
        <v>1643</v>
      </c>
      <c r="NF21" s="3" t="s">
        <v>1643</v>
      </c>
      <c r="NG21" s="3" t="s">
        <v>1643</v>
      </c>
      <c r="NH21" s="3" t="s">
        <v>1643</v>
      </c>
      <c r="NI21" s="5" t="s">
        <v>1643</v>
      </c>
      <c r="NJ21" s="13" t="s">
        <v>1643</v>
      </c>
      <c r="NK21" s="3"/>
      <c r="NL21" s="3" t="s">
        <v>1643</v>
      </c>
      <c r="NM21" s="3" t="s">
        <v>1643</v>
      </c>
      <c r="NN21" s="3" t="s">
        <v>1643</v>
      </c>
      <c r="NO21" s="3" t="s">
        <v>1643</v>
      </c>
      <c r="NP21" s="3" t="s">
        <v>1643</v>
      </c>
      <c r="NQ21" s="5" t="s">
        <v>1643</v>
      </c>
      <c r="NR21" s="8" t="s">
        <v>1643</v>
      </c>
      <c r="NS21" s="8" t="s">
        <v>1643</v>
      </c>
      <c r="NT21" s="3" t="s">
        <v>1643</v>
      </c>
      <c r="NU21" s="3" t="s">
        <v>1643</v>
      </c>
      <c r="NV21" s="3" t="s">
        <v>1643</v>
      </c>
      <c r="NW21" s="3" t="s">
        <v>1643</v>
      </c>
      <c r="NX21" s="5" t="s">
        <v>1643</v>
      </c>
      <c r="NY21" s="13" t="s">
        <v>1643</v>
      </c>
      <c r="NZ21" s="8" t="s">
        <v>1643</v>
      </c>
      <c r="OA21" s="3" t="s">
        <v>1643</v>
      </c>
      <c r="OB21" s="3" t="s">
        <v>1643</v>
      </c>
      <c r="OC21" s="3" t="s">
        <v>1643</v>
      </c>
      <c r="OD21" s="3" t="s">
        <v>1643</v>
      </c>
      <c r="OE21" s="5" t="s">
        <v>1643</v>
      </c>
      <c r="OF21" s="13" t="s">
        <v>1643</v>
      </c>
      <c r="OG21" s="8" t="s">
        <v>1643</v>
      </c>
      <c r="OH21" s="3" t="s">
        <v>1643</v>
      </c>
      <c r="OI21" s="3" t="s">
        <v>1643</v>
      </c>
      <c r="OJ21" s="3" t="s">
        <v>1643</v>
      </c>
      <c r="OK21" s="3" t="s">
        <v>1643</v>
      </c>
      <c r="OL21" s="20" t="s">
        <v>1643</v>
      </c>
      <c r="OM21" s="13" t="s">
        <v>1643</v>
      </c>
      <c r="ON21" s="3" t="s">
        <v>1643</v>
      </c>
      <c r="OO21" s="3" t="s">
        <v>1643</v>
      </c>
      <c r="OP21" s="3" t="s">
        <v>1643</v>
      </c>
      <c r="OQ21" s="3" t="s">
        <v>1643</v>
      </c>
      <c r="OR21" s="3" t="s">
        <v>1643</v>
      </c>
      <c r="OS21" s="3" t="s">
        <v>1643</v>
      </c>
      <c r="OT21" s="3" t="s">
        <v>1643</v>
      </c>
      <c r="OU21" s="20" t="s">
        <v>1643</v>
      </c>
      <c r="OV21" s="13" t="s">
        <v>1643</v>
      </c>
      <c r="OW21" s="3"/>
      <c r="OX21" s="3" t="s">
        <v>1643</v>
      </c>
      <c r="OY21" s="3" t="s">
        <v>1643</v>
      </c>
      <c r="OZ21" s="3" t="s">
        <v>1643</v>
      </c>
      <c r="PA21" s="5" t="s">
        <v>1643</v>
      </c>
      <c r="PB21" s="8" t="s">
        <v>1643</v>
      </c>
      <c r="PC21" s="8" t="s">
        <v>1643</v>
      </c>
      <c r="PD21" s="3" t="s">
        <v>1643</v>
      </c>
      <c r="PE21" s="3" t="s">
        <v>1643</v>
      </c>
      <c r="PF21" s="5" t="s">
        <v>1643</v>
      </c>
      <c r="PG21" s="13" t="s">
        <v>1643</v>
      </c>
      <c r="PH21" s="3" t="s">
        <v>1643</v>
      </c>
      <c r="PI21" s="3" t="s">
        <v>1643</v>
      </c>
      <c r="PJ21" s="3" t="s">
        <v>1643</v>
      </c>
      <c r="PK21" s="3" t="s">
        <v>1643</v>
      </c>
      <c r="PL21" s="3" t="s">
        <v>1643</v>
      </c>
      <c r="PM21" s="3" t="s">
        <v>1643</v>
      </c>
      <c r="PN21" s="3" t="s">
        <v>1643</v>
      </c>
      <c r="PO21" s="20" t="s">
        <v>1643</v>
      </c>
      <c r="PP21" s="13" t="s">
        <v>1643</v>
      </c>
      <c r="PQ21" s="3" t="s">
        <v>1643</v>
      </c>
      <c r="PR21" s="3" t="s">
        <v>1643</v>
      </c>
      <c r="PS21" s="3" t="s">
        <v>1643</v>
      </c>
      <c r="PT21" s="3" t="s">
        <v>1643</v>
      </c>
      <c r="PU21" s="5" t="s">
        <v>1643</v>
      </c>
      <c r="PV21" s="13" t="s">
        <v>1643</v>
      </c>
      <c r="PW21" s="3" t="s">
        <v>1643</v>
      </c>
      <c r="PX21" s="3" t="s">
        <v>1643</v>
      </c>
      <c r="PY21" s="3" t="s">
        <v>1643</v>
      </c>
      <c r="PZ21" s="5" t="s">
        <v>1643</v>
      </c>
      <c r="QA21" s="13" t="s">
        <v>1643</v>
      </c>
      <c r="QB21" s="3" t="s">
        <v>1643</v>
      </c>
      <c r="QC21" s="3" t="s">
        <v>1643</v>
      </c>
      <c r="QD21" s="3" t="s">
        <v>1643</v>
      </c>
      <c r="QE21" s="3" t="s">
        <v>1643</v>
      </c>
      <c r="QF21" s="3" t="s">
        <v>1643</v>
      </c>
      <c r="QG21" s="3" t="s">
        <v>1643</v>
      </c>
      <c r="QH21" s="3" t="s">
        <v>1643</v>
      </c>
      <c r="QI21" s="5" t="s">
        <v>1643</v>
      </c>
      <c r="QJ21" s="13" t="s">
        <v>1643</v>
      </c>
      <c r="QK21" s="3" t="s">
        <v>1643</v>
      </c>
      <c r="QL21" s="3" t="s">
        <v>1643</v>
      </c>
      <c r="QM21" s="3" t="s">
        <v>1643</v>
      </c>
      <c r="QN21" s="3" t="s">
        <v>1643</v>
      </c>
      <c r="QO21" s="3" t="s">
        <v>1643</v>
      </c>
      <c r="QP21" s="20" t="s">
        <v>1643</v>
      </c>
      <c r="QQ21" s="13" t="s">
        <v>1643</v>
      </c>
      <c r="QR21" s="3" t="s">
        <v>1643</v>
      </c>
      <c r="QS21" s="3" t="s">
        <v>1643</v>
      </c>
      <c r="QT21" s="3" t="s">
        <v>1643</v>
      </c>
      <c r="QU21" s="20" t="s">
        <v>1643</v>
      </c>
      <c r="QV21" s="16" t="s">
        <v>1643</v>
      </c>
      <c r="QW21" s="13" t="s">
        <v>1643</v>
      </c>
      <c r="QX21" s="3" t="s">
        <v>1643</v>
      </c>
      <c r="QY21" s="3" t="s">
        <v>1643</v>
      </c>
      <c r="QZ21" s="3" t="s">
        <v>1643</v>
      </c>
      <c r="RA21" s="3" t="s">
        <v>1643</v>
      </c>
      <c r="RB21" s="3" t="s">
        <v>1643</v>
      </c>
      <c r="RC21" s="3" t="s">
        <v>1643</v>
      </c>
      <c r="RD21" s="3" t="s">
        <v>1643</v>
      </c>
      <c r="RE21" s="3" t="s">
        <v>1643</v>
      </c>
      <c r="RF21" s="3" t="s">
        <v>1643</v>
      </c>
      <c r="RG21" s="3" t="s">
        <v>1643</v>
      </c>
      <c r="RH21" s="3" t="s">
        <v>1643</v>
      </c>
      <c r="RI21" s="3" t="s">
        <v>1643</v>
      </c>
      <c r="RJ21" s="3" t="s">
        <v>1643</v>
      </c>
      <c r="RK21" s="3" t="s">
        <v>1643</v>
      </c>
      <c r="RL21" s="3" t="s">
        <v>1643</v>
      </c>
      <c r="RM21" s="3" t="s">
        <v>1643</v>
      </c>
      <c r="RN21" s="3" t="s">
        <v>1643</v>
      </c>
      <c r="RO21" s="3" t="s">
        <v>1643</v>
      </c>
      <c r="RP21" s="3" t="s">
        <v>1643</v>
      </c>
      <c r="RQ21" s="3" t="s">
        <v>1643</v>
      </c>
      <c r="RR21" s="3" t="s">
        <v>1643</v>
      </c>
      <c r="RS21" s="3" t="s">
        <v>1643</v>
      </c>
      <c r="RT21" s="3" t="s">
        <v>1643</v>
      </c>
      <c r="RU21" s="3" t="s">
        <v>1643</v>
      </c>
      <c r="RV21" s="3" t="s">
        <v>1643</v>
      </c>
      <c r="RW21" s="3" t="s">
        <v>1643</v>
      </c>
      <c r="RX21" s="3" t="s">
        <v>1643</v>
      </c>
      <c r="RY21" s="3" t="s">
        <v>1643</v>
      </c>
      <c r="RZ21" s="3" t="s">
        <v>1643</v>
      </c>
      <c r="SA21" s="3" t="s">
        <v>1643</v>
      </c>
      <c r="SB21" s="3" t="s">
        <v>1643</v>
      </c>
      <c r="SC21" s="3" t="s">
        <v>1643</v>
      </c>
      <c r="SD21" s="3" t="s">
        <v>1643</v>
      </c>
      <c r="SE21" s="3" t="s">
        <v>1643</v>
      </c>
      <c r="SF21" s="3" t="s">
        <v>1643</v>
      </c>
      <c r="SG21" s="3" t="s">
        <v>1643</v>
      </c>
      <c r="SH21" s="3" t="s">
        <v>1643</v>
      </c>
      <c r="SI21" s="3" t="s">
        <v>1643</v>
      </c>
      <c r="SJ21" s="3" t="s">
        <v>1643</v>
      </c>
      <c r="SK21" s="3" t="s">
        <v>1643</v>
      </c>
      <c r="SL21" s="3" t="s">
        <v>1643</v>
      </c>
      <c r="SM21" s="3" t="s">
        <v>1643</v>
      </c>
      <c r="SN21" s="3" t="s">
        <v>1643</v>
      </c>
      <c r="SO21" s="3" t="s">
        <v>1643</v>
      </c>
      <c r="SP21" s="20" t="s">
        <v>1643</v>
      </c>
      <c r="SQ21" s="13" t="s">
        <v>1643</v>
      </c>
      <c r="SR21" s="3" t="s">
        <v>1643</v>
      </c>
      <c r="SS21" s="3" t="s">
        <v>1643</v>
      </c>
      <c r="ST21" s="3" t="s">
        <v>1643</v>
      </c>
      <c r="SU21" s="3" t="s">
        <v>1643</v>
      </c>
      <c r="SV21" s="3" t="s">
        <v>1643</v>
      </c>
      <c r="SW21" s="3" t="s">
        <v>1643</v>
      </c>
      <c r="SX21" s="20" t="s">
        <v>1643</v>
      </c>
      <c r="SY21" s="13" t="s">
        <v>1643</v>
      </c>
      <c r="SZ21" s="3" t="s">
        <v>1643</v>
      </c>
      <c r="TA21" s="3" t="s">
        <v>1643</v>
      </c>
      <c r="TB21" s="3" t="s">
        <v>1643</v>
      </c>
      <c r="TC21" s="3" t="s">
        <v>1643</v>
      </c>
      <c r="TD21" s="3" t="s">
        <v>1643</v>
      </c>
      <c r="TE21" s="20" t="s">
        <v>1643</v>
      </c>
      <c r="TF21" s="13" t="s">
        <v>1643</v>
      </c>
      <c r="TG21" s="3" t="s">
        <v>1643</v>
      </c>
      <c r="TH21" s="3" t="s">
        <v>1643</v>
      </c>
      <c r="TI21" s="3" t="s">
        <v>1643</v>
      </c>
      <c r="TJ21" s="3" t="s">
        <v>1643</v>
      </c>
      <c r="TK21" s="3" t="s">
        <v>1643</v>
      </c>
      <c r="TL21" s="3" t="s">
        <v>1643</v>
      </c>
      <c r="TM21" s="3" t="s">
        <v>1643</v>
      </c>
      <c r="TN21" s="3" t="s">
        <v>1643</v>
      </c>
      <c r="TO21" s="3" t="s">
        <v>1643</v>
      </c>
      <c r="TP21" s="3" t="s">
        <v>1643</v>
      </c>
      <c r="TQ21" s="20" t="s">
        <v>1643</v>
      </c>
      <c r="TR21" s="13" t="s">
        <v>110</v>
      </c>
      <c r="TS21" s="3" t="s">
        <v>1643</v>
      </c>
      <c r="TT21" s="5" t="s">
        <v>110</v>
      </c>
      <c r="TU21" s="13" t="s">
        <v>129</v>
      </c>
      <c r="TV21" s="3" t="s">
        <v>131</v>
      </c>
      <c r="TW21" s="3" t="s">
        <v>131</v>
      </c>
      <c r="TX21" s="3" t="s">
        <v>131</v>
      </c>
      <c r="TY21" s="3" t="s">
        <v>132</v>
      </c>
      <c r="TZ21" s="3" t="s">
        <v>132</v>
      </c>
      <c r="UA21" s="3" t="s">
        <v>132</v>
      </c>
      <c r="UB21" s="3" t="s">
        <v>132</v>
      </c>
      <c r="UC21" s="3" t="s">
        <v>130</v>
      </c>
      <c r="UD21" s="3" t="s">
        <v>130</v>
      </c>
      <c r="UE21" s="3" t="s">
        <v>132</v>
      </c>
      <c r="UF21" s="3" t="s">
        <v>132</v>
      </c>
      <c r="UG21" s="3" t="s">
        <v>132</v>
      </c>
      <c r="UH21" s="3" t="s">
        <v>132</v>
      </c>
      <c r="UI21" s="3" t="s">
        <v>132</v>
      </c>
      <c r="UJ21" s="5" t="s">
        <v>1643</v>
      </c>
      <c r="UK21" s="13" t="s">
        <v>196</v>
      </c>
      <c r="UL21" s="3" t="s">
        <v>198</v>
      </c>
      <c r="UM21" s="3" t="s">
        <v>1643</v>
      </c>
      <c r="UN21" s="3" t="s">
        <v>1643</v>
      </c>
      <c r="UO21" s="3" t="s">
        <v>203</v>
      </c>
      <c r="UP21" s="3" t="s">
        <v>1643</v>
      </c>
      <c r="UQ21" s="3" t="s">
        <v>1643</v>
      </c>
      <c r="UR21" s="5" t="s">
        <v>1643</v>
      </c>
      <c r="US21" s="13" t="s">
        <v>231</v>
      </c>
      <c r="UT21" s="3" t="s">
        <v>232</v>
      </c>
      <c r="UU21" s="3" t="s">
        <v>233</v>
      </c>
      <c r="UV21" s="3" t="s">
        <v>1643</v>
      </c>
      <c r="UW21" s="3" t="s">
        <v>1643</v>
      </c>
      <c r="UX21" s="3" t="s">
        <v>1643</v>
      </c>
      <c r="UY21" s="3" t="s">
        <v>1643</v>
      </c>
      <c r="UZ21" s="5" t="s">
        <v>1643</v>
      </c>
      <c r="VA21" s="13" t="s">
        <v>127</v>
      </c>
      <c r="VB21" s="3" t="s">
        <v>127</v>
      </c>
      <c r="VC21" s="3" t="s">
        <v>132</v>
      </c>
      <c r="VD21" s="3" t="s">
        <v>127</v>
      </c>
      <c r="VE21" s="3" t="s">
        <v>132</v>
      </c>
      <c r="VF21" s="3" t="s">
        <v>132</v>
      </c>
      <c r="VG21" s="3" t="s">
        <v>132</v>
      </c>
      <c r="VH21" s="3" t="s">
        <v>132</v>
      </c>
      <c r="VI21" s="3" t="s">
        <v>132</v>
      </c>
      <c r="VJ21" s="3" t="s">
        <v>132</v>
      </c>
      <c r="VK21" s="3" t="s">
        <v>132</v>
      </c>
      <c r="VL21" s="3" t="s">
        <v>127</v>
      </c>
      <c r="VM21" s="3" t="s">
        <v>127</v>
      </c>
      <c r="VN21" s="3" t="s">
        <v>127</v>
      </c>
      <c r="VO21" s="3" t="s">
        <v>127</v>
      </c>
      <c r="VP21" s="3" t="s">
        <v>132</v>
      </c>
      <c r="VQ21" s="3" t="s">
        <v>132</v>
      </c>
      <c r="VR21" s="3" t="s">
        <v>127</v>
      </c>
      <c r="VS21" s="3" t="s">
        <v>127</v>
      </c>
      <c r="VT21" s="3" t="s">
        <v>127</v>
      </c>
      <c r="VU21" s="3" t="s">
        <v>131</v>
      </c>
      <c r="VV21" s="3" t="s">
        <v>131</v>
      </c>
      <c r="VW21" s="3" t="s">
        <v>131</v>
      </c>
      <c r="VX21" s="3" t="s">
        <v>129</v>
      </c>
      <c r="VY21" s="3" t="s">
        <v>132</v>
      </c>
      <c r="VZ21" s="3" t="s">
        <v>132</v>
      </c>
      <c r="WA21" s="3" t="s">
        <v>132</v>
      </c>
      <c r="WB21" s="3" t="s">
        <v>131</v>
      </c>
      <c r="WC21" s="3" t="s">
        <v>131</v>
      </c>
      <c r="WD21" s="3" t="s">
        <v>131</v>
      </c>
      <c r="WE21" s="3" t="s">
        <v>131</v>
      </c>
      <c r="WF21" s="3" t="s">
        <v>131</v>
      </c>
      <c r="WG21" s="3" t="s">
        <v>131</v>
      </c>
      <c r="WH21" s="3" t="s">
        <v>132</v>
      </c>
      <c r="WI21" s="3" t="s">
        <v>127</v>
      </c>
      <c r="WJ21" s="3" t="s">
        <v>132</v>
      </c>
      <c r="WK21" s="3" t="s">
        <v>132</v>
      </c>
      <c r="WL21" s="3" t="s">
        <v>132</v>
      </c>
      <c r="WM21" s="3" t="s">
        <v>132</v>
      </c>
      <c r="WN21" s="3" t="s">
        <v>132</v>
      </c>
      <c r="WO21" s="3" t="s">
        <v>132</v>
      </c>
      <c r="WP21" s="3" t="s">
        <v>132</v>
      </c>
      <c r="WQ21" s="3" t="s">
        <v>132</v>
      </c>
      <c r="WR21" s="3" t="s">
        <v>129</v>
      </c>
      <c r="WS21" s="3" t="s">
        <v>129</v>
      </c>
      <c r="WT21" s="3" t="s">
        <v>129</v>
      </c>
      <c r="WU21" s="3" t="s">
        <v>129</v>
      </c>
      <c r="WV21" s="3" t="s">
        <v>128</v>
      </c>
      <c r="WW21" s="3" t="s">
        <v>128</v>
      </c>
      <c r="WX21" s="3" t="s">
        <v>128</v>
      </c>
      <c r="WY21" s="3" t="s">
        <v>128</v>
      </c>
      <c r="WZ21" s="3" t="s">
        <v>132</v>
      </c>
      <c r="XA21" s="3" t="s">
        <v>127</v>
      </c>
      <c r="XB21" s="3" t="s">
        <v>127</v>
      </c>
      <c r="XC21" s="3" t="s">
        <v>131</v>
      </c>
      <c r="XD21" s="3" t="s">
        <v>131</v>
      </c>
      <c r="XE21" s="3" t="s">
        <v>132</v>
      </c>
      <c r="XF21" s="3" t="s">
        <v>127</v>
      </c>
      <c r="XG21" s="3" t="s">
        <v>132</v>
      </c>
      <c r="XH21" s="3" t="s">
        <v>132</v>
      </c>
      <c r="XI21" s="3" t="s">
        <v>131</v>
      </c>
      <c r="XJ21" s="3" t="s">
        <v>127</v>
      </c>
      <c r="XK21" s="3" t="s">
        <v>127</v>
      </c>
      <c r="XL21" s="3" t="s">
        <v>127</v>
      </c>
      <c r="XM21" s="5" t="s">
        <v>1643</v>
      </c>
      <c r="XN21" s="13" t="s">
        <v>353</v>
      </c>
      <c r="XO21" s="3" t="s">
        <v>1643</v>
      </c>
      <c r="XP21" s="3" t="s">
        <v>1643</v>
      </c>
      <c r="XQ21" s="3" t="s">
        <v>1643</v>
      </c>
      <c r="XR21" s="3" t="s">
        <v>1643</v>
      </c>
      <c r="XS21" s="3" t="s">
        <v>111</v>
      </c>
      <c r="XT21" s="5" t="s">
        <v>1643</v>
      </c>
      <c r="XU21" s="13" t="s">
        <v>111</v>
      </c>
      <c r="XV21" s="3" t="s">
        <v>1643</v>
      </c>
      <c r="XW21" s="3" t="s">
        <v>1643</v>
      </c>
      <c r="XX21" s="3" t="s">
        <v>111</v>
      </c>
      <c r="XY21" s="3" t="s">
        <v>1643</v>
      </c>
      <c r="XZ21" s="3" t="s">
        <v>1643</v>
      </c>
      <c r="YA21" s="3" t="s">
        <v>110</v>
      </c>
      <c r="YB21" s="3" t="s">
        <v>111</v>
      </c>
      <c r="YC21" s="3" t="s">
        <v>1643</v>
      </c>
      <c r="YD21" s="3" t="s">
        <v>110</v>
      </c>
      <c r="YE21" s="3" t="s">
        <v>1643</v>
      </c>
      <c r="YF21" s="3" t="s">
        <v>111</v>
      </c>
      <c r="YG21" s="3" t="s">
        <v>1643</v>
      </c>
      <c r="YH21" s="3" t="s">
        <v>111</v>
      </c>
      <c r="YI21" s="3" t="s">
        <v>1643</v>
      </c>
      <c r="YJ21" s="3" t="s">
        <v>1643</v>
      </c>
      <c r="YK21" s="3" t="s">
        <v>111</v>
      </c>
      <c r="YL21" s="3" t="s">
        <v>1643</v>
      </c>
      <c r="YM21" s="3" t="s">
        <v>1643</v>
      </c>
      <c r="YN21" s="3" t="s">
        <v>111</v>
      </c>
      <c r="YO21" s="3" t="s">
        <v>1643</v>
      </c>
      <c r="YP21" s="3" t="s">
        <v>1643</v>
      </c>
      <c r="YQ21" s="3" t="s">
        <v>111</v>
      </c>
      <c r="YR21" s="3" t="s">
        <v>1643</v>
      </c>
      <c r="YS21" s="3" t="s">
        <v>1643</v>
      </c>
      <c r="YT21" s="3" t="s">
        <v>110</v>
      </c>
      <c r="YU21" s="3" t="s">
        <v>111</v>
      </c>
      <c r="YV21" s="3" t="s">
        <v>1643</v>
      </c>
      <c r="YW21" s="3" t="s">
        <v>111</v>
      </c>
      <c r="YX21" s="3" t="s">
        <v>1643</v>
      </c>
      <c r="YY21" s="3" t="s">
        <v>1643</v>
      </c>
      <c r="YZ21" s="3" t="s">
        <v>1643</v>
      </c>
      <c r="ZA21" s="3" t="s">
        <v>110</v>
      </c>
      <c r="ZB21" s="3" t="s">
        <v>1685</v>
      </c>
      <c r="ZC21" s="3" t="s">
        <v>111</v>
      </c>
      <c r="ZD21" s="5" t="s">
        <v>1643</v>
      </c>
      <c r="ZE21" s="3" t="s">
        <v>1686</v>
      </c>
      <c r="ZF21" s="3" t="s">
        <v>462</v>
      </c>
      <c r="ZG21" s="3" t="s">
        <v>452</v>
      </c>
      <c r="ZH21" s="18" t="s">
        <v>110</v>
      </c>
      <c r="ZI21" s="13" t="s">
        <v>1643</v>
      </c>
      <c r="ZJ21" s="3" t="s">
        <v>1643</v>
      </c>
      <c r="ZK21" s="3" t="s">
        <v>486</v>
      </c>
      <c r="ZL21" s="3" t="s">
        <v>489</v>
      </c>
      <c r="ZM21" s="3" t="s">
        <v>1643</v>
      </c>
      <c r="ZN21" s="3" t="s">
        <v>1643</v>
      </c>
      <c r="ZO21" s="3" t="s">
        <v>496</v>
      </c>
      <c r="ZP21" s="3" t="s">
        <v>497</v>
      </c>
      <c r="ZQ21" s="3" t="s">
        <v>498</v>
      </c>
      <c r="ZR21" s="5" t="s">
        <v>1643</v>
      </c>
      <c r="ZS21" s="13" t="s">
        <v>110</v>
      </c>
      <c r="ZT21" s="3" t="s">
        <v>110</v>
      </c>
      <c r="ZU21" s="3" t="s">
        <v>110</v>
      </c>
      <c r="ZV21" s="3" t="s">
        <v>110</v>
      </c>
      <c r="ZW21" s="3" t="s">
        <v>111</v>
      </c>
      <c r="ZX21" s="3" t="s">
        <v>1643</v>
      </c>
      <c r="ZY21" s="3" t="s">
        <v>1643</v>
      </c>
      <c r="ZZ21" s="3" t="s">
        <v>1643</v>
      </c>
      <c r="AAA21" s="5" t="s">
        <v>1643</v>
      </c>
      <c r="AAB21" s="13" t="s">
        <v>111</v>
      </c>
      <c r="AAC21" s="5" t="s">
        <v>1643</v>
      </c>
      <c r="AAD21" s="13" t="s">
        <v>518</v>
      </c>
      <c r="AAE21" s="3" t="s">
        <v>110</v>
      </c>
      <c r="AAF21" s="3" t="s">
        <v>110</v>
      </c>
      <c r="AAG21" s="3" t="s">
        <v>1643</v>
      </c>
      <c r="AAH21" s="3" t="s">
        <v>1643</v>
      </c>
      <c r="AAI21" s="3" t="s">
        <v>1643</v>
      </c>
      <c r="AAJ21" s="5" t="s">
        <v>110</v>
      </c>
      <c r="AAK21" s="13" t="s">
        <v>111</v>
      </c>
      <c r="AAL21" s="13" t="s">
        <v>1643</v>
      </c>
      <c r="AAM21" s="3" t="s">
        <v>1643</v>
      </c>
      <c r="AAN21" s="3" t="s">
        <v>1643</v>
      </c>
      <c r="AAO21" s="3" t="s">
        <v>1643</v>
      </c>
      <c r="AAP21" s="3" t="s">
        <v>1643</v>
      </c>
      <c r="AAQ21" s="20"/>
      <c r="AAR21" s="5" t="s">
        <v>1643</v>
      </c>
      <c r="AAS21" s="13" t="s">
        <v>1643</v>
      </c>
      <c r="AAT21" s="3" t="s">
        <v>1643</v>
      </c>
      <c r="AAU21" s="3" t="s">
        <v>1643</v>
      </c>
      <c r="AAV21" s="3" t="s">
        <v>1643</v>
      </c>
      <c r="AAW21" s="3" t="s">
        <v>1643</v>
      </c>
      <c r="AAX21" s="3" t="s">
        <v>1643</v>
      </c>
      <c r="AAY21" s="5" t="s">
        <v>1643</v>
      </c>
      <c r="AAZ21" s="13" t="s">
        <v>1643</v>
      </c>
      <c r="ABA21" s="3" t="s">
        <v>1643</v>
      </c>
      <c r="ABB21" s="3" t="s">
        <v>1643</v>
      </c>
      <c r="ABC21" s="3" t="s">
        <v>1643</v>
      </c>
      <c r="ABD21" s="3" t="s">
        <v>1643</v>
      </c>
      <c r="ABE21" s="3" t="s">
        <v>1643</v>
      </c>
      <c r="ABF21" s="5" t="s">
        <v>1643</v>
      </c>
      <c r="ABG21" s="13" t="s">
        <v>1643</v>
      </c>
      <c r="ABH21" s="3" t="s">
        <v>1643</v>
      </c>
      <c r="ABI21" s="3" t="s">
        <v>1643</v>
      </c>
      <c r="ABJ21" s="3" t="s">
        <v>1643</v>
      </c>
      <c r="ABK21" s="3" t="s">
        <v>1643</v>
      </c>
      <c r="ABL21" s="3" t="s">
        <v>1643</v>
      </c>
      <c r="ABM21" s="5" t="s">
        <v>1643</v>
      </c>
      <c r="ABN21" s="13" t="s">
        <v>1643</v>
      </c>
      <c r="ABO21" s="3" t="s">
        <v>1643</v>
      </c>
      <c r="ABP21" s="3" t="s">
        <v>1643</v>
      </c>
      <c r="ABQ21" s="3" t="s">
        <v>1643</v>
      </c>
      <c r="ABR21" s="3" t="s">
        <v>1643</v>
      </c>
      <c r="ABS21" s="3" t="s">
        <v>1643</v>
      </c>
      <c r="ABT21" s="3" t="s">
        <v>1643</v>
      </c>
      <c r="ABU21" s="3" t="s">
        <v>1643</v>
      </c>
      <c r="ABV21" s="5" t="s">
        <v>1643</v>
      </c>
      <c r="ABW21" s="13" t="s">
        <v>110</v>
      </c>
      <c r="ABX21" s="3" t="s">
        <v>546</v>
      </c>
      <c r="ABY21" s="3" t="s">
        <v>1643</v>
      </c>
      <c r="ABZ21" s="3" t="s">
        <v>543</v>
      </c>
      <c r="ACA21" s="3" t="s">
        <v>544</v>
      </c>
      <c r="ACB21" s="5" t="s">
        <v>545</v>
      </c>
      <c r="ACC21" s="13" t="s">
        <v>1643</v>
      </c>
      <c r="ACD21" s="3" t="s">
        <v>1643</v>
      </c>
      <c r="ACE21" s="3" t="s">
        <v>1643</v>
      </c>
      <c r="ACF21" s="3" t="s">
        <v>1643</v>
      </c>
      <c r="ACG21" s="5"/>
      <c r="ACH21" s="13" t="s">
        <v>1643</v>
      </c>
      <c r="ACI21" s="3" t="s">
        <v>1643</v>
      </c>
      <c r="ACJ21" s="3" t="s">
        <v>1643</v>
      </c>
      <c r="ACK21" s="3" t="s">
        <v>1643</v>
      </c>
      <c r="ACL21" s="5" t="s">
        <v>1643</v>
      </c>
      <c r="ACM21" s="13" t="s">
        <v>1643</v>
      </c>
      <c r="ACN21" s="3" t="s">
        <v>557</v>
      </c>
      <c r="ACO21" s="3" t="s">
        <v>140</v>
      </c>
      <c r="ACP21" s="3" t="s">
        <v>144</v>
      </c>
      <c r="ACQ21" s="3" t="s">
        <v>156</v>
      </c>
      <c r="ACR21" s="3" t="s">
        <v>558</v>
      </c>
      <c r="ACS21" s="3" t="s">
        <v>1643</v>
      </c>
      <c r="ACT21" s="3" t="s">
        <v>1643</v>
      </c>
      <c r="ACU21" s="20" t="s">
        <v>1643</v>
      </c>
      <c r="ACV21" s="13" t="s">
        <v>111</v>
      </c>
      <c r="ACW21" s="3" t="s">
        <v>1643</v>
      </c>
      <c r="ACX21" s="3" t="s">
        <v>1643</v>
      </c>
      <c r="ACY21" s="3" t="s">
        <v>1643</v>
      </c>
      <c r="ACZ21" s="3" t="s">
        <v>1643</v>
      </c>
      <c r="ADA21" s="5" t="s">
        <v>1643</v>
      </c>
      <c r="ADB21" s="13" t="s">
        <v>1643</v>
      </c>
      <c r="ADC21" s="8" t="s">
        <v>1643</v>
      </c>
      <c r="ADD21" s="3" t="s">
        <v>1643</v>
      </c>
      <c r="ADE21" s="3" t="s">
        <v>1643</v>
      </c>
      <c r="ADF21" s="5" t="s">
        <v>1643</v>
      </c>
      <c r="ADG21" s="13" t="s">
        <v>1643</v>
      </c>
      <c r="ADH21" s="8" t="s">
        <v>1643</v>
      </c>
      <c r="ADI21" s="3" t="s">
        <v>1643</v>
      </c>
      <c r="ADJ21" s="3" t="s">
        <v>1643</v>
      </c>
      <c r="ADK21" s="5" t="s">
        <v>1643</v>
      </c>
      <c r="ADL21" s="13" t="s">
        <v>1643</v>
      </c>
      <c r="ADM21" s="8" t="s">
        <v>1643</v>
      </c>
      <c r="ADN21" s="3" t="s">
        <v>1643</v>
      </c>
      <c r="ADO21" s="3" t="s">
        <v>1643</v>
      </c>
      <c r="ADP21" s="5" t="s">
        <v>1643</v>
      </c>
      <c r="ADQ21" s="13" t="s">
        <v>1643</v>
      </c>
      <c r="ADR21" s="3" t="s">
        <v>1643</v>
      </c>
      <c r="ADS21" s="3" t="s">
        <v>1643</v>
      </c>
      <c r="ADT21" s="3" t="s">
        <v>1643</v>
      </c>
      <c r="ADU21" s="3" t="s">
        <v>1643</v>
      </c>
      <c r="ADV21" s="3" t="s">
        <v>1643</v>
      </c>
      <c r="ADW21" s="3" t="s">
        <v>1643</v>
      </c>
      <c r="ADX21" s="3" t="s">
        <v>1643</v>
      </c>
      <c r="ADY21" s="5" t="s">
        <v>1643</v>
      </c>
      <c r="ADZ21" s="13" t="s">
        <v>1643</v>
      </c>
      <c r="AEA21" s="3" t="s">
        <v>1643</v>
      </c>
      <c r="AEB21" s="3" t="s">
        <v>1643</v>
      </c>
      <c r="AEC21" s="3" t="s">
        <v>1643</v>
      </c>
      <c r="AED21" s="3" t="s">
        <v>1643</v>
      </c>
      <c r="AEE21" s="3" t="s">
        <v>1643</v>
      </c>
      <c r="AEF21" s="5" t="s">
        <v>1643</v>
      </c>
      <c r="AEG21" s="13" t="s">
        <v>1643</v>
      </c>
      <c r="AEH21" s="3" t="s">
        <v>1643</v>
      </c>
      <c r="AEI21" s="3" t="s">
        <v>1643</v>
      </c>
      <c r="AEJ21" s="3" t="s">
        <v>1643</v>
      </c>
      <c r="AEK21" s="5" t="s">
        <v>1643</v>
      </c>
      <c r="AEL21" s="18" t="s">
        <v>1643</v>
      </c>
    </row>
    <row r="22" spans="1:818" ht="87" x14ac:dyDescent="0.35">
      <c r="A22" s="1">
        <v>45618.994942129626</v>
      </c>
      <c r="B22" s="2">
        <v>45619.008773148147</v>
      </c>
      <c r="C22" s="4">
        <v>100</v>
      </c>
      <c r="D22" s="4">
        <v>1194</v>
      </c>
      <c r="E22" s="3" t="s">
        <v>1640</v>
      </c>
      <c r="F22" s="2">
        <v>45619.008787673614</v>
      </c>
      <c r="G22" s="3" t="s">
        <v>1687</v>
      </c>
      <c r="H22" s="4">
        <v>1</v>
      </c>
      <c r="I22" s="3" t="s">
        <v>1642</v>
      </c>
      <c r="J22" s="3" t="s">
        <v>1642</v>
      </c>
      <c r="K22" s="3" t="s">
        <v>1642</v>
      </c>
      <c r="L22" s="3" t="s">
        <v>1642</v>
      </c>
      <c r="M22" s="3" t="s">
        <v>1642</v>
      </c>
      <c r="N22" s="3" t="s">
        <v>1642</v>
      </c>
      <c r="O22" s="3" t="s">
        <v>110</v>
      </c>
      <c r="P22" s="3" t="s">
        <v>1643</v>
      </c>
      <c r="Q22" s="3" t="s">
        <v>1643</v>
      </c>
      <c r="R22" s="20" t="s">
        <v>110</v>
      </c>
      <c r="S22" s="127">
        <v>54</v>
      </c>
      <c r="T22" s="124"/>
      <c r="U22" s="3"/>
      <c r="V22" s="3" t="s">
        <v>24</v>
      </c>
      <c r="W22" s="3" t="s">
        <v>110</v>
      </c>
      <c r="X22" s="3" t="s">
        <v>37</v>
      </c>
      <c r="Y22" s="3" t="s">
        <v>104</v>
      </c>
      <c r="Z22" s="3" t="s">
        <v>10</v>
      </c>
      <c r="AA22" s="405">
        <v>180</v>
      </c>
      <c r="AB22" s="3" t="s">
        <v>25</v>
      </c>
      <c r="AC22" s="3" t="s">
        <v>110</v>
      </c>
      <c r="AD22" s="3" t="s">
        <v>1643</v>
      </c>
      <c r="AE22" s="13" t="s">
        <v>1643</v>
      </c>
      <c r="AF22" s="20" t="s">
        <v>1643</v>
      </c>
      <c r="AG22" s="18" t="s">
        <v>1643</v>
      </c>
      <c r="AH22" s="13"/>
      <c r="AI22" s="31"/>
      <c r="AJ22" s="13" t="s">
        <v>1643</v>
      </c>
      <c r="AK22" s="3" t="s">
        <v>1643</v>
      </c>
      <c r="AL22" s="3" t="s">
        <v>1643</v>
      </c>
      <c r="AM22" s="3" t="s">
        <v>1643</v>
      </c>
      <c r="AN22" s="3" t="s">
        <v>1643</v>
      </c>
      <c r="AO22" s="3" t="s">
        <v>1643</v>
      </c>
      <c r="AP22" s="3" t="s">
        <v>1643</v>
      </c>
      <c r="AQ22" s="3" t="s">
        <v>1643</v>
      </c>
      <c r="AR22" s="3" t="s">
        <v>1643</v>
      </c>
      <c r="AS22" s="3" t="s">
        <v>1643</v>
      </c>
      <c r="AT22" s="3" t="s">
        <v>1643</v>
      </c>
      <c r="AU22" s="3" t="s">
        <v>1643</v>
      </c>
      <c r="AV22" s="3" t="s">
        <v>1643</v>
      </c>
      <c r="AW22" s="3" t="s">
        <v>1643</v>
      </c>
      <c r="AX22" s="3" t="s">
        <v>1643</v>
      </c>
      <c r="AY22" s="3" t="s">
        <v>1643</v>
      </c>
      <c r="AZ22" s="3" t="s">
        <v>1643</v>
      </c>
      <c r="BA22" s="3" t="s">
        <v>1643</v>
      </c>
      <c r="BB22" s="3" t="s">
        <v>1643</v>
      </c>
      <c r="BC22" s="3" t="s">
        <v>1643</v>
      </c>
      <c r="BD22" s="3" t="s">
        <v>1643</v>
      </c>
      <c r="BE22" s="3" t="s">
        <v>1643</v>
      </c>
      <c r="BF22" s="3" t="s">
        <v>1643</v>
      </c>
      <c r="BG22" s="3" t="s">
        <v>1643</v>
      </c>
      <c r="BH22" s="3" t="s">
        <v>1643</v>
      </c>
      <c r="BI22" s="3" t="s">
        <v>1643</v>
      </c>
      <c r="BJ22" s="3" t="s">
        <v>1643</v>
      </c>
      <c r="BK22" s="3" t="s">
        <v>1643</v>
      </c>
      <c r="BL22" s="3" t="s">
        <v>1643</v>
      </c>
      <c r="BM22" s="3" t="s">
        <v>1643</v>
      </c>
      <c r="BN22" s="3" t="s">
        <v>1643</v>
      </c>
      <c r="BO22" s="3" t="s">
        <v>1643</v>
      </c>
      <c r="BP22" s="3" t="s">
        <v>1643</v>
      </c>
      <c r="BQ22" s="3" t="s">
        <v>1643</v>
      </c>
      <c r="BR22" s="3" t="s">
        <v>1643</v>
      </c>
      <c r="BS22" s="3" t="s">
        <v>1643</v>
      </c>
      <c r="BT22" s="3" t="s">
        <v>1643</v>
      </c>
      <c r="BU22" s="3" t="s">
        <v>1643</v>
      </c>
      <c r="BV22" s="3" t="s">
        <v>1643</v>
      </c>
      <c r="BW22" s="3" t="s">
        <v>1643</v>
      </c>
      <c r="BX22" s="3" t="s">
        <v>1643</v>
      </c>
      <c r="BY22" s="3" t="s">
        <v>1643</v>
      </c>
      <c r="BZ22" s="20" t="s">
        <v>1643</v>
      </c>
      <c r="CA22" s="8" t="s">
        <v>1643</v>
      </c>
      <c r="CB22" s="3" t="s">
        <v>1643</v>
      </c>
      <c r="CC22" s="3" t="s">
        <v>1643</v>
      </c>
      <c r="CD22" s="3" t="s">
        <v>1643</v>
      </c>
      <c r="CE22" s="3" t="s">
        <v>1643</v>
      </c>
      <c r="CF22" s="3" t="s">
        <v>1643</v>
      </c>
      <c r="CG22" s="3" t="s">
        <v>1643</v>
      </c>
      <c r="CH22" s="3" t="s">
        <v>1643</v>
      </c>
      <c r="CI22" s="3" t="s">
        <v>1643</v>
      </c>
      <c r="CJ22" s="3" t="s">
        <v>1643</v>
      </c>
      <c r="CK22" s="3" t="s">
        <v>1643</v>
      </c>
      <c r="CL22" s="3" t="s">
        <v>1643</v>
      </c>
      <c r="CM22" s="3" t="s">
        <v>1643</v>
      </c>
      <c r="CN22" s="3" t="s">
        <v>1643</v>
      </c>
      <c r="CO22" s="3" t="s">
        <v>1643</v>
      </c>
      <c r="CP22" s="5" t="s">
        <v>1643</v>
      </c>
      <c r="CQ22" s="13" t="s">
        <v>1643</v>
      </c>
      <c r="CR22" s="3" t="s">
        <v>1643</v>
      </c>
      <c r="CS22" s="3" t="s">
        <v>1643</v>
      </c>
      <c r="CT22" s="3" t="s">
        <v>1643</v>
      </c>
      <c r="CU22" s="3" t="s">
        <v>1643</v>
      </c>
      <c r="CV22" s="3" t="s">
        <v>1643</v>
      </c>
      <c r="CW22" s="3" t="s">
        <v>1643</v>
      </c>
      <c r="CX22" s="5" t="s">
        <v>1643</v>
      </c>
      <c r="CY22" s="13" t="s">
        <v>1643</v>
      </c>
      <c r="CZ22" s="3" t="s">
        <v>1643</v>
      </c>
      <c r="DA22" s="3" t="s">
        <v>1643</v>
      </c>
      <c r="DB22" s="3" t="s">
        <v>1643</v>
      </c>
      <c r="DC22" s="3" t="s">
        <v>1643</v>
      </c>
      <c r="DD22" s="3" t="s">
        <v>1643</v>
      </c>
      <c r="DE22" s="3" t="s">
        <v>1643</v>
      </c>
      <c r="DF22" s="5" t="s">
        <v>1643</v>
      </c>
      <c r="DG22" s="13" t="s">
        <v>1643</v>
      </c>
      <c r="DH22" s="3" t="s">
        <v>1643</v>
      </c>
      <c r="DI22" s="3" t="s">
        <v>1643</v>
      </c>
      <c r="DJ22" s="5" t="s">
        <v>1643</v>
      </c>
      <c r="DK22" s="13" t="s">
        <v>1643</v>
      </c>
      <c r="DL22" s="3" t="s">
        <v>1643</v>
      </c>
      <c r="DM22" s="3" t="s">
        <v>1643</v>
      </c>
      <c r="DN22" s="5" t="s">
        <v>1643</v>
      </c>
      <c r="DO22" s="13" t="s">
        <v>1643</v>
      </c>
      <c r="DP22" s="5" t="s">
        <v>1643</v>
      </c>
      <c r="DQ22" s="13" t="s">
        <v>1643</v>
      </c>
      <c r="DR22" s="3" t="s">
        <v>1643</v>
      </c>
      <c r="DS22" s="3" t="s">
        <v>1643</v>
      </c>
      <c r="DT22" s="5" t="s">
        <v>1643</v>
      </c>
      <c r="DU22" s="13" t="s">
        <v>1643</v>
      </c>
      <c r="DV22" s="3" t="s">
        <v>1643</v>
      </c>
      <c r="DW22" s="3" t="s">
        <v>1643</v>
      </c>
      <c r="DX22" s="3" t="s">
        <v>1643</v>
      </c>
      <c r="DY22" s="5" t="s">
        <v>1643</v>
      </c>
      <c r="DZ22" s="13" t="s">
        <v>1643</v>
      </c>
      <c r="EA22" s="3" t="s">
        <v>1643</v>
      </c>
      <c r="EB22" s="3" t="s">
        <v>1643</v>
      </c>
      <c r="EC22" s="3" t="s">
        <v>1643</v>
      </c>
      <c r="ED22" s="3" t="s">
        <v>1643</v>
      </c>
      <c r="EE22" s="3" t="s">
        <v>1643</v>
      </c>
      <c r="EF22" s="5" t="s">
        <v>1643</v>
      </c>
      <c r="EG22" s="13" t="s">
        <v>1643</v>
      </c>
      <c r="EH22" s="3" t="s">
        <v>1643</v>
      </c>
      <c r="EI22" s="3" t="s">
        <v>1643</v>
      </c>
      <c r="EJ22" s="3" t="s">
        <v>1643</v>
      </c>
      <c r="EK22" s="3" t="s">
        <v>1643</v>
      </c>
      <c r="EL22" s="20" t="s">
        <v>1643</v>
      </c>
      <c r="EM22" s="13" t="s">
        <v>1643</v>
      </c>
      <c r="EN22" s="3" t="s">
        <v>1643</v>
      </c>
      <c r="EO22" s="3" t="s">
        <v>1643</v>
      </c>
      <c r="EP22" s="3" t="s">
        <v>1643</v>
      </c>
      <c r="EQ22" s="3" t="s">
        <v>1643</v>
      </c>
      <c r="ER22" s="3" t="s">
        <v>1643</v>
      </c>
      <c r="ES22" s="3" t="s">
        <v>1643</v>
      </c>
      <c r="ET22" s="3" t="s">
        <v>1643</v>
      </c>
      <c r="EU22" s="3" t="s">
        <v>1643</v>
      </c>
      <c r="EV22" s="3" t="s">
        <v>1643</v>
      </c>
      <c r="EW22" s="3" t="s">
        <v>1643</v>
      </c>
      <c r="EX22" s="3" t="s">
        <v>1643</v>
      </c>
      <c r="EY22" s="3" t="s">
        <v>1643</v>
      </c>
      <c r="EZ22" s="5" t="s">
        <v>1643</v>
      </c>
      <c r="FA22" s="8" t="s">
        <v>1643</v>
      </c>
      <c r="FB22" s="3" t="s">
        <v>1643</v>
      </c>
      <c r="FC22" s="3" t="s">
        <v>1643</v>
      </c>
      <c r="FD22" s="3" t="s">
        <v>1643</v>
      </c>
      <c r="FE22" s="3" t="s">
        <v>1643</v>
      </c>
      <c r="FF22" s="3" t="s">
        <v>1643</v>
      </c>
      <c r="FG22" s="3" t="s">
        <v>1643</v>
      </c>
      <c r="FH22" s="3" t="s">
        <v>1643</v>
      </c>
      <c r="FI22" s="5" t="s">
        <v>1643</v>
      </c>
      <c r="FJ22" s="8" t="s">
        <v>1643</v>
      </c>
      <c r="FK22" s="3" t="s">
        <v>1643</v>
      </c>
      <c r="FL22" s="3" t="s">
        <v>1643</v>
      </c>
      <c r="FM22" s="5" t="s">
        <v>1643</v>
      </c>
      <c r="FN22" s="8" t="s">
        <v>1643</v>
      </c>
      <c r="FO22" s="3" t="s">
        <v>1643</v>
      </c>
      <c r="FP22" s="3" t="s">
        <v>1643</v>
      </c>
      <c r="FQ22" s="5" t="s">
        <v>1643</v>
      </c>
      <c r="FR22" s="16" t="s">
        <v>1643</v>
      </c>
      <c r="FS22" s="13" t="s">
        <v>1643</v>
      </c>
      <c r="FT22" s="3" t="s">
        <v>1643</v>
      </c>
      <c r="FU22" s="3" t="s">
        <v>1643</v>
      </c>
      <c r="FV22" s="3" t="s">
        <v>1643</v>
      </c>
      <c r="FW22" s="20" t="s">
        <v>1643</v>
      </c>
      <c r="FX22" s="13" t="s">
        <v>1643</v>
      </c>
      <c r="FY22" s="3" t="s">
        <v>1643</v>
      </c>
      <c r="FZ22" s="3" t="s">
        <v>1643</v>
      </c>
      <c r="GA22" s="3" t="s">
        <v>1643</v>
      </c>
      <c r="GB22" s="3" t="s">
        <v>1643</v>
      </c>
      <c r="GC22" s="3" t="s">
        <v>1643</v>
      </c>
      <c r="GD22" s="3" t="s">
        <v>1643</v>
      </c>
      <c r="GE22" s="3" t="s">
        <v>1643</v>
      </c>
      <c r="GF22" s="3" t="s">
        <v>1643</v>
      </c>
      <c r="GG22" s="3" t="s">
        <v>1643</v>
      </c>
      <c r="GH22" s="20" t="s">
        <v>1643</v>
      </c>
      <c r="GI22" s="18" t="s">
        <v>1643</v>
      </c>
      <c r="GJ22" s="8" t="s">
        <v>1643</v>
      </c>
      <c r="GK22" s="3" t="s">
        <v>1643</v>
      </c>
      <c r="GL22" s="3" t="s">
        <v>1643</v>
      </c>
      <c r="GM22" s="3" t="s">
        <v>1643</v>
      </c>
      <c r="GN22" s="3" t="s">
        <v>1643</v>
      </c>
      <c r="GO22" s="3" t="s">
        <v>1643</v>
      </c>
      <c r="GP22" s="3" t="s">
        <v>1643</v>
      </c>
      <c r="GQ22" s="3" t="s">
        <v>1643</v>
      </c>
      <c r="GR22" s="3" t="s">
        <v>1643</v>
      </c>
      <c r="GS22" s="20" t="s">
        <v>1643</v>
      </c>
      <c r="GT22" s="13" t="s">
        <v>1643</v>
      </c>
      <c r="GU22" s="3" t="s">
        <v>1643</v>
      </c>
      <c r="GV22" s="3" t="s">
        <v>1643</v>
      </c>
      <c r="GW22" s="3" t="s">
        <v>1643</v>
      </c>
      <c r="GX22" s="3" t="s">
        <v>1643</v>
      </c>
      <c r="GY22" s="3" t="s">
        <v>1643</v>
      </c>
      <c r="GZ22" s="3" t="s">
        <v>1643</v>
      </c>
      <c r="HA22" s="3" t="s">
        <v>1643</v>
      </c>
      <c r="HB22" s="3" t="s">
        <v>1643</v>
      </c>
      <c r="HC22" s="3" t="s">
        <v>1643</v>
      </c>
      <c r="HD22" s="3" t="s">
        <v>1643</v>
      </c>
      <c r="HE22" s="3" t="s">
        <v>1643</v>
      </c>
      <c r="HF22" s="3" t="s">
        <v>1643</v>
      </c>
      <c r="HG22" s="3" t="s">
        <v>1643</v>
      </c>
      <c r="HH22" s="3" t="s">
        <v>1643</v>
      </c>
      <c r="HI22" s="5" t="s">
        <v>1643</v>
      </c>
      <c r="HJ22" s="13" t="s">
        <v>1643</v>
      </c>
      <c r="HK22" s="3" t="s">
        <v>1643</v>
      </c>
      <c r="HL22" s="3" t="s">
        <v>1643</v>
      </c>
      <c r="HM22" s="3" t="s">
        <v>1643</v>
      </c>
      <c r="HN22" s="3" t="s">
        <v>1643</v>
      </c>
      <c r="HO22" s="3" t="s">
        <v>1643</v>
      </c>
      <c r="HP22" s="3" t="s">
        <v>1643</v>
      </c>
      <c r="HQ22" s="5" t="s">
        <v>1643</v>
      </c>
      <c r="HR22" s="13" t="s">
        <v>1643</v>
      </c>
      <c r="HS22" s="3" t="s">
        <v>1643</v>
      </c>
      <c r="HT22" s="3" t="s">
        <v>1643</v>
      </c>
      <c r="HU22" s="3" t="s">
        <v>1643</v>
      </c>
      <c r="HV22" s="3" t="s">
        <v>1643</v>
      </c>
      <c r="HW22" s="3" t="s">
        <v>1643</v>
      </c>
      <c r="HX22" s="3" t="s">
        <v>1643</v>
      </c>
      <c r="HY22" s="3" t="s">
        <v>1643</v>
      </c>
      <c r="HZ22" s="3" t="s">
        <v>1643</v>
      </c>
      <c r="IA22" s="3" t="s">
        <v>1643</v>
      </c>
      <c r="IB22" s="5" t="s">
        <v>1643</v>
      </c>
      <c r="IC22" s="13" t="s">
        <v>1643</v>
      </c>
      <c r="ID22" s="3" t="s">
        <v>1643</v>
      </c>
      <c r="IE22" s="3" t="s">
        <v>1643</v>
      </c>
      <c r="IF22" s="3" t="s">
        <v>1643</v>
      </c>
      <c r="IG22" s="3" t="s">
        <v>1643</v>
      </c>
      <c r="IH22" s="3" t="s">
        <v>1643</v>
      </c>
      <c r="II22" s="3" t="s">
        <v>1643</v>
      </c>
      <c r="IJ22" s="3" t="s">
        <v>1643</v>
      </c>
      <c r="IK22" s="3" t="s">
        <v>1643</v>
      </c>
      <c r="IL22" s="3" t="s">
        <v>1643</v>
      </c>
      <c r="IM22" s="3" t="s">
        <v>1643</v>
      </c>
      <c r="IN22" s="3" t="s">
        <v>1643</v>
      </c>
      <c r="IO22" s="3" t="s">
        <v>1643</v>
      </c>
      <c r="IP22" s="3" t="s">
        <v>1643</v>
      </c>
      <c r="IQ22" s="3" t="s">
        <v>1643</v>
      </c>
      <c r="IR22" s="3" t="s">
        <v>1643</v>
      </c>
      <c r="IS22" s="3" t="s">
        <v>1643</v>
      </c>
      <c r="IT22" s="3" t="s">
        <v>1643</v>
      </c>
      <c r="IU22" s="3" t="s">
        <v>1643</v>
      </c>
      <c r="IV22" s="3" t="s">
        <v>1643</v>
      </c>
      <c r="IW22" s="3" t="s">
        <v>1643</v>
      </c>
      <c r="IX22" s="3" t="s">
        <v>1643</v>
      </c>
      <c r="IY22" s="3" t="s">
        <v>1643</v>
      </c>
      <c r="IZ22" s="3" t="s">
        <v>1643</v>
      </c>
      <c r="JA22" s="3" t="s">
        <v>1643</v>
      </c>
      <c r="JB22" s="3" t="s">
        <v>1643</v>
      </c>
      <c r="JC22" s="3" t="s">
        <v>1643</v>
      </c>
      <c r="JD22" s="3" t="s">
        <v>1643</v>
      </c>
      <c r="JE22" s="3" t="s">
        <v>1643</v>
      </c>
      <c r="JF22" s="3" t="s">
        <v>1643</v>
      </c>
      <c r="JG22" s="3" t="s">
        <v>1643</v>
      </c>
      <c r="JH22" s="3" t="s">
        <v>1643</v>
      </c>
      <c r="JI22" s="3" t="s">
        <v>1643</v>
      </c>
      <c r="JJ22" s="3" t="s">
        <v>1643</v>
      </c>
      <c r="JK22" s="3" t="s">
        <v>1643</v>
      </c>
      <c r="JL22" s="3" t="s">
        <v>1643</v>
      </c>
      <c r="JM22" s="3" t="s">
        <v>1643</v>
      </c>
      <c r="JN22" s="3" t="s">
        <v>1643</v>
      </c>
      <c r="JO22" s="3" t="s">
        <v>1643</v>
      </c>
      <c r="JP22" s="3" t="s">
        <v>1643</v>
      </c>
      <c r="JQ22" s="3" t="s">
        <v>1643</v>
      </c>
      <c r="JR22" s="3" t="s">
        <v>1643</v>
      </c>
      <c r="JS22" s="3" t="s">
        <v>1643</v>
      </c>
      <c r="JT22" s="3" t="s">
        <v>1643</v>
      </c>
      <c r="JU22" s="3" t="s">
        <v>1643</v>
      </c>
      <c r="JV22" s="3" t="s">
        <v>1643</v>
      </c>
      <c r="JW22" s="3" t="s">
        <v>1643</v>
      </c>
      <c r="JX22" s="3" t="s">
        <v>1643</v>
      </c>
      <c r="JY22" s="3" t="s">
        <v>1643</v>
      </c>
      <c r="JZ22" s="3" t="s">
        <v>1643</v>
      </c>
      <c r="KA22" s="3" t="s">
        <v>1643</v>
      </c>
      <c r="KB22" s="3" t="s">
        <v>1643</v>
      </c>
      <c r="KC22" s="3" t="s">
        <v>1643</v>
      </c>
      <c r="KD22" s="3" t="s">
        <v>1643</v>
      </c>
      <c r="KE22" s="3" t="s">
        <v>1643</v>
      </c>
      <c r="KF22" s="3" t="s">
        <v>1643</v>
      </c>
      <c r="KG22" s="3" t="s">
        <v>1643</v>
      </c>
      <c r="KH22" s="3" t="s">
        <v>1643</v>
      </c>
      <c r="KI22" s="3" t="s">
        <v>1643</v>
      </c>
      <c r="KJ22" s="3" t="s">
        <v>1643</v>
      </c>
      <c r="KK22" s="3" t="s">
        <v>1643</v>
      </c>
      <c r="KL22" s="3" t="s">
        <v>1643</v>
      </c>
      <c r="KM22" s="3" t="s">
        <v>1643</v>
      </c>
      <c r="KN22" s="3" t="s">
        <v>1643</v>
      </c>
      <c r="KO22" s="5" t="s">
        <v>1643</v>
      </c>
      <c r="KP22" s="8" t="s">
        <v>1643</v>
      </c>
      <c r="KQ22" s="3" t="s">
        <v>1643</v>
      </c>
      <c r="KR22" s="3" t="s">
        <v>1643</v>
      </c>
      <c r="KS22" s="3" t="s">
        <v>1643</v>
      </c>
      <c r="KT22" s="3" t="s">
        <v>1643</v>
      </c>
      <c r="KU22" s="3" t="s">
        <v>1643</v>
      </c>
      <c r="KV22" s="20" t="s">
        <v>1643</v>
      </c>
      <c r="KW22" s="13" t="s">
        <v>1643</v>
      </c>
      <c r="KX22" s="3" t="s">
        <v>1643</v>
      </c>
      <c r="KY22" s="3" t="s">
        <v>1643</v>
      </c>
      <c r="KZ22" s="3" t="s">
        <v>1643</v>
      </c>
      <c r="LA22" s="3" t="s">
        <v>1643</v>
      </c>
      <c r="LB22" s="3" t="s">
        <v>1643</v>
      </c>
      <c r="LC22" s="3" t="s">
        <v>1643</v>
      </c>
      <c r="LD22" s="3" t="s">
        <v>1643</v>
      </c>
      <c r="LE22" s="3" t="s">
        <v>1643</v>
      </c>
      <c r="LF22" s="3" t="s">
        <v>1643</v>
      </c>
      <c r="LG22" s="3" t="s">
        <v>1643</v>
      </c>
      <c r="LH22" s="3" t="s">
        <v>1643</v>
      </c>
      <c r="LI22" s="3" t="s">
        <v>1643</v>
      </c>
      <c r="LJ22" s="3" t="s">
        <v>1643</v>
      </c>
      <c r="LK22" s="3" t="s">
        <v>1643</v>
      </c>
      <c r="LL22" s="3" t="s">
        <v>1643</v>
      </c>
      <c r="LM22" s="3" t="s">
        <v>1643</v>
      </c>
      <c r="LN22" s="3" t="s">
        <v>1643</v>
      </c>
      <c r="LO22" s="3" t="s">
        <v>1643</v>
      </c>
      <c r="LP22" s="3" t="s">
        <v>1643</v>
      </c>
      <c r="LQ22" s="3" t="s">
        <v>1643</v>
      </c>
      <c r="LR22" s="3" t="s">
        <v>1643</v>
      </c>
      <c r="LS22" s="3" t="s">
        <v>1643</v>
      </c>
      <c r="LT22" s="3" t="s">
        <v>1643</v>
      </c>
      <c r="LU22" s="3" t="s">
        <v>1643</v>
      </c>
      <c r="LV22" s="3" t="s">
        <v>1643</v>
      </c>
      <c r="LW22" s="3" t="s">
        <v>1643</v>
      </c>
      <c r="LX22" s="3" t="s">
        <v>1643</v>
      </c>
      <c r="LY22" s="3" t="s">
        <v>1643</v>
      </c>
      <c r="LZ22" s="3" t="s">
        <v>1643</v>
      </c>
      <c r="MA22" s="3" t="s">
        <v>1643</v>
      </c>
      <c r="MB22" s="3" t="s">
        <v>1643</v>
      </c>
      <c r="MC22" s="3" t="s">
        <v>1643</v>
      </c>
      <c r="MD22" s="3" t="s">
        <v>1643</v>
      </c>
      <c r="ME22" s="3" t="s">
        <v>1643</v>
      </c>
      <c r="MF22" s="20" t="s">
        <v>1643</v>
      </c>
      <c r="MG22" s="13"/>
      <c r="MH22" s="3"/>
      <c r="MI22" s="5"/>
      <c r="MJ22" s="18" t="s">
        <v>1643</v>
      </c>
      <c r="MK22" s="13" t="s">
        <v>1643</v>
      </c>
      <c r="ML22" s="3" t="s">
        <v>1643</v>
      </c>
      <c r="MM22" s="3" t="s">
        <v>1643</v>
      </c>
      <c r="MN22" s="3" t="s">
        <v>1643</v>
      </c>
      <c r="MO22" s="3" t="s">
        <v>1643</v>
      </c>
      <c r="MP22" s="3" t="s">
        <v>1643</v>
      </c>
      <c r="MQ22" s="3" t="s">
        <v>1643</v>
      </c>
      <c r="MR22" s="3" t="s">
        <v>1643</v>
      </c>
      <c r="MS22" s="3" t="s">
        <v>1643</v>
      </c>
      <c r="MT22" s="5" t="s">
        <v>1643</v>
      </c>
      <c r="MU22" s="8" t="s">
        <v>1643</v>
      </c>
      <c r="MV22" s="3" t="s">
        <v>1643</v>
      </c>
      <c r="MW22" s="3" t="s">
        <v>1643</v>
      </c>
      <c r="MX22" s="3" t="s">
        <v>1643</v>
      </c>
      <c r="MY22" s="20" t="s">
        <v>1643</v>
      </c>
      <c r="MZ22" s="13" t="s">
        <v>1643</v>
      </c>
      <c r="NA22" s="5" t="s">
        <v>1643</v>
      </c>
      <c r="NB22" s="13" t="s">
        <v>1643</v>
      </c>
      <c r="NC22" s="5" t="s">
        <v>1643</v>
      </c>
      <c r="ND22" s="13" t="s">
        <v>1643</v>
      </c>
      <c r="NE22" s="3" t="s">
        <v>1643</v>
      </c>
      <c r="NF22" s="3" t="s">
        <v>1643</v>
      </c>
      <c r="NG22" s="3" t="s">
        <v>1643</v>
      </c>
      <c r="NH22" s="3" t="s">
        <v>1643</v>
      </c>
      <c r="NI22" s="5" t="s">
        <v>1643</v>
      </c>
      <c r="NJ22" s="13" t="s">
        <v>1643</v>
      </c>
      <c r="NK22" s="3"/>
      <c r="NL22" s="3" t="s">
        <v>1643</v>
      </c>
      <c r="NM22" s="3" t="s">
        <v>1643</v>
      </c>
      <c r="NN22" s="3" t="s">
        <v>1643</v>
      </c>
      <c r="NO22" s="3" t="s">
        <v>1643</v>
      </c>
      <c r="NP22" s="3" t="s">
        <v>1643</v>
      </c>
      <c r="NQ22" s="5" t="s">
        <v>1643</v>
      </c>
      <c r="NR22" s="8" t="s">
        <v>1643</v>
      </c>
      <c r="NS22" s="8" t="s">
        <v>1643</v>
      </c>
      <c r="NT22" s="3" t="s">
        <v>1643</v>
      </c>
      <c r="NU22" s="3" t="s">
        <v>1643</v>
      </c>
      <c r="NV22" s="3" t="s">
        <v>1643</v>
      </c>
      <c r="NW22" s="3" t="s">
        <v>1643</v>
      </c>
      <c r="NX22" s="5" t="s">
        <v>1643</v>
      </c>
      <c r="NY22" s="13" t="s">
        <v>1643</v>
      </c>
      <c r="NZ22" s="8" t="s">
        <v>1643</v>
      </c>
      <c r="OA22" s="3" t="s">
        <v>1643</v>
      </c>
      <c r="OB22" s="3" t="s">
        <v>1643</v>
      </c>
      <c r="OC22" s="3" t="s">
        <v>1643</v>
      </c>
      <c r="OD22" s="3" t="s">
        <v>1643</v>
      </c>
      <c r="OE22" s="5" t="s">
        <v>1643</v>
      </c>
      <c r="OF22" s="13" t="s">
        <v>1643</v>
      </c>
      <c r="OG22" s="8" t="s">
        <v>1643</v>
      </c>
      <c r="OH22" s="3" t="s">
        <v>1643</v>
      </c>
      <c r="OI22" s="3" t="s">
        <v>1643</v>
      </c>
      <c r="OJ22" s="3" t="s">
        <v>1643</v>
      </c>
      <c r="OK22" s="3" t="s">
        <v>1643</v>
      </c>
      <c r="OL22" s="20" t="s">
        <v>1643</v>
      </c>
      <c r="OM22" s="13" t="s">
        <v>1643</v>
      </c>
      <c r="ON22" s="3" t="s">
        <v>1643</v>
      </c>
      <c r="OO22" s="3" t="s">
        <v>1643</v>
      </c>
      <c r="OP22" s="3" t="s">
        <v>1643</v>
      </c>
      <c r="OQ22" s="3" t="s">
        <v>1643</v>
      </c>
      <c r="OR22" s="3" t="s">
        <v>1643</v>
      </c>
      <c r="OS22" s="3" t="s">
        <v>1643</v>
      </c>
      <c r="OT22" s="3" t="s">
        <v>1643</v>
      </c>
      <c r="OU22" s="20" t="s">
        <v>1643</v>
      </c>
      <c r="OV22" s="13" t="s">
        <v>1643</v>
      </c>
      <c r="OW22" s="3"/>
      <c r="OX22" s="3" t="s">
        <v>1643</v>
      </c>
      <c r="OY22" s="3" t="s">
        <v>1643</v>
      </c>
      <c r="OZ22" s="3" t="s">
        <v>1643</v>
      </c>
      <c r="PA22" s="5" t="s">
        <v>1643</v>
      </c>
      <c r="PB22" s="8" t="s">
        <v>1643</v>
      </c>
      <c r="PC22" s="8" t="s">
        <v>1643</v>
      </c>
      <c r="PD22" s="3" t="s">
        <v>1643</v>
      </c>
      <c r="PE22" s="3" t="s">
        <v>1643</v>
      </c>
      <c r="PF22" s="5" t="s">
        <v>1643</v>
      </c>
      <c r="PG22" s="13" t="s">
        <v>1643</v>
      </c>
      <c r="PH22" s="3" t="s">
        <v>1643</v>
      </c>
      <c r="PI22" s="3" t="s">
        <v>1643</v>
      </c>
      <c r="PJ22" s="3" t="s">
        <v>1643</v>
      </c>
      <c r="PK22" s="3" t="s">
        <v>1643</v>
      </c>
      <c r="PL22" s="3" t="s">
        <v>1643</v>
      </c>
      <c r="PM22" s="3" t="s">
        <v>1643</v>
      </c>
      <c r="PN22" s="3" t="s">
        <v>1643</v>
      </c>
      <c r="PO22" s="20" t="s">
        <v>1643</v>
      </c>
      <c r="PP22" s="13" t="s">
        <v>1643</v>
      </c>
      <c r="PQ22" s="3" t="s">
        <v>1643</v>
      </c>
      <c r="PR22" s="3" t="s">
        <v>1643</v>
      </c>
      <c r="PS22" s="3" t="s">
        <v>1643</v>
      </c>
      <c r="PT22" s="3" t="s">
        <v>1643</v>
      </c>
      <c r="PU22" s="5" t="s">
        <v>1643</v>
      </c>
      <c r="PV22" s="13" t="s">
        <v>1643</v>
      </c>
      <c r="PW22" s="3" t="s">
        <v>1643</v>
      </c>
      <c r="PX22" s="3" t="s">
        <v>1643</v>
      </c>
      <c r="PY22" s="3" t="s">
        <v>1643</v>
      </c>
      <c r="PZ22" s="5" t="s">
        <v>1643</v>
      </c>
      <c r="QA22" s="13" t="s">
        <v>1643</v>
      </c>
      <c r="QB22" s="3" t="s">
        <v>1643</v>
      </c>
      <c r="QC22" s="3" t="s">
        <v>1643</v>
      </c>
      <c r="QD22" s="3" t="s">
        <v>1643</v>
      </c>
      <c r="QE22" s="3" t="s">
        <v>1643</v>
      </c>
      <c r="QF22" s="3" t="s">
        <v>1643</v>
      </c>
      <c r="QG22" s="3" t="s">
        <v>1643</v>
      </c>
      <c r="QH22" s="3" t="s">
        <v>1643</v>
      </c>
      <c r="QI22" s="5" t="s">
        <v>1643</v>
      </c>
      <c r="QJ22" s="13" t="s">
        <v>1643</v>
      </c>
      <c r="QK22" s="3" t="s">
        <v>1643</v>
      </c>
      <c r="QL22" s="3" t="s">
        <v>1643</v>
      </c>
      <c r="QM22" s="3" t="s">
        <v>1643</v>
      </c>
      <c r="QN22" s="3" t="s">
        <v>1643</v>
      </c>
      <c r="QO22" s="3" t="s">
        <v>1643</v>
      </c>
      <c r="QP22" s="20" t="s">
        <v>1643</v>
      </c>
      <c r="QQ22" s="13" t="s">
        <v>1643</v>
      </c>
      <c r="QR22" s="3" t="s">
        <v>1643</v>
      </c>
      <c r="QS22" s="3" t="s">
        <v>1643</v>
      </c>
      <c r="QT22" s="3" t="s">
        <v>1643</v>
      </c>
      <c r="QU22" s="20" t="s">
        <v>1643</v>
      </c>
      <c r="QV22" s="16" t="s">
        <v>1643</v>
      </c>
      <c r="QW22" s="13" t="s">
        <v>1643</v>
      </c>
      <c r="QX22" s="3" t="s">
        <v>1643</v>
      </c>
      <c r="QY22" s="3" t="s">
        <v>1643</v>
      </c>
      <c r="QZ22" s="3" t="s">
        <v>1643</v>
      </c>
      <c r="RA22" s="3" t="s">
        <v>1643</v>
      </c>
      <c r="RB22" s="3" t="s">
        <v>1643</v>
      </c>
      <c r="RC22" s="3" t="s">
        <v>1643</v>
      </c>
      <c r="RD22" s="3" t="s">
        <v>1643</v>
      </c>
      <c r="RE22" s="3" t="s">
        <v>1643</v>
      </c>
      <c r="RF22" s="3" t="s">
        <v>1643</v>
      </c>
      <c r="RG22" s="3" t="s">
        <v>1643</v>
      </c>
      <c r="RH22" s="3" t="s">
        <v>1643</v>
      </c>
      <c r="RI22" s="3" t="s">
        <v>1643</v>
      </c>
      <c r="RJ22" s="3" t="s">
        <v>1643</v>
      </c>
      <c r="RK22" s="3" t="s">
        <v>1643</v>
      </c>
      <c r="RL22" s="3" t="s">
        <v>1643</v>
      </c>
      <c r="RM22" s="3" t="s">
        <v>1643</v>
      </c>
      <c r="RN22" s="3" t="s">
        <v>1643</v>
      </c>
      <c r="RO22" s="3" t="s">
        <v>1643</v>
      </c>
      <c r="RP22" s="3" t="s">
        <v>1643</v>
      </c>
      <c r="RQ22" s="3" t="s">
        <v>1643</v>
      </c>
      <c r="RR22" s="3" t="s">
        <v>1643</v>
      </c>
      <c r="RS22" s="3" t="s">
        <v>1643</v>
      </c>
      <c r="RT22" s="3" t="s">
        <v>1643</v>
      </c>
      <c r="RU22" s="3" t="s">
        <v>1643</v>
      </c>
      <c r="RV22" s="3" t="s">
        <v>1643</v>
      </c>
      <c r="RW22" s="3" t="s">
        <v>1643</v>
      </c>
      <c r="RX22" s="3" t="s">
        <v>1643</v>
      </c>
      <c r="RY22" s="3" t="s">
        <v>1643</v>
      </c>
      <c r="RZ22" s="3" t="s">
        <v>1643</v>
      </c>
      <c r="SA22" s="3" t="s">
        <v>1643</v>
      </c>
      <c r="SB22" s="3" t="s">
        <v>1643</v>
      </c>
      <c r="SC22" s="3" t="s">
        <v>1643</v>
      </c>
      <c r="SD22" s="3" t="s">
        <v>1643</v>
      </c>
      <c r="SE22" s="3" t="s">
        <v>1643</v>
      </c>
      <c r="SF22" s="3" t="s">
        <v>1643</v>
      </c>
      <c r="SG22" s="3" t="s">
        <v>1643</v>
      </c>
      <c r="SH22" s="3" t="s">
        <v>1643</v>
      </c>
      <c r="SI22" s="3" t="s">
        <v>1643</v>
      </c>
      <c r="SJ22" s="3" t="s">
        <v>1643</v>
      </c>
      <c r="SK22" s="3" t="s">
        <v>1643</v>
      </c>
      <c r="SL22" s="3" t="s">
        <v>1643</v>
      </c>
      <c r="SM22" s="3" t="s">
        <v>1643</v>
      </c>
      <c r="SN22" s="3" t="s">
        <v>1643</v>
      </c>
      <c r="SO22" s="3" t="s">
        <v>1643</v>
      </c>
      <c r="SP22" s="20" t="s">
        <v>1643</v>
      </c>
      <c r="SQ22" s="13" t="s">
        <v>1643</v>
      </c>
      <c r="SR22" s="3" t="s">
        <v>1643</v>
      </c>
      <c r="SS22" s="3" t="s">
        <v>1643</v>
      </c>
      <c r="ST22" s="3" t="s">
        <v>1643</v>
      </c>
      <c r="SU22" s="3" t="s">
        <v>1643</v>
      </c>
      <c r="SV22" s="3" t="s">
        <v>1643</v>
      </c>
      <c r="SW22" s="3" t="s">
        <v>1643</v>
      </c>
      <c r="SX22" s="20" t="s">
        <v>1643</v>
      </c>
      <c r="SY22" s="13" t="s">
        <v>1643</v>
      </c>
      <c r="SZ22" s="3" t="s">
        <v>1643</v>
      </c>
      <c r="TA22" s="3" t="s">
        <v>1643</v>
      </c>
      <c r="TB22" s="3" t="s">
        <v>1643</v>
      </c>
      <c r="TC22" s="3" t="s">
        <v>1643</v>
      </c>
      <c r="TD22" s="3" t="s">
        <v>1643</v>
      </c>
      <c r="TE22" s="20" t="s">
        <v>1643</v>
      </c>
      <c r="TF22" s="13" t="s">
        <v>1643</v>
      </c>
      <c r="TG22" s="3" t="s">
        <v>1643</v>
      </c>
      <c r="TH22" s="3" t="s">
        <v>1643</v>
      </c>
      <c r="TI22" s="3" t="s">
        <v>1643</v>
      </c>
      <c r="TJ22" s="3" t="s">
        <v>1643</v>
      </c>
      <c r="TK22" s="3" t="s">
        <v>1643</v>
      </c>
      <c r="TL22" s="3" t="s">
        <v>1643</v>
      </c>
      <c r="TM22" s="3" t="s">
        <v>1643</v>
      </c>
      <c r="TN22" s="3" t="s">
        <v>1643</v>
      </c>
      <c r="TO22" s="3" t="s">
        <v>1643</v>
      </c>
      <c r="TP22" s="3" t="s">
        <v>1643</v>
      </c>
      <c r="TQ22" s="20" t="s">
        <v>1643</v>
      </c>
      <c r="TR22" s="13" t="s">
        <v>110</v>
      </c>
      <c r="TS22" s="3" t="s">
        <v>1643</v>
      </c>
      <c r="TT22" s="5" t="s">
        <v>110</v>
      </c>
      <c r="TU22" s="13" t="s">
        <v>128</v>
      </c>
      <c r="TV22" s="3" t="s">
        <v>130</v>
      </c>
      <c r="TW22" s="3" t="s">
        <v>130</v>
      </c>
      <c r="TX22" s="3" t="s">
        <v>129</v>
      </c>
      <c r="TY22" s="3" t="s">
        <v>131</v>
      </c>
      <c r="TZ22" s="3" t="s">
        <v>129</v>
      </c>
      <c r="UA22" s="3" t="s">
        <v>127</v>
      </c>
      <c r="UB22" s="3" t="s">
        <v>130</v>
      </c>
      <c r="UC22" s="3" t="s">
        <v>127</v>
      </c>
      <c r="UD22" s="3" t="s">
        <v>130</v>
      </c>
      <c r="UE22" s="3" t="s">
        <v>132</v>
      </c>
      <c r="UF22" s="3" t="s">
        <v>132</v>
      </c>
      <c r="UG22" s="3" t="s">
        <v>132</v>
      </c>
      <c r="UH22" s="3" t="s">
        <v>129</v>
      </c>
      <c r="UI22" s="3" t="s">
        <v>127</v>
      </c>
      <c r="UJ22" s="5" t="s">
        <v>1643</v>
      </c>
      <c r="UK22" s="13" t="s">
        <v>196</v>
      </c>
      <c r="UL22" s="3" t="s">
        <v>198</v>
      </c>
      <c r="UM22" s="3" t="s">
        <v>200</v>
      </c>
      <c r="UN22" s="3" t="s">
        <v>1643</v>
      </c>
      <c r="UO22" s="3" t="s">
        <v>203</v>
      </c>
      <c r="UP22" s="3" t="s">
        <v>207</v>
      </c>
      <c r="UQ22" s="3" t="s">
        <v>210</v>
      </c>
      <c r="UR22" s="5" t="s">
        <v>1643</v>
      </c>
      <c r="US22" s="13" t="s">
        <v>1643</v>
      </c>
      <c r="UT22" s="3" t="s">
        <v>232</v>
      </c>
      <c r="UU22" s="3" t="s">
        <v>1643</v>
      </c>
      <c r="UV22" s="3" t="s">
        <v>1643</v>
      </c>
      <c r="UW22" s="3" t="s">
        <v>235</v>
      </c>
      <c r="UX22" s="3" t="s">
        <v>1643</v>
      </c>
      <c r="UY22" s="3" t="s">
        <v>1643</v>
      </c>
      <c r="UZ22" s="5" t="s">
        <v>1643</v>
      </c>
      <c r="VA22" s="13" t="s">
        <v>127</v>
      </c>
      <c r="VB22" s="3" t="s">
        <v>127</v>
      </c>
      <c r="VC22" s="3" t="s">
        <v>127</v>
      </c>
      <c r="VD22" s="3" t="s">
        <v>127</v>
      </c>
      <c r="VE22" s="3" t="s">
        <v>131</v>
      </c>
      <c r="VF22" s="3" t="s">
        <v>130</v>
      </c>
      <c r="VG22" s="3" t="s">
        <v>132</v>
      </c>
      <c r="VH22" s="3" t="s">
        <v>130</v>
      </c>
      <c r="VI22" s="3" t="s">
        <v>127</v>
      </c>
      <c r="VJ22" s="3" t="s">
        <v>132</v>
      </c>
      <c r="VK22" s="3" t="s">
        <v>132</v>
      </c>
      <c r="VL22" s="3" t="s">
        <v>127</v>
      </c>
      <c r="VM22" s="3" t="s">
        <v>127</v>
      </c>
      <c r="VN22" s="3" t="s">
        <v>127</v>
      </c>
      <c r="VO22" s="3" t="s">
        <v>127</v>
      </c>
      <c r="VP22" s="3" t="s">
        <v>129</v>
      </c>
      <c r="VQ22" s="3" t="s">
        <v>127</v>
      </c>
      <c r="VR22" s="3" t="s">
        <v>129</v>
      </c>
      <c r="VS22" s="3" t="s">
        <v>129</v>
      </c>
      <c r="VT22" s="3" t="s">
        <v>127</v>
      </c>
      <c r="VU22" s="3" t="s">
        <v>129</v>
      </c>
      <c r="VV22" s="3" t="s">
        <v>131</v>
      </c>
      <c r="VW22" s="3" t="s">
        <v>130</v>
      </c>
      <c r="VX22" s="3" t="s">
        <v>130</v>
      </c>
      <c r="VY22" s="3" t="s">
        <v>132</v>
      </c>
      <c r="VZ22" s="3" t="s">
        <v>132</v>
      </c>
      <c r="WA22" s="3" t="s">
        <v>132</v>
      </c>
      <c r="WB22" s="3" t="s">
        <v>130</v>
      </c>
      <c r="WC22" s="3" t="s">
        <v>130</v>
      </c>
      <c r="WD22" s="3" t="s">
        <v>129</v>
      </c>
      <c r="WE22" s="3" t="s">
        <v>130</v>
      </c>
      <c r="WF22" s="3" t="s">
        <v>127</v>
      </c>
      <c r="WG22" s="3" t="s">
        <v>127</v>
      </c>
      <c r="WH22" s="3" t="s">
        <v>132</v>
      </c>
      <c r="WI22" s="3" t="s">
        <v>132</v>
      </c>
      <c r="WJ22" s="3" t="s">
        <v>128</v>
      </c>
      <c r="WK22" s="3" t="s">
        <v>132</v>
      </c>
      <c r="WL22" s="3" t="s">
        <v>132</v>
      </c>
      <c r="WM22" s="3" t="s">
        <v>131</v>
      </c>
      <c r="WN22" s="3" t="s">
        <v>132</v>
      </c>
      <c r="WO22" s="3" t="s">
        <v>129</v>
      </c>
      <c r="WP22" s="3" t="s">
        <v>131</v>
      </c>
      <c r="WQ22" s="3" t="s">
        <v>132</v>
      </c>
      <c r="WR22" s="3" t="s">
        <v>127</v>
      </c>
      <c r="WS22" s="3" t="s">
        <v>129</v>
      </c>
      <c r="WT22" s="3" t="s">
        <v>127</v>
      </c>
      <c r="WU22" s="3" t="s">
        <v>127</v>
      </c>
      <c r="WV22" s="3" t="s">
        <v>127</v>
      </c>
      <c r="WW22" s="3" t="s">
        <v>127</v>
      </c>
      <c r="WX22" s="3" t="s">
        <v>127</v>
      </c>
      <c r="WY22" s="3" t="s">
        <v>127</v>
      </c>
      <c r="WZ22" s="3" t="s">
        <v>132</v>
      </c>
      <c r="XA22" s="3" t="s">
        <v>127</v>
      </c>
      <c r="XB22" s="3" t="s">
        <v>1643</v>
      </c>
      <c r="XC22" s="3" t="s">
        <v>129</v>
      </c>
      <c r="XD22" s="3" t="s">
        <v>127</v>
      </c>
      <c r="XE22" s="3" t="s">
        <v>127</v>
      </c>
      <c r="XF22" s="3" t="s">
        <v>127</v>
      </c>
      <c r="XG22" s="3" t="s">
        <v>127</v>
      </c>
      <c r="XH22" s="3" t="s">
        <v>127</v>
      </c>
      <c r="XI22" s="3" t="s">
        <v>127</v>
      </c>
      <c r="XJ22" s="3" t="s">
        <v>127</v>
      </c>
      <c r="XK22" s="3" t="s">
        <v>127</v>
      </c>
      <c r="XL22" s="3" t="s">
        <v>127</v>
      </c>
      <c r="XM22" s="5" t="s">
        <v>1643</v>
      </c>
      <c r="XN22" s="13" t="s">
        <v>353</v>
      </c>
      <c r="XO22" s="3" t="s">
        <v>354</v>
      </c>
      <c r="XP22" s="3" t="s">
        <v>355</v>
      </c>
      <c r="XQ22" s="3" t="s">
        <v>1643</v>
      </c>
      <c r="XR22" s="3" t="s">
        <v>1643</v>
      </c>
      <c r="XS22" s="3" t="s">
        <v>111</v>
      </c>
      <c r="XT22" s="5" t="s">
        <v>1643</v>
      </c>
      <c r="XU22" s="13" t="s">
        <v>111</v>
      </c>
      <c r="XV22" s="3" t="s">
        <v>1643</v>
      </c>
      <c r="XW22" s="3" t="s">
        <v>1643</v>
      </c>
      <c r="XX22" s="3" t="s">
        <v>111</v>
      </c>
      <c r="XY22" s="3" t="s">
        <v>1643</v>
      </c>
      <c r="XZ22" s="3" t="s">
        <v>1643</v>
      </c>
      <c r="YA22" s="3" t="s">
        <v>1643</v>
      </c>
      <c r="YB22" s="3" t="s">
        <v>1643</v>
      </c>
      <c r="YC22" s="3" t="s">
        <v>1643</v>
      </c>
      <c r="YD22" s="3" t="s">
        <v>111</v>
      </c>
      <c r="YE22" s="3" t="s">
        <v>1643</v>
      </c>
      <c r="YF22" s="3" t="s">
        <v>1643</v>
      </c>
      <c r="YG22" s="3" t="s">
        <v>1643</v>
      </c>
      <c r="YH22" s="3" t="s">
        <v>111</v>
      </c>
      <c r="YI22" s="3" t="s">
        <v>1643</v>
      </c>
      <c r="YJ22" s="3" t="s">
        <v>1643</v>
      </c>
      <c r="YK22" s="3" t="s">
        <v>110</v>
      </c>
      <c r="YL22" s="3" t="s">
        <v>111</v>
      </c>
      <c r="YM22" s="3" t="s">
        <v>1643</v>
      </c>
      <c r="YN22" s="3" t="s">
        <v>110</v>
      </c>
      <c r="YO22" s="3" t="s">
        <v>111</v>
      </c>
      <c r="YP22" s="3" t="s">
        <v>1643</v>
      </c>
      <c r="YQ22" s="3" t="s">
        <v>110</v>
      </c>
      <c r="YR22" s="3" t="s">
        <v>111</v>
      </c>
      <c r="YS22" s="3" t="s">
        <v>1643</v>
      </c>
      <c r="YT22" s="3" t="s">
        <v>110</v>
      </c>
      <c r="YU22" s="3" t="s">
        <v>111</v>
      </c>
      <c r="YV22" s="3" t="s">
        <v>1643</v>
      </c>
      <c r="YW22" s="3" t="s">
        <v>111</v>
      </c>
      <c r="YX22" s="3" t="s">
        <v>1643</v>
      </c>
      <c r="YY22" s="3" t="s">
        <v>1643</v>
      </c>
      <c r="YZ22" s="3" t="s">
        <v>1643</v>
      </c>
      <c r="ZA22" s="3" t="s">
        <v>111</v>
      </c>
      <c r="ZB22" s="3" t="s">
        <v>1643</v>
      </c>
      <c r="ZC22" s="3" t="s">
        <v>1643</v>
      </c>
      <c r="ZD22" s="5" t="s">
        <v>1643</v>
      </c>
      <c r="ZE22" s="3" t="s">
        <v>462</v>
      </c>
      <c r="ZF22" s="3" t="s">
        <v>461</v>
      </c>
      <c r="ZG22" s="3" t="s">
        <v>459</v>
      </c>
      <c r="ZH22" s="18" t="s">
        <v>110</v>
      </c>
      <c r="ZI22" s="13" t="s">
        <v>1643</v>
      </c>
      <c r="ZJ22" s="3" t="s">
        <v>484</v>
      </c>
      <c r="ZK22" s="3" t="s">
        <v>1643</v>
      </c>
      <c r="ZL22" s="3" t="s">
        <v>1643</v>
      </c>
      <c r="ZM22" s="3" t="s">
        <v>1643</v>
      </c>
      <c r="ZN22" s="3" t="s">
        <v>495</v>
      </c>
      <c r="ZO22" s="3" t="s">
        <v>496</v>
      </c>
      <c r="ZP22" s="3" t="s">
        <v>497</v>
      </c>
      <c r="ZQ22" s="3" t="s">
        <v>498</v>
      </c>
      <c r="ZR22" s="5" t="s">
        <v>1643</v>
      </c>
      <c r="ZS22" s="13" t="s">
        <v>110</v>
      </c>
      <c r="ZT22" s="3" t="s">
        <v>110</v>
      </c>
      <c r="ZU22" s="3" t="s">
        <v>110</v>
      </c>
      <c r="ZV22" s="3" t="s">
        <v>110</v>
      </c>
      <c r="ZW22" s="3" t="s">
        <v>111</v>
      </c>
      <c r="ZX22" s="3" t="s">
        <v>1643</v>
      </c>
      <c r="ZY22" s="3" t="s">
        <v>1643</v>
      </c>
      <c r="ZZ22" s="3" t="s">
        <v>1643</v>
      </c>
      <c r="AAA22" s="5" t="s">
        <v>1643</v>
      </c>
      <c r="AAB22" s="13" t="s">
        <v>111</v>
      </c>
      <c r="AAC22" s="5" t="s">
        <v>1643</v>
      </c>
      <c r="AAD22" s="13" t="s">
        <v>520</v>
      </c>
      <c r="AAE22" s="3" t="s">
        <v>110</v>
      </c>
      <c r="AAF22" s="3" t="s">
        <v>110</v>
      </c>
      <c r="AAG22" s="3" t="s">
        <v>110</v>
      </c>
      <c r="AAH22" s="3" t="s">
        <v>1643</v>
      </c>
      <c r="AAI22" s="3" t="s">
        <v>1643</v>
      </c>
      <c r="AAJ22" s="5" t="s">
        <v>110</v>
      </c>
      <c r="AAK22" s="13" t="s">
        <v>111</v>
      </c>
      <c r="AAL22" s="13" t="s">
        <v>1643</v>
      </c>
      <c r="AAM22" s="3" t="s">
        <v>1643</v>
      </c>
      <c r="AAN22" s="3" t="s">
        <v>1643</v>
      </c>
      <c r="AAO22" s="3" t="s">
        <v>1643</v>
      </c>
      <c r="AAP22" s="3" t="s">
        <v>1643</v>
      </c>
      <c r="AAQ22" s="20"/>
      <c r="AAR22" s="5" t="s">
        <v>1643</v>
      </c>
      <c r="AAS22" s="13" t="s">
        <v>1643</v>
      </c>
      <c r="AAT22" s="3" t="s">
        <v>1643</v>
      </c>
      <c r="AAU22" s="3" t="s">
        <v>1643</v>
      </c>
      <c r="AAV22" s="3" t="s">
        <v>1643</v>
      </c>
      <c r="AAW22" s="3" t="s">
        <v>1643</v>
      </c>
      <c r="AAX22" s="3" t="s">
        <v>1643</v>
      </c>
      <c r="AAY22" s="5" t="s">
        <v>1643</v>
      </c>
      <c r="AAZ22" s="13" t="s">
        <v>1643</v>
      </c>
      <c r="ABA22" s="3" t="s">
        <v>1643</v>
      </c>
      <c r="ABB22" s="3" t="s">
        <v>1643</v>
      </c>
      <c r="ABC22" s="3" t="s">
        <v>1643</v>
      </c>
      <c r="ABD22" s="3" t="s">
        <v>1643</v>
      </c>
      <c r="ABE22" s="3" t="s">
        <v>1643</v>
      </c>
      <c r="ABF22" s="5" t="s">
        <v>1643</v>
      </c>
      <c r="ABG22" s="13" t="s">
        <v>1643</v>
      </c>
      <c r="ABH22" s="3" t="s">
        <v>1643</v>
      </c>
      <c r="ABI22" s="3" t="s">
        <v>1643</v>
      </c>
      <c r="ABJ22" s="3" t="s">
        <v>1643</v>
      </c>
      <c r="ABK22" s="3" t="s">
        <v>1643</v>
      </c>
      <c r="ABL22" s="3" t="s">
        <v>1643</v>
      </c>
      <c r="ABM22" s="5" t="s">
        <v>1643</v>
      </c>
      <c r="ABN22" s="13" t="s">
        <v>1643</v>
      </c>
      <c r="ABO22" s="3" t="s">
        <v>1643</v>
      </c>
      <c r="ABP22" s="3" t="s">
        <v>1643</v>
      </c>
      <c r="ABQ22" s="3" t="s">
        <v>1643</v>
      </c>
      <c r="ABR22" s="3" t="s">
        <v>1643</v>
      </c>
      <c r="ABS22" s="3" t="s">
        <v>1643</v>
      </c>
      <c r="ABT22" s="3" t="s">
        <v>1643</v>
      </c>
      <c r="ABU22" s="3" t="s">
        <v>1643</v>
      </c>
      <c r="ABV22" s="5" t="s">
        <v>1643</v>
      </c>
      <c r="ABW22" s="13" t="s">
        <v>110</v>
      </c>
      <c r="ABX22" s="3" t="s">
        <v>546</v>
      </c>
      <c r="ABY22" s="3" t="s">
        <v>1643</v>
      </c>
      <c r="ABZ22" s="3" t="s">
        <v>1643</v>
      </c>
      <c r="ACA22" s="3" t="s">
        <v>1643</v>
      </c>
      <c r="ACB22" s="5" t="s">
        <v>545</v>
      </c>
      <c r="ACC22" s="13" t="s">
        <v>546</v>
      </c>
      <c r="ACD22" s="3" t="s">
        <v>1643</v>
      </c>
      <c r="ACE22" s="3" t="s">
        <v>1643</v>
      </c>
      <c r="ACF22" s="3" t="s">
        <v>545</v>
      </c>
      <c r="ACG22" s="5"/>
      <c r="ACH22" s="13" t="s">
        <v>546</v>
      </c>
      <c r="ACI22" s="3" t="s">
        <v>1643</v>
      </c>
      <c r="ACJ22" s="3" t="s">
        <v>1643</v>
      </c>
      <c r="ACK22" s="3"/>
      <c r="ACL22" s="5" t="s">
        <v>545</v>
      </c>
      <c r="ACM22" s="13" t="s">
        <v>1643</v>
      </c>
      <c r="ACN22" s="3" t="s">
        <v>1643</v>
      </c>
      <c r="ACO22" s="3" t="s">
        <v>140</v>
      </c>
      <c r="ACP22" s="3" t="s">
        <v>144</v>
      </c>
      <c r="ACQ22" s="3" t="s">
        <v>156</v>
      </c>
      <c r="ACR22" s="3" t="s">
        <v>1643</v>
      </c>
      <c r="ACS22" s="3" t="s">
        <v>1643</v>
      </c>
      <c r="ACT22" s="3" t="s">
        <v>1643</v>
      </c>
      <c r="ACU22" s="20" t="s">
        <v>1643</v>
      </c>
      <c r="ACV22" s="13" t="s">
        <v>111</v>
      </c>
      <c r="ACW22" s="3" t="s">
        <v>1643</v>
      </c>
      <c r="ACX22" s="3" t="s">
        <v>1643</v>
      </c>
      <c r="ACY22" s="3" t="s">
        <v>1643</v>
      </c>
      <c r="ACZ22" s="3" t="s">
        <v>1643</v>
      </c>
      <c r="ADA22" s="5" t="s">
        <v>1643</v>
      </c>
      <c r="ADB22" s="13" t="s">
        <v>1643</v>
      </c>
      <c r="ADC22" s="8" t="s">
        <v>1643</v>
      </c>
      <c r="ADD22" s="3" t="s">
        <v>1643</v>
      </c>
      <c r="ADE22" s="3" t="s">
        <v>1643</v>
      </c>
      <c r="ADF22" s="5" t="s">
        <v>1643</v>
      </c>
      <c r="ADG22" s="13" t="s">
        <v>1643</v>
      </c>
      <c r="ADH22" s="8" t="s">
        <v>1643</v>
      </c>
      <c r="ADI22" s="3" t="s">
        <v>1643</v>
      </c>
      <c r="ADJ22" s="3" t="s">
        <v>1643</v>
      </c>
      <c r="ADK22" s="5" t="s">
        <v>1643</v>
      </c>
      <c r="ADL22" s="13" t="s">
        <v>1643</v>
      </c>
      <c r="ADM22" s="8" t="s">
        <v>1643</v>
      </c>
      <c r="ADN22" s="3" t="s">
        <v>1643</v>
      </c>
      <c r="ADO22" s="3" t="s">
        <v>1643</v>
      </c>
      <c r="ADP22" s="5" t="s">
        <v>1643</v>
      </c>
      <c r="ADQ22" s="13" t="s">
        <v>1643</v>
      </c>
      <c r="ADR22" s="3" t="s">
        <v>1643</v>
      </c>
      <c r="ADS22" s="3" t="s">
        <v>1643</v>
      </c>
      <c r="ADT22" s="3" t="s">
        <v>1643</v>
      </c>
      <c r="ADU22" s="3" t="s">
        <v>1643</v>
      </c>
      <c r="ADV22" s="3" t="s">
        <v>1643</v>
      </c>
      <c r="ADW22" s="3" t="s">
        <v>1643</v>
      </c>
      <c r="ADX22" s="3" t="s">
        <v>1643</v>
      </c>
      <c r="ADY22" s="5" t="s">
        <v>1643</v>
      </c>
      <c r="ADZ22" s="13" t="s">
        <v>1643</v>
      </c>
      <c r="AEA22" s="3" t="s">
        <v>1643</v>
      </c>
      <c r="AEB22" s="3" t="s">
        <v>1643</v>
      </c>
      <c r="AEC22" s="3" t="s">
        <v>1643</v>
      </c>
      <c r="AED22" s="3" t="s">
        <v>1643</v>
      </c>
      <c r="AEE22" s="3" t="s">
        <v>1643</v>
      </c>
      <c r="AEF22" s="5" t="s">
        <v>1643</v>
      </c>
      <c r="AEG22" s="13" t="s">
        <v>1643</v>
      </c>
      <c r="AEH22" s="3" t="s">
        <v>1643</v>
      </c>
      <c r="AEI22" s="3" t="s">
        <v>1643</v>
      </c>
      <c r="AEJ22" s="3" t="s">
        <v>1643</v>
      </c>
      <c r="AEK22" s="5" t="s">
        <v>1643</v>
      </c>
      <c r="AEL22" s="18" t="s">
        <v>615</v>
      </c>
    </row>
    <row r="23" spans="1:818" ht="101.5" x14ac:dyDescent="0.35">
      <c r="A23" s="1">
        <v>45619.648796296293</v>
      </c>
      <c r="B23" s="2">
        <v>45619.657048611109</v>
      </c>
      <c r="C23" s="4">
        <v>100</v>
      </c>
      <c r="D23" s="4">
        <v>712</v>
      </c>
      <c r="E23" s="3" t="s">
        <v>1640</v>
      </c>
      <c r="F23" s="2">
        <v>45619.657062928243</v>
      </c>
      <c r="G23" s="3" t="s">
        <v>1688</v>
      </c>
      <c r="H23" s="4">
        <v>0.89999997615814209</v>
      </c>
      <c r="I23" s="3" t="s">
        <v>1642</v>
      </c>
      <c r="J23" s="3" t="s">
        <v>1642</v>
      </c>
      <c r="K23" s="3" t="s">
        <v>1642</v>
      </c>
      <c r="L23" s="3" t="s">
        <v>1642</v>
      </c>
      <c r="M23" s="3" t="s">
        <v>1642</v>
      </c>
      <c r="N23" s="3" t="s">
        <v>1642</v>
      </c>
      <c r="O23" s="3" t="s">
        <v>110</v>
      </c>
      <c r="P23" s="3" t="s">
        <v>1643</v>
      </c>
      <c r="Q23" s="3" t="s">
        <v>1643</v>
      </c>
      <c r="R23" s="20" t="s">
        <v>110</v>
      </c>
      <c r="S23" s="127">
        <v>53</v>
      </c>
      <c r="T23" s="124"/>
      <c r="U23" s="3"/>
      <c r="V23" s="3" t="s">
        <v>20</v>
      </c>
      <c r="W23" s="3" t="s">
        <v>111</v>
      </c>
      <c r="X23" s="3" t="s">
        <v>45</v>
      </c>
      <c r="Y23" s="3" t="s">
        <v>104</v>
      </c>
      <c r="Z23" s="3" t="s">
        <v>16</v>
      </c>
      <c r="AA23" s="405">
        <v>101</v>
      </c>
      <c r="AB23" s="3" t="s">
        <v>25</v>
      </c>
      <c r="AC23" s="3" t="s">
        <v>110</v>
      </c>
      <c r="AD23" s="3" t="s">
        <v>1643</v>
      </c>
      <c r="AE23" s="13" t="s">
        <v>1643</v>
      </c>
      <c r="AF23" s="20" t="s">
        <v>1643</v>
      </c>
      <c r="AG23" s="18" t="s">
        <v>1643</v>
      </c>
      <c r="AH23" s="13"/>
      <c r="AI23" s="31"/>
      <c r="AJ23" s="13" t="s">
        <v>1643</v>
      </c>
      <c r="AK23" s="3" t="s">
        <v>1643</v>
      </c>
      <c r="AL23" s="3" t="s">
        <v>1643</v>
      </c>
      <c r="AM23" s="3" t="s">
        <v>1643</v>
      </c>
      <c r="AN23" s="3" t="s">
        <v>1643</v>
      </c>
      <c r="AO23" s="3" t="s">
        <v>1643</v>
      </c>
      <c r="AP23" s="3" t="s">
        <v>1643</v>
      </c>
      <c r="AQ23" s="3" t="s">
        <v>1643</v>
      </c>
      <c r="AR23" s="3" t="s">
        <v>1643</v>
      </c>
      <c r="AS23" s="3" t="s">
        <v>1643</v>
      </c>
      <c r="AT23" s="3" t="s">
        <v>1643</v>
      </c>
      <c r="AU23" s="3" t="s">
        <v>1643</v>
      </c>
      <c r="AV23" s="3" t="s">
        <v>1643</v>
      </c>
      <c r="AW23" s="3" t="s">
        <v>1643</v>
      </c>
      <c r="AX23" s="3" t="s">
        <v>1643</v>
      </c>
      <c r="AY23" s="3" t="s">
        <v>1643</v>
      </c>
      <c r="AZ23" s="3" t="s">
        <v>1643</v>
      </c>
      <c r="BA23" s="3" t="s">
        <v>1643</v>
      </c>
      <c r="BB23" s="3" t="s">
        <v>1643</v>
      </c>
      <c r="BC23" s="3" t="s">
        <v>1643</v>
      </c>
      <c r="BD23" s="3" t="s">
        <v>1643</v>
      </c>
      <c r="BE23" s="3" t="s">
        <v>1643</v>
      </c>
      <c r="BF23" s="3" t="s">
        <v>1643</v>
      </c>
      <c r="BG23" s="3" t="s">
        <v>1643</v>
      </c>
      <c r="BH23" s="3" t="s">
        <v>1643</v>
      </c>
      <c r="BI23" s="3" t="s">
        <v>1643</v>
      </c>
      <c r="BJ23" s="3" t="s">
        <v>1643</v>
      </c>
      <c r="BK23" s="3" t="s">
        <v>1643</v>
      </c>
      <c r="BL23" s="3" t="s">
        <v>1643</v>
      </c>
      <c r="BM23" s="3" t="s">
        <v>1643</v>
      </c>
      <c r="BN23" s="3" t="s">
        <v>1643</v>
      </c>
      <c r="BO23" s="3" t="s">
        <v>1643</v>
      </c>
      <c r="BP23" s="3" t="s">
        <v>1643</v>
      </c>
      <c r="BQ23" s="3" t="s">
        <v>1643</v>
      </c>
      <c r="BR23" s="3" t="s">
        <v>1643</v>
      </c>
      <c r="BS23" s="3" t="s">
        <v>1643</v>
      </c>
      <c r="BT23" s="3" t="s">
        <v>1643</v>
      </c>
      <c r="BU23" s="3" t="s">
        <v>1643</v>
      </c>
      <c r="BV23" s="3" t="s">
        <v>1643</v>
      </c>
      <c r="BW23" s="3" t="s">
        <v>1643</v>
      </c>
      <c r="BX23" s="3" t="s">
        <v>1643</v>
      </c>
      <c r="BY23" s="3" t="s">
        <v>1643</v>
      </c>
      <c r="BZ23" s="20" t="s">
        <v>1643</v>
      </c>
      <c r="CA23" s="8" t="s">
        <v>1643</v>
      </c>
      <c r="CB23" s="3" t="s">
        <v>1643</v>
      </c>
      <c r="CC23" s="3" t="s">
        <v>1643</v>
      </c>
      <c r="CD23" s="3" t="s">
        <v>1643</v>
      </c>
      <c r="CE23" s="3" t="s">
        <v>1643</v>
      </c>
      <c r="CF23" s="3" t="s">
        <v>1643</v>
      </c>
      <c r="CG23" s="3" t="s">
        <v>1643</v>
      </c>
      <c r="CH23" s="3" t="s">
        <v>1643</v>
      </c>
      <c r="CI23" s="3" t="s">
        <v>1643</v>
      </c>
      <c r="CJ23" s="3" t="s">
        <v>1643</v>
      </c>
      <c r="CK23" s="3" t="s">
        <v>1643</v>
      </c>
      <c r="CL23" s="3" t="s">
        <v>1643</v>
      </c>
      <c r="CM23" s="3" t="s">
        <v>1643</v>
      </c>
      <c r="CN23" s="3" t="s">
        <v>1643</v>
      </c>
      <c r="CO23" s="3" t="s">
        <v>1643</v>
      </c>
      <c r="CP23" s="5" t="s">
        <v>1643</v>
      </c>
      <c r="CQ23" s="13" t="s">
        <v>1643</v>
      </c>
      <c r="CR23" s="3" t="s">
        <v>1643</v>
      </c>
      <c r="CS23" s="3" t="s">
        <v>1643</v>
      </c>
      <c r="CT23" s="3" t="s">
        <v>1643</v>
      </c>
      <c r="CU23" s="3" t="s">
        <v>1643</v>
      </c>
      <c r="CV23" s="3" t="s">
        <v>1643</v>
      </c>
      <c r="CW23" s="3" t="s">
        <v>1643</v>
      </c>
      <c r="CX23" s="5" t="s">
        <v>1643</v>
      </c>
      <c r="CY23" s="13" t="s">
        <v>1643</v>
      </c>
      <c r="CZ23" s="3" t="s">
        <v>1643</v>
      </c>
      <c r="DA23" s="3" t="s">
        <v>1643</v>
      </c>
      <c r="DB23" s="3" t="s">
        <v>1643</v>
      </c>
      <c r="DC23" s="3" t="s">
        <v>1643</v>
      </c>
      <c r="DD23" s="3" t="s">
        <v>1643</v>
      </c>
      <c r="DE23" s="3" t="s">
        <v>1643</v>
      </c>
      <c r="DF23" s="5" t="s">
        <v>1643</v>
      </c>
      <c r="DG23" s="13" t="s">
        <v>1643</v>
      </c>
      <c r="DH23" s="3" t="s">
        <v>1643</v>
      </c>
      <c r="DI23" s="3" t="s">
        <v>1643</v>
      </c>
      <c r="DJ23" s="5" t="s">
        <v>1643</v>
      </c>
      <c r="DK23" s="13" t="s">
        <v>1643</v>
      </c>
      <c r="DL23" s="3" t="s">
        <v>1643</v>
      </c>
      <c r="DM23" s="3" t="s">
        <v>1643</v>
      </c>
      <c r="DN23" s="5" t="s">
        <v>1643</v>
      </c>
      <c r="DO23" s="13" t="s">
        <v>1643</v>
      </c>
      <c r="DP23" s="5" t="s">
        <v>1643</v>
      </c>
      <c r="DQ23" s="13" t="s">
        <v>1643</v>
      </c>
      <c r="DR23" s="3" t="s">
        <v>1643</v>
      </c>
      <c r="DS23" s="3" t="s">
        <v>1643</v>
      </c>
      <c r="DT23" s="5" t="s">
        <v>1643</v>
      </c>
      <c r="DU23" s="13" t="s">
        <v>1643</v>
      </c>
      <c r="DV23" s="3" t="s">
        <v>1643</v>
      </c>
      <c r="DW23" s="3" t="s">
        <v>1643</v>
      </c>
      <c r="DX23" s="3" t="s">
        <v>1643</v>
      </c>
      <c r="DY23" s="5" t="s">
        <v>1643</v>
      </c>
      <c r="DZ23" s="13" t="s">
        <v>1643</v>
      </c>
      <c r="EA23" s="3" t="s">
        <v>1643</v>
      </c>
      <c r="EB23" s="3" t="s">
        <v>1643</v>
      </c>
      <c r="EC23" s="3" t="s">
        <v>1643</v>
      </c>
      <c r="ED23" s="3" t="s">
        <v>1643</v>
      </c>
      <c r="EE23" s="3" t="s">
        <v>1643</v>
      </c>
      <c r="EF23" s="5" t="s">
        <v>1643</v>
      </c>
      <c r="EG23" s="13" t="s">
        <v>1643</v>
      </c>
      <c r="EH23" s="3" t="s">
        <v>1643</v>
      </c>
      <c r="EI23" s="3" t="s">
        <v>1643</v>
      </c>
      <c r="EJ23" s="3" t="s">
        <v>1643</v>
      </c>
      <c r="EK23" s="3" t="s">
        <v>1643</v>
      </c>
      <c r="EL23" s="20" t="s">
        <v>1643</v>
      </c>
      <c r="EM23" s="13" t="s">
        <v>1643</v>
      </c>
      <c r="EN23" s="3" t="s">
        <v>1643</v>
      </c>
      <c r="EO23" s="3" t="s">
        <v>1643</v>
      </c>
      <c r="EP23" s="3" t="s">
        <v>1643</v>
      </c>
      <c r="EQ23" s="3" t="s">
        <v>1643</v>
      </c>
      <c r="ER23" s="3" t="s">
        <v>1643</v>
      </c>
      <c r="ES23" s="3" t="s">
        <v>1643</v>
      </c>
      <c r="ET23" s="3" t="s">
        <v>1643</v>
      </c>
      <c r="EU23" s="3" t="s">
        <v>1643</v>
      </c>
      <c r="EV23" s="3" t="s">
        <v>1643</v>
      </c>
      <c r="EW23" s="3" t="s">
        <v>1643</v>
      </c>
      <c r="EX23" s="3" t="s">
        <v>1643</v>
      </c>
      <c r="EY23" s="3" t="s">
        <v>1643</v>
      </c>
      <c r="EZ23" s="5" t="s">
        <v>1643</v>
      </c>
      <c r="FA23" s="8" t="s">
        <v>1643</v>
      </c>
      <c r="FB23" s="3" t="s">
        <v>1643</v>
      </c>
      <c r="FC23" s="3" t="s">
        <v>1643</v>
      </c>
      <c r="FD23" s="3" t="s">
        <v>1643</v>
      </c>
      <c r="FE23" s="3" t="s">
        <v>1643</v>
      </c>
      <c r="FF23" s="3" t="s">
        <v>1643</v>
      </c>
      <c r="FG23" s="3" t="s">
        <v>1643</v>
      </c>
      <c r="FH23" s="3" t="s">
        <v>1643</v>
      </c>
      <c r="FI23" s="5" t="s">
        <v>1643</v>
      </c>
      <c r="FJ23" s="8" t="s">
        <v>1643</v>
      </c>
      <c r="FK23" s="3" t="s">
        <v>1643</v>
      </c>
      <c r="FL23" s="3" t="s">
        <v>1643</v>
      </c>
      <c r="FM23" s="5" t="s">
        <v>1643</v>
      </c>
      <c r="FN23" s="8" t="s">
        <v>1643</v>
      </c>
      <c r="FO23" s="3" t="s">
        <v>1643</v>
      </c>
      <c r="FP23" s="3" t="s">
        <v>1643</v>
      </c>
      <c r="FQ23" s="5" t="s">
        <v>1643</v>
      </c>
      <c r="FR23" s="16" t="s">
        <v>1643</v>
      </c>
      <c r="FS23" s="13" t="s">
        <v>1643</v>
      </c>
      <c r="FT23" s="3" t="s">
        <v>1643</v>
      </c>
      <c r="FU23" s="3" t="s">
        <v>1643</v>
      </c>
      <c r="FV23" s="3" t="s">
        <v>1643</v>
      </c>
      <c r="FW23" s="20" t="s">
        <v>1643</v>
      </c>
      <c r="FX23" s="13" t="s">
        <v>1643</v>
      </c>
      <c r="FY23" s="3" t="s">
        <v>1643</v>
      </c>
      <c r="FZ23" s="3" t="s">
        <v>1643</v>
      </c>
      <c r="GA23" s="3" t="s">
        <v>1643</v>
      </c>
      <c r="GB23" s="3" t="s">
        <v>1643</v>
      </c>
      <c r="GC23" s="3" t="s">
        <v>1643</v>
      </c>
      <c r="GD23" s="3" t="s">
        <v>1643</v>
      </c>
      <c r="GE23" s="3" t="s">
        <v>1643</v>
      </c>
      <c r="GF23" s="3" t="s">
        <v>1643</v>
      </c>
      <c r="GG23" s="3" t="s">
        <v>1643</v>
      </c>
      <c r="GH23" s="20" t="s">
        <v>1643</v>
      </c>
      <c r="GI23" s="18" t="s">
        <v>1643</v>
      </c>
      <c r="GJ23" s="8" t="s">
        <v>1643</v>
      </c>
      <c r="GK23" s="3" t="s">
        <v>1643</v>
      </c>
      <c r="GL23" s="3" t="s">
        <v>1643</v>
      </c>
      <c r="GM23" s="3" t="s">
        <v>1643</v>
      </c>
      <c r="GN23" s="3" t="s">
        <v>1643</v>
      </c>
      <c r="GO23" s="3" t="s">
        <v>1643</v>
      </c>
      <c r="GP23" s="3" t="s">
        <v>1643</v>
      </c>
      <c r="GQ23" s="3" t="s">
        <v>1643</v>
      </c>
      <c r="GR23" s="3" t="s">
        <v>1643</v>
      </c>
      <c r="GS23" s="20" t="s">
        <v>1643</v>
      </c>
      <c r="GT23" s="13" t="s">
        <v>1643</v>
      </c>
      <c r="GU23" s="3" t="s">
        <v>1643</v>
      </c>
      <c r="GV23" s="3" t="s">
        <v>1643</v>
      </c>
      <c r="GW23" s="3" t="s">
        <v>1643</v>
      </c>
      <c r="GX23" s="3" t="s">
        <v>1643</v>
      </c>
      <c r="GY23" s="3" t="s">
        <v>1643</v>
      </c>
      <c r="GZ23" s="3" t="s">
        <v>1643</v>
      </c>
      <c r="HA23" s="3" t="s">
        <v>1643</v>
      </c>
      <c r="HB23" s="3" t="s">
        <v>1643</v>
      </c>
      <c r="HC23" s="3" t="s">
        <v>1643</v>
      </c>
      <c r="HD23" s="3" t="s">
        <v>1643</v>
      </c>
      <c r="HE23" s="3" t="s">
        <v>1643</v>
      </c>
      <c r="HF23" s="3" t="s">
        <v>1643</v>
      </c>
      <c r="HG23" s="3" t="s">
        <v>1643</v>
      </c>
      <c r="HH23" s="3" t="s">
        <v>1643</v>
      </c>
      <c r="HI23" s="5" t="s">
        <v>1643</v>
      </c>
      <c r="HJ23" s="13" t="s">
        <v>1643</v>
      </c>
      <c r="HK23" s="3" t="s">
        <v>1643</v>
      </c>
      <c r="HL23" s="3" t="s">
        <v>1643</v>
      </c>
      <c r="HM23" s="3" t="s">
        <v>1643</v>
      </c>
      <c r="HN23" s="3" t="s">
        <v>1643</v>
      </c>
      <c r="HO23" s="3" t="s">
        <v>1643</v>
      </c>
      <c r="HP23" s="3" t="s">
        <v>1643</v>
      </c>
      <c r="HQ23" s="5" t="s">
        <v>1643</v>
      </c>
      <c r="HR23" s="13" t="s">
        <v>1643</v>
      </c>
      <c r="HS23" s="3" t="s">
        <v>1643</v>
      </c>
      <c r="HT23" s="3" t="s">
        <v>1643</v>
      </c>
      <c r="HU23" s="3" t="s">
        <v>1643</v>
      </c>
      <c r="HV23" s="3" t="s">
        <v>1643</v>
      </c>
      <c r="HW23" s="3" t="s">
        <v>1643</v>
      </c>
      <c r="HX23" s="3" t="s">
        <v>1643</v>
      </c>
      <c r="HY23" s="3" t="s">
        <v>1643</v>
      </c>
      <c r="HZ23" s="3" t="s">
        <v>1643</v>
      </c>
      <c r="IA23" s="3" t="s">
        <v>1643</v>
      </c>
      <c r="IB23" s="5" t="s">
        <v>1643</v>
      </c>
      <c r="IC23" s="13" t="s">
        <v>1643</v>
      </c>
      <c r="ID23" s="3" t="s">
        <v>1643</v>
      </c>
      <c r="IE23" s="3" t="s">
        <v>1643</v>
      </c>
      <c r="IF23" s="3" t="s">
        <v>1643</v>
      </c>
      <c r="IG23" s="3" t="s">
        <v>1643</v>
      </c>
      <c r="IH23" s="3" t="s">
        <v>1643</v>
      </c>
      <c r="II23" s="3" t="s">
        <v>1643</v>
      </c>
      <c r="IJ23" s="3" t="s">
        <v>1643</v>
      </c>
      <c r="IK23" s="3" t="s">
        <v>1643</v>
      </c>
      <c r="IL23" s="3" t="s">
        <v>1643</v>
      </c>
      <c r="IM23" s="3" t="s">
        <v>1643</v>
      </c>
      <c r="IN23" s="3" t="s">
        <v>1643</v>
      </c>
      <c r="IO23" s="3" t="s">
        <v>1643</v>
      </c>
      <c r="IP23" s="3" t="s">
        <v>1643</v>
      </c>
      <c r="IQ23" s="3" t="s">
        <v>1643</v>
      </c>
      <c r="IR23" s="3" t="s">
        <v>1643</v>
      </c>
      <c r="IS23" s="3" t="s">
        <v>1643</v>
      </c>
      <c r="IT23" s="3" t="s">
        <v>1643</v>
      </c>
      <c r="IU23" s="3" t="s">
        <v>1643</v>
      </c>
      <c r="IV23" s="3" t="s">
        <v>1643</v>
      </c>
      <c r="IW23" s="3" t="s">
        <v>1643</v>
      </c>
      <c r="IX23" s="3" t="s">
        <v>1643</v>
      </c>
      <c r="IY23" s="3" t="s">
        <v>1643</v>
      </c>
      <c r="IZ23" s="3" t="s">
        <v>1643</v>
      </c>
      <c r="JA23" s="3" t="s">
        <v>1643</v>
      </c>
      <c r="JB23" s="3" t="s">
        <v>1643</v>
      </c>
      <c r="JC23" s="3" t="s">
        <v>1643</v>
      </c>
      <c r="JD23" s="3" t="s">
        <v>1643</v>
      </c>
      <c r="JE23" s="3" t="s">
        <v>1643</v>
      </c>
      <c r="JF23" s="3" t="s">
        <v>1643</v>
      </c>
      <c r="JG23" s="3" t="s">
        <v>1643</v>
      </c>
      <c r="JH23" s="3" t="s">
        <v>1643</v>
      </c>
      <c r="JI23" s="3" t="s">
        <v>1643</v>
      </c>
      <c r="JJ23" s="3" t="s">
        <v>1643</v>
      </c>
      <c r="JK23" s="3" t="s">
        <v>1643</v>
      </c>
      <c r="JL23" s="3" t="s">
        <v>1643</v>
      </c>
      <c r="JM23" s="3" t="s">
        <v>1643</v>
      </c>
      <c r="JN23" s="3" t="s">
        <v>1643</v>
      </c>
      <c r="JO23" s="3" t="s">
        <v>1643</v>
      </c>
      <c r="JP23" s="3" t="s">
        <v>1643</v>
      </c>
      <c r="JQ23" s="3" t="s">
        <v>1643</v>
      </c>
      <c r="JR23" s="3" t="s">
        <v>1643</v>
      </c>
      <c r="JS23" s="3" t="s">
        <v>1643</v>
      </c>
      <c r="JT23" s="3" t="s">
        <v>1643</v>
      </c>
      <c r="JU23" s="3" t="s">
        <v>1643</v>
      </c>
      <c r="JV23" s="3" t="s">
        <v>1643</v>
      </c>
      <c r="JW23" s="3" t="s">
        <v>1643</v>
      </c>
      <c r="JX23" s="3" t="s">
        <v>1643</v>
      </c>
      <c r="JY23" s="3" t="s">
        <v>1643</v>
      </c>
      <c r="JZ23" s="3" t="s">
        <v>1643</v>
      </c>
      <c r="KA23" s="3" t="s">
        <v>1643</v>
      </c>
      <c r="KB23" s="3" t="s">
        <v>1643</v>
      </c>
      <c r="KC23" s="3" t="s">
        <v>1643</v>
      </c>
      <c r="KD23" s="3" t="s">
        <v>1643</v>
      </c>
      <c r="KE23" s="3" t="s">
        <v>1643</v>
      </c>
      <c r="KF23" s="3" t="s">
        <v>1643</v>
      </c>
      <c r="KG23" s="3" t="s">
        <v>1643</v>
      </c>
      <c r="KH23" s="3" t="s">
        <v>1643</v>
      </c>
      <c r="KI23" s="3" t="s">
        <v>1643</v>
      </c>
      <c r="KJ23" s="3" t="s">
        <v>1643</v>
      </c>
      <c r="KK23" s="3" t="s">
        <v>1643</v>
      </c>
      <c r="KL23" s="3" t="s">
        <v>1643</v>
      </c>
      <c r="KM23" s="3" t="s">
        <v>1643</v>
      </c>
      <c r="KN23" s="3" t="s">
        <v>1643</v>
      </c>
      <c r="KO23" s="5" t="s">
        <v>1643</v>
      </c>
      <c r="KP23" s="8" t="s">
        <v>1643</v>
      </c>
      <c r="KQ23" s="3" t="s">
        <v>1643</v>
      </c>
      <c r="KR23" s="3" t="s">
        <v>1643</v>
      </c>
      <c r="KS23" s="3" t="s">
        <v>1643</v>
      </c>
      <c r="KT23" s="3" t="s">
        <v>1643</v>
      </c>
      <c r="KU23" s="3" t="s">
        <v>1643</v>
      </c>
      <c r="KV23" s="20" t="s">
        <v>1643</v>
      </c>
      <c r="KW23" s="13" t="s">
        <v>1643</v>
      </c>
      <c r="KX23" s="3" t="s">
        <v>1643</v>
      </c>
      <c r="KY23" s="3" t="s">
        <v>1643</v>
      </c>
      <c r="KZ23" s="3" t="s">
        <v>1643</v>
      </c>
      <c r="LA23" s="3" t="s">
        <v>1643</v>
      </c>
      <c r="LB23" s="3" t="s">
        <v>1643</v>
      </c>
      <c r="LC23" s="3" t="s">
        <v>1643</v>
      </c>
      <c r="LD23" s="3" t="s">
        <v>1643</v>
      </c>
      <c r="LE23" s="3" t="s">
        <v>1643</v>
      </c>
      <c r="LF23" s="3" t="s">
        <v>1643</v>
      </c>
      <c r="LG23" s="3" t="s">
        <v>1643</v>
      </c>
      <c r="LH23" s="3" t="s">
        <v>1643</v>
      </c>
      <c r="LI23" s="3" t="s">
        <v>1643</v>
      </c>
      <c r="LJ23" s="3" t="s">
        <v>1643</v>
      </c>
      <c r="LK23" s="3" t="s">
        <v>1643</v>
      </c>
      <c r="LL23" s="3" t="s">
        <v>1643</v>
      </c>
      <c r="LM23" s="3" t="s">
        <v>1643</v>
      </c>
      <c r="LN23" s="3" t="s">
        <v>1643</v>
      </c>
      <c r="LO23" s="3" t="s">
        <v>1643</v>
      </c>
      <c r="LP23" s="3" t="s">
        <v>1643</v>
      </c>
      <c r="LQ23" s="3" t="s">
        <v>1643</v>
      </c>
      <c r="LR23" s="3" t="s">
        <v>1643</v>
      </c>
      <c r="LS23" s="3" t="s">
        <v>1643</v>
      </c>
      <c r="LT23" s="3" t="s">
        <v>1643</v>
      </c>
      <c r="LU23" s="3" t="s">
        <v>1643</v>
      </c>
      <c r="LV23" s="3" t="s">
        <v>1643</v>
      </c>
      <c r="LW23" s="3" t="s">
        <v>1643</v>
      </c>
      <c r="LX23" s="3" t="s">
        <v>1643</v>
      </c>
      <c r="LY23" s="3" t="s">
        <v>1643</v>
      </c>
      <c r="LZ23" s="3" t="s">
        <v>1643</v>
      </c>
      <c r="MA23" s="3" t="s">
        <v>1643</v>
      </c>
      <c r="MB23" s="3" t="s">
        <v>1643</v>
      </c>
      <c r="MC23" s="3" t="s">
        <v>1643</v>
      </c>
      <c r="MD23" s="3" t="s">
        <v>1643</v>
      </c>
      <c r="ME23" s="3" t="s">
        <v>1643</v>
      </c>
      <c r="MF23" s="20" t="s">
        <v>1643</v>
      </c>
      <c r="MG23" s="13"/>
      <c r="MH23" s="3"/>
      <c r="MI23" s="5"/>
      <c r="MJ23" s="18" t="s">
        <v>1643</v>
      </c>
      <c r="MK23" s="13" t="s">
        <v>1643</v>
      </c>
      <c r="ML23" s="3" t="s">
        <v>1643</v>
      </c>
      <c r="MM23" s="3" t="s">
        <v>1643</v>
      </c>
      <c r="MN23" s="3" t="s">
        <v>1643</v>
      </c>
      <c r="MO23" s="3" t="s">
        <v>1643</v>
      </c>
      <c r="MP23" s="3" t="s">
        <v>1643</v>
      </c>
      <c r="MQ23" s="3" t="s">
        <v>1643</v>
      </c>
      <c r="MR23" s="3" t="s">
        <v>1643</v>
      </c>
      <c r="MS23" s="3" t="s">
        <v>1643</v>
      </c>
      <c r="MT23" s="5" t="s">
        <v>1643</v>
      </c>
      <c r="MU23" s="8" t="s">
        <v>1643</v>
      </c>
      <c r="MV23" s="3" t="s">
        <v>1643</v>
      </c>
      <c r="MW23" s="3" t="s">
        <v>1643</v>
      </c>
      <c r="MX23" s="3" t="s">
        <v>1643</v>
      </c>
      <c r="MY23" s="20" t="s">
        <v>1643</v>
      </c>
      <c r="MZ23" s="13" t="s">
        <v>1643</v>
      </c>
      <c r="NA23" s="5" t="s">
        <v>1643</v>
      </c>
      <c r="NB23" s="13" t="s">
        <v>1643</v>
      </c>
      <c r="NC23" s="5" t="s">
        <v>1643</v>
      </c>
      <c r="ND23" s="13" t="s">
        <v>1643</v>
      </c>
      <c r="NE23" s="3" t="s">
        <v>1643</v>
      </c>
      <c r="NF23" s="3" t="s">
        <v>1643</v>
      </c>
      <c r="NG23" s="3" t="s">
        <v>1643</v>
      </c>
      <c r="NH23" s="3" t="s">
        <v>1643</v>
      </c>
      <c r="NI23" s="5" t="s">
        <v>1643</v>
      </c>
      <c r="NJ23" s="13" t="s">
        <v>1643</v>
      </c>
      <c r="NK23" s="3"/>
      <c r="NL23" s="3" t="s">
        <v>1643</v>
      </c>
      <c r="NM23" s="3" t="s">
        <v>1643</v>
      </c>
      <c r="NN23" s="3" t="s">
        <v>1643</v>
      </c>
      <c r="NO23" s="3" t="s">
        <v>1643</v>
      </c>
      <c r="NP23" s="3" t="s">
        <v>1643</v>
      </c>
      <c r="NQ23" s="5" t="s">
        <v>1643</v>
      </c>
      <c r="NR23" s="8" t="s">
        <v>1643</v>
      </c>
      <c r="NS23" s="8" t="s">
        <v>1643</v>
      </c>
      <c r="NT23" s="3" t="s">
        <v>1643</v>
      </c>
      <c r="NU23" s="3" t="s">
        <v>1643</v>
      </c>
      <c r="NV23" s="3" t="s">
        <v>1643</v>
      </c>
      <c r="NW23" s="3" t="s">
        <v>1643</v>
      </c>
      <c r="NX23" s="5" t="s">
        <v>1643</v>
      </c>
      <c r="NY23" s="13" t="s">
        <v>1643</v>
      </c>
      <c r="NZ23" s="8" t="s">
        <v>1643</v>
      </c>
      <c r="OA23" s="3" t="s">
        <v>1643</v>
      </c>
      <c r="OB23" s="3" t="s">
        <v>1643</v>
      </c>
      <c r="OC23" s="3" t="s">
        <v>1643</v>
      </c>
      <c r="OD23" s="3" t="s">
        <v>1643</v>
      </c>
      <c r="OE23" s="5" t="s">
        <v>1643</v>
      </c>
      <c r="OF23" s="13" t="s">
        <v>1643</v>
      </c>
      <c r="OG23" s="8" t="s">
        <v>1643</v>
      </c>
      <c r="OH23" s="3" t="s">
        <v>1643</v>
      </c>
      <c r="OI23" s="3" t="s">
        <v>1643</v>
      </c>
      <c r="OJ23" s="3" t="s">
        <v>1643</v>
      </c>
      <c r="OK23" s="3" t="s">
        <v>1643</v>
      </c>
      <c r="OL23" s="20" t="s">
        <v>1643</v>
      </c>
      <c r="OM23" s="13" t="s">
        <v>1643</v>
      </c>
      <c r="ON23" s="3" t="s">
        <v>1643</v>
      </c>
      <c r="OO23" s="3" t="s">
        <v>1643</v>
      </c>
      <c r="OP23" s="3" t="s">
        <v>1643</v>
      </c>
      <c r="OQ23" s="3" t="s">
        <v>1643</v>
      </c>
      <c r="OR23" s="3" t="s">
        <v>1643</v>
      </c>
      <c r="OS23" s="3" t="s">
        <v>1643</v>
      </c>
      <c r="OT23" s="3" t="s">
        <v>1643</v>
      </c>
      <c r="OU23" s="20" t="s">
        <v>1643</v>
      </c>
      <c r="OV23" s="13" t="s">
        <v>1643</v>
      </c>
      <c r="OW23" s="3"/>
      <c r="OX23" s="3" t="s">
        <v>1643</v>
      </c>
      <c r="OY23" s="3" t="s">
        <v>1643</v>
      </c>
      <c r="OZ23" s="3" t="s">
        <v>1643</v>
      </c>
      <c r="PA23" s="5" t="s">
        <v>1643</v>
      </c>
      <c r="PB23" s="8" t="s">
        <v>1643</v>
      </c>
      <c r="PC23" s="8" t="s">
        <v>1643</v>
      </c>
      <c r="PD23" s="3" t="s">
        <v>1643</v>
      </c>
      <c r="PE23" s="3" t="s">
        <v>1643</v>
      </c>
      <c r="PF23" s="5" t="s">
        <v>1643</v>
      </c>
      <c r="PG23" s="13" t="s">
        <v>1643</v>
      </c>
      <c r="PH23" s="3" t="s">
        <v>1643</v>
      </c>
      <c r="PI23" s="3" t="s">
        <v>1643</v>
      </c>
      <c r="PJ23" s="3" t="s">
        <v>1643</v>
      </c>
      <c r="PK23" s="3" t="s">
        <v>1643</v>
      </c>
      <c r="PL23" s="3" t="s">
        <v>1643</v>
      </c>
      <c r="PM23" s="3" t="s">
        <v>1643</v>
      </c>
      <c r="PN23" s="3" t="s">
        <v>1643</v>
      </c>
      <c r="PO23" s="20" t="s">
        <v>1643</v>
      </c>
      <c r="PP23" s="13" t="s">
        <v>1643</v>
      </c>
      <c r="PQ23" s="3" t="s">
        <v>1643</v>
      </c>
      <c r="PR23" s="3" t="s">
        <v>1643</v>
      </c>
      <c r="PS23" s="3" t="s">
        <v>1643</v>
      </c>
      <c r="PT23" s="3" t="s">
        <v>1643</v>
      </c>
      <c r="PU23" s="5" t="s">
        <v>1643</v>
      </c>
      <c r="PV23" s="13" t="s">
        <v>1643</v>
      </c>
      <c r="PW23" s="3" t="s">
        <v>1643</v>
      </c>
      <c r="PX23" s="3" t="s">
        <v>1643</v>
      </c>
      <c r="PY23" s="3" t="s">
        <v>1643</v>
      </c>
      <c r="PZ23" s="5" t="s">
        <v>1643</v>
      </c>
      <c r="QA23" s="13" t="s">
        <v>1643</v>
      </c>
      <c r="QB23" s="3" t="s">
        <v>1643</v>
      </c>
      <c r="QC23" s="3" t="s">
        <v>1643</v>
      </c>
      <c r="QD23" s="3" t="s">
        <v>1643</v>
      </c>
      <c r="QE23" s="3" t="s">
        <v>1643</v>
      </c>
      <c r="QF23" s="3" t="s">
        <v>1643</v>
      </c>
      <c r="QG23" s="3" t="s">
        <v>1643</v>
      </c>
      <c r="QH23" s="3" t="s">
        <v>1643</v>
      </c>
      <c r="QI23" s="5" t="s">
        <v>1643</v>
      </c>
      <c r="QJ23" s="13" t="s">
        <v>1643</v>
      </c>
      <c r="QK23" s="3" t="s">
        <v>1643</v>
      </c>
      <c r="QL23" s="3" t="s">
        <v>1643</v>
      </c>
      <c r="QM23" s="3" t="s">
        <v>1643</v>
      </c>
      <c r="QN23" s="3" t="s">
        <v>1643</v>
      </c>
      <c r="QO23" s="3" t="s">
        <v>1643</v>
      </c>
      <c r="QP23" s="20" t="s">
        <v>1643</v>
      </c>
      <c r="QQ23" s="13" t="s">
        <v>1643</v>
      </c>
      <c r="QR23" s="3" t="s">
        <v>1643</v>
      </c>
      <c r="QS23" s="3" t="s">
        <v>1643</v>
      </c>
      <c r="QT23" s="3" t="s">
        <v>1643</v>
      </c>
      <c r="QU23" s="20" t="s">
        <v>1643</v>
      </c>
      <c r="QV23" s="16" t="s">
        <v>1643</v>
      </c>
      <c r="QW23" s="13" t="s">
        <v>1643</v>
      </c>
      <c r="QX23" s="3" t="s">
        <v>1643</v>
      </c>
      <c r="QY23" s="3" t="s">
        <v>1643</v>
      </c>
      <c r="QZ23" s="3" t="s">
        <v>1643</v>
      </c>
      <c r="RA23" s="3" t="s">
        <v>1643</v>
      </c>
      <c r="RB23" s="3" t="s">
        <v>1643</v>
      </c>
      <c r="RC23" s="3" t="s">
        <v>1643</v>
      </c>
      <c r="RD23" s="3" t="s">
        <v>1643</v>
      </c>
      <c r="RE23" s="3" t="s">
        <v>1643</v>
      </c>
      <c r="RF23" s="3" t="s">
        <v>1643</v>
      </c>
      <c r="RG23" s="3" t="s">
        <v>1643</v>
      </c>
      <c r="RH23" s="3" t="s">
        <v>1643</v>
      </c>
      <c r="RI23" s="3" t="s">
        <v>1643</v>
      </c>
      <c r="RJ23" s="3" t="s">
        <v>1643</v>
      </c>
      <c r="RK23" s="3" t="s">
        <v>1643</v>
      </c>
      <c r="RL23" s="3" t="s">
        <v>1643</v>
      </c>
      <c r="RM23" s="3" t="s">
        <v>1643</v>
      </c>
      <c r="RN23" s="3" t="s">
        <v>1643</v>
      </c>
      <c r="RO23" s="3" t="s">
        <v>1643</v>
      </c>
      <c r="RP23" s="3" t="s">
        <v>1643</v>
      </c>
      <c r="RQ23" s="3" t="s">
        <v>1643</v>
      </c>
      <c r="RR23" s="3" t="s">
        <v>1643</v>
      </c>
      <c r="RS23" s="3" t="s">
        <v>1643</v>
      </c>
      <c r="RT23" s="3" t="s">
        <v>1643</v>
      </c>
      <c r="RU23" s="3" t="s">
        <v>1643</v>
      </c>
      <c r="RV23" s="3" t="s">
        <v>1643</v>
      </c>
      <c r="RW23" s="3" t="s">
        <v>1643</v>
      </c>
      <c r="RX23" s="3" t="s">
        <v>1643</v>
      </c>
      <c r="RY23" s="3" t="s">
        <v>1643</v>
      </c>
      <c r="RZ23" s="3" t="s">
        <v>1643</v>
      </c>
      <c r="SA23" s="3" t="s">
        <v>1643</v>
      </c>
      <c r="SB23" s="3" t="s">
        <v>1643</v>
      </c>
      <c r="SC23" s="3" t="s">
        <v>1643</v>
      </c>
      <c r="SD23" s="3" t="s">
        <v>1643</v>
      </c>
      <c r="SE23" s="3" t="s">
        <v>1643</v>
      </c>
      <c r="SF23" s="3" t="s">
        <v>1643</v>
      </c>
      <c r="SG23" s="3" t="s">
        <v>1643</v>
      </c>
      <c r="SH23" s="3" t="s">
        <v>1643</v>
      </c>
      <c r="SI23" s="3" t="s">
        <v>1643</v>
      </c>
      <c r="SJ23" s="3" t="s">
        <v>1643</v>
      </c>
      <c r="SK23" s="3" t="s">
        <v>1643</v>
      </c>
      <c r="SL23" s="3" t="s">
        <v>1643</v>
      </c>
      <c r="SM23" s="3" t="s">
        <v>1643</v>
      </c>
      <c r="SN23" s="3" t="s">
        <v>1643</v>
      </c>
      <c r="SO23" s="3" t="s">
        <v>1643</v>
      </c>
      <c r="SP23" s="20" t="s">
        <v>1643</v>
      </c>
      <c r="SQ23" s="13" t="s">
        <v>1643</v>
      </c>
      <c r="SR23" s="3" t="s">
        <v>1643</v>
      </c>
      <c r="SS23" s="3" t="s">
        <v>1643</v>
      </c>
      <c r="ST23" s="3" t="s">
        <v>1643</v>
      </c>
      <c r="SU23" s="3" t="s">
        <v>1643</v>
      </c>
      <c r="SV23" s="3" t="s">
        <v>1643</v>
      </c>
      <c r="SW23" s="3" t="s">
        <v>1643</v>
      </c>
      <c r="SX23" s="20" t="s">
        <v>1643</v>
      </c>
      <c r="SY23" s="13" t="s">
        <v>1643</v>
      </c>
      <c r="SZ23" s="3" t="s">
        <v>1643</v>
      </c>
      <c r="TA23" s="3" t="s">
        <v>1643</v>
      </c>
      <c r="TB23" s="3" t="s">
        <v>1643</v>
      </c>
      <c r="TC23" s="3" t="s">
        <v>1643</v>
      </c>
      <c r="TD23" s="3" t="s">
        <v>1643</v>
      </c>
      <c r="TE23" s="20" t="s">
        <v>1643</v>
      </c>
      <c r="TF23" s="13" t="s">
        <v>1643</v>
      </c>
      <c r="TG23" s="3" t="s">
        <v>1643</v>
      </c>
      <c r="TH23" s="3" t="s">
        <v>1643</v>
      </c>
      <c r="TI23" s="3" t="s">
        <v>1643</v>
      </c>
      <c r="TJ23" s="3" t="s">
        <v>1643</v>
      </c>
      <c r="TK23" s="3" t="s">
        <v>1643</v>
      </c>
      <c r="TL23" s="3" t="s">
        <v>1643</v>
      </c>
      <c r="TM23" s="3" t="s">
        <v>1643</v>
      </c>
      <c r="TN23" s="3" t="s">
        <v>1643</v>
      </c>
      <c r="TO23" s="3" t="s">
        <v>1643</v>
      </c>
      <c r="TP23" s="3" t="s">
        <v>1643</v>
      </c>
      <c r="TQ23" s="20" t="s">
        <v>1643</v>
      </c>
      <c r="TR23" s="13" t="s">
        <v>110</v>
      </c>
      <c r="TS23" s="3" t="s">
        <v>1643</v>
      </c>
      <c r="TT23" s="5" t="s">
        <v>110</v>
      </c>
      <c r="TU23" s="13" t="s">
        <v>130</v>
      </c>
      <c r="TV23" s="3" t="s">
        <v>129</v>
      </c>
      <c r="TW23" s="3" t="s">
        <v>130</v>
      </c>
      <c r="TX23" s="3" t="s">
        <v>131</v>
      </c>
      <c r="TY23" s="3" t="s">
        <v>131</v>
      </c>
      <c r="TZ23" s="3" t="s">
        <v>131</v>
      </c>
      <c r="UA23" s="3" t="s">
        <v>127</v>
      </c>
      <c r="UB23" s="3" t="s">
        <v>127</v>
      </c>
      <c r="UC23" s="3" t="s">
        <v>127</v>
      </c>
      <c r="UD23" s="3" t="s">
        <v>127</v>
      </c>
      <c r="UE23" s="3" t="s">
        <v>132</v>
      </c>
      <c r="UF23" s="3" t="s">
        <v>132</v>
      </c>
      <c r="UG23" s="3" t="s">
        <v>132</v>
      </c>
      <c r="UH23" s="3" t="s">
        <v>131</v>
      </c>
      <c r="UI23" s="3" t="s">
        <v>130</v>
      </c>
      <c r="UJ23" s="5" t="s">
        <v>1643</v>
      </c>
      <c r="UK23" s="13" t="s">
        <v>196</v>
      </c>
      <c r="UL23" s="3" t="s">
        <v>1643</v>
      </c>
      <c r="UM23" s="3" t="s">
        <v>1643</v>
      </c>
      <c r="UN23" s="3" t="s">
        <v>1643</v>
      </c>
      <c r="UO23" s="3" t="s">
        <v>1643</v>
      </c>
      <c r="UP23" s="3" t="s">
        <v>1643</v>
      </c>
      <c r="UQ23" s="3" t="s">
        <v>210</v>
      </c>
      <c r="UR23" s="5" t="s">
        <v>1643</v>
      </c>
      <c r="US23" s="13" t="s">
        <v>231</v>
      </c>
      <c r="UT23" s="3" t="s">
        <v>232</v>
      </c>
      <c r="UU23" s="3" t="s">
        <v>233</v>
      </c>
      <c r="UV23" s="3" t="s">
        <v>1643</v>
      </c>
      <c r="UW23" s="3" t="s">
        <v>1643</v>
      </c>
      <c r="UX23" s="3" t="s">
        <v>1643</v>
      </c>
      <c r="UY23" s="3" t="s">
        <v>1643</v>
      </c>
      <c r="UZ23" s="5" t="s">
        <v>1643</v>
      </c>
      <c r="VA23" s="13" t="s">
        <v>132</v>
      </c>
      <c r="VB23" s="3" t="s">
        <v>132</v>
      </c>
      <c r="VC23" s="3" t="s">
        <v>132</v>
      </c>
      <c r="VD23" s="3" t="s">
        <v>127</v>
      </c>
      <c r="VE23" s="3" t="s">
        <v>127</v>
      </c>
      <c r="VF23" s="3" t="s">
        <v>127</v>
      </c>
      <c r="VG23" s="3" t="s">
        <v>127</v>
      </c>
      <c r="VH23" s="3" t="s">
        <v>127</v>
      </c>
      <c r="VI23" s="3" t="s">
        <v>127</v>
      </c>
      <c r="VJ23" s="3" t="s">
        <v>127</v>
      </c>
      <c r="VK23" s="3" t="s">
        <v>127</v>
      </c>
      <c r="VL23" s="3" t="s">
        <v>127</v>
      </c>
      <c r="VM23" s="3" t="s">
        <v>127</v>
      </c>
      <c r="VN23" s="3" t="s">
        <v>127</v>
      </c>
      <c r="VO23" s="3" t="s">
        <v>127</v>
      </c>
      <c r="VP23" s="3" t="s">
        <v>130</v>
      </c>
      <c r="VQ23" s="3" t="s">
        <v>130</v>
      </c>
      <c r="VR23" s="3" t="s">
        <v>131</v>
      </c>
      <c r="VS23" s="3" t="s">
        <v>129</v>
      </c>
      <c r="VT23" s="3" t="s">
        <v>131</v>
      </c>
      <c r="VU23" s="3" t="s">
        <v>131</v>
      </c>
      <c r="VV23" s="3" t="s">
        <v>131</v>
      </c>
      <c r="VW23" s="3" t="s">
        <v>131</v>
      </c>
      <c r="VX23" s="3" t="s">
        <v>129</v>
      </c>
      <c r="VY23" s="3" t="s">
        <v>132</v>
      </c>
      <c r="VZ23" s="3" t="s">
        <v>132</v>
      </c>
      <c r="WA23" s="3" t="s">
        <v>132</v>
      </c>
      <c r="WB23" s="3" t="s">
        <v>130</v>
      </c>
      <c r="WC23" s="3" t="s">
        <v>130</v>
      </c>
      <c r="WD23" s="3" t="s">
        <v>130</v>
      </c>
      <c r="WE23" s="3" t="s">
        <v>130</v>
      </c>
      <c r="WF23" s="3" t="s">
        <v>128</v>
      </c>
      <c r="WG23" s="3" t="s">
        <v>128</v>
      </c>
      <c r="WH23" s="3" t="s">
        <v>131</v>
      </c>
      <c r="WI23" s="3" t="s">
        <v>131</v>
      </c>
      <c r="WJ23" s="3" t="s">
        <v>129</v>
      </c>
      <c r="WK23" s="3" t="s">
        <v>132</v>
      </c>
      <c r="WL23" s="3" t="s">
        <v>132</v>
      </c>
      <c r="WM23" s="3" t="s">
        <v>132</v>
      </c>
      <c r="WN23" s="3" t="s">
        <v>132</v>
      </c>
      <c r="WO23" s="3" t="s">
        <v>129</v>
      </c>
      <c r="WP23" s="3" t="s">
        <v>129</v>
      </c>
      <c r="WQ23" s="3" t="s">
        <v>131</v>
      </c>
      <c r="WR23" s="3" t="s">
        <v>129</v>
      </c>
      <c r="WS23" s="3" t="s">
        <v>129</v>
      </c>
      <c r="WT23" s="3" t="s">
        <v>129</v>
      </c>
      <c r="WU23" s="3" t="s">
        <v>130</v>
      </c>
      <c r="WV23" s="3" t="s">
        <v>127</v>
      </c>
      <c r="WW23" s="3" t="s">
        <v>127</v>
      </c>
      <c r="WX23" s="3" t="s">
        <v>127</v>
      </c>
      <c r="WY23" s="3" t="s">
        <v>127</v>
      </c>
      <c r="WZ23" s="3" t="s">
        <v>129</v>
      </c>
      <c r="XA23" s="3" t="s">
        <v>129</v>
      </c>
      <c r="XB23" s="3" t="s">
        <v>127</v>
      </c>
      <c r="XC23" s="3" t="s">
        <v>129</v>
      </c>
      <c r="XD23" s="3" t="s">
        <v>129</v>
      </c>
      <c r="XE23" s="3" t="s">
        <v>129</v>
      </c>
      <c r="XF23" s="3" t="s">
        <v>130</v>
      </c>
      <c r="XG23" s="3" t="s">
        <v>130</v>
      </c>
      <c r="XH23" s="3" t="s">
        <v>129</v>
      </c>
      <c r="XI23" s="3" t="s">
        <v>129</v>
      </c>
      <c r="XJ23" s="3" t="s">
        <v>129</v>
      </c>
      <c r="XK23" s="3" t="s">
        <v>130</v>
      </c>
      <c r="XL23" s="3" t="s">
        <v>129</v>
      </c>
      <c r="XM23" s="5" t="s">
        <v>1643</v>
      </c>
      <c r="XN23" s="13" t="s">
        <v>353</v>
      </c>
      <c r="XO23" s="3" t="s">
        <v>354</v>
      </c>
      <c r="XP23" s="3" t="s">
        <v>355</v>
      </c>
      <c r="XQ23" s="3" t="s">
        <v>1643</v>
      </c>
      <c r="XR23" s="3" t="s">
        <v>1643</v>
      </c>
      <c r="XS23" s="3" t="s">
        <v>111</v>
      </c>
      <c r="XT23" s="5" t="s">
        <v>1643</v>
      </c>
      <c r="XU23" s="13" t="s">
        <v>111</v>
      </c>
      <c r="XV23" s="3" t="s">
        <v>1643</v>
      </c>
      <c r="XW23" s="3" t="s">
        <v>1643</v>
      </c>
      <c r="XX23" s="3" t="s">
        <v>111</v>
      </c>
      <c r="XY23" s="3" t="s">
        <v>1643</v>
      </c>
      <c r="XZ23" s="3" t="s">
        <v>1643</v>
      </c>
      <c r="YA23" s="3" t="s">
        <v>110</v>
      </c>
      <c r="YB23" s="3" t="s">
        <v>111</v>
      </c>
      <c r="YC23" s="3" t="s">
        <v>1643</v>
      </c>
      <c r="YD23" s="3" t="s">
        <v>110</v>
      </c>
      <c r="YE23" s="3" t="s">
        <v>406</v>
      </c>
      <c r="YF23" s="3" t="s">
        <v>111</v>
      </c>
      <c r="YG23" s="3" t="s">
        <v>1643</v>
      </c>
      <c r="YH23" s="3" t="s">
        <v>111</v>
      </c>
      <c r="YI23" s="3" t="s">
        <v>1643</v>
      </c>
      <c r="YJ23" s="3" t="s">
        <v>1643</v>
      </c>
      <c r="YK23" s="3" t="s">
        <v>111</v>
      </c>
      <c r="YL23" s="3" t="s">
        <v>1643</v>
      </c>
      <c r="YM23" s="3" t="s">
        <v>1643</v>
      </c>
      <c r="YN23" s="3" t="s">
        <v>110</v>
      </c>
      <c r="YO23" s="3" t="s">
        <v>111</v>
      </c>
      <c r="YP23" s="3" t="s">
        <v>1643</v>
      </c>
      <c r="YQ23" s="3" t="s">
        <v>111</v>
      </c>
      <c r="YR23" s="3" t="s">
        <v>1643</v>
      </c>
      <c r="YS23" s="3" t="s">
        <v>1643</v>
      </c>
      <c r="YT23" s="3" t="s">
        <v>110</v>
      </c>
      <c r="YU23" s="3" t="s">
        <v>111</v>
      </c>
      <c r="YV23" s="3" t="s">
        <v>1643</v>
      </c>
      <c r="YW23" s="3" t="s">
        <v>111</v>
      </c>
      <c r="YX23" s="3" t="s">
        <v>1643</v>
      </c>
      <c r="YY23" s="3" t="s">
        <v>1643</v>
      </c>
      <c r="YZ23" s="3" t="s">
        <v>1643</v>
      </c>
      <c r="ZA23" s="3" t="s">
        <v>110</v>
      </c>
      <c r="ZB23" s="3" t="s">
        <v>472</v>
      </c>
      <c r="ZC23" s="3" t="s">
        <v>111</v>
      </c>
      <c r="ZD23" s="5" t="s">
        <v>1643</v>
      </c>
      <c r="ZE23" s="3" t="s">
        <v>1689</v>
      </c>
      <c r="ZF23" s="3" t="s">
        <v>447</v>
      </c>
      <c r="ZG23" s="3" t="s">
        <v>459</v>
      </c>
      <c r="ZH23" s="18" t="s">
        <v>500</v>
      </c>
      <c r="ZI23" s="13" t="s">
        <v>1643</v>
      </c>
      <c r="ZJ23" s="3" t="s">
        <v>484</v>
      </c>
      <c r="ZK23" s="3" t="s">
        <v>1643</v>
      </c>
      <c r="ZL23" s="3" t="s">
        <v>1643</v>
      </c>
      <c r="ZM23" s="3" t="s">
        <v>492</v>
      </c>
      <c r="ZN23" s="3" t="s">
        <v>1643</v>
      </c>
      <c r="ZO23" s="3" t="s">
        <v>1643</v>
      </c>
      <c r="ZP23" s="3" t="s">
        <v>1643</v>
      </c>
      <c r="ZQ23" s="3" t="s">
        <v>498</v>
      </c>
      <c r="ZR23" s="5" t="s">
        <v>1643</v>
      </c>
      <c r="ZS23" s="13" t="s">
        <v>110</v>
      </c>
      <c r="ZT23" s="3" t="s">
        <v>110</v>
      </c>
      <c r="ZU23" s="3" t="s">
        <v>110</v>
      </c>
      <c r="ZV23" s="3" t="s">
        <v>111</v>
      </c>
      <c r="ZW23" s="3" t="s">
        <v>111</v>
      </c>
      <c r="ZX23" s="3" t="s">
        <v>1643</v>
      </c>
      <c r="ZY23" s="3" t="s">
        <v>1643</v>
      </c>
      <c r="ZZ23" s="3" t="s">
        <v>1643</v>
      </c>
      <c r="AAA23" s="5" t="s">
        <v>1643</v>
      </c>
      <c r="AAB23" s="13" t="s">
        <v>111</v>
      </c>
      <c r="AAC23" s="5" t="s">
        <v>1643</v>
      </c>
      <c r="AAD23" s="13" t="s">
        <v>526</v>
      </c>
      <c r="AAE23" s="3" t="s">
        <v>110</v>
      </c>
      <c r="AAF23" s="3" t="s">
        <v>110</v>
      </c>
      <c r="AAG23" s="3" t="s">
        <v>110</v>
      </c>
      <c r="AAH23" s="3" t="s">
        <v>111</v>
      </c>
      <c r="AAI23" s="3" t="s">
        <v>111</v>
      </c>
      <c r="AAJ23" s="5" t="s">
        <v>110</v>
      </c>
      <c r="AAK23" s="13" t="s">
        <v>110</v>
      </c>
      <c r="AAL23" s="13"/>
      <c r="AAM23" s="3" t="s">
        <v>1643</v>
      </c>
      <c r="AAN23" s="3" t="s">
        <v>1643</v>
      </c>
      <c r="AAO23" s="3" t="s">
        <v>1643</v>
      </c>
      <c r="AAP23" s="3" t="s">
        <v>1643</v>
      </c>
      <c r="AAQ23" s="20"/>
      <c r="AAR23" s="5" t="s">
        <v>1643</v>
      </c>
      <c r="AAS23" s="13" t="s">
        <v>1643</v>
      </c>
      <c r="AAT23" s="3" t="s">
        <v>1643</v>
      </c>
      <c r="AAU23" s="3" t="s">
        <v>1643</v>
      </c>
      <c r="AAV23" s="3" t="s">
        <v>1643</v>
      </c>
      <c r="AAW23" s="3" t="s">
        <v>1643</v>
      </c>
      <c r="AAX23" s="3" t="s">
        <v>1643</v>
      </c>
      <c r="AAY23" s="5" t="s">
        <v>1643</v>
      </c>
      <c r="AAZ23" s="13" t="s">
        <v>1643</v>
      </c>
      <c r="ABA23" s="3" t="s">
        <v>1643</v>
      </c>
      <c r="ABB23" s="3" t="s">
        <v>1643</v>
      </c>
      <c r="ABC23" s="3" t="s">
        <v>1643</v>
      </c>
      <c r="ABD23" s="3" t="s">
        <v>1643</v>
      </c>
      <c r="ABE23" s="3" t="s">
        <v>1643</v>
      </c>
      <c r="ABF23" s="5" t="s">
        <v>1643</v>
      </c>
      <c r="ABG23" s="13" t="s">
        <v>1643</v>
      </c>
      <c r="ABH23" s="3" t="s">
        <v>1643</v>
      </c>
      <c r="ABI23" s="3" t="s">
        <v>1643</v>
      </c>
      <c r="ABJ23" s="3" t="s">
        <v>1643</v>
      </c>
      <c r="ABK23" s="3" t="s">
        <v>1643</v>
      </c>
      <c r="ABL23" s="3" t="s">
        <v>1643</v>
      </c>
      <c r="ABM23" s="5" t="s">
        <v>1643</v>
      </c>
      <c r="ABN23" s="13" t="s">
        <v>1643</v>
      </c>
      <c r="ABO23" s="4"/>
      <c r="ABP23" s="4"/>
      <c r="ABQ23" s="4"/>
      <c r="ABR23" s="4"/>
      <c r="ABS23" s="3" t="s">
        <v>1643</v>
      </c>
      <c r="ABT23" s="3" t="s">
        <v>1643</v>
      </c>
      <c r="ABU23" s="3" t="s">
        <v>1643</v>
      </c>
      <c r="ABV23" s="5" t="s">
        <v>1643</v>
      </c>
      <c r="ABW23" s="13" t="s">
        <v>110</v>
      </c>
      <c r="ABX23" s="3" t="s">
        <v>546</v>
      </c>
      <c r="ABY23" s="3" t="s">
        <v>1643</v>
      </c>
      <c r="ABZ23" s="3" t="s">
        <v>1643</v>
      </c>
      <c r="ACA23" s="3" t="s">
        <v>1643</v>
      </c>
      <c r="ACB23" s="5" t="s">
        <v>545</v>
      </c>
      <c r="ACC23" s="13" t="s">
        <v>1643</v>
      </c>
      <c r="ACD23" s="3" t="s">
        <v>1643</v>
      </c>
      <c r="ACE23" s="3" t="s">
        <v>1643</v>
      </c>
      <c r="ACF23" s="3" t="s">
        <v>1643</v>
      </c>
      <c r="ACG23" s="5"/>
      <c r="ACH23" s="13" t="s">
        <v>1643</v>
      </c>
      <c r="ACI23" s="3" t="s">
        <v>1643</v>
      </c>
      <c r="ACJ23" s="3" t="s">
        <v>1643</v>
      </c>
      <c r="ACK23" s="3" t="s">
        <v>1643</v>
      </c>
      <c r="ACL23" s="5" t="s">
        <v>1643</v>
      </c>
      <c r="ACM23" s="13" t="s">
        <v>1643</v>
      </c>
      <c r="ACN23" s="3" t="s">
        <v>557</v>
      </c>
      <c r="ACO23" s="3" t="s">
        <v>1643</v>
      </c>
      <c r="ACP23" s="3" t="s">
        <v>144</v>
      </c>
      <c r="ACQ23" s="3" t="s">
        <v>156</v>
      </c>
      <c r="ACR23" s="3" t="s">
        <v>1643</v>
      </c>
      <c r="ACS23" s="3" t="s">
        <v>1643</v>
      </c>
      <c r="ACT23" s="3" t="s">
        <v>1643</v>
      </c>
      <c r="ACU23" s="20" t="s">
        <v>1643</v>
      </c>
      <c r="ACV23" s="13" t="s">
        <v>111</v>
      </c>
      <c r="ACW23" s="3" t="s">
        <v>1643</v>
      </c>
      <c r="ACX23" s="3" t="s">
        <v>1643</v>
      </c>
      <c r="ACY23" s="3" t="s">
        <v>1643</v>
      </c>
      <c r="ACZ23" s="3" t="s">
        <v>1643</v>
      </c>
      <c r="ADA23" s="5" t="s">
        <v>1643</v>
      </c>
      <c r="ADB23" s="13" t="s">
        <v>1643</v>
      </c>
      <c r="ADC23" s="8" t="s">
        <v>1643</v>
      </c>
      <c r="ADD23" s="3" t="s">
        <v>1643</v>
      </c>
      <c r="ADE23" s="3" t="s">
        <v>1643</v>
      </c>
      <c r="ADF23" s="5" t="s">
        <v>1643</v>
      </c>
      <c r="ADG23" s="13" t="s">
        <v>1643</v>
      </c>
      <c r="ADH23" s="8" t="s">
        <v>1643</v>
      </c>
      <c r="ADI23" s="3" t="s">
        <v>1643</v>
      </c>
      <c r="ADJ23" s="3" t="s">
        <v>1643</v>
      </c>
      <c r="ADK23" s="5" t="s">
        <v>1643</v>
      </c>
      <c r="ADL23" s="13" t="s">
        <v>1643</v>
      </c>
      <c r="ADM23" s="8" t="s">
        <v>1643</v>
      </c>
      <c r="ADN23" s="3" t="s">
        <v>1643</v>
      </c>
      <c r="ADO23" s="3" t="s">
        <v>1643</v>
      </c>
      <c r="ADP23" s="5" t="s">
        <v>1643</v>
      </c>
      <c r="ADQ23" s="13" t="s">
        <v>1643</v>
      </c>
      <c r="ADR23" s="3" t="s">
        <v>1643</v>
      </c>
      <c r="ADS23" s="3" t="s">
        <v>1643</v>
      </c>
      <c r="ADT23" s="3" t="s">
        <v>1643</v>
      </c>
      <c r="ADU23" s="3" t="s">
        <v>1643</v>
      </c>
      <c r="ADV23" s="3" t="s">
        <v>1643</v>
      </c>
      <c r="ADW23" s="3" t="s">
        <v>1643</v>
      </c>
      <c r="ADX23" s="3" t="s">
        <v>1643</v>
      </c>
      <c r="ADY23" s="5" t="s">
        <v>1643</v>
      </c>
      <c r="ADZ23" s="13" t="s">
        <v>1643</v>
      </c>
      <c r="AEA23" s="3" t="s">
        <v>1643</v>
      </c>
      <c r="AEB23" s="3" t="s">
        <v>1643</v>
      </c>
      <c r="AEC23" s="3" t="s">
        <v>1643</v>
      </c>
      <c r="AED23" s="3" t="s">
        <v>1643</v>
      </c>
      <c r="AEE23" s="3" t="s">
        <v>1643</v>
      </c>
      <c r="AEF23" s="5" t="s">
        <v>1643</v>
      </c>
      <c r="AEG23" s="13" t="s">
        <v>1643</v>
      </c>
      <c r="AEH23" s="3" t="s">
        <v>1643</v>
      </c>
      <c r="AEI23" s="3" t="s">
        <v>1643</v>
      </c>
      <c r="AEJ23" s="3" t="s">
        <v>1643</v>
      </c>
      <c r="AEK23" s="5" t="s">
        <v>1643</v>
      </c>
      <c r="AEL23" s="18" t="s">
        <v>1643</v>
      </c>
    </row>
    <row r="24" spans="1:818" ht="409.5" x14ac:dyDescent="0.35">
      <c r="A24" s="1">
        <v>45619.659548611111</v>
      </c>
      <c r="B24" s="2">
        <v>45619.685520833336</v>
      </c>
      <c r="C24" s="4">
        <v>100</v>
      </c>
      <c r="D24" s="4">
        <v>2244</v>
      </c>
      <c r="E24" s="3" t="s">
        <v>1640</v>
      </c>
      <c r="F24" s="2">
        <v>45619.685534131946</v>
      </c>
      <c r="G24" s="3" t="s">
        <v>1690</v>
      </c>
      <c r="H24" s="4">
        <v>1</v>
      </c>
      <c r="I24" s="3" t="s">
        <v>1642</v>
      </c>
      <c r="J24" s="3" t="s">
        <v>1642</v>
      </c>
      <c r="K24" s="3" t="s">
        <v>1642</v>
      </c>
      <c r="L24" s="3" t="s">
        <v>1642</v>
      </c>
      <c r="M24" s="3" t="s">
        <v>1642</v>
      </c>
      <c r="N24" s="3" t="s">
        <v>1642</v>
      </c>
      <c r="O24" s="3" t="s">
        <v>110</v>
      </c>
      <c r="P24" s="3" t="s">
        <v>1643</v>
      </c>
      <c r="Q24" s="3" t="s">
        <v>1643</v>
      </c>
      <c r="R24" s="20" t="s">
        <v>110</v>
      </c>
      <c r="S24" s="127">
        <v>52</v>
      </c>
      <c r="T24" s="124"/>
      <c r="U24" s="3"/>
      <c r="V24" s="3" t="s">
        <v>20</v>
      </c>
      <c r="W24" s="3" t="s">
        <v>110</v>
      </c>
      <c r="X24" s="3" t="s">
        <v>47</v>
      </c>
      <c r="Y24" s="3" t="s">
        <v>92</v>
      </c>
      <c r="Z24" s="3" t="s">
        <v>16</v>
      </c>
      <c r="AA24" s="405">
        <v>250</v>
      </c>
      <c r="AB24" s="3" t="s">
        <v>25</v>
      </c>
      <c r="AC24" s="3" t="s">
        <v>111</v>
      </c>
      <c r="AD24" s="3" t="s">
        <v>110</v>
      </c>
      <c r="AE24" s="13" t="s">
        <v>110</v>
      </c>
      <c r="AF24" s="20" t="s">
        <v>110</v>
      </c>
      <c r="AG24" s="18" t="s">
        <v>1643</v>
      </c>
      <c r="AH24" s="13"/>
      <c r="AI24" s="31"/>
      <c r="AJ24" s="13" t="s">
        <v>1643</v>
      </c>
      <c r="AK24" s="3" t="s">
        <v>1643</v>
      </c>
      <c r="AL24" s="3" t="s">
        <v>1643</v>
      </c>
      <c r="AM24" s="3" t="s">
        <v>1643</v>
      </c>
      <c r="AN24" s="3" t="s">
        <v>1643</v>
      </c>
      <c r="AO24" s="3" t="s">
        <v>1643</v>
      </c>
      <c r="AP24" s="3" t="s">
        <v>1643</v>
      </c>
      <c r="AQ24" s="3" t="s">
        <v>1643</v>
      </c>
      <c r="AR24" s="3" t="s">
        <v>1643</v>
      </c>
      <c r="AS24" s="3" t="s">
        <v>1643</v>
      </c>
      <c r="AT24" s="3" t="s">
        <v>1643</v>
      </c>
      <c r="AU24" s="3" t="s">
        <v>1643</v>
      </c>
      <c r="AV24" s="3" t="s">
        <v>1643</v>
      </c>
      <c r="AW24" s="3" t="s">
        <v>1643</v>
      </c>
      <c r="AX24" s="3" t="s">
        <v>1643</v>
      </c>
      <c r="AY24" s="3" t="s">
        <v>1643</v>
      </c>
      <c r="AZ24" s="3" t="s">
        <v>1643</v>
      </c>
      <c r="BA24" s="3" t="s">
        <v>1643</v>
      </c>
      <c r="BB24" s="3" t="s">
        <v>1643</v>
      </c>
      <c r="BC24" s="3" t="s">
        <v>1643</v>
      </c>
      <c r="BD24" s="3" t="s">
        <v>1643</v>
      </c>
      <c r="BE24" s="3" t="s">
        <v>1643</v>
      </c>
      <c r="BF24" s="3" t="s">
        <v>1643</v>
      </c>
      <c r="BG24" s="3" t="s">
        <v>1643</v>
      </c>
      <c r="BH24" s="3" t="s">
        <v>1643</v>
      </c>
      <c r="BI24" s="3" t="s">
        <v>1643</v>
      </c>
      <c r="BJ24" s="3" t="s">
        <v>1643</v>
      </c>
      <c r="BK24" s="3" t="s">
        <v>1643</v>
      </c>
      <c r="BL24" s="3" t="s">
        <v>1643</v>
      </c>
      <c r="BM24" s="3" t="s">
        <v>1643</v>
      </c>
      <c r="BN24" s="3" t="s">
        <v>1643</v>
      </c>
      <c r="BO24" s="3" t="s">
        <v>1643</v>
      </c>
      <c r="BP24" s="3" t="s">
        <v>1643</v>
      </c>
      <c r="BQ24" s="3" t="s">
        <v>1643</v>
      </c>
      <c r="BR24" s="3" t="s">
        <v>1643</v>
      </c>
      <c r="BS24" s="3" t="s">
        <v>1643</v>
      </c>
      <c r="BT24" s="3" t="s">
        <v>1643</v>
      </c>
      <c r="BU24" s="3" t="s">
        <v>1643</v>
      </c>
      <c r="BV24" s="3" t="s">
        <v>1643</v>
      </c>
      <c r="BW24" s="3" t="s">
        <v>1643</v>
      </c>
      <c r="BX24" s="3" t="s">
        <v>1643</v>
      </c>
      <c r="BY24" s="3" t="s">
        <v>1643</v>
      </c>
      <c r="BZ24" s="20" t="s">
        <v>1643</v>
      </c>
      <c r="CA24" s="8" t="s">
        <v>1643</v>
      </c>
      <c r="CB24" s="3" t="s">
        <v>1643</v>
      </c>
      <c r="CC24" s="3" t="s">
        <v>1643</v>
      </c>
      <c r="CD24" s="3" t="s">
        <v>1643</v>
      </c>
      <c r="CE24" s="3" t="s">
        <v>1643</v>
      </c>
      <c r="CF24" s="3" t="s">
        <v>1643</v>
      </c>
      <c r="CG24" s="3" t="s">
        <v>1643</v>
      </c>
      <c r="CH24" s="3" t="s">
        <v>1643</v>
      </c>
      <c r="CI24" s="3" t="s">
        <v>1643</v>
      </c>
      <c r="CJ24" s="3" t="s">
        <v>1643</v>
      </c>
      <c r="CK24" s="3" t="s">
        <v>1643</v>
      </c>
      <c r="CL24" s="3" t="s">
        <v>1643</v>
      </c>
      <c r="CM24" s="3" t="s">
        <v>1643</v>
      </c>
      <c r="CN24" s="3" t="s">
        <v>1643</v>
      </c>
      <c r="CO24" s="3" t="s">
        <v>1643</v>
      </c>
      <c r="CP24" s="5" t="s">
        <v>1643</v>
      </c>
      <c r="CQ24" s="13" t="s">
        <v>1643</v>
      </c>
      <c r="CR24" s="3" t="s">
        <v>1643</v>
      </c>
      <c r="CS24" s="3" t="s">
        <v>1643</v>
      </c>
      <c r="CT24" s="3" t="s">
        <v>1643</v>
      </c>
      <c r="CU24" s="3" t="s">
        <v>1643</v>
      </c>
      <c r="CV24" s="3" t="s">
        <v>1643</v>
      </c>
      <c r="CW24" s="3" t="s">
        <v>1643</v>
      </c>
      <c r="CX24" s="5" t="s">
        <v>1643</v>
      </c>
      <c r="CY24" s="13" t="s">
        <v>1643</v>
      </c>
      <c r="CZ24" s="3" t="s">
        <v>1643</v>
      </c>
      <c r="DA24" s="3" t="s">
        <v>1643</v>
      </c>
      <c r="DB24" s="3" t="s">
        <v>1643</v>
      </c>
      <c r="DC24" s="3" t="s">
        <v>1643</v>
      </c>
      <c r="DD24" s="3" t="s">
        <v>1643</v>
      </c>
      <c r="DE24" s="3" t="s">
        <v>1643</v>
      </c>
      <c r="DF24" s="5" t="s">
        <v>1643</v>
      </c>
      <c r="DG24" s="13" t="s">
        <v>1643</v>
      </c>
      <c r="DH24" s="3" t="s">
        <v>1643</v>
      </c>
      <c r="DI24" s="3" t="s">
        <v>1643</v>
      </c>
      <c r="DJ24" s="5" t="s">
        <v>1643</v>
      </c>
      <c r="DK24" s="13" t="s">
        <v>1643</v>
      </c>
      <c r="DL24" s="3" t="s">
        <v>1643</v>
      </c>
      <c r="DM24" s="3" t="s">
        <v>1643</v>
      </c>
      <c r="DN24" s="5" t="s">
        <v>1643</v>
      </c>
      <c r="DO24" s="13" t="s">
        <v>1643</v>
      </c>
      <c r="DP24" s="5" t="s">
        <v>1643</v>
      </c>
      <c r="DQ24" s="13" t="s">
        <v>1643</v>
      </c>
      <c r="DR24" s="3" t="s">
        <v>1643</v>
      </c>
      <c r="DS24" s="3" t="s">
        <v>1643</v>
      </c>
      <c r="DT24" s="5" t="s">
        <v>1643</v>
      </c>
      <c r="DU24" s="13" t="s">
        <v>1643</v>
      </c>
      <c r="DV24" s="3" t="s">
        <v>1643</v>
      </c>
      <c r="DW24" s="3" t="s">
        <v>1643</v>
      </c>
      <c r="DX24" s="3" t="s">
        <v>1643</v>
      </c>
      <c r="DY24" s="5" t="s">
        <v>1643</v>
      </c>
      <c r="DZ24" s="13" t="s">
        <v>1643</v>
      </c>
      <c r="EA24" s="3" t="s">
        <v>1643</v>
      </c>
      <c r="EB24" s="3" t="s">
        <v>1643</v>
      </c>
      <c r="EC24" s="3" t="s">
        <v>1643</v>
      </c>
      <c r="ED24" s="3" t="s">
        <v>1643</v>
      </c>
      <c r="EE24" s="3" t="s">
        <v>1643</v>
      </c>
      <c r="EF24" s="5" t="s">
        <v>1643</v>
      </c>
      <c r="EG24" s="13" t="s">
        <v>1643</v>
      </c>
      <c r="EH24" s="3" t="s">
        <v>1643</v>
      </c>
      <c r="EI24" s="3" t="s">
        <v>1643</v>
      </c>
      <c r="EJ24" s="3" t="s">
        <v>1643</v>
      </c>
      <c r="EK24" s="3" t="s">
        <v>1643</v>
      </c>
      <c r="EL24" s="20" t="s">
        <v>1643</v>
      </c>
      <c r="EM24" s="13" t="s">
        <v>1643</v>
      </c>
      <c r="EN24" s="3" t="s">
        <v>1643</v>
      </c>
      <c r="EO24" s="3" t="s">
        <v>1643</v>
      </c>
      <c r="EP24" s="3" t="s">
        <v>1643</v>
      </c>
      <c r="EQ24" s="3" t="s">
        <v>1643</v>
      </c>
      <c r="ER24" s="3" t="s">
        <v>1643</v>
      </c>
      <c r="ES24" s="3" t="s">
        <v>1643</v>
      </c>
      <c r="ET24" s="3" t="s">
        <v>1643</v>
      </c>
      <c r="EU24" s="3" t="s">
        <v>1643</v>
      </c>
      <c r="EV24" s="3" t="s">
        <v>1643</v>
      </c>
      <c r="EW24" s="3" t="s">
        <v>1643</v>
      </c>
      <c r="EX24" s="3" t="s">
        <v>1643</v>
      </c>
      <c r="EY24" s="3" t="s">
        <v>1643</v>
      </c>
      <c r="EZ24" s="5" t="s">
        <v>1643</v>
      </c>
      <c r="FA24" s="8" t="s">
        <v>1643</v>
      </c>
      <c r="FB24" s="3" t="s">
        <v>1643</v>
      </c>
      <c r="FC24" s="3" t="s">
        <v>1643</v>
      </c>
      <c r="FD24" s="3" t="s">
        <v>1643</v>
      </c>
      <c r="FE24" s="3" t="s">
        <v>1643</v>
      </c>
      <c r="FF24" s="3" t="s">
        <v>1643</v>
      </c>
      <c r="FG24" s="3" t="s">
        <v>1643</v>
      </c>
      <c r="FH24" s="3" t="s">
        <v>1643</v>
      </c>
      <c r="FI24" s="5" t="s">
        <v>1643</v>
      </c>
      <c r="FJ24" s="8" t="s">
        <v>1643</v>
      </c>
      <c r="FK24" s="3" t="s">
        <v>1643</v>
      </c>
      <c r="FL24" s="3" t="s">
        <v>1643</v>
      </c>
      <c r="FM24" s="5" t="s">
        <v>1643</v>
      </c>
      <c r="FN24" s="8" t="s">
        <v>1643</v>
      </c>
      <c r="FO24" s="3" t="s">
        <v>1643</v>
      </c>
      <c r="FP24" s="3" t="s">
        <v>1643</v>
      </c>
      <c r="FQ24" s="5" t="s">
        <v>1643</v>
      </c>
      <c r="FR24" s="16" t="s">
        <v>1643</v>
      </c>
      <c r="FS24" s="13" t="s">
        <v>1643</v>
      </c>
      <c r="FT24" s="3" t="s">
        <v>1643</v>
      </c>
      <c r="FU24" s="3" t="s">
        <v>1643</v>
      </c>
      <c r="FV24" s="3" t="s">
        <v>1643</v>
      </c>
      <c r="FW24" s="20" t="s">
        <v>1643</v>
      </c>
      <c r="FX24" s="13" t="s">
        <v>1643</v>
      </c>
      <c r="FY24" s="3" t="s">
        <v>1643</v>
      </c>
      <c r="FZ24" s="3" t="s">
        <v>1643</v>
      </c>
      <c r="GA24" s="3" t="s">
        <v>1643</v>
      </c>
      <c r="GB24" s="3" t="s">
        <v>1643</v>
      </c>
      <c r="GC24" s="3" t="s">
        <v>1643</v>
      </c>
      <c r="GD24" s="3" t="s">
        <v>1643</v>
      </c>
      <c r="GE24" s="3" t="s">
        <v>1643</v>
      </c>
      <c r="GF24" s="3" t="s">
        <v>1643</v>
      </c>
      <c r="GG24" s="3" t="s">
        <v>1643</v>
      </c>
      <c r="GH24" s="20" t="s">
        <v>1643</v>
      </c>
      <c r="GI24" s="18" t="s">
        <v>1643</v>
      </c>
      <c r="GJ24" s="8" t="s">
        <v>1643</v>
      </c>
      <c r="GK24" s="3" t="s">
        <v>1643</v>
      </c>
      <c r="GL24" s="3" t="s">
        <v>1643</v>
      </c>
      <c r="GM24" s="3" t="s">
        <v>1643</v>
      </c>
      <c r="GN24" s="3" t="s">
        <v>1643</v>
      </c>
      <c r="GO24" s="3" t="s">
        <v>1643</v>
      </c>
      <c r="GP24" s="3" t="s">
        <v>1643</v>
      </c>
      <c r="GQ24" s="3" t="s">
        <v>1643</v>
      </c>
      <c r="GR24" s="3" t="s">
        <v>1643</v>
      </c>
      <c r="GS24" s="20" t="s">
        <v>1643</v>
      </c>
      <c r="GT24" s="13" t="s">
        <v>130</v>
      </c>
      <c r="GU24" s="3" t="s">
        <v>131</v>
      </c>
      <c r="GV24" s="3" t="s">
        <v>130</v>
      </c>
      <c r="GW24" s="3" t="s">
        <v>129</v>
      </c>
      <c r="GX24" s="3" t="s">
        <v>132</v>
      </c>
      <c r="GY24" s="3" t="s">
        <v>131</v>
      </c>
      <c r="GZ24" s="3" t="s">
        <v>128</v>
      </c>
      <c r="HA24" s="3" t="s">
        <v>131</v>
      </c>
      <c r="HB24" s="3" t="s">
        <v>130</v>
      </c>
      <c r="HC24" s="3" t="s">
        <v>127</v>
      </c>
      <c r="HD24" s="3" t="s">
        <v>131</v>
      </c>
      <c r="HE24" s="3" t="s">
        <v>131</v>
      </c>
      <c r="HF24" s="3" t="s">
        <v>131</v>
      </c>
      <c r="HG24" s="3" t="s">
        <v>130</v>
      </c>
      <c r="HH24" s="3" t="s">
        <v>127</v>
      </c>
      <c r="HI24" s="5" t="s">
        <v>1643</v>
      </c>
      <c r="HJ24" s="13" t="s">
        <v>196</v>
      </c>
      <c r="HK24" s="3" t="s">
        <v>1643</v>
      </c>
      <c r="HL24" s="3" t="s">
        <v>1643</v>
      </c>
      <c r="HM24" s="3" t="s">
        <v>1643</v>
      </c>
      <c r="HN24" s="3" t="s">
        <v>1643</v>
      </c>
      <c r="HO24" s="3" t="s">
        <v>1643</v>
      </c>
      <c r="HP24" s="3" t="s">
        <v>1643</v>
      </c>
      <c r="HQ24" s="5" t="s">
        <v>1643</v>
      </c>
      <c r="HR24" s="13" t="s">
        <v>1643</v>
      </c>
      <c r="HS24" s="3" t="s">
        <v>232</v>
      </c>
      <c r="HT24" s="3" t="s">
        <v>1643</v>
      </c>
      <c r="HU24" s="3" t="s">
        <v>1643</v>
      </c>
      <c r="HV24" s="3" t="s">
        <v>1643</v>
      </c>
      <c r="HW24" s="3" t="s">
        <v>1643</v>
      </c>
      <c r="HX24" s="3" t="s">
        <v>1643</v>
      </c>
      <c r="HY24" s="3" t="s">
        <v>1643</v>
      </c>
      <c r="HZ24" s="3" t="s">
        <v>1643</v>
      </c>
      <c r="IA24" s="3" t="s">
        <v>1643</v>
      </c>
      <c r="IB24" s="5" t="s">
        <v>1643</v>
      </c>
      <c r="IC24" s="13" t="s">
        <v>132</v>
      </c>
      <c r="ID24" s="3" t="s">
        <v>127</v>
      </c>
      <c r="IE24" s="3" t="s">
        <v>132</v>
      </c>
      <c r="IF24" s="3" t="s">
        <v>127</v>
      </c>
      <c r="IG24" s="3" t="s">
        <v>131</v>
      </c>
      <c r="IH24" s="3" t="s">
        <v>130</v>
      </c>
      <c r="II24" s="3" t="s">
        <v>131</v>
      </c>
      <c r="IJ24" s="3" t="s">
        <v>245</v>
      </c>
      <c r="IK24" s="3" t="s">
        <v>131</v>
      </c>
      <c r="IL24" s="3" t="s">
        <v>1691</v>
      </c>
      <c r="IM24" s="3" t="s">
        <v>131</v>
      </c>
      <c r="IN24" s="3" t="s">
        <v>132</v>
      </c>
      <c r="IO24" s="3" t="s">
        <v>132</v>
      </c>
      <c r="IP24" s="3" t="s">
        <v>131</v>
      </c>
      <c r="IQ24" s="3" t="s">
        <v>131</v>
      </c>
      <c r="IR24" s="3" t="s">
        <v>131</v>
      </c>
      <c r="IS24" s="3" t="s">
        <v>129</v>
      </c>
      <c r="IT24" s="3" t="s">
        <v>245</v>
      </c>
      <c r="IU24" s="3" t="s">
        <v>245</v>
      </c>
      <c r="IV24" s="3" t="s">
        <v>127</v>
      </c>
      <c r="IW24" s="3" t="s">
        <v>132</v>
      </c>
      <c r="IX24" s="3" t="s">
        <v>132</v>
      </c>
      <c r="IY24" s="3" t="s">
        <v>131</v>
      </c>
      <c r="IZ24" s="3" t="s">
        <v>132</v>
      </c>
      <c r="JA24" s="3" t="s">
        <v>131</v>
      </c>
      <c r="JB24" s="3" t="s">
        <v>132</v>
      </c>
      <c r="JC24" s="3" t="s">
        <v>132</v>
      </c>
      <c r="JD24" s="3" t="s">
        <v>245</v>
      </c>
      <c r="JE24" s="3" t="s">
        <v>245</v>
      </c>
      <c r="JF24" s="3" t="s">
        <v>130</v>
      </c>
      <c r="JG24" s="3" t="s">
        <v>129</v>
      </c>
      <c r="JH24" s="3" t="s">
        <v>245</v>
      </c>
      <c r="JI24" s="3" t="s">
        <v>127</v>
      </c>
      <c r="JJ24" s="3" t="s">
        <v>132</v>
      </c>
      <c r="JK24" s="3" t="s">
        <v>132</v>
      </c>
      <c r="JL24" s="3" t="s">
        <v>131</v>
      </c>
      <c r="JM24" s="3" t="s">
        <v>131</v>
      </c>
      <c r="JN24" s="3" t="s">
        <v>131</v>
      </c>
      <c r="JO24" s="3" t="s">
        <v>131</v>
      </c>
      <c r="JP24" s="3" t="s">
        <v>131</v>
      </c>
      <c r="JQ24" s="3" t="s">
        <v>131</v>
      </c>
      <c r="JR24" s="3" t="s">
        <v>131</v>
      </c>
      <c r="JS24" s="3" t="s">
        <v>131</v>
      </c>
      <c r="JT24" s="3" t="s">
        <v>245</v>
      </c>
      <c r="JU24" s="3" t="s">
        <v>130</v>
      </c>
      <c r="JV24" s="3" t="s">
        <v>245</v>
      </c>
      <c r="JW24" s="3" t="s">
        <v>129</v>
      </c>
      <c r="JX24" s="3" t="s">
        <v>129</v>
      </c>
      <c r="JY24" s="3" t="s">
        <v>129</v>
      </c>
      <c r="JZ24" s="3" t="s">
        <v>127</v>
      </c>
      <c r="KA24" s="3" t="s">
        <v>127</v>
      </c>
      <c r="KB24" s="3" t="s">
        <v>127</v>
      </c>
      <c r="KC24" s="3" t="s">
        <v>131</v>
      </c>
      <c r="KD24" s="3" t="s">
        <v>127</v>
      </c>
      <c r="KE24" s="3" t="s">
        <v>130</v>
      </c>
      <c r="KF24" s="3" t="s">
        <v>245</v>
      </c>
      <c r="KG24" s="3" t="s">
        <v>131</v>
      </c>
      <c r="KH24" s="3" t="s">
        <v>245</v>
      </c>
      <c r="KI24" s="3" t="s">
        <v>245</v>
      </c>
      <c r="KJ24" s="3" t="s">
        <v>127</v>
      </c>
      <c r="KK24" s="3" t="s">
        <v>130</v>
      </c>
      <c r="KL24" s="3" t="s">
        <v>245</v>
      </c>
      <c r="KM24" s="3" t="s">
        <v>245</v>
      </c>
      <c r="KN24" s="3" t="s">
        <v>131</v>
      </c>
      <c r="KO24" s="5" t="s">
        <v>325</v>
      </c>
      <c r="KP24" s="8" t="s">
        <v>353</v>
      </c>
      <c r="KQ24" s="3" t="s">
        <v>354</v>
      </c>
      <c r="KR24" s="3" t="s">
        <v>355</v>
      </c>
      <c r="KS24" s="3" t="s">
        <v>1643</v>
      </c>
      <c r="KT24" s="3" t="s">
        <v>1643</v>
      </c>
      <c r="KU24" s="3" t="s">
        <v>111</v>
      </c>
      <c r="KV24" s="20" t="s">
        <v>1643</v>
      </c>
      <c r="KW24" s="13" t="s">
        <v>111</v>
      </c>
      <c r="KX24" s="3" t="s">
        <v>1643</v>
      </c>
      <c r="KY24" s="3" t="s">
        <v>1643</v>
      </c>
      <c r="KZ24" s="3" t="s">
        <v>111</v>
      </c>
      <c r="LA24" s="3" t="s">
        <v>1643</v>
      </c>
      <c r="LB24" s="3" t="s">
        <v>1643</v>
      </c>
      <c r="LC24" s="3" t="s">
        <v>110</v>
      </c>
      <c r="LD24" s="3" t="s">
        <v>111</v>
      </c>
      <c r="LE24" s="3" t="s">
        <v>1643</v>
      </c>
      <c r="LF24" s="3" t="s">
        <v>110</v>
      </c>
      <c r="LG24" s="3" t="s">
        <v>401</v>
      </c>
      <c r="LH24" s="3" t="s">
        <v>111</v>
      </c>
      <c r="LI24" s="3" t="s">
        <v>1643</v>
      </c>
      <c r="LJ24" s="3" t="s">
        <v>245</v>
      </c>
      <c r="LK24" s="3" t="s">
        <v>1643</v>
      </c>
      <c r="LL24" s="3" t="s">
        <v>1643</v>
      </c>
      <c r="LM24" s="3" t="s">
        <v>110</v>
      </c>
      <c r="LN24" s="3" t="s">
        <v>111</v>
      </c>
      <c r="LO24" s="3" t="s">
        <v>1643</v>
      </c>
      <c r="LP24" s="3" t="s">
        <v>245</v>
      </c>
      <c r="LQ24" s="3" t="s">
        <v>1643</v>
      </c>
      <c r="LR24" s="3" t="s">
        <v>1643</v>
      </c>
      <c r="LS24" s="3" t="s">
        <v>111</v>
      </c>
      <c r="LT24" s="3" t="s">
        <v>1643</v>
      </c>
      <c r="LU24" s="3" t="s">
        <v>1643</v>
      </c>
      <c r="LV24" s="3" t="s">
        <v>110</v>
      </c>
      <c r="LW24" s="3" t="s">
        <v>111</v>
      </c>
      <c r="LX24" s="3" t="s">
        <v>1643</v>
      </c>
      <c r="LY24" s="3" t="s">
        <v>245</v>
      </c>
      <c r="LZ24" s="3" t="s">
        <v>1643</v>
      </c>
      <c r="MA24" s="3" t="s">
        <v>1643</v>
      </c>
      <c r="MB24" s="3" t="s">
        <v>1643</v>
      </c>
      <c r="MC24" s="3" t="s">
        <v>245</v>
      </c>
      <c r="MD24" s="3" t="s">
        <v>1643</v>
      </c>
      <c r="ME24" s="3" t="s">
        <v>1643</v>
      </c>
      <c r="MF24" s="20" t="s">
        <v>1643</v>
      </c>
      <c r="MG24" s="13" t="s">
        <v>452</v>
      </c>
      <c r="MH24" s="3" t="s">
        <v>485</v>
      </c>
      <c r="MI24" s="5" t="s">
        <v>459</v>
      </c>
      <c r="MJ24" s="18" t="s">
        <v>110</v>
      </c>
      <c r="MK24" s="13" t="s">
        <v>1643</v>
      </c>
      <c r="ML24" s="3" t="s">
        <v>1643</v>
      </c>
      <c r="MM24" s="3" t="s">
        <v>1643</v>
      </c>
      <c r="MN24" s="3" t="s">
        <v>489</v>
      </c>
      <c r="MO24" s="3" t="s">
        <v>1643</v>
      </c>
      <c r="MP24" s="3" t="s">
        <v>495</v>
      </c>
      <c r="MQ24" s="3" t="s">
        <v>496</v>
      </c>
      <c r="MR24" s="3" t="s">
        <v>497</v>
      </c>
      <c r="MS24" s="3" t="s">
        <v>498</v>
      </c>
      <c r="MT24" s="5" t="s">
        <v>1643</v>
      </c>
      <c r="MU24" s="8" t="s">
        <v>110</v>
      </c>
      <c r="MV24" s="3" t="s">
        <v>110</v>
      </c>
      <c r="MW24" s="3" t="s">
        <v>110</v>
      </c>
      <c r="MX24" s="3" t="s">
        <v>110</v>
      </c>
      <c r="MY24" s="20" t="s">
        <v>111</v>
      </c>
      <c r="MZ24" s="13" t="s">
        <v>110</v>
      </c>
      <c r="NA24" s="5" t="s">
        <v>516</v>
      </c>
      <c r="NB24" s="13" t="s">
        <v>520</v>
      </c>
      <c r="NC24" s="5" t="s">
        <v>1692</v>
      </c>
      <c r="ND24" s="13" t="s">
        <v>110</v>
      </c>
      <c r="NE24" s="3" t="s">
        <v>110</v>
      </c>
      <c r="NF24" s="3" t="s">
        <v>111</v>
      </c>
      <c r="NG24" s="3" t="s">
        <v>111</v>
      </c>
      <c r="NH24" s="3" t="s">
        <v>111</v>
      </c>
      <c r="NI24" s="5" t="s">
        <v>111</v>
      </c>
      <c r="NJ24" s="16" t="s">
        <v>110</v>
      </c>
      <c r="NK24" s="3"/>
      <c r="NL24" s="3"/>
      <c r="NM24" s="3"/>
      <c r="NN24" s="3"/>
      <c r="NO24" s="3"/>
      <c r="NP24" s="3"/>
      <c r="NQ24" s="5"/>
      <c r="NR24" s="8" t="s">
        <v>1643</v>
      </c>
      <c r="NS24" s="8" t="s">
        <v>1643</v>
      </c>
      <c r="NT24" s="3" t="s">
        <v>1643</v>
      </c>
      <c r="NU24" s="3" t="s">
        <v>1643</v>
      </c>
      <c r="NV24" s="3" t="s">
        <v>1643</v>
      </c>
      <c r="NW24" s="3" t="s">
        <v>1643</v>
      </c>
      <c r="NX24" s="5" t="s">
        <v>1643</v>
      </c>
      <c r="NY24" s="13" t="s">
        <v>1643</v>
      </c>
      <c r="NZ24" s="8" t="s">
        <v>1643</v>
      </c>
      <c r="OA24" s="3" t="s">
        <v>1643</v>
      </c>
      <c r="OB24" s="3" t="s">
        <v>1643</v>
      </c>
      <c r="OC24" s="3" t="s">
        <v>1643</v>
      </c>
      <c r="OD24" s="3" t="s">
        <v>1643</v>
      </c>
      <c r="OE24" s="5" t="s">
        <v>1643</v>
      </c>
      <c r="OF24" s="13" t="s">
        <v>1643</v>
      </c>
      <c r="OG24" s="8" t="s">
        <v>1643</v>
      </c>
      <c r="OH24" s="3" t="s">
        <v>1643</v>
      </c>
      <c r="OI24" s="3" t="s">
        <v>1643</v>
      </c>
      <c r="OJ24" s="3" t="s">
        <v>1643</v>
      </c>
      <c r="OK24" s="3" t="s">
        <v>1643</v>
      </c>
      <c r="OL24" s="20" t="s">
        <v>1643</v>
      </c>
      <c r="OM24" s="13" t="s">
        <v>1643</v>
      </c>
      <c r="ON24" s="3"/>
      <c r="OO24" s="3"/>
      <c r="OP24" s="3"/>
      <c r="OQ24" s="3"/>
      <c r="OR24" s="3" t="s">
        <v>1643</v>
      </c>
      <c r="OS24" s="3" t="s">
        <v>1643</v>
      </c>
      <c r="OT24" s="3" t="s">
        <v>1643</v>
      </c>
      <c r="OU24" s="20" t="s">
        <v>1643</v>
      </c>
      <c r="OV24" s="13" t="s">
        <v>110</v>
      </c>
      <c r="OW24" s="3" t="s">
        <v>1693</v>
      </c>
      <c r="OX24" s="3" t="s">
        <v>1643</v>
      </c>
      <c r="OY24" s="3" t="s">
        <v>1643</v>
      </c>
      <c r="OZ24" s="3" t="s">
        <v>1643</v>
      </c>
      <c r="PA24" s="5" t="s">
        <v>545</v>
      </c>
      <c r="PB24" s="8" t="s">
        <v>1643</v>
      </c>
      <c r="PC24" s="8" t="s">
        <v>1643</v>
      </c>
      <c r="PD24" s="3" t="s">
        <v>1643</v>
      </c>
      <c r="PE24" s="3" t="s">
        <v>1643</v>
      </c>
      <c r="PF24" s="5" t="s">
        <v>1643</v>
      </c>
      <c r="PG24" s="13" t="s">
        <v>1643</v>
      </c>
      <c r="PH24" s="3" t="s">
        <v>557</v>
      </c>
      <c r="PI24" s="3" t="s">
        <v>140</v>
      </c>
      <c r="PJ24" s="3" t="s">
        <v>144</v>
      </c>
      <c r="PK24" s="3" t="s">
        <v>156</v>
      </c>
      <c r="PL24" s="3" t="s">
        <v>1643</v>
      </c>
      <c r="PM24" s="3" t="s">
        <v>1643</v>
      </c>
      <c r="PN24" s="3" t="s">
        <v>1643</v>
      </c>
      <c r="PO24" s="20" t="s">
        <v>1643</v>
      </c>
      <c r="PP24" s="13" t="s">
        <v>110</v>
      </c>
      <c r="PQ24" s="3" t="s">
        <v>1955</v>
      </c>
      <c r="PR24" s="3" t="s">
        <v>1643</v>
      </c>
      <c r="PS24" s="3" t="s">
        <v>1643</v>
      </c>
      <c r="PT24" s="3" t="s">
        <v>1643</v>
      </c>
      <c r="PU24" s="5" t="s">
        <v>545</v>
      </c>
      <c r="PV24" s="13" t="s">
        <v>1695</v>
      </c>
      <c r="PW24" s="3" t="s">
        <v>1643</v>
      </c>
      <c r="PX24" s="3" t="s">
        <v>1643</v>
      </c>
      <c r="PY24" s="3"/>
      <c r="PZ24" s="5" t="s">
        <v>545</v>
      </c>
      <c r="QA24" s="13" t="s">
        <v>136</v>
      </c>
      <c r="QB24" s="3" t="s">
        <v>1643</v>
      </c>
      <c r="QC24" s="3" t="s">
        <v>1643</v>
      </c>
      <c r="QD24" s="3" t="s">
        <v>1643</v>
      </c>
      <c r="QE24" s="3" t="s">
        <v>1643</v>
      </c>
      <c r="QF24" s="3" t="s">
        <v>1643</v>
      </c>
      <c r="QG24" s="3" t="s">
        <v>1643</v>
      </c>
      <c r="QH24" s="3" t="s">
        <v>1643</v>
      </c>
      <c r="QI24" s="5" t="s">
        <v>1643</v>
      </c>
      <c r="QJ24" s="13" t="s">
        <v>1643</v>
      </c>
      <c r="QK24" s="3" t="s">
        <v>1643</v>
      </c>
      <c r="QL24" s="3" t="s">
        <v>1643</v>
      </c>
      <c r="QM24" s="3" t="s">
        <v>1643</v>
      </c>
      <c r="QN24" s="3" t="s">
        <v>1643</v>
      </c>
      <c r="QO24" s="3" t="s">
        <v>1643</v>
      </c>
      <c r="QP24" s="20" t="s">
        <v>1696</v>
      </c>
      <c r="QQ24" s="13" t="s">
        <v>111</v>
      </c>
      <c r="QR24" s="3" t="s">
        <v>1643</v>
      </c>
      <c r="QS24" s="3" t="s">
        <v>111</v>
      </c>
      <c r="QT24" s="3" t="s">
        <v>1643</v>
      </c>
      <c r="QU24" s="20" t="s">
        <v>111</v>
      </c>
      <c r="QV24" s="16" t="s">
        <v>110</v>
      </c>
      <c r="QW24" s="13" t="s">
        <v>127</v>
      </c>
      <c r="QX24" s="3" t="s">
        <v>127</v>
      </c>
      <c r="QY24" s="3" t="s">
        <v>127</v>
      </c>
      <c r="QZ24" s="3" t="s">
        <v>127</v>
      </c>
      <c r="RA24" s="3" t="s">
        <v>131</v>
      </c>
      <c r="RB24" s="3" t="s">
        <v>127</v>
      </c>
      <c r="RC24" s="3" t="s">
        <v>127</v>
      </c>
      <c r="RD24" s="3" t="s">
        <v>127</v>
      </c>
      <c r="RE24" s="3" t="s">
        <v>127</v>
      </c>
      <c r="RF24" s="3" t="s">
        <v>127</v>
      </c>
      <c r="RG24" s="3" t="s">
        <v>127</v>
      </c>
      <c r="RH24" s="3" t="s">
        <v>127</v>
      </c>
      <c r="RI24" s="3" t="s">
        <v>127</v>
      </c>
      <c r="RJ24" s="3" t="s">
        <v>132</v>
      </c>
      <c r="RK24" s="3" t="s">
        <v>127</v>
      </c>
      <c r="RL24" s="3" t="s">
        <v>127</v>
      </c>
      <c r="RM24" s="3" t="s">
        <v>127</v>
      </c>
      <c r="RN24" s="3" t="s">
        <v>127</v>
      </c>
      <c r="RO24" s="3" t="s">
        <v>1643</v>
      </c>
      <c r="RP24" s="3" t="s">
        <v>127</v>
      </c>
      <c r="RQ24" s="3" t="s">
        <v>127</v>
      </c>
      <c r="RR24" s="3" t="s">
        <v>127</v>
      </c>
      <c r="RS24" s="3" t="s">
        <v>127</v>
      </c>
      <c r="RT24" s="3" t="s">
        <v>127</v>
      </c>
      <c r="RU24" s="3" t="s">
        <v>127</v>
      </c>
      <c r="RV24" s="3" t="s">
        <v>127</v>
      </c>
      <c r="RW24" s="3" t="s">
        <v>132</v>
      </c>
      <c r="RX24" s="3" t="s">
        <v>245</v>
      </c>
      <c r="RY24" s="3" t="s">
        <v>127</v>
      </c>
      <c r="RZ24" s="3" t="s">
        <v>127</v>
      </c>
      <c r="SA24" s="3" t="s">
        <v>132</v>
      </c>
      <c r="SB24" s="3" t="s">
        <v>131</v>
      </c>
      <c r="SC24" s="3" t="s">
        <v>132</v>
      </c>
      <c r="SD24" s="3" t="s">
        <v>131</v>
      </c>
      <c r="SE24" s="3" t="s">
        <v>131</v>
      </c>
      <c r="SF24" s="3" t="s">
        <v>128</v>
      </c>
      <c r="SG24" s="3" t="s">
        <v>131</v>
      </c>
      <c r="SH24" s="3" t="s">
        <v>132</v>
      </c>
      <c r="SI24" s="3" t="s">
        <v>127</v>
      </c>
      <c r="SJ24" s="3" t="s">
        <v>127</v>
      </c>
      <c r="SK24" s="3" t="s">
        <v>127</v>
      </c>
      <c r="SL24" s="3" t="s">
        <v>127</v>
      </c>
      <c r="SM24" s="3" t="s">
        <v>127</v>
      </c>
      <c r="SN24" s="3" t="s">
        <v>127</v>
      </c>
      <c r="SO24" s="3" t="s">
        <v>127</v>
      </c>
      <c r="SP24" s="20" t="s">
        <v>1697</v>
      </c>
      <c r="SQ24" s="13" t="s">
        <v>196</v>
      </c>
      <c r="SR24" s="3" t="s">
        <v>1643</v>
      </c>
      <c r="SS24" s="3" t="s">
        <v>1643</v>
      </c>
      <c r="ST24" s="3" t="s">
        <v>1643</v>
      </c>
      <c r="SU24" s="3" t="s">
        <v>1643</v>
      </c>
      <c r="SV24" s="3" t="s">
        <v>1643</v>
      </c>
      <c r="SW24" s="3" t="s">
        <v>1643</v>
      </c>
      <c r="SX24" s="20" t="s">
        <v>1643</v>
      </c>
      <c r="SY24" s="13" t="s">
        <v>353</v>
      </c>
      <c r="SZ24" s="3" t="s">
        <v>1643</v>
      </c>
      <c r="TA24" s="3" t="s">
        <v>1643</v>
      </c>
      <c r="TB24" s="3" t="s">
        <v>1643</v>
      </c>
      <c r="TC24" s="3" t="s">
        <v>1643</v>
      </c>
      <c r="TD24" s="3" t="s">
        <v>111</v>
      </c>
      <c r="TE24" s="20" t="s">
        <v>1643</v>
      </c>
      <c r="TF24" s="13" t="s">
        <v>111</v>
      </c>
      <c r="TG24" s="3" t="s">
        <v>111</v>
      </c>
      <c r="TH24" s="3" t="s">
        <v>110</v>
      </c>
      <c r="TI24" s="3" t="s">
        <v>110</v>
      </c>
      <c r="TJ24" s="3" t="s">
        <v>1698</v>
      </c>
      <c r="TK24" s="3" t="s">
        <v>111</v>
      </c>
      <c r="TL24" s="3" t="s">
        <v>110</v>
      </c>
      <c r="TM24" s="3" t="s">
        <v>111</v>
      </c>
      <c r="TN24" s="3" t="s">
        <v>111</v>
      </c>
      <c r="TO24" s="3" t="s">
        <v>110</v>
      </c>
      <c r="TP24" s="3" t="s">
        <v>111</v>
      </c>
      <c r="TQ24" s="20" t="s">
        <v>1699</v>
      </c>
      <c r="TR24" s="13" t="s">
        <v>1643</v>
      </c>
      <c r="TS24" s="3" t="s">
        <v>1643</v>
      </c>
      <c r="TT24" s="5" t="s">
        <v>1643</v>
      </c>
      <c r="TU24" s="13" t="s">
        <v>1643</v>
      </c>
      <c r="TV24" s="3" t="s">
        <v>1643</v>
      </c>
      <c r="TW24" s="3" t="s">
        <v>1643</v>
      </c>
      <c r="TX24" s="3" t="s">
        <v>1643</v>
      </c>
      <c r="TY24" s="3" t="s">
        <v>1643</v>
      </c>
      <c r="TZ24" s="3" t="s">
        <v>1643</v>
      </c>
      <c r="UA24" s="3" t="s">
        <v>1643</v>
      </c>
      <c r="UB24" s="3" t="s">
        <v>1643</v>
      </c>
      <c r="UC24" s="3" t="s">
        <v>1643</v>
      </c>
      <c r="UD24" s="3" t="s">
        <v>1643</v>
      </c>
      <c r="UE24" s="3" t="s">
        <v>1643</v>
      </c>
      <c r="UF24" s="3" t="s">
        <v>1643</v>
      </c>
      <c r="UG24" s="3" t="s">
        <v>1643</v>
      </c>
      <c r="UH24" s="3" t="s">
        <v>1643</v>
      </c>
      <c r="UI24" s="3" t="s">
        <v>1643</v>
      </c>
      <c r="UJ24" s="5" t="s">
        <v>1643</v>
      </c>
      <c r="UK24" s="13" t="s">
        <v>1643</v>
      </c>
      <c r="UL24" s="3" t="s">
        <v>1643</v>
      </c>
      <c r="UM24" s="3" t="s">
        <v>1643</v>
      </c>
      <c r="UN24" s="3" t="s">
        <v>1643</v>
      </c>
      <c r="UO24" s="3" t="s">
        <v>1643</v>
      </c>
      <c r="UP24" s="3" t="s">
        <v>1643</v>
      </c>
      <c r="UQ24" s="3" t="s">
        <v>1643</v>
      </c>
      <c r="UR24" s="5" t="s">
        <v>1643</v>
      </c>
      <c r="US24" s="13" t="s">
        <v>1643</v>
      </c>
      <c r="UT24" s="3" t="s">
        <v>1643</v>
      </c>
      <c r="UU24" s="3" t="s">
        <v>1643</v>
      </c>
      <c r="UV24" s="3" t="s">
        <v>1643</v>
      </c>
      <c r="UW24" s="3" t="s">
        <v>1643</v>
      </c>
      <c r="UX24" s="3" t="s">
        <v>1643</v>
      </c>
      <c r="UY24" s="3" t="s">
        <v>1643</v>
      </c>
      <c r="UZ24" s="5" t="s">
        <v>1643</v>
      </c>
      <c r="VA24" s="13" t="s">
        <v>1643</v>
      </c>
      <c r="VB24" s="3" t="s">
        <v>1643</v>
      </c>
      <c r="VC24" s="3" t="s">
        <v>1643</v>
      </c>
      <c r="VD24" s="3" t="s">
        <v>1643</v>
      </c>
      <c r="VE24" s="3" t="s">
        <v>1643</v>
      </c>
      <c r="VF24" s="3" t="s">
        <v>1643</v>
      </c>
      <c r="VG24" s="3" t="s">
        <v>1643</v>
      </c>
      <c r="VH24" s="3" t="s">
        <v>1643</v>
      </c>
      <c r="VI24" s="3" t="s">
        <v>1643</v>
      </c>
      <c r="VJ24" s="3" t="s">
        <v>1643</v>
      </c>
      <c r="VK24" s="3" t="s">
        <v>1643</v>
      </c>
      <c r="VL24" s="3" t="s">
        <v>1643</v>
      </c>
      <c r="VM24" s="3" t="s">
        <v>1643</v>
      </c>
      <c r="VN24" s="3" t="s">
        <v>1643</v>
      </c>
      <c r="VO24" s="3" t="s">
        <v>1643</v>
      </c>
      <c r="VP24" s="3" t="s">
        <v>1643</v>
      </c>
      <c r="VQ24" s="3" t="s">
        <v>1643</v>
      </c>
      <c r="VR24" s="3" t="s">
        <v>1643</v>
      </c>
      <c r="VS24" s="3" t="s">
        <v>1643</v>
      </c>
      <c r="VT24" s="3" t="s">
        <v>1643</v>
      </c>
      <c r="VU24" s="3" t="s">
        <v>1643</v>
      </c>
      <c r="VV24" s="3" t="s">
        <v>1643</v>
      </c>
      <c r="VW24" s="3" t="s">
        <v>1643</v>
      </c>
      <c r="VX24" s="3" t="s">
        <v>1643</v>
      </c>
      <c r="VY24" s="3" t="s">
        <v>1643</v>
      </c>
      <c r="VZ24" s="3" t="s">
        <v>1643</v>
      </c>
      <c r="WA24" s="3" t="s">
        <v>1643</v>
      </c>
      <c r="WB24" s="3" t="s">
        <v>1643</v>
      </c>
      <c r="WC24" s="3" t="s">
        <v>1643</v>
      </c>
      <c r="WD24" s="3" t="s">
        <v>1643</v>
      </c>
      <c r="WE24" s="3" t="s">
        <v>1643</v>
      </c>
      <c r="WF24" s="3" t="s">
        <v>1643</v>
      </c>
      <c r="WG24" s="3" t="s">
        <v>1643</v>
      </c>
      <c r="WH24" s="3" t="s">
        <v>1643</v>
      </c>
      <c r="WI24" s="3" t="s">
        <v>1643</v>
      </c>
      <c r="WJ24" s="3" t="s">
        <v>1643</v>
      </c>
      <c r="WK24" s="3" t="s">
        <v>1643</v>
      </c>
      <c r="WL24" s="3" t="s">
        <v>1643</v>
      </c>
      <c r="WM24" s="3" t="s">
        <v>1643</v>
      </c>
      <c r="WN24" s="3" t="s">
        <v>1643</v>
      </c>
      <c r="WO24" s="3" t="s">
        <v>1643</v>
      </c>
      <c r="WP24" s="3" t="s">
        <v>1643</v>
      </c>
      <c r="WQ24" s="3" t="s">
        <v>1643</v>
      </c>
      <c r="WR24" s="3" t="s">
        <v>1643</v>
      </c>
      <c r="WS24" s="3" t="s">
        <v>1643</v>
      </c>
      <c r="WT24" s="3" t="s">
        <v>1643</v>
      </c>
      <c r="WU24" s="3" t="s">
        <v>1643</v>
      </c>
      <c r="WV24" s="3" t="s">
        <v>1643</v>
      </c>
      <c r="WW24" s="3" t="s">
        <v>1643</v>
      </c>
      <c r="WX24" s="3" t="s">
        <v>1643</v>
      </c>
      <c r="WY24" s="3" t="s">
        <v>1643</v>
      </c>
      <c r="WZ24" s="3" t="s">
        <v>1643</v>
      </c>
      <c r="XA24" s="3" t="s">
        <v>1643</v>
      </c>
      <c r="XB24" s="3" t="s">
        <v>1643</v>
      </c>
      <c r="XC24" s="3" t="s">
        <v>1643</v>
      </c>
      <c r="XD24" s="3" t="s">
        <v>1643</v>
      </c>
      <c r="XE24" s="3" t="s">
        <v>1643</v>
      </c>
      <c r="XF24" s="3" t="s">
        <v>1643</v>
      </c>
      <c r="XG24" s="3" t="s">
        <v>1643</v>
      </c>
      <c r="XH24" s="3" t="s">
        <v>1643</v>
      </c>
      <c r="XI24" s="3" t="s">
        <v>1643</v>
      </c>
      <c r="XJ24" s="3" t="s">
        <v>1643</v>
      </c>
      <c r="XK24" s="3" t="s">
        <v>1643</v>
      </c>
      <c r="XL24" s="3" t="s">
        <v>1643</v>
      </c>
      <c r="XM24" s="5" t="s">
        <v>1643</v>
      </c>
      <c r="XN24" s="13" t="s">
        <v>1643</v>
      </c>
      <c r="XO24" s="3" t="s">
        <v>1643</v>
      </c>
      <c r="XP24" s="3" t="s">
        <v>1643</v>
      </c>
      <c r="XQ24" s="3" t="s">
        <v>1643</v>
      </c>
      <c r="XR24" s="3" t="s">
        <v>1643</v>
      </c>
      <c r="XS24" s="3" t="s">
        <v>1643</v>
      </c>
      <c r="XT24" s="5" t="s">
        <v>1643</v>
      </c>
      <c r="XU24" s="13" t="s">
        <v>1643</v>
      </c>
      <c r="XV24" s="3" t="s">
        <v>1643</v>
      </c>
      <c r="XW24" s="3" t="s">
        <v>1643</v>
      </c>
      <c r="XX24" s="3" t="s">
        <v>1643</v>
      </c>
      <c r="XY24" s="3" t="s">
        <v>1643</v>
      </c>
      <c r="XZ24" s="3" t="s">
        <v>1643</v>
      </c>
      <c r="YA24" s="3" t="s">
        <v>1643</v>
      </c>
      <c r="YB24" s="3" t="s">
        <v>1643</v>
      </c>
      <c r="YC24" s="3" t="s">
        <v>1643</v>
      </c>
      <c r="YD24" s="3" t="s">
        <v>1643</v>
      </c>
      <c r="YE24" s="3" t="s">
        <v>1643</v>
      </c>
      <c r="YF24" s="3" t="s">
        <v>1643</v>
      </c>
      <c r="YG24" s="3" t="s">
        <v>1643</v>
      </c>
      <c r="YH24" s="3" t="s">
        <v>1643</v>
      </c>
      <c r="YI24" s="3" t="s">
        <v>1643</v>
      </c>
      <c r="YJ24" s="3" t="s">
        <v>1643</v>
      </c>
      <c r="YK24" s="3" t="s">
        <v>1643</v>
      </c>
      <c r="YL24" s="3" t="s">
        <v>1643</v>
      </c>
      <c r="YM24" s="3" t="s">
        <v>1643</v>
      </c>
      <c r="YN24" s="3" t="s">
        <v>1643</v>
      </c>
      <c r="YO24" s="3" t="s">
        <v>1643</v>
      </c>
      <c r="YP24" s="3" t="s">
        <v>1643</v>
      </c>
      <c r="YQ24" s="3" t="s">
        <v>1643</v>
      </c>
      <c r="YR24" s="3" t="s">
        <v>1643</v>
      </c>
      <c r="YS24" s="3" t="s">
        <v>1643</v>
      </c>
      <c r="YT24" s="3" t="s">
        <v>1643</v>
      </c>
      <c r="YU24" s="3" t="s">
        <v>1643</v>
      </c>
      <c r="YV24" s="3" t="s">
        <v>1643</v>
      </c>
      <c r="YW24" s="3" t="s">
        <v>1643</v>
      </c>
      <c r="YX24" s="3" t="s">
        <v>1643</v>
      </c>
      <c r="YY24" s="3" t="s">
        <v>1643</v>
      </c>
      <c r="YZ24" s="3" t="s">
        <v>1643</v>
      </c>
      <c r="ZA24" s="3" t="s">
        <v>1643</v>
      </c>
      <c r="ZB24" s="3" t="s">
        <v>1643</v>
      </c>
      <c r="ZC24" s="3" t="s">
        <v>1643</v>
      </c>
      <c r="ZD24" s="5" t="s">
        <v>1643</v>
      </c>
      <c r="ZE24" s="13"/>
      <c r="ZF24" s="3"/>
      <c r="ZG24" s="5"/>
      <c r="ZH24" s="18" t="s">
        <v>1643</v>
      </c>
      <c r="ZI24" s="13" t="s">
        <v>1643</v>
      </c>
      <c r="ZJ24" s="3" t="s">
        <v>1643</v>
      </c>
      <c r="ZK24" s="3" t="s">
        <v>1643</v>
      </c>
      <c r="ZL24" s="3" t="s">
        <v>1643</v>
      </c>
      <c r="ZM24" s="3" t="s">
        <v>1643</v>
      </c>
      <c r="ZN24" s="3" t="s">
        <v>1643</v>
      </c>
      <c r="ZO24" s="3" t="s">
        <v>1643</v>
      </c>
      <c r="ZP24" s="3" t="s">
        <v>1643</v>
      </c>
      <c r="ZQ24" s="3" t="s">
        <v>1643</v>
      </c>
      <c r="ZR24" s="5" t="s">
        <v>1643</v>
      </c>
      <c r="ZS24" s="13" t="s">
        <v>1643</v>
      </c>
      <c r="ZT24" s="3" t="s">
        <v>1643</v>
      </c>
      <c r="ZU24" s="3" t="s">
        <v>1643</v>
      </c>
      <c r="ZV24" s="3" t="s">
        <v>1643</v>
      </c>
      <c r="ZW24" s="3" t="s">
        <v>1643</v>
      </c>
      <c r="ZX24" s="3" t="s">
        <v>1643</v>
      </c>
      <c r="ZY24" s="3" t="s">
        <v>1643</v>
      </c>
      <c r="ZZ24" s="3" t="s">
        <v>1643</v>
      </c>
      <c r="AAA24" s="5" t="s">
        <v>1643</v>
      </c>
      <c r="AAB24" s="13" t="s">
        <v>1643</v>
      </c>
      <c r="AAC24" s="5" t="s">
        <v>1643</v>
      </c>
      <c r="AAD24" s="13" t="s">
        <v>1643</v>
      </c>
      <c r="AAE24" s="3" t="s">
        <v>1643</v>
      </c>
      <c r="AAF24" s="3" t="s">
        <v>1643</v>
      </c>
      <c r="AAG24" s="3" t="s">
        <v>1643</v>
      </c>
      <c r="AAH24" s="3" t="s">
        <v>1643</v>
      </c>
      <c r="AAI24" s="3" t="s">
        <v>1643</v>
      </c>
      <c r="AAJ24" s="5" t="s">
        <v>1643</v>
      </c>
      <c r="AAK24" s="13" t="s">
        <v>1643</v>
      </c>
      <c r="AAL24" s="13" t="s">
        <v>1643</v>
      </c>
      <c r="AAM24" s="3" t="s">
        <v>1643</v>
      </c>
      <c r="AAN24" s="3" t="s">
        <v>1643</v>
      </c>
      <c r="AAO24" s="3" t="s">
        <v>1643</v>
      </c>
      <c r="AAP24" s="3" t="s">
        <v>1643</v>
      </c>
      <c r="AAQ24" s="20"/>
      <c r="AAR24" s="5" t="s">
        <v>1643</v>
      </c>
      <c r="AAS24" s="13" t="s">
        <v>1643</v>
      </c>
      <c r="AAT24" s="3" t="s">
        <v>1643</v>
      </c>
      <c r="AAU24" s="3" t="s">
        <v>1643</v>
      </c>
      <c r="AAV24" s="3" t="s">
        <v>1643</v>
      </c>
      <c r="AAW24" s="3" t="s">
        <v>1643</v>
      </c>
      <c r="AAX24" s="3" t="s">
        <v>1643</v>
      </c>
      <c r="AAY24" s="5" t="s">
        <v>1643</v>
      </c>
      <c r="AAZ24" s="13" t="s">
        <v>1643</v>
      </c>
      <c r="ABA24" s="3" t="s">
        <v>1643</v>
      </c>
      <c r="ABB24" s="3" t="s">
        <v>1643</v>
      </c>
      <c r="ABC24" s="3" t="s">
        <v>1643</v>
      </c>
      <c r="ABD24" s="3" t="s">
        <v>1643</v>
      </c>
      <c r="ABE24" s="3" t="s">
        <v>1643</v>
      </c>
      <c r="ABF24" s="5" t="s">
        <v>1643</v>
      </c>
      <c r="ABG24" s="13" t="s">
        <v>1643</v>
      </c>
      <c r="ABH24" s="3" t="s">
        <v>1643</v>
      </c>
      <c r="ABI24" s="3" t="s">
        <v>1643</v>
      </c>
      <c r="ABJ24" s="3" t="s">
        <v>1643</v>
      </c>
      <c r="ABK24" s="3" t="s">
        <v>1643</v>
      </c>
      <c r="ABL24" s="3" t="s">
        <v>1643</v>
      </c>
      <c r="ABM24" s="5" t="s">
        <v>1643</v>
      </c>
      <c r="ABN24" s="13" t="s">
        <v>1643</v>
      </c>
      <c r="ABO24" s="3" t="s">
        <v>1643</v>
      </c>
      <c r="ABP24" s="3" t="s">
        <v>1643</v>
      </c>
      <c r="ABQ24" s="3" t="s">
        <v>1643</v>
      </c>
      <c r="ABR24" s="3" t="s">
        <v>1643</v>
      </c>
      <c r="ABS24" s="3" t="s">
        <v>1643</v>
      </c>
      <c r="ABT24" s="3" t="s">
        <v>1643</v>
      </c>
      <c r="ABU24" s="3" t="s">
        <v>1643</v>
      </c>
      <c r="ABV24" s="5" t="s">
        <v>1643</v>
      </c>
      <c r="ABW24" s="13" t="s">
        <v>1643</v>
      </c>
      <c r="ABX24" s="3" t="s">
        <v>1643</v>
      </c>
      <c r="ABY24" s="3" t="s">
        <v>1643</v>
      </c>
      <c r="ABZ24" s="3" t="s">
        <v>1643</v>
      </c>
      <c r="ACA24" s="3" t="s">
        <v>1643</v>
      </c>
      <c r="ACB24" s="5" t="s">
        <v>1643</v>
      </c>
      <c r="ACC24" s="13" t="s">
        <v>1643</v>
      </c>
      <c r="ACD24" s="3" t="s">
        <v>1643</v>
      </c>
      <c r="ACE24" s="3" t="s">
        <v>1643</v>
      </c>
      <c r="ACF24" s="3" t="s">
        <v>1643</v>
      </c>
      <c r="ACG24" s="5"/>
      <c r="ACH24" s="13" t="s">
        <v>1643</v>
      </c>
      <c r="ACI24" s="3" t="s">
        <v>1643</v>
      </c>
      <c r="ACJ24" s="3" t="s">
        <v>1643</v>
      </c>
      <c r="ACK24" s="3" t="s">
        <v>1643</v>
      </c>
      <c r="ACL24" s="5" t="s">
        <v>1643</v>
      </c>
      <c r="ACM24" s="13" t="s">
        <v>1643</v>
      </c>
      <c r="ACN24" s="3" t="s">
        <v>1643</v>
      </c>
      <c r="ACO24" s="3" t="s">
        <v>1643</v>
      </c>
      <c r="ACP24" s="3" t="s">
        <v>1643</v>
      </c>
      <c r="ACQ24" s="3" t="s">
        <v>1643</v>
      </c>
      <c r="ACR24" s="3" t="s">
        <v>1643</v>
      </c>
      <c r="ACS24" s="3" t="s">
        <v>1643</v>
      </c>
      <c r="ACT24" s="3" t="s">
        <v>1643</v>
      </c>
      <c r="ACU24" s="20" t="s">
        <v>1643</v>
      </c>
      <c r="ACV24" s="13" t="s">
        <v>1643</v>
      </c>
      <c r="ACW24" s="3" t="s">
        <v>1643</v>
      </c>
      <c r="ACX24" s="3" t="s">
        <v>1643</v>
      </c>
      <c r="ACY24" s="3" t="s">
        <v>1643</v>
      </c>
      <c r="ACZ24" s="3" t="s">
        <v>1643</v>
      </c>
      <c r="ADA24" s="5" t="s">
        <v>1643</v>
      </c>
      <c r="ADB24" s="13" t="s">
        <v>1643</v>
      </c>
      <c r="ADC24" s="8" t="s">
        <v>1643</v>
      </c>
      <c r="ADD24" s="3" t="s">
        <v>1643</v>
      </c>
      <c r="ADE24" s="3" t="s">
        <v>1643</v>
      </c>
      <c r="ADF24" s="5" t="s">
        <v>1643</v>
      </c>
      <c r="ADG24" s="13" t="s">
        <v>1643</v>
      </c>
      <c r="ADH24" s="8" t="s">
        <v>1643</v>
      </c>
      <c r="ADI24" s="3" t="s">
        <v>1643</v>
      </c>
      <c r="ADJ24" s="3" t="s">
        <v>1643</v>
      </c>
      <c r="ADK24" s="5" t="s">
        <v>1643</v>
      </c>
      <c r="ADL24" s="13" t="s">
        <v>1643</v>
      </c>
      <c r="ADM24" s="8" t="s">
        <v>1643</v>
      </c>
      <c r="ADN24" s="3" t="s">
        <v>1643</v>
      </c>
      <c r="ADO24" s="3" t="s">
        <v>1643</v>
      </c>
      <c r="ADP24" s="5" t="s">
        <v>1643</v>
      </c>
      <c r="ADQ24" s="13" t="s">
        <v>1643</v>
      </c>
      <c r="ADR24" s="3" t="s">
        <v>1643</v>
      </c>
      <c r="ADS24" s="3" t="s">
        <v>1643</v>
      </c>
      <c r="ADT24" s="3" t="s">
        <v>1643</v>
      </c>
      <c r="ADU24" s="3" t="s">
        <v>1643</v>
      </c>
      <c r="ADV24" s="3" t="s">
        <v>1643</v>
      </c>
      <c r="ADW24" s="3" t="s">
        <v>1643</v>
      </c>
      <c r="ADX24" s="3" t="s">
        <v>1643</v>
      </c>
      <c r="ADY24" s="5" t="s">
        <v>1643</v>
      </c>
      <c r="ADZ24" s="13" t="s">
        <v>1643</v>
      </c>
      <c r="AEA24" s="3" t="s">
        <v>1643</v>
      </c>
      <c r="AEB24" s="3" t="s">
        <v>1643</v>
      </c>
      <c r="AEC24" s="3" t="s">
        <v>1643</v>
      </c>
      <c r="AED24" s="3" t="s">
        <v>1643</v>
      </c>
      <c r="AEE24" s="3" t="s">
        <v>1643</v>
      </c>
      <c r="AEF24" s="5" t="s">
        <v>1643</v>
      </c>
      <c r="AEG24" s="13" t="s">
        <v>1643</v>
      </c>
      <c r="AEH24" s="3" t="s">
        <v>1643</v>
      </c>
      <c r="AEI24" s="3" t="s">
        <v>1643</v>
      </c>
      <c r="AEJ24" s="3" t="s">
        <v>1643</v>
      </c>
      <c r="AEK24" s="5" t="s">
        <v>1643</v>
      </c>
      <c r="AEL24" s="18" t="s">
        <v>1700</v>
      </c>
    </row>
    <row r="25" spans="1:818" ht="101.5" x14ac:dyDescent="0.35">
      <c r="A25" s="1">
        <v>45619.691157407404</v>
      </c>
      <c r="B25" s="2">
        <v>45619.699340277781</v>
      </c>
      <c r="C25" s="4">
        <v>100</v>
      </c>
      <c r="D25" s="4">
        <v>706</v>
      </c>
      <c r="E25" s="3" t="s">
        <v>1640</v>
      </c>
      <c r="F25" s="2">
        <v>45619.69935072917</v>
      </c>
      <c r="G25" s="3" t="s">
        <v>1701</v>
      </c>
      <c r="H25" s="4">
        <v>1</v>
      </c>
      <c r="I25" s="3" t="s">
        <v>1642</v>
      </c>
      <c r="J25" s="3" t="s">
        <v>1642</v>
      </c>
      <c r="K25" s="3" t="s">
        <v>1642</v>
      </c>
      <c r="L25" s="3" t="s">
        <v>1642</v>
      </c>
      <c r="M25" s="3" t="s">
        <v>1642</v>
      </c>
      <c r="N25" s="3" t="s">
        <v>1642</v>
      </c>
      <c r="O25" s="3" t="s">
        <v>110</v>
      </c>
      <c r="P25" s="3" t="s">
        <v>1643</v>
      </c>
      <c r="Q25" s="3" t="s">
        <v>1643</v>
      </c>
      <c r="R25" s="20" t="s">
        <v>110</v>
      </c>
      <c r="S25" s="127">
        <v>51</v>
      </c>
      <c r="T25" s="124"/>
      <c r="U25" s="3"/>
      <c r="V25" s="3" t="s">
        <v>20</v>
      </c>
      <c r="W25" s="3" t="s">
        <v>110</v>
      </c>
      <c r="X25" s="3" t="s">
        <v>37</v>
      </c>
      <c r="Y25" s="3" t="s">
        <v>89</v>
      </c>
      <c r="Z25" s="3" t="s">
        <v>14</v>
      </c>
      <c r="AA25" s="405">
        <v>246</v>
      </c>
      <c r="AB25" s="3" t="s">
        <v>25</v>
      </c>
      <c r="AC25" s="3" t="s">
        <v>110</v>
      </c>
      <c r="AD25" s="3" t="s">
        <v>1643</v>
      </c>
      <c r="AE25" s="13" t="s">
        <v>1643</v>
      </c>
      <c r="AF25" s="20" t="s">
        <v>1643</v>
      </c>
      <c r="AG25" s="18" t="s">
        <v>1643</v>
      </c>
      <c r="AH25" s="13"/>
      <c r="AI25" s="31"/>
      <c r="AJ25" s="13" t="s">
        <v>1643</v>
      </c>
      <c r="AK25" s="3" t="s">
        <v>1643</v>
      </c>
      <c r="AL25" s="3" t="s">
        <v>1643</v>
      </c>
      <c r="AM25" s="3" t="s">
        <v>1643</v>
      </c>
      <c r="AN25" s="3" t="s">
        <v>1643</v>
      </c>
      <c r="AO25" s="3" t="s">
        <v>1643</v>
      </c>
      <c r="AP25" s="3" t="s">
        <v>1643</v>
      </c>
      <c r="AQ25" s="3" t="s">
        <v>1643</v>
      </c>
      <c r="AR25" s="3" t="s">
        <v>1643</v>
      </c>
      <c r="AS25" s="3" t="s">
        <v>1643</v>
      </c>
      <c r="AT25" s="3" t="s">
        <v>1643</v>
      </c>
      <c r="AU25" s="3" t="s">
        <v>1643</v>
      </c>
      <c r="AV25" s="3" t="s">
        <v>1643</v>
      </c>
      <c r="AW25" s="3" t="s">
        <v>1643</v>
      </c>
      <c r="AX25" s="3" t="s">
        <v>1643</v>
      </c>
      <c r="AY25" s="3" t="s">
        <v>1643</v>
      </c>
      <c r="AZ25" s="3" t="s">
        <v>1643</v>
      </c>
      <c r="BA25" s="3" t="s">
        <v>1643</v>
      </c>
      <c r="BB25" s="3" t="s">
        <v>1643</v>
      </c>
      <c r="BC25" s="3" t="s">
        <v>1643</v>
      </c>
      <c r="BD25" s="3" t="s">
        <v>1643</v>
      </c>
      <c r="BE25" s="3" t="s">
        <v>1643</v>
      </c>
      <c r="BF25" s="3" t="s">
        <v>1643</v>
      </c>
      <c r="BG25" s="3" t="s">
        <v>1643</v>
      </c>
      <c r="BH25" s="3" t="s">
        <v>1643</v>
      </c>
      <c r="BI25" s="3" t="s">
        <v>1643</v>
      </c>
      <c r="BJ25" s="3" t="s">
        <v>1643</v>
      </c>
      <c r="BK25" s="3" t="s">
        <v>1643</v>
      </c>
      <c r="BL25" s="3" t="s">
        <v>1643</v>
      </c>
      <c r="BM25" s="3" t="s">
        <v>1643</v>
      </c>
      <c r="BN25" s="3" t="s">
        <v>1643</v>
      </c>
      <c r="BO25" s="3" t="s">
        <v>1643</v>
      </c>
      <c r="BP25" s="3" t="s">
        <v>1643</v>
      </c>
      <c r="BQ25" s="3" t="s">
        <v>1643</v>
      </c>
      <c r="BR25" s="3" t="s">
        <v>1643</v>
      </c>
      <c r="BS25" s="3" t="s">
        <v>1643</v>
      </c>
      <c r="BT25" s="3" t="s">
        <v>1643</v>
      </c>
      <c r="BU25" s="3" t="s">
        <v>1643</v>
      </c>
      <c r="BV25" s="3" t="s">
        <v>1643</v>
      </c>
      <c r="BW25" s="3" t="s">
        <v>1643</v>
      </c>
      <c r="BX25" s="3" t="s">
        <v>1643</v>
      </c>
      <c r="BY25" s="3" t="s">
        <v>1643</v>
      </c>
      <c r="BZ25" s="20" t="s">
        <v>1643</v>
      </c>
      <c r="CA25" s="8" t="s">
        <v>129</v>
      </c>
      <c r="CB25" s="3" t="s">
        <v>131</v>
      </c>
      <c r="CC25" s="3" t="s">
        <v>129</v>
      </c>
      <c r="CD25" s="3" t="s">
        <v>129</v>
      </c>
      <c r="CE25" s="3" t="s">
        <v>131</v>
      </c>
      <c r="CF25" s="3" t="s">
        <v>130</v>
      </c>
      <c r="CG25" s="3" t="s">
        <v>130</v>
      </c>
      <c r="CH25" s="3" t="s">
        <v>129</v>
      </c>
      <c r="CI25" s="3" t="s">
        <v>130</v>
      </c>
      <c r="CJ25" s="3" t="s">
        <v>130</v>
      </c>
      <c r="CK25" s="3" t="s">
        <v>131</v>
      </c>
      <c r="CL25" s="3" t="s">
        <v>129</v>
      </c>
      <c r="CM25" s="3" t="s">
        <v>131</v>
      </c>
      <c r="CN25" s="3" t="s">
        <v>130</v>
      </c>
      <c r="CO25" s="3" t="s">
        <v>129</v>
      </c>
      <c r="CP25" s="5" t="s">
        <v>1643</v>
      </c>
      <c r="CQ25" s="13" t="s">
        <v>196</v>
      </c>
      <c r="CR25" s="3" t="s">
        <v>1643</v>
      </c>
      <c r="CS25" s="3" t="s">
        <v>1643</v>
      </c>
      <c r="CT25" s="3" t="s">
        <v>201</v>
      </c>
      <c r="CU25" s="3" t="s">
        <v>1643</v>
      </c>
      <c r="CV25" s="3" t="s">
        <v>1643</v>
      </c>
      <c r="CW25" s="3" t="s">
        <v>210</v>
      </c>
      <c r="CX25" s="5" t="s">
        <v>1643</v>
      </c>
      <c r="CY25" s="13" t="s">
        <v>231</v>
      </c>
      <c r="CZ25" s="3" t="s">
        <v>232</v>
      </c>
      <c r="DA25" s="3" t="s">
        <v>233</v>
      </c>
      <c r="DB25" s="3" t="s">
        <v>234</v>
      </c>
      <c r="DC25" s="3" t="s">
        <v>235</v>
      </c>
      <c r="DD25" s="3" t="s">
        <v>1643</v>
      </c>
      <c r="DE25" s="3" t="s">
        <v>1643</v>
      </c>
      <c r="DF25" s="5" t="s">
        <v>1643</v>
      </c>
      <c r="DG25" s="13" t="s">
        <v>131</v>
      </c>
      <c r="DH25" s="3" t="s">
        <v>131</v>
      </c>
      <c r="DI25" s="3" t="s">
        <v>131</v>
      </c>
      <c r="DJ25" s="5" t="s">
        <v>131</v>
      </c>
      <c r="DK25" s="13" t="s">
        <v>132</v>
      </c>
      <c r="DL25" s="3" t="s">
        <v>132</v>
      </c>
      <c r="DM25" s="3" t="s">
        <v>132</v>
      </c>
      <c r="DN25" s="5" t="s">
        <v>132</v>
      </c>
      <c r="DO25" s="13" t="s">
        <v>132</v>
      </c>
      <c r="DP25" s="5" t="s">
        <v>132</v>
      </c>
      <c r="DQ25" s="13" t="s">
        <v>132</v>
      </c>
      <c r="DR25" s="3" t="s">
        <v>132</v>
      </c>
      <c r="DS25" s="3" t="s">
        <v>132</v>
      </c>
      <c r="DT25" s="5" t="s">
        <v>132</v>
      </c>
      <c r="DU25" s="13" t="s">
        <v>129</v>
      </c>
      <c r="DV25" s="3" t="s">
        <v>129</v>
      </c>
      <c r="DW25" s="3" t="s">
        <v>131</v>
      </c>
      <c r="DX25" s="3" t="s">
        <v>131</v>
      </c>
      <c r="DY25" s="5" t="s">
        <v>131</v>
      </c>
      <c r="DZ25" s="13" t="s">
        <v>132</v>
      </c>
      <c r="EA25" s="3" t="s">
        <v>132</v>
      </c>
      <c r="EB25" s="3" t="s">
        <v>132</v>
      </c>
      <c r="EC25" s="3" t="s">
        <v>132</v>
      </c>
      <c r="ED25" s="3" t="s">
        <v>131</v>
      </c>
      <c r="EE25" s="3" t="s">
        <v>131</v>
      </c>
      <c r="EF25" s="5" t="s">
        <v>132</v>
      </c>
      <c r="EG25" s="13" t="s">
        <v>131</v>
      </c>
      <c r="EH25" s="3" t="s">
        <v>131</v>
      </c>
      <c r="EI25" s="3" t="s">
        <v>132</v>
      </c>
      <c r="EJ25" s="3" t="s">
        <v>132</v>
      </c>
      <c r="EK25" s="3" t="s">
        <v>131</v>
      </c>
      <c r="EL25" s="20" t="s">
        <v>131</v>
      </c>
      <c r="EM25" s="13" t="s">
        <v>132</v>
      </c>
      <c r="EN25" s="3" t="s">
        <v>132</v>
      </c>
      <c r="EO25" s="3" t="s">
        <v>132</v>
      </c>
      <c r="EP25" s="3" t="s">
        <v>132</v>
      </c>
      <c r="EQ25" s="3" t="s">
        <v>132</v>
      </c>
      <c r="ER25" s="3" t="s">
        <v>132</v>
      </c>
      <c r="ES25" s="3" t="s">
        <v>132</v>
      </c>
      <c r="ET25" s="3" t="s">
        <v>132</v>
      </c>
      <c r="EU25" s="3" t="s">
        <v>132</v>
      </c>
      <c r="EV25" s="3" t="s">
        <v>132</v>
      </c>
      <c r="EW25" s="3" t="s">
        <v>132</v>
      </c>
      <c r="EX25" s="3" t="s">
        <v>132</v>
      </c>
      <c r="EY25" s="3" t="s">
        <v>132</v>
      </c>
      <c r="EZ25" s="5" t="s">
        <v>132</v>
      </c>
      <c r="FA25" s="8" t="s">
        <v>131</v>
      </c>
      <c r="FB25" s="3" t="s">
        <v>132</v>
      </c>
      <c r="FC25" s="3" t="s">
        <v>132</v>
      </c>
      <c r="FD25" s="3" t="s">
        <v>132</v>
      </c>
      <c r="FE25" s="3" t="s">
        <v>132</v>
      </c>
      <c r="FF25" s="3" t="s">
        <v>132</v>
      </c>
      <c r="FG25" s="3" t="s">
        <v>132</v>
      </c>
      <c r="FH25" s="3" t="s">
        <v>132</v>
      </c>
      <c r="FI25" s="5" t="s">
        <v>132</v>
      </c>
      <c r="FJ25" s="8" t="s">
        <v>131</v>
      </c>
      <c r="FK25" s="3" t="s">
        <v>132</v>
      </c>
      <c r="FL25" s="3" t="s">
        <v>132</v>
      </c>
      <c r="FM25" s="5" t="s">
        <v>131</v>
      </c>
      <c r="FN25" s="8" t="s">
        <v>132</v>
      </c>
      <c r="FO25" s="3" t="s">
        <v>132</v>
      </c>
      <c r="FP25" s="3" t="s">
        <v>132</v>
      </c>
      <c r="FQ25" s="5" t="s">
        <v>132</v>
      </c>
      <c r="FR25" s="16" t="s">
        <v>1643</v>
      </c>
      <c r="FS25" s="13" t="s">
        <v>353</v>
      </c>
      <c r="FT25" s="3" t="s">
        <v>354</v>
      </c>
      <c r="FU25" s="3" t="s">
        <v>355</v>
      </c>
      <c r="FV25" s="3" t="s">
        <v>356</v>
      </c>
      <c r="FW25" s="20" t="s">
        <v>357</v>
      </c>
      <c r="FX25" s="13" t="s">
        <v>110</v>
      </c>
      <c r="FY25" s="3" t="s">
        <v>110</v>
      </c>
      <c r="FZ25" s="3" t="s">
        <v>110</v>
      </c>
      <c r="GA25" s="3" t="s">
        <v>1643</v>
      </c>
      <c r="GB25" s="3" t="s">
        <v>110</v>
      </c>
      <c r="GC25" s="3" t="s">
        <v>110</v>
      </c>
      <c r="GD25" s="3" t="s">
        <v>110</v>
      </c>
      <c r="GE25" s="3" t="s">
        <v>110</v>
      </c>
      <c r="GF25" s="3" t="s">
        <v>110</v>
      </c>
      <c r="GG25" s="3" t="s">
        <v>110</v>
      </c>
      <c r="GH25" s="20" t="s">
        <v>1643</v>
      </c>
      <c r="GI25" s="18" t="s">
        <v>110</v>
      </c>
      <c r="GJ25" s="8" t="s">
        <v>1643</v>
      </c>
      <c r="GK25" s="3" t="s">
        <v>1643</v>
      </c>
      <c r="GL25" s="3" t="s">
        <v>1643</v>
      </c>
      <c r="GM25" s="3" t="s">
        <v>489</v>
      </c>
      <c r="GN25" s="3" t="s">
        <v>492</v>
      </c>
      <c r="GO25" s="3" t="s">
        <v>495</v>
      </c>
      <c r="GP25" s="3" t="s">
        <v>496</v>
      </c>
      <c r="GQ25" s="3" t="s">
        <v>497</v>
      </c>
      <c r="GR25" s="3" t="s">
        <v>498</v>
      </c>
      <c r="GS25" s="20" t="s">
        <v>1643</v>
      </c>
      <c r="GT25" s="13" t="s">
        <v>1643</v>
      </c>
      <c r="GU25" s="3" t="s">
        <v>1643</v>
      </c>
      <c r="GV25" s="3" t="s">
        <v>1643</v>
      </c>
      <c r="GW25" s="3" t="s">
        <v>1643</v>
      </c>
      <c r="GX25" s="3" t="s">
        <v>1643</v>
      </c>
      <c r="GY25" s="3" t="s">
        <v>1643</v>
      </c>
      <c r="GZ25" s="3" t="s">
        <v>1643</v>
      </c>
      <c r="HA25" s="3" t="s">
        <v>1643</v>
      </c>
      <c r="HB25" s="3" t="s">
        <v>1643</v>
      </c>
      <c r="HC25" s="3" t="s">
        <v>1643</v>
      </c>
      <c r="HD25" s="3" t="s">
        <v>1643</v>
      </c>
      <c r="HE25" s="3" t="s">
        <v>1643</v>
      </c>
      <c r="HF25" s="3" t="s">
        <v>1643</v>
      </c>
      <c r="HG25" s="3" t="s">
        <v>1643</v>
      </c>
      <c r="HH25" s="3" t="s">
        <v>1643</v>
      </c>
      <c r="HI25" s="5" t="s">
        <v>1643</v>
      </c>
      <c r="HJ25" s="13" t="s">
        <v>1643</v>
      </c>
      <c r="HK25" s="3" t="s">
        <v>1643</v>
      </c>
      <c r="HL25" s="3" t="s">
        <v>1643</v>
      </c>
      <c r="HM25" s="3" t="s">
        <v>1643</v>
      </c>
      <c r="HN25" s="3" t="s">
        <v>1643</v>
      </c>
      <c r="HO25" s="3" t="s">
        <v>1643</v>
      </c>
      <c r="HP25" s="3" t="s">
        <v>1643</v>
      </c>
      <c r="HQ25" s="5" t="s">
        <v>1643</v>
      </c>
      <c r="HR25" s="13" t="s">
        <v>1643</v>
      </c>
      <c r="HS25" s="3" t="s">
        <v>1643</v>
      </c>
      <c r="HT25" s="3" t="s">
        <v>1643</v>
      </c>
      <c r="HU25" s="3" t="s">
        <v>1643</v>
      </c>
      <c r="HV25" s="3" t="s">
        <v>1643</v>
      </c>
      <c r="HW25" s="3" t="s">
        <v>1643</v>
      </c>
      <c r="HX25" s="3" t="s">
        <v>1643</v>
      </c>
      <c r="HY25" s="3" t="s">
        <v>1643</v>
      </c>
      <c r="HZ25" s="3" t="s">
        <v>1643</v>
      </c>
      <c r="IA25" s="3" t="s">
        <v>1643</v>
      </c>
      <c r="IB25" s="5" t="s">
        <v>1643</v>
      </c>
      <c r="IC25" s="13" t="s">
        <v>1643</v>
      </c>
      <c r="ID25" s="3" t="s">
        <v>1643</v>
      </c>
      <c r="IE25" s="3" t="s">
        <v>1643</v>
      </c>
      <c r="IF25" s="3" t="s">
        <v>1643</v>
      </c>
      <c r="IG25" s="3" t="s">
        <v>1643</v>
      </c>
      <c r="IH25" s="3" t="s">
        <v>1643</v>
      </c>
      <c r="II25" s="3" t="s">
        <v>1643</v>
      </c>
      <c r="IJ25" s="3" t="s">
        <v>1643</v>
      </c>
      <c r="IK25" s="3" t="s">
        <v>1643</v>
      </c>
      <c r="IL25" s="3" t="s">
        <v>1643</v>
      </c>
      <c r="IM25" s="3" t="s">
        <v>1643</v>
      </c>
      <c r="IN25" s="3" t="s">
        <v>1643</v>
      </c>
      <c r="IO25" s="3" t="s">
        <v>1643</v>
      </c>
      <c r="IP25" s="3" t="s">
        <v>1643</v>
      </c>
      <c r="IQ25" s="3" t="s">
        <v>1643</v>
      </c>
      <c r="IR25" s="3" t="s">
        <v>1643</v>
      </c>
      <c r="IS25" s="3" t="s">
        <v>1643</v>
      </c>
      <c r="IT25" s="3" t="s">
        <v>1643</v>
      </c>
      <c r="IU25" s="3" t="s">
        <v>1643</v>
      </c>
      <c r="IV25" s="3" t="s">
        <v>1643</v>
      </c>
      <c r="IW25" s="3" t="s">
        <v>1643</v>
      </c>
      <c r="IX25" s="3" t="s">
        <v>1643</v>
      </c>
      <c r="IY25" s="3" t="s">
        <v>1643</v>
      </c>
      <c r="IZ25" s="3" t="s">
        <v>1643</v>
      </c>
      <c r="JA25" s="3" t="s">
        <v>1643</v>
      </c>
      <c r="JB25" s="3" t="s">
        <v>1643</v>
      </c>
      <c r="JC25" s="3" t="s">
        <v>1643</v>
      </c>
      <c r="JD25" s="3" t="s">
        <v>1643</v>
      </c>
      <c r="JE25" s="3" t="s">
        <v>1643</v>
      </c>
      <c r="JF25" s="3" t="s">
        <v>1643</v>
      </c>
      <c r="JG25" s="3" t="s">
        <v>1643</v>
      </c>
      <c r="JH25" s="3" t="s">
        <v>1643</v>
      </c>
      <c r="JI25" s="3" t="s">
        <v>1643</v>
      </c>
      <c r="JJ25" s="3" t="s">
        <v>1643</v>
      </c>
      <c r="JK25" s="3" t="s">
        <v>1643</v>
      </c>
      <c r="JL25" s="3" t="s">
        <v>1643</v>
      </c>
      <c r="JM25" s="3" t="s">
        <v>1643</v>
      </c>
      <c r="JN25" s="3" t="s">
        <v>1643</v>
      </c>
      <c r="JO25" s="3" t="s">
        <v>1643</v>
      </c>
      <c r="JP25" s="3" t="s">
        <v>1643</v>
      </c>
      <c r="JQ25" s="3" t="s">
        <v>1643</v>
      </c>
      <c r="JR25" s="3" t="s">
        <v>1643</v>
      </c>
      <c r="JS25" s="3" t="s">
        <v>1643</v>
      </c>
      <c r="JT25" s="3" t="s">
        <v>1643</v>
      </c>
      <c r="JU25" s="3" t="s">
        <v>1643</v>
      </c>
      <c r="JV25" s="3" t="s">
        <v>1643</v>
      </c>
      <c r="JW25" s="3" t="s">
        <v>1643</v>
      </c>
      <c r="JX25" s="3" t="s">
        <v>1643</v>
      </c>
      <c r="JY25" s="3" t="s">
        <v>1643</v>
      </c>
      <c r="JZ25" s="3" t="s">
        <v>1643</v>
      </c>
      <c r="KA25" s="3" t="s">
        <v>1643</v>
      </c>
      <c r="KB25" s="3" t="s">
        <v>1643</v>
      </c>
      <c r="KC25" s="3" t="s">
        <v>1643</v>
      </c>
      <c r="KD25" s="3" t="s">
        <v>1643</v>
      </c>
      <c r="KE25" s="3" t="s">
        <v>1643</v>
      </c>
      <c r="KF25" s="3" t="s">
        <v>1643</v>
      </c>
      <c r="KG25" s="3" t="s">
        <v>1643</v>
      </c>
      <c r="KH25" s="3" t="s">
        <v>1643</v>
      </c>
      <c r="KI25" s="3" t="s">
        <v>1643</v>
      </c>
      <c r="KJ25" s="3" t="s">
        <v>1643</v>
      </c>
      <c r="KK25" s="3" t="s">
        <v>1643</v>
      </c>
      <c r="KL25" s="3" t="s">
        <v>1643</v>
      </c>
      <c r="KM25" s="3" t="s">
        <v>1643</v>
      </c>
      <c r="KN25" s="3" t="s">
        <v>1643</v>
      </c>
      <c r="KO25" s="5" t="s">
        <v>1643</v>
      </c>
      <c r="KP25" s="8" t="s">
        <v>1643</v>
      </c>
      <c r="KQ25" s="3" t="s">
        <v>1643</v>
      </c>
      <c r="KR25" s="3" t="s">
        <v>1643</v>
      </c>
      <c r="KS25" s="3" t="s">
        <v>1643</v>
      </c>
      <c r="KT25" s="3" t="s">
        <v>1643</v>
      </c>
      <c r="KU25" s="3" t="s">
        <v>1643</v>
      </c>
      <c r="KV25" s="20" t="s">
        <v>1643</v>
      </c>
      <c r="KW25" s="13" t="s">
        <v>1643</v>
      </c>
      <c r="KX25" s="3" t="s">
        <v>1643</v>
      </c>
      <c r="KY25" s="3" t="s">
        <v>1643</v>
      </c>
      <c r="KZ25" s="3" t="s">
        <v>1643</v>
      </c>
      <c r="LA25" s="3" t="s">
        <v>1643</v>
      </c>
      <c r="LB25" s="3" t="s">
        <v>1643</v>
      </c>
      <c r="LC25" s="3" t="s">
        <v>1643</v>
      </c>
      <c r="LD25" s="3" t="s">
        <v>1643</v>
      </c>
      <c r="LE25" s="3" t="s">
        <v>1643</v>
      </c>
      <c r="LF25" s="3" t="s">
        <v>1643</v>
      </c>
      <c r="LG25" s="3" t="s">
        <v>1643</v>
      </c>
      <c r="LH25" s="3" t="s">
        <v>1643</v>
      </c>
      <c r="LI25" s="3" t="s">
        <v>1643</v>
      </c>
      <c r="LJ25" s="3" t="s">
        <v>1643</v>
      </c>
      <c r="LK25" s="3" t="s">
        <v>1643</v>
      </c>
      <c r="LL25" s="3" t="s">
        <v>1643</v>
      </c>
      <c r="LM25" s="3" t="s">
        <v>1643</v>
      </c>
      <c r="LN25" s="3" t="s">
        <v>1643</v>
      </c>
      <c r="LO25" s="3" t="s">
        <v>1643</v>
      </c>
      <c r="LP25" s="3" t="s">
        <v>1643</v>
      </c>
      <c r="LQ25" s="3" t="s">
        <v>1643</v>
      </c>
      <c r="LR25" s="3" t="s">
        <v>1643</v>
      </c>
      <c r="LS25" s="3" t="s">
        <v>1643</v>
      </c>
      <c r="LT25" s="3" t="s">
        <v>1643</v>
      </c>
      <c r="LU25" s="3" t="s">
        <v>1643</v>
      </c>
      <c r="LV25" s="3" t="s">
        <v>1643</v>
      </c>
      <c r="LW25" s="3" t="s">
        <v>1643</v>
      </c>
      <c r="LX25" s="3" t="s">
        <v>1643</v>
      </c>
      <c r="LY25" s="3" t="s">
        <v>1643</v>
      </c>
      <c r="LZ25" s="3" t="s">
        <v>1643</v>
      </c>
      <c r="MA25" s="3" t="s">
        <v>1643</v>
      </c>
      <c r="MB25" s="3" t="s">
        <v>1643</v>
      </c>
      <c r="MC25" s="3" t="s">
        <v>1643</v>
      </c>
      <c r="MD25" s="3" t="s">
        <v>1643</v>
      </c>
      <c r="ME25" s="3" t="s">
        <v>1643</v>
      </c>
      <c r="MF25" s="20" t="s">
        <v>1643</v>
      </c>
      <c r="MG25" s="13"/>
      <c r="MH25" s="3"/>
      <c r="MI25" s="5"/>
      <c r="MJ25" s="18" t="s">
        <v>1643</v>
      </c>
      <c r="MK25" s="13" t="s">
        <v>1643</v>
      </c>
      <c r="ML25" s="3" t="s">
        <v>1643</v>
      </c>
      <c r="MM25" s="3" t="s">
        <v>1643</v>
      </c>
      <c r="MN25" s="3" t="s">
        <v>1643</v>
      </c>
      <c r="MO25" s="3" t="s">
        <v>1643</v>
      </c>
      <c r="MP25" s="3" t="s">
        <v>1643</v>
      </c>
      <c r="MQ25" s="3" t="s">
        <v>1643</v>
      </c>
      <c r="MR25" s="3" t="s">
        <v>1643</v>
      </c>
      <c r="MS25" s="3" t="s">
        <v>1643</v>
      </c>
      <c r="MT25" s="5" t="s">
        <v>1643</v>
      </c>
      <c r="MU25" s="8" t="s">
        <v>1643</v>
      </c>
      <c r="MV25" s="3" t="s">
        <v>1643</v>
      </c>
      <c r="MW25" s="3" t="s">
        <v>1643</v>
      </c>
      <c r="MX25" s="3" t="s">
        <v>1643</v>
      </c>
      <c r="MY25" s="20" t="s">
        <v>1643</v>
      </c>
      <c r="MZ25" s="13" t="s">
        <v>1643</v>
      </c>
      <c r="NA25" s="5" t="s">
        <v>1643</v>
      </c>
      <c r="NB25" s="13" t="s">
        <v>1643</v>
      </c>
      <c r="NC25" s="5" t="s">
        <v>1643</v>
      </c>
      <c r="ND25" s="13" t="s">
        <v>1643</v>
      </c>
      <c r="NE25" s="3" t="s">
        <v>1643</v>
      </c>
      <c r="NF25" s="3" t="s">
        <v>1643</v>
      </c>
      <c r="NG25" s="3" t="s">
        <v>1643</v>
      </c>
      <c r="NH25" s="3" t="s">
        <v>1643</v>
      </c>
      <c r="NI25" s="5" t="s">
        <v>1643</v>
      </c>
      <c r="NJ25" s="13" t="s">
        <v>1643</v>
      </c>
      <c r="NK25" s="3"/>
      <c r="NL25" s="3" t="s">
        <v>1643</v>
      </c>
      <c r="NM25" s="3" t="s">
        <v>1643</v>
      </c>
      <c r="NN25" s="3" t="s">
        <v>1643</v>
      </c>
      <c r="NO25" s="3" t="s">
        <v>1643</v>
      </c>
      <c r="NP25" s="3" t="s">
        <v>1643</v>
      </c>
      <c r="NQ25" s="5" t="s">
        <v>1643</v>
      </c>
      <c r="NR25" s="8" t="s">
        <v>1643</v>
      </c>
      <c r="NS25" s="8" t="s">
        <v>1643</v>
      </c>
      <c r="NT25" s="3" t="s">
        <v>1643</v>
      </c>
      <c r="NU25" s="3" t="s">
        <v>1643</v>
      </c>
      <c r="NV25" s="3" t="s">
        <v>1643</v>
      </c>
      <c r="NW25" s="3" t="s">
        <v>1643</v>
      </c>
      <c r="NX25" s="5" t="s">
        <v>1643</v>
      </c>
      <c r="NY25" s="13" t="s">
        <v>1643</v>
      </c>
      <c r="NZ25" s="8" t="s">
        <v>1643</v>
      </c>
      <c r="OA25" s="3" t="s">
        <v>1643</v>
      </c>
      <c r="OB25" s="3" t="s">
        <v>1643</v>
      </c>
      <c r="OC25" s="3" t="s">
        <v>1643</v>
      </c>
      <c r="OD25" s="3" t="s">
        <v>1643</v>
      </c>
      <c r="OE25" s="5" t="s">
        <v>1643</v>
      </c>
      <c r="OF25" s="13" t="s">
        <v>1643</v>
      </c>
      <c r="OG25" s="8" t="s">
        <v>1643</v>
      </c>
      <c r="OH25" s="3" t="s">
        <v>1643</v>
      </c>
      <c r="OI25" s="3" t="s">
        <v>1643</v>
      </c>
      <c r="OJ25" s="3" t="s">
        <v>1643</v>
      </c>
      <c r="OK25" s="3" t="s">
        <v>1643</v>
      </c>
      <c r="OL25" s="20" t="s">
        <v>1643</v>
      </c>
      <c r="OM25" s="13" t="s">
        <v>1643</v>
      </c>
      <c r="ON25" s="3" t="s">
        <v>1643</v>
      </c>
      <c r="OO25" s="3" t="s">
        <v>1643</v>
      </c>
      <c r="OP25" s="3" t="s">
        <v>1643</v>
      </c>
      <c r="OQ25" s="3" t="s">
        <v>1643</v>
      </c>
      <c r="OR25" s="3" t="s">
        <v>1643</v>
      </c>
      <c r="OS25" s="3" t="s">
        <v>1643</v>
      </c>
      <c r="OT25" s="3" t="s">
        <v>1643</v>
      </c>
      <c r="OU25" s="20" t="s">
        <v>1643</v>
      </c>
      <c r="OV25" s="13" t="s">
        <v>1643</v>
      </c>
      <c r="OW25" s="3"/>
      <c r="OX25" s="3" t="s">
        <v>1643</v>
      </c>
      <c r="OY25" s="3" t="s">
        <v>1643</v>
      </c>
      <c r="OZ25" s="3" t="s">
        <v>1643</v>
      </c>
      <c r="PA25" s="5" t="s">
        <v>1643</v>
      </c>
      <c r="PB25" s="8" t="s">
        <v>1643</v>
      </c>
      <c r="PC25" s="8" t="s">
        <v>1643</v>
      </c>
      <c r="PD25" s="3" t="s">
        <v>1643</v>
      </c>
      <c r="PE25" s="3" t="s">
        <v>1643</v>
      </c>
      <c r="PF25" s="5" t="s">
        <v>1643</v>
      </c>
      <c r="PG25" s="13" t="s">
        <v>1643</v>
      </c>
      <c r="PH25" s="3" t="s">
        <v>1643</v>
      </c>
      <c r="PI25" s="3" t="s">
        <v>1643</v>
      </c>
      <c r="PJ25" s="3" t="s">
        <v>1643</v>
      </c>
      <c r="PK25" s="3" t="s">
        <v>1643</v>
      </c>
      <c r="PL25" s="3" t="s">
        <v>1643</v>
      </c>
      <c r="PM25" s="3" t="s">
        <v>1643</v>
      </c>
      <c r="PN25" s="3" t="s">
        <v>1643</v>
      </c>
      <c r="PO25" s="20" t="s">
        <v>1643</v>
      </c>
      <c r="PP25" s="13" t="s">
        <v>1643</v>
      </c>
      <c r="PQ25" s="3" t="s">
        <v>1643</v>
      </c>
      <c r="PR25" s="3" t="s">
        <v>1643</v>
      </c>
      <c r="PS25" s="3" t="s">
        <v>1643</v>
      </c>
      <c r="PT25" s="3" t="s">
        <v>1643</v>
      </c>
      <c r="PU25" s="5" t="s">
        <v>1643</v>
      </c>
      <c r="PV25" s="13" t="s">
        <v>1643</v>
      </c>
      <c r="PW25" s="3" t="s">
        <v>1643</v>
      </c>
      <c r="PX25" s="3" t="s">
        <v>1643</v>
      </c>
      <c r="PY25" s="3" t="s">
        <v>1643</v>
      </c>
      <c r="PZ25" s="5" t="s">
        <v>1643</v>
      </c>
      <c r="QA25" s="13" t="s">
        <v>1643</v>
      </c>
      <c r="QB25" s="3" t="s">
        <v>1643</v>
      </c>
      <c r="QC25" s="3" t="s">
        <v>1643</v>
      </c>
      <c r="QD25" s="3" t="s">
        <v>1643</v>
      </c>
      <c r="QE25" s="3" t="s">
        <v>1643</v>
      </c>
      <c r="QF25" s="3" t="s">
        <v>1643</v>
      </c>
      <c r="QG25" s="3" t="s">
        <v>1643</v>
      </c>
      <c r="QH25" s="3" t="s">
        <v>1643</v>
      </c>
      <c r="QI25" s="5" t="s">
        <v>1643</v>
      </c>
      <c r="QJ25" s="13" t="s">
        <v>1643</v>
      </c>
      <c r="QK25" s="3" t="s">
        <v>1643</v>
      </c>
      <c r="QL25" s="3" t="s">
        <v>1643</v>
      </c>
      <c r="QM25" s="3" t="s">
        <v>1643</v>
      </c>
      <c r="QN25" s="3" t="s">
        <v>1643</v>
      </c>
      <c r="QO25" s="3" t="s">
        <v>1643</v>
      </c>
      <c r="QP25" s="20" t="s">
        <v>1643</v>
      </c>
      <c r="QQ25" s="13" t="s">
        <v>1643</v>
      </c>
      <c r="QR25" s="3" t="s">
        <v>1643</v>
      </c>
      <c r="QS25" s="3" t="s">
        <v>1643</v>
      </c>
      <c r="QT25" s="3" t="s">
        <v>1643</v>
      </c>
      <c r="QU25" s="20" t="s">
        <v>1643</v>
      </c>
      <c r="QV25" s="16" t="s">
        <v>1643</v>
      </c>
      <c r="QW25" s="13" t="s">
        <v>1643</v>
      </c>
      <c r="QX25" s="3" t="s">
        <v>1643</v>
      </c>
      <c r="QY25" s="3" t="s">
        <v>1643</v>
      </c>
      <c r="QZ25" s="3" t="s">
        <v>1643</v>
      </c>
      <c r="RA25" s="3" t="s">
        <v>1643</v>
      </c>
      <c r="RB25" s="3" t="s">
        <v>1643</v>
      </c>
      <c r="RC25" s="3" t="s">
        <v>1643</v>
      </c>
      <c r="RD25" s="3" t="s">
        <v>1643</v>
      </c>
      <c r="RE25" s="3" t="s">
        <v>1643</v>
      </c>
      <c r="RF25" s="3" t="s">
        <v>1643</v>
      </c>
      <c r="RG25" s="3" t="s">
        <v>1643</v>
      </c>
      <c r="RH25" s="3" t="s">
        <v>1643</v>
      </c>
      <c r="RI25" s="3" t="s">
        <v>1643</v>
      </c>
      <c r="RJ25" s="3" t="s">
        <v>1643</v>
      </c>
      <c r="RK25" s="3" t="s">
        <v>1643</v>
      </c>
      <c r="RL25" s="3" t="s">
        <v>1643</v>
      </c>
      <c r="RM25" s="3" t="s">
        <v>1643</v>
      </c>
      <c r="RN25" s="3" t="s">
        <v>1643</v>
      </c>
      <c r="RO25" s="3" t="s">
        <v>1643</v>
      </c>
      <c r="RP25" s="3" t="s">
        <v>1643</v>
      </c>
      <c r="RQ25" s="3" t="s">
        <v>1643</v>
      </c>
      <c r="RR25" s="3" t="s">
        <v>1643</v>
      </c>
      <c r="RS25" s="3" t="s">
        <v>1643</v>
      </c>
      <c r="RT25" s="3" t="s">
        <v>1643</v>
      </c>
      <c r="RU25" s="3" t="s">
        <v>1643</v>
      </c>
      <c r="RV25" s="3" t="s">
        <v>1643</v>
      </c>
      <c r="RW25" s="3" t="s">
        <v>1643</v>
      </c>
      <c r="RX25" s="3" t="s">
        <v>1643</v>
      </c>
      <c r="RY25" s="3" t="s">
        <v>1643</v>
      </c>
      <c r="RZ25" s="3" t="s">
        <v>1643</v>
      </c>
      <c r="SA25" s="3" t="s">
        <v>1643</v>
      </c>
      <c r="SB25" s="3" t="s">
        <v>1643</v>
      </c>
      <c r="SC25" s="3" t="s">
        <v>1643</v>
      </c>
      <c r="SD25" s="3" t="s">
        <v>1643</v>
      </c>
      <c r="SE25" s="3" t="s">
        <v>1643</v>
      </c>
      <c r="SF25" s="3" t="s">
        <v>1643</v>
      </c>
      <c r="SG25" s="3" t="s">
        <v>1643</v>
      </c>
      <c r="SH25" s="3" t="s">
        <v>1643</v>
      </c>
      <c r="SI25" s="3" t="s">
        <v>1643</v>
      </c>
      <c r="SJ25" s="3" t="s">
        <v>1643</v>
      </c>
      <c r="SK25" s="3" t="s">
        <v>1643</v>
      </c>
      <c r="SL25" s="3" t="s">
        <v>1643</v>
      </c>
      <c r="SM25" s="3" t="s">
        <v>1643</v>
      </c>
      <c r="SN25" s="3" t="s">
        <v>1643</v>
      </c>
      <c r="SO25" s="3" t="s">
        <v>1643</v>
      </c>
      <c r="SP25" s="20" t="s">
        <v>1643</v>
      </c>
      <c r="SQ25" s="13" t="s">
        <v>1643</v>
      </c>
      <c r="SR25" s="3" t="s">
        <v>1643</v>
      </c>
      <c r="SS25" s="3" t="s">
        <v>1643</v>
      </c>
      <c r="ST25" s="3" t="s">
        <v>1643</v>
      </c>
      <c r="SU25" s="3" t="s">
        <v>1643</v>
      </c>
      <c r="SV25" s="3" t="s">
        <v>1643</v>
      </c>
      <c r="SW25" s="3" t="s">
        <v>1643</v>
      </c>
      <c r="SX25" s="20" t="s">
        <v>1643</v>
      </c>
      <c r="SY25" s="13" t="s">
        <v>1643</v>
      </c>
      <c r="SZ25" s="3" t="s">
        <v>1643</v>
      </c>
      <c r="TA25" s="3" t="s">
        <v>1643</v>
      </c>
      <c r="TB25" s="3" t="s">
        <v>1643</v>
      </c>
      <c r="TC25" s="3" t="s">
        <v>1643</v>
      </c>
      <c r="TD25" s="3" t="s">
        <v>1643</v>
      </c>
      <c r="TE25" s="20" t="s">
        <v>1643</v>
      </c>
      <c r="TF25" s="13" t="s">
        <v>1643</v>
      </c>
      <c r="TG25" s="3" t="s">
        <v>1643</v>
      </c>
      <c r="TH25" s="3" t="s">
        <v>1643</v>
      </c>
      <c r="TI25" s="3" t="s">
        <v>1643</v>
      </c>
      <c r="TJ25" s="3" t="s">
        <v>1643</v>
      </c>
      <c r="TK25" s="3" t="s">
        <v>1643</v>
      </c>
      <c r="TL25" s="3" t="s">
        <v>1643</v>
      </c>
      <c r="TM25" s="3" t="s">
        <v>1643</v>
      </c>
      <c r="TN25" s="3" t="s">
        <v>1643</v>
      </c>
      <c r="TO25" s="3" t="s">
        <v>1643</v>
      </c>
      <c r="TP25" s="3" t="s">
        <v>1643</v>
      </c>
      <c r="TQ25" s="20" t="s">
        <v>1643</v>
      </c>
      <c r="TR25" s="13" t="s">
        <v>110</v>
      </c>
      <c r="TS25" s="3" t="s">
        <v>1643</v>
      </c>
      <c r="TT25" s="5" t="s">
        <v>111</v>
      </c>
      <c r="TU25" s="13" t="s">
        <v>1643</v>
      </c>
      <c r="TV25" s="3" t="s">
        <v>1643</v>
      </c>
      <c r="TW25" s="3" t="s">
        <v>1643</v>
      </c>
      <c r="TX25" s="3" t="s">
        <v>1643</v>
      </c>
      <c r="TY25" s="3" t="s">
        <v>1643</v>
      </c>
      <c r="TZ25" s="3" t="s">
        <v>1643</v>
      </c>
      <c r="UA25" s="3" t="s">
        <v>1643</v>
      </c>
      <c r="UB25" s="3" t="s">
        <v>1643</v>
      </c>
      <c r="UC25" s="3" t="s">
        <v>1643</v>
      </c>
      <c r="UD25" s="3" t="s">
        <v>1643</v>
      </c>
      <c r="UE25" s="3" t="s">
        <v>1643</v>
      </c>
      <c r="UF25" s="3" t="s">
        <v>1643</v>
      </c>
      <c r="UG25" s="3" t="s">
        <v>1643</v>
      </c>
      <c r="UH25" s="3" t="s">
        <v>1643</v>
      </c>
      <c r="UI25" s="3" t="s">
        <v>1643</v>
      </c>
      <c r="UJ25" s="5" t="s">
        <v>1643</v>
      </c>
      <c r="UK25" s="13" t="s">
        <v>1643</v>
      </c>
      <c r="UL25" s="3" t="s">
        <v>1643</v>
      </c>
      <c r="UM25" s="3" t="s">
        <v>1643</v>
      </c>
      <c r="UN25" s="3" t="s">
        <v>1643</v>
      </c>
      <c r="UO25" s="3" t="s">
        <v>1643</v>
      </c>
      <c r="UP25" s="3" t="s">
        <v>1643</v>
      </c>
      <c r="UQ25" s="3" t="s">
        <v>1643</v>
      </c>
      <c r="UR25" s="5" t="s">
        <v>1643</v>
      </c>
      <c r="US25" s="13" t="s">
        <v>1643</v>
      </c>
      <c r="UT25" s="3" t="s">
        <v>1643</v>
      </c>
      <c r="UU25" s="3" t="s">
        <v>1643</v>
      </c>
      <c r="UV25" s="3" t="s">
        <v>1643</v>
      </c>
      <c r="UW25" s="3" t="s">
        <v>1643</v>
      </c>
      <c r="UX25" s="3" t="s">
        <v>1643</v>
      </c>
      <c r="UY25" s="3" t="s">
        <v>1643</v>
      </c>
      <c r="UZ25" s="5" t="s">
        <v>1643</v>
      </c>
      <c r="VA25" s="13" t="s">
        <v>1643</v>
      </c>
      <c r="VB25" s="3" t="s">
        <v>1643</v>
      </c>
      <c r="VC25" s="3" t="s">
        <v>1643</v>
      </c>
      <c r="VD25" s="3" t="s">
        <v>1643</v>
      </c>
      <c r="VE25" s="3" t="s">
        <v>1643</v>
      </c>
      <c r="VF25" s="3" t="s">
        <v>1643</v>
      </c>
      <c r="VG25" s="3" t="s">
        <v>1643</v>
      </c>
      <c r="VH25" s="3" t="s">
        <v>1643</v>
      </c>
      <c r="VI25" s="3" t="s">
        <v>1643</v>
      </c>
      <c r="VJ25" s="3" t="s">
        <v>1643</v>
      </c>
      <c r="VK25" s="3" t="s">
        <v>1643</v>
      </c>
      <c r="VL25" s="3" t="s">
        <v>1643</v>
      </c>
      <c r="VM25" s="3" t="s">
        <v>1643</v>
      </c>
      <c r="VN25" s="3" t="s">
        <v>1643</v>
      </c>
      <c r="VO25" s="3" t="s">
        <v>1643</v>
      </c>
      <c r="VP25" s="3" t="s">
        <v>1643</v>
      </c>
      <c r="VQ25" s="3" t="s">
        <v>1643</v>
      </c>
      <c r="VR25" s="3" t="s">
        <v>1643</v>
      </c>
      <c r="VS25" s="3" t="s">
        <v>1643</v>
      </c>
      <c r="VT25" s="3" t="s">
        <v>1643</v>
      </c>
      <c r="VU25" s="3" t="s">
        <v>1643</v>
      </c>
      <c r="VV25" s="3" t="s">
        <v>1643</v>
      </c>
      <c r="VW25" s="3" t="s">
        <v>1643</v>
      </c>
      <c r="VX25" s="3" t="s">
        <v>1643</v>
      </c>
      <c r="VY25" s="3" t="s">
        <v>1643</v>
      </c>
      <c r="VZ25" s="3" t="s">
        <v>1643</v>
      </c>
      <c r="WA25" s="3" t="s">
        <v>1643</v>
      </c>
      <c r="WB25" s="3" t="s">
        <v>1643</v>
      </c>
      <c r="WC25" s="3" t="s">
        <v>1643</v>
      </c>
      <c r="WD25" s="3" t="s">
        <v>1643</v>
      </c>
      <c r="WE25" s="3" t="s">
        <v>1643</v>
      </c>
      <c r="WF25" s="3" t="s">
        <v>1643</v>
      </c>
      <c r="WG25" s="3" t="s">
        <v>1643</v>
      </c>
      <c r="WH25" s="3" t="s">
        <v>1643</v>
      </c>
      <c r="WI25" s="3" t="s">
        <v>1643</v>
      </c>
      <c r="WJ25" s="3" t="s">
        <v>1643</v>
      </c>
      <c r="WK25" s="3" t="s">
        <v>1643</v>
      </c>
      <c r="WL25" s="3" t="s">
        <v>1643</v>
      </c>
      <c r="WM25" s="3" t="s">
        <v>1643</v>
      </c>
      <c r="WN25" s="3" t="s">
        <v>1643</v>
      </c>
      <c r="WO25" s="3" t="s">
        <v>1643</v>
      </c>
      <c r="WP25" s="3" t="s">
        <v>1643</v>
      </c>
      <c r="WQ25" s="3" t="s">
        <v>1643</v>
      </c>
      <c r="WR25" s="3" t="s">
        <v>1643</v>
      </c>
      <c r="WS25" s="3" t="s">
        <v>1643</v>
      </c>
      <c r="WT25" s="3" t="s">
        <v>1643</v>
      </c>
      <c r="WU25" s="3" t="s">
        <v>1643</v>
      </c>
      <c r="WV25" s="3" t="s">
        <v>1643</v>
      </c>
      <c r="WW25" s="3" t="s">
        <v>1643</v>
      </c>
      <c r="WX25" s="3" t="s">
        <v>1643</v>
      </c>
      <c r="WY25" s="3" t="s">
        <v>1643</v>
      </c>
      <c r="WZ25" s="3" t="s">
        <v>1643</v>
      </c>
      <c r="XA25" s="3" t="s">
        <v>1643</v>
      </c>
      <c r="XB25" s="3" t="s">
        <v>1643</v>
      </c>
      <c r="XC25" s="3" t="s">
        <v>1643</v>
      </c>
      <c r="XD25" s="3" t="s">
        <v>1643</v>
      </c>
      <c r="XE25" s="3" t="s">
        <v>1643</v>
      </c>
      <c r="XF25" s="3" t="s">
        <v>1643</v>
      </c>
      <c r="XG25" s="3" t="s">
        <v>1643</v>
      </c>
      <c r="XH25" s="3" t="s">
        <v>1643</v>
      </c>
      <c r="XI25" s="3" t="s">
        <v>1643</v>
      </c>
      <c r="XJ25" s="3" t="s">
        <v>1643</v>
      </c>
      <c r="XK25" s="3" t="s">
        <v>1643</v>
      </c>
      <c r="XL25" s="3" t="s">
        <v>1643</v>
      </c>
      <c r="XM25" s="5" t="s">
        <v>1643</v>
      </c>
      <c r="XN25" s="13" t="s">
        <v>1643</v>
      </c>
      <c r="XO25" s="3" t="s">
        <v>1643</v>
      </c>
      <c r="XP25" s="3" t="s">
        <v>1643</v>
      </c>
      <c r="XQ25" s="3" t="s">
        <v>1643</v>
      </c>
      <c r="XR25" s="3" t="s">
        <v>1643</v>
      </c>
      <c r="XS25" s="3" t="s">
        <v>1643</v>
      </c>
      <c r="XT25" s="5" t="s">
        <v>1643</v>
      </c>
      <c r="XU25" s="13" t="s">
        <v>1643</v>
      </c>
      <c r="XV25" s="3" t="s">
        <v>1643</v>
      </c>
      <c r="XW25" s="3" t="s">
        <v>1643</v>
      </c>
      <c r="XX25" s="3" t="s">
        <v>1643</v>
      </c>
      <c r="XY25" s="3" t="s">
        <v>1643</v>
      </c>
      <c r="XZ25" s="3" t="s">
        <v>1643</v>
      </c>
      <c r="YA25" s="3" t="s">
        <v>1643</v>
      </c>
      <c r="YB25" s="3" t="s">
        <v>1643</v>
      </c>
      <c r="YC25" s="3" t="s">
        <v>1643</v>
      </c>
      <c r="YD25" s="3" t="s">
        <v>1643</v>
      </c>
      <c r="YE25" s="3" t="s">
        <v>1643</v>
      </c>
      <c r="YF25" s="3" t="s">
        <v>1643</v>
      </c>
      <c r="YG25" s="3" t="s">
        <v>1643</v>
      </c>
      <c r="YH25" s="3" t="s">
        <v>1643</v>
      </c>
      <c r="YI25" s="3" t="s">
        <v>1643</v>
      </c>
      <c r="YJ25" s="3" t="s">
        <v>1643</v>
      </c>
      <c r="YK25" s="3" t="s">
        <v>1643</v>
      </c>
      <c r="YL25" s="3" t="s">
        <v>1643</v>
      </c>
      <c r="YM25" s="3" t="s">
        <v>1643</v>
      </c>
      <c r="YN25" s="3" t="s">
        <v>1643</v>
      </c>
      <c r="YO25" s="3" t="s">
        <v>1643</v>
      </c>
      <c r="YP25" s="3" t="s">
        <v>1643</v>
      </c>
      <c r="YQ25" s="3" t="s">
        <v>1643</v>
      </c>
      <c r="YR25" s="3" t="s">
        <v>1643</v>
      </c>
      <c r="YS25" s="3" t="s">
        <v>1643</v>
      </c>
      <c r="YT25" s="3" t="s">
        <v>1643</v>
      </c>
      <c r="YU25" s="3" t="s">
        <v>1643</v>
      </c>
      <c r="YV25" s="3" t="s">
        <v>1643</v>
      </c>
      <c r="YW25" s="3" t="s">
        <v>1643</v>
      </c>
      <c r="YX25" s="3" t="s">
        <v>1643</v>
      </c>
      <c r="YY25" s="3" t="s">
        <v>1643</v>
      </c>
      <c r="YZ25" s="3" t="s">
        <v>1643</v>
      </c>
      <c r="ZA25" s="3" t="s">
        <v>1643</v>
      </c>
      <c r="ZB25" s="3" t="s">
        <v>1643</v>
      </c>
      <c r="ZC25" s="3" t="s">
        <v>1643</v>
      </c>
      <c r="ZD25" s="5" t="s">
        <v>1643</v>
      </c>
      <c r="ZE25" s="13"/>
      <c r="ZF25" s="3"/>
      <c r="ZG25" s="5"/>
      <c r="ZH25" s="18" t="s">
        <v>1643</v>
      </c>
      <c r="ZI25" s="13" t="s">
        <v>1643</v>
      </c>
      <c r="ZJ25" s="3" t="s">
        <v>1643</v>
      </c>
      <c r="ZK25" s="3" t="s">
        <v>1643</v>
      </c>
      <c r="ZL25" s="3" t="s">
        <v>1643</v>
      </c>
      <c r="ZM25" s="3" t="s">
        <v>1643</v>
      </c>
      <c r="ZN25" s="3" t="s">
        <v>1643</v>
      </c>
      <c r="ZO25" s="3" t="s">
        <v>1643</v>
      </c>
      <c r="ZP25" s="3" t="s">
        <v>1643</v>
      </c>
      <c r="ZQ25" s="3" t="s">
        <v>1643</v>
      </c>
      <c r="ZR25" s="5" t="s">
        <v>1643</v>
      </c>
      <c r="ZS25" s="13" t="s">
        <v>110</v>
      </c>
      <c r="ZT25" s="3" t="s">
        <v>110</v>
      </c>
      <c r="ZU25" s="3" t="s">
        <v>110</v>
      </c>
      <c r="ZV25" s="3" t="s">
        <v>110</v>
      </c>
      <c r="ZW25" s="3" t="s">
        <v>110</v>
      </c>
      <c r="ZX25" s="3" t="s">
        <v>1643</v>
      </c>
      <c r="ZY25" s="3" t="s">
        <v>1643</v>
      </c>
      <c r="ZZ25" s="3" t="s">
        <v>1643</v>
      </c>
      <c r="AAA25" s="5" t="s">
        <v>1643</v>
      </c>
      <c r="AAB25" s="13" t="s">
        <v>110</v>
      </c>
      <c r="AAC25" s="5" t="s">
        <v>515</v>
      </c>
      <c r="AAD25" s="13" t="s">
        <v>524</v>
      </c>
      <c r="AAE25" s="3" t="s">
        <v>111</v>
      </c>
      <c r="AAF25" s="3" t="s">
        <v>111</v>
      </c>
      <c r="AAG25" s="3" t="s">
        <v>110</v>
      </c>
      <c r="AAH25" s="3" t="s">
        <v>110</v>
      </c>
      <c r="AAI25" s="3" t="s">
        <v>110</v>
      </c>
      <c r="AAJ25" s="5" t="s">
        <v>111</v>
      </c>
      <c r="AAK25" s="13" t="s">
        <v>110</v>
      </c>
      <c r="AAL25" s="13" t="s">
        <v>1644</v>
      </c>
      <c r="AAM25" s="3" t="s">
        <v>1643</v>
      </c>
      <c r="AAN25" s="3" t="s">
        <v>541</v>
      </c>
      <c r="AAO25" s="3" t="s">
        <v>1643</v>
      </c>
      <c r="AAP25" s="3" t="s">
        <v>1643</v>
      </c>
      <c r="AAQ25" s="20"/>
      <c r="AAR25" s="5" t="s">
        <v>545</v>
      </c>
      <c r="AAS25" s="13" t="s">
        <v>547</v>
      </c>
      <c r="AAT25" s="3" t="s">
        <v>1643</v>
      </c>
      <c r="AAU25" s="3" t="s">
        <v>541</v>
      </c>
      <c r="AAV25" s="3" t="s">
        <v>542</v>
      </c>
      <c r="AAW25" s="3" t="s">
        <v>1643</v>
      </c>
      <c r="AAX25" s="3" t="s">
        <v>1643</v>
      </c>
      <c r="AAY25" s="5" t="s">
        <v>1643</v>
      </c>
      <c r="AAZ25" s="13" t="s">
        <v>1643</v>
      </c>
      <c r="ABA25" s="3" t="s">
        <v>1643</v>
      </c>
      <c r="ABB25" s="3" t="s">
        <v>1643</v>
      </c>
      <c r="ABC25" s="3" t="s">
        <v>1643</v>
      </c>
      <c r="ABD25" s="3" t="s">
        <v>1643</v>
      </c>
      <c r="ABE25" s="3" t="s">
        <v>1643</v>
      </c>
      <c r="ABF25" s="5" t="s">
        <v>1643</v>
      </c>
      <c r="ABG25" s="13" t="s">
        <v>1643</v>
      </c>
      <c r="ABH25" s="3" t="s">
        <v>1643</v>
      </c>
      <c r="ABI25" s="3" t="s">
        <v>1643</v>
      </c>
      <c r="ABJ25" s="3" t="s">
        <v>1643</v>
      </c>
      <c r="ABK25" s="3" t="s">
        <v>1643</v>
      </c>
      <c r="ABL25" s="3" t="s">
        <v>1643</v>
      </c>
      <c r="ABM25" s="5" t="s">
        <v>1643</v>
      </c>
      <c r="ABN25" s="13" t="s">
        <v>136</v>
      </c>
      <c r="ABO25" s="3" t="s">
        <v>557</v>
      </c>
      <c r="ABP25" s="3" t="s">
        <v>1643</v>
      </c>
      <c r="ABQ25" s="3" t="s">
        <v>144</v>
      </c>
      <c r="ABR25" s="3" t="s">
        <v>1643</v>
      </c>
      <c r="ABS25" s="3" t="s">
        <v>558</v>
      </c>
      <c r="ABT25" s="3" t="s">
        <v>148</v>
      </c>
      <c r="ABU25" s="3" t="s">
        <v>1643</v>
      </c>
      <c r="ABV25" s="5" t="s">
        <v>1643</v>
      </c>
      <c r="ABW25" s="13" t="s">
        <v>111</v>
      </c>
      <c r="ABX25" s="3" t="s">
        <v>1643</v>
      </c>
      <c r="ABY25" s="3" t="s">
        <v>1643</v>
      </c>
      <c r="ABZ25" s="3" t="s">
        <v>1643</v>
      </c>
      <c r="ACA25" s="3" t="s">
        <v>1643</v>
      </c>
      <c r="ACB25" s="5" t="s">
        <v>1643</v>
      </c>
      <c r="ACC25" s="13" t="s">
        <v>1643</v>
      </c>
      <c r="ACD25" s="3" t="s">
        <v>1643</v>
      </c>
      <c r="ACE25" s="3" t="s">
        <v>1643</v>
      </c>
      <c r="ACF25" s="3" t="s">
        <v>1643</v>
      </c>
      <c r="ACG25" s="5"/>
      <c r="ACH25" s="13" t="s">
        <v>1643</v>
      </c>
      <c r="ACI25" s="3" t="s">
        <v>1643</v>
      </c>
      <c r="ACJ25" s="3" t="s">
        <v>1643</v>
      </c>
      <c r="ACK25" s="3" t="s">
        <v>1643</v>
      </c>
      <c r="ACL25" s="5" t="s">
        <v>1643</v>
      </c>
      <c r="ACM25" s="13" t="s">
        <v>1643</v>
      </c>
      <c r="ACN25" s="3" t="s">
        <v>1643</v>
      </c>
      <c r="ACO25" s="3" t="s">
        <v>1643</v>
      </c>
      <c r="ACP25" s="3" t="s">
        <v>1643</v>
      </c>
      <c r="ACQ25" s="3" t="s">
        <v>1643</v>
      </c>
      <c r="ACR25" s="3" t="s">
        <v>1643</v>
      </c>
      <c r="ACS25" s="3" t="s">
        <v>1643</v>
      </c>
      <c r="ACT25" s="3" t="s">
        <v>1643</v>
      </c>
      <c r="ACU25" s="20" t="s">
        <v>1643</v>
      </c>
      <c r="ACV25" s="13" t="s">
        <v>111</v>
      </c>
      <c r="ACW25" s="3" t="s">
        <v>1643</v>
      </c>
      <c r="ACX25" s="3" t="s">
        <v>1643</v>
      </c>
      <c r="ACY25" s="3" t="s">
        <v>1643</v>
      </c>
      <c r="ACZ25" s="3" t="s">
        <v>1643</v>
      </c>
      <c r="ADA25" s="5" t="s">
        <v>1643</v>
      </c>
      <c r="ADB25" s="13" t="s">
        <v>1643</v>
      </c>
      <c r="ADC25" s="8" t="s">
        <v>1643</v>
      </c>
      <c r="ADD25" s="3" t="s">
        <v>1643</v>
      </c>
      <c r="ADE25" s="3" t="s">
        <v>1643</v>
      </c>
      <c r="ADF25" s="5" t="s">
        <v>1643</v>
      </c>
      <c r="ADG25" s="13" t="s">
        <v>1643</v>
      </c>
      <c r="ADH25" s="8" t="s">
        <v>1643</v>
      </c>
      <c r="ADI25" s="3" t="s">
        <v>1643</v>
      </c>
      <c r="ADJ25" s="3" t="s">
        <v>1643</v>
      </c>
      <c r="ADK25" s="5" t="s">
        <v>1643</v>
      </c>
      <c r="ADL25" s="13" t="s">
        <v>1643</v>
      </c>
      <c r="ADM25" s="8" t="s">
        <v>1643</v>
      </c>
      <c r="ADN25" s="3" t="s">
        <v>1643</v>
      </c>
      <c r="ADO25" s="3" t="s">
        <v>1643</v>
      </c>
      <c r="ADP25" s="5" t="s">
        <v>1643</v>
      </c>
      <c r="ADQ25" s="13" t="s">
        <v>1643</v>
      </c>
      <c r="ADR25" s="3" t="s">
        <v>1643</v>
      </c>
      <c r="ADS25" s="3" t="s">
        <v>1643</v>
      </c>
      <c r="ADT25" s="3" t="s">
        <v>1643</v>
      </c>
      <c r="ADU25" s="3" t="s">
        <v>1643</v>
      </c>
      <c r="ADV25" s="3" t="s">
        <v>1643</v>
      </c>
      <c r="ADW25" s="3" t="s">
        <v>1643</v>
      </c>
      <c r="ADX25" s="3" t="s">
        <v>1643</v>
      </c>
      <c r="ADY25" s="5" t="s">
        <v>1643</v>
      </c>
      <c r="ADZ25" s="13" t="s">
        <v>1643</v>
      </c>
      <c r="AEA25" s="3" t="s">
        <v>1643</v>
      </c>
      <c r="AEB25" s="3" t="s">
        <v>1643</v>
      </c>
      <c r="AEC25" s="3" t="s">
        <v>1643</v>
      </c>
      <c r="AED25" s="3" t="s">
        <v>1643</v>
      </c>
      <c r="AEE25" s="3" t="s">
        <v>1643</v>
      </c>
      <c r="AEF25" s="5" t="s">
        <v>1643</v>
      </c>
      <c r="AEG25" s="13" t="s">
        <v>1643</v>
      </c>
      <c r="AEH25" s="3" t="s">
        <v>1643</v>
      </c>
      <c r="AEI25" s="3" t="s">
        <v>1643</v>
      </c>
      <c r="AEJ25" s="3" t="s">
        <v>1643</v>
      </c>
      <c r="AEK25" s="5" t="s">
        <v>1643</v>
      </c>
      <c r="AEL25" s="18" t="s">
        <v>1643</v>
      </c>
    </row>
    <row r="26" spans="1:818" ht="87" x14ac:dyDescent="0.35">
      <c r="A26" s="1">
        <v>45619.728622685187</v>
      </c>
      <c r="B26" s="2">
        <v>45619.739525462966</v>
      </c>
      <c r="C26" s="4">
        <v>100</v>
      </c>
      <c r="D26" s="4">
        <v>941</v>
      </c>
      <c r="E26" s="3" t="s">
        <v>1640</v>
      </c>
      <c r="F26" s="2">
        <v>45619.739535983797</v>
      </c>
      <c r="G26" s="3" t="s">
        <v>1704</v>
      </c>
      <c r="H26" s="4">
        <v>1</v>
      </c>
      <c r="I26" s="3" t="s">
        <v>1642</v>
      </c>
      <c r="J26" s="3" t="s">
        <v>1642</v>
      </c>
      <c r="K26" s="3" t="s">
        <v>1642</v>
      </c>
      <c r="L26" s="3" t="s">
        <v>1642</v>
      </c>
      <c r="M26" s="3" t="s">
        <v>1642</v>
      </c>
      <c r="N26" s="3" t="s">
        <v>1642</v>
      </c>
      <c r="O26" s="3" t="s">
        <v>111</v>
      </c>
      <c r="P26" s="3" t="s">
        <v>110</v>
      </c>
      <c r="Q26" s="3" t="s">
        <v>9</v>
      </c>
      <c r="R26" s="20" t="s">
        <v>110</v>
      </c>
      <c r="S26" s="127">
        <v>50</v>
      </c>
      <c r="T26" s="124"/>
      <c r="U26" s="3"/>
      <c r="V26" s="3" t="s">
        <v>20</v>
      </c>
      <c r="W26" s="3" t="s">
        <v>110</v>
      </c>
      <c r="X26" s="3" t="s">
        <v>47</v>
      </c>
      <c r="Y26" s="3" t="s">
        <v>103</v>
      </c>
      <c r="Z26" s="3" t="s">
        <v>8</v>
      </c>
      <c r="AA26" s="405">
        <v>453</v>
      </c>
      <c r="AB26" s="3" t="s">
        <v>25</v>
      </c>
      <c r="AC26" s="3" t="s">
        <v>111</v>
      </c>
      <c r="AD26" s="3" t="s">
        <v>111</v>
      </c>
      <c r="AE26" s="13" t="s">
        <v>1643</v>
      </c>
      <c r="AF26" s="20" t="s">
        <v>1643</v>
      </c>
      <c r="AG26" s="18" t="s">
        <v>110</v>
      </c>
      <c r="AH26" s="13" t="s">
        <v>1927</v>
      </c>
      <c r="AI26" s="31" t="s">
        <v>1927</v>
      </c>
      <c r="AJ26" s="13" t="s">
        <v>130</v>
      </c>
      <c r="AK26" s="3" t="s">
        <v>130</v>
      </c>
      <c r="AL26" s="3" t="s">
        <v>130</v>
      </c>
      <c r="AM26" s="3" t="s">
        <v>130</v>
      </c>
      <c r="AN26" s="3" t="s">
        <v>132</v>
      </c>
      <c r="AO26" s="3" t="s">
        <v>132</v>
      </c>
      <c r="AP26" s="3" t="s">
        <v>128</v>
      </c>
      <c r="AQ26" s="3" t="s">
        <v>128</v>
      </c>
      <c r="AR26" s="3" t="s">
        <v>128</v>
      </c>
      <c r="AS26" s="3" t="s">
        <v>128</v>
      </c>
      <c r="AT26" s="3" t="s">
        <v>128</v>
      </c>
      <c r="AU26" s="3" t="s">
        <v>131</v>
      </c>
      <c r="AV26" s="3" t="s">
        <v>130</v>
      </c>
      <c r="AW26" s="3" t="s">
        <v>129</v>
      </c>
      <c r="AX26" s="3" t="s">
        <v>128</v>
      </c>
      <c r="AY26" s="3" t="s">
        <v>209</v>
      </c>
      <c r="AZ26" s="3" t="s">
        <v>130</v>
      </c>
      <c r="BA26" s="3" t="s">
        <v>130</v>
      </c>
      <c r="BB26" s="3" t="s">
        <v>130</v>
      </c>
      <c r="BC26" s="3" t="s">
        <v>130</v>
      </c>
      <c r="BD26" s="3" t="s">
        <v>128</v>
      </c>
      <c r="BE26" s="3" t="s">
        <v>128</v>
      </c>
      <c r="BF26" s="3" t="s">
        <v>128</v>
      </c>
      <c r="BG26" s="3" t="s">
        <v>128</v>
      </c>
      <c r="BH26" s="3" t="s">
        <v>130</v>
      </c>
      <c r="BI26" s="3" t="s">
        <v>130</v>
      </c>
      <c r="BJ26" s="3" t="s">
        <v>130</v>
      </c>
      <c r="BK26" s="3" t="s">
        <v>130</v>
      </c>
      <c r="BL26" s="3" t="s">
        <v>128</v>
      </c>
      <c r="BM26" s="3" t="s">
        <v>132</v>
      </c>
      <c r="BN26" s="3" t="s">
        <v>132</v>
      </c>
      <c r="BO26" s="3" t="s">
        <v>132</v>
      </c>
      <c r="BP26" s="3" t="s">
        <v>132</v>
      </c>
      <c r="BQ26" s="3" t="s">
        <v>132</v>
      </c>
      <c r="BR26" s="3" t="s">
        <v>132</v>
      </c>
      <c r="BS26" s="411" t="s">
        <v>127</v>
      </c>
      <c r="BT26" s="411" t="s">
        <v>127</v>
      </c>
      <c r="BU26" s="411" t="s">
        <v>127</v>
      </c>
      <c r="BV26" s="411" t="s">
        <v>127</v>
      </c>
      <c r="BW26" s="411" t="s">
        <v>127</v>
      </c>
      <c r="BX26" s="411" t="s">
        <v>127</v>
      </c>
      <c r="BY26" s="411" t="s">
        <v>127</v>
      </c>
      <c r="BZ26" s="20" t="s">
        <v>229</v>
      </c>
      <c r="CA26" s="8" t="s">
        <v>130</v>
      </c>
      <c r="CB26" s="3" t="s">
        <v>129</v>
      </c>
      <c r="CC26" s="3" t="s">
        <v>128</v>
      </c>
      <c r="CD26" s="3" t="s">
        <v>130</v>
      </c>
      <c r="CE26" s="3" t="s">
        <v>131</v>
      </c>
      <c r="CF26" s="3" t="s">
        <v>131</v>
      </c>
      <c r="CG26" s="206" t="s">
        <v>127</v>
      </c>
      <c r="CH26" s="3" t="s">
        <v>132</v>
      </c>
      <c r="CI26" s="3" t="s">
        <v>130</v>
      </c>
      <c r="CJ26" s="3" t="s">
        <v>128</v>
      </c>
      <c r="CK26" s="3" t="s">
        <v>132</v>
      </c>
      <c r="CL26" s="3" t="s">
        <v>132</v>
      </c>
      <c r="CM26" s="3" t="s">
        <v>132</v>
      </c>
      <c r="CN26" s="3" t="s">
        <v>130</v>
      </c>
      <c r="CO26" s="3" t="s">
        <v>128</v>
      </c>
      <c r="CP26" s="5" t="s">
        <v>1643</v>
      </c>
      <c r="CQ26" s="13" t="s">
        <v>196</v>
      </c>
      <c r="CR26" s="3" t="s">
        <v>1643</v>
      </c>
      <c r="CS26" s="3" t="s">
        <v>1643</v>
      </c>
      <c r="CT26" s="3" t="s">
        <v>1643</v>
      </c>
      <c r="CU26" s="3" t="s">
        <v>1643</v>
      </c>
      <c r="CV26" s="3" t="s">
        <v>1643</v>
      </c>
      <c r="CW26" s="3" t="s">
        <v>1643</v>
      </c>
      <c r="CX26" s="5" t="s">
        <v>1643</v>
      </c>
      <c r="CY26" s="13" t="s">
        <v>231</v>
      </c>
      <c r="CZ26" s="3" t="s">
        <v>232</v>
      </c>
      <c r="DA26" s="3" t="s">
        <v>233</v>
      </c>
      <c r="DB26" s="3" t="s">
        <v>1643</v>
      </c>
      <c r="DC26" s="3" t="s">
        <v>1643</v>
      </c>
      <c r="DD26" s="3" t="s">
        <v>1643</v>
      </c>
      <c r="DE26" s="3" t="s">
        <v>1643</v>
      </c>
      <c r="DF26" s="5" t="s">
        <v>1643</v>
      </c>
      <c r="DG26" s="206" t="s">
        <v>127</v>
      </c>
      <c r="DH26" s="206" t="s">
        <v>127</v>
      </c>
      <c r="DI26" s="206" t="s">
        <v>127</v>
      </c>
      <c r="DJ26" s="5" t="s">
        <v>132</v>
      </c>
      <c r="DK26" s="13" t="s">
        <v>132</v>
      </c>
      <c r="DL26" s="3" t="s">
        <v>132</v>
      </c>
      <c r="DM26" s="3" t="s">
        <v>132</v>
      </c>
      <c r="DN26" s="5" t="s">
        <v>132</v>
      </c>
      <c r="DO26" s="206" t="s">
        <v>127</v>
      </c>
      <c r="DP26" s="206" t="s">
        <v>127</v>
      </c>
      <c r="DQ26" s="206" t="s">
        <v>127</v>
      </c>
      <c r="DR26" s="206" t="s">
        <v>127</v>
      </c>
      <c r="DS26" s="206" t="s">
        <v>127</v>
      </c>
      <c r="DT26" s="206" t="s">
        <v>127</v>
      </c>
      <c r="DU26" s="13" t="s">
        <v>130</v>
      </c>
      <c r="DV26" s="3" t="s">
        <v>129</v>
      </c>
      <c r="DW26" s="3" t="s">
        <v>131</v>
      </c>
      <c r="DX26" s="3" t="s">
        <v>131</v>
      </c>
      <c r="DY26" s="5" t="s">
        <v>131</v>
      </c>
      <c r="DZ26" s="13" t="s">
        <v>131</v>
      </c>
      <c r="EA26" s="3" t="s">
        <v>131</v>
      </c>
      <c r="EB26" s="3" t="s">
        <v>131</v>
      </c>
      <c r="EC26" s="3" t="s">
        <v>131</v>
      </c>
      <c r="ED26" s="3" t="s">
        <v>132</v>
      </c>
      <c r="EE26" s="3" t="s">
        <v>132</v>
      </c>
      <c r="EF26" s="5" t="s">
        <v>132</v>
      </c>
      <c r="EG26" s="13" t="s">
        <v>131</v>
      </c>
      <c r="EH26" s="3" t="s">
        <v>132</v>
      </c>
      <c r="EI26" s="3" t="s">
        <v>131</v>
      </c>
      <c r="EJ26" s="3" t="s">
        <v>132</v>
      </c>
      <c r="EK26" s="3" t="s">
        <v>128</v>
      </c>
      <c r="EL26" s="20" t="s">
        <v>128</v>
      </c>
      <c r="EM26" s="13" t="s">
        <v>131</v>
      </c>
      <c r="EN26" s="3" t="s">
        <v>131</v>
      </c>
      <c r="EO26" s="3" t="s">
        <v>131</v>
      </c>
      <c r="EP26" s="3" t="s">
        <v>131</v>
      </c>
      <c r="EQ26" s="3" t="s">
        <v>131</v>
      </c>
      <c r="ER26" s="3" t="s">
        <v>131</v>
      </c>
      <c r="ES26" s="3" t="s">
        <v>131</v>
      </c>
      <c r="ET26" s="3" t="s">
        <v>131</v>
      </c>
      <c r="EU26" s="3" t="s">
        <v>132</v>
      </c>
      <c r="EV26" s="3" t="s">
        <v>132</v>
      </c>
      <c r="EW26" s="3" t="s">
        <v>131</v>
      </c>
      <c r="EX26" s="3" t="s">
        <v>132</v>
      </c>
      <c r="EY26" s="3" t="s">
        <v>132</v>
      </c>
      <c r="EZ26" s="5" t="s">
        <v>132</v>
      </c>
      <c r="FA26" s="8" t="s">
        <v>132</v>
      </c>
      <c r="FB26" s="3" t="s">
        <v>132</v>
      </c>
      <c r="FC26" s="3" t="s">
        <v>132</v>
      </c>
      <c r="FD26" s="3" t="s">
        <v>132</v>
      </c>
      <c r="FE26" s="3" t="s">
        <v>132</v>
      </c>
      <c r="FF26" s="3" t="s">
        <v>131</v>
      </c>
      <c r="FG26" s="3" t="s">
        <v>131</v>
      </c>
      <c r="FH26" s="3" t="s">
        <v>132</v>
      </c>
      <c r="FI26" s="5" t="s">
        <v>132</v>
      </c>
      <c r="FJ26" s="8" t="s">
        <v>132</v>
      </c>
      <c r="FK26" s="3" t="s">
        <v>132</v>
      </c>
      <c r="FL26" s="3" t="s">
        <v>132</v>
      </c>
      <c r="FM26" s="5" t="s">
        <v>132</v>
      </c>
      <c r="FN26" s="8" t="s">
        <v>132</v>
      </c>
      <c r="FO26" s="3" t="s">
        <v>132</v>
      </c>
      <c r="FP26" s="3" t="s">
        <v>132</v>
      </c>
      <c r="FQ26" s="5" t="s">
        <v>132</v>
      </c>
      <c r="FR26" s="16" t="s">
        <v>1705</v>
      </c>
      <c r="FS26" s="13" t="s">
        <v>353</v>
      </c>
      <c r="FT26" s="3" t="s">
        <v>354</v>
      </c>
      <c r="FU26" s="3" t="s">
        <v>355</v>
      </c>
      <c r="FV26" s="3" t="s">
        <v>1643</v>
      </c>
      <c r="FW26" s="20" t="s">
        <v>1643</v>
      </c>
      <c r="FX26" s="13" t="s">
        <v>111</v>
      </c>
      <c r="FY26" s="3" t="s">
        <v>111</v>
      </c>
      <c r="FZ26" s="3" t="s">
        <v>111</v>
      </c>
      <c r="GA26" s="3" t="s">
        <v>1643</v>
      </c>
      <c r="GB26" s="3" t="s">
        <v>111</v>
      </c>
      <c r="GC26" s="3" t="s">
        <v>111</v>
      </c>
      <c r="GD26" s="3" t="s">
        <v>111</v>
      </c>
      <c r="GE26" s="3" t="s">
        <v>111</v>
      </c>
      <c r="GF26" s="3" t="s">
        <v>111</v>
      </c>
      <c r="GG26" s="3" t="s">
        <v>111</v>
      </c>
      <c r="GH26" s="20" t="s">
        <v>1643</v>
      </c>
      <c r="GI26" s="18" t="s">
        <v>110</v>
      </c>
      <c r="GJ26" s="8" t="s">
        <v>1643</v>
      </c>
      <c r="GK26" s="3" t="s">
        <v>1643</v>
      </c>
      <c r="GL26" s="3" t="s">
        <v>486</v>
      </c>
      <c r="GM26" s="3" t="s">
        <v>489</v>
      </c>
      <c r="GN26" s="3" t="s">
        <v>492</v>
      </c>
      <c r="GO26" s="3" t="s">
        <v>495</v>
      </c>
      <c r="GP26" s="3" t="s">
        <v>1643</v>
      </c>
      <c r="GQ26" s="3" t="s">
        <v>1643</v>
      </c>
      <c r="GR26" s="3" t="s">
        <v>1643</v>
      </c>
      <c r="GS26" s="20" t="s">
        <v>1643</v>
      </c>
      <c r="GT26" s="13" t="s">
        <v>1643</v>
      </c>
      <c r="GU26" s="3" t="s">
        <v>1643</v>
      </c>
      <c r="GV26" s="3" t="s">
        <v>1643</v>
      </c>
      <c r="GW26" s="3" t="s">
        <v>1643</v>
      </c>
      <c r="GX26" s="3" t="s">
        <v>1643</v>
      </c>
      <c r="GY26" s="3" t="s">
        <v>1643</v>
      </c>
      <c r="GZ26" s="3" t="s">
        <v>1643</v>
      </c>
      <c r="HA26" s="3" t="s">
        <v>1643</v>
      </c>
      <c r="HB26" s="3" t="s">
        <v>1643</v>
      </c>
      <c r="HC26" s="3" t="s">
        <v>1643</v>
      </c>
      <c r="HD26" s="3" t="s">
        <v>1643</v>
      </c>
      <c r="HE26" s="3" t="s">
        <v>1643</v>
      </c>
      <c r="HF26" s="3" t="s">
        <v>1643</v>
      </c>
      <c r="HG26" s="3" t="s">
        <v>1643</v>
      </c>
      <c r="HH26" s="3" t="s">
        <v>1643</v>
      </c>
      <c r="HI26" s="5" t="s">
        <v>1643</v>
      </c>
      <c r="HJ26" s="13" t="s">
        <v>1643</v>
      </c>
      <c r="HK26" s="3" t="s">
        <v>1643</v>
      </c>
      <c r="HL26" s="3" t="s">
        <v>1643</v>
      </c>
      <c r="HM26" s="3" t="s">
        <v>1643</v>
      </c>
      <c r="HN26" s="3" t="s">
        <v>1643</v>
      </c>
      <c r="HO26" s="3" t="s">
        <v>1643</v>
      </c>
      <c r="HP26" s="3" t="s">
        <v>1643</v>
      </c>
      <c r="HQ26" s="5" t="s">
        <v>1643</v>
      </c>
      <c r="HR26" s="13" t="s">
        <v>1643</v>
      </c>
      <c r="HS26" s="3" t="s">
        <v>1643</v>
      </c>
      <c r="HT26" s="3" t="s">
        <v>1643</v>
      </c>
      <c r="HU26" s="3" t="s">
        <v>1643</v>
      </c>
      <c r="HV26" s="3" t="s">
        <v>1643</v>
      </c>
      <c r="HW26" s="3" t="s">
        <v>1643</v>
      </c>
      <c r="HX26" s="3" t="s">
        <v>1643</v>
      </c>
      <c r="HY26" s="3" t="s">
        <v>1643</v>
      </c>
      <c r="HZ26" s="3" t="s">
        <v>1643</v>
      </c>
      <c r="IA26" s="3" t="s">
        <v>1643</v>
      </c>
      <c r="IB26" s="5" t="s">
        <v>1643</v>
      </c>
      <c r="IC26" s="13" t="s">
        <v>1643</v>
      </c>
      <c r="ID26" s="3" t="s">
        <v>1643</v>
      </c>
      <c r="IE26" s="3" t="s">
        <v>1643</v>
      </c>
      <c r="IF26" s="3" t="s">
        <v>1643</v>
      </c>
      <c r="IG26" s="3" t="s">
        <v>1643</v>
      </c>
      <c r="IH26" s="3" t="s">
        <v>1643</v>
      </c>
      <c r="II26" s="3" t="s">
        <v>1643</v>
      </c>
      <c r="IJ26" s="3" t="s">
        <v>1643</v>
      </c>
      <c r="IK26" s="3" t="s">
        <v>1643</v>
      </c>
      <c r="IL26" s="3" t="s">
        <v>1643</v>
      </c>
      <c r="IM26" s="3" t="s">
        <v>1643</v>
      </c>
      <c r="IN26" s="3" t="s">
        <v>1643</v>
      </c>
      <c r="IO26" s="3" t="s">
        <v>1643</v>
      </c>
      <c r="IP26" s="3" t="s">
        <v>1643</v>
      </c>
      <c r="IQ26" s="3" t="s">
        <v>1643</v>
      </c>
      <c r="IR26" s="3" t="s">
        <v>1643</v>
      </c>
      <c r="IS26" s="3" t="s">
        <v>1643</v>
      </c>
      <c r="IT26" s="3" t="s">
        <v>1643</v>
      </c>
      <c r="IU26" s="3" t="s">
        <v>1643</v>
      </c>
      <c r="IV26" s="3" t="s">
        <v>1643</v>
      </c>
      <c r="IW26" s="3" t="s">
        <v>1643</v>
      </c>
      <c r="IX26" s="3" t="s">
        <v>1643</v>
      </c>
      <c r="IY26" s="3" t="s">
        <v>1643</v>
      </c>
      <c r="IZ26" s="3" t="s">
        <v>1643</v>
      </c>
      <c r="JA26" s="3" t="s">
        <v>1643</v>
      </c>
      <c r="JB26" s="3" t="s">
        <v>1643</v>
      </c>
      <c r="JC26" s="3" t="s">
        <v>1643</v>
      </c>
      <c r="JD26" s="3" t="s">
        <v>1643</v>
      </c>
      <c r="JE26" s="3" t="s">
        <v>1643</v>
      </c>
      <c r="JF26" s="3" t="s">
        <v>1643</v>
      </c>
      <c r="JG26" s="3" t="s">
        <v>1643</v>
      </c>
      <c r="JH26" s="3" t="s">
        <v>1643</v>
      </c>
      <c r="JI26" s="3" t="s">
        <v>1643</v>
      </c>
      <c r="JJ26" s="3" t="s">
        <v>1643</v>
      </c>
      <c r="JK26" s="3" t="s">
        <v>1643</v>
      </c>
      <c r="JL26" s="3" t="s">
        <v>1643</v>
      </c>
      <c r="JM26" s="3" t="s">
        <v>1643</v>
      </c>
      <c r="JN26" s="3" t="s">
        <v>1643</v>
      </c>
      <c r="JO26" s="3" t="s">
        <v>1643</v>
      </c>
      <c r="JP26" s="3" t="s">
        <v>1643</v>
      </c>
      <c r="JQ26" s="3" t="s">
        <v>1643</v>
      </c>
      <c r="JR26" s="3" t="s">
        <v>1643</v>
      </c>
      <c r="JS26" s="3" t="s">
        <v>1643</v>
      </c>
      <c r="JT26" s="3" t="s">
        <v>1643</v>
      </c>
      <c r="JU26" s="3" t="s">
        <v>1643</v>
      </c>
      <c r="JV26" s="3" t="s">
        <v>1643</v>
      </c>
      <c r="JW26" s="3" t="s">
        <v>1643</v>
      </c>
      <c r="JX26" s="3" t="s">
        <v>1643</v>
      </c>
      <c r="JY26" s="3" t="s">
        <v>1643</v>
      </c>
      <c r="JZ26" s="3" t="s">
        <v>1643</v>
      </c>
      <c r="KA26" s="3" t="s">
        <v>1643</v>
      </c>
      <c r="KB26" s="3" t="s">
        <v>1643</v>
      </c>
      <c r="KC26" s="3" t="s">
        <v>1643</v>
      </c>
      <c r="KD26" s="3" t="s">
        <v>1643</v>
      </c>
      <c r="KE26" s="3" t="s">
        <v>1643</v>
      </c>
      <c r="KF26" s="3" t="s">
        <v>1643</v>
      </c>
      <c r="KG26" s="3" t="s">
        <v>1643</v>
      </c>
      <c r="KH26" s="3" t="s">
        <v>1643</v>
      </c>
      <c r="KI26" s="3" t="s">
        <v>1643</v>
      </c>
      <c r="KJ26" s="3" t="s">
        <v>1643</v>
      </c>
      <c r="KK26" s="3" t="s">
        <v>1643</v>
      </c>
      <c r="KL26" s="3" t="s">
        <v>1643</v>
      </c>
      <c r="KM26" s="3" t="s">
        <v>1643</v>
      </c>
      <c r="KN26" s="3" t="s">
        <v>1643</v>
      </c>
      <c r="KO26" s="5" t="s">
        <v>1643</v>
      </c>
      <c r="KP26" s="8" t="s">
        <v>1643</v>
      </c>
      <c r="KQ26" s="3" t="s">
        <v>1643</v>
      </c>
      <c r="KR26" s="3" t="s">
        <v>1643</v>
      </c>
      <c r="KS26" s="3" t="s">
        <v>1643</v>
      </c>
      <c r="KT26" s="3" t="s">
        <v>1643</v>
      </c>
      <c r="KU26" s="3" t="s">
        <v>1643</v>
      </c>
      <c r="KV26" s="20" t="s">
        <v>1643</v>
      </c>
      <c r="KW26" s="13" t="s">
        <v>1643</v>
      </c>
      <c r="KX26" s="3" t="s">
        <v>1643</v>
      </c>
      <c r="KY26" s="3" t="s">
        <v>1643</v>
      </c>
      <c r="KZ26" s="3" t="s">
        <v>1643</v>
      </c>
      <c r="LA26" s="3" t="s">
        <v>1643</v>
      </c>
      <c r="LB26" s="3" t="s">
        <v>1643</v>
      </c>
      <c r="LC26" s="3" t="s">
        <v>1643</v>
      </c>
      <c r="LD26" s="3" t="s">
        <v>1643</v>
      </c>
      <c r="LE26" s="3" t="s">
        <v>1643</v>
      </c>
      <c r="LF26" s="3" t="s">
        <v>1643</v>
      </c>
      <c r="LG26" s="3" t="s">
        <v>1643</v>
      </c>
      <c r="LH26" s="3" t="s">
        <v>1643</v>
      </c>
      <c r="LI26" s="3" t="s">
        <v>1643</v>
      </c>
      <c r="LJ26" s="3" t="s">
        <v>1643</v>
      </c>
      <c r="LK26" s="3" t="s">
        <v>1643</v>
      </c>
      <c r="LL26" s="3" t="s">
        <v>1643</v>
      </c>
      <c r="LM26" s="3" t="s">
        <v>1643</v>
      </c>
      <c r="LN26" s="3" t="s">
        <v>1643</v>
      </c>
      <c r="LO26" s="3" t="s">
        <v>1643</v>
      </c>
      <c r="LP26" s="3" t="s">
        <v>1643</v>
      </c>
      <c r="LQ26" s="3" t="s">
        <v>1643</v>
      </c>
      <c r="LR26" s="3" t="s">
        <v>1643</v>
      </c>
      <c r="LS26" s="3" t="s">
        <v>1643</v>
      </c>
      <c r="LT26" s="3" t="s">
        <v>1643</v>
      </c>
      <c r="LU26" s="3" t="s">
        <v>1643</v>
      </c>
      <c r="LV26" s="3" t="s">
        <v>1643</v>
      </c>
      <c r="LW26" s="3" t="s">
        <v>1643</v>
      </c>
      <c r="LX26" s="3" t="s">
        <v>1643</v>
      </c>
      <c r="LY26" s="3" t="s">
        <v>1643</v>
      </c>
      <c r="LZ26" s="3" t="s">
        <v>1643</v>
      </c>
      <c r="MA26" s="3" t="s">
        <v>1643</v>
      </c>
      <c r="MB26" s="3" t="s">
        <v>1643</v>
      </c>
      <c r="MC26" s="3" t="s">
        <v>1643</v>
      </c>
      <c r="MD26" s="3" t="s">
        <v>1643</v>
      </c>
      <c r="ME26" s="3" t="s">
        <v>1643</v>
      </c>
      <c r="MF26" s="20" t="s">
        <v>1643</v>
      </c>
      <c r="MG26" s="13"/>
      <c r="MH26" s="3"/>
      <c r="MI26" s="5"/>
      <c r="MJ26" s="18" t="s">
        <v>1643</v>
      </c>
      <c r="MK26" s="13" t="s">
        <v>1643</v>
      </c>
      <c r="ML26" s="3" t="s">
        <v>1643</v>
      </c>
      <c r="MM26" s="3" t="s">
        <v>1643</v>
      </c>
      <c r="MN26" s="3" t="s">
        <v>1643</v>
      </c>
      <c r="MO26" s="3" t="s">
        <v>1643</v>
      </c>
      <c r="MP26" s="3" t="s">
        <v>1643</v>
      </c>
      <c r="MQ26" s="3" t="s">
        <v>1643</v>
      </c>
      <c r="MR26" s="3" t="s">
        <v>1643</v>
      </c>
      <c r="MS26" s="3" t="s">
        <v>1643</v>
      </c>
      <c r="MT26" s="5" t="s">
        <v>1643</v>
      </c>
      <c r="MU26" s="8" t="s">
        <v>1643</v>
      </c>
      <c r="MV26" s="3" t="s">
        <v>1643</v>
      </c>
      <c r="MW26" s="3" t="s">
        <v>1643</v>
      </c>
      <c r="MX26" s="3" t="s">
        <v>1643</v>
      </c>
      <c r="MY26" s="20" t="s">
        <v>1643</v>
      </c>
      <c r="MZ26" s="13" t="s">
        <v>1643</v>
      </c>
      <c r="NA26" s="5" t="s">
        <v>1643</v>
      </c>
      <c r="NB26" s="13" t="s">
        <v>1643</v>
      </c>
      <c r="NC26" s="5" t="s">
        <v>1643</v>
      </c>
      <c r="ND26" s="13" t="s">
        <v>1643</v>
      </c>
      <c r="NE26" s="3" t="s">
        <v>1643</v>
      </c>
      <c r="NF26" s="3" t="s">
        <v>1643</v>
      </c>
      <c r="NG26" s="3" t="s">
        <v>1643</v>
      </c>
      <c r="NH26" s="3" t="s">
        <v>1643</v>
      </c>
      <c r="NI26" s="5" t="s">
        <v>1643</v>
      </c>
      <c r="NJ26" s="13" t="s">
        <v>1643</v>
      </c>
      <c r="NK26" s="3"/>
      <c r="NL26" s="3" t="s">
        <v>1643</v>
      </c>
      <c r="NM26" s="3" t="s">
        <v>1643</v>
      </c>
      <c r="NN26" s="3" t="s">
        <v>1643</v>
      </c>
      <c r="NO26" s="3" t="s">
        <v>1643</v>
      </c>
      <c r="NP26" s="3" t="s">
        <v>1643</v>
      </c>
      <c r="NQ26" s="5" t="s">
        <v>1643</v>
      </c>
      <c r="NR26" s="8" t="s">
        <v>1643</v>
      </c>
      <c r="NS26" s="8" t="s">
        <v>1643</v>
      </c>
      <c r="NT26" s="3" t="s">
        <v>1643</v>
      </c>
      <c r="NU26" s="3" t="s">
        <v>1643</v>
      </c>
      <c r="NV26" s="3" t="s">
        <v>1643</v>
      </c>
      <c r="NW26" s="3" t="s">
        <v>1643</v>
      </c>
      <c r="NX26" s="5" t="s">
        <v>1643</v>
      </c>
      <c r="NY26" s="13" t="s">
        <v>1643</v>
      </c>
      <c r="NZ26" s="8" t="s">
        <v>1643</v>
      </c>
      <c r="OA26" s="3" t="s">
        <v>1643</v>
      </c>
      <c r="OB26" s="3" t="s">
        <v>1643</v>
      </c>
      <c r="OC26" s="3" t="s">
        <v>1643</v>
      </c>
      <c r="OD26" s="3" t="s">
        <v>1643</v>
      </c>
      <c r="OE26" s="5" t="s">
        <v>1643</v>
      </c>
      <c r="OF26" s="13" t="s">
        <v>1643</v>
      </c>
      <c r="OG26" s="8" t="s">
        <v>1643</v>
      </c>
      <c r="OH26" s="3" t="s">
        <v>1643</v>
      </c>
      <c r="OI26" s="3" t="s">
        <v>1643</v>
      </c>
      <c r="OJ26" s="3" t="s">
        <v>1643</v>
      </c>
      <c r="OK26" s="3" t="s">
        <v>1643</v>
      </c>
      <c r="OL26" s="20" t="s">
        <v>1643</v>
      </c>
      <c r="OM26" s="13" t="s">
        <v>1643</v>
      </c>
      <c r="ON26" s="3" t="s">
        <v>1643</v>
      </c>
      <c r="OO26" s="3" t="s">
        <v>1643</v>
      </c>
      <c r="OP26" s="3" t="s">
        <v>1643</v>
      </c>
      <c r="OQ26" s="3" t="s">
        <v>1643</v>
      </c>
      <c r="OR26" s="3" t="s">
        <v>1643</v>
      </c>
      <c r="OS26" s="3" t="s">
        <v>1643</v>
      </c>
      <c r="OT26" s="3" t="s">
        <v>1643</v>
      </c>
      <c r="OU26" s="20" t="s">
        <v>1643</v>
      </c>
      <c r="OV26" s="13" t="s">
        <v>1643</v>
      </c>
      <c r="OW26" s="3"/>
      <c r="OX26" s="3" t="s">
        <v>1643</v>
      </c>
      <c r="OY26" s="3" t="s">
        <v>1643</v>
      </c>
      <c r="OZ26" s="3" t="s">
        <v>1643</v>
      </c>
      <c r="PA26" s="5" t="s">
        <v>1643</v>
      </c>
      <c r="PB26" s="8" t="s">
        <v>1643</v>
      </c>
      <c r="PC26" s="8" t="s">
        <v>1643</v>
      </c>
      <c r="PD26" s="3" t="s">
        <v>1643</v>
      </c>
      <c r="PE26" s="3" t="s">
        <v>1643</v>
      </c>
      <c r="PF26" s="5" t="s">
        <v>1643</v>
      </c>
      <c r="PG26" s="13" t="s">
        <v>1643</v>
      </c>
      <c r="PH26" s="3" t="s">
        <v>1643</v>
      </c>
      <c r="PI26" s="3" t="s">
        <v>1643</v>
      </c>
      <c r="PJ26" s="3" t="s">
        <v>1643</v>
      </c>
      <c r="PK26" s="3" t="s">
        <v>1643</v>
      </c>
      <c r="PL26" s="3" t="s">
        <v>1643</v>
      </c>
      <c r="PM26" s="3" t="s">
        <v>1643</v>
      </c>
      <c r="PN26" s="3" t="s">
        <v>1643</v>
      </c>
      <c r="PO26" s="20" t="s">
        <v>1643</v>
      </c>
      <c r="PP26" s="13" t="s">
        <v>1643</v>
      </c>
      <c r="PQ26" s="3" t="s">
        <v>1643</v>
      </c>
      <c r="PR26" s="3" t="s">
        <v>1643</v>
      </c>
      <c r="PS26" s="3" t="s">
        <v>1643</v>
      </c>
      <c r="PT26" s="3" t="s">
        <v>1643</v>
      </c>
      <c r="PU26" s="5" t="s">
        <v>1643</v>
      </c>
      <c r="PV26" s="13" t="s">
        <v>1643</v>
      </c>
      <c r="PW26" s="3" t="s">
        <v>1643</v>
      </c>
      <c r="PX26" s="3" t="s">
        <v>1643</v>
      </c>
      <c r="PY26" s="3" t="s">
        <v>1643</v>
      </c>
      <c r="PZ26" s="5" t="s">
        <v>1643</v>
      </c>
      <c r="QA26" s="13" t="s">
        <v>1643</v>
      </c>
      <c r="QB26" s="3" t="s">
        <v>1643</v>
      </c>
      <c r="QC26" s="3" t="s">
        <v>1643</v>
      </c>
      <c r="QD26" s="3" t="s">
        <v>1643</v>
      </c>
      <c r="QE26" s="3" t="s">
        <v>1643</v>
      </c>
      <c r="QF26" s="3" t="s">
        <v>1643</v>
      </c>
      <c r="QG26" s="3" t="s">
        <v>1643</v>
      </c>
      <c r="QH26" s="3" t="s">
        <v>1643</v>
      </c>
      <c r="QI26" s="5" t="s">
        <v>1643</v>
      </c>
      <c r="QJ26" s="13" t="s">
        <v>1643</v>
      </c>
      <c r="QK26" s="3" t="s">
        <v>1643</v>
      </c>
      <c r="QL26" s="3" t="s">
        <v>1643</v>
      </c>
      <c r="QM26" s="3" t="s">
        <v>1643</v>
      </c>
      <c r="QN26" s="3" t="s">
        <v>1643</v>
      </c>
      <c r="QO26" s="3" t="s">
        <v>1643</v>
      </c>
      <c r="QP26" s="20" t="s">
        <v>1643</v>
      </c>
      <c r="QQ26" s="13" t="s">
        <v>1643</v>
      </c>
      <c r="QR26" s="3" t="s">
        <v>1643</v>
      </c>
      <c r="QS26" s="3" t="s">
        <v>1643</v>
      </c>
      <c r="QT26" s="3" t="s">
        <v>1643</v>
      </c>
      <c r="QU26" s="20" t="s">
        <v>1643</v>
      </c>
      <c r="QV26" s="16" t="s">
        <v>1643</v>
      </c>
      <c r="QW26" s="13" t="s">
        <v>1643</v>
      </c>
      <c r="QX26" s="3" t="s">
        <v>1643</v>
      </c>
      <c r="QY26" s="3" t="s">
        <v>1643</v>
      </c>
      <c r="QZ26" s="3" t="s">
        <v>1643</v>
      </c>
      <c r="RA26" s="3" t="s">
        <v>1643</v>
      </c>
      <c r="RB26" s="3" t="s">
        <v>1643</v>
      </c>
      <c r="RC26" s="3" t="s">
        <v>1643</v>
      </c>
      <c r="RD26" s="3" t="s">
        <v>1643</v>
      </c>
      <c r="RE26" s="3" t="s">
        <v>1643</v>
      </c>
      <c r="RF26" s="3" t="s">
        <v>1643</v>
      </c>
      <c r="RG26" s="3" t="s">
        <v>1643</v>
      </c>
      <c r="RH26" s="3" t="s">
        <v>1643</v>
      </c>
      <c r="RI26" s="3" t="s">
        <v>1643</v>
      </c>
      <c r="RJ26" s="3" t="s">
        <v>1643</v>
      </c>
      <c r="RK26" s="3" t="s">
        <v>1643</v>
      </c>
      <c r="RL26" s="3" t="s">
        <v>1643</v>
      </c>
      <c r="RM26" s="3" t="s">
        <v>1643</v>
      </c>
      <c r="RN26" s="3" t="s">
        <v>1643</v>
      </c>
      <c r="RO26" s="3" t="s">
        <v>1643</v>
      </c>
      <c r="RP26" s="3" t="s">
        <v>1643</v>
      </c>
      <c r="RQ26" s="3" t="s">
        <v>1643</v>
      </c>
      <c r="RR26" s="3" t="s">
        <v>1643</v>
      </c>
      <c r="RS26" s="3" t="s">
        <v>1643</v>
      </c>
      <c r="RT26" s="3" t="s">
        <v>1643</v>
      </c>
      <c r="RU26" s="3" t="s">
        <v>1643</v>
      </c>
      <c r="RV26" s="3" t="s">
        <v>1643</v>
      </c>
      <c r="RW26" s="3" t="s">
        <v>1643</v>
      </c>
      <c r="RX26" s="3" t="s">
        <v>1643</v>
      </c>
      <c r="RY26" s="3" t="s">
        <v>1643</v>
      </c>
      <c r="RZ26" s="3" t="s">
        <v>1643</v>
      </c>
      <c r="SA26" s="3" t="s">
        <v>1643</v>
      </c>
      <c r="SB26" s="3" t="s">
        <v>1643</v>
      </c>
      <c r="SC26" s="3" t="s">
        <v>1643</v>
      </c>
      <c r="SD26" s="3" t="s">
        <v>1643</v>
      </c>
      <c r="SE26" s="3" t="s">
        <v>1643</v>
      </c>
      <c r="SF26" s="3" t="s">
        <v>1643</v>
      </c>
      <c r="SG26" s="3" t="s">
        <v>1643</v>
      </c>
      <c r="SH26" s="3" t="s">
        <v>1643</v>
      </c>
      <c r="SI26" s="3" t="s">
        <v>1643</v>
      </c>
      <c r="SJ26" s="3" t="s">
        <v>1643</v>
      </c>
      <c r="SK26" s="3" t="s">
        <v>1643</v>
      </c>
      <c r="SL26" s="3" t="s">
        <v>1643</v>
      </c>
      <c r="SM26" s="3" t="s">
        <v>1643</v>
      </c>
      <c r="SN26" s="3" t="s">
        <v>1643</v>
      </c>
      <c r="SO26" s="3" t="s">
        <v>1643</v>
      </c>
      <c r="SP26" s="20" t="s">
        <v>1643</v>
      </c>
      <c r="SQ26" s="13" t="s">
        <v>1643</v>
      </c>
      <c r="SR26" s="3" t="s">
        <v>1643</v>
      </c>
      <c r="SS26" s="3" t="s">
        <v>1643</v>
      </c>
      <c r="ST26" s="3" t="s">
        <v>1643</v>
      </c>
      <c r="SU26" s="3" t="s">
        <v>1643</v>
      </c>
      <c r="SV26" s="3" t="s">
        <v>1643</v>
      </c>
      <c r="SW26" s="3" t="s">
        <v>1643</v>
      </c>
      <c r="SX26" s="20" t="s">
        <v>1643</v>
      </c>
      <c r="SY26" s="13" t="s">
        <v>1643</v>
      </c>
      <c r="SZ26" s="3" t="s">
        <v>1643</v>
      </c>
      <c r="TA26" s="3" t="s">
        <v>1643</v>
      </c>
      <c r="TB26" s="3" t="s">
        <v>1643</v>
      </c>
      <c r="TC26" s="3" t="s">
        <v>1643</v>
      </c>
      <c r="TD26" s="3" t="s">
        <v>1643</v>
      </c>
      <c r="TE26" s="20" t="s">
        <v>1643</v>
      </c>
      <c r="TF26" s="13" t="s">
        <v>1643</v>
      </c>
      <c r="TG26" s="3" t="s">
        <v>1643</v>
      </c>
      <c r="TH26" s="3" t="s">
        <v>1643</v>
      </c>
      <c r="TI26" s="3" t="s">
        <v>1643</v>
      </c>
      <c r="TJ26" s="3" t="s">
        <v>1643</v>
      </c>
      <c r="TK26" s="3" t="s">
        <v>1643</v>
      </c>
      <c r="TL26" s="3" t="s">
        <v>1643</v>
      </c>
      <c r="TM26" s="3" t="s">
        <v>1643</v>
      </c>
      <c r="TN26" s="3" t="s">
        <v>1643</v>
      </c>
      <c r="TO26" s="3" t="s">
        <v>1643</v>
      </c>
      <c r="TP26" s="3" t="s">
        <v>1643</v>
      </c>
      <c r="TQ26" s="20" t="s">
        <v>1643</v>
      </c>
      <c r="TR26" s="13" t="s">
        <v>1643</v>
      </c>
      <c r="TS26" s="3" t="s">
        <v>1643</v>
      </c>
      <c r="TT26" s="5" t="s">
        <v>1643</v>
      </c>
      <c r="TU26" s="13" t="s">
        <v>1643</v>
      </c>
      <c r="TV26" s="3" t="s">
        <v>1643</v>
      </c>
      <c r="TW26" s="3" t="s">
        <v>1643</v>
      </c>
      <c r="TX26" s="3" t="s">
        <v>1643</v>
      </c>
      <c r="TY26" s="3" t="s">
        <v>1643</v>
      </c>
      <c r="TZ26" s="3" t="s">
        <v>1643</v>
      </c>
      <c r="UA26" s="3" t="s">
        <v>1643</v>
      </c>
      <c r="UB26" s="3" t="s">
        <v>1643</v>
      </c>
      <c r="UC26" s="3" t="s">
        <v>1643</v>
      </c>
      <c r="UD26" s="3" t="s">
        <v>1643</v>
      </c>
      <c r="UE26" s="3" t="s">
        <v>1643</v>
      </c>
      <c r="UF26" s="3" t="s">
        <v>1643</v>
      </c>
      <c r="UG26" s="3" t="s">
        <v>1643</v>
      </c>
      <c r="UH26" s="3" t="s">
        <v>1643</v>
      </c>
      <c r="UI26" s="3" t="s">
        <v>1643</v>
      </c>
      <c r="UJ26" s="5" t="s">
        <v>1643</v>
      </c>
      <c r="UK26" s="13" t="s">
        <v>1643</v>
      </c>
      <c r="UL26" s="3" t="s">
        <v>1643</v>
      </c>
      <c r="UM26" s="3" t="s">
        <v>1643</v>
      </c>
      <c r="UN26" s="3" t="s">
        <v>1643</v>
      </c>
      <c r="UO26" s="3" t="s">
        <v>1643</v>
      </c>
      <c r="UP26" s="3" t="s">
        <v>1643</v>
      </c>
      <c r="UQ26" s="3" t="s">
        <v>1643</v>
      </c>
      <c r="UR26" s="5" t="s">
        <v>1643</v>
      </c>
      <c r="US26" s="13" t="s">
        <v>1643</v>
      </c>
      <c r="UT26" s="3" t="s">
        <v>1643</v>
      </c>
      <c r="UU26" s="3" t="s">
        <v>1643</v>
      </c>
      <c r="UV26" s="3" t="s">
        <v>1643</v>
      </c>
      <c r="UW26" s="3" t="s">
        <v>1643</v>
      </c>
      <c r="UX26" s="3" t="s">
        <v>1643</v>
      </c>
      <c r="UY26" s="3" t="s">
        <v>1643</v>
      </c>
      <c r="UZ26" s="5" t="s">
        <v>1643</v>
      </c>
      <c r="VA26" s="13" t="s">
        <v>1643</v>
      </c>
      <c r="VB26" s="3" t="s">
        <v>1643</v>
      </c>
      <c r="VC26" s="3" t="s">
        <v>1643</v>
      </c>
      <c r="VD26" s="3" t="s">
        <v>1643</v>
      </c>
      <c r="VE26" s="3" t="s">
        <v>1643</v>
      </c>
      <c r="VF26" s="3" t="s">
        <v>1643</v>
      </c>
      <c r="VG26" s="3" t="s">
        <v>1643</v>
      </c>
      <c r="VH26" s="3" t="s">
        <v>1643</v>
      </c>
      <c r="VI26" s="3" t="s">
        <v>1643</v>
      </c>
      <c r="VJ26" s="3" t="s">
        <v>1643</v>
      </c>
      <c r="VK26" s="3" t="s">
        <v>1643</v>
      </c>
      <c r="VL26" s="3" t="s">
        <v>1643</v>
      </c>
      <c r="VM26" s="3" t="s">
        <v>1643</v>
      </c>
      <c r="VN26" s="3" t="s">
        <v>1643</v>
      </c>
      <c r="VO26" s="3" t="s">
        <v>1643</v>
      </c>
      <c r="VP26" s="3" t="s">
        <v>1643</v>
      </c>
      <c r="VQ26" s="3" t="s">
        <v>1643</v>
      </c>
      <c r="VR26" s="3" t="s">
        <v>1643</v>
      </c>
      <c r="VS26" s="3" t="s">
        <v>1643</v>
      </c>
      <c r="VT26" s="3" t="s">
        <v>1643</v>
      </c>
      <c r="VU26" s="3" t="s">
        <v>1643</v>
      </c>
      <c r="VV26" s="3" t="s">
        <v>1643</v>
      </c>
      <c r="VW26" s="3" t="s">
        <v>1643</v>
      </c>
      <c r="VX26" s="3" t="s">
        <v>1643</v>
      </c>
      <c r="VY26" s="3" t="s">
        <v>1643</v>
      </c>
      <c r="VZ26" s="3" t="s">
        <v>1643</v>
      </c>
      <c r="WA26" s="3" t="s">
        <v>1643</v>
      </c>
      <c r="WB26" s="3" t="s">
        <v>1643</v>
      </c>
      <c r="WC26" s="3" t="s">
        <v>1643</v>
      </c>
      <c r="WD26" s="3" t="s">
        <v>1643</v>
      </c>
      <c r="WE26" s="3" t="s">
        <v>1643</v>
      </c>
      <c r="WF26" s="3" t="s">
        <v>1643</v>
      </c>
      <c r="WG26" s="3" t="s">
        <v>1643</v>
      </c>
      <c r="WH26" s="3" t="s">
        <v>1643</v>
      </c>
      <c r="WI26" s="3" t="s">
        <v>1643</v>
      </c>
      <c r="WJ26" s="3" t="s">
        <v>1643</v>
      </c>
      <c r="WK26" s="3" t="s">
        <v>1643</v>
      </c>
      <c r="WL26" s="3" t="s">
        <v>1643</v>
      </c>
      <c r="WM26" s="3" t="s">
        <v>1643</v>
      </c>
      <c r="WN26" s="3" t="s">
        <v>1643</v>
      </c>
      <c r="WO26" s="3" t="s">
        <v>1643</v>
      </c>
      <c r="WP26" s="3" t="s">
        <v>1643</v>
      </c>
      <c r="WQ26" s="3" t="s">
        <v>1643</v>
      </c>
      <c r="WR26" s="3" t="s">
        <v>1643</v>
      </c>
      <c r="WS26" s="3" t="s">
        <v>1643</v>
      </c>
      <c r="WT26" s="3" t="s">
        <v>1643</v>
      </c>
      <c r="WU26" s="3" t="s">
        <v>1643</v>
      </c>
      <c r="WV26" s="3" t="s">
        <v>1643</v>
      </c>
      <c r="WW26" s="3" t="s">
        <v>1643</v>
      </c>
      <c r="WX26" s="3" t="s">
        <v>1643</v>
      </c>
      <c r="WY26" s="3" t="s">
        <v>1643</v>
      </c>
      <c r="WZ26" s="3" t="s">
        <v>1643</v>
      </c>
      <c r="XA26" s="3" t="s">
        <v>1643</v>
      </c>
      <c r="XB26" s="3" t="s">
        <v>1643</v>
      </c>
      <c r="XC26" s="3" t="s">
        <v>1643</v>
      </c>
      <c r="XD26" s="3" t="s">
        <v>1643</v>
      </c>
      <c r="XE26" s="3" t="s">
        <v>1643</v>
      </c>
      <c r="XF26" s="3" t="s">
        <v>1643</v>
      </c>
      <c r="XG26" s="3" t="s">
        <v>1643</v>
      </c>
      <c r="XH26" s="3" t="s">
        <v>1643</v>
      </c>
      <c r="XI26" s="3" t="s">
        <v>1643</v>
      </c>
      <c r="XJ26" s="3" t="s">
        <v>1643</v>
      </c>
      <c r="XK26" s="3" t="s">
        <v>1643</v>
      </c>
      <c r="XL26" s="3" t="s">
        <v>1643</v>
      </c>
      <c r="XM26" s="5" t="s">
        <v>1643</v>
      </c>
      <c r="XN26" s="13" t="s">
        <v>1643</v>
      </c>
      <c r="XO26" s="3" t="s">
        <v>1643</v>
      </c>
      <c r="XP26" s="3" t="s">
        <v>1643</v>
      </c>
      <c r="XQ26" s="3" t="s">
        <v>1643</v>
      </c>
      <c r="XR26" s="3" t="s">
        <v>1643</v>
      </c>
      <c r="XS26" s="3" t="s">
        <v>1643</v>
      </c>
      <c r="XT26" s="5" t="s">
        <v>1643</v>
      </c>
      <c r="XU26" s="13" t="s">
        <v>1643</v>
      </c>
      <c r="XV26" s="3" t="s">
        <v>1643</v>
      </c>
      <c r="XW26" s="3" t="s">
        <v>1643</v>
      </c>
      <c r="XX26" s="3" t="s">
        <v>1643</v>
      </c>
      <c r="XY26" s="3" t="s">
        <v>1643</v>
      </c>
      <c r="XZ26" s="3" t="s">
        <v>1643</v>
      </c>
      <c r="YA26" s="3" t="s">
        <v>1643</v>
      </c>
      <c r="YB26" s="3" t="s">
        <v>1643</v>
      </c>
      <c r="YC26" s="3" t="s">
        <v>1643</v>
      </c>
      <c r="YD26" s="3" t="s">
        <v>1643</v>
      </c>
      <c r="YE26" s="3" t="s">
        <v>1643</v>
      </c>
      <c r="YF26" s="3" t="s">
        <v>1643</v>
      </c>
      <c r="YG26" s="3" t="s">
        <v>1643</v>
      </c>
      <c r="YH26" s="3" t="s">
        <v>1643</v>
      </c>
      <c r="YI26" s="3" t="s">
        <v>1643</v>
      </c>
      <c r="YJ26" s="3" t="s">
        <v>1643</v>
      </c>
      <c r="YK26" s="3" t="s">
        <v>1643</v>
      </c>
      <c r="YL26" s="3" t="s">
        <v>1643</v>
      </c>
      <c r="YM26" s="3" t="s">
        <v>1643</v>
      </c>
      <c r="YN26" s="3" t="s">
        <v>1643</v>
      </c>
      <c r="YO26" s="3" t="s">
        <v>1643</v>
      </c>
      <c r="YP26" s="3" t="s">
        <v>1643</v>
      </c>
      <c r="YQ26" s="3" t="s">
        <v>1643</v>
      </c>
      <c r="YR26" s="3" t="s">
        <v>1643</v>
      </c>
      <c r="YS26" s="3" t="s">
        <v>1643</v>
      </c>
      <c r="YT26" s="3" t="s">
        <v>1643</v>
      </c>
      <c r="YU26" s="3" t="s">
        <v>1643</v>
      </c>
      <c r="YV26" s="3" t="s">
        <v>1643</v>
      </c>
      <c r="YW26" s="3" t="s">
        <v>1643</v>
      </c>
      <c r="YX26" s="3" t="s">
        <v>1643</v>
      </c>
      <c r="YY26" s="3" t="s">
        <v>1643</v>
      </c>
      <c r="YZ26" s="3" t="s">
        <v>1643</v>
      </c>
      <c r="ZA26" s="3" t="s">
        <v>1643</v>
      </c>
      <c r="ZB26" s="3" t="s">
        <v>1643</v>
      </c>
      <c r="ZC26" s="3" t="s">
        <v>1643</v>
      </c>
      <c r="ZD26" s="5" t="s">
        <v>1643</v>
      </c>
      <c r="ZE26" s="13"/>
      <c r="ZF26" s="3"/>
      <c r="ZG26" s="5"/>
      <c r="ZH26" s="18" t="s">
        <v>1643</v>
      </c>
      <c r="ZI26" s="13" t="s">
        <v>1643</v>
      </c>
      <c r="ZJ26" s="3" t="s">
        <v>1643</v>
      </c>
      <c r="ZK26" s="3" t="s">
        <v>1643</v>
      </c>
      <c r="ZL26" s="3" t="s">
        <v>1643</v>
      </c>
      <c r="ZM26" s="3" t="s">
        <v>1643</v>
      </c>
      <c r="ZN26" s="3" t="s">
        <v>1643</v>
      </c>
      <c r="ZO26" s="3" t="s">
        <v>1643</v>
      </c>
      <c r="ZP26" s="3" t="s">
        <v>1643</v>
      </c>
      <c r="ZQ26" s="3" t="s">
        <v>1643</v>
      </c>
      <c r="ZR26" s="5" t="s">
        <v>1643</v>
      </c>
      <c r="ZS26" s="13" t="s">
        <v>1643</v>
      </c>
      <c r="ZT26" s="3" t="s">
        <v>1643</v>
      </c>
      <c r="ZU26" s="3" t="s">
        <v>1643</v>
      </c>
      <c r="ZV26" s="3" t="s">
        <v>1643</v>
      </c>
      <c r="ZW26" s="3" t="s">
        <v>1643</v>
      </c>
      <c r="ZX26" s="3" t="s">
        <v>1643</v>
      </c>
      <c r="ZY26" s="3" t="s">
        <v>1643</v>
      </c>
      <c r="ZZ26" s="3" t="s">
        <v>1643</v>
      </c>
      <c r="AAA26" s="5" t="s">
        <v>1643</v>
      </c>
      <c r="AAB26" s="13" t="s">
        <v>1643</v>
      </c>
      <c r="AAC26" s="5" t="s">
        <v>1643</v>
      </c>
      <c r="AAD26" s="13" t="s">
        <v>1643</v>
      </c>
      <c r="AAE26" s="3" t="s">
        <v>1643</v>
      </c>
      <c r="AAF26" s="3" t="s">
        <v>1643</v>
      </c>
      <c r="AAG26" s="3" t="s">
        <v>1643</v>
      </c>
      <c r="AAH26" s="3" t="s">
        <v>1643</v>
      </c>
      <c r="AAI26" s="3" t="s">
        <v>1643</v>
      </c>
      <c r="AAJ26" s="5" t="s">
        <v>1643</v>
      </c>
      <c r="AAK26" s="13" t="s">
        <v>1643</v>
      </c>
      <c r="AAL26" s="13" t="s">
        <v>1643</v>
      </c>
      <c r="AAM26" s="3" t="s">
        <v>1643</v>
      </c>
      <c r="AAN26" s="3" t="s">
        <v>1643</v>
      </c>
      <c r="AAO26" s="3" t="s">
        <v>1643</v>
      </c>
      <c r="AAP26" s="3" t="s">
        <v>1643</v>
      </c>
      <c r="AAQ26" s="20"/>
      <c r="AAR26" s="5" t="s">
        <v>1643</v>
      </c>
      <c r="AAS26" s="13" t="s">
        <v>1643</v>
      </c>
      <c r="AAT26" s="3" t="s">
        <v>1643</v>
      </c>
      <c r="AAU26" s="3" t="s">
        <v>1643</v>
      </c>
      <c r="AAV26" s="3" t="s">
        <v>1643</v>
      </c>
      <c r="AAW26" s="3" t="s">
        <v>1643</v>
      </c>
      <c r="AAX26" s="3" t="s">
        <v>1643</v>
      </c>
      <c r="AAY26" s="5" t="s">
        <v>1643</v>
      </c>
      <c r="AAZ26" s="13" t="s">
        <v>1643</v>
      </c>
      <c r="ABA26" s="3" t="s">
        <v>1643</v>
      </c>
      <c r="ABB26" s="3" t="s">
        <v>1643</v>
      </c>
      <c r="ABC26" s="3" t="s">
        <v>1643</v>
      </c>
      <c r="ABD26" s="3" t="s">
        <v>1643</v>
      </c>
      <c r="ABE26" s="3" t="s">
        <v>1643</v>
      </c>
      <c r="ABF26" s="5" t="s">
        <v>1643</v>
      </c>
      <c r="ABG26" s="13" t="s">
        <v>1643</v>
      </c>
      <c r="ABH26" s="3" t="s">
        <v>1643</v>
      </c>
      <c r="ABI26" s="3" t="s">
        <v>1643</v>
      </c>
      <c r="ABJ26" s="3" t="s">
        <v>1643</v>
      </c>
      <c r="ABK26" s="3" t="s">
        <v>1643</v>
      </c>
      <c r="ABL26" s="3" t="s">
        <v>1643</v>
      </c>
      <c r="ABM26" s="5" t="s">
        <v>1643</v>
      </c>
      <c r="ABN26" s="13" t="s">
        <v>1643</v>
      </c>
      <c r="ABO26" s="3" t="s">
        <v>1643</v>
      </c>
      <c r="ABP26" s="3" t="s">
        <v>1643</v>
      </c>
      <c r="ABQ26" s="3" t="s">
        <v>1643</v>
      </c>
      <c r="ABR26" s="3" t="s">
        <v>1643</v>
      </c>
      <c r="ABS26" s="3" t="s">
        <v>1643</v>
      </c>
      <c r="ABT26" s="3" t="s">
        <v>1643</v>
      </c>
      <c r="ABU26" s="3" t="s">
        <v>1643</v>
      </c>
      <c r="ABV26" s="5" t="s">
        <v>1643</v>
      </c>
      <c r="ABW26" s="13" t="s">
        <v>1643</v>
      </c>
      <c r="ABX26" s="3" t="s">
        <v>1643</v>
      </c>
      <c r="ABY26" s="3" t="s">
        <v>1643</v>
      </c>
      <c r="ABZ26" s="3" t="s">
        <v>1643</v>
      </c>
      <c r="ACA26" s="3" t="s">
        <v>1643</v>
      </c>
      <c r="ACB26" s="5" t="s">
        <v>1643</v>
      </c>
      <c r="ACC26" s="13" t="s">
        <v>1643</v>
      </c>
      <c r="ACD26" s="3" t="s">
        <v>1643</v>
      </c>
      <c r="ACE26" s="3" t="s">
        <v>1643</v>
      </c>
      <c r="ACF26" s="3" t="s">
        <v>1643</v>
      </c>
      <c r="ACG26" s="5"/>
      <c r="ACH26" s="13" t="s">
        <v>1643</v>
      </c>
      <c r="ACI26" s="3" t="s">
        <v>1643</v>
      </c>
      <c r="ACJ26" s="3" t="s">
        <v>1643</v>
      </c>
      <c r="ACK26" s="3" t="s">
        <v>1643</v>
      </c>
      <c r="ACL26" s="5" t="s">
        <v>1643</v>
      </c>
      <c r="ACM26" s="13" t="s">
        <v>1643</v>
      </c>
      <c r="ACN26" s="3" t="s">
        <v>1643</v>
      </c>
      <c r="ACO26" s="3" t="s">
        <v>1643</v>
      </c>
      <c r="ACP26" s="3" t="s">
        <v>1643</v>
      </c>
      <c r="ACQ26" s="3" t="s">
        <v>1643</v>
      </c>
      <c r="ACR26" s="3" t="s">
        <v>1643</v>
      </c>
      <c r="ACS26" s="3" t="s">
        <v>1643</v>
      </c>
      <c r="ACT26" s="3" t="s">
        <v>1643</v>
      </c>
      <c r="ACU26" s="20" t="s">
        <v>1643</v>
      </c>
      <c r="ACV26" s="13" t="s">
        <v>1643</v>
      </c>
      <c r="ACW26" s="3" t="s">
        <v>1643</v>
      </c>
      <c r="ACX26" s="3" t="s">
        <v>1643</v>
      </c>
      <c r="ACY26" s="3" t="s">
        <v>1643</v>
      </c>
      <c r="ACZ26" s="3" t="s">
        <v>1643</v>
      </c>
      <c r="ADA26" s="5" t="s">
        <v>1643</v>
      </c>
      <c r="ADB26" s="13" t="s">
        <v>1643</v>
      </c>
      <c r="ADC26" s="8" t="s">
        <v>1643</v>
      </c>
      <c r="ADD26" s="3" t="s">
        <v>1643</v>
      </c>
      <c r="ADE26" s="3" t="s">
        <v>1643</v>
      </c>
      <c r="ADF26" s="5" t="s">
        <v>1643</v>
      </c>
      <c r="ADG26" s="13" t="s">
        <v>1643</v>
      </c>
      <c r="ADH26" s="8" t="s">
        <v>1643</v>
      </c>
      <c r="ADI26" s="3" t="s">
        <v>1643</v>
      </c>
      <c r="ADJ26" s="3" t="s">
        <v>1643</v>
      </c>
      <c r="ADK26" s="5" t="s">
        <v>1643</v>
      </c>
      <c r="ADL26" s="13" t="s">
        <v>1643</v>
      </c>
      <c r="ADM26" s="8" t="s">
        <v>1643</v>
      </c>
      <c r="ADN26" s="3" t="s">
        <v>1643</v>
      </c>
      <c r="ADO26" s="3" t="s">
        <v>1643</v>
      </c>
      <c r="ADP26" s="5" t="s">
        <v>1643</v>
      </c>
      <c r="ADQ26" s="13" t="s">
        <v>1643</v>
      </c>
      <c r="ADR26" s="3" t="s">
        <v>1643</v>
      </c>
      <c r="ADS26" s="3" t="s">
        <v>1643</v>
      </c>
      <c r="ADT26" s="3" t="s">
        <v>1643</v>
      </c>
      <c r="ADU26" s="3" t="s">
        <v>1643</v>
      </c>
      <c r="ADV26" s="3" t="s">
        <v>1643</v>
      </c>
      <c r="ADW26" s="3" t="s">
        <v>1643</v>
      </c>
      <c r="ADX26" s="3" t="s">
        <v>1643</v>
      </c>
      <c r="ADY26" s="5" t="s">
        <v>1643</v>
      </c>
      <c r="ADZ26" s="13" t="s">
        <v>1643</v>
      </c>
      <c r="AEA26" s="3" t="s">
        <v>1643</v>
      </c>
      <c r="AEB26" s="3" t="s">
        <v>1643</v>
      </c>
      <c r="AEC26" s="3" t="s">
        <v>1643</v>
      </c>
      <c r="AED26" s="3" t="s">
        <v>1643</v>
      </c>
      <c r="AEE26" s="3" t="s">
        <v>1643</v>
      </c>
      <c r="AEF26" s="5" t="s">
        <v>1643</v>
      </c>
      <c r="AEG26" s="13" t="s">
        <v>1643</v>
      </c>
      <c r="AEH26" s="3" t="s">
        <v>1643</v>
      </c>
      <c r="AEI26" s="3" t="s">
        <v>1643</v>
      </c>
      <c r="AEJ26" s="3" t="s">
        <v>1643</v>
      </c>
      <c r="AEK26" s="5" t="s">
        <v>1643</v>
      </c>
      <c r="AEL26" s="18" t="s">
        <v>1643</v>
      </c>
    </row>
    <row r="27" spans="1:818" ht="130.5" x14ac:dyDescent="0.35">
      <c r="A27" s="1">
        <v>45619.775208333333</v>
      </c>
      <c r="B27" s="2">
        <v>45619.791296296295</v>
      </c>
      <c r="C27" s="4">
        <v>100</v>
      </c>
      <c r="D27" s="4">
        <v>1390</v>
      </c>
      <c r="E27" s="3" t="s">
        <v>1640</v>
      </c>
      <c r="F27" s="2">
        <v>45619.791315671297</v>
      </c>
      <c r="G27" s="3" t="s">
        <v>1706</v>
      </c>
      <c r="H27" s="4">
        <v>1</v>
      </c>
      <c r="I27" s="3" t="s">
        <v>1642</v>
      </c>
      <c r="J27" s="3" t="s">
        <v>1642</v>
      </c>
      <c r="K27" s="3" t="s">
        <v>1642</v>
      </c>
      <c r="L27" s="3" t="s">
        <v>1642</v>
      </c>
      <c r="M27" s="3" t="s">
        <v>1642</v>
      </c>
      <c r="N27" s="3" t="s">
        <v>1642</v>
      </c>
      <c r="O27" s="3" t="s">
        <v>110</v>
      </c>
      <c r="P27" s="3" t="s">
        <v>1643</v>
      </c>
      <c r="Q27" s="3" t="s">
        <v>1643</v>
      </c>
      <c r="R27" s="20" t="s">
        <v>110</v>
      </c>
      <c r="S27" s="127">
        <v>49</v>
      </c>
      <c r="T27" s="124"/>
      <c r="U27" s="3"/>
      <c r="V27" s="3" t="s">
        <v>26</v>
      </c>
      <c r="W27" s="3" t="s">
        <v>111</v>
      </c>
      <c r="X27" s="3" t="s">
        <v>43</v>
      </c>
      <c r="Y27" s="3" t="s">
        <v>61</v>
      </c>
      <c r="Z27" s="3" t="s">
        <v>10</v>
      </c>
      <c r="AA27" s="405">
        <v>300</v>
      </c>
      <c r="AB27" s="3" t="s">
        <v>25</v>
      </c>
      <c r="AC27" s="3" t="s">
        <v>110</v>
      </c>
      <c r="AD27" s="3" t="s">
        <v>1643</v>
      </c>
      <c r="AE27" s="13" t="s">
        <v>1643</v>
      </c>
      <c r="AF27" s="20" t="s">
        <v>1643</v>
      </c>
      <c r="AG27" s="18" t="s">
        <v>1643</v>
      </c>
      <c r="AH27" s="13"/>
      <c r="AI27" s="31"/>
      <c r="AJ27" s="13" t="s">
        <v>1643</v>
      </c>
      <c r="AK27" s="3" t="s">
        <v>1643</v>
      </c>
      <c r="AL27" s="3" t="s">
        <v>1643</v>
      </c>
      <c r="AM27" s="3" t="s">
        <v>1643</v>
      </c>
      <c r="AN27" s="3" t="s">
        <v>1643</v>
      </c>
      <c r="AO27" s="3" t="s">
        <v>1643</v>
      </c>
      <c r="AP27" s="3" t="s">
        <v>1643</v>
      </c>
      <c r="AQ27" s="3" t="s">
        <v>1643</v>
      </c>
      <c r="AR27" s="3" t="s">
        <v>1643</v>
      </c>
      <c r="AS27" s="3" t="s">
        <v>1643</v>
      </c>
      <c r="AT27" s="3" t="s">
        <v>1643</v>
      </c>
      <c r="AU27" s="3" t="s">
        <v>1643</v>
      </c>
      <c r="AV27" s="3" t="s">
        <v>1643</v>
      </c>
      <c r="AW27" s="3" t="s">
        <v>1643</v>
      </c>
      <c r="AX27" s="3" t="s">
        <v>1643</v>
      </c>
      <c r="AY27" s="3" t="s">
        <v>1643</v>
      </c>
      <c r="AZ27" s="3" t="s">
        <v>1643</v>
      </c>
      <c r="BA27" s="3" t="s">
        <v>1643</v>
      </c>
      <c r="BB27" s="3" t="s">
        <v>1643</v>
      </c>
      <c r="BC27" s="3" t="s">
        <v>1643</v>
      </c>
      <c r="BD27" s="3" t="s">
        <v>1643</v>
      </c>
      <c r="BE27" s="3" t="s">
        <v>1643</v>
      </c>
      <c r="BF27" s="3" t="s">
        <v>1643</v>
      </c>
      <c r="BG27" s="3" t="s">
        <v>1643</v>
      </c>
      <c r="BH27" s="3" t="s">
        <v>1643</v>
      </c>
      <c r="BI27" s="3" t="s">
        <v>1643</v>
      </c>
      <c r="BJ27" s="3" t="s">
        <v>1643</v>
      </c>
      <c r="BK27" s="3" t="s">
        <v>1643</v>
      </c>
      <c r="BL27" s="3" t="s">
        <v>1643</v>
      </c>
      <c r="BM27" s="3" t="s">
        <v>1643</v>
      </c>
      <c r="BN27" s="3" t="s">
        <v>1643</v>
      </c>
      <c r="BO27" s="3" t="s">
        <v>1643</v>
      </c>
      <c r="BP27" s="3" t="s">
        <v>1643</v>
      </c>
      <c r="BQ27" s="3" t="s">
        <v>1643</v>
      </c>
      <c r="BR27" s="3" t="s">
        <v>1643</v>
      </c>
      <c r="BS27" s="3" t="s">
        <v>1643</v>
      </c>
      <c r="BT27" s="3" t="s">
        <v>1643</v>
      </c>
      <c r="BU27" s="3" t="s">
        <v>1643</v>
      </c>
      <c r="BV27" s="3" t="s">
        <v>1643</v>
      </c>
      <c r="BW27" s="3" t="s">
        <v>1643</v>
      </c>
      <c r="BX27" s="3" t="s">
        <v>1643</v>
      </c>
      <c r="BY27" s="3" t="s">
        <v>1643</v>
      </c>
      <c r="BZ27" s="20" t="s">
        <v>1643</v>
      </c>
      <c r="CA27" s="8" t="s">
        <v>1643</v>
      </c>
      <c r="CB27" s="3" t="s">
        <v>1643</v>
      </c>
      <c r="CC27" s="3" t="s">
        <v>1643</v>
      </c>
      <c r="CD27" s="3" t="s">
        <v>1643</v>
      </c>
      <c r="CE27" s="3" t="s">
        <v>1643</v>
      </c>
      <c r="CF27" s="3" t="s">
        <v>1643</v>
      </c>
      <c r="CG27" s="3" t="s">
        <v>1643</v>
      </c>
      <c r="CH27" s="3" t="s">
        <v>1643</v>
      </c>
      <c r="CI27" s="3" t="s">
        <v>1643</v>
      </c>
      <c r="CJ27" s="3" t="s">
        <v>1643</v>
      </c>
      <c r="CK27" s="3" t="s">
        <v>1643</v>
      </c>
      <c r="CL27" s="3" t="s">
        <v>1643</v>
      </c>
      <c r="CM27" s="3" t="s">
        <v>1643</v>
      </c>
      <c r="CN27" s="3" t="s">
        <v>1643</v>
      </c>
      <c r="CO27" s="3" t="s">
        <v>1643</v>
      </c>
      <c r="CP27" s="5" t="s">
        <v>1643</v>
      </c>
      <c r="CQ27" s="13" t="s">
        <v>1643</v>
      </c>
      <c r="CR27" s="3" t="s">
        <v>1643</v>
      </c>
      <c r="CS27" s="3" t="s">
        <v>1643</v>
      </c>
      <c r="CT27" s="3" t="s">
        <v>1643</v>
      </c>
      <c r="CU27" s="3" t="s">
        <v>1643</v>
      </c>
      <c r="CV27" s="3" t="s">
        <v>1643</v>
      </c>
      <c r="CW27" s="3" t="s">
        <v>1643</v>
      </c>
      <c r="CX27" s="5" t="s">
        <v>1643</v>
      </c>
      <c r="CY27" s="13" t="s">
        <v>1643</v>
      </c>
      <c r="CZ27" s="3" t="s">
        <v>1643</v>
      </c>
      <c r="DA27" s="3" t="s">
        <v>1643</v>
      </c>
      <c r="DB27" s="3" t="s">
        <v>1643</v>
      </c>
      <c r="DC27" s="3" t="s">
        <v>1643</v>
      </c>
      <c r="DD27" s="3" t="s">
        <v>1643</v>
      </c>
      <c r="DE27" s="3" t="s">
        <v>1643</v>
      </c>
      <c r="DF27" s="5" t="s">
        <v>1643</v>
      </c>
      <c r="DG27" s="13" t="s">
        <v>1643</v>
      </c>
      <c r="DH27" s="3" t="s">
        <v>1643</v>
      </c>
      <c r="DI27" s="3" t="s">
        <v>1643</v>
      </c>
      <c r="DJ27" s="5" t="s">
        <v>1643</v>
      </c>
      <c r="DK27" s="13" t="s">
        <v>1643</v>
      </c>
      <c r="DL27" s="3" t="s">
        <v>1643</v>
      </c>
      <c r="DM27" s="3" t="s">
        <v>1643</v>
      </c>
      <c r="DN27" s="5" t="s">
        <v>1643</v>
      </c>
      <c r="DO27" s="13" t="s">
        <v>1643</v>
      </c>
      <c r="DP27" s="5" t="s">
        <v>1643</v>
      </c>
      <c r="DQ27" s="13" t="s">
        <v>1643</v>
      </c>
      <c r="DR27" s="3" t="s">
        <v>1643</v>
      </c>
      <c r="DS27" s="3" t="s">
        <v>1643</v>
      </c>
      <c r="DT27" s="5" t="s">
        <v>1643</v>
      </c>
      <c r="DU27" s="13" t="s">
        <v>1643</v>
      </c>
      <c r="DV27" s="3" t="s">
        <v>1643</v>
      </c>
      <c r="DW27" s="3" t="s">
        <v>1643</v>
      </c>
      <c r="DX27" s="3" t="s">
        <v>1643</v>
      </c>
      <c r="DY27" s="5" t="s">
        <v>1643</v>
      </c>
      <c r="DZ27" s="13" t="s">
        <v>1643</v>
      </c>
      <c r="EA27" s="3" t="s">
        <v>1643</v>
      </c>
      <c r="EB27" s="3" t="s">
        <v>1643</v>
      </c>
      <c r="EC27" s="3" t="s">
        <v>1643</v>
      </c>
      <c r="ED27" s="3" t="s">
        <v>1643</v>
      </c>
      <c r="EE27" s="3" t="s">
        <v>1643</v>
      </c>
      <c r="EF27" s="5" t="s">
        <v>1643</v>
      </c>
      <c r="EG27" s="13" t="s">
        <v>1643</v>
      </c>
      <c r="EH27" s="3" t="s">
        <v>1643</v>
      </c>
      <c r="EI27" s="3" t="s">
        <v>1643</v>
      </c>
      <c r="EJ27" s="3" t="s">
        <v>1643</v>
      </c>
      <c r="EK27" s="3" t="s">
        <v>1643</v>
      </c>
      <c r="EL27" s="20" t="s">
        <v>1643</v>
      </c>
      <c r="EM27" s="13" t="s">
        <v>1643</v>
      </c>
      <c r="EN27" s="3" t="s">
        <v>1643</v>
      </c>
      <c r="EO27" s="3" t="s">
        <v>1643</v>
      </c>
      <c r="EP27" s="3" t="s">
        <v>1643</v>
      </c>
      <c r="EQ27" s="3" t="s">
        <v>1643</v>
      </c>
      <c r="ER27" s="3" t="s">
        <v>1643</v>
      </c>
      <c r="ES27" s="3" t="s">
        <v>1643</v>
      </c>
      <c r="ET27" s="3" t="s">
        <v>1643</v>
      </c>
      <c r="EU27" s="3" t="s">
        <v>1643</v>
      </c>
      <c r="EV27" s="3" t="s">
        <v>1643</v>
      </c>
      <c r="EW27" s="3" t="s">
        <v>1643</v>
      </c>
      <c r="EX27" s="3" t="s">
        <v>1643</v>
      </c>
      <c r="EY27" s="3" t="s">
        <v>1643</v>
      </c>
      <c r="EZ27" s="5" t="s">
        <v>1643</v>
      </c>
      <c r="FA27" s="8" t="s">
        <v>1643</v>
      </c>
      <c r="FB27" s="3" t="s">
        <v>1643</v>
      </c>
      <c r="FC27" s="3" t="s">
        <v>1643</v>
      </c>
      <c r="FD27" s="3" t="s">
        <v>1643</v>
      </c>
      <c r="FE27" s="3" t="s">
        <v>1643</v>
      </c>
      <c r="FF27" s="3" t="s">
        <v>1643</v>
      </c>
      <c r="FG27" s="3" t="s">
        <v>1643</v>
      </c>
      <c r="FH27" s="3" t="s">
        <v>1643</v>
      </c>
      <c r="FI27" s="5" t="s">
        <v>1643</v>
      </c>
      <c r="FJ27" s="8" t="s">
        <v>1643</v>
      </c>
      <c r="FK27" s="3" t="s">
        <v>1643</v>
      </c>
      <c r="FL27" s="3" t="s">
        <v>1643</v>
      </c>
      <c r="FM27" s="5" t="s">
        <v>1643</v>
      </c>
      <c r="FN27" s="8" t="s">
        <v>1643</v>
      </c>
      <c r="FO27" s="3" t="s">
        <v>1643</v>
      </c>
      <c r="FP27" s="3" t="s">
        <v>1643</v>
      </c>
      <c r="FQ27" s="5" t="s">
        <v>1643</v>
      </c>
      <c r="FR27" s="16" t="s">
        <v>1643</v>
      </c>
      <c r="FS27" s="13" t="s">
        <v>1643</v>
      </c>
      <c r="FT27" s="3" t="s">
        <v>1643</v>
      </c>
      <c r="FU27" s="3" t="s">
        <v>1643</v>
      </c>
      <c r="FV27" s="3" t="s">
        <v>1643</v>
      </c>
      <c r="FW27" s="20" t="s">
        <v>1643</v>
      </c>
      <c r="FX27" s="13" t="s">
        <v>1643</v>
      </c>
      <c r="FY27" s="3" t="s">
        <v>1643</v>
      </c>
      <c r="FZ27" s="3" t="s">
        <v>1643</v>
      </c>
      <c r="GA27" s="3" t="s">
        <v>1643</v>
      </c>
      <c r="GB27" s="3" t="s">
        <v>1643</v>
      </c>
      <c r="GC27" s="3" t="s">
        <v>1643</v>
      </c>
      <c r="GD27" s="3" t="s">
        <v>1643</v>
      </c>
      <c r="GE27" s="3" t="s">
        <v>1643</v>
      </c>
      <c r="GF27" s="3" t="s">
        <v>1643</v>
      </c>
      <c r="GG27" s="3" t="s">
        <v>1643</v>
      </c>
      <c r="GH27" s="20" t="s">
        <v>1643</v>
      </c>
      <c r="GI27" s="18" t="s">
        <v>1643</v>
      </c>
      <c r="GJ27" s="8" t="s">
        <v>1643</v>
      </c>
      <c r="GK27" s="3" t="s">
        <v>1643</v>
      </c>
      <c r="GL27" s="3" t="s">
        <v>1643</v>
      </c>
      <c r="GM27" s="3" t="s">
        <v>1643</v>
      </c>
      <c r="GN27" s="3" t="s">
        <v>1643</v>
      </c>
      <c r="GO27" s="3" t="s">
        <v>1643</v>
      </c>
      <c r="GP27" s="3" t="s">
        <v>1643</v>
      </c>
      <c r="GQ27" s="3" t="s">
        <v>1643</v>
      </c>
      <c r="GR27" s="3" t="s">
        <v>1643</v>
      </c>
      <c r="GS27" s="20" t="s">
        <v>1643</v>
      </c>
      <c r="GT27" s="13" t="s">
        <v>1643</v>
      </c>
      <c r="GU27" s="3" t="s">
        <v>1643</v>
      </c>
      <c r="GV27" s="3" t="s">
        <v>1643</v>
      </c>
      <c r="GW27" s="3" t="s">
        <v>1643</v>
      </c>
      <c r="GX27" s="3" t="s">
        <v>1643</v>
      </c>
      <c r="GY27" s="3" t="s">
        <v>1643</v>
      </c>
      <c r="GZ27" s="3" t="s">
        <v>1643</v>
      </c>
      <c r="HA27" s="3" t="s">
        <v>1643</v>
      </c>
      <c r="HB27" s="3" t="s">
        <v>1643</v>
      </c>
      <c r="HC27" s="3" t="s">
        <v>1643</v>
      </c>
      <c r="HD27" s="3" t="s">
        <v>1643</v>
      </c>
      <c r="HE27" s="3" t="s">
        <v>1643</v>
      </c>
      <c r="HF27" s="3" t="s">
        <v>1643</v>
      </c>
      <c r="HG27" s="3" t="s">
        <v>1643</v>
      </c>
      <c r="HH27" s="3" t="s">
        <v>1643</v>
      </c>
      <c r="HI27" s="5" t="s">
        <v>1643</v>
      </c>
      <c r="HJ27" s="13" t="s">
        <v>1643</v>
      </c>
      <c r="HK27" s="3" t="s">
        <v>1643</v>
      </c>
      <c r="HL27" s="3" t="s">
        <v>1643</v>
      </c>
      <c r="HM27" s="3" t="s">
        <v>1643</v>
      </c>
      <c r="HN27" s="3" t="s">
        <v>1643</v>
      </c>
      <c r="HO27" s="3" t="s">
        <v>1643</v>
      </c>
      <c r="HP27" s="3" t="s">
        <v>1643</v>
      </c>
      <c r="HQ27" s="5" t="s">
        <v>1643</v>
      </c>
      <c r="HR27" s="13" t="s">
        <v>1643</v>
      </c>
      <c r="HS27" s="3" t="s">
        <v>1643</v>
      </c>
      <c r="HT27" s="3" t="s">
        <v>1643</v>
      </c>
      <c r="HU27" s="3" t="s">
        <v>1643</v>
      </c>
      <c r="HV27" s="3" t="s">
        <v>1643</v>
      </c>
      <c r="HW27" s="3" t="s">
        <v>1643</v>
      </c>
      <c r="HX27" s="3" t="s">
        <v>1643</v>
      </c>
      <c r="HY27" s="3" t="s">
        <v>1643</v>
      </c>
      <c r="HZ27" s="3" t="s">
        <v>1643</v>
      </c>
      <c r="IA27" s="3" t="s">
        <v>1643</v>
      </c>
      <c r="IB27" s="5" t="s">
        <v>1643</v>
      </c>
      <c r="IC27" s="13" t="s">
        <v>1643</v>
      </c>
      <c r="ID27" s="3" t="s">
        <v>1643</v>
      </c>
      <c r="IE27" s="3" t="s">
        <v>1643</v>
      </c>
      <c r="IF27" s="3" t="s">
        <v>1643</v>
      </c>
      <c r="IG27" s="3" t="s">
        <v>1643</v>
      </c>
      <c r="IH27" s="3" t="s">
        <v>1643</v>
      </c>
      <c r="II27" s="3" t="s">
        <v>1643</v>
      </c>
      <c r="IJ27" s="3" t="s">
        <v>1643</v>
      </c>
      <c r="IK27" s="3" t="s">
        <v>1643</v>
      </c>
      <c r="IL27" s="3" t="s">
        <v>1643</v>
      </c>
      <c r="IM27" s="3" t="s">
        <v>1643</v>
      </c>
      <c r="IN27" s="3" t="s">
        <v>1643</v>
      </c>
      <c r="IO27" s="3" t="s">
        <v>1643</v>
      </c>
      <c r="IP27" s="3" t="s">
        <v>1643</v>
      </c>
      <c r="IQ27" s="3" t="s">
        <v>1643</v>
      </c>
      <c r="IR27" s="3" t="s">
        <v>1643</v>
      </c>
      <c r="IS27" s="3" t="s">
        <v>1643</v>
      </c>
      <c r="IT27" s="3" t="s">
        <v>1643</v>
      </c>
      <c r="IU27" s="3" t="s">
        <v>1643</v>
      </c>
      <c r="IV27" s="3" t="s">
        <v>1643</v>
      </c>
      <c r="IW27" s="3" t="s">
        <v>1643</v>
      </c>
      <c r="IX27" s="3" t="s">
        <v>1643</v>
      </c>
      <c r="IY27" s="3" t="s">
        <v>1643</v>
      </c>
      <c r="IZ27" s="3" t="s">
        <v>1643</v>
      </c>
      <c r="JA27" s="3" t="s">
        <v>1643</v>
      </c>
      <c r="JB27" s="3" t="s">
        <v>1643</v>
      </c>
      <c r="JC27" s="3" t="s">
        <v>1643</v>
      </c>
      <c r="JD27" s="3" t="s">
        <v>1643</v>
      </c>
      <c r="JE27" s="3" t="s">
        <v>1643</v>
      </c>
      <c r="JF27" s="3" t="s">
        <v>1643</v>
      </c>
      <c r="JG27" s="3" t="s">
        <v>1643</v>
      </c>
      <c r="JH27" s="3" t="s">
        <v>1643</v>
      </c>
      <c r="JI27" s="3" t="s">
        <v>1643</v>
      </c>
      <c r="JJ27" s="3" t="s">
        <v>1643</v>
      </c>
      <c r="JK27" s="3" t="s">
        <v>1643</v>
      </c>
      <c r="JL27" s="3" t="s">
        <v>1643</v>
      </c>
      <c r="JM27" s="3" t="s">
        <v>1643</v>
      </c>
      <c r="JN27" s="3" t="s">
        <v>1643</v>
      </c>
      <c r="JO27" s="3" t="s">
        <v>1643</v>
      </c>
      <c r="JP27" s="3" t="s">
        <v>1643</v>
      </c>
      <c r="JQ27" s="3" t="s">
        <v>1643</v>
      </c>
      <c r="JR27" s="3" t="s">
        <v>1643</v>
      </c>
      <c r="JS27" s="3" t="s">
        <v>1643</v>
      </c>
      <c r="JT27" s="3" t="s">
        <v>1643</v>
      </c>
      <c r="JU27" s="3" t="s">
        <v>1643</v>
      </c>
      <c r="JV27" s="3" t="s">
        <v>1643</v>
      </c>
      <c r="JW27" s="3" t="s">
        <v>1643</v>
      </c>
      <c r="JX27" s="3" t="s">
        <v>1643</v>
      </c>
      <c r="JY27" s="3" t="s">
        <v>1643</v>
      </c>
      <c r="JZ27" s="3" t="s">
        <v>1643</v>
      </c>
      <c r="KA27" s="3" t="s">
        <v>1643</v>
      </c>
      <c r="KB27" s="3" t="s">
        <v>1643</v>
      </c>
      <c r="KC27" s="3" t="s">
        <v>1643</v>
      </c>
      <c r="KD27" s="3" t="s">
        <v>1643</v>
      </c>
      <c r="KE27" s="3" t="s">
        <v>1643</v>
      </c>
      <c r="KF27" s="3" t="s">
        <v>1643</v>
      </c>
      <c r="KG27" s="3" t="s">
        <v>1643</v>
      </c>
      <c r="KH27" s="3" t="s">
        <v>1643</v>
      </c>
      <c r="KI27" s="3" t="s">
        <v>1643</v>
      </c>
      <c r="KJ27" s="3" t="s">
        <v>1643</v>
      </c>
      <c r="KK27" s="3" t="s">
        <v>1643</v>
      </c>
      <c r="KL27" s="3" t="s">
        <v>1643</v>
      </c>
      <c r="KM27" s="3" t="s">
        <v>1643</v>
      </c>
      <c r="KN27" s="3" t="s">
        <v>1643</v>
      </c>
      <c r="KO27" s="5" t="s">
        <v>1643</v>
      </c>
      <c r="KP27" s="8" t="s">
        <v>1643</v>
      </c>
      <c r="KQ27" s="3" t="s">
        <v>1643</v>
      </c>
      <c r="KR27" s="3" t="s">
        <v>1643</v>
      </c>
      <c r="KS27" s="3" t="s">
        <v>1643</v>
      </c>
      <c r="KT27" s="3" t="s">
        <v>1643</v>
      </c>
      <c r="KU27" s="3" t="s">
        <v>1643</v>
      </c>
      <c r="KV27" s="20" t="s">
        <v>1643</v>
      </c>
      <c r="KW27" s="13" t="s">
        <v>1643</v>
      </c>
      <c r="KX27" s="3" t="s">
        <v>1643</v>
      </c>
      <c r="KY27" s="3" t="s">
        <v>1643</v>
      </c>
      <c r="KZ27" s="3" t="s">
        <v>1643</v>
      </c>
      <c r="LA27" s="3" t="s">
        <v>1643</v>
      </c>
      <c r="LB27" s="3" t="s">
        <v>1643</v>
      </c>
      <c r="LC27" s="3" t="s">
        <v>1643</v>
      </c>
      <c r="LD27" s="3" t="s">
        <v>1643</v>
      </c>
      <c r="LE27" s="3" t="s">
        <v>1643</v>
      </c>
      <c r="LF27" s="3" t="s">
        <v>1643</v>
      </c>
      <c r="LG27" s="3" t="s">
        <v>1643</v>
      </c>
      <c r="LH27" s="3" t="s">
        <v>1643</v>
      </c>
      <c r="LI27" s="3" t="s">
        <v>1643</v>
      </c>
      <c r="LJ27" s="3" t="s">
        <v>1643</v>
      </c>
      <c r="LK27" s="3" t="s">
        <v>1643</v>
      </c>
      <c r="LL27" s="3" t="s">
        <v>1643</v>
      </c>
      <c r="LM27" s="3" t="s">
        <v>1643</v>
      </c>
      <c r="LN27" s="3" t="s">
        <v>1643</v>
      </c>
      <c r="LO27" s="3" t="s">
        <v>1643</v>
      </c>
      <c r="LP27" s="3" t="s">
        <v>1643</v>
      </c>
      <c r="LQ27" s="3" t="s">
        <v>1643</v>
      </c>
      <c r="LR27" s="3" t="s">
        <v>1643</v>
      </c>
      <c r="LS27" s="3" t="s">
        <v>1643</v>
      </c>
      <c r="LT27" s="3" t="s">
        <v>1643</v>
      </c>
      <c r="LU27" s="3" t="s">
        <v>1643</v>
      </c>
      <c r="LV27" s="3" t="s">
        <v>1643</v>
      </c>
      <c r="LW27" s="3" t="s">
        <v>1643</v>
      </c>
      <c r="LX27" s="3" t="s">
        <v>1643</v>
      </c>
      <c r="LY27" s="3" t="s">
        <v>1643</v>
      </c>
      <c r="LZ27" s="3" t="s">
        <v>1643</v>
      </c>
      <c r="MA27" s="3" t="s">
        <v>1643</v>
      </c>
      <c r="MB27" s="3" t="s">
        <v>1643</v>
      </c>
      <c r="MC27" s="3" t="s">
        <v>1643</v>
      </c>
      <c r="MD27" s="3" t="s">
        <v>1643</v>
      </c>
      <c r="ME27" s="3" t="s">
        <v>1643</v>
      </c>
      <c r="MF27" s="20" t="s">
        <v>1643</v>
      </c>
      <c r="MG27" s="13"/>
      <c r="MH27" s="3"/>
      <c r="MI27" s="5"/>
      <c r="MJ27" s="18" t="s">
        <v>1643</v>
      </c>
      <c r="MK27" s="13" t="s">
        <v>1643</v>
      </c>
      <c r="ML27" s="3" t="s">
        <v>1643</v>
      </c>
      <c r="MM27" s="3" t="s">
        <v>1643</v>
      </c>
      <c r="MN27" s="3" t="s">
        <v>1643</v>
      </c>
      <c r="MO27" s="3" t="s">
        <v>1643</v>
      </c>
      <c r="MP27" s="3" t="s">
        <v>1643</v>
      </c>
      <c r="MQ27" s="3" t="s">
        <v>1643</v>
      </c>
      <c r="MR27" s="3" t="s">
        <v>1643</v>
      </c>
      <c r="MS27" s="3" t="s">
        <v>1643</v>
      </c>
      <c r="MT27" s="5" t="s">
        <v>1643</v>
      </c>
      <c r="MU27" s="8" t="s">
        <v>1643</v>
      </c>
      <c r="MV27" s="3" t="s">
        <v>1643</v>
      </c>
      <c r="MW27" s="3" t="s">
        <v>1643</v>
      </c>
      <c r="MX27" s="3" t="s">
        <v>1643</v>
      </c>
      <c r="MY27" s="20" t="s">
        <v>1643</v>
      </c>
      <c r="MZ27" s="13" t="s">
        <v>1643</v>
      </c>
      <c r="NA27" s="5" t="s">
        <v>1643</v>
      </c>
      <c r="NB27" s="13" t="s">
        <v>1643</v>
      </c>
      <c r="NC27" s="5" t="s">
        <v>1643</v>
      </c>
      <c r="ND27" s="13" t="s">
        <v>1643</v>
      </c>
      <c r="NE27" s="3" t="s">
        <v>1643</v>
      </c>
      <c r="NF27" s="3" t="s">
        <v>1643</v>
      </c>
      <c r="NG27" s="3" t="s">
        <v>1643</v>
      </c>
      <c r="NH27" s="3" t="s">
        <v>1643</v>
      </c>
      <c r="NI27" s="5" t="s">
        <v>1643</v>
      </c>
      <c r="NJ27" s="13" t="s">
        <v>1643</v>
      </c>
      <c r="NK27" s="3"/>
      <c r="NL27" s="3" t="s">
        <v>1643</v>
      </c>
      <c r="NM27" s="3" t="s">
        <v>1643</v>
      </c>
      <c r="NN27" s="3" t="s">
        <v>1643</v>
      </c>
      <c r="NO27" s="3" t="s">
        <v>1643</v>
      </c>
      <c r="NP27" s="3" t="s">
        <v>1643</v>
      </c>
      <c r="NQ27" s="5" t="s">
        <v>1643</v>
      </c>
      <c r="NR27" s="8" t="s">
        <v>1643</v>
      </c>
      <c r="NS27" s="8" t="s">
        <v>1643</v>
      </c>
      <c r="NT27" s="3" t="s">
        <v>1643</v>
      </c>
      <c r="NU27" s="3" t="s">
        <v>1643</v>
      </c>
      <c r="NV27" s="3" t="s">
        <v>1643</v>
      </c>
      <c r="NW27" s="3" t="s">
        <v>1643</v>
      </c>
      <c r="NX27" s="5" t="s">
        <v>1643</v>
      </c>
      <c r="NY27" s="13" t="s">
        <v>1643</v>
      </c>
      <c r="NZ27" s="8" t="s">
        <v>1643</v>
      </c>
      <c r="OA27" s="3" t="s">
        <v>1643</v>
      </c>
      <c r="OB27" s="3" t="s">
        <v>1643</v>
      </c>
      <c r="OC27" s="3" t="s">
        <v>1643</v>
      </c>
      <c r="OD27" s="3" t="s">
        <v>1643</v>
      </c>
      <c r="OE27" s="5" t="s">
        <v>1643</v>
      </c>
      <c r="OF27" s="13" t="s">
        <v>1643</v>
      </c>
      <c r="OG27" s="8" t="s">
        <v>1643</v>
      </c>
      <c r="OH27" s="3" t="s">
        <v>1643</v>
      </c>
      <c r="OI27" s="3" t="s">
        <v>1643</v>
      </c>
      <c r="OJ27" s="3" t="s">
        <v>1643</v>
      </c>
      <c r="OK27" s="3" t="s">
        <v>1643</v>
      </c>
      <c r="OL27" s="20" t="s">
        <v>1643</v>
      </c>
      <c r="OM27" s="13" t="s">
        <v>1643</v>
      </c>
      <c r="ON27" s="3" t="s">
        <v>1643</v>
      </c>
      <c r="OO27" s="3" t="s">
        <v>1643</v>
      </c>
      <c r="OP27" s="3" t="s">
        <v>1643</v>
      </c>
      <c r="OQ27" s="3" t="s">
        <v>1643</v>
      </c>
      <c r="OR27" s="3" t="s">
        <v>1643</v>
      </c>
      <c r="OS27" s="3" t="s">
        <v>1643</v>
      </c>
      <c r="OT27" s="3" t="s">
        <v>1643</v>
      </c>
      <c r="OU27" s="20" t="s">
        <v>1643</v>
      </c>
      <c r="OV27" s="13" t="s">
        <v>1643</v>
      </c>
      <c r="OW27" s="3"/>
      <c r="OX27" s="3" t="s">
        <v>1643</v>
      </c>
      <c r="OY27" s="3" t="s">
        <v>1643</v>
      </c>
      <c r="OZ27" s="3" t="s">
        <v>1643</v>
      </c>
      <c r="PA27" s="5" t="s">
        <v>1643</v>
      </c>
      <c r="PB27" s="8" t="s">
        <v>1643</v>
      </c>
      <c r="PC27" s="8" t="s">
        <v>1643</v>
      </c>
      <c r="PD27" s="3" t="s">
        <v>1643</v>
      </c>
      <c r="PE27" s="3" t="s">
        <v>1643</v>
      </c>
      <c r="PF27" s="5" t="s">
        <v>1643</v>
      </c>
      <c r="PG27" s="13" t="s">
        <v>1643</v>
      </c>
      <c r="PH27" s="3" t="s">
        <v>1643</v>
      </c>
      <c r="PI27" s="3" t="s">
        <v>1643</v>
      </c>
      <c r="PJ27" s="3" t="s">
        <v>1643</v>
      </c>
      <c r="PK27" s="3" t="s">
        <v>1643</v>
      </c>
      <c r="PL27" s="3" t="s">
        <v>1643</v>
      </c>
      <c r="PM27" s="3" t="s">
        <v>1643</v>
      </c>
      <c r="PN27" s="3" t="s">
        <v>1643</v>
      </c>
      <c r="PO27" s="20" t="s">
        <v>1643</v>
      </c>
      <c r="PP27" s="13" t="s">
        <v>1643</v>
      </c>
      <c r="PQ27" s="3" t="s">
        <v>1643</v>
      </c>
      <c r="PR27" s="3" t="s">
        <v>1643</v>
      </c>
      <c r="PS27" s="3" t="s">
        <v>1643</v>
      </c>
      <c r="PT27" s="3" t="s">
        <v>1643</v>
      </c>
      <c r="PU27" s="5" t="s">
        <v>1643</v>
      </c>
      <c r="PV27" s="13" t="s">
        <v>1643</v>
      </c>
      <c r="PW27" s="3" t="s">
        <v>1643</v>
      </c>
      <c r="PX27" s="3" t="s">
        <v>1643</v>
      </c>
      <c r="PY27" s="3" t="s">
        <v>1643</v>
      </c>
      <c r="PZ27" s="5" t="s">
        <v>1643</v>
      </c>
      <c r="QA27" s="13" t="s">
        <v>1643</v>
      </c>
      <c r="QB27" s="3" t="s">
        <v>1643</v>
      </c>
      <c r="QC27" s="3" t="s">
        <v>1643</v>
      </c>
      <c r="QD27" s="3" t="s">
        <v>1643</v>
      </c>
      <c r="QE27" s="3" t="s">
        <v>1643</v>
      </c>
      <c r="QF27" s="3" t="s">
        <v>1643</v>
      </c>
      <c r="QG27" s="3" t="s">
        <v>1643</v>
      </c>
      <c r="QH27" s="3" t="s">
        <v>1643</v>
      </c>
      <c r="QI27" s="5" t="s">
        <v>1643</v>
      </c>
      <c r="QJ27" s="13" t="s">
        <v>1643</v>
      </c>
      <c r="QK27" s="3" t="s">
        <v>1643</v>
      </c>
      <c r="QL27" s="3" t="s">
        <v>1643</v>
      </c>
      <c r="QM27" s="3" t="s">
        <v>1643</v>
      </c>
      <c r="QN27" s="3" t="s">
        <v>1643</v>
      </c>
      <c r="QO27" s="3" t="s">
        <v>1643</v>
      </c>
      <c r="QP27" s="20" t="s">
        <v>1643</v>
      </c>
      <c r="QQ27" s="13" t="s">
        <v>1643</v>
      </c>
      <c r="QR27" s="3" t="s">
        <v>1643</v>
      </c>
      <c r="QS27" s="3" t="s">
        <v>1643</v>
      </c>
      <c r="QT27" s="3" t="s">
        <v>1643</v>
      </c>
      <c r="QU27" s="20" t="s">
        <v>1643</v>
      </c>
      <c r="QV27" s="16" t="s">
        <v>1643</v>
      </c>
      <c r="QW27" s="13" t="s">
        <v>1643</v>
      </c>
      <c r="QX27" s="3" t="s">
        <v>1643</v>
      </c>
      <c r="QY27" s="3" t="s">
        <v>1643</v>
      </c>
      <c r="QZ27" s="3" t="s">
        <v>1643</v>
      </c>
      <c r="RA27" s="3" t="s">
        <v>1643</v>
      </c>
      <c r="RB27" s="3" t="s">
        <v>1643</v>
      </c>
      <c r="RC27" s="3" t="s">
        <v>1643</v>
      </c>
      <c r="RD27" s="3" t="s">
        <v>1643</v>
      </c>
      <c r="RE27" s="3" t="s">
        <v>1643</v>
      </c>
      <c r="RF27" s="3" t="s">
        <v>1643</v>
      </c>
      <c r="RG27" s="3" t="s">
        <v>1643</v>
      </c>
      <c r="RH27" s="3" t="s">
        <v>1643</v>
      </c>
      <c r="RI27" s="3" t="s">
        <v>1643</v>
      </c>
      <c r="RJ27" s="3" t="s">
        <v>1643</v>
      </c>
      <c r="RK27" s="3" t="s">
        <v>1643</v>
      </c>
      <c r="RL27" s="3" t="s">
        <v>1643</v>
      </c>
      <c r="RM27" s="3" t="s">
        <v>1643</v>
      </c>
      <c r="RN27" s="3" t="s">
        <v>1643</v>
      </c>
      <c r="RO27" s="3" t="s">
        <v>1643</v>
      </c>
      <c r="RP27" s="3" t="s">
        <v>1643</v>
      </c>
      <c r="RQ27" s="3" t="s">
        <v>1643</v>
      </c>
      <c r="RR27" s="3" t="s">
        <v>1643</v>
      </c>
      <c r="RS27" s="3" t="s">
        <v>1643</v>
      </c>
      <c r="RT27" s="3" t="s">
        <v>1643</v>
      </c>
      <c r="RU27" s="3" t="s">
        <v>1643</v>
      </c>
      <c r="RV27" s="3" t="s">
        <v>1643</v>
      </c>
      <c r="RW27" s="3" t="s">
        <v>1643</v>
      </c>
      <c r="RX27" s="3" t="s">
        <v>1643</v>
      </c>
      <c r="RY27" s="3" t="s">
        <v>1643</v>
      </c>
      <c r="RZ27" s="3" t="s">
        <v>1643</v>
      </c>
      <c r="SA27" s="3" t="s">
        <v>1643</v>
      </c>
      <c r="SB27" s="3" t="s">
        <v>1643</v>
      </c>
      <c r="SC27" s="3" t="s">
        <v>1643</v>
      </c>
      <c r="SD27" s="3" t="s">
        <v>1643</v>
      </c>
      <c r="SE27" s="3" t="s">
        <v>1643</v>
      </c>
      <c r="SF27" s="3" t="s">
        <v>1643</v>
      </c>
      <c r="SG27" s="3" t="s">
        <v>1643</v>
      </c>
      <c r="SH27" s="3" t="s">
        <v>1643</v>
      </c>
      <c r="SI27" s="3" t="s">
        <v>1643</v>
      </c>
      <c r="SJ27" s="3" t="s">
        <v>1643</v>
      </c>
      <c r="SK27" s="3" t="s">
        <v>1643</v>
      </c>
      <c r="SL27" s="3" t="s">
        <v>1643</v>
      </c>
      <c r="SM27" s="3" t="s">
        <v>1643</v>
      </c>
      <c r="SN27" s="3" t="s">
        <v>1643</v>
      </c>
      <c r="SO27" s="3" t="s">
        <v>1643</v>
      </c>
      <c r="SP27" s="20" t="s">
        <v>1643</v>
      </c>
      <c r="SQ27" s="13" t="s">
        <v>1643</v>
      </c>
      <c r="SR27" s="3" t="s">
        <v>1643</v>
      </c>
      <c r="SS27" s="3" t="s">
        <v>1643</v>
      </c>
      <c r="ST27" s="3" t="s">
        <v>1643</v>
      </c>
      <c r="SU27" s="3" t="s">
        <v>1643</v>
      </c>
      <c r="SV27" s="3" t="s">
        <v>1643</v>
      </c>
      <c r="SW27" s="3" t="s">
        <v>1643</v>
      </c>
      <c r="SX27" s="20" t="s">
        <v>1643</v>
      </c>
      <c r="SY27" s="13" t="s">
        <v>1643</v>
      </c>
      <c r="SZ27" s="3" t="s">
        <v>1643</v>
      </c>
      <c r="TA27" s="3" t="s">
        <v>1643</v>
      </c>
      <c r="TB27" s="3" t="s">
        <v>1643</v>
      </c>
      <c r="TC27" s="3" t="s">
        <v>1643</v>
      </c>
      <c r="TD27" s="3" t="s">
        <v>1643</v>
      </c>
      <c r="TE27" s="20" t="s">
        <v>1643</v>
      </c>
      <c r="TF27" s="13" t="s">
        <v>1643</v>
      </c>
      <c r="TG27" s="3" t="s">
        <v>1643</v>
      </c>
      <c r="TH27" s="3" t="s">
        <v>1643</v>
      </c>
      <c r="TI27" s="3" t="s">
        <v>1643</v>
      </c>
      <c r="TJ27" s="3" t="s">
        <v>1643</v>
      </c>
      <c r="TK27" s="3" t="s">
        <v>1643</v>
      </c>
      <c r="TL27" s="3" t="s">
        <v>1643</v>
      </c>
      <c r="TM27" s="3" t="s">
        <v>1643</v>
      </c>
      <c r="TN27" s="3" t="s">
        <v>1643</v>
      </c>
      <c r="TO27" s="3" t="s">
        <v>1643</v>
      </c>
      <c r="TP27" s="3" t="s">
        <v>1643</v>
      </c>
      <c r="TQ27" s="20" t="s">
        <v>1643</v>
      </c>
      <c r="TR27" s="13" t="s">
        <v>110</v>
      </c>
      <c r="TS27" s="3" t="s">
        <v>1643</v>
      </c>
      <c r="TT27" s="5" t="s">
        <v>110</v>
      </c>
      <c r="TU27" s="13" t="s">
        <v>131</v>
      </c>
      <c r="TV27" s="3" t="s">
        <v>129</v>
      </c>
      <c r="TW27" s="3" t="s">
        <v>132</v>
      </c>
      <c r="TX27" s="3" t="s">
        <v>131</v>
      </c>
      <c r="TY27" s="3" t="s">
        <v>132</v>
      </c>
      <c r="TZ27" s="3" t="s">
        <v>131</v>
      </c>
      <c r="UA27" s="3" t="s">
        <v>127</v>
      </c>
      <c r="UB27" s="3" t="s">
        <v>130</v>
      </c>
      <c r="UC27" s="3" t="s">
        <v>127</v>
      </c>
      <c r="UD27" s="3" t="s">
        <v>130</v>
      </c>
      <c r="UE27" s="3" t="s">
        <v>132</v>
      </c>
      <c r="UF27" s="3" t="s">
        <v>131</v>
      </c>
      <c r="UG27" s="3" t="s">
        <v>132</v>
      </c>
      <c r="UH27" s="3" t="s">
        <v>128</v>
      </c>
      <c r="UI27" s="3" t="s">
        <v>128</v>
      </c>
      <c r="UJ27" s="5" t="s">
        <v>1643</v>
      </c>
      <c r="UK27" s="13" t="s">
        <v>196</v>
      </c>
      <c r="UL27" s="3" t="s">
        <v>1643</v>
      </c>
      <c r="UM27" s="3" t="s">
        <v>1643</v>
      </c>
      <c r="UN27" s="3" t="s">
        <v>1643</v>
      </c>
      <c r="UO27" s="3" t="s">
        <v>1643</v>
      </c>
      <c r="UP27" s="3" t="s">
        <v>1643</v>
      </c>
      <c r="UQ27" s="3" t="s">
        <v>210</v>
      </c>
      <c r="UR27" s="5" t="s">
        <v>1643</v>
      </c>
      <c r="US27" s="13" t="s">
        <v>1643</v>
      </c>
      <c r="UT27" s="3" t="s">
        <v>1643</v>
      </c>
      <c r="UU27" s="3" t="s">
        <v>1643</v>
      </c>
      <c r="UV27" s="3" t="s">
        <v>1643</v>
      </c>
      <c r="UW27" s="3" t="s">
        <v>235</v>
      </c>
      <c r="UX27" s="3" t="s">
        <v>1643</v>
      </c>
      <c r="UY27" s="3" t="s">
        <v>1643</v>
      </c>
      <c r="UZ27" s="5" t="s">
        <v>1643</v>
      </c>
      <c r="VA27" s="13" t="s">
        <v>132</v>
      </c>
      <c r="VB27" s="3" t="s">
        <v>127</v>
      </c>
      <c r="VC27" s="3" t="s">
        <v>132</v>
      </c>
      <c r="VD27" s="3" t="s">
        <v>127</v>
      </c>
      <c r="VE27" s="3" t="s">
        <v>127</v>
      </c>
      <c r="VF27" s="3" t="s">
        <v>127</v>
      </c>
      <c r="VG27" s="3" t="s">
        <v>127</v>
      </c>
      <c r="VH27" s="3" t="s">
        <v>127</v>
      </c>
      <c r="VI27" s="3" t="s">
        <v>127</v>
      </c>
      <c r="VJ27" s="3" t="s">
        <v>127</v>
      </c>
      <c r="VK27" s="3" t="s">
        <v>127</v>
      </c>
      <c r="VL27" s="3" t="s">
        <v>127</v>
      </c>
      <c r="VM27" s="3" t="s">
        <v>127</v>
      </c>
      <c r="VN27" s="3" t="s">
        <v>127</v>
      </c>
      <c r="VO27" s="3" t="s">
        <v>127</v>
      </c>
      <c r="VP27" s="3" t="s">
        <v>128</v>
      </c>
      <c r="VQ27" s="3" t="s">
        <v>128</v>
      </c>
      <c r="VR27" s="3" t="s">
        <v>130</v>
      </c>
      <c r="VS27" s="3" t="s">
        <v>130</v>
      </c>
      <c r="VT27" s="3" t="s">
        <v>127</v>
      </c>
      <c r="VU27" s="3" t="s">
        <v>132</v>
      </c>
      <c r="VV27" s="3" t="s">
        <v>132</v>
      </c>
      <c r="VW27" s="3" t="s">
        <v>132</v>
      </c>
      <c r="VX27" s="3" t="s">
        <v>132</v>
      </c>
      <c r="VY27" s="3" t="s">
        <v>132</v>
      </c>
      <c r="VZ27" s="3" t="s">
        <v>132</v>
      </c>
      <c r="WA27" s="3" t="s">
        <v>132</v>
      </c>
      <c r="WB27" s="3" t="s">
        <v>129</v>
      </c>
      <c r="WC27" s="3" t="s">
        <v>129</v>
      </c>
      <c r="WD27" s="3" t="s">
        <v>129</v>
      </c>
      <c r="WE27" s="3" t="s">
        <v>129</v>
      </c>
      <c r="WF27" s="3" t="s">
        <v>127</v>
      </c>
      <c r="WG27" s="3" t="s">
        <v>127</v>
      </c>
      <c r="WH27" s="3" t="s">
        <v>132</v>
      </c>
      <c r="WI27" s="3" t="s">
        <v>132</v>
      </c>
      <c r="WJ27" s="3" t="s">
        <v>132</v>
      </c>
      <c r="WK27" s="3" t="s">
        <v>132</v>
      </c>
      <c r="WL27" s="3" t="s">
        <v>132</v>
      </c>
      <c r="WM27" s="3" t="s">
        <v>132</v>
      </c>
      <c r="WN27" s="3" t="s">
        <v>132</v>
      </c>
      <c r="WO27" s="3" t="s">
        <v>132</v>
      </c>
      <c r="WP27" s="3" t="s">
        <v>132</v>
      </c>
      <c r="WQ27" s="3" t="s">
        <v>132</v>
      </c>
      <c r="WR27" s="3" t="s">
        <v>129</v>
      </c>
      <c r="WS27" s="3" t="s">
        <v>129</v>
      </c>
      <c r="WT27" s="3" t="s">
        <v>129</v>
      </c>
      <c r="WU27" s="3" t="s">
        <v>127</v>
      </c>
      <c r="WV27" s="3" t="s">
        <v>127</v>
      </c>
      <c r="WW27" s="3" t="s">
        <v>127</v>
      </c>
      <c r="WX27" s="3" t="s">
        <v>127</v>
      </c>
      <c r="WY27" s="3" t="s">
        <v>127</v>
      </c>
      <c r="WZ27" s="3" t="s">
        <v>132</v>
      </c>
      <c r="XA27" s="3" t="s">
        <v>132</v>
      </c>
      <c r="XB27" s="3" t="s">
        <v>1643</v>
      </c>
      <c r="XC27" s="3" t="s">
        <v>132</v>
      </c>
      <c r="XD27" s="3" t="s">
        <v>132</v>
      </c>
      <c r="XE27" s="3" t="s">
        <v>127</v>
      </c>
      <c r="XF27" s="3" t="s">
        <v>127</v>
      </c>
      <c r="XG27" s="3" t="s">
        <v>127</v>
      </c>
      <c r="XH27" s="3" t="s">
        <v>127</v>
      </c>
      <c r="XI27" s="3" t="s">
        <v>127</v>
      </c>
      <c r="XJ27" s="3" t="s">
        <v>127</v>
      </c>
      <c r="XK27" s="3" t="s">
        <v>127</v>
      </c>
      <c r="XL27" s="3" t="s">
        <v>127</v>
      </c>
      <c r="XM27" s="5" t="s">
        <v>331</v>
      </c>
      <c r="XN27" s="13" t="s">
        <v>353</v>
      </c>
      <c r="XO27" s="3" t="s">
        <v>1643</v>
      </c>
      <c r="XP27" s="3" t="s">
        <v>1643</v>
      </c>
      <c r="XQ27" s="3" t="s">
        <v>1643</v>
      </c>
      <c r="XR27" s="3" t="s">
        <v>1643</v>
      </c>
      <c r="XS27" s="3" t="s">
        <v>111</v>
      </c>
      <c r="XT27" s="5" t="s">
        <v>1643</v>
      </c>
      <c r="XU27" s="13" t="s">
        <v>245</v>
      </c>
      <c r="XV27" s="3" t="s">
        <v>1643</v>
      </c>
      <c r="XW27" s="3" t="s">
        <v>1643</v>
      </c>
      <c r="XX27" s="3" t="s">
        <v>245</v>
      </c>
      <c r="XY27" s="3" t="s">
        <v>1643</v>
      </c>
      <c r="XZ27" s="3" t="s">
        <v>1643</v>
      </c>
      <c r="YA27" s="3" t="s">
        <v>110</v>
      </c>
      <c r="YB27" s="3" t="s">
        <v>111</v>
      </c>
      <c r="YC27" s="3" t="s">
        <v>1643</v>
      </c>
      <c r="YD27" s="3" t="s">
        <v>111</v>
      </c>
      <c r="YE27" s="3" t="s">
        <v>1643</v>
      </c>
      <c r="YF27" s="3" t="s">
        <v>1643</v>
      </c>
      <c r="YG27" s="3" t="s">
        <v>1643</v>
      </c>
      <c r="YH27" s="3" t="s">
        <v>111</v>
      </c>
      <c r="YI27" s="3" t="s">
        <v>1643</v>
      </c>
      <c r="YJ27" s="3" t="s">
        <v>1643</v>
      </c>
      <c r="YK27" s="3" t="s">
        <v>110</v>
      </c>
      <c r="YL27" s="3" t="s">
        <v>111</v>
      </c>
      <c r="YM27" s="3" t="s">
        <v>1643</v>
      </c>
      <c r="YN27" s="3" t="s">
        <v>110</v>
      </c>
      <c r="YO27" s="3" t="s">
        <v>111</v>
      </c>
      <c r="YP27" s="3" t="s">
        <v>1643</v>
      </c>
      <c r="YQ27" s="3" t="s">
        <v>110</v>
      </c>
      <c r="YR27" s="3" t="s">
        <v>111</v>
      </c>
      <c r="YS27" s="3" t="s">
        <v>1643</v>
      </c>
      <c r="YT27" s="3" t="s">
        <v>111</v>
      </c>
      <c r="YU27" s="3" t="s">
        <v>1643</v>
      </c>
      <c r="YV27" s="3" t="s">
        <v>1643</v>
      </c>
      <c r="YW27" s="3" t="s">
        <v>111</v>
      </c>
      <c r="YX27" s="3" t="s">
        <v>1643</v>
      </c>
      <c r="YY27" s="3" t="s">
        <v>1643</v>
      </c>
      <c r="YZ27" s="3" t="s">
        <v>1643</v>
      </c>
      <c r="ZA27" s="3" t="s">
        <v>111</v>
      </c>
      <c r="ZB27" s="3" t="s">
        <v>1643</v>
      </c>
      <c r="ZC27" s="3" t="s">
        <v>1643</v>
      </c>
      <c r="ZD27" s="5" t="s">
        <v>1643</v>
      </c>
      <c r="ZE27" s="3" t="s">
        <v>459</v>
      </c>
      <c r="ZF27" s="3" t="s">
        <v>452</v>
      </c>
      <c r="ZG27" s="3" t="s">
        <v>461</v>
      </c>
      <c r="ZH27" s="18" t="s">
        <v>110</v>
      </c>
      <c r="ZI27" s="13" t="s">
        <v>1643</v>
      </c>
      <c r="ZJ27" s="3" t="s">
        <v>1643</v>
      </c>
      <c r="ZK27" s="3" t="s">
        <v>1643</v>
      </c>
      <c r="ZL27" s="3" t="s">
        <v>1643</v>
      </c>
      <c r="ZM27" s="3" t="s">
        <v>492</v>
      </c>
      <c r="ZN27" s="3" t="s">
        <v>1643</v>
      </c>
      <c r="ZO27" s="3" t="s">
        <v>496</v>
      </c>
      <c r="ZP27" s="3" t="s">
        <v>497</v>
      </c>
      <c r="ZQ27" s="3" t="s">
        <v>498</v>
      </c>
      <c r="ZR27" s="5" t="s">
        <v>1643</v>
      </c>
      <c r="ZS27" s="13" t="s">
        <v>110</v>
      </c>
      <c r="ZT27" s="3" t="s">
        <v>110</v>
      </c>
      <c r="ZU27" s="3" t="s">
        <v>110</v>
      </c>
      <c r="ZV27" s="3" t="s">
        <v>110</v>
      </c>
      <c r="ZW27" s="3" t="s">
        <v>110</v>
      </c>
      <c r="ZX27" s="3" t="s">
        <v>1643</v>
      </c>
      <c r="ZY27" s="3" t="s">
        <v>1643</v>
      </c>
      <c r="ZZ27" s="3" t="s">
        <v>1643</v>
      </c>
      <c r="AAA27" s="5" t="s">
        <v>1643</v>
      </c>
      <c r="AAB27" s="13" t="s">
        <v>111</v>
      </c>
      <c r="AAC27" s="5" t="s">
        <v>1643</v>
      </c>
      <c r="AAD27" s="13" t="s">
        <v>526</v>
      </c>
      <c r="AAE27" s="3" t="s">
        <v>110</v>
      </c>
      <c r="AAF27" s="3" t="s">
        <v>110</v>
      </c>
      <c r="AAG27" s="3" t="s">
        <v>110</v>
      </c>
      <c r="AAH27" s="3" t="s">
        <v>111</v>
      </c>
      <c r="AAI27" s="3" t="s">
        <v>111</v>
      </c>
      <c r="AAJ27" s="5" t="s">
        <v>110</v>
      </c>
      <c r="AAK27" s="13" t="s">
        <v>111</v>
      </c>
      <c r="AAL27" s="13" t="s">
        <v>1643</v>
      </c>
      <c r="AAM27" s="3" t="s">
        <v>1643</v>
      </c>
      <c r="AAN27" s="3" t="s">
        <v>1643</v>
      </c>
      <c r="AAO27" s="3" t="s">
        <v>1643</v>
      </c>
      <c r="AAP27" s="3" t="s">
        <v>1643</v>
      </c>
      <c r="AAQ27" s="20"/>
      <c r="AAR27" s="5" t="s">
        <v>1643</v>
      </c>
      <c r="AAS27" s="13" t="s">
        <v>1643</v>
      </c>
      <c r="AAT27" s="3" t="s">
        <v>1643</v>
      </c>
      <c r="AAU27" s="3" t="s">
        <v>1643</v>
      </c>
      <c r="AAV27" s="3" t="s">
        <v>1643</v>
      </c>
      <c r="AAW27" s="3" t="s">
        <v>1643</v>
      </c>
      <c r="AAX27" s="3" t="s">
        <v>1643</v>
      </c>
      <c r="AAY27" s="5" t="s">
        <v>1643</v>
      </c>
      <c r="AAZ27" s="13" t="s">
        <v>1643</v>
      </c>
      <c r="ABA27" s="3" t="s">
        <v>1643</v>
      </c>
      <c r="ABB27" s="3" t="s">
        <v>1643</v>
      </c>
      <c r="ABC27" s="3" t="s">
        <v>1643</v>
      </c>
      <c r="ABD27" s="3" t="s">
        <v>1643</v>
      </c>
      <c r="ABE27" s="3" t="s">
        <v>1643</v>
      </c>
      <c r="ABF27" s="5" t="s">
        <v>1643</v>
      </c>
      <c r="ABG27" s="13" t="s">
        <v>1643</v>
      </c>
      <c r="ABH27" s="3" t="s">
        <v>1643</v>
      </c>
      <c r="ABI27" s="3" t="s">
        <v>1643</v>
      </c>
      <c r="ABJ27" s="3" t="s">
        <v>1643</v>
      </c>
      <c r="ABK27" s="3" t="s">
        <v>1643</v>
      </c>
      <c r="ABL27" s="3" t="s">
        <v>1643</v>
      </c>
      <c r="ABM27" s="5" t="s">
        <v>1643</v>
      </c>
      <c r="ABN27" s="13" t="s">
        <v>1643</v>
      </c>
      <c r="ABO27" s="3" t="s">
        <v>1643</v>
      </c>
      <c r="ABP27" s="3" t="s">
        <v>1643</v>
      </c>
      <c r="ABQ27" s="3" t="s">
        <v>1643</v>
      </c>
      <c r="ABR27" s="3" t="s">
        <v>1643</v>
      </c>
      <c r="ABS27" s="3" t="s">
        <v>1643</v>
      </c>
      <c r="ABT27" s="3" t="s">
        <v>1643</v>
      </c>
      <c r="ABU27" s="3" t="s">
        <v>1643</v>
      </c>
      <c r="ABV27" s="5" t="s">
        <v>1643</v>
      </c>
      <c r="ABW27" s="13" t="s">
        <v>110</v>
      </c>
      <c r="ABX27" s="3" t="s">
        <v>1662</v>
      </c>
      <c r="ABY27" s="3" t="s">
        <v>1643</v>
      </c>
      <c r="ABZ27" s="3" t="s">
        <v>1643</v>
      </c>
      <c r="ACA27" s="3" t="s">
        <v>1643</v>
      </c>
      <c r="ACB27" s="5" t="s">
        <v>545</v>
      </c>
      <c r="ACC27" s="13" t="s">
        <v>1643</v>
      </c>
      <c r="ACD27" s="3" t="s">
        <v>1643</v>
      </c>
      <c r="ACE27" s="3" t="s">
        <v>1643</v>
      </c>
      <c r="ACF27" s="3" t="s">
        <v>1643</v>
      </c>
      <c r="ACG27" s="5"/>
      <c r="ACH27" s="13" t="s">
        <v>1643</v>
      </c>
      <c r="ACI27" s="3" t="s">
        <v>1643</v>
      </c>
      <c r="ACJ27" s="3" t="s">
        <v>1643</v>
      </c>
      <c r="ACK27" s="3" t="s">
        <v>1643</v>
      </c>
      <c r="ACL27" s="5" t="s">
        <v>1643</v>
      </c>
      <c r="ACM27" s="13" t="s">
        <v>136</v>
      </c>
      <c r="ACN27" s="3" t="s">
        <v>1643</v>
      </c>
      <c r="ACO27" s="3" t="s">
        <v>140</v>
      </c>
      <c r="ACP27" s="3" t="s">
        <v>144</v>
      </c>
      <c r="ACQ27" s="3" t="s">
        <v>156</v>
      </c>
      <c r="ACR27" s="3" t="s">
        <v>558</v>
      </c>
      <c r="ACS27" s="3" t="s">
        <v>1643</v>
      </c>
      <c r="ACT27" s="3" t="s">
        <v>1643</v>
      </c>
      <c r="ACU27" s="20" t="s">
        <v>1643</v>
      </c>
      <c r="ACV27" s="13" t="s">
        <v>110</v>
      </c>
      <c r="ACW27" s="3" t="s">
        <v>1643</v>
      </c>
      <c r="ACX27" s="3" t="s">
        <v>1643</v>
      </c>
      <c r="ACY27" s="3" t="s">
        <v>1643</v>
      </c>
      <c r="ACZ27" s="3" t="s">
        <v>1643</v>
      </c>
      <c r="ADA27" s="5" t="s">
        <v>1643</v>
      </c>
      <c r="ADB27" s="13" t="s">
        <v>1643</v>
      </c>
      <c r="ADC27" s="8" t="s">
        <v>1643</v>
      </c>
      <c r="ADD27" s="3" t="s">
        <v>1643</v>
      </c>
      <c r="ADE27" s="3" t="s">
        <v>1643</v>
      </c>
      <c r="ADF27" s="5" t="s">
        <v>1643</v>
      </c>
      <c r="ADG27" s="13" t="s">
        <v>1643</v>
      </c>
      <c r="ADH27" s="8" t="s">
        <v>1643</v>
      </c>
      <c r="ADI27" s="3" t="s">
        <v>1643</v>
      </c>
      <c r="ADJ27" s="3" t="s">
        <v>1643</v>
      </c>
      <c r="ADK27" s="5" t="s">
        <v>1643</v>
      </c>
      <c r="ADL27" s="13" t="s">
        <v>1643</v>
      </c>
      <c r="ADM27" s="8" t="s">
        <v>1643</v>
      </c>
      <c r="ADN27" s="3" t="s">
        <v>1643</v>
      </c>
      <c r="ADO27" s="3" t="s">
        <v>1643</v>
      </c>
      <c r="ADP27" s="5" t="s">
        <v>1643</v>
      </c>
      <c r="ADQ27" s="13" t="s">
        <v>1643</v>
      </c>
      <c r="ADR27" s="3" t="s">
        <v>1643</v>
      </c>
      <c r="ADS27" s="3" t="s">
        <v>1643</v>
      </c>
      <c r="ADT27" s="3" t="s">
        <v>1643</v>
      </c>
      <c r="ADU27" s="3" t="s">
        <v>1643</v>
      </c>
      <c r="ADV27" s="3" t="s">
        <v>1643</v>
      </c>
      <c r="ADW27" s="3" t="s">
        <v>1643</v>
      </c>
      <c r="ADX27" s="3" t="s">
        <v>1643</v>
      </c>
      <c r="ADY27" s="5" t="s">
        <v>1643</v>
      </c>
      <c r="ADZ27" s="13" t="s">
        <v>1643</v>
      </c>
      <c r="AEA27" s="3" t="s">
        <v>1643</v>
      </c>
      <c r="AEB27" s="3" t="s">
        <v>1643</v>
      </c>
      <c r="AEC27" s="3" t="s">
        <v>1643</v>
      </c>
      <c r="AED27" s="3" t="s">
        <v>1643</v>
      </c>
      <c r="AEE27" s="3" t="s">
        <v>1643</v>
      </c>
      <c r="AEF27" s="5" t="s">
        <v>1643</v>
      </c>
      <c r="AEG27" s="13" t="s">
        <v>111</v>
      </c>
      <c r="AEH27" s="3" t="s">
        <v>1643</v>
      </c>
      <c r="AEI27" s="3" t="s">
        <v>110</v>
      </c>
      <c r="AEJ27" s="3" t="s">
        <v>1707</v>
      </c>
      <c r="AEK27" s="5" t="s">
        <v>1643</v>
      </c>
      <c r="AEL27" s="18" t="s">
        <v>617</v>
      </c>
    </row>
    <row r="28" spans="1:818" ht="87" x14ac:dyDescent="0.35">
      <c r="A28" s="1">
        <v>45619.841238425928</v>
      </c>
      <c r="B28" s="2">
        <v>45619.849270833336</v>
      </c>
      <c r="C28" s="4">
        <v>100</v>
      </c>
      <c r="D28" s="4">
        <v>693</v>
      </c>
      <c r="E28" s="3" t="s">
        <v>1640</v>
      </c>
      <c r="F28" s="2">
        <v>45619.849279895832</v>
      </c>
      <c r="G28" s="3" t="s">
        <v>1708</v>
      </c>
      <c r="H28" s="4">
        <v>1</v>
      </c>
      <c r="I28" s="3" t="s">
        <v>1642</v>
      </c>
      <c r="J28" s="3" t="s">
        <v>1642</v>
      </c>
      <c r="K28" s="3" t="s">
        <v>1642</v>
      </c>
      <c r="L28" s="3" t="s">
        <v>1642</v>
      </c>
      <c r="M28" s="3" t="s">
        <v>1642</v>
      </c>
      <c r="N28" s="3" t="s">
        <v>1642</v>
      </c>
      <c r="O28" s="3" t="s">
        <v>110</v>
      </c>
      <c r="P28" s="3" t="s">
        <v>1643</v>
      </c>
      <c r="Q28" s="3" t="s">
        <v>1643</v>
      </c>
      <c r="R28" s="20" t="s">
        <v>110</v>
      </c>
      <c r="S28" s="127">
        <v>48</v>
      </c>
      <c r="T28" s="124"/>
      <c r="U28" s="3"/>
      <c r="V28" s="3" t="s">
        <v>20</v>
      </c>
      <c r="W28" s="3" t="s">
        <v>111</v>
      </c>
      <c r="X28" s="3" t="s">
        <v>43</v>
      </c>
      <c r="Y28" s="3" t="s">
        <v>79</v>
      </c>
      <c r="Z28" s="3" t="s">
        <v>10</v>
      </c>
      <c r="AA28" s="405">
        <v>211</v>
      </c>
      <c r="AB28" s="3" t="s">
        <v>27</v>
      </c>
      <c r="AC28" s="3" t="s">
        <v>110</v>
      </c>
      <c r="AD28" s="3" t="s">
        <v>1643</v>
      </c>
      <c r="AE28" s="13" t="s">
        <v>1643</v>
      </c>
      <c r="AF28" s="20" t="s">
        <v>1643</v>
      </c>
      <c r="AG28" s="18" t="s">
        <v>1643</v>
      </c>
      <c r="AH28" s="13"/>
      <c r="AI28" s="31"/>
      <c r="AJ28" s="13" t="s">
        <v>1643</v>
      </c>
      <c r="AK28" s="3" t="s">
        <v>1643</v>
      </c>
      <c r="AL28" s="3" t="s">
        <v>1643</v>
      </c>
      <c r="AM28" s="3" t="s">
        <v>1643</v>
      </c>
      <c r="AN28" s="3" t="s">
        <v>1643</v>
      </c>
      <c r="AO28" s="3" t="s">
        <v>1643</v>
      </c>
      <c r="AP28" s="3" t="s">
        <v>1643</v>
      </c>
      <c r="AQ28" s="3" t="s">
        <v>1643</v>
      </c>
      <c r="AR28" s="3" t="s">
        <v>1643</v>
      </c>
      <c r="AS28" s="3" t="s">
        <v>1643</v>
      </c>
      <c r="AT28" s="3" t="s">
        <v>1643</v>
      </c>
      <c r="AU28" s="3" t="s">
        <v>1643</v>
      </c>
      <c r="AV28" s="3" t="s">
        <v>1643</v>
      </c>
      <c r="AW28" s="3" t="s">
        <v>1643</v>
      </c>
      <c r="AX28" s="3" t="s">
        <v>1643</v>
      </c>
      <c r="AY28" s="3" t="s">
        <v>1643</v>
      </c>
      <c r="AZ28" s="3" t="s">
        <v>1643</v>
      </c>
      <c r="BA28" s="3" t="s">
        <v>1643</v>
      </c>
      <c r="BB28" s="3" t="s">
        <v>1643</v>
      </c>
      <c r="BC28" s="3" t="s">
        <v>1643</v>
      </c>
      <c r="BD28" s="3" t="s">
        <v>1643</v>
      </c>
      <c r="BE28" s="3" t="s">
        <v>1643</v>
      </c>
      <c r="BF28" s="3" t="s">
        <v>1643</v>
      </c>
      <c r="BG28" s="3" t="s">
        <v>1643</v>
      </c>
      <c r="BH28" s="3" t="s">
        <v>1643</v>
      </c>
      <c r="BI28" s="3" t="s">
        <v>1643</v>
      </c>
      <c r="BJ28" s="3" t="s">
        <v>1643</v>
      </c>
      <c r="BK28" s="3" t="s">
        <v>1643</v>
      </c>
      <c r="BL28" s="3" t="s">
        <v>1643</v>
      </c>
      <c r="BM28" s="3" t="s">
        <v>1643</v>
      </c>
      <c r="BN28" s="3" t="s">
        <v>1643</v>
      </c>
      <c r="BO28" s="3" t="s">
        <v>1643</v>
      </c>
      <c r="BP28" s="3" t="s">
        <v>1643</v>
      </c>
      <c r="BQ28" s="3" t="s">
        <v>1643</v>
      </c>
      <c r="BR28" s="3" t="s">
        <v>1643</v>
      </c>
      <c r="BS28" s="3" t="s">
        <v>1643</v>
      </c>
      <c r="BT28" s="3" t="s">
        <v>1643</v>
      </c>
      <c r="BU28" s="3" t="s">
        <v>1643</v>
      </c>
      <c r="BV28" s="3" t="s">
        <v>1643</v>
      </c>
      <c r="BW28" s="3" t="s">
        <v>1643</v>
      </c>
      <c r="BX28" s="3" t="s">
        <v>1643</v>
      </c>
      <c r="BY28" s="3" t="s">
        <v>1643</v>
      </c>
      <c r="BZ28" s="20" t="s">
        <v>1643</v>
      </c>
      <c r="CA28" s="8" t="s">
        <v>1643</v>
      </c>
      <c r="CB28" s="3" t="s">
        <v>1643</v>
      </c>
      <c r="CC28" s="3" t="s">
        <v>1643</v>
      </c>
      <c r="CD28" s="3" t="s">
        <v>1643</v>
      </c>
      <c r="CE28" s="3" t="s">
        <v>1643</v>
      </c>
      <c r="CF28" s="3" t="s">
        <v>1643</v>
      </c>
      <c r="CG28" s="3" t="s">
        <v>1643</v>
      </c>
      <c r="CH28" s="3" t="s">
        <v>1643</v>
      </c>
      <c r="CI28" s="3" t="s">
        <v>1643</v>
      </c>
      <c r="CJ28" s="3" t="s">
        <v>1643</v>
      </c>
      <c r="CK28" s="3" t="s">
        <v>1643</v>
      </c>
      <c r="CL28" s="3" t="s">
        <v>1643</v>
      </c>
      <c r="CM28" s="3" t="s">
        <v>1643</v>
      </c>
      <c r="CN28" s="3" t="s">
        <v>1643</v>
      </c>
      <c r="CO28" s="3" t="s">
        <v>1643</v>
      </c>
      <c r="CP28" s="5" t="s">
        <v>1643</v>
      </c>
      <c r="CQ28" s="13" t="s">
        <v>1643</v>
      </c>
      <c r="CR28" s="3" t="s">
        <v>1643</v>
      </c>
      <c r="CS28" s="3" t="s">
        <v>1643</v>
      </c>
      <c r="CT28" s="3" t="s">
        <v>1643</v>
      </c>
      <c r="CU28" s="3" t="s">
        <v>1643</v>
      </c>
      <c r="CV28" s="3" t="s">
        <v>1643</v>
      </c>
      <c r="CW28" s="3" t="s">
        <v>1643</v>
      </c>
      <c r="CX28" s="5" t="s">
        <v>1643</v>
      </c>
      <c r="CY28" s="13" t="s">
        <v>1643</v>
      </c>
      <c r="CZ28" s="3" t="s">
        <v>1643</v>
      </c>
      <c r="DA28" s="3" t="s">
        <v>1643</v>
      </c>
      <c r="DB28" s="3" t="s">
        <v>1643</v>
      </c>
      <c r="DC28" s="3" t="s">
        <v>1643</v>
      </c>
      <c r="DD28" s="3" t="s">
        <v>1643</v>
      </c>
      <c r="DE28" s="3" t="s">
        <v>1643</v>
      </c>
      <c r="DF28" s="5" t="s">
        <v>1643</v>
      </c>
      <c r="DG28" s="13" t="s">
        <v>1643</v>
      </c>
      <c r="DH28" s="3" t="s">
        <v>1643</v>
      </c>
      <c r="DI28" s="3" t="s">
        <v>1643</v>
      </c>
      <c r="DJ28" s="5" t="s">
        <v>1643</v>
      </c>
      <c r="DK28" s="13" t="s">
        <v>1643</v>
      </c>
      <c r="DL28" s="3" t="s">
        <v>1643</v>
      </c>
      <c r="DM28" s="3" t="s">
        <v>1643</v>
      </c>
      <c r="DN28" s="5" t="s">
        <v>1643</v>
      </c>
      <c r="DO28" s="13" t="s">
        <v>1643</v>
      </c>
      <c r="DP28" s="5" t="s">
        <v>1643</v>
      </c>
      <c r="DQ28" s="13" t="s">
        <v>1643</v>
      </c>
      <c r="DR28" s="3" t="s">
        <v>1643</v>
      </c>
      <c r="DS28" s="3" t="s">
        <v>1643</v>
      </c>
      <c r="DT28" s="5" t="s">
        <v>1643</v>
      </c>
      <c r="DU28" s="13" t="s">
        <v>1643</v>
      </c>
      <c r="DV28" s="3" t="s">
        <v>1643</v>
      </c>
      <c r="DW28" s="3" t="s">
        <v>1643</v>
      </c>
      <c r="DX28" s="3" t="s">
        <v>1643</v>
      </c>
      <c r="DY28" s="5" t="s">
        <v>1643</v>
      </c>
      <c r="DZ28" s="13" t="s">
        <v>1643</v>
      </c>
      <c r="EA28" s="3" t="s">
        <v>1643</v>
      </c>
      <c r="EB28" s="3" t="s">
        <v>1643</v>
      </c>
      <c r="EC28" s="3" t="s">
        <v>1643</v>
      </c>
      <c r="ED28" s="3" t="s">
        <v>1643</v>
      </c>
      <c r="EE28" s="3" t="s">
        <v>1643</v>
      </c>
      <c r="EF28" s="5" t="s">
        <v>1643</v>
      </c>
      <c r="EG28" s="13" t="s">
        <v>1643</v>
      </c>
      <c r="EH28" s="3" t="s">
        <v>1643</v>
      </c>
      <c r="EI28" s="3" t="s">
        <v>1643</v>
      </c>
      <c r="EJ28" s="3" t="s">
        <v>1643</v>
      </c>
      <c r="EK28" s="3" t="s">
        <v>1643</v>
      </c>
      <c r="EL28" s="20" t="s">
        <v>1643</v>
      </c>
      <c r="EM28" s="13" t="s">
        <v>1643</v>
      </c>
      <c r="EN28" s="3" t="s">
        <v>1643</v>
      </c>
      <c r="EO28" s="3" t="s">
        <v>1643</v>
      </c>
      <c r="EP28" s="3" t="s">
        <v>1643</v>
      </c>
      <c r="EQ28" s="3" t="s">
        <v>1643</v>
      </c>
      <c r="ER28" s="3" t="s">
        <v>1643</v>
      </c>
      <c r="ES28" s="3" t="s">
        <v>1643</v>
      </c>
      <c r="ET28" s="3" t="s">
        <v>1643</v>
      </c>
      <c r="EU28" s="3" t="s">
        <v>1643</v>
      </c>
      <c r="EV28" s="3" t="s">
        <v>1643</v>
      </c>
      <c r="EW28" s="3" t="s">
        <v>1643</v>
      </c>
      <c r="EX28" s="3" t="s">
        <v>1643</v>
      </c>
      <c r="EY28" s="3" t="s">
        <v>1643</v>
      </c>
      <c r="EZ28" s="5" t="s">
        <v>1643</v>
      </c>
      <c r="FA28" s="8" t="s">
        <v>1643</v>
      </c>
      <c r="FB28" s="3" t="s">
        <v>1643</v>
      </c>
      <c r="FC28" s="3" t="s">
        <v>1643</v>
      </c>
      <c r="FD28" s="3" t="s">
        <v>1643</v>
      </c>
      <c r="FE28" s="3" t="s">
        <v>1643</v>
      </c>
      <c r="FF28" s="3" t="s">
        <v>1643</v>
      </c>
      <c r="FG28" s="3" t="s">
        <v>1643</v>
      </c>
      <c r="FH28" s="3" t="s">
        <v>1643</v>
      </c>
      <c r="FI28" s="5" t="s">
        <v>1643</v>
      </c>
      <c r="FJ28" s="8" t="s">
        <v>1643</v>
      </c>
      <c r="FK28" s="3" t="s">
        <v>1643</v>
      </c>
      <c r="FL28" s="3" t="s">
        <v>1643</v>
      </c>
      <c r="FM28" s="5" t="s">
        <v>1643</v>
      </c>
      <c r="FN28" s="8" t="s">
        <v>1643</v>
      </c>
      <c r="FO28" s="3" t="s">
        <v>1643</v>
      </c>
      <c r="FP28" s="3" t="s">
        <v>1643</v>
      </c>
      <c r="FQ28" s="5" t="s">
        <v>1643</v>
      </c>
      <c r="FR28" s="16" t="s">
        <v>1643</v>
      </c>
      <c r="FS28" s="13" t="s">
        <v>1643</v>
      </c>
      <c r="FT28" s="3" t="s">
        <v>1643</v>
      </c>
      <c r="FU28" s="3" t="s">
        <v>1643</v>
      </c>
      <c r="FV28" s="3" t="s">
        <v>1643</v>
      </c>
      <c r="FW28" s="20" t="s">
        <v>1643</v>
      </c>
      <c r="FX28" s="13" t="s">
        <v>1643</v>
      </c>
      <c r="FY28" s="3" t="s">
        <v>1643</v>
      </c>
      <c r="FZ28" s="3" t="s">
        <v>1643</v>
      </c>
      <c r="GA28" s="3" t="s">
        <v>1643</v>
      </c>
      <c r="GB28" s="3" t="s">
        <v>1643</v>
      </c>
      <c r="GC28" s="3" t="s">
        <v>1643</v>
      </c>
      <c r="GD28" s="3" t="s">
        <v>1643</v>
      </c>
      <c r="GE28" s="3" t="s">
        <v>1643</v>
      </c>
      <c r="GF28" s="3" t="s">
        <v>1643</v>
      </c>
      <c r="GG28" s="3" t="s">
        <v>1643</v>
      </c>
      <c r="GH28" s="20" t="s">
        <v>1643</v>
      </c>
      <c r="GI28" s="18" t="s">
        <v>1643</v>
      </c>
      <c r="GJ28" s="8" t="s">
        <v>1643</v>
      </c>
      <c r="GK28" s="3" t="s">
        <v>1643</v>
      </c>
      <c r="GL28" s="3" t="s">
        <v>1643</v>
      </c>
      <c r="GM28" s="3" t="s">
        <v>1643</v>
      </c>
      <c r="GN28" s="3" t="s">
        <v>1643</v>
      </c>
      <c r="GO28" s="3" t="s">
        <v>1643</v>
      </c>
      <c r="GP28" s="3" t="s">
        <v>1643</v>
      </c>
      <c r="GQ28" s="3" t="s">
        <v>1643</v>
      </c>
      <c r="GR28" s="3" t="s">
        <v>1643</v>
      </c>
      <c r="GS28" s="20" t="s">
        <v>1643</v>
      </c>
      <c r="GT28" s="13" t="s">
        <v>1643</v>
      </c>
      <c r="GU28" s="3" t="s">
        <v>1643</v>
      </c>
      <c r="GV28" s="3" t="s">
        <v>1643</v>
      </c>
      <c r="GW28" s="3" t="s">
        <v>1643</v>
      </c>
      <c r="GX28" s="3" t="s">
        <v>1643</v>
      </c>
      <c r="GY28" s="3" t="s">
        <v>1643</v>
      </c>
      <c r="GZ28" s="3" t="s">
        <v>1643</v>
      </c>
      <c r="HA28" s="3" t="s">
        <v>1643</v>
      </c>
      <c r="HB28" s="3" t="s">
        <v>1643</v>
      </c>
      <c r="HC28" s="3" t="s">
        <v>1643</v>
      </c>
      <c r="HD28" s="3" t="s">
        <v>1643</v>
      </c>
      <c r="HE28" s="3" t="s">
        <v>1643</v>
      </c>
      <c r="HF28" s="3" t="s">
        <v>1643</v>
      </c>
      <c r="HG28" s="3" t="s">
        <v>1643</v>
      </c>
      <c r="HH28" s="3" t="s">
        <v>1643</v>
      </c>
      <c r="HI28" s="5" t="s">
        <v>1643</v>
      </c>
      <c r="HJ28" s="13" t="s">
        <v>1643</v>
      </c>
      <c r="HK28" s="3" t="s">
        <v>1643</v>
      </c>
      <c r="HL28" s="3" t="s">
        <v>1643</v>
      </c>
      <c r="HM28" s="3" t="s">
        <v>1643</v>
      </c>
      <c r="HN28" s="3" t="s">
        <v>1643</v>
      </c>
      <c r="HO28" s="3" t="s">
        <v>1643</v>
      </c>
      <c r="HP28" s="3" t="s">
        <v>1643</v>
      </c>
      <c r="HQ28" s="5" t="s">
        <v>1643</v>
      </c>
      <c r="HR28" s="13" t="s">
        <v>1643</v>
      </c>
      <c r="HS28" s="3" t="s">
        <v>1643</v>
      </c>
      <c r="HT28" s="3" t="s">
        <v>1643</v>
      </c>
      <c r="HU28" s="3" t="s">
        <v>1643</v>
      </c>
      <c r="HV28" s="3" t="s">
        <v>1643</v>
      </c>
      <c r="HW28" s="3" t="s">
        <v>1643</v>
      </c>
      <c r="HX28" s="3" t="s">
        <v>1643</v>
      </c>
      <c r="HY28" s="3" t="s">
        <v>1643</v>
      </c>
      <c r="HZ28" s="3" t="s">
        <v>1643</v>
      </c>
      <c r="IA28" s="3" t="s">
        <v>1643</v>
      </c>
      <c r="IB28" s="5" t="s">
        <v>1643</v>
      </c>
      <c r="IC28" s="13" t="s">
        <v>1643</v>
      </c>
      <c r="ID28" s="3" t="s">
        <v>1643</v>
      </c>
      <c r="IE28" s="3" t="s">
        <v>1643</v>
      </c>
      <c r="IF28" s="3" t="s">
        <v>1643</v>
      </c>
      <c r="IG28" s="3" t="s">
        <v>1643</v>
      </c>
      <c r="IH28" s="3" t="s">
        <v>1643</v>
      </c>
      <c r="II28" s="3" t="s">
        <v>1643</v>
      </c>
      <c r="IJ28" s="3" t="s">
        <v>1643</v>
      </c>
      <c r="IK28" s="3" t="s">
        <v>1643</v>
      </c>
      <c r="IL28" s="3" t="s">
        <v>1643</v>
      </c>
      <c r="IM28" s="3" t="s">
        <v>1643</v>
      </c>
      <c r="IN28" s="3" t="s">
        <v>1643</v>
      </c>
      <c r="IO28" s="3" t="s">
        <v>1643</v>
      </c>
      <c r="IP28" s="3" t="s">
        <v>1643</v>
      </c>
      <c r="IQ28" s="3" t="s">
        <v>1643</v>
      </c>
      <c r="IR28" s="3" t="s">
        <v>1643</v>
      </c>
      <c r="IS28" s="3" t="s">
        <v>1643</v>
      </c>
      <c r="IT28" s="3" t="s">
        <v>1643</v>
      </c>
      <c r="IU28" s="3" t="s">
        <v>1643</v>
      </c>
      <c r="IV28" s="3" t="s">
        <v>1643</v>
      </c>
      <c r="IW28" s="3" t="s">
        <v>1643</v>
      </c>
      <c r="IX28" s="3" t="s">
        <v>1643</v>
      </c>
      <c r="IY28" s="3" t="s">
        <v>1643</v>
      </c>
      <c r="IZ28" s="3" t="s">
        <v>1643</v>
      </c>
      <c r="JA28" s="3" t="s">
        <v>1643</v>
      </c>
      <c r="JB28" s="3" t="s">
        <v>1643</v>
      </c>
      <c r="JC28" s="3" t="s">
        <v>1643</v>
      </c>
      <c r="JD28" s="3" t="s">
        <v>1643</v>
      </c>
      <c r="JE28" s="3" t="s">
        <v>1643</v>
      </c>
      <c r="JF28" s="3" t="s">
        <v>1643</v>
      </c>
      <c r="JG28" s="3" t="s">
        <v>1643</v>
      </c>
      <c r="JH28" s="3" t="s">
        <v>1643</v>
      </c>
      <c r="JI28" s="3" t="s">
        <v>1643</v>
      </c>
      <c r="JJ28" s="3" t="s">
        <v>1643</v>
      </c>
      <c r="JK28" s="3" t="s">
        <v>1643</v>
      </c>
      <c r="JL28" s="3" t="s">
        <v>1643</v>
      </c>
      <c r="JM28" s="3" t="s">
        <v>1643</v>
      </c>
      <c r="JN28" s="3" t="s">
        <v>1643</v>
      </c>
      <c r="JO28" s="3" t="s">
        <v>1643</v>
      </c>
      <c r="JP28" s="3" t="s">
        <v>1643</v>
      </c>
      <c r="JQ28" s="3" t="s">
        <v>1643</v>
      </c>
      <c r="JR28" s="3" t="s">
        <v>1643</v>
      </c>
      <c r="JS28" s="3" t="s">
        <v>1643</v>
      </c>
      <c r="JT28" s="3" t="s">
        <v>1643</v>
      </c>
      <c r="JU28" s="3" t="s">
        <v>1643</v>
      </c>
      <c r="JV28" s="3" t="s">
        <v>1643</v>
      </c>
      <c r="JW28" s="3" t="s">
        <v>1643</v>
      </c>
      <c r="JX28" s="3" t="s">
        <v>1643</v>
      </c>
      <c r="JY28" s="3" t="s">
        <v>1643</v>
      </c>
      <c r="JZ28" s="3" t="s">
        <v>1643</v>
      </c>
      <c r="KA28" s="3" t="s">
        <v>1643</v>
      </c>
      <c r="KB28" s="3" t="s">
        <v>1643</v>
      </c>
      <c r="KC28" s="3" t="s">
        <v>1643</v>
      </c>
      <c r="KD28" s="3" t="s">
        <v>1643</v>
      </c>
      <c r="KE28" s="3" t="s">
        <v>1643</v>
      </c>
      <c r="KF28" s="3" t="s">
        <v>1643</v>
      </c>
      <c r="KG28" s="3" t="s">
        <v>1643</v>
      </c>
      <c r="KH28" s="3" t="s">
        <v>1643</v>
      </c>
      <c r="KI28" s="3" t="s">
        <v>1643</v>
      </c>
      <c r="KJ28" s="3" t="s">
        <v>1643</v>
      </c>
      <c r="KK28" s="3" t="s">
        <v>1643</v>
      </c>
      <c r="KL28" s="3" t="s">
        <v>1643</v>
      </c>
      <c r="KM28" s="3" t="s">
        <v>1643</v>
      </c>
      <c r="KN28" s="3" t="s">
        <v>1643</v>
      </c>
      <c r="KO28" s="5" t="s">
        <v>1643</v>
      </c>
      <c r="KP28" s="8" t="s">
        <v>1643</v>
      </c>
      <c r="KQ28" s="3" t="s">
        <v>1643</v>
      </c>
      <c r="KR28" s="3" t="s">
        <v>1643</v>
      </c>
      <c r="KS28" s="3" t="s">
        <v>1643</v>
      </c>
      <c r="KT28" s="3" t="s">
        <v>1643</v>
      </c>
      <c r="KU28" s="3" t="s">
        <v>1643</v>
      </c>
      <c r="KV28" s="20" t="s">
        <v>1643</v>
      </c>
      <c r="KW28" s="13" t="s">
        <v>1643</v>
      </c>
      <c r="KX28" s="3" t="s">
        <v>1643</v>
      </c>
      <c r="KY28" s="3" t="s">
        <v>1643</v>
      </c>
      <c r="KZ28" s="3" t="s">
        <v>1643</v>
      </c>
      <c r="LA28" s="3" t="s">
        <v>1643</v>
      </c>
      <c r="LB28" s="3" t="s">
        <v>1643</v>
      </c>
      <c r="LC28" s="3" t="s">
        <v>1643</v>
      </c>
      <c r="LD28" s="3" t="s">
        <v>1643</v>
      </c>
      <c r="LE28" s="3" t="s">
        <v>1643</v>
      </c>
      <c r="LF28" s="3" t="s">
        <v>1643</v>
      </c>
      <c r="LG28" s="3" t="s">
        <v>1643</v>
      </c>
      <c r="LH28" s="3" t="s">
        <v>1643</v>
      </c>
      <c r="LI28" s="3" t="s">
        <v>1643</v>
      </c>
      <c r="LJ28" s="3" t="s">
        <v>1643</v>
      </c>
      <c r="LK28" s="3" t="s">
        <v>1643</v>
      </c>
      <c r="LL28" s="3" t="s">
        <v>1643</v>
      </c>
      <c r="LM28" s="3" t="s">
        <v>1643</v>
      </c>
      <c r="LN28" s="3" t="s">
        <v>1643</v>
      </c>
      <c r="LO28" s="3" t="s">
        <v>1643</v>
      </c>
      <c r="LP28" s="3" t="s">
        <v>1643</v>
      </c>
      <c r="LQ28" s="3" t="s">
        <v>1643</v>
      </c>
      <c r="LR28" s="3" t="s">
        <v>1643</v>
      </c>
      <c r="LS28" s="3" t="s">
        <v>1643</v>
      </c>
      <c r="LT28" s="3" t="s">
        <v>1643</v>
      </c>
      <c r="LU28" s="3" t="s">
        <v>1643</v>
      </c>
      <c r="LV28" s="3" t="s">
        <v>1643</v>
      </c>
      <c r="LW28" s="3" t="s">
        <v>1643</v>
      </c>
      <c r="LX28" s="3" t="s">
        <v>1643</v>
      </c>
      <c r="LY28" s="3" t="s">
        <v>1643</v>
      </c>
      <c r="LZ28" s="3" t="s">
        <v>1643</v>
      </c>
      <c r="MA28" s="3" t="s">
        <v>1643</v>
      </c>
      <c r="MB28" s="3" t="s">
        <v>1643</v>
      </c>
      <c r="MC28" s="3" t="s">
        <v>1643</v>
      </c>
      <c r="MD28" s="3" t="s">
        <v>1643</v>
      </c>
      <c r="ME28" s="3" t="s">
        <v>1643</v>
      </c>
      <c r="MF28" s="20" t="s">
        <v>1643</v>
      </c>
      <c r="MG28" s="13"/>
      <c r="MH28" s="3"/>
      <c r="MI28" s="5"/>
      <c r="MJ28" s="18" t="s">
        <v>1643</v>
      </c>
      <c r="MK28" s="13" t="s">
        <v>1643</v>
      </c>
      <c r="ML28" s="3" t="s">
        <v>1643</v>
      </c>
      <c r="MM28" s="3" t="s">
        <v>1643</v>
      </c>
      <c r="MN28" s="3" t="s">
        <v>1643</v>
      </c>
      <c r="MO28" s="3" t="s">
        <v>1643</v>
      </c>
      <c r="MP28" s="3" t="s">
        <v>1643</v>
      </c>
      <c r="MQ28" s="3" t="s">
        <v>1643</v>
      </c>
      <c r="MR28" s="3" t="s">
        <v>1643</v>
      </c>
      <c r="MS28" s="3" t="s">
        <v>1643</v>
      </c>
      <c r="MT28" s="5" t="s">
        <v>1643</v>
      </c>
      <c r="MU28" s="8" t="s">
        <v>1643</v>
      </c>
      <c r="MV28" s="3" t="s">
        <v>1643</v>
      </c>
      <c r="MW28" s="3" t="s">
        <v>1643</v>
      </c>
      <c r="MX28" s="3" t="s">
        <v>1643</v>
      </c>
      <c r="MY28" s="20" t="s">
        <v>1643</v>
      </c>
      <c r="MZ28" s="13" t="s">
        <v>1643</v>
      </c>
      <c r="NA28" s="5" t="s">
        <v>1643</v>
      </c>
      <c r="NB28" s="13" t="s">
        <v>1643</v>
      </c>
      <c r="NC28" s="5" t="s">
        <v>1643</v>
      </c>
      <c r="ND28" s="13" t="s">
        <v>1643</v>
      </c>
      <c r="NE28" s="3" t="s">
        <v>1643</v>
      </c>
      <c r="NF28" s="3" t="s">
        <v>1643</v>
      </c>
      <c r="NG28" s="3" t="s">
        <v>1643</v>
      </c>
      <c r="NH28" s="3" t="s">
        <v>1643</v>
      </c>
      <c r="NI28" s="5" t="s">
        <v>1643</v>
      </c>
      <c r="NJ28" s="13" t="s">
        <v>1643</v>
      </c>
      <c r="NK28" s="3"/>
      <c r="NL28" s="3" t="s">
        <v>1643</v>
      </c>
      <c r="NM28" s="3" t="s">
        <v>1643</v>
      </c>
      <c r="NN28" s="3" t="s">
        <v>1643</v>
      </c>
      <c r="NO28" s="3" t="s">
        <v>1643</v>
      </c>
      <c r="NP28" s="3" t="s">
        <v>1643</v>
      </c>
      <c r="NQ28" s="5" t="s">
        <v>1643</v>
      </c>
      <c r="NR28" s="8" t="s">
        <v>1643</v>
      </c>
      <c r="NS28" s="8" t="s">
        <v>1643</v>
      </c>
      <c r="NT28" s="3" t="s">
        <v>1643</v>
      </c>
      <c r="NU28" s="3" t="s">
        <v>1643</v>
      </c>
      <c r="NV28" s="3" t="s">
        <v>1643</v>
      </c>
      <c r="NW28" s="3" t="s">
        <v>1643</v>
      </c>
      <c r="NX28" s="5" t="s">
        <v>1643</v>
      </c>
      <c r="NY28" s="13" t="s">
        <v>1643</v>
      </c>
      <c r="NZ28" s="8" t="s">
        <v>1643</v>
      </c>
      <c r="OA28" s="3" t="s">
        <v>1643</v>
      </c>
      <c r="OB28" s="3" t="s">
        <v>1643</v>
      </c>
      <c r="OC28" s="3" t="s">
        <v>1643</v>
      </c>
      <c r="OD28" s="3" t="s">
        <v>1643</v>
      </c>
      <c r="OE28" s="5" t="s">
        <v>1643</v>
      </c>
      <c r="OF28" s="13" t="s">
        <v>1643</v>
      </c>
      <c r="OG28" s="8" t="s">
        <v>1643</v>
      </c>
      <c r="OH28" s="3" t="s">
        <v>1643</v>
      </c>
      <c r="OI28" s="3" t="s">
        <v>1643</v>
      </c>
      <c r="OJ28" s="3" t="s">
        <v>1643</v>
      </c>
      <c r="OK28" s="3" t="s">
        <v>1643</v>
      </c>
      <c r="OL28" s="20" t="s">
        <v>1643</v>
      </c>
      <c r="OM28" s="13" t="s">
        <v>1643</v>
      </c>
      <c r="ON28" s="3" t="s">
        <v>1643</v>
      </c>
      <c r="OO28" s="3" t="s">
        <v>1643</v>
      </c>
      <c r="OP28" s="3" t="s">
        <v>1643</v>
      </c>
      <c r="OQ28" s="3" t="s">
        <v>1643</v>
      </c>
      <c r="OR28" s="3" t="s">
        <v>1643</v>
      </c>
      <c r="OS28" s="3" t="s">
        <v>1643</v>
      </c>
      <c r="OT28" s="3" t="s">
        <v>1643</v>
      </c>
      <c r="OU28" s="20" t="s">
        <v>1643</v>
      </c>
      <c r="OV28" s="13" t="s">
        <v>1643</v>
      </c>
      <c r="OW28" s="3"/>
      <c r="OX28" s="3" t="s">
        <v>1643</v>
      </c>
      <c r="OY28" s="3" t="s">
        <v>1643</v>
      </c>
      <c r="OZ28" s="3" t="s">
        <v>1643</v>
      </c>
      <c r="PA28" s="5" t="s">
        <v>1643</v>
      </c>
      <c r="PB28" s="8" t="s">
        <v>1643</v>
      </c>
      <c r="PC28" s="8" t="s">
        <v>1643</v>
      </c>
      <c r="PD28" s="3" t="s">
        <v>1643</v>
      </c>
      <c r="PE28" s="3" t="s">
        <v>1643</v>
      </c>
      <c r="PF28" s="5" t="s">
        <v>1643</v>
      </c>
      <c r="PG28" s="13" t="s">
        <v>1643</v>
      </c>
      <c r="PH28" s="3" t="s">
        <v>1643</v>
      </c>
      <c r="PI28" s="3" t="s">
        <v>1643</v>
      </c>
      <c r="PJ28" s="3" t="s">
        <v>1643</v>
      </c>
      <c r="PK28" s="3" t="s">
        <v>1643</v>
      </c>
      <c r="PL28" s="3" t="s">
        <v>1643</v>
      </c>
      <c r="PM28" s="3" t="s">
        <v>1643</v>
      </c>
      <c r="PN28" s="3" t="s">
        <v>1643</v>
      </c>
      <c r="PO28" s="20" t="s">
        <v>1643</v>
      </c>
      <c r="PP28" s="13" t="s">
        <v>1643</v>
      </c>
      <c r="PQ28" s="3" t="s">
        <v>1643</v>
      </c>
      <c r="PR28" s="3" t="s">
        <v>1643</v>
      </c>
      <c r="PS28" s="3" t="s">
        <v>1643</v>
      </c>
      <c r="PT28" s="3" t="s">
        <v>1643</v>
      </c>
      <c r="PU28" s="5" t="s">
        <v>1643</v>
      </c>
      <c r="PV28" s="13" t="s">
        <v>1643</v>
      </c>
      <c r="PW28" s="3" t="s">
        <v>1643</v>
      </c>
      <c r="PX28" s="3" t="s">
        <v>1643</v>
      </c>
      <c r="PY28" s="3" t="s">
        <v>1643</v>
      </c>
      <c r="PZ28" s="5" t="s">
        <v>1643</v>
      </c>
      <c r="QA28" s="13" t="s">
        <v>1643</v>
      </c>
      <c r="QB28" s="3" t="s">
        <v>1643</v>
      </c>
      <c r="QC28" s="3" t="s">
        <v>1643</v>
      </c>
      <c r="QD28" s="3" t="s">
        <v>1643</v>
      </c>
      <c r="QE28" s="3" t="s">
        <v>1643</v>
      </c>
      <c r="QF28" s="3" t="s">
        <v>1643</v>
      </c>
      <c r="QG28" s="3" t="s">
        <v>1643</v>
      </c>
      <c r="QH28" s="3" t="s">
        <v>1643</v>
      </c>
      <c r="QI28" s="5" t="s">
        <v>1643</v>
      </c>
      <c r="QJ28" s="13" t="s">
        <v>1643</v>
      </c>
      <c r="QK28" s="3" t="s">
        <v>1643</v>
      </c>
      <c r="QL28" s="3" t="s">
        <v>1643</v>
      </c>
      <c r="QM28" s="3" t="s">
        <v>1643</v>
      </c>
      <c r="QN28" s="3" t="s">
        <v>1643</v>
      </c>
      <c r="QO28" s="3" t="s">
        <v>1643</v>
      </c>
      <c r="QP28" s="20" t="s">
        <v>1643</v>
      </c>
      <c r="QQ28" s="13" t="s">
        <v>1643</v>
      </c>
      <c r="QR28" s="3" t="s">
        <v>1643</v>
      </c>
      <c r="QS28" s="3" t="s">
        <v>1643</v>
      </c>
      <c r="QT28" s="3" t="s">
        <v>1643</v>
      </c>
      <c r="QU28" s="20" t="s">
        <v>1643</v>
      </c>
      <c r="QV28" s="16" t="s">
        <v>1643</v>
      </c>
      <c r="QW28" s="13" t="s">
        <v>1643</v>
      </c>
      <c r="QX28" s="3" t="s">
        <v>1643</v>
      </c>
      <c r="QY28" s="3" t="s">
        <v>1643</v>
      </c>
      <c r="QZ28" s="3" t="s">
        <v>1643</v>
      </c>
      <c r="RA28" s="3" t="s">
        <v>1643</v>
      </c>
      <c r="RB28" s="3" t="s">
        <v>1643</v>
      </c>
      <c r="RC28" s="3" t="s">
        <v>1643</v>
      </c>
      <c r="RD28" s="3" t="s">
        <v>1643</v>
      </c>
      <c r="RE28" s="3" t="s">
        <v>1643</v>
      </c>
      <c r="RF28" s="3" t="s">
        <v>1643</v>
      </c>
      <c r="RG28" s="3" t="s">
        <v>1643</v>
      </c>
      <c r="RH28" s="3" t="s">
        <v>1643</v>
      </c>
      <c r="RI28" s="3" t="s">
        <v>1643</v>
      </c>
      <c r="RJ28" s="3" t="s">
        <v>1643</v>
      </c>
      <c r="RK28" s="3" t="s">
        <v>1643</v>
      </c>
      <c r="RL28" s="3" t="s">
        <v>1643</v>
      </c>
      <c r="RM28" s="3" t="s">
        <v>1643</v>
      </c>
      <c r="RN28" s="3" t="s">
        <v>1643</v>
      </c>
      <c r="RO28" s="3" t="s">
        <v>1643</v>
      </c>
      <c r="RP28" s="3" t="s">
        <v>1643</v>
      </c>
      <c r="RQ28" s="3" t="s">
        <v>1643</v>
      </c>
      <c r="RR28" s="3" t="s">
        <v>1643</v>
      </c>
      <c r="RS28" s="3" t="s">
        <v>1643</v>
      </c>
      <c r="RT28" s="3" t="s">
        <v>1643</v>
      </c>
      <c r="RU28" s="3" t="s">
        <v>1643</v>
      </c>
      <c r="RV28" s="3" t="s">
        <v>1643</v>
      </c>
      <c r="RW28" s="3" t="s">
        <v>1643</v>
      </c>
      <c r="RX28" s="3" t="s">
        <v>1643</v>
      </c>
      <c r="RY28" s="3" t="s">
        <v>1643</v>
      </c>
      <c r="RZ28" s="3" t="s">
        <v>1643</v>
      </c>
      <c r="SA28" s="3" t="s">
        <v>1643</v>
      </c>
      <c r="SB28" s="3" t="s">
        <v>1643</v>
      </c>
      <c r="SC28" s="3" t="s">
        <v>1643</v>
      </c>
      <c r="SD28" s="3" t="s">
        <v>1643</v>
      </c>
      <c r="SE28" s="3" t="s">
        <v>1643</v>
      </c>
      <c r="SF28" s="3" t="s">
        <v>1643</v>
      </c>
      <c r="SG28" s="3" t="s">
        <v>1643</v>
      </c>
      <c r="SH28" s="3" t="s">
        <v>1643</v>
      </c>
      <c r="SI28" s="3" t="s">
        <v>1643</v>
      </c>
      <c r="SJ28" s="3" t="s">
        <v>1643</v>
      </c>
      <c r="SK28" s="3" t="s">
        <v>1643</v>
      </c>
      <c r="SL28" s="3" t="s">
        <v>1643</v>
      </c>
      <c r="SM28" s="3" t="s">
        <v>1643</v>
      </c>
      <c r="SN28" s="3" t="s">
        <v>1643</v>
      </c>
      <c r="SO28" s="3" t="s">
        <v>1643</v>
      </c>
      <c r="SP28" s="20" t="s">
        <v>1643</v>
      </c>
      <c r="SQ28" s="13" t="s">
        <v>1643</v>
      </c>
      <c r="SR28" s="3" t="s">
        <v>1643</v>
      </c>
      <c r="SS28" s="3" t="s">
        <v>1643</v>
      </c>
      <c r="ST28" s="3" t="s">
        <v>1643</v>
      </c>
      <c r="SU28" s="3" t="s">
        <v>1643</v>
      </c>
      <c r="SV28" s="3" t="s">
        <v>1643</v>
      </c>
      <c r="SW28" s="3" t="s">
        <v>1643</v>
      </c>
      <c r="SX28" s="20" t="s">
        <v>1643</v>
      </c>
      <c r="SY28" s="13" t="s">
        <v>1643</v>
      </c>
      <c r="SZ28" s="3" t="s">
        <v>1643</v>
      </c>
      <c r="TA28" s="3" t="s">
        <v>1643</v>
      </c>
      <c r="TB28" s="3" t="s">
        <v>1643</v>
      </c>
      <c r="TC28" s="3" t="s">
        <v>1643</v>
      </c>
      <c r="TD28" s="3" t="s">
        <v>1643</v>
      </c>
      <c r="TE28" s="20" t="s">
        <v>1643</v>
      </c>
      <c r="TF28" s="13" t="s">
        <v>1643</v>
      </c>
      <c r="TG28" s="3" t="s">
        <v>1643</v>
      </c>
      <c r="TH28" s="3" t="s">
        <v>1643</v>
      </c>
      <c r="TI28" s="3" t="s">
        <v>1643</v>
      </c>
      <c r="TJ28" s="3" t="s">
        <v>1643</v>
      </c>
      <c r="TK28" s="3" t="s">
        <v>1643</v>
      </c>
      <c r="TL28" s="3" t="s">
        <v>1643</v>
      </c>
      <c r="TM28" s="3" t="s">
        <v>1643</v>
      </c>
      <c r="TN28" s="3" t="s">
        <v>1643</v>
      </c>
      <c r="TO28" s="3" t="s">
        <v>1643</v>
      </c>
      <c r="TP28" s="3" t="s">
        <v>1643</v>
      </c>
      <c r="TQ28" s="20" t="s">
        <v>1643</v>
      </c>
      <c r="TR28" s="13" t="s">
        <v>110</v>
      </c>
      <c r="TS28" s="3" t="s">
        <v>1643</v>
      </c>
      <c r="TT28" s="5" t="s">
        <v>110</v>
      </c>
      <c r="TU28" s="13" t="s">
        <v>127</v>
      </c>
      <c r="TV28" s="3" t="s">
        <v>127</v>
      </c>
      <c r="TW28" s="3" t="s">
        <v>129</v>
      </c>
      <c r="TX28" s="3" t="s">
        <v>131</v>
      </c>
      <c r="TY28" s="3" t="s">
        <v>132</v>
      </c>
      <c r="TZ28" s="3" t="s">
        <v>127</v>
      </c>
      <c r="UA28" s="3" t="s">
        <v>127</v>
      </c>
      <c r="UB28" s="3" t="s">
        <v>131</v>
      </c>
      <c r="UC28" s="3" t="s">
        <v>127</v>
      </c>
      <c r="UD28" s="3" t="s">
        <v>127</v>
      </c>
      <c r="UE28" s="3" t="s">
        <v>132</v>
      </c>
      <c r="UF28" s="3" t="s">
        <v>132</v>
      </c>
      <c r="UG28" s="3" t="s">
        <v>132</v>
      </c>
      <c r="UH28" s="3" t="s">
        <v>127</v>
      </c>
      <c r="UI28" s="3" t="s">
        <v>127</v>
      </c>
      <c r="UJ28" s="5" t="s">
        <v>1643</v>
      </c>
      <c r="UK28" s="13" t="s">
        <v>196</v>
      </c>
      <c r="UL28" s="3" t="s">
        <v>1643</v>
      </c>
      <c r="UM28" s="3" t="s">
        <v>1643</v>
      </c>
      <c r="UN28" s="3" t="s">
        <v>1643</v>
      </c>
      <c r="UO28" s="3" t="s">
        <v>1643</v>
      </c>
      <c r="UP28" s="3" t="s">
        <v>1643</v>
      </c>
      <c r="UQ28" s="3" t="s">
        <v>1643</v>
      </c>
      <c r="UR28" s="5" t="s">
        <v>1643</v>
      </c>
      <c r="US28" s="13" t="s">
        <v>231</v>
      </c>
      <c r="UT28" s="3" t="s">
        <v>232</v>
      </c>
      <c r="UU28" s="3" t="s">
        <v>1643</v>
      </c>
      <c r="UV28" s="3" t="s">
        <v>1643</v>
      </c>
      <c r="UW28" s="3" t="s">
        <v>1643</v>
      </c>
      <c r="UX28" s="3" t="s">
        <v>1643</v>
      </c>
      <c r="UY28" s="3" t="s">
        <v>1643</v>
      </c>
      <c r="UZ28" s="5" t="s">
        <v>1643</v>
      </c>
      <c r="VA28" s="13" t="s">
        <v>127</v>
      </c>
      <c r="VB28" s="3" t="s">
        <v>127</v>
      </c>
      <c r="VC28" s="3" t="s">
        <v>132</v>
      </c>
      <c r="VD28" s="3" t="s">
        <v>127</v>
      </c>
      <c r="VE28" s="3" t="s">
        <v>127</v>
      </c>
      <c r="VF28" s="3" t="s">
        <v>129</v>
      </c>
      <c r="VG28" s="3" t="s">
        <v>132</v>
      </c>
      <c r="VH28" s="3" t="s">
        <v>129</v>
      </c>
      <c r="VI28" s="3" t="s">
        <v>129</v>
      </c>
      <c r="VJ28" s="3" t="s">
        <v>127</v>
      </c>
      <c r="VK28" s="3" t="s">
        <v>127</v>
      </c>
      <c r="VL28" s="3" t="s">
        <v>127</v>
      </c>
      <c r="VM28" s="3" t="s">
        <v>127</v>
      </c>
      <c r="VN28" s="3" t="s">
        <v>127</v>
      </c>
      <c r="VO28" s="3" t="s">
        <v>127</v>
      </c>
      <c r="VP28" s="3" t="s">
        <v>128</v>
      </c>
      <c r="VQ28" s="3" t="s">
        <v>132</v>
      </c>
      <c r="VR28" s="3" t="s">
        <v>129</v>
      </c>
      <c r="VS28" s="3" t="s">
        <v>129</v>
      </c>
      <c r="VT28" s="3" t="s">
        <v>132</v>
      </c>
      <c r="VU28" s="3" t="s">
        <v>132</v>
      </c>
      <c r="VV28" s="3" t="s">
        <v>132</v>
      </c>
      <c r="VW28" s="3" t="s">
        <v>132</v>
      </c>
      <c r="VX28" s="3" t="s">
        <v>132</v>
      </c>
      <c r="VY28" s="3" t="s">
        <v>132</v>
      </c>
      <c r="VZ28" s="3" t="s">
        <v>132</v>
      </c>
      <c r="WA28" s="3" t="s">
        <v>132</v>
      </c>
      <c r="WB28" s="3" t="s">
        <v>132</v>
      </c>
      <c r="WC28" s="3" t="s">
        <v>132</v>
      </c>
      <c r="WD28" s="3" t="s">
        <v>132</v>
      </c>
      <c r="WE28" s="3" t="s">
        <v>132</v>
      </c>
      <c r="WF28" s="3" t="s">
        <v>132</v>
      </c>
      <c r="WG28" s="3" t="s">
        <v>127</v>
      </c>
      <c r="WH28" s="3" t="s">
        <v>132</v>
      </c>
      <c r="WI28" s="3" t="s">
        <v>132</v>
      </c>
      <c r="WJ28" s="3" t="s">
        <v>132</v>
      </c>
      <c r="WK28" s="3" t="s">
        <v>132</v>
      </c>
      <c r="WL28" s="3" t="s">
        <v>132</v>
      </c>
      <c r="WM28" s="3" t="s">
        <v>132</v>
      </c>
      <c r="WN28" s="3" t="s">
        <v>132</v>
      </c>
      <c r="WO28" s="3" t="s">
        <v>132</v>
      </c>
      <c r="WP28" s="3" t="s">
        <v>132</v>
      </c>
      <c r="WQ28" s="3" t="s">
        <v>132</v>
      </c>
      <c r="WR28" s="3" t="s">
        <v>132</v>
      </c>
      <c r="WS28" s="3" t="s">
        <v>132</v>
      </c>
      <c r="WT28" s="3" t="s">
        <v>132</v>
      </c>
      <c r="WU28" s="3" t="s">
        <v>127</v>
      </c>
      <c r="WV28" s="3" t="s">
        <v>127</v>
      </c>
      <c r="WW28" s="3" t="s">
        <v>127</v>
      </c>
      <c r="WX28" s="3" t="s">
        <v>127</v>
      </c>
      <c r="WY28" s="3" t="s">
        <v>127</v>
      </c>
      <c r="WZ28" s="3" t="s">
        <v>127</v>
      </c>
      <c r="XA28" s="3" t="s">
        <v>132</v>
      </c>
      <c r="XB28" s="3" t="s">
        <v>127</v>
      </c>
      <c r="XC28" s="3" t="s">
        <v>132</v>
      </c>
      <c r="XD28" s="3" t="s">
        <v>132</v>
      </c>
      <c r="XE28" s="3" t="s">
        <v>132</v>
      </c>
      <c r="XF28" s="3" t="s">
        <v>132</v>
      </c>
      <c r="XG28" s="3" t="s">
        <v>132</v>
      </c>
      <c r="XH28" s="3" t="s">
        <v>132</v>
      </c>
      <c r="XI28" s="3" t="s">
        <v>132</v>
      </c>
      <c r="XJ28" s="3" t="s">
        <v>132</v>
      </c>
      <c r="XK28" s="3" t="s">
        <v>132</v>
      </c>
      <c r="XL28" s="3" t="s">
        <v>132</v>
      </c>
      <c r="XM28" s="5" t="s">
        <v>1643</v>
      </c>
      <c r="XN28" s="13" t="s">
        <v>353</v>
      </c>
      <c r="XO28" s="3" t="s">
        <v>354</v>
      </c>
      <c r="XP28" s="3" t="s">
        <v>355</v>
      </c>
      <c r="XQ28" s="3" t="s">
        <v>1643</v>
      </c>
      <c r="XR28" s="3" t="s">
        <v>1643</v>
      </c>
      <c r="XS28" s="3" t="s">
        <v>111</v>
      </c>
      <c r="XT28" s="5" t="s">
        <v>1643</v>
      </c>
      <c r="XU28" s="13" t="s">
        <v>111</v>
      </c>
      <c r="XV28" s="3" t="s">
        <v>1643</v>
      </c>
      <c r="XW28" s="3" t="s">
        <v>1643</v>
      </c>
      <c r="XX28" s="3" t="s">
        <v>111</v>
      </c>
      <c r="XY28" s="3" t="s">
        <v>1643</v>
      </c>
      <c r="XZ28" s="3" t="s">
        <v>1643</v>
      </c>
      <c r="YA28" s="3" t="s">
        <v>110</v>
      </c>
      <c r="YB28" s="3" t="s">
        <v>111</v>
      </c>
      <c r="YC28" s="3" t="s">
        <v>1643</v>
      </c>
      <c r="YD28" s="3" t="s">
        <v>110</v>
      </c>
      <c r="YE28" s="3" t="s">
        <v>410</v>
      </c>
      <c r="YF28" s="3" t="s">
        <v>111</v>
      </c>
      <c r="YG28" s="3" t="s">
        <v>1643</v>
      </c>
      <c r="YH28" s="3" t="s">
        <v>110</v>
      </c>
      <c r="YI28" s="3" t="s">
        <v>111</v>
      </c>
      <c r="YJ28" s="3" t="s">
        <v>1643</v>
      </c>
      <c r="YK28" s="3" t="s">
        <v>110</v>
      </c>
      <c r="YL28" s="3" t="s">
        <v>111</v>
      </c>
      <c r="YM28" s="3" t="s">
        <v>1643</v>
      </c>
      <c r="YN28" s="3" t="s">
        <v>245</v>
      </c>
      <c r="YO28" s="3" t="s">
        <v>1643</v>
      </c>
      <c r="YP28" s="3" t="s">
        <v>1643</v>
      </c>
      <c r="YQ28" s="3" t="s">
        <v>111</v>
      </c>
      <c r="YR28" s="3" t="s">
        <v>1643</v>
      </c>
      <c r="YS28" s="3" t="s">
        <v>1643</v>
      </c>
      <c r="YT28" s="3" t="s">
        <v>110</v>
      </c>
      <c r="YU28" s="3" t="s">
        <v>111</v>
      </c>
      <c r="YV28" s="3" t="s">
        <v>1643</v>
      </c>
      <c r="YW28" s="3" t="s">
        <v>111</v>
      </c>
      <c r="YX28" s="3" t="s">
        <v>1643</v>
      </c>
      <c r="YY28" s="3" t="s">
        <v>1643</v>
      </c>
      <c r="YZ28" s="3" t="s">
        <v>1643</v>
      </c>
      <c r="ZA28" s="3" t="s">
        <v>111</v>
      </c>
      <c r="ZB28" s="3" t="s">
        <v>1643</v>
      </c>
      <c r="ZC28" s="3" t="s">
        <v>1643</v>
      </c>
      <c r="ZD28" s="5" t="s">
        <v>1643</v>
      </c>
      <c r="ZE28" s="3" t="s">
        <v>459</v>
      </c>
      <c r="ZF28" s="3" t="s">
        <v>462</v>
      </c>
      <c r="ZG28" s="3" t="s">
        <v>1650</v>
      </c>
      <c r="ZH28" s="18" t="s">
        <v>110</v>
      </c>
      <c r="ZI28" s="13" t="s">
        <v>1643</v>
      </c>
      <c r="ZJ28" s="3" t="s">
        <v>484</v>
      </c>
      <c r="ZK28" s="3" t="s">
        <v>486</v>
      </c>
      <c r="ZL28" s="3" t="s">
        <v>1643</v>
      </c>
      <c r="ZM28" s="3" t="s">
        <v>492</v>
      </c>
      <c r="ZN28" s="3" t="s">
        <v>495</v>
      </c>
      <c r="ZO28" s="3" t="s">
        <v>496</v>
      </c>
      <c r="ZP28" s="3" t="s">
        <v>497</v>
      </c>
      <c r="ZQ28" s="3" t="s">
        <v>498</v>
      </c>
      <c r="ZR28" s="5" t="s">
        <v>1643</v>
      </c>
      <c r="ZS28" s="13" t="s">
        <v>110</v>
      </c>
      <c r="ZT28" s="3" t="s">
        <v>110</v>
      </c>
      <c r="ZU28" s="3" t="s">
        <v>110</v>
      </c>
      <c r="ZV28" s="3" t="s">
        <v>110</v>
      </c>
      <c r="ZW28" s="3" t="s">
        <v>111</v>
      </c>
      <c r="ZX28" s="3" t="s">
        <v>1643</v>
      </c>
      <c r="ZY28" s="3" t="s">
        <v>1643</v>
      </c>
      <c r="ZZ28" s="3" t="s">
        <v>1643</v>
      </c>
      <c r="AAA28" s="5" t="s">
        <v>1643</v>
      </c>
      <c r="AAB28" s="13" t="s">
        <v>111</v>
      </c>
      <c r="AAC28" s="5" t="s">
        <v>1643</v>
      </c>
      <c r="AAD28" s="13" t="s">
        <v>520</v>
      </c>
      <c r="AAE28" s="3" t="s">
        <v>110</v>
      </c>
      <c r="AAF28" s="3" t="s">
        <v>110</v>
      </c>
      <c r="AAG28" s="3" t="s">
        <v>110</v>
      </c>
      <c r="AAH28" s="3" t="s">
        <v>111</v>
      </c>
      <c r="AAI28" s="3" t="s">
        <v>111</v>
      </c>
      <c r="AAJ28" s="5" t="s">
        <v>110</v>
      </c>
      <c r="AAK28" s="13" t="s">
        <v>111</v>
      </c>
      <c r="AAL28" s="13" t="s">
        <v>1643</v>
      </c>
      <c r="AAM28" s="3" t="s">
        <v>1643</v>
      </c>
      <c r="AAN28" s="3" t="s">
        <v>1643</v>
      </c>
      <c r="AAO28" s="3" t="s">
        <v>1643</v>
      </c>
      <c r="AAP28" s="3" t="s">
        <v>1643</v>
      </c>
      <c r="AAQ28" s="20"/>
      <c r="AAR28" s="5" t="s">
        <v>1643</v>
      </c>
      <c r="AAS28" s="13" t="s">
        <v>1643</v>
      </c>
      <c r="AAT28" s="3" t="s">
        <v>1643</v>
      </c>
      <c r="AAU28" s="3" t="s">
        <v>1643</v>
      </c>
      <c r="AAV28" s="3" t="s">
        <v>1643</v>
      </c>
      <c r="AAW28" s="3" t="s">
        <v>1643</v>
      </c>
      <c r="AAX28" s="3" t="s">
        <v>1643</v>
      </c>
      <c r="AAY28" s="5" t="s">
        <v>1643</v>
      </c>
      <c r="AAZ28" s="13" t="s">
        <v>1643</v>
      </c>
      <c r="ABA28" s="3" t="s">
        <v>1643</v>
      </c>
      <c r="ABB28" s="3" t="s">
        <v>1643</v>
      </c>
      <c r="ABC28" s="3" t="s">
        <v>1643</v>
      </c>
      <c r="ABD28" s="3" t="s">
        <v>1643</v>
      </c>
      <c r="ABE28" s="3" t="s">
        <v>1643</v>
      </c>
      <c r="ABF28" s="5" t="s">
        <v>1643</v>
      </c>
      <c r="ABG28" s="13" t="s">
        <v>1643</v>
      </c>
      <c r="ABH28" s="3" t="s">
        <v>1643</v>
      </c>
      <c r="ABI28" s="3" t="s">
        <v>1643</v>
      </c>
      <c r="ABJ28" s="3" t="s">
        <v>1643</v>
      </c>
      <c r="ABK28" s="3" t="s">
        <v>1643</v>
      </c>
      <c r="ABL28" s="3" t="s">
        <v>1643</v>
      </c>
      <c r="ABM28" s="5" t="s">
        <v>1643</v>
      </c>
      <c r="ABN28" s="13" t="s">
        <v>1643</v>
      </c>
      <c r="ABO28" s="3" t="s">
        <v>1643</v>
      </c>
      <c r="ABP28" s="3" t="s">
        <v>1643</v>
      </c>
      <c r="ABQ28" s="3" t="s">
        <v>1643</v>
      </c>
      <c r="ABR28" s="3" t="s">
        <v>1643</v>
      </c>
      <c r="ABS28" s="3" t="s">
        <v>1643</v>
      </c>
      <c r="ABT28" s="3" t="s">
        <v>1643</v>
      </c>
      <c r="ABU28" s="3" t="s">
        <v>1643</v>
      </c>
      <c r="ABV28" s="5" t="s">
        <v>1643</v>
      </c>
      <c r="ABW28" s="13" t="s">
        <v>110</v>
      </c>
      <c r="ABX28" s="3" t="s">
        <v>546</v>
      </c>
      <c r="ABY28" s="3" t="s">
        <v>1643</v>
      </c>
      <c r="ABZ28" s="3" t="s">
        <v>1643</v>
      </c>
      <c r="ACA28" s="3" t="s">
        <v>1643</v>
      </c>
      <c r="ACB28" s="5" t="s">
        <v>545</v>
      </c>
      <c r="ACC28" s="13" t="s">
        <v>1643</v>
      </c>
      <c r="ACD28" s="3" t="s">
        <v>1643</v>
      </c>
      <c r="ACE28" s="3" t="s">
        <v>1643</v>
      </c>
      <c r="ACF28" s="3" t="s">
        <v>1643</v>
      </c>
      <c r="ACG28" s="5"/>
      <c r="ACH28" s="13" t="s">
        <v>1643</v>
      </c>
      <c r="ACI28" s="3" t="s">
        <v>1643</v>
      </c>
      <c r="ACJ28" s="3" t="s">
        <v>1643</v>
      </c>
      <c r="ACK28" s="3" t="s">
        <v>1643</v>
      </c>
      <c r="ACL28" s="5" t="s">
        <v>1643</v>
      </c>
      <c r="ACM28" s="13" t="s">
        <v>1643</v>
      </c>
      <c r="ACN28" s="3" t="s">
        <v>1643</v>
      </c>
      <c r="ACO28" s="3" t="s">
        <v>140</v>
      </c>
      <c r="ACP28" s="3" t="s">
        <v>144</v>
      </c>
      <c r="ACQ28" s="3" t="s">
        <v>156</v>
      </c>
      <c r="ACR28" s="3" t="s">
        <v>558</v>
      </c>
      <c r="ACS28" s="3" t="s">
        <v>1643</v>
      </c>
      <c r="ACT28" s="3" t="s">
        <v>1643</v>
      </c>
      <c r="ACU28" s="20" t="s">
        <v>1643</v>
      </c>
      <c r="ACV28" s="13" t="s">
        <v>111</v>
      </c>
      <c r="ACW28" s="3" t="s">
        <v>1643</v>
      </c>
      <c r="ACX28" s="3" t="s">
        <v>1643</v>
      </c>
      <c r="ACY28" s="3" t="s">
        <v>1643</v>
      </c>
      <c r="ACZ28" s="3" t="s">
        <v>1643</v>
      </c>
      <c r="ADA28" s="5" t="s">
        <v>1643</v>
      </c>
      <c r="ADB28" s="13" t="s">
        <v>1643</v>
      </c>
      <c r="ADC28" s="8" t="s">
        <v>1643</v>
      </c>
      <c r="ADD28" s="3" t="s">
        <v>1643</v>
      </c>
      <c r="ADE28" s="3" t="s">
        <v>1643</v>
      </c>
      <c r="ADF28" s="5" t="s">
        <v>1643</v>
      </c>
      <c r="ADG28" s="13" t="s">
        <v>1643</v>
      </c>
      <c r="ADH28" s="8" t="s">
        <v>1643</v>
      </c>
      <c r="ADI28" s="3" t="s">
        <v>1643</v>
      </c>
      <c r="ADJ28" s="3" t="s">
        <v>1643</v>
      </c>
      <c r="ADK28" s="5" t="s">
        <v>1643</v>
      </c>
      <c r="ADL28" s="13" t="s">
        <v>1643</v>
      </c>
      <c r="ADM28" s="8" t="s">
        <v>1643</v>
      </c>
      <c r="ADN28" s="3" t="s">
        <v>1643</v>
      </c>
      <c r="ADO28" s="3" t="s">
        <v>1643</v>
      </c>
      <c r="ADP28" s="5" t="s">
        <v>1643</v>
      </c>
      <c r="ADQ28" s="13" t="s">
        <v>1643</v>
      </c>
      <c r="ADR28" s="3" t="s">
        <v>1643</v>
      </c>
      <c r="ADS28" s="3" t="s">
        <v>1643</v>
      </c>
      <c r="ADT28" s="3" t="s">
        <v>1643</v>
      </c>
      <c r="ADU28" s="3" t="s">
        <v>1643</v>
      </c>
      <c r="ADV28" s="3" t="s">
        <v>1643</v>
      </c>
      <c r="ADW28" s="3" t="s">
        <v>1643</v>
      </c>
      <c r="ADX28" s="3" t="s">
        <v>1643</v>
      </c>
      <c r="ADY28" s="5" t="s">
        <v>1643</v>
      </c>
      <c r="ADZ28" s="13" t="s">
        <v>1643</v>
      </c>
      <c r="AEA28" s="3" t="s">
        <v>1643</v>
      </c>
      <c r="AEB28" s="3" t="s">
        <v>1643</v>
      </c>
      <c r="AEC28" s="3" t="s">
        <v>1643</v>
      </c>
      <c r="AED28" s="3" t="s">
        <v>1643</v>
      </c>
      <c r="AEE28" s="3" t="s">
        <v>1643</v>
      </c>
      <c r="AEF28" s="5" t="s">
        <v>1643</v>
      </c>
      <c r="AEG28" s="13" t="s">
        <v>1643</v>
      </c>
      <c r="AEH28" s="3" t="s">
        <v>1643</v>
      </c>
      <c r="AEI28" s="3" t="s">
        <v>1643</v>
      </c>
      <c r="AEJ28" s="3" t="s">
        <v>1643</v>
      </c>
      <c r="AEK28" s="5" t="s">
        <v>1643</v>
      </c>
      <c r="AEL28" s="18" t="s">
        <v>1643</v>
      </c>
    </row>
    <row r="29" spans="1:818" ht="87" x14ac:dyDescent="0.35">
      <c r="A29" s="1">
        <v>45619.948946759258</v>
      </c>
      <c r="B29" s="2">
        <v>45619.961168981485</v>
      </c>
      <c r="C29" s="4">
        <v>100</v>
      </c>
      <c r="D29" s="4">
        <v>1055</v>
      </c>
      <c r="E29" s="3" t="s">
        <v>1640</v>
      </c>
      <c r="F29" s="2">
        <v>45619.961181817132</v>
      </c>
      <c r="G29" s="3" t="s">
        <v>1709</v>
      </c>
      <c r="H29" s="4">
        <v>1</v>
      </c>
      <c r="I29" s="3" t="s">
        <v>1642</v>
      </c>
      <c r="J29" s="3" t="s">
        <v>1642</v>
      </c>
      <c r="K29" s="3" t="s">
        <v>1642</v>
      </c>
      <c r="L29" s="3" t="s">
        <v>1642</v>
      </c>
      <c r="M29" s="3" t="s">
        <v>1642</v>
      </c>
      <c r="N29" s="3" t="s">
        <v>1642</v>
      </c>
      <c r="O29" s="3" t="s">
        <v>110</v>
      </c>
      <c r="P29" s="3" t="s">
        <v>1643</v>
      </c>
      <c r="Q29" s="3" t="s">
        <v>1643</v>
      </c>
      <c r="R29" s="20" t="s">
        <v>110</v>
      </c>
      <c r="S29" s="127">
        <v>47</v>
      </c>
      <c r="T29" s="124"/>
      <c r="U29" s="3"/>
      <c r="V29" s="3" t="s">
        <v>20</v>
      </c>
      <c r="W29" s="3" t="s">
        <v>110</v>
      </c>
      <c r="X29" s="3" t="s">
        <v>37</v>
      </c>
      <c r="Y29" s="3" t="s">
        <v>76</v>
      </c>
      <c r="Z29" s="3" t="s">
        <v>10</v>
      </c>
      <c r="AA29" s="405">
        <v>210</v>
      </c>
      <c r="AB29" s="3" t="s">
        <v>25</v>
      </c>
      <c r="AC29" s="3" t="s">
        <v>110</v>
      </c>
      <c r="AD29" s="3" t="s">
        <v>1643</v>
      </c>
      <c r="AE29" s="13" t="s">
        <v>1643</v>
      </c>
      <c r="AF29" s="20" t="s">
        <v>1643</v>
      </c>
      <c r="AG29" s="18" t="s">
        <v>1643</v>
      </c>
      <c r="AH29" s="13"/>
      <c r="AI29" s="31"/>
      <c r="AJ29" s="13" t="s">
        <v>1643</v>
      </c>
      <c r="AK29" s="3" t="s">
        <v>1643</v>
      </c>
      <c r="AL29" s="3" t="s">
        <v>1643</v>
      </c>
      <c r="AM29" s="3" t="s">
        <v>1643</v>
      </c>
      <c r="AN29" s="3" t="s">
        <v>1643</v>
      </c>
      <c r="AO29" s="3" t="s">
        <v>1643</v>
      </c>
      <c r="AP29" s="3" t="s">
        <v>1643</v>
      </c>
      <c r="AQ29" s="3" t="s">
        <v>1643</v>
      </c>
      <c r="AR29" s="3" t="s">
        <v>1643</v>
      </c>
      <c r="AS29" s="3" t="s">
        <v>1643</v>
      </c>
      <c r="AT29" s="3" t="s">
        <v>1643</v>
      </c>
      <c r="AU29" s="3" t="s">
        <v>1643</v>
      </c>
      <c r="AV29" s="3" t="s">
        <v>1643</v>
      </c>
      <c r="AW29" s="3" t="s">
        <v>1643</v>
      </c>
      <c r="AX29" s="3" t="s">
        <v>1643</v>
      </c>
      <c r="AY29" s="3" t="s">
        <v>1643</v>
      </c>
      <c r="AZ29" s="3" t="s">
        <v>1643</v>
      </c>
      <c r="BA29" s="3" t="s">
        <v>1643</v>
      </c>
      <c r="BB29" s="3" t="s">
        <v>1643</v>
      </c>
      <c r="BC29" s="3" t="s">
        <v>1643</v>
      </c>
      <c r="BD29" s="3" t="s">
        <v>1643</v>
      </c>
      <c r="BE29" s="3" t="s">
        <v>1643</v>
      </c>
      <c r="BF29" s="3" t="s">
        <v>1643</v>
      </c>
      <c r="BG29" s="3" t="s">
        <v>1643</v>
      </c>
      <c r="BH29" s="3" t="s">
        <v>1643</v>
      </c>
      <c r="BI29" s="3" t="s">
        <v>1643</v>
      </c>
      <c r="BJ29" s="3" t="s">
        <v>1643</v>
      </c>
      <c r="BK29" s="3" t="s">
        <v>1643</v>
      </c>
      <c r="BL29" s="3" t="s">
        <v>1643</v>
      </c>
      <c r="BM29" s="3" t="s">
        <v>1643</v>
      </c>
      <c r="BN29" s="3" t="s">
        <v>1643</v>
      </c>
      <c r="BO29" s="3" t="s">
        <v>1643</v>
      </c>
      <c r="BP29" s="3" t="s">
        <v>1643</v>
      </c>
      <c r="BQ29" s="3" t="s">
        <v>1643</v>
      </c>
      <c r="BR29" s="3" t="s">
        <v>1643</v>
      </c>
      <c r="BS29" s="3" t="s">
        <v>1643</v>
      </c>
      <c r="BT29" s="3" t="s">
        <v>1643</v>
      </c>
      <c r="BU29" s="3" t="s">
        <v>1643</v>
      </c>
      <c r="BV29" s="3" t="s">
        <v>1643</v>
      </c>
      <c r="BW29" s="3" t="s">
        <v>1643</v>
      </c>
      <c r="BX29" s="3" t="s">
        <v>1643</v>
      </c>
      <c r="BY29" s="3" t="s">
        <v>1643</v>
      </c>
      <c r="BZ29" s="20" t="s">
        <v>1643</v>
      </c>
      <c r="CA29" s="8" t="s">
        <v>1643</v>
      </c>
      <c r="CB29" s="3" t="s">
        <v>1643</v>
      </c>
      <c r="CC29" s="3" t="s">
        <v>1643</v>
      </c>
      <c r="CD29" s="3" t="s">
        <v>1643</v>
      </c>
      <c r="CE29" s="3" t="s">
        <v>1643</v>
      </c>
      <c r="CF29" s="3" t="s">
        <v>1643</v>
      </c>
      <c r="CG29" s="3" t="s">
        <v>1643</v>
      </c>
      <c r="CH29" s="3" t="s">
        <v>1643</v>
      </c>
      <c r="CI29" s="3" t="s">
        <v>1643</v>
      </c>
      <c r="CJ29" s="3" t="s">
        <v>1643</v>
      </c>
      <c r="CK29" s="3" t="s">
        <v>1643</v>
      </c>
      <c r="CL29" s="3" t="s">
        <v>1643</v>
      </c>
      <c r="CM29" s="3" t="s">
        <v>1643</v>
      </c>
      <c r="CN29" s="3" t="s">
        <v>1643</v>
      </c>
      <c r="CO29" s="3" t="s">
        <v>1643</v>
      </c>
      <c r="CP29" s="5" t="s">
        <v>1643</v>
      </c>
      <c r="CQ29" s="13" t="s">
        <v>1643</v>
      </c>
      <c r="CR29" s="3" t="s">
        <v>1643</v>
      </c>
      <c r="CS29" s="3" t="s">
        <v>1643</v>
      </c>
      <c r="CT29" s="3" t="s">
        <v>1643</v>
      </c>
      <c r="CU29" s="3" t="s">
        <v>1643</v>
      </c>
      <c r="CV29" s="3" t="s">
        <v>1643</v>
      </c>
      <c r="CW29" s="3" t="s">
        <v>1643</v>
      </c>
      <c r="CX29" s="5" t="s">
        <v>1643</v>
      </c>
      <c r="CY29" s="13" t="s">
        <v>1643</v>
      </c>
      <c r="CZ29" s="3" t="s">
        <v>1643</v>
      </c>
      <c r="DA29" s="3" t="s">
        <v>1643</v>
      </c>
      <c r="DB29" s="3" t="s">
        <v>1643</v>
      </c>
      <c r="DC29" s="3" t="s">
        <v>1643</v>
      </c>
      <c r="DD29" s="3" t="s">
        <v>1643</v>
      </c>
      <c r="DE29" s="3" t="s">
        <v>1643</v>
      </c>
      <c r="DF29" s="5" t="s">
        <v>1643</v>
      </c>
      <c r="DG29" s="13" t="s">
        <v>1643</v>
      </c>
      <c r="DH29" s="3" t="s">
        <v>1643</v>
      </c>
      <c r="DI29" s="3" t="s">
        <v>1643</v>
      </c>
      <c r="DJ29" s="5" t="s">
        <v>1643</v>
      </c>
      <c r="DK29" s="13" t="s">
        <v>1643</v>
      </c>
      <c r="DL29" s="3" t="s">
        <v>1643</v>
      </c>
      <c r="DM29" s="3" t="s">
        <v>1643</v>
      </c>
      <c r="DN29" s="5" t="s">
        <v>1643</v>
      </c>
      <c r="DO29" s="13" t="s">
        <v>1643</v>
      </c>
      <c r="DP29" s="5" t="s">
        <v>1643</v>
      </c>
      <c r="DQ29" s="13" t="s">
        <v>1643</v>
      </c>
      <c r="DR29" s="3" t="s">
        <v>1643</v>
      </c>
      <c r="DS29" s="3" t="s">
        <v>1643</v>
      </c>
      <c r="DT29" s="5" t="s">
        <v>1643</v>
      </c>
      <c r="DU29" s="13" t="s">
        <v>1643</v>
      </c>
      <c r="DV29" s="3" t="s">
        <v>1643</v>
      </c>
      <c r="DW29" s="3" t="s">
        <v>1643</v>
      </c>
      <c r="DX29" s="3" t="s">
        <v>1643</v>
      </c>
      <c r="DY29" s="5" t="s">
        <v>1643</v>
      </c>
      <c r="DZ29" s="13" t="s">
        <v>1643</v>
      </c>
      <c r="EA29" s="3" t="s">
        <v>1643</v>
      </c>
      <c r="EB29" s="3" t="s">
        <v>1643</v>
      </c>
      <c r="EC29" s="3" t="s">
        <v>1643</v>
      </c>
      <c r="ED29" s="3" t="s">
        <v>1643</v>
      </c>
      <c r="EE29" s="3" t="s">
        <v>1643</v>
      </c>
      <c r="EF29" s="5" t="s">
        <v>1643</v>
      </c>
      <c r="EG29" s="13" t="s">
        <v>1643</v>
      </c>
      <c r="EH29" s="3" t="s">
        <v>1643</v>
      </c>
      <c r="EI29" s="3" t="s">
        <v>1643</v>
      </c>
      <c r="EJ29" s="3" t="s">
        <v>1643</v>
      </c>
      <c r="EK29" s="3" t="s">
        <v>1643</v>
      </c>
      <c r="EL29" s="20" t="s">
        <v>1643</v>
      </c>
      <c r="EM29" s="13" t="s">
        <v>1643</v>
      </c>
      <c r="EN29" s="3" t="s">
        <v>1643</v>
      </c>
      <c r="EO29" s="3" t="s">
        <v>1643</v>
      </c>
      <c r="EP29" s="3" t="s">
        <v>1643</v>
      </c>
      <c r="EQ29" s="3" t="s">
        <v>1643</v>
      </c>
      <c r="ER29" s="3" t="s">
        <v>1643</v>
      </c>
      <c r="ES29" s="3" t="s">
        <v>1643</v>
      </c>
      <c r="ET29" s="3" t="s">
        <v>1643</v>
      </c>
      <c r="EU29" s="3" t="s">
        <v>1643</v>
      </c>
      <c r="EV29" s="3" t="s">
        <v>1643</v>
      </c>
      <c r="EW29" s="3" t="s">
        <v>1643</v>
      </c>
      <c r="EX29" s="3" t="s">
        <v>1643</v>
      </c>
      <c r="EY29" s="3" t="s">
        <v>1643</v>
      </c>
      <c r="EZ29" s="5" t="s">
        <v>1643</v>
      </c>
      <c r="FA29" s="8" t="s">
        <v>1643</v>
      </c>
      <c r="FB29" s="3" t="s">
        <v>1643</v>
      </c>
      <c r="FC29" s="3" t="s">
        <v>1643</v>
      </c>
      <c r="FD29" s="3" t="s">
        <v>1643</v>
      </c>
      <c r="FE29" s="3" t="s">
        <v>1643</v>
      </c>
      <c r="FF29" s="3" t="s">
        <v>1643</v>
      </c>
      <c r="FG29" s="3" t="s">
        <v>1643</v>
      </c>
      <c r="FH29" s="3" t="s">
        <v>1643</v>
      </c>
      <c r="FI29" s="5" t="s">
        <v>1643</v>
      </c>
      <c r="FJ29" s="8" t="s">
        <v>1643</v>
      </c>
      <c r="FK29" s="3" t="s">
        <v>1643</v>
      </c>
      <c r="FL29" s="3" t="s">
        <v>1643</v>
      </c>
      <c r="FM29" s="5" t="s">
        <v>1643</v>
      </c>
      <c r="FN29" s="8" t="s">
        <v>1643</v>
      </c>
      <c r="FO29" s="3" t="s">
        <v>1643</v>
      </c>
      <c r="FP29" s="3" t="s">
        <v>1643</v>
      </c>
      <c r="FQ29" s="5" t="s">
        <v>1643</v>
      </c>
      <c r="FR29" s="16" t="s">
        <v>1643</v>
      </c>
      <c r="FS29" s="13" t="s">
        <v>1643</v>
      </c>
      <c r="FT29" s="3" t="s">
        <v>1643</v>
      </c>
      <c r="FU29" s="3" t="s">
        <v>1643</v>
      </c>
      <c r="FV29" s="3" t="s">
        <v>1643</v>
      </c>
      <c r="FW29" s="20" t="s">
        <v>1643</v>
      </c>
      <c r="FX29" s="13" t="s">
        <v>1643</v>
      </c>
      <c r="FY29" s="3" t="s">
        <v>1643</v>
      </c>
      <c r="FZ29" s="3" t="s">
        <v>1643</v>
      </c>
      <c r="GA29" s="3" t="s">
        <v>1643</v>
      </c>
      <c r="GB29" s="3" t="s">
        <v>1643</v>
      </c>
      <c r="GC29" s="3" t="s">
        <v>1643</v>
      </c>
      <c r="GD29" s="3" t="s">
        <v>1643</v>
      </c>
      <c r="GE29" s="3" t="s">
        <v>1643</v>
      </c>
      <c r="GF29" s="3" t="s">
        <v>1643</v>
      </c>
      <c r="GG29" s="3" t="s">
        <v>1643</v>
      </c>
      <c r="GH29" s="20" t="s">
        <v>1643</v>
      </c>
      <c r="GI29" s="18" t="s">
        <v>1643</v>
      </c>
      <c r="GJ29" s="8" t="s">
        <v>1643</v>
      </c>
      <c r="GK29" s="3" t="s">
        <v>1643</v>
      </c>
      <c r="GL29" s="3" t="s">
        <v>1643</v>
      </c>
      <c r="GM29" s="3" t="s">
        <v>1643</v>
      </c>
      <c r="GN29" s="3" t="s">
        <v>1643</v>
      </c>
      <c r="GO29" s="3" t="s">
        <v>1643</v>
      </c>
      <c r="GP29" s="3" t="s">
        <v>1643</v>
      </c>
      <c r="GQ29" s="3" t="s">
        <v>1643</v>
      </c>
      <c r="GR29" s="3" t="s">
        <v>1643</v>
      </c>
      <c r="GS29" s="20" t="s">
        <v>1643</v>
      </c>
      <c r="GT29" s="13" t="s">
        <v>1643</v>
      </c>
      <c r="GU29" s="3" t="s">
        <v>1643</v>
      </c>
      <c r="GV29" s="3" t="s">
        <v>1643</v>
      </c>
      <c r="GW29" s="3" t="s">
        <v>1643</v>
      </c>
      <c r="GX29" s="3" t="s">
        <v>1643</v>
      </c>
      <c r="GY29" s="3" t="s">
        <v>1643</v>
      </c>
      <c r="GZ29" s="3" t="s">
        <v>1643</v>
      </c>
      <c r="HA29" s="3" t="s">
        <v>1643</v>
      </c>
      <c r="HB29" s="3" t="s">
        <v>1643</v>
      </c>
      <c r="HC29" s="3" t="s">
        <v>1643</v>
      </c>
      <c r="HD29" s="3" t="s">
        <v>1643</v>
      </c>
      <c r="HE29" s="3" t="s">
        <v>1643</v>
      </c>
      <c r="HF29" s="3" t="s">
        <v>1643</v>
      </c>
      <c r="HG29" s="3" t="s">
        <v>1643</v>
      </c>
      <c r="HH29" s="3" t="s">
        <v>1643</v>
      </c>
      <c r="HI29" s="5" t="s">
        <v>1643</v>
      </c>
      <c r="HJ29" s="13" t="s">
        <v>1643</v>
      </c>
      <c r="HK29" s="3" t="s">
        <v>1643</v>
      </c>
      <c r="HL29" s="3" t="s">
        <v>1643</v>
      </c>
      <c r="HM29" s="3" t="s">
        <v>1643</v>
      </c>
      <c r="HN29" s="3" t="s">
        <v>1643</v>
      </c>
      <c r="HO29" s="3" t="s">
        <v>1643</v>
      </c>
      <c r="HP29" s="3" t="s">
        <v>1643</v>
      </c>
      <c r="HQ29" s="5" t="s">
        <v>1643</v>
      </c>
      <c r="HR29" s="13" t="s">
        <v>1643</v>
      </c>
      <c r="HS29" s="3" t="s">
        <v>1643</v>
      </c>
      <c r="HT29" s="3" t="s">
        <v>1643</v>
      </c>
      <c r="HU29" s="3" t="s">
        <v>1643</v>
      </c>
      <c r="HV29" s="3" t="s">
        <v>1643</v>
      </c>
      <c r="HW29" s="3" t="s">
        <v>1643</v>
      </c>
      <c r="HX29" s="3" t="s">
        <v>1643</v>
      </c>
      <c r="HY29" s="3" t="s">
        <v>1643</v>
      </c>
      <c r="HZ29" s="3" t="s">
        <v>1643</v>
      </c>
      <c r="IA29" s="3" t="s">
        <v>1643</v>
      </c>
      <c r="IB29" s="5" t="s">
        <v>1643</v>
      </c>
      <c r="IC29" s="13" t="s">
        <v>1643</v>
      </c>
      <c r="ID29" s="3" t="s">
        <v>1643</v>
      </c>
      <c r="IE29" s="3" t="s">
        <v>1643</v>
      </c>
      <c r="IF29" s="3" t="s">
        <v>1643</v>
      </c>
      <c r="IG29" s="3" t="s">
        <v>1643</v>
      </c>
      <c r="IH29" s="3" t="s">
        <v>1643</v>
      </c>
      <c r="II29" s="3" t="s">
        <v>1643</v>
      </c>
      <c r="IJ29" s="3" t="s">
        <v>1643</v>
      </c>
      <c r="IK29" s="3" t="s">
        <v>1643</v>
      </c>
      <c r="IL29" s="3" t="s">
        <v>1643</v>
      </c>
      <c r="IM29" s="3" t="s">
        <v>1643</v>
      </c>
      <c r="IN29" s="3" t="s">
        <v>1643</v>
      </c>
      <c r="IO29" s="3" t="s">
        <v>1643</v>
      </c>
      <c r="IP29" s="3" t="s">
        <v>1643</v>
      </c>
      <c r="IQ29" s="3" t="s">
        <v>1643</v>
      </c>
      <c r="IR29" s="3" t="s">
        <v>1643</v>
      </c>
      <c r="IS29" s="3" t="s">
        <v>1643</v>
      </c>
      <c r="IT29" s="3" t="s">
        <v>1643</v>
      </c>
      <c r="IU29" s="3" t="s">
        <v>1643</v>
      </c>
      <c r="IV29" s="3" t="s">
        <v>1643</v>
      </c>
      <c r="IW29" s="3" t="s">
        <v>1643</v>
      </c>
      <c r="IX29" s="3" t="s">
        <v>1643</v>
      </c>
      <c r="IY29" s="3" t="s">
        <v>1643</v>
      </c>
      <c r="IZ29" s="3" t="s">
        <v>1643</v>
      </c>
      <c r="JA29" s="3" t="s">
        <v>1643</v>
      </c>
      <c r="JB29" s="3" t="s">
        <v>1643</v>
      </c>
      <c r="JC29" s="3" t="s">
        <v>1643</v>
      </c>
      <c r="JD29" s="3" t="s">
        <v>1643</v>
      </c>
      <c r="JE29" s="3" t="s">
        <v>1643</v>
      </c>
      <c r="JF29" s="3" t="s">
        <v>1643</v>
      </c>
      <c r="JG29" s="3" t="s">
        <v>1643</v>
      </c>
      <c r="JH29" s="3" t="s">
        <v>1643</v>
      </c>
      <c r="JI29" s="3" t="s">
        <v>1643</v>
      </c>
      <c r="JJ29" s="3" t="s">
        <v>1643</v>
      </c>
      <c r="JK29" s="3" t="s">
        <v>1643</v>
      </c>
      <c r="JL29" s="3" t="s">
        <v>1643</v>
      </c>
      <c r="JM29" s="3" t="s">
        <v>1643</v>
      </c>
      <c r="JN29" s="3" t="s">
        <v>1643</v>
      </c>
      <c r="JO29" s="3" t="s">
        <v>1643</v>
      </c>
      <c r="JP29" s="3" t="s">
        <v>1643</v>
      </c>
      <c r="JQ29" s="3" t="s">
        <v>1643</v>
      </c>
      <c r="JR29" s="3" t="s">
        <v>1643</v>
      </c>
      <c r="JS29" s="3" t="s">
        <v>1643</v>
      </c>
      <c r="JT29" s="3" t="s">
        <v>1643</v>
      </c>
      <c r="JU29" s="3" t="s">
        <v>1643</v>
      </c>
      <c r="JV29" s="3" t="s">
        <v>1643</v>
      </c>
      <c r="JW29" s="3" t="s">
        <v>1643</v>
      </c>
      <c r="JX29" s="3" t="s">
        <v>1643</v>
      </c>
      <c r="JY29" s="3" t="s">
        <v>1643</v>
      </c>
      <c r="JZ29" s="3" t="s">
        <v>1643</v>
      </c>
      <c r="KA29" s="3" t="s">
        <v>1643</v>
      </c>
      <c r="KB29" s="3" t="s">
        <v>1643</v>
      </c>
      <c r="KC29" s="3" t="s">
        <v>1643</v>
      </c>
      <c r="KD29" s="3" t="s">
        <v>1643</v>
      </c>
      <c r="KE29" s="3" t="s">
        <v>1643</v>
      </c>
      <c r="KF29" s="3" t="s">
        <v>1643</v>
      </c>
      <c r="KG29" s="3" t="s">
        <v>1643</v>
      </c>
      <c r="KH29" s="3" t="s">
        <v>1643</v>
      </c>
      <c r="KI29" s="3" t="s">
        <v>1643</v>
      </c>
      <c r="KJ29" s="3" t="s">
        <v>1643</v>
      </c>
      <c r="KK29" s="3" t="s">
        <v>1643</v>
      </c>
      <c r="KL29" s="3" t="s">
        <v>1643</v>
      </c>
      <c r="KM29" s="3" t="s">
        <v>1643</v>
      </c>
      <c r="KN29" s="3" t="s">
        <v>1643</v>
      </c>
      <c r="KO29" s="5" t="s">
        <v>1643</v>
      </c>
      <c r="KP29" s="8" t="s">
        <v>1643</v>
      </c>
      <c r="KQ29" s="3" t="s">
        <v>1643</v>
      </c>
      <c r="KR29" s="3" t="s">
        <v>1643</v>
      </c>
      <c r="KS29" s="3" t="s">
        <v>1643</v>
      </c>
      <c r="KT29" s="3" t="s">
        <v>1643</v>
      </c>
      <c r="KU29" s="3" t="s">
        <v>1643</v>
      </c>
      <c r="KV29" s="20" t="s">
        <v>1643</v>
      </c>
      <c r="KW29" s="13" t="s">
        <v>1643</v>
      </c>
      <c r="KX29" s="3" t="s">
        <v>1643</v>
      </c>
      <c r="KY29" s="3" t="s">
        <v>1643</v>
      </c>
      <c r="KZ29" s="3" t="s">
        <v>1643</v>
      </c>
      <c r="LA29" s="3" t="s">
        <v>1643</v>
      </c>
      <c r="LB29" s="3" t="s">
        <v>1643</v>
      </c>
      <c r="LC29" s="3" t="s">
        <v>1643</v>
      </c>
      <c r="LD29" s="3" t="s">
        <v>1643</v>
      </c>
      <c r="LE29" s="3" t="s">
        <v>1643</v>
      </c>
      <c r="LF29" s="3" t="s">
        <v>1643</v>
      </c>
      <c r="LG29" s="3" t="s">
        <v>1643</v>
      </c>
      <c r="LH29" s="3" t="s">
        <v>1643</v>
      </c>
      <c r="LI29" s="3" t="s">
        <v>1643</v>
      </c>
      <c r="LJ29" s="3" t="s">
        <v>1643</v>
      </c>
      <c r="LK29" s="3" t="s">
        <v>1643</v>
      </c>
      <c r="LL29" s="3" t="s">
        <v>1643</v>
      </c>
      <c r="LM29" s="3" t="s">
        <v>1643</v>
      </c>
      <c r="LN29" s="3" t="s">
        <v>1643</v>
      </c>
      <c r="LO29" s="3" t="s">
        <v>1643</v>
      </c>
      <c r="LP29" s="3" t="s">
        <v>1643</v>
      </c>
      <c r="LQ29" s="3" t="s">
        <v>1643</v>
      </c>
      <c r="LR29" s="3" t="s">
        <v>1643</v>
      </c>
      <c r="LS29" s="3" t="s">
        <v>1643</v>
      </c>
      <c r="LT29" s="3" t="s">
        <v>1643</v>
      </c>
      <c r="LU29" s="3" t="s">
        <v>1643</v>
      </c>
      <c r="LV29" s="3" t="s">
        <v>1643</v>
      </c>
      <c r="LW29" s="3" t="s">
        <v>1643</v>
      </c>
      <c r="LX29" s="3" t="s">
        <v>1643</v>
      </c>
      <c r="LY29" s="3" t="s">
        <v>1643</v>
      </c>
      <c r="LZ29" s="3" t="s">
        <v>1643</v>
      </c>
      <c r="MA29" s="3" t="s">
        <v>1643</v>
      </c>
      <c r="MB29" s="3" t="s">
        <v>1643</v>
      </c>
      <c r="MC29" s="3" t="s">
        <v>1643</v>
      </c>
      <c r="MD29" s="3" t="s">
        <v>1643</v>
      </c>
      <c r="ME29" s="3" t="s">
        <v>1643</v>
      </c>
      <c r="MF29" s="20" t="s">
        <v>1643</v>
      </c>
      <c r="MG29" s="13"/>
      <c r="MH29" s="3"/>
      <c r="MI29" s="5"/>
      <c r="MJ29" s="18" t="s">
        <v>1643</v>
      </c>
      <c r="MK29" s="13" t="s">
        <v>1643</v>
      </c>
      <c r="ML29" s="3" t="s">
        <v>1643</v>
      </c>
      <c r="MM29" s="3" t="s">
        <v>1643</v>
      </c>
      <c r="MN29" s="3" t="s">
        <v>1643</v>
      </c>
      <c r="MO29" s="3" t="s">
        <v>1643</v>
      </c>
      <c r="MP29" s="3" t="s">
        <v>1643</v>
      </c>
      <c r="MQ29" s="3" t="s">
        <v>1643</v>
      </c>
      <c r="MR29" s="3" t="s">
        <v>1643</v>
      </c>
      <c r="MS29" s="3" t="s">
        <v>1643</v>
      </c>
      <c r="MT29" s="5" t="s">
        <v>1643</v>
      </c>
      <c r="MU29" s="8" t="s">
        <v>1643</v>
      </c>
      <c r="MV29" s="3" t="s">
        <v>1643</v>
      </c>
      <c r="MW29" s="3" t="s">
        <v>1643</v>
      </c>
      <c r="MX29" s="3" t="s">
        <v>1643</v>
      </c>
      <c r="MY29" s="20" t="s">
        <v>1643</v>
      </c>
      <c r="MZ29" s="13" t="s">
        <v>1643</v>
      </c>
      <c r="NA29" s="5" t="s">
        <v>1643</v>
      </c>
      <c r="NB29" s="13" t="s">
        <v>1643</v>
      </c>
      <c r="NC29" s="5" t="s">
        <v>1643</v>
      </c>
      <c r="ND29" s="13" t="s">
        <v>1643</v>
      </c>
      <c r="NE29" s="3" t="s">
        <v>1643</v>
      </c>
      <c r="NF29" s="3" t="s">
        <v>1643</v>
      </c>
      <c r="NG29" s="3" t="s">
        <v>1643</v>
      </c>
      <c r="NH29" s="3" t="s">
        <v>1643</v>
      </c>
      <c r="NI29" s="5" t="s">
        <v>1643</v>
      </c>
      <c r="NJ29" s="13" t="s">
        <v>1643</v>
      </c>
      <c r="NK29" s="3"/>
      <c r="NL29" s="3" t="s">
        <v>1643</v>
      </c>
      <c r="NM29" s="3" t="s">
        <v>1643</v>
      </c>
      <c r="NN29" s="3" t="s">
        <v>1643</v>
      </c>
      <c r="NO29" s="3" t="s">
        <v>1643</v>
      </c>
      <c r="NP29" s="3" t="s">
        <v>1643</v>
      </c>
      <c r="NQ29" s="5" t="s">
        <v>1643</v>
      </c>
      <c r="NR29" s="8" t="s">
        <v>1643</v>
      </c>
      <c r="NS29" s="8" t="s">
        <v>1643</v>
      </c>
      <c r="NT29" s="3" t="s">
        <v>1643</v>
      </c>
      <c r="NU29" s="3" t="s">
        <v>1643</v>
      </c>
      <c r="NV29" s="3" t="s">
        <v>1643</v>
      </c>
      <c r="NW29" s="3" t="s">
        <v>1643</v>
      </c>
      <c r="NX29" s="5" t="s">
        <v>1643</v>
      </c>
      <c r="NY29" s="13" t="s">
        <v>1643</v>
      </c>
      <c r="NZ29" s="8" t="s">
        <v>1643</v>
      </c>
      <c r="OA29" s="3" t="s">
        <v>1643</v>
      </c>
      <c r="OB29" s="3" t="s">
        <v>1643</v>
      </c>
      <c r="OC29" s="3" t="s">
        <v>1643</v>
      </c>
      <c r="OD29" s="3" t="s">
        <v>1643</v>
      </c>
      <c r="OE29" s="5" t="s">
        <v>1643</v>
      </c>
      <c r="OF29" s="13" t="s">
        <v>1643</v>
      </c>
      <c r="OG29" s="8" t="s">
        <v>1643</v>
      </c>
      <c r="OH29" s="3" t="s">
        <v>1643</v>
      </c>
      <c r="OI29" s="3" t="s">
        <v>1643</v>
      </c>
      <c r="OJ29" s="3" t="s">
        <v>1643</v>
      </c>
      <c r="OK29" s="3" t="s">
        <v>1643</v>
      </c>
      <c r="OL29" s="20" t="s">
        <v>1643</v>
      </c>
      <c r="OM29" s="13" t="s">
        <v>1643</v>
      </c>
      <c r="ON29" s="3" t="s">
        <v>1643</v>
      </c>
      <c r="OO29" s="3" t="s">
        <v>1643</v>
      </c>
      <c r="OP29" s="3" t="s">
        <v>1643</v>
      </c>
      <c r="OQ29" s="3" t="s">
        <v>1643</v>
      </c>
      <c r="OR29" s="3" t="s">
        <v>1643</v>
      </c>
      <c r="OS29" s="3" t="s">
        <v>1643</v>
      </c>
      <c r="OT29" s="3" t="s">
        <v>1643</v>
      </c>
      <c r="OU29" s="20" t="s">
        <v>1643</v>
      </c>
      <c r="OV29" s="13" t="s">
        <v>1643</v>
      </c>
      <c r="OW29" s="3"/>
      <c r="OX29" s="3" t="s">
        <v>1643</v>
      </c>
      <c r="OY29" s="3" t="s">
        <v>1643</v>
      </c>
      <c r="OZ29" s="3" t="s">
        <v>1643</v>
      </c>
      <c r="PA29" s="5" t="s">
        <v>1643</v>
      </c>
      <c r="PB29" s="8" t="s">
        <v>1643</v>
      </c>
      <c r="PC29" s="8" t="s">
        <v>1643</v>
      </c>
      <c r="PD29" s="3" t="s">
        <v>1643</v>
      </c>
      <c r="PE29" s="3" t="s">
        <v>1643</v>
      </c>
      <c r="PF29" s="5" t="s">
        <v>1643</v>
      </c>
      <c r="PG29" s="13" t="s">
        <v>1643</v>
      </c>
      <c r="PH29" s="3" t="s">
        <v>1643</v>
      </c>
      <c r="PI29" s="3" t="s">
        <v>1643</v>
      </c>
      <c r="PJ29" s="3" t="s">
        <v>1643</v>
      </c>
      <c r="PK29" s="3" t="s">
        <v>1643</v>
      </c>
      <c r="PL29" s="3" t="s">
        <v>1643</v>
      </c>
      <c r="PM29" s="3" t="s">
        <v>1643</v>
      </c>
      <c r="PN29" s="3" t="s">
        <v>1643</v>
      </c>
      <c r="PO29" s="20" t="s">
        <v>1643</v>
      </c>
      <c r="PP29" s="13" t="s">
        <v>1643</v>
      </c>
      <c r="PQ29" s="3" t="s">
        <v>1643</v>
      </c>
      <c r="PR29" s="3" t="s">
        <v>1643</v>
      </c>
      <c r="PS29" s="3" t="s">
        <v>1643</v>
      </c>
      <c r="PT29" s="3" t="s">
        <v>1643</v>
      </c>
      <c r="PU29" s="5" t="s">
        <v>1643</v>
      </c>
      <c r="PV29" s="13" t="s">
        <v>1643</v>
      </c>
      <c r="PW29" s="3" t="s">
        <v>1643</v>
      </c>
      <c r="PX29" s="3" t="s">
        <v>1643</v>
      </c>
      <c r="PY29" s="3" t="s">
        <v>1643</v>
      </c>
      <c r="PZ29" s="5" t="s">
        <v>1643</v>
      </c>
      <c r="QA29" s="13" t="s">
        <v>1643</v>
      </c>
      <c r="QB29" s="3" t="s">
        <v>1643</v>
      </c>
      <c r="QC29" s="3" t="s">
        <v>1643</v>
      </c>
      <c r="QD29" s="3" t="s">
        <v>1643</v>
      </c>
      <c r="QE29" s="3" t="s">
        <v>1643</v>
      </c>
      <c r="QF29" s="3" t="s">
        <v>1643</v>
      </c>
      <c r="QG29" s="3" t="s">
        <v>1643</v>
      </c>
      <c r="QH29" s="3" t="s">
        <v>1643</v>
      </c>
      <c r="QI29" s="5" t="s">
        <v>1643</v>
      </c>
      <c r="QJ29" s="13" t="s">
        <v>1643</v>
      </c>
      <c r="QK29" s="3" t="s">
        <v>1643</v>
      </c>
      <c r="QL29" s="3" t="s">
        <v>1643</v>
      </c>
      <c r="QM29" s="3" t="s">
        <v>1643</v>
      </c>
      <c r="QN29" s="3" t="s">
        <v>1643</v>
      </c>
      <c r="QO29" s="3" t="s">
        <v>1643</v>
      </c>
      <c r="QP29" s="20" t="s">
        <v>1643</v>
      </c>
      <c r="QQ29" s="13" t="s">
        <v>1643</v>
      </c>
      <c r="QR29" s="3" t="s">
        <v>1643</v>
      </c>
      <c r="QS29" s="3" t="s">
        <v>1643</v>
      </c>
      <c r="QT29" s="3" t="s">
        <v>1643</v>
      </c>
      <c r="QU29" s="20" t="s">
        <v>1643</v>
      </c>
      <c r="QV29" s="16" t="s">
        <v>1643</v>
      </c>
      <c r="QW29" s="13" t="s">
        <v>1643</v>
      </c>
      <c r="QX29" s="3" t="s">
        <v>1643</v>
      </c>
      <c r="QY29" s="3" t="s">
        <v>1643</v>
      </c>
      <c r="QZ29" s="3" t="s">
        <v>1643</v>
      </c>
      <c r="RA29" s="3" t="s">
        <v>1643</v>
      </c>
      <c r="RB29" s="3" t="s">
        <v>1643</v>
      </c>
      <c r="RC29" s="3" t="s">
        <v>1643</v>
      </c>
      <c r="RD29" s="3" t="s">
        <v>1643</v>
      </c>
      <c r="RE29" s="3" t="s">
        <v>1643</v>
      </c>
      <c r="RF29" s="3" t="s">
        <v>1643</v>
      </c>
      <c r="RG29" s="3" t="s">
        <v>1643</v>
      </c>
      <c r="RH29" s="3" t="s">
        <v>1643</v>
      </c>
      <c r="RI29" s="3" t="s">
        <v>1643</v>
      </c>
      <c r="RJ29" s="3" t="s">
        <v>1643</v>
      </c>
      <c r="RK29" s="3" t="s">
        <v>1643</v>
      </c>
      <c r="RL29" s="3" t="s">
        <v>1643</v>
      </c>
      <c r="RM29" s="3" t="s">
        <v>1643</v>
      </c>
      <c r="RN29" s="3" t="s">
        <v>1643</v>
      </c>
      <c r="RO29" s="3" t="s">
        <v>1643</v>
      </c>
      <c r="RP29" s="3" t="s">
        <v>1643</v>
      </c>
      <c r="RQ29" s="3" t="s">
        <v>1643</v>
      </c>
      <c r="RR29" s="3" t="s">
        <v>1643</v>
      </c>
      <c r="RS29" s="3" t="s">
        <v>1643</v>
      </c>
      <c r="RT29" s="3" t="s">
        <v>1643</v>
      </c>
      <c r="RU29" s="3" t="s">
        <v>1643</v>
      </c>
      <c r="RV29" s="3" t="s">
        <v>1643</v>
      </c>
      <c r="RW29" s="3" t="s">
        <v>1643</v>
      </c>
      <c r="RX29" s="3" t="s">
        <v>1643</v>
      </c>
      <c r="RY29" s="3" t="s">
        <v>1643</v>
      </c>
      <c r="RZ29" s="3" t="s">
        <v>1643</v>
      </c>
      <c r="SA29" s="3" t="s">
        <v>1643</v>
      </c>
      <c r="SB29" s="3" t="s">
        <v>1643</v>
      </c>
      <c r="SC29" s="3" t="s">
        <v>1643</v>
      </c>
      <c r="SD29" s="3" t="s">
        <v>1643</v>
      </c>
      <c r="SE29" s="3" t="s">
        <v>1643</v>
      </c>
      <c r="SF29" s="3" t="s">
        <v>1643</v>
      </c>
      <c r="SG29" s="3" t="s">
        <v>1643</v>
      </c>
      <c r="SH29" s="3" t="s">
        <v>1643</v>
      </c>
      <c r="SI29" s="3" t="s">
        <v>1643</v>
      </c>
      <c r="SJ29" s="3" t="s">
        <v>1643</v>
      </c>
      <c r="SK29" s="3" t="s">
        <v>1643</v>
      </c>
      <c r="SL29" s="3" t="s">
        <v>1643</v>
      </c>
      <c r="SM29" s="3" t="s">
        <v>1643</v>
      </c>
      <c r="SN29" s="3" t="s">
        <v>1643</v>
      </c>
      <c r="SO29" s="3" t="s">
        <v>1643</v>
      </c>
      <c r="SP29" s="20" t="s">
        <v>1643</v>
      </c>
      <c r="SQ29" s="13" t="s">
        <v>1643</v>
      </c>
      <c r="SR29" s="3" t="s">
        <v>1643</v>
      </c>
      <c r="SS29" s="3" t="s">
        <v>1643</v>
      </c>
      <c r="ST29" s="3" t="s">
        <v>1643</v>
      </c>
      <c r="SU29" s="3" t="s">
        <v>1643</v>
      </c>
      <c r="SV29" s="3" t="s">
        <v>1643</v>
      </c>
      <c r="SW29" s="3" t="s">
        <v>1643</v>
      </c>
      <c r="SX29" s="20" t="s">
        <v>1643</v>
      </c>
      <c r="SY29" s="13" t="s">
        <v>1643</v>
      </c>
      <c r="SZ29" s="3" t="s">
        <v>1643</v>
      </c>
      <c r="TA29" s="3" t="s">
        <v>1643</v>
      </c>
      <c r="TB29" s="3" t="s">
        <v>1643</v>
      </c>
      <c r="TC29" s="3" t="s">
        <v>1643</v>
      </c>
      <c r="TD29" s="3" t="s">
        <v>1643</v>
      </c>
      <c r="TE29" s="20" t="s">
        <v>1643</v>
      </c>
      <c r="TF29" s="13" t="s">
        <v>1643</v>
      </c>
      <c r="TG29" s="3" t="s">
        <v>1643</v>
      </c>
      <c r="TH29" s="3" t="s">
        <v>1643</v>
      </c>
      <c r="TI29" s="3" t="s">
        <v>1643</v>
      </c>
      <c r="TJ29" s="3" t="s">
        <v>1643</v>
      </c>
      <c r="TK29" s="3" t="s">
        <v>1643</v>
      </c>
      <c r="TL29" s="3" t="s">
        <v>1643</v>
      </c>
      <c r="TM29" s="3" t="s">
        <v>1643</v>
      </c>
      <c r="TN29" s="3" t="s">
        <v>1643</v>
      </c>
      <c r="TO29" s="3" t="s">
        <v>1643</v>
      </c>
      <c r="TP29" s="3" t="s">
        <v>1643</v>
      </c>
      <c r="TQ29" s="20" t="s">
        <v>1643</v>
      </c>
      <c r="TR29" s="13" t="s">
        <v>110</v>
      </c>
      <c r="TS29" s="3" t="s">
        <v>1643</v>
      </c>
      <c r="TT29" s="5" t="s">
        <v>110</v>
      </c>
      <c r="TU29" s="13" t="s">
        <v>127</v>
      </c>
      <c r="TV29" s="3" t="s">
        <v>130</v>
      </c>
      <c r="TW29" s="3" t="s">
        <v>131</v>
      </c>
      <c r="TX29" s="3" t="s">
        <v>128</v>
      </c>
      <c r="TY29" s="3" t="s">
        <v>132</v>
      </c>
      <c r="TZ29" s="3" t="s">
        <v>129</v>
      </c>
      <c r="UA29" s="3" t="s">
        <v>128</v>
      </c>
      <c r="UB29" s="3" t="s">
        <v>128</v>
      </c>
      <c r="UC29" s="3" t="s">
        <v>127</v>
      </c>
      <c r="UD29" s="3" t="s">
        <v>128</v>
      </c>
      <c r="UE29" s="3" t="s">
        <v>132</v>
      </c>
      <c r="UF29" s="3" t="s">
        <v>132</v>
      </c>
      <c r="UG29" s="3" t="s">
        <v>132</v>
      </c>
      <c r="UH29" s="3" t="s">
        <v>129</v>
      </c>
      <c r="UI29" s="3" t="s">
        <v>128</v>
      </c>
      <c r="UJ29" s="5" t="s">
        <v>1643</v>
      </c>
      <c r="UK29" s="13" t="s">
        <v>196</v>
      </c>
      <c r="UL29" s="3" t="s">
        <v>198</v>
      </c>
      <c r="UM29" s="3" t="s">
        <v>1643</v>
      </c>
      <c r="UN29" s="3" t="s">
        <v>201</v>
      </c>
      <c r="UO29" s="3" t="s">
        <v>1643</v>
      </c>
      <c r="UP29" s="3" t="s">
        <v>1643</v>
      </c>
      <c r="UQ29" s="3" t="s">
        <v>1643</v>
      </c>
      <c r="UR29" s="5" t="s">
        <v>1643</v>
      </c>
      <c r="US29" s="13" t="s">
        <v>231</v>
      </c>
      <c r="UT29" s="3" t="s">
        <v>232</v>
      </c>
      <c r="UU29" s="3" t="s">
        <v>233</v>
      </c>
      <c r="UV29" s="3" t="s">
        <v>234</v>
      </c>
      <c r="UW29" s="3" t="s">
        <v>235</v>
      </c>
      <c r="UX29" s="3" t="s">
        <v>1643</v>
      </c>
      <c r="UY29" s="3" t="s">
        <v>1643</v>
      </c>
      <c r="UZ29" s="5" t="s">
        <v>1643</v>
      </c>
      <c r="VA29" s="13" t="s">
        <v>127</v>
      </c>
      <c r="VB29" s="3" t="s">
        <v>127</v>
      </c>
      <c r="VC29" s="3" t="s">
        <v>127</v>
      </c>
      <c r="VD29" s="3" t="s">
        <v>127</v>
      </c>
      <c r="VE29" s="3" t="s">
        <v>128</v>
      </c>
      <c r="VF29" s="3" t="s">
        <v>128</v>
      </c>
      <c r="VG29" s="3" t="s">
        <v>132</v>
      </c>
      <c r="VH29" s="3" t="s">
        <v>128</v>
      </c>
      <c r="VI29" s="3" t="s">
        <v>128</v>
      </c>
      <c r="VJ29" s="3" t="s">
        <v>127</v>
      </c>
      <c r="VK29" s="3" t="s">
        <v>127</v>
      </c>
      <c r="VL29" s="3" t="s">
        <v>127</v>
      </c>
      <c r="VM29" s="3" t="s">
        <v>127</v>
      </c>
      <c r="VN29" s="3" t="s">
        <v>127</v>
      </c>
      <c r="VO29" s="3" t="s">
        <v>127</v>
      </c>
      <c r="VP29" s="3" t="s">
        <v>131</v>
      </c>
      <c r="VQ29" s="3" t="s">
        <v>129</v>
      </c>
      <c r="VR29" s="3" t="s">
        <v>131</v>
      </c>
      <c r="VS29" s="3" t="s">
        <v>131</v>
      </c>
      <c r="VT29" s="3" t="s">
        <v>129</v>
      </c>
      <c r="VU29" s="3" t="s">
        <v>130</v>
      </c>
      <c r="VV29" s="3" t="s">
        <v>132</v>
      </c>
      <c r="VW29" s="3" t="s">
        <v>131</v>
      </c>
      <c r="VX29" s="3" t="s">
        <v>132</v>
      </c>
      <c r="VY29" s="3" t="s">
        <v>132</v>
      </c>
      <c r="VZ29" s="3" t="s">
        <v>132</v>
      </c>
      <c r="WA29" s="3" t="s">
        <v>132</v>
      </c>
      <c r="WB29" s="3" t="s">
        <v>130</v>
      </c>
      <c r="WC29" s="3" t="s">
        <v>129</v>
      </c>
      <c r="WD29" s="3" t="s">
        <v>130</v>
      </c>
      <c r="WE29" s="3" t="s">
        <v>131</v>
      </c>
      <c r="WF29" s="3" t="s">
        <v>127</v>
      </c>
      <c r="WG29" s="3" t="s">
        <v>127</v>
      </c>
      <c r="WH29" s="3" t="s">
        <v>132</v>
      </c>
      <c r="WI29" s="3" t="s">
        <v>132</v>
      </c>
      <c r="WJ29" s="3" t="s">
        <v>129</v>
      </c>
      <c r="WK29" s="3" t="s">
        <v>131</v>
      </c>
      <c r="WL29" s="3" t="s">
        <v>132</v>
      </c>
      <c r="WM29" s="3" t="s">
        <v>132</v>
      </c>
      <c r="WN29" s="3" t="s">
        <v>131</v>
      </c>
      <c r="WO29" s="3" t="s">
        <v>131</v>
      </c>
      <c r="WP29" s="3" t="s">
        <v>131</v>
      </c>
      <c r="WQ29" s="3" t="s">
        <v>131</v>
      </c>
      <c r="WR29" s="3" t="s">
        <v>130</v>
      </c>
      <c r="WS29" s="3" t="s">
        <v>130</v>
      </c>
      <c r="WT29" s="3" t="s">
        <v>130</v>
      </c>
      <c r="WU29" s="3" t="s">
        <v>128</v>
      </c>
      <c r="WV29" s="3" t="s">
        <v>127</v>
      </c>
      <c r="WW29" s="3" t="s">
        <v>127</v>
      </c>
      <c r="WX29" s="3" t="s">
        <v>127</v>
      </c>
      <c r="WY29" s="3" t="s">
        <v>127</v>
      </c>
      <c r="WZ29" s="3" t="s">
        <v>127</v>
      </c>
      <c r="XA29" s="3" t="s">
        <v>132</v>
      </c>
      <c r="XB29" s="3" t="s">
        <v>132</v>
      </c>
      <c r="XC29" s="3" t="s">
        <v>129</v>
      </c>
      <c r="XD29" s="3" t="s">
        <v>129</v>
      </c>
      <c r="XE29" s="3" t="s">
        <v>128</v>
      </c>
      <c r="XF29" s="3" t="s">
        <v>127</v>
      </c>
      <c r="XG29" s="3" t="s">
        <v>127</v>
      </c>
      <c r="XH29" s="3" t="s">
        <v>127</v>
      </c>
      <c r="XI29" s="3" t="s">
        <v>127</v>
      </c>
      <c r="XJ29" s="3" t="s">
        <v>127</v>
      </c>
      <c r="XK29" s="3" t="s">
        <v>127</v>
      </c>
      <c r="XL29" s="3" t="s">
        <v>127</v>
      </c>
      <c r="XM29" s="5" t="s">
        <v>1643</v>
      </c>
      <c r="XN29" s="13" t="s">
        <v>353</v>
      </c>
      <c r="XO29" s="3" t="s">
        <v>354</v>
      </c>
      <c r="XP29" s="3" t="s">
        <v>355</v>
      </c>
      <c r="XQ29" s="3" t="s">
        <v>1643</v>
      </c>
      <c r="XR29" s="3" t="s">
        <v>1643</v>
      </c>
      <c r="XS29" s="3" t="s">
        <v>110</v>
      </c>
      <c r="XT29" s="5" t="s">
        <v>369</v>
      </c>
      <c r="XU29" s="13" t="s">
        <v>111</v>
      </c>
      <c r="XV29" s="3" t="s">
        <v>1643</v>
      </c>
      <c r="XW29" s="3" t="s">
        <v>1643</v>
      </c>
      <c r="XX29" s="3" t="s">
        <v>111</v>
      </c>
      <c r="XY29" s="3" t="s">
        <v>1643</v>
      </c>
      <c r="XZ29" s="3" t="s">
        <v>1643</v>
      </c>
      <c r="YA29" s="3" t="s">
        <v>111</v>
      </c>
      <c r="YB29" s="3" t="s">
        <v>1643</v>
      </c>
      <c r="YC29" s="3" t="s">
        <v>1643</v>
      </c>
      <c r="YD29" s="3" t="s">
        <v>111</v>
      </c>
      <c r="YE29" s="3" t="s">
        <v>1643</v>
      </c>
      <c r="YF29" s="3" t="s">
        <v>1643</v>
      </c>
      <c r="YG29" s="3" t="s">
        <v>1643</v>
      </c>
      <c r="YH29" s="3" t="s">
        <v>111</v>
      </c>
      <c r="YI29" s="3" t="s">
        <v>1643</v>
      </c>
      <c r="YJ29" s="3" t="s">
        <v>1643</v>
      </c>
      <c r="YK29" s="3" t="s">
        <v>110</v>
      </c>
      <c r="YL29" s="3" t="s">
        <v>111</v>
      </c>
      <c r="YM29" s="3" t="s">
        <v>1643</v>
      </c>
      <c r="YN29" s="3" t="s">
        <v>110</v>
      </c>
      <c r="YO29" s="3" t="s">
        <v>111</v>
      </c>
      <c r="YP29" s="3" t="s">
        <v>1643</v>
      </c>
      <c r="YQ29" s="3" t="s">
        <v>111</v>
      </c>
      <c r="YR29" s="3" t="s">
        <v>1643</v>
      </c>
      <c r="YS29" s="3" t="s">
        <v>1643</v>
      </c>
      <c r="YT29" s="3" t="s">
        <v>110</v>
      </c>
      <c r="YU29" s="3" t="s">
        <v>111</v>
      </c>
      <c r="YV29" s="3" t="s">
        <v>1643</v>
      </c>
      <c r="YW29" s="3" t="s">
        <v>110</v>
      </c>
      <c r="YX29" s="3" t="s">
        <v>449</v>
      </c>
      <c r="YY29" s="3" t="s">
        <v>111</v>
      </c>
      <c r="YZ29" s="3" t="s">
        <v>1643</v>
      </c>
      <c r="ZA29" s="3" t="s">
        <v>111</v>
      </c>
      <c r="ZB29" s="3" t="s">
        <v>1643</v>
      </c>
      <c r="ZC29" s="3" t="s">
        <v>1643</v>
      </c>
      <c r="ZD29" s="5" t="s">
        <v>1643</v>
      </c>
      <c r="ZE29" s="3" t="s">
        <v>464</v>
      </c>
      <c r="ZF29" s="3" t="s">
        <v>462</v>
      </c>
      <c r="ZG29" s="5"/>
      <c r="ZH29" s="18" t="s">
        <v>110</v>
      </c>
      <c r="ZI29" s="13" t="s">
        <v>1643</v>
      </c>
      <c r="ZJ29" s="3" t="s">
        <v>484</v>
      </c>
      <c r="ZK29" s="3" t="s">
        <v>1643</v>
      </c>
      <c r="ZL29" s="3" t="s">
        <v>1643</v>
      </c>
      <c r="ZM29" s="3" t="s">
        <v>1643</v>
      </c>
      <c r="ZN29" s="3" t="s">
        <v>1643</v>
      </c>
      <c r="ZO29" s="3" t="s">
        <v>1643</v>
      </c>
      <c r="ZP29" s="3" t="s">
        <v>497</v>
      </c>
      <c r="ZQ29" s="3" t="s">
        <v>498</v>
      </c>
      <c r="ZR29" s="5" t="s">
        <v>1643</v>
      </c>
      <c r="ZS29" s="13" t="s">
        <v>110</v>
      </c>
      <c r="ZT29" s="3" t="s">
        <v>110</v>
      </c>
      <c r="ZU29" s="3" t="s">
        <v>110</v>
      </c>
      <c r="ZV29" s="3" t="s">
        <v>110</v>
      </c>
      <c r="ZW29" s="3" t="s">
        <v>110</v>
      </c>
      <c r="ZX29" s="3" t="s">
        <v>1643</v>
      </c>
      <c r="ZY29" s="3" t="s">
        <v>1643</v>
      </c>
      <c r="ZZ29" s="3" t="s">
        <v>1643</v>
      </c>
      <c r="AAA29" s="5" t="s">
        <v>1643</v>
      </c>
      <c r="AAB29" s="13" t="s">
        <v>111</v>
      </c>
      <c r="AAC29" s="5" t="s">
        <v>1643</v>
      </c>
      <c r="AAD29" s="13" t="s">
        <v>524</v>
      </c>
      <c r="AAE29" s="3" t="s">
        <v>110</v>
      </c>
      <c r="AAF29" s="3" t="s">
        <v>110</v>
      </c>
      <c r="AAG29" s="3" t="s">
        <v>111</v>
      </c>
      <c r="AAH29" s="3" t="s">
        <v>111</v>
      </c>
      <c r="AAI29" s="3" t="s">
        <v>111</v>
      </c>
      <c r="AAJ29" s="5" t="s">
        <v>111</v>
      </c>
      <c r="AAK29" s="13" t="s">
        <v>111</v>
      </c>
      <c r="AAL29" s="13" t="s">
        <v>1643</v>
      </c>
      <c r="AAM29" s="3" t="s">
        <v>1643</v>
      </c>
      <c r="AAN29" s="3" t="s">
        <v>1643</v>
      </c>
      <c r="AAO29" s="3" t="s">
        <v>1643</v>
      </c>
      <c r="AAP29" s="3" t="s">
        <v>1643</v>
      </c>
      <c r="AAQ29" s="20"/>
      <c r="AAR29" s="5" t="s">
        <v>1643</v>
      </c>
      <c r="AAS29" s="13" t="s">
        <v>1643</v>
      </c>
      <c r="AAT29" s="3" t="s">
        <v>1643</v>
      </c>
      <c r="AAU29" s="3" t="s">
        <v>1643</v>
      </c>
      <c r="AAV29" s="3" t="s">
        <v>1643</v>
      </c>
      <c r="AAW29" s="3" t="s">
        <v>1643</v>
      </c>
      <c r="AAX29" s="3" t="s">
        <v>1643</v>
      </c>
      <c r="AAY29" s="5" t="s">
        <v>1643</v>
      </c>
      <c r="AAZ29" s="13" t="s">
        <v>1643</v>
      </c>
      <c r="ABA29" s="3" t="s">
        <v>1643</v>
      </c>
      <c r="ABB29" s="3" t="s">
        <v>1643</v>
      </c>
      <c r="ABC29" s="3" t="s">
        <v>1643</v>
      </c>
      <c r="ABD29" s="3" t="s">
        <v>1643</v>
      </c>
      <c r="ABE29" s="3" t="s">
        <v>1643</v>
      </c>
      <c r="ABF29" s="5" t="s">
        <v>1643</v>
      </c>
      <c r="ABG29" s="13" t="s">
        <v>1643</v>
      </c>
      <c r="ABH29" s="3" t="s">
        <v>1643</v>
      </c>
      <c r="ABI29" s="3" t="s">
        <v>1643</v>
      </c>
      <c r="ABJ29" s="3" t="s">
        <v>1643</v>
      </c>
      <c r="ABK29" s="3" t="s">
        <v>1643</v>
      </c>
      <c r="ABL29" s="3" t="s">
        <v>1643</v>
      </c>
      <c r="ABM29" s="5" t="s">
        <v>1643</v>
      </c>
      <c r="ABN29" s="13" t="s">
        <v>1643</v>
      </c>
      <c r="ABO29" s="3" t="s">
        <v>1643</v>
      </c>
      <c r="ABP29" s="3" t="s">
        <v>1643</v>
      </c>
      <c r="ABQ29" s="3" t="s">
        <v>1643</v>
      </c>
      <c r="ABR29" s="3" t="s">
        <v>1643</v>
      </c>
      <c r="ABS29" s="3" t="s">
        <v>1643</v>
      </c>
      <c r="ABT29" s="3" t="s">
        <v>1643</v>
      </c>
      <c r="ABU29" s="3" t="s">
        <v>1643</v>
      </c>
      <c r="ABV29" s="5" t="s">
        <v>1643</v>
      </c>
      <c r="ABW29" s="13" t="s">
        <v>111</v>
      </c>
      <c r="ABX29" s="3" t="s">
        <v>1643</v>
      </c>
      <c r="ABY29" s="3" t="s">
        <v>1643</v>
      </c>
      <c r="ABZ29" s="3" t="s">
        <v>1643</v>
      </c>
      <c r="ACA29" s="3" t="s">
        <v>1643</v>
      </c>
      <c r="ACB29" s="5" t="s">
        <v>1643</v>
      </c>
      <c r="ACC29" s="13" t="s">
        <v>1643</v>
      </c>
      <c r="ACD29" s="3" t="s">
        <v>1643</v>
      </c>
      <c r="ACE29" s="3" t="s">
        <v>1643</v>
      </c>
      <c r="ACF29" s="3" t="s">
        <v>1643</v>
      </c>
      <c r="ACG29" s="5"/>
      <c r="ACH29" s="13" t="s">
        <v>1643</v>
      </c>
      <c r="ACI29" s="3" t="s">
        <v>1643</v>
      </c>
      <c r="ACJ29" s="3" t="s">
        <v>1643</v>
      </c>
      <c r="ACK29" s="3" t="s">
        <v>1643</v>
      </c>
      <c r="ACL29" s="5" t="s">
        <v>1643</v>
      </c>
      <c r="ACM29" s="13" t="s">
        <v>1643</v>
      </c>
      <c r="ACN29" s="3" t="s">
        <v>1643</v>
      </c>
      <c r="ACO29" s="3" t="s">
        <v>1643</v>
      </c>
      <c r="ACP29" s="3" t="s">
        <v>1643</v>
      </c>
      <c r="ACQ29" s="3" t="s">
        <v>1643</v>
      </c>
      <c r="ACR29" s="3" t="s">
        <v>1643</v>
      </c>
      <c r="ACS29" s="3" t="s">
        <v>1643</v>
      </c>
      <c r="ACT29" s="3" t="s">
        <v>1643</v>
      </c>
      <c r="ACU29" s="20" t="s">
        <v>1643</v>
      </c>
      <c r="ACV29" s="13" t="s">
        <v>110</v>
      </c>
      <c r="ACW29" s="3" t="s">
        <v>546</v>
      </c>
      <c r="ACX29" s="3" t="s">
        <v>1643</v>
      </c>
      <c r="ACY29" s="3" t="s">
        <v>1643</v>
      </c>
      <c r="ACZ29" s="3" t="s">
        <v>1643</v>
      </c>
      <c r="ADA29" s="5" t="s">
        <v>1643</v>
      </c>
      <c r="ADB29" s="13" t="s">
        <v>1643</v>
      </c>
      <c r="ADC29" s="8" t="s">
        <v>1643</v>
      </c>
      <c r="ADD29" s="3" t="s">
        <v>1643</v>
      </c>
      <c r="ADE29" s="3" t="s">
        <v>1643</v>
      </c>
      <c r="ADF29" s="5" t="s">
        <v>1643</v>
      </c>
      <c r="ADG29" s="13" t="s">
        <v>1643</v>
      </c>
      <c r="ADH29" s="8" t="s">
        <v>1643</v>
      </c>
      <c r="ADI29" s="3" t="s">
        <v>1643</v>
      </c>
      <c r="ADJ29" s="3" t="s">
        <v>1643</v>
      </c>
      <c r="ADK29" s="5" t="s">
        <v>1643</v>
      </c>
      <c r="ADL29" s="13" t="s">
        <v>1643</v>
      </c>
      <c r="ADM29" s="8" t="s">
        <v>1643</v>
      </c>
      <c r="ADN29" s="3" t="s">
        <v>1643</v>
      </c>
      <c r="ADO29" s="3" t="s">
        <v>1643</v>
      </c>
      <c r="ADP29" s="5" t="s">
        <v>1643</v>
      </c>
      <c r="ADQ29" s="13" t="s">
        <v>1643</v>
      </c>
      <c r="ADR29" s="3" t="s">
        <v>1643</v>
      </c>
      <c r="ADS29" s="3" t="s">
        <v>140</v>
      </c>
      <c r="ADT29" s="3" t="s">
        <v>1643</v>
      </c>
      <c r="ADU29" s="3" t="s">
        <v>1643</v>
      </c>
      <c r="ADV29" s="3" t="s">
        <v>1643</v>
      </c>
      <c r="ADW29" s="3" t="s">
        <v>1643</v>
      </c>
      <c r="ADX29" s="3" t="s">
        <v>1643</v>
      </c>
      <c r="ADY29" s="5" t="s">
        <v>1643</v>
      </c>
      <c r="ADZ29" s="13" t="s">
        <v>1643</v>
      </c>
      <c r="AEA29" s="3" t="s">
        <v>584</v>
      </c>
      <c r="AEB29" s="3" t="s">
        <v>1643</v>
      </c>
      <c r="AEC29" s="3" t="s">
        <v>1643</v>
      </c>
      <c r="AED29" s="3" t="s">
        <v>1643</v>
      </c>
      <c r="AEE29" s="3" t="s">
        <v>1643</v>
      </c>
      <c r="AEF29" s="5" t="s">
        <v>1643</v>
      </c>
      <c r="AEG29" s="13" t="s">
        <v>111</v>
      </c>
      <c r="AEH29" s="3" t="s">
        <v>1643</v>
      </c>
      <c r="AEI29" s="3" t="s">
        <v>111</v>
      </c>
      <c r="AEJ29" s="3" t="s">
        <v>1643</v>
      </c>
      <c r="AEK29" s="5" t="s">
        <v>1643</v>
      </c>
      <c r="AEL29" s="18" t="s">
        <v>111</v>
      </c>
    </row>
    <row r="30" spans="1:818" ht="87" x14ac:dyDescent="0.35">
      <c r="A30" s="1">
        <v>45620.301863425928</v>
      </c>
      <c r="B30" s="2">
        <v>45620.317083333335</v>
      </c>
      <c r="C30" s="4">
        <v>100</v>
      </c>
      <c r="D30" s="4">
        <v>1314</v>
      </c>
      <c r="E30" s="3" t="s">
        <v>1640</v>
      </c>
      <c r="F30" s="2">
        <v>45620.317101238426</v>
      </c>
      <c r="G30" s="3" t="s">
        <v>1710</v>
      </c>
      <c r="H30" s="4">
        <v>1</v>
      </c>
      <c r="I30" s="3" t="s">
        <v>1642</v>
      </c>
      <c r="J30" s="3" t="s">
        <v>1642</v>
      </c>
      <c r="K30" s="3" t="s">
        <v>1642</v>
      </c>
      <c r="L30" s="3" t="s">
        <v>1642</v>
      </c>
      <c r="M30" s="3" t="s">
        <v>1642</v>
      </c>
      <c r="N30" s="3" t="s">
        <v>1642</v>
      </c>
      <c r="O30" s="3" t="s">
        <v>111</v>
      </c>
      <c r="P30" s="3" t="s">
        <v>110</v>
      </c>
      <c r="Q30" s="3" t="s">
        <v>7</v>
      </c>
      <c r="R30" s="20" t="s">
        <v>110</v>
      </c>
      <c r="S30" s="127">
        <v>46</v>
      </c>
      <c r="T30" s="124"/>
      <c r="U30" s="3"/>
      <c r="V30" s="3" t="s">
        <v>20</v>
      </c>
      <c r="W30" s="3" t="s">
        <v>111</v>
      </c>
      <c r="X30" s="3" t="s">
        <v>45</v>
      </c>
      <c r="Y30" s="3" t="s">
        <v>63</v>
      </c>
      <c r="Z30" s="3" t="s">
        <v>16</v>
      </c>
      <c r="AA30" s="405">
        <v>179</v>
      </c>
      <c r="AB30" s="3" t="s">
        <v>25</v>
      </c>
      <c r="AC30" s="3" t="s">
        <v>110</v>
      </c>
      <c r="AD30" s="3" t="s">
        <v>1643</v>
      </c>
      <c r="AE30" s="13" t="s">
        <v>1643</v>
      </c>
      <c r="AF30" s="20" t="s">
        <v>1643</v>
      </c>
      <c r="AG30" s="18" t="s">
        <v>1643</v>
      </c>
      <c r="AH30" s="13"/>
      <c r="AI30" s="31"/>
      <c r="AJ30" s="13" t="s">
        <v>1643</v>
      </c>
      <c r="AK30" s="3" t="s">
        <v>1643</v>
      </c>
      <c r="AL30" s="3" t="s">
        <v>1643</v>
      </c>
      <c r="AM30" s="3" t="s">
        <v>1643</v>
      </c>
      <c r="AN30" s="3" t="s">
        <v>1643</v>
      </c>
      <c r="AO30" s="3" t="s">
        <v>1643</v>
      </c>
      <c r="AP30" s="3" t="s">
        <v>1643</v>
      </c>
      <c r="AQ30" s="3" t="s">
        <v>1643</v>
      </c>
      <c r="AR30" s="3" t="s">
        <v>1643</v>
      </c>
      <c r="AS30" s="3" t="s">
        <v>1643</v>
      </c>
      <c r="AT30" s="3" t="s">
        <v>1643</v>
      </c>
      <c r="AU30" s="3" t="s">
        <v>1643</v>
      </c>
      <c r="AV30" s="3" t="s">
        <v>1643</v>
      </c>
      <c r="AW30" s="3" t="s">
        <v>1643</v>
      </c>
      <c r="AX30" s="3" t="s">
        <v>1643</v>
      </c>
      <c r="AY30" s="3" t="s">
        <v>1643</v>
      </c>
      <c r="AZ30" s="3" t="s">
        <v>1643</v>
      </c>
      <c r="BA30" s="3" t="s">
        <v>1643</v>
      </c>
      <c r="BB30" s="3" t="s">
        <v>1643</v>
      </c>
      <c r="BC30" s="3" t="s">
        <v>1643</v>
      </c>
      <c r="BD30" s="3" t="s">
        <v>1643</v>
      </c>
      <c r="BE30" s="3" t="s">
        <v>1643</v>
      </c>
      <c r="BF30" s="3" t="s">
        <v>1643</v>
      </c>
      <c r="BG30" s="3" t="s">
        <v>1643</v>
      </c>
      <c r="BH30" s="3" t="s">
        <v>1643</v>
      </c>
      <c r="BI30" s="3" t="s">
        <v>1643</v>
      </c>
      <c r="BJ30" s="3" t="s">
        <v>1643</v>
      </c>
      <c r="BK30" s="3" t="s">
        <v>1643</v>
      </c>
      <c r="BL30" s="3" t="s">
        <v>1643</v>
      </c>
      <c r="BM30" s="3" t="s">
        <v>1643</v>
      </c>
      <c r="BN30" s="3" t="s">
        <v>1643</v>
      </c>
      <c r="BO30" s="3" t="s">
        <v>1643</v>
      </c>
      <c r="BP30" s="3" t="s">
        <v>1643</v>
      </c>
      <c r="BQ30" s="3" t="s">
        <v>1643</v>
      </c>
      <c r="BR30" s="3" t="s">
        <v>1643</v>
      </c>
      <c r="BS30" s="3" t="s">
        <v>1643</v>
      </c>
      <c r="BT30" s="3" t="s">
        <v>1643</v>
      </c>
      <c r="BU30" s="3" t="s">
        <v>1643</v>
      </c>
      <c r="BV30" s="3" t="s">
        <v>1643</v>
      </c>
      <c r="BW30" s="3" t="s">
        <v>1643</v>
      </c>
      <c r="BX30" s="3" t="s">
        <v>1643</v>
      </c>
      <c r="BY30" s="3" t="s">
        <v>1643</v>
      </c>
      <c r="BZ30" s="20" t="s">
        <v>1643</v>
      </c>
      <c r="CA30" s="8" t="s">
        <v>1643</v>
      </c>
      <c r="CB30" s="3" t="s">
        <v>1643</v>
      </c>
      <c r="CC30" s="3" t="s">
        <v>1643</v>
      </c>
      <c r="CD30" s="3" t="s">
        <v>1643</v>
      </c>
      <c r="CE30" s="3" t="s">
        <v>1643</v>
      </c>
      <c r="CF30" s="3" t="s">
        <v>1643</v>
      </c>
      <c r="CG30" s="3" t="s">
        <v>1643</v>
      </c>
      <c r="CH30" s="3" t="s">
        <v>1643</v>
      </c>
      <c r="CI30" s="3" t="s">
        <v>1643</v>
      </c>
      <c r="CJ30" s="3" t="s">
        <v>1643</v>
      </c>
      <c r="CK30" s="3" t="s">
        <v>1643</v>
      </c>
      <c r="CL30" s="3" t="s">
        <v>1643</v>
      </c>
      <c r="CM30" s="3" t="s">
        <v>1643</v>
      </c>
      <c r="CN30" s="3" t="s">
        <v>1643</v>
      </c>
      <c r="CO30" s="3" t="s">
        <v>1643</v>
      </c>
      <c r="CP30" s="5" t="s">
        <v>1643</v>
      </c>
      <c r="CQ30" s="13" t="s">
        <v>1643</v>
      </c>
      <c r="CR30" s="3" t="s">
        <v>1643</v>
      </c>
      <c r="CS30" s="3" t="s">
        <v>1643</v>
      </c>
      <c r="CT30" s="3" t="s">
        <v>1643</v>
      </c>
      <c r="CU30" s="3" t="s">
        <v>1643</v>
      </c>
      <c r="CV30" s="3" t="s">
        <v>1643</v>
      </c>
      <c r="CW30" s="3" t="s">
        <v>1643</v>
      </c>
      <c r="CX30" s="5" t="s">
        <v>1643</v>
      </c>
      <c r="CY30" s="13" t="s">
        <v>1643</v>
      </c>
      <c r="CZ30" s="3" t="s">
        <v>1643</v>
      </c>
      <c r="DA30" s="3" t="s">
        <v>1643</v>
      </c>
      <c r="DB30" s="3" t="s">
        <v>1643</v>
      </c>
      <c r="DC30" s="3" t="s">
        <v>1643</v>
      </c>
      <c r="DD30" s="3" t="s">
        <v>1643</v>
      </c>
      <c r="DE30" s="3" t="s">
        <v>1643</v>
      </c>
      <c r="DF30" s="5" t="s">
        <v>1643</v>
      </c>
      <c r="DG30" s="13" t="s">
        <v>1643</v>
      </c>
      <c r="DH30" s="3" t="s">
        <v>1643</v>
      </c>
      <c r="DI30" s="3" t="s">
        <v>1643</v>
      </c>
      <c r="DJ30" s="5" t="s">
        <v>1643</v>
      </c>
      <c r="DK30" s="13" t="s">
        <v>1643</v>
      </c>
      <c r="DL30" s="3" t="s">
        <v>1643</v>
      </c>
      <c r="DM30" s="3" t="s">
        <v>1643</v>
      </c>
      <c r="DN30" s="5" t="s">
        <v>1643</v>
      </c>
      <c r="DO30" s="13" t="s">
        <v>1643</v>
      </c>
      <c r="DP30" s="5" t="s">
        <v>1643</v>
      </c>
      <c r="DQ30" s="13" t="s">
        <v>1643</v>
      </c>
      <c r="DR30" s="3" t="s">
        <v>1643</v>
      </c>
      <c r="DS30" s="3" t="s">
        <v>1643</v>
      </c>
      <c r="DT30" s="5" t="s">
        <v>1643</v>
      </c>
      <c r="DU30" s="13" t="s">
        <v>1643</v>
      </c>
      <c r="DV30" s="3" t="s">
        <v>1643</v>
      </c>
      <c r="DW30" s="3" t="s">
        <v>1643</v>
      </c>
      <c r="DX30" s="3" t="s">
        <v>1643</v>
      </c>
      <c r="DY30" s="5" t="s">
        <v>1643</v>
      </c>
      <c r="DZ30" s="13" t="s">
        <v>1643</v>
      </c>
      <c r="EA30" s="3" t="s">
        <v>1643</v>
      </c>
      <c r="EB30" s="3" t="s">
        <v>1643</v>
      </c>
      <c r="EC30" s="3" t="s">
        <v>1643</v>
      </c>
      <c r="ED30" s="3" t="s">
        <v>1643</v>
      </c>
      <c r="EE30" s="3" t="s">
        <v>1643</v>
      </c>
      <c r="EF30" s="5" t="s">
        <v>1643</v>
      </c>
      <c r="EG30" s="13" t="s">
        <v>1643</v>
      </c>
      <c r="EH30" s="3" t="s">
        <v>1643</v>
      </c>
      <c r="EI30" s="3" t="s">
        <v>1643</v>
      </c>
      <c r="EJ30" s="3" t="s">
        <v>1643</v>
      </c>
      <c r="EK30" s="3" t="s">
        <v>1643</v>
      </c>
      <c r="EL30" s="20" t="s">
        <v>1643</v>
      </c>
      <c r="EM30" s="13" t="s">
        <v>1643</v>
      </c>
      <c r="EN30" s="3" t="s">
        <v>1643</v>
      </c>
      <c r="EO30" s="3" t="s">
        <v>1643</v>
      </c>
      <c r="EP30" s="3" t="s">
        <v>1643</v>
      </c>
      <c r="EQ30" s="3" t="s">
        <v>1643</v>
      </c>
      <c r="ER30" s="3" t="s">
        <v>1643</v>
      </c>
      <c r="ES30" s="3" t="s">
        <v>1643</v>
      </c>
      <c r="ET30" s="3" t="s">
        <v>1643</v>
      </c>
      <c r="EU30" s="3" t="s">
        <v>1643</v>
      </c>
      <c r="EV30" s="3" t="s">
        <v>1643</v>
      </c>
      <c r="EW30" s="3" t="s">
        <v>1643</v>
      </c>
      <c r="EX30" s="3" t="s">
        <v>1643</v>
      </c>
      <c r="EY30" s="3" t="s">
        <v>1643</v>
      </c>
      <c r="EZ30" s="5" t="s">
        <v>1643</v>
      </c>
      <c r="FA30" s="8" t="s">
        <v>1643</v>
      </c>
      <c r="FB30" s="3" t="s">
        <v>1643</v>
      </c>
      <c r="FC30" s="3" t="s">
        <v>1643</v>
      </c>
      <c r="FD30" s="3" t="s">
        <v>1643</v>
      </c>
      <c r="FE30" s="3" t="s">
        <v>1643</v>
      </c>
      <c r="FF30" s="3" t="s">
        <v>1643</v>
      </c>
      <c r="FG30" s="3" t="s">
        <v>1643</v>
      </c>
      <c r="FH30" s="3" t="s">
        <v>1643</v>
      </c>
      <c r="FI30" s="5" t="s">
        <v>1643</v>
      </c>
      <c r="FJ30" s="8" t="s">
        <v>1643</v>
      </c>
      <c r="FK30" s="3" t="s">
        <v>1643</v>
      </c>
      <c r="FL30" s="3" t="s">
        <v>1643</v>
      </c>
      <c r="FM30" s="5" t="s">
        <v>1643</v>
      </c>
      <c r="FN30" s="8" t="s">
        <v>1643</v>
      </c>
      <c r="FO30" s="3" t="s">
        <v>1643</v>
      </c>
      <c r="FP30" s="3" t="s">
        <v>1643</v>
      </c>
      <c r="FQ30" s="5" t="s">
        <v>1643</v>
      </c>
      <c r="FR30" s="16" t="s">
        <v>1643</v>
      </c>
      <c r="FS30" s="13" t="s">
        <v>1643</v>
      </c>
      <c r="FT30" s="3" t="s">
        <v>1643</v>
      </c>
      <c r="FU30" s="3" t="s">
        <v>1643</v>
      </c>
      <c r="FV30" s="3" t="s">
        <v>1643</v>
      </c>
      <c r="FW30" s="20" t="s">
        <v>1643</v>
      </c>
      <c r="FX30" s="13" t="s">
        <v>1643</v>
      </c>
      <c r="FY30" s="3" t="s">
        <v>1643</v>
      </c>
      <c r="FZ30" s="3" t="s">
        <v>1643</v>
      </c>
      <c r="GA30" s="3" t="s">
        <v>1643</v>
      </c>
      <c r="GB30" s="3" t="s">
        <v>1643</v>
      </c>
      <c r="GC30" s="3" t="s">
        <v>1643</v>
      </c>
      <c r="GD30" s="3" t="s">
        <v>1643</v>
      </c>
      <c r="GE30" s="3" t="s">
        <v>1643</v>
      </c>
      <c r="GF30" s="3" t="s">
        <v>1643</v>
      </c>
      <c r="GG30" s="3" t="s">
        <v>1643</v>
      </c>
      <c r="GH30" s="20" t="s">
        <v>1643</v>
      </c>
      <c r="GI30" s="18" t="s">
        <v>1643</v>
      </c>
      <c r="GJ30" s="8" t="s">
        <v>1643</v>
      </c>
      <c r="GK30" s="3" t="s">
        <v>1643</v>
      </c>
      <c r="GL30" s="3" t="s">
        <v>1643</v>
      </c>
      <c r="GM30" s="3" t="s">
        <v>1643</v>
      </c>
      <c r="GN30" s="3" t="s">
        <v>1643</v>
      </c>
      <c r="GO30" s="3" t="s">
        <v>1643</v>
      </c>
      <c r="GP30" s="3" t="s">
        <v>1643</v>
      </c>
      <c r="GQ30" s="3" t="s">
        <v>1643</v>
      </c>
      <c r="GR30" s="3" t="s">
        <v>1643</v>
      </c>
      <c r="GS30" s="20" t="s">
        <v>1643</v>
      </c>
      <c r="GT30" s="13" t="s">
        <v>1643</v>
      </c>
      <c r="GU30" s="3" t="s">
        <v>1643</v>
      </c>
      <c r="GV30" s="3" t="s">
        <v>1643</v>
      </c>
      <c r="GW30" s="3" t="s">
        <v>1643</v>
      </c>
      <c r="GX30" s="3" t="s">
        <v>1643</v>
      </c>
      <c r="GY30" s="3" t="s">
        <v>1643</v>
      </c>
      <c r="GZ30" s="3" t="s">
        <v>1643</v>
      </c>
      <c r="HA30" s="3" t="s">
        <v>1643</v>
      </c>
      <c r="HB30" s="3" t="s">
        <v>1643</v>
      </c>
      <c r="HC30" s="3" t="s">
        <v>1643</v>
      </c>
      <c r="HD30" s="3" t="s">
        <v>1643</v>
      </c>
      <c r="HE30" s="3" t="s">
        <v>1643</v>
      </c>
      <c r="HF30" s="3" t="s">
        <v>1643</v>
      </c>
      <c r="HG30" s="3" t="s">
        <v>1643</v>
      </c>
      <c r="HH30" s="3" t="s">
        <v>1643</v>
      </c>
      <c r="HI30" s="5" t="s">
        <v>1643</v>
      </c>
      <c r="HJ30" s="13" t="s">
        <v>1643</v>
      </c>
      <c r="HK30" s="3" t="s">
        <v>1643</v>
      </c>
      <c r="HL30" s="3" t="s">
        <v>1643</v>
      </c>
      <c r="HM30" s="3" t="s">
        <v>1643</v>
      </c>
      <c r="HN30" s="3" t="s">
        <v>1643</v>
      </c>
      <c r="HO30" s="3" t="s">
        <v>1643</v>
      </c>
      <c r="HP30" s="3" t="s">
        <v>1643</v>
      </c>
      <c r="HQ30" s="5" t="s">
        <v>1643</v>
      </c>
      <c r="HR30" s="13" t="s">
        <v>1643</v>
      </c>
      <c r="HS30" s="3" t="s">
        <v>1643</v>
      </c>
      <c r="HT30" s="3" t="s">
        <v>1643</v>
      </c>
      <c r="HU30" s="3" t="s">
        <v>1643</v>
      </c>
      <c r="HV30" s="3" t="s">
        <v>1643</v>
      </c>
      <c r="HW30" s="3" t="s">
        <v>1643</v>
      </c>
      <c r="HX30" s="3" t="s">
        <v>1643</v>
      </c>
      <c r="HY30" s="3" t="s">
        <v>1643</v>
      </c>
      <c r="HZ30" s="3" t="s">
        <v>1643</v>
      </c>
      <c r="IA30" s="3" t="s">
        <v>1643</v>
      </c>
      <c r="IB30" s="5" t="s">
        <v>1643</v>
      </c>
      <c r="IC30" s="13" t="s">
        <v>1643</v>
      </c>
      <c r="ID30" s="3" t="s">
        <v>1643</v>
      </c>
      <c r="IE30" s="3" t="s">
        <v>1643</v>
      </c>
      <c r="IF30" s="3" t="s">
        <v>1643</v>
      </c>
      <c r="IG30" s="3" t="s">
        <v>1643</v>
      </c>
      <c r="IH30" s="3" t="s">
        <v>1643</v>
      </c>
      <c r="II30" s="3" t="s">
        <v>1643</v>
      </c>
      <c r="IJ30" s="3" t="s">
        <v>1643</v>
      </c>
      <c r="IK30" s="3" t="s">
        <v>1643</v>
      </c>
      <c r="IL30" s="3" t="s">
        <v>1643</v>
      </c>
      <c r="IM30" s="3" t="s">
        <v>1643</v>
      </c>
      <c r="IN30" s="3" t="s">
        <v>1643</v>
      </c>
      <c r="IO30" s="3" t="s">
        <v>1643</v>
      </c>
      <c r="IP30" s="3" t="s">
        <v>1643</v>
      </c>
      <c r="IQ30" s="3" t="s">
        <v>1643</v>
      </c>
      <c r="IR30" s="3" t="s">
        <v>1643</v>
      </c>
      <c r="IS30" s="3" t="s">
        <v>1643</v>
      </c>
      <c r="IT30" s="3" t="s">
        <v>1643</v>
      </c>
      <c r="IU30" s="3" t="s">
        <v>1643</v>
      </c>
      <c r="IV30" s="3" t="s">
        <v>1643</v>
      </c>
      <c r="IW30" s="3" t="s">
        <v>1643</v>
      </c>
      <c r="IX30" s="3" t="s">
        <v>1643</v>
      </c>
      <c r="IY30" s="3" t="s">
        <v>1643</v>
      </c>
      <c r="IZ30" s="3" t="s">
        <v>1643</v>
      </c>
      <c r="JA30" s="3" t="s">
        <v>1643</v>
      </c>
      <c r="JB30" s="3" t="s">
        <v>1643</v>
      </c>
      <c r="JC30" s="3" t="s">
        <v>1643</v>
      </c>
      <c r="JD30" s="3" t="s">
        <v>1643</v>
      </c>
      <c r="JE30" s="3" t="s">
        <v>1643</v>
      </c>
      <c r="JF30" s="3" t="s">
        <v>1643</v>
      </c>
      <c r="JG30" s="3" t="s">
        <v>1643</v>
      </c>
      <c r="JH30" s="3" t="s">
        <v>1643</v>
      </c>
      <c r="JI30" s="3" t="s">
        <v>1643</v>
      </c>
      <c r="JJ30" s="3" t="s">
        <v>1643</v>
      </c>
      <c r="JK30" s="3" t="s">
        <v>1643</v>
      </c>
      <c r="JL30" s="3" t="s">
        <v>1643</v>
      </c>
      <c r="JM30" s="3" t="s">
        <v>1643</v>
      </c>
      <c r="JN30" s="3" t="s">
        <v>1643</v>
      </c>
      <c r="JO30" s="3" t="s">
        <v>1643</v>
      </c>
      <c r="JP30" s="3" t="s">
        <v>1643</v>
      </c>
      <c r="JQ30" s="3" t="s">
        <v>1643</v>
      </c>
      <c r="JR30" s="3" t="s">
        <v>1643</v>
      </c>
      <c r="JS30" s="3" t="s">
        <v>1643</v>
      </c>
      <c r="JT30" s="3" t="s">
        <v>1643</v>
      </c>
      <c r="JU30" s="3" t="s">
        <v>1643</v>
      </c>
      <c r="JV30" s="3" t="s">
        <v>1643</v>
      </c>
      <c r="JW30" s="3" t="s">
        <v>1643</v>
      </c>
      <c r="JX30" s="3" t="s">
        <v>1643</v>
      </c>
      <c r="JY30" s="3" t="s">
        <v>1643</v>
      </c>
      <c r="JZ30" s="3" t="s">
        <v>1643</v>
      </c>
      <c r="KA30" s="3" t="s">
        <v>1643</v>
      </c>
      <c r="KB30" s="3" t="s">
        <v>1643</v>
      </c>
      <c r="KC30" s="3" t="s">
        <v>1643</v>
      </c>
      <c r="KD30" s="3" t="s">
        <v>1643</v>
      </c>
      <c r="KE30" s="3" t="s">
        <v>1643</v>
      </c>
      <c r="KF30" s="3" t="s">
        <v>1643</v>
      </c>
      <c r="KG30" s="3" t="s">
        <v>1643</v>
      </c>
      <c r="KH30" s="3" t="s">
        <v>1643</v>
      </c>
      <c r="KI30" s="3" t="s">
        <v>1643</v>
      </c>
      <c r="KJ30" s="3" t="s">
        <v>1643</v>
      </c>
      <c r="KK30" s="3" t="s">
        <v>1643</v>
      </c>
      <c r="KL30" s="3" t="s">
        <v>1643</v>
      </c>
      <c r="KM30" s="3" t="s">
        <v>1643</v>
      </c>
      <c r="KN30" s="3" t="s">
        <v>1643</v>
      </c>
      <c r="KO30" s="5" t="s">
        <v>1643</v>
      </c>
      <c r="KP30" s="8" t="s">
        <v>1643</v>
      </c>
      <c r="KQ30" s="3" t="s">
        <v>1643</v>
      </c>
      <c r="KR30" s="3" t="s">
        <v>1643</v>
      </c>
      <c r="KS30" s="3" t="s">
        <v>1643</v>
      </c>
      <c r="KT30" s="3" t="s">
        <v>1643</v>
      </c>
      <c r="KU30" s="3" t="s">
        <v>1643</v>
      </c>
      <c r="KV30" s="20" t="s">
        <v>1643</v>
      </c>
      <c r="KW30" s="13" t="s">
        <v>1643</v>
      </c>
      <c r="KX30" s="3" t="s">
        <v>1643</v>
      </c>
      <c r="KY30" s="3" t="s">
        <v>1643</v>
      </c>
      <c r="KZ30" s="3" t="s">
        <v>1643</v>
      </c>
      <c r="LA30" s="3" t="s">
        <v>1643</v>
      </c>
      <c r="LB30" s="3" t="s">
        <v>1643</v>
      </c>
      <c r="LC30" s="3" t="s">
        <v>1643</v>
      </c>
      <c r="LD30" s="3" t="s">
        <v>1643</v>
      </c>
      <c r="LE30" s="3" t="s">
        <v>1643</v>
      </c>
      <c r="LF30" s="3" t="s">
        <v>1643</v>
      </c>
      <c r="LG30" s="3" t="s">
        <v>1643</v>
      </c>
      <c r="LH30" s="3" t="s">
        <v>1643</v>
      </c>
      <c r="LI30" s="3" t="s">
        <v>1643</v>
      </c>
      <c r="LJ30" s="3" t="s">
        <v>1643</v>
      </c>
      <c r="LK30" s="3" t="s">
        <v>1643</v>
      </c>
      <c r="LL30" s="3" t="s">
        <v>1643</v>
      </c>
      <c r="LM30" s="3" t="s">
        <v>1643</v>
      </c>
      <c r="LN30" s="3" t="s">
        <v>1643</v>
      </c>
      <c r="LO30" s="3" t="s">
        <v>1643</v>
      </c>
      <c r="LP30" s="3" t="s">
        <v>1643</v>
      </c>
      <c r="LQ30" s="3" t="s">
        <v>1643</v>
      </c>
      <c r="LR30" s="3" t="s">
        <v>1643</v>
      </c>
      <c r="LS30" s="3" t="s">
        <v>1643</v>
      </c>
      <c r="LT30" s="3" t="s">
        <v>1643</v>
      </c>
      <c r="LU30" s="3" t="s">
        <v>1643</v>
      </c>
      <c r="LV30" s="3" t="s">
        <v>1643</v>
      </c>
      <c r="LW30" s="3" t="s">
        <v>1643</v>
      </c>
      <c r="LX30" s="3" t="s">
        <v>1643</v>
      </c>
      <c r="LY30" s="3" t="s">
        <v>1643</v>
      </c>
      <c r="LZ30" s="3" t="s">
        <v>1643</v>
      </c>
      <c r="MA30" s="3" t="s">
        <v>1643</v>
      </c>
      <c r="MB30" s="3" t="s">
        <v>1643</v>
      </c>
      <c r="MC30" s="3" t="s">
        <v>1643</v>
      </c>
      <c r="MD30" s="3" t="s">
        <v>1643</v>
      </c>
      <c r="ME30" s="3" t="s">
        <v>1643</v>
      </c>
      <c r="MF30" s="20" t="s">
        <v>1643</v>
      </c>
      <c r="MG30" s="13"/>
      <c r="MH30" s="3"/>
      <c r="MI30" s="5"/>
      <c r="MJ30" s="18" t="s">
        <v>1643</v>
      </c>
      <c r="MK30" s="13" t="s">
        <v>1643</v>
      </c>
      <c r="ML30" s="3" t="s">
        <v>1643</v>
      </c>
      <c r="MM30" s="3" t="s">
        <v>1643</v>
      </c>
      <c r="MN30" s="3" t="s">
        <v>1643</v>
      </c>
      <c r="MO30" s="3" t="s">
        <v>1643</v>
      </c>
      <c r="MP30" s="3" t="s">
        <v>1643</v>
      </c>
      <c r="MQ30" s="3" t="s">
        <v>1643</v>
      </c>
      <c r="MR30" s="3" t="s">
        <v>1643</v>
      </c>
      <c r="MS30" s="3" t="s">
        <v>1643</v>
      </c>
      <c r="MT30" s="5" t="s">
        <v>1643</v>
      </c>
      <c r="MU30" s="8" t="s">
        <v>1643</v>
      </c>
      <c r="MV30" s="3" t="s">
        <v>1643</v>
      </c>
      <c r="MW30" s="3" t="s">
        <v>1643</v>
      </c>
      <c r="MX30" s="3" t="s">
        <v>1643</v>
      </c>
      <c r="MY30" s="20" t="s">
        <v>1643</v>
      </c>
      <c r="MZ30" s="13" t="s">
        <v>1643</v>
      </c>
      <c r="NA30" s="5" t="s">
        <v>1643</v>
      </c>
      <c r="NB30" s="13" t="s">
        <v>1643</v>
      </c>
      <c r="NC30" s="5" t="s">
        <v>1643</v>
      </c>
      <c r="ND30" s="13" t="s">
        <v>1643</v>
      </c>
      <c r="NE30" s="3" t="s">
        <v>1643</v>
      </c>
      <c r="NF30" s="3" t="s">
        <v>1643</v>
      </c>
      <c r="NG30" s="3" t="s">
        <v>1643</v>
      </c>
      <c r="NH30" s="3" t="s">
        <v>1643</v>
      </c>
      <c r="NI30" s="5" t="s">
        <v>1643</v>
      </c>
      <c r="NJ30" s="13" t="s">
        <v>1643</v>
      </c>
      <c r="NK30" s="3"/>
      <c r="NL30" s="3" t="s">
        <v>1643</v>
      </c>
      <c r="NM30" s="3" t="s">
        <v>1643</v>
      </c>
      <c r="NN30" s="3" t="s">
        <v>1643</v>
      </c>
      <c r="NO30" s="3" t="s">
        <v>1643</v>
      </c>
      <c r="NP30" s="3" t="s">
        <v>1643</v>
      </c>
      <c r="NQ30" s="5" t="s">
        <v>1643</v>
      </c>
      <c r="NR30" s="8" t="s">
        <v>1643</v>
      </c>
      <c r="NS30" s="8" t="s">
        <v>1643</v>
      </c>
      <c r="NT30" s="3" t="s">
        <v>1643</v>
      </c>
      <c r="NU30" s="3" t="s">
        <v>1643</v>
      </c>
      <c r="NV30" s="3" t="s">
        <v>1643</v>
      </c>
      <c r="NW30" s="3" t="s">
        <v>1643</v>
      </c>
      <c r="NX30" s="5" t="s">
        <v>1643</v>
      </c>
      <c r="NY30" s="13" t="s">
        <v>1643</v>
      </c>
      <c r="NZ30" s="8" t="s">
        <v>1643</v>
      </c>
      <c r="OA30" s="3" t="s">
        <v>1643</v>
      </c>
      <c r="OB30" s="3" t="s">
        <v>1643</v>
      </c>
      <c r="OC30" s="3" t="s">
        <v>1643</v>
      </c>
      <c r="OD30" s="3" t="s">
        <v>1643</v>
      </c>
      <c r="OE30" s="5" t="s">
        <v>1643</v>
      </c>
      <c r="OF30" s="13" t="s">
        <v>1643</v>
      </c>
      <c r="OG30" s="8" t="s">
        <v>1643</v>
      </c>
      <c r="OH30" s="3" t="s">
        <v>1643</v>
      </c>
      <c r="OI30" s="3" t="s">
        <v>1643</v>
      </c>
      <c r="OJ30" s="3" t="s">
        <v>1643</v>
      </c>
      <c r="OK30" s="3" t="s">
        <v>1643</v>
      </c>
      <c r="OL30" s="20" t="s">
        <v>1643</v>
      </c>
      <c r="OM30" s="13" t="s">
        <v>1643</v>
      </c>
      <c r="ON30" s="3" t="s">
        <v>1643</v>
      </c>
      <c r="OO30" s="3" t="s">
        <v>1643</v>
      </c>
      <c r="OP30" s="3" t="s">
        <v>1643</v>
      </c>
      <c r="OQ30" s="3" t="s">
        <v>1643</v>
      </c>
      <c r="OR30" s="3" t="s">
        <v>1643</v>
      </c>
      <c r="OS30" s="3" t="s">
        <v>1643</v>
      </c>
      <c r="OT30" s="3" t="s">
        <v>1643</v>
      </c>
      <c r="OU30" s="20" t="s">
        <v>1643</v>
      </c>
      <c r="OV30" s="13" t="s">
        <v>1643</v>
      </c>
      <c r="OW30" s="3"/>
      <c r="OX30" s="3" t="s">
        <v>1643</v>
      </c>
      <c r="OY30" s="3" t="s">
        <v>1643</v>
      </c>
      <c r="OZ30" s="3" t="s">
        <v>1643</v>
      </c>
      <c r="PA30" s="5" t="s">
        <v>1643</v>
      </c>
      <c r="PB30" s="8" t="s">
        <v>1643</v>
      </c>
      <c r="PC30" s="8" t="s">
        <v>1643</v>
      </c>
      <c r="PD30" s="3" t="s">
        <v>1643</v>
      </c>
      <c r="PE30" s="3" t="s">
        <v>1643</v>
      </c>
      <c r="PF30" s="5" t="s">
        <v>1643</v>
      </c>
      <c r="PG30" s="13" t="s">
        <v>1643</v>
      </c>
      <c r="PH30" s="3" t="s">
        <v>1643</v>
      </c>
      <c r="PI30" s="3" t="s">
        <v>1643</v>
      </c>
      <c r="PJ30" s="3" t="s">
        <v>1643</v>
      </c>
      <c r="PK30" s="3" t="s">
        <v>1643</v>
      </c>
      <c r="PL30" s="3" t="s">
        <v>1643</v>
      </c>
      <c r="PM30" s="3" t="s">
        <v>1643</v>
      </c>
      <c r="PN30" s="3" t="s">
        <v>1643</v>
      </c>
      <c r="PO30" s="20" t="s">
        <v>1643</v>
      </c>
      <c r="PP30" s="13" t="s">
        <v>1643</v>
      </c>
      <c r="PQ30" s="3" t="s">
        <v>1643</v>
      </c>
      <c r="PR30" s="3" t="s">
        <v>1643</v>
      </c>
      <c r="PS30" s="3" t="s">
        <v>1643</v>
      </c>
      <c r="PT30" s="3" t="s">
        <v>1643</v>
      </c>
      <c r="PU30" s="5" t="s">
        <v>1643</v>
      </c>
      <c r="PV30" s="13" t="s">
        <v>1643</v>
      </c>
      <c r="PW30" s="3" t="s">
        <v>1643</v>
      </c>
      <c r="PX30" s="3" t="s">
        <v>1643</v>
      </c>
      <c r="PY30" s="3" t="s">
        <v>1643</v>
      </c>
      <c r="PZ30" s="5" t="s">
        <v>1643</v>
      </c>
      <c r="QA30" s="13" t="s">
        <v>1643</v>
      </c>
      <c r="QB30" s="3" t="s">
        <v>1643</v>
      </c>
      <c r="QC30" s="3" t="s">
        <v>1643</v>
      </c>
      <c r="QD30" s="3" t="s">
        <v>1643</v>
      </c>
      <c r="QE30" s="3" t="s">
        <v>1643</v>
      </c>
      <c r="QF30" s="3" t="s">
        <v>1643</v>
      </c>
      <c r="QG30" s="3" t="s">
        <v>1643</v>
      </c>
      <c r="QH30" s="3" t="s">
        <v>1643</v>
      </c>
      <c r="QI30" s="5" t="s">
        <v>1643</v>
      </c>
      <c r="QJ30" s="13" t="s">
        <v>1643</v>
      </c>
      <c r="QK30" s="3" t="s">
        <v>1643</v>
      </c>
      <c r="QL30" s="3" t="s">
        <v>1643</v>
      </c>
      <c r="QM30" s="3" t="s">
        <v>1643</v>
      </c>
      <c r="QN30" s="3" t="s">
        <v>1643</v>
      </c>
      <c r="QO30" s="3" t="s">
        <v>1643</v>
      </c>
      <c r="QP30" s="20" t="s">
        <v>1643</v>
      </c>
      <c r="QQ30" s="13" t="s">
        <v>1643</v>
      </c>
      <c r="QR30" s="3" t="s">
        <v>1643</v>
      </c>
      <c r="QS30" s="3" t="s">
        <v>1643</v>
      </c>
      <c r="QT30" s="3" t="s">
        <v>1643</v>
      </c>
      <c r="QU30" s="20" t="s">
        <v>1643</v>
      </c>
      <c r="QV30" s="16" t="s">
        <v>1643</v>
      </c>
      <c r="QW30" s="13" t="s">
        <v>1643</v>
      </c>
      <c r="QX30" s="3" t="s">
        <v>1643</v>
      </c>
      <c r="QY30" s="3" t="s">
        <v>1643</v>
      </c>
      <c r="QZ30" s="3" t="s">
        <v>1643</v>
      </c>
      <c r="RA30" s="3" t="s">
        <v>1643</v>
      </c>
      <c r="RB30" s="3" t="s">
        <v>1643</v>
      </c>
      <c r="RC30" s="3" t="s">
        <v>1643</v>
      </c>
      <c r="RD30" s="3" t="s">
        <v>1643</v>
      </c>
      <c r="RE30" s="3" t="s">
        <v>1643</v>
      </c>
      <c r="RF30" s="3" t="s">
        <v>1643</v>
      </c>
      <c r="RG30" s="3" t="s">
        <v>1643</v>
      </c>
      <c r="RH30" s="3" t="s">
        <v>1643</v>
      </c>
      <c r="RI30" s="3" t="s">
        <v>1643</v>
      </c>
      <c r="RJ30" s="3" t="s">
        <v>1643</v>
      </c>
      <c r="RK30" s="3" t="s">
        <v>1643</v>
      </c>
      <c r="RL30" s="3" t="s">
        <v>1643</v>
      </c>
      <c r="RM30" s="3" t="s">
        <v>1643</v>
      </c>
      <c r="RN30" s="3" t="s">
        <v>1643</v>
      </c>
      <c r="RO30" s="3" t="s">
        <v>1643</v>
      </c>
      <c r="RP30" s="3" t="s">
        <v>1643</v>
      </c>
      <c r="RQ30" s="3" t="s">
        <v>1643</v>
      </c>
      <c r="RR30" s="3" t="s">
        <v>1643</v>
      </c>
      <c r="RS30" s="3" t="s">
        <v>1643</v>
      </c>
      <c r="RT30" s="3" t="s">
        <v>1643</v>
      </c>
      <c r="RU30" s="3" t="s">
        <v>1643</v>
      </c>
      <c r="RV30" s="3" t="s">
        <v>1643</v>
      </c>
      <c r="RW30" s="3" t="s">
        <v>1643</v>
      </c>
      <c r="RX30" s="3" t="s">
        <v>1643</v>
      </c>
      <c r="RY30" s="3" t="s">
        <v>1643</v>
      </c>
      <c r="RZ30" s="3" t="s">
        <v>1643</v>
      </c>
      <c r="SA30" s="3" t="s">
        <v>1643</v>
      </c>
      <c r="SB30" s="3" t="s">
        <v>1643</v>
      </c>
      <c r="SC30" s="3" t="s">
        <v>1643</v>
      </c>
      <c r="SD30" s="3" t="s">
        <v>1643</v>
      </c>
      <c r="SE30" s="3" t="s">
        <v>1643</v>
      </c>
      <c r="SF30" s="3" t="s">
        <v>1643</v>
      </c>
      <c r="SG30" s="3" t="s">
        <v>1643</v>
      </c>
      <c r="SH30" s="3" t="s">
        <v>1643</v>
      </c>
      <c r="SI30" s="3" t="s">
        <v>1643</v>
      </c>
      <c r="SJ30" s="3" t="s">
        <v>1643</v>
      </c>
      <c r="SK30" s="3" t="s">
        <v>1643</v>
      </c>
      <c r="SL30" s="3" t="s">
        <v>1643</v>
      </c>
      <c r="SM30" s="3" t="s">
        <v>1643</v>
      </c>
      <c r="SN30" s="3" t="s">
        <v>1643</v>
      </c>
      <c r="SO30" s="3" t="s">
        <v>1643</v>
      </c>
      <c r="SP30" s="20" t="s">
        <v>1643</v>
      </c>
      <c r="SQ30" s="13" t="s">
        <v>1643</v>
      </c>
      <c r="SR30" s="3" t="s">
        <v>1643</v>
      </c>
      <c r="SS30" s="3" t="s">
        <v>1643</v>
      </c>
      <c r="ST30" s="3" t="s">
        <v>1643</v>
      </c>
      <c r="SU30" s="3" t="s">
        <v>1643</v>
      </c>
      <c r="SV30" s="3" t="s">
        <v>1643</v>
      </c>
      <c r="SW30" s="3" t="s">
        <v>1643</v>
      </c>
      <c r="SX30" s="20" t="s">
        <v>1643</v>
      </c>
      <c r="SY30" s="13" t="s">
        <v>1643</v>
      </c>
      <c r="SZ30" s="3" t="s">
        <v>1643</v>
      </c>
      <c r="TA30" s="3" t="s">
        <v>1643</v>
      </c>
      <c r="TB30" s="3" t="s">
        <v>1643</v>
      </c>
      <c r="TC30" s="3" t="s">
        <v>1643</v>
      </c>
      <c r="TD30" s="3" t="s">
        <v>1643</v>
      </c>
      <c r="TE30" s="20" t="s">
        <v>1643</v>
      </c>
      <c r="TF30" s="13" t="s">
        <v>1643</v>
      </c>
      <c r="TG30" s="3" t="s">
        <v>1643</v>
      </c>
      <c r="TH30" s="3" t="s">
        <v>1643</v>
      </c>
      <c r="TI30" s="3" t="s">
        <v>1643</v>
      </c>
      <c r="TJ30" s="3" t="s">
        <v>1643</v>
      </c>
      <c r="TK30" s="3" t="s">
        <v>1643</v>
      </c>
      <c r="TL30" s="3" t="s">
        <v>1643</v>
      </c>
      <c r="TM30" s="3" t="s">
        <v>1643</v>
      </c>
      <c r="TN30" s="3" t="s">
        <v>1643</v>
      </c>
      <c r="TO30" s="3" t="s">
        <v>1643</v>
      </c>
      <c r="TP30" s="3" t="s">
        <v>1643</v>
      </c>
      <c r="TQ30" s="20" t="s">
        <v>1643</v>
      </c>
      <c r="TR30" s="13" t="s">
        <v>110</v>
      </c>
      <c r="TS30" s="3" t="s">
        <v>1643</v>
      </c>
      <c r="TT30" s="5" t="s">
        <v>110</v>
      </c>
      <c r="TU30" s="13" t="s">
        <v>127</v>
      </c>
      <c r="TV30" s="3" t="s">
        <v>127</v>
      </c>
      <c r="TW30" s="3" t="s">
        <v>129</v>
      </c>
      <c r="TX30" s="3" t="s">
        <v>129</v>
      </c>
      <c r="TY30" s="3" t="s">
        <v>129</v>
      </c>
      <c r="TZ30" s="3" t="s">
        <v>131</v>
      </c>
      <c r="UA30" s="3" t="s">
        <v>127</v>
      </c>
      <c r="UB30" s="3" t="s">
        <v>127</v>
      </c>
      <c r="UC30" s="3" t="s">
        <v>130</v>
      </c>
      <c r="UD30" s="3" t="s">
        <v>128</v>
      </c>
      <c r="UE30" s="3" t="s">
        <v>129</v>
      </c>
      <c r="UF30" s="3" t="s">
        <v>130</v>
      </c>
      <c r="UG30" s="3" t="s">
        <v>130</v>
      </c>
      <c r="UH30" s="3" t="s">
        <v>130</v>
      </c>
      <c r="UI30" s="3" t="s">
        <v>127</v>
      </c>
      <c r="UJ30" s="5" t="s">
        <v>1643</v>
      </c>
      <c r="UK30" s="13" t="s">
        <v>196</v>
      </c>
      <c r="UL30" s="3" t="s">
        <v>198</v>
      </c>
      <c r="UM30" s="3" t="s">
        <v>200</v>
      </c>
      <c r="UN30" s="3" t="s">
        <v>1643</v>
      </c>
      <c r="UO30" s="3" t="s">
        <v>1643</v>
      </c>
      <c r="UP30" s="3" t="s">
        <v>1643</v>
      </c>
      <c r="UQ30" s="3" t="s">
        <v>1643</v>
      </c>
      <c r="UR30" s="5" t="s">
        <v>1643</v>
      </c>
      <c r="US30" s="13" t="s">
        <v>1643</v>
      </c>
      <c r="UT30" s="3" t="s">
        <v>232</v>
      </c>
      <c r="UU30" s="3" t="s">
        <v>1643</v>
      </c>
      <c r="UV30" s="3" t="s">
        <v>1643</v>
      </c>
      <c r="UW30" s="3" t="s">
        <v>235</v>
      </c>
      <c r="UX30" s="3" t="s">
        <v>1643</v>
      </c>
      <c r="UY30" s="3" t="s">
        <v>1643</v>
      </c>
      <c r="UZ30" s="5" t="s">
        <v>1643</v>
      </c>
      <c r="VA30" s="13" t="s">
        <v>132</v>
      </c>
      <c r="VB30" s="3" t="s">
        <v>127</v>
      </c>
      <c r="VC30" s="3" t="s">
        <v>132</v>
      </c>
      <c r="VD30" s="3" t="s">
        <v>127</v>
      </c>
      <c r="VE30" s="3" t="s">
        <v>131</v>
      </c>
      <c r="VF30" s="3" t="s">
        <v>131</v>
      </c>
      <c r="VG30" s="3" t="s">
        <v>132</v>
      </c>
      <c r="VH30" s="3" t="s">
        <v>127</v>
      </c>
      <c r="VI30" s="3" t="s">
        <v>130</v>
      </c>
      <c r="VJ30" s="3" t="s">
        <v>131</v>
      </c>
      <c r="VK30" s="3" t="s">
        <v>131</v>
      </c>
      <c r="VL30" s="3" t="s">
        <v>131</v>
      </c>
      <c r="VM30" s="3" t="s">
        <v>131</v>
      </c>
      <c r="VN30" s="3" t="s">
        <v>131</v>
      </c>
      <c r="VO30" s="3" t="s">
        <v>132</v>
      </c>
      <c r="VP30" s="3" t="s">
        <v>131</v>
      </c>
      <c r="VQ30" s="3" t="s">
        <v>127</v>
      </c>
      <c r="VR30" s="3" t="s">
        <v>127</v>
      </c>
      <c r="VS30" s="3" t="s">
        <v>127</v>
      </c>
      <c r="VT30" s="3" t="s">
        <v>127</v>
      </c>
      <c r="VU30" s="3" t="s">
        <v>132</v>
      </c>
      <c r="VV30" s="3" t="s">
        <v>132</v>
      </c>
      <c r="VW30" s="3" t="s">
        <v>132</v>
      </c>
      <c r="VX30" s="3" t="s">
        <v>132</v>
      </c>
      <c r="VY30" s="3" t="s">
        <v>130</v>
      </c>
      <c r="VZ30" s="3" t="s">
        <v>131</v>
      </c>
      <c r="WA30" s="3" t="s">
        <v>131</v>
      </c>
      <c r="WB30" s="3" t="s">
        <v>129</v>
      </c>
      <c r="WC30" s="3" t="s">
        <v>129</v>
      </c>
      <c r="WD30" s="3" t="s">
        <v>129</v>
      </c>
      <c r="WE30" s="3" t="s">
        <v>129</v>
      </c>
      <c r="WF30" s="3" t="s">
        <v>127</v>
      </c>
      <c r="WG30" s="3" t="s">
        <v>127</v>
      </c>
      <c r="WH30" s="3" t="s">
        <v>131</v>
      </c>
      <c r="WI30" s="3" t="s">
        <v>131</v>
      </c>
      <c r="WJ30" s="3" t="s">
        <v>127</v>
      </c>
      <c r="WK30" s="3" t="s">
        <v>128</v>
      </c>
      <c r="WL30" s="3" t="s">
        <v>129</v>
      </c>
      <c r="WM30" s="3" t="s">
        <v>130</v>
      </c>
      <c r="WN30" s="3" t="s">
        <v>132</v>
      </c>
      <c r="WO30" s="3" t="s">
        <v>132</v>
      </c>
      <c r="WP30" s="3" t="s">
        <v>132</v>
      </c>
      <c r="WQ30" s="3" t="s">
        <v>132</v>
      </c>
      <c r="WR30" s="3" t="s">
        <v>132</v>
      </c>
      <c r="WS30" s="3" t="s">
        <v>132</v>
      </c>
      <c r="WT30" s="3" t="s">
        <v>129</v>
      </c>
      <c r="WU30" s="3" t="s">
        <v>245</v>
      </c>
      <c r="WV30" s="3" t="s">
        <v>127</v>
      </c>
      <c r="WW30" s="3" t="s">
        <v>127</v>
      </c>
      <c r="WX30" s="3" t="s">
        <v>127</v>
      </c>
      <c r="WY30" s="3" t="s">
        <v>127</v>
      </c>
      <c r="WZ30" s="3" t="s">
        <v>127</v>
      </c>
      <c r="XA30" s="3" t="s">
        <v>132</v>
      </c>
      <c r="XB30" s="3" t="s">
        <v>131</v>
      </c>
      <c r="XC30" s="3" t="s">
        <v>130</v>
      </c>
      <c r="XD30" s="3" t="s">
        <v>129</v>
      </c>
      <c r="XE30" s="3" t="s">
        <v>129</v>
      </c>
      <c r="XF30" s="3" t="s">
        <v>130</v>
      </c>
      <c r="XG30" s="3" t="s">
        <v>127</v>
      </c>
      <c r="XH30" s="3" t="s">
        <v>127</v>
      </c>
      <c r="XI30" s="3" t="s">
        <v>128</v>
      </c>
      <c r="XJ30" s="3" t="s">
        <v>128</v>
      </c>
      <c r="XK30" s="3" t="s">
        <v>128</v>
      </c>
      <c r="XL30" s="3" t="s">
        <v>128</v>
      </c>
      <c r="XM30" s="5" t="s">
        <v>1643</v>
      </c>
      <c r="XN30" s="13" t="s">
        <v>353</v>
      </c>
      <c r="XO30" s="3" t="s">
        <v>1643</v>
      </c>
      <c r="XP30" s="3" t="s">
        <v>355</v>
      </c>
      <c r="XQ30" s="3" t="s">
        <v>1643</v>
      </c>
      <c r="XR30" s="3" t="s">
        <v>1643</v>
      </c>
      <c r="XS30" s="3" t="s">
        <v>111</v>
      </c>
      <c r="XT30" s="5" t="s">
        <v>1643</v>
      </c>
      <c r="XU30" s="13" t="s">
        <v>111</v>
      </c>
      <c r="XV30" s="3" t="s">
        <v>1643</v>
      </c>
      <c r="XW30" s="3" t="s">
        <v>1643</v>
      </c>
      <c r="XX30" s="3" t="s">
        <v>111</v>
      </c>
      <c r="XY30" s="3" t="s">
        <v>1643</v>
      </c>
      <c r="XZ30" s="3" t="s">
        <v>1643</v>
      </c>
      <c r="YA30" s="3" t="s">
        <v>110</v>
      </c>
      <c r="YB30" s="3" t="s">
        <v>111</v>
      </c>
      <c r="YC30" s="3" t="s">
        <v>1643</v>
      </c>
      <c r="YD30" s="3" t="s">
        <v>111</v>
      </c>
      <c r="YE30" s="3" t="s">
        <v>1643</v>
      </c>
      <c r="YF30" s="3" t="s">
        <v>1643</v>
      </c>
      <c r="YG30" s="3" t="s">
        <v>1643</v>
      </c>
      <c r="YH30" s="3" t="s">
        <v>111</v>
      </c>
      <c r="YI30" s="3" t="s">
        <v>1643</v>
      </c>
      <c r="YJ30" s="3" t="s">
        <v>1643</v>
      </c>
      <c r="YK30" s="3" t="s">
        <v>111</v>
      </c>
      <c r="YL30" s="3" t="s">
        <v>1643</v>
      </c>
      <c r="YM30" s="3" t="s">
        <v>1643</v>
      </c>
      <c r="YN30" s="3" t="s">
        <v>111</v>
      </c>
      <c r="YO30" s="3" t="s">
        <v>1643</v>
      </c>
      <c r="YP30" s="3" t="s">
        <v>1643</v>
      </c>
      <c r="YQ30" s="3" t="s">
        <v>111</v>
      </c>
      <c r="YR30" s="3" t="s">
        <v>1643</v>
      </c>
      <c r="YS30" s="3" t="s">
        <v>1643</v>
      </c>
      <c r="YT30" s="3" t="s">
        <v>1643</v>
      </c>
      <c r="YU30" s="3" t="s">
        <v>1643</v>
      </c>
      <c r="YV30" s="3" t="s">
        <v>1643</v>
      </c>
      <c r="YW30" s="3" t="s">
        <v>111</v>
      </c>
      <c r="YX30" s="3" t="s">
        <v>1643</v>
      </c>
      <c r="YY30" s="3" t="s">
        <v>1643</v>
      </c>
      <c r="YZ30" s="3" t="s">
        <v>1643</v>
      </c>
      <c r="ZA30" s="3" t="s">
        <v>111</v>
      </c>
      <c r="ZB30" s="3" t="s">
        <v>1643</v>
      </c>
      <c r="ZC30" s="3" t="s">
        <v>1643</v>
      </c>
      <c r="ZD30" s="5" t="s">
        <v>1643</v>
      </c>
      <c r="ZE30" s="3" t="s">
        <v>450</v>
      </c>
      <c r="ZF30" s="3" t="s">
        <v>452</v>
      </c>
      <c r="ZG30" s="3" t="s">
        <v>1711</v>
      </c>
      <c r="ZH30" s="18" t="s">
        <v>500</v>
      </c>
      <c r="ZI30" s="13" t="s">
        <v>1643</v>
      </c>
      <c r="ZJ30" s="3" t="s">
        <v>484</v>
      </c>
      <c r="ZK30" s="3" t="s">
        <v>1643</v>
      </c>
      <c r="ZL30" s="3" t="s">
        <v>1643</v>
      </c>
      <c r="ZM30" s="3" t="s">
        <v>1643</v>
      </c>
      <c r="ZN30" s="3" t="s">
        <v>1643</v>
      </c>
      <c r="ZO30" s="3" t="s">
        <v>496</v>
      </c>
      <c r="ZP30" s="3" t="s">
        <v>497</v>
      </c>
      <c r="ZQ30" s="3" t="s">
        <v>498</v>
      </c>
      <c r="ZR30" s="5" t="s">
        <v>1643</v>
      </c>
      <c r="ZS30" s="13" t="s">
        <v>111</v>
      </c>
      <c r="ZT30" s="3" t="s">
        <v>111</v>
      </c>
      <c r="ZU30" s="3" t="s">
        <v>110</v>
      </c>
      <c r="ZV30" s="3" t="s">
        <v>111</v>
      </c>
      <c r="ZW30" s="3" t="s">
        <v>111</v>
      </c>
      <c r="ZX30" s="3" t="s">
        <v>1643</v>
      </c>
      <c r="ZY30" s="3" t="s">
        <v>1643</v>
      </c>
      <c r="ZZ30" s="3" t="s">
        <v>1643</v>
      </c>
      <c r="AAA30" s="5" t="s">
        <v>1643</v>
      </c>
      <c r="AAB30" s="13" t="s">
        <v>111</v>
      </c>
      <c r="AAC30" s="5" t="s">
        <v>1643</v>
      </c>
      <c r="AAD30" s="13" t="s">
        <v>524</v>
      </c>
      <c r="AAE30" s="3" t="s">
        <v>110</v>
      </c>
      <c r="AAF30" s="3" t="s">
        <v>110</v>
      </c>
      <c r="AAG30" s="3" t="s">
        <v>111</v>
      </c>
      <c r="AAH30" s="3" t="s">
        <v>111</v>
      </c>
      <c r="AAI30" s="3" t="s">
        <v>111</v>
      </c>
      <c r="AAJ30" s="5" t="s">
        <v>110</v>
      </c>
      <c r="AAK30" s="13" t="s">
        <v>111</v>
      </c>
      <c r="AAL30" s="13" t="s">
        <v>1643</v>
      </c>
      <c r="AAM30" s="3" t="s">
        <v>1643</v>
      </c>
      <c r="AAN30" s="3" t="s">
        <v>1643</v>
      </c>
      <c r="AAO30" s="3" t="s">
        <v>1643</v>
      </c>
      <c r="AAP30" s="3" t="s">
        <v>1643</v>
      </c>
      <c r="AAQ30" s="20"/>
      <c r="AAR30" s="5" t="s">
        <v>1643</v>
      </c>
      <c r="AAS30" s="13" t="s">
        <v>1643</v>
      </c>
      <c r="AAT30" s="3" t="s">
        <v>1643</v>
      </c>
      <c r="AAU30" s="3" t="s">
        <v>1643</v>
      </c>
      <c r="AAV30" s="3" t="s">
        <v>1643</v>
      </c>
      <c r="AAW30" s="3" t="s">
        <v>1643</v>
      </c>
      <c r="AAX30" s="3" t="s">
        <v>1643</v>
      </c>
      <c r="AAY30" s="5" t="s">
        <v>1643</v>
      </c>
      <c r="AAZ30" s="13" t="s">
        <v>1643</v>
      </c>
      <c r="ABA30" s="3" t="s">
        <v>1643</v>
      </c>
      <c r="ABB30" s="3" t="s">
        <v>1643</v>
      </c>
      <c r="ABC30" s="3" t="s">
        <v>1643</v>
      </c>
      <c r="ABD30" s="3" t="s">
        <v>1643</v>
      </c>
      <c r="ABE30" s="3" t="s">
        <v>1643</v>
      </c>
      <c r="ABF30" s="5" t="s">
        <v>1643</v>
      </c>
      <c r="ABG30" s="13" t="s">
        <v>1643</v>
      </c>
      <c r="ABH30" s="3" t="s">
        <v>1643</v>
      </c>
      <c r="ABI30" s="3" t="s">
        <v>1643</v>
      </c>
      <c r="ABJ30" s="3" t="s">
        <v>1643</v>
      </c>
      <c r="ABK30" s="3" t="s">
        <v>1643</v>
      </c>
      <c r="ABL30" s="3" t="s">
        <v>1643</v>
      </c>
      <c r="ABM30" s="5" t="s">
        <v>1643</v>
      </c>
      <c r="ABN30" s="13" t="s">
        <v>1643</v>
      </c>
      <c r="ABO30" s="3" t="s">
        <v>1643</v>
      </c>
      <c r="ABP30" s="3" t="s">
        <v>1643</v>
      </c>
      <c r="ABQ30" s="3" t="s">
        <v>1643</v>
      </c>
      <c r="ABR30" s="3" t="s">
        <v>1643</v>
      </c>
      <c r="ABS30" s="3" t="s">
        <v>1643</v>
      </c>
      <c r="ABT30" s="3" t="s">
        <v>1643</v>
      </c>
      <c r="ABU30" s="3" t="s">
        <v>1643</v>
      </c>
      <c r="ABV30" s="5" t="s">
        <v>1643</v>
      </c>
      <c r="ABW30" s="13" t="s">
        <v>110</v>
      </c>
      <c r="ABX30" s="3" t="s">
        <v>546</v>
      </c>
      <c r="ABY30" s="3" t="s">
        <v>1643</v>
      </c>
      <c r="ABZ30" s="3" t="s">
        <v>543</v>
      </c>
      <c r="ACA30" s="3" t="s">
        <v>544</v>
      </c>
      <c r="ACB30" s="5" t="s">
        <v>1643</v>
      </c>
      <c r="ACC30" s="13" t="s">
        <v>1643</v>
      </c>
      <c r="ACD30" s="3" t="s">
        <v>1643</v>
      </c>
      <c r="ACE30" s="3" t="s">
        <v>1643</v>
      </c>
      <c r="ACF30" s="3" t="s">
        <v>1643</v>
      </c>
      <c r="ACG30" s="5"/>
      <c r="ACH30" s="13" t="s">
        <v>1643</v>
      </c>
      <c r="ACI30" s="3" t="s">
        <v>1643</v>
      </c>
      <c r="ACJ30" s="3" t="s">
        <v>1643</v>
      </c>
      <c r="ACK30" s="3" t="s">
        <v>1643</v>
      </c>
      <c r="ACL30" s="5" t="s">
        <v>1643</v>
      </c>
      <c r="ACM30" s="13" t="s">
        <v>1643</v>
      </c>
      <c r="ACN30" s="3" t="s">
        <v>1643</v>
      </c>
      <c r="ACO30" s="3" t="s">
        <v>1643</v>
      </c>
      <c r="ACP30" s="3" t="s">
        <v>144</v>
      </c>
      <c r="ACQ30" s="3" t="s">
        <v>1643</v>
      </c>
      <c r="ACR30" s="3" t="s">
        <v>558</v>
      </c>
      <c r="ACS30" s="3" t="s">
        <v>1643</v>
      </c>
      <c r="ACT30" s="3" t="s">
        <v>1643</v>
      </c>
      <c r="ACU30" s="20" t="s">
        <v>1643</v>
      </c>
      <c r="ACV30" s="13" t="s">
        <v>110</v>
      </c>
      <c r="ACW30" s="3" t="s">
        <v>546</v>
      </c>
      <c r="ACX30" s="3" t="s">
        <v>1643</v>
      </c>
      <c r="ACY30" s="3" t="s">
        <v>1643</v>
      </c>
      <c r="ACZ30" s="3" t="s">
        <v>1643</v>
      </c>
      <c r="ADA30" s="5" t="s">
        <v>545</v>
      </c>
      <c r="ADB30" s="13" t="s">
        <v>1643</v>
      </c>
      <c r="ADC30" s="8" t="s">
        <v>1643</v>
      </c>
      <c r="ADD30" s="3" t="s">
        <v>1643</v>
      </c>
      <c r="ADE30" s="3" t="s">
        <v>1643</v>
      </c>
      <c r="ADF30" s="5" t="s">
        <v>1643</v>
      </c>
      <c r="ADG30" s="13" t="s">
        <v>1643</v>
      </c>
      <c r="ADH30" s="8" t="s">
        <v>1643</v>
      </c>
      <c r="ADI30" s="3" t="s">
        <v>1643</v>
      </c>
      <c r="ADJ30" s="3" t="s">
        <v>1643</v>
      </c>
      <c r="ADK30" s="5" t="s">
        <v>1643</v>
      </c>
      <c r="ADL30" s="13" t="s">
        <v>1643</v>
      </c>
      <c r="ADM30" s="8" t="s">
        <v>1643</v>
      </c>
      <c r="ADN30" s="3" t="s">
        <v>1643</v>
      </c>
      <c r="ADO30" s="3" t="s">
        <v>1643</v>
      </c>
      <c r="ADP30" s="5" t="s">
        <v>1643</v>
      </c>
      <c r="ADQ30" s="13" t="s">
        <v>1643</v>
      </c>
      <c r="ADR30" s="3" t="s">
        <v>1643</v>
      </c>
      <c r="ADS30" s="3" t="s">
        <v>1643</v>
      </c>
      <c r="ADT30" s="3" t="s">
        <v>144</v>
      </c>
      <c r="ADU30" s="3" t="s">
        <v>1643</v>
      </c>
      <c r="ADV30" s="3" t="s">
        <v>558</v>
      </c>
      <c r="ADW30" s="3" t="s">
        <v>1643</v>
      </c>
      <c r="ADX30" s="3" t="s">
        <v>1643</v>
      </c>
      <c r="ADY30" s="5" t="s">
        <v>1643</v>
      </c>
      <c r="ADZ30" s="13" t="s">
        <v>1643</v>
      </c>
      <c r="AEA30" s="3" t="s">
        <v>1643</v>
      </c>
      <c r="AEB30" s="3" t="s">
        <v>1643</v>
      </c>
      <c r="AEC30" s="3" t="s">
        <v>1643</v>
      </c>
      <c r="AED30" s="3" t="s">
        <v>1643</v>
      </c>
      <c r="AEE30" s="3" t="s">
        <v>1643</v>
      </c>
      <c r="AEF30" s="5" t="s">
        <v>1712</v>
      </c>
      <c r="AEG30" s="13" t="s">
        <v>111</v>
      </c>
      <c r="AEH30" s="3" t="s">
        <v>1643</v>
      </c>
      <c r="AEI30" s="3" t="s">
        <v>111</v>
      </c>
      <c r="AEJ30" s="3" t="s">
        <v>1643</v>
      </c>
      <c r="AEK30" s="5" t="s">
        <v>1643</v>
      </c>
      <c r="AEL30" s="18" t="s">
        <v>620</v>
      </c>
    </row>
    <row r="31" spans="1:818" ht="87" x14ac:dyDescent="0.35">
      <c r="A31" s="1">
        <v>45620.325115740743</v>
      </c>
      <c r="B31" s="2">
        <v>45620.33697916667</v>
      </c>
      <c r="C31" s="4">
        <v>100</v>
      </c>
      <c r="D31" s="4">
        <v>1024</v>
      </c>
      <c r="E31" s="3" t="s">
        <v>1640</v>
      </c>
      <c r="F31" s="2">
        <v>45620.336988958334</v>
      </c>
      <c r="G31" s="3" t="s">
        <v>1713</v>
      </c>
      <c r="H31" s="4">
        <v>1</v>
      </c>
      <c r="I31" s="3" t="s">
        <v>1642</v>
      </c>
      <c r="J31" s="3" t="s">
        <v>1642</v>
      </c>
      <c r="K31" s="3" t="s">
        <v>1642</v>
      </c>
      <c r="L31" s="3" t="s">
        <v>1642</v>
      </c>
      <c r="M31" s="3" t="s">
        <v>1642</v>
      </c>
      <c r="N31" s="3" t="s">
        <v>1642</v>
      </c>
      <c r="O31" s="3" t="s">
        <v>110</v>
      </c>
      <c r="P31" s="3" t="s">
        <v>1643</v>
      </c>
      <c r="Q31" s="3" t="s">
        <v>1643</v>
      </c>
      <c r="R31" s="20" t="s">
        <v>110</v>
      </c>
      <c r="S31" s="127">
        <v>45</v>
      </c>
      <c r="T31" s="124"/>
      <c r="U31" s="3"/>
      <c r="V31" s="3" t="s">
        <v>20</v>
      </c>
      <c r="W31" s="3" t="s">
        <v>111</v>
      </c>
      <c r="X31" s="3" t="s">
        <v>47</v>
      </c>
      <c r="Y31" s="3" t="s">
        <v>83</v>
      </c>
      <c r="Z31" s="3" t="s">
        <v>14</v>
      </c>
      <c r="AA31" s="405">
        <v>211</v>
      </c>
      <c r="AB31" s="3" t="s">
        <v>25</v>
      </c>
      <c r="AC31" s="3" t="s">
        <v>110</v>
      </c>
      <c r="AD31" s="3" t="s">
        <v>1643</v>
      </c>
      <c r="AE31" s="13" t="s">
        <v>1643</v>
      </c>
      <c r="AF31" s="20" t="s">
        <v>1643</v>
      </c>
      <c r="AG31" s="18" t="s">
        <v>1643</v>
      </c>
      <c r="AH31" s="13"/>
      <c r="AI31" s="31"/>
      <c r="AJ31" s="13" t="s">
        <v>1643</v>
      </c>
      <c r="AK31" s="3" t="s">
        <v>1643</v>
      </c>
      <c r="AL31" s="3" t="s">
        <v>1643</v>
      </c>
      <c r="AM31" s="3" t="s">
        <v>1643</v>
      </c>
      <c r="AN31" s="3" t="s">
        <v>1643</v>
      </c>
      <c r="AO31" s="3" t="s">
        <v>1643</v>
      </c>
      <c r="AP31" s="3" t="s">
        <v>1643</v>
      </c>
      <c r="AQ31" s="3" t="s">
        <v>1643</v>
      </c>
      <c r="AR31" s="3" t="s">
        <v>1643</v>
      </c>
      <c r="AS31" s="3" t="s">
        <v>1643</v>
      </c>
      <c r="AT31" s="3" t="s">
        <v>1643</v>
      </c>
      <c r="AU31" s="3" t="s">
        <v>1643</v>
      </c>
      <c r="AV31" s="3" t="s">
        <v>1643</v>
      </c>
      <c r="AW31" s="3" t="s">
        <v>1643</v>
      </c>
      <c r="AX31" s="3" t="s">
        <v>1643</v>
      </c>
      <c r="AY31" s="3" t="s">
        <v>1643</v>
      </c>
      <c r="AZ31" s="3" t="s">
        <v>1643</v>
      </c>
      <c r="BA31" s="3" t="s">
        <v>1643</v>
      </c>
      <c r="BB31" s="3" t="s">
        <v>1643</v>
      </c>
      <c r="BC31" s="3" t="s">
        <v>1643</v>
      </c>
      <c r="BD31" s="3" t="s">
        <v>1643</v>
      </c>
      <c r="BE31" s="3" t="s">
        <v>1643</v>
      </c>
      <c r="BF31" s="3" t="s">
        <v>1643</v>
      </c>
      <c r="BG31" s="3" t="s">
        <v>1643</v>
      </c>
      <c r="BH31" s="3" t="s">
        <v>1643</v>
      </c>
      <c r="BI31" s="3" t="s">
        <v>1643</v>
      </c>
      <c r="BJ31" s="3" t="s">
        <v>1643</v>
      </c>
      <c r="BK31" s="3" t="s">
        <v>1643</v>
      </c>
      <c r="BL31" s="3" t="s">
        <v>1643</v>
      </c>
      <c r="BM31" s="3" t="s">
        <v>1643</v>
      </c>
      <c r="BN31" s="3" t="s">
        <v>1643</v>
      </c>
      <c r="BO31" s="3" t="s">
        <v>1643</v>
      </c>
      <c r="BP31" s="3" t="s">
        <v>1643</v>
      </c>
      <c r="BQ31" s="3" t="s">
        <v>1643</v>
      </c>
      <c r="BR31" s="3" t="s">
        <v>1643</v>
      </c>
      <c r="BS31" s="3" t="s">
        <v>1643</v>
      </c>
      <c r="BT31" s="3" t="s">
        <v>1643</v>
      </c>
      <c r="BU31" s="3" t="s">
        <v>1643</v>
      </c>
      <c r="BV31" s="3" t="s">
        <v>1643</v>
      </c>
      <c r="BW31" s="3" t="s">
        <v>1643</v>
      </c>
      <c r="BX31" s="3" t="s">
        <v>1643</v>
      </c>
      <c r="BY31" s="3" t="s">
        <v>1643</v>
      </c>
      <c r="BZ31" s="20" t="s">
        <v>1643</v>
      </c>
      <c r="CA31" s="8" t="s">
        <v>1643</v>
      </c>
      <c r="CB31" s="3" t="s">
        <v>1643</v>
      </c>
      <c r="CC31" s="3" t="s">
        <v>1643</v>
      </c>
      <c r="CD31" s="3" t="s">
        <v>1643</v>
      </c>
      <c r="CE31" s="3" t="s">
        <v>1643</v>
      </c>
      <c r="CF31" s="3" t="s">
        <v>1643</v>
      </c>
      <c r="CG31" s="3" t="s">
        <v>1643</v>
      </c>
      <c r="CH31" s="3" t="s">
        <v>1643</v>
      </c>
      <c r="CI31" s="3" t="s">
        <v>1643</v>
      </c>
      <c r="CJ31" s="3" t="s">
        <v>1643</v>
      </c>
      <c r="CK31" s="3" t="s">
        <v>1643</v>
      </c>
      <c r="CL31" s="3" t="s">
        <v>1643</v>
      </c>
      <c r="CM31" s="3" t="s">
        <v>1643</v>
      </c>
      <c r="CN31" s="3" t="s">
        <v>1643</v>
      </c>
      <c r="CO31" s="3" t="s">
        <v>1643</v>
      </c>
      <c r="CP31" s="5" t="s">
        <v>1643</v>
      </c>
      <c r="CQ31" s="13" t="s">
        <v>1643</v>
      </c>
      <c r="CR31" s="3" t="s">
        <v>1643</v>
      </c>
      <c r="CS31" s="3" t="s">
        <v>1643</v>
      </c>
      <c r="CT31" s="3" t="s">
        <v>1643</v>
      </c>
      <c r="CU31" s="3" t="s">
        <v>1643</v>
      </c>
      <c r="CV31" s="3" t="s">
        <v>1643</v>
      </c>
      <c r="CW31" s="3" t="s">
        <v>1643</v>
      </c>
      <c r="CX31" s="5" t="s">
        <v>1643</v>
      </c>
      <c r="CY31" s="13" t="s">
        <v>1643</v>
      </c>
      <c r="CZ31" s="3" t="s">
        <v>1643</v>
      </c>
      <c r="DA31" s="3" t="s">
        <v>1643</v>
      </c>
      <c r="DB31" s="3" t="s">
        <v>1643</v>
      </c>
      <c r="DC31" s="3" t="s">
        <v>1643</v>
      </c>
      <c r="DD31" s="3" t="s">
        <v>1643</v>
      </c>
      <c r="DE31" s="3" t="s">
        <v>1643</v>
      </c>
      <c r="DF31" s="5" t="s">
        <v>1643</v>
      </c>
      <c r="DG31" s="13" t="s">
        <v>1643</v>
      </c>
      <c r="DH31" s="3" t="s">
        <v>1643</v>
      </c>
      <c r="DI31" s="3" t="s">
        <v>1643</v>
      </c>
      <c r="DJ31" s="5" t="s">
        <v>1643</v>
      </c>
      <c r="DK31" s="13" t="s">
        <v>1643</v>
      </c>
      <c r="DL31" s="3" t="s">
        <v>1643</v>
      </c>
      <c r="DM31" s="3" t="s">
        <v>1643</v>
      </c>
      <c r="DN31" s="5" t="s">
        <v>1643</v>
      </c>
      <c r="DO31" s="13" t="s">
        <v>1643</v>
      </c>
      <c r="DP31" s="5" t="s">
        <v>1643</v>
      </c>
      <c r="DQ31" s="13" t="s">
        <v>1643</v>
      </c>
      <c r="DR31" s="3" t="s">
        <v>1643</v>
      </c>
      <c r="DS31" s="3" t="s">
        <v>1643</v>
      </c>
      <c r="DT31" s="5" t="s">
        <v>1643</v>
      </c>
      <c r="DU31" s="13" t="s">
        <v>1643</v>
      </c>
      <c r="DV31" s="3" t="s">
        <v>1643</v>
      </c>
      <c r="DW31" s="3" t="s">
        <v>1643</v>
      </c>
      <c r="DX31" s="3" t="s">
        <v>1643</v>
      </c>
      <c r="DY31" s="5" t="s">
        <v>1643</v>
      </c>
      <c r="DZ31" s="13" t="s">
        <v>1643</v>
      </c>
      <c r="EA31" s="3" t="s">
        <v>1643</v>
      </c>
      <c r="EB31" s="3" t="s">
        <v>1643</v>
      </c>
      <c r="EC31" s="3" t="s">
        <v>1643</v>
      </c>
      <c r="ED31" s="3" t="s">
        <v>1643</v>
      </c>
      <c r="EE31" s="3" t="s">
        <v>1643</v>
      </c>
      <c r="EF31" s="5" t="s">
        <v>1643</v>
      </c>
      <c r="EG31" s="13" t="s">
        <v>1643</v>
      </c>
      <c r="EH31" s="3" t="s">
        <v>1643</v>
      </c>
      <c r="EI31" s="3" t="s">
        <v>1643</v>
      </c>
      <c r="EJ31" s="3" t="s">
        <v>1643</v>
      </c>
      <c r="EK31" s="3" t="s">
        <v>1643</v>
      </c>
      <c r="EL31" s="20" t="s">
        <v>1643</v>
      </c>
      <c r="EM31" s="13" t="s">
        <v>1643</v>
      </c>
      <c r="EN31" s="3" t="s">
        <v>1643</v>
      </c>
      <c r="EO31" s="3" t="s">
        <v>1643</v>
      </c>
      <c r="EP31" s="3" t="s">
        <v>1643</v>
      </c>
      <c r="EQ31" s="3" t="s">
        <v>1643</v>
      </c>
      <c r="ER31" s="3" t="s">
        <v>1643</v>
      </c>
      <c r="ES31" s="3" t="s">
        <v>1643</v>
      </c>
      <c r="ET31" s="3" t="s">
        <v>1643</v>
      </c>
      <c r="EU31" s="3" t="s">
        <v>1643</v>
      </c>
      <c r="EV31" s="3" t="s">
        <v>1643</v>
      </c>
      <c r="EW31" s="3" t="s">
        <v>1643</v>
      </c>
      <c r="EX31" s="3" t="s">
        <v>1643</v>
      </c>
      <c r="EY31" s="3" t="s">
        <v>1643</v>
      </c>
      <c r="EZ31" s="5" t="s">
        <v>1643</v>
      </c>
      <c r="FA31" s="8" t="s">
        <v>1643</v>
      </c>
      <c r="FB31" s="3" t="s">
        <v>1643</v>
      </c>
      <c r="FC31" s="3" t="s">
        <v>1643</v>
      </c>
      <c r="FD31" s="3" t="s">
        <v>1643</v>
      </c>
      <c r="FE31" s="3" t="s">
        <v>1643</v>
      </c>
      <c r="FF31" s="3" t="s">
        <v>1643</v>
      </c>
      <c r="FG31" s="3" t="s">
        <v>1643</v>
      </c>
      <c r="FH31" s="3" t="s">
        <v>1643</v>
      </c>
      <c r="FI31" s="5" t="s">
        <v>1643</v>
      </c>
      <c r="FJ31" s="8" t="s">
        <v>1643</v>
      </c>
      <c r="FK31" s="3" t="s">
        <v>1643</v>
      </c>
      <c r="FL31" s="3" t="s">
        <v>1643</v>
      </c>
      <c r="FM31" s="5" t="s">
        <v>1643</v>
      </c>
      <c r="FN31" s="8" t="s">
        <v>1643</v>
      </c>
      <c r="FO31" s="3" t="s">
        <v>1643</v>
      </c>
      <c r="FP31" s="3" t="s">
        <v>1643</v>
      </c>
      <c r="FQ31" s="5" t="s">
        <v>1643</v>
      </c>
      <c r="FR31" s="16" t="s">
        <v>1643</v>
      </c>
      <c r="FS31" s="13" t="s">
        <v>1643</v>
      </c>
      <c r="FT31" s="3" t="s">
        <v>1643</v>
      </c>
      <c r="FU31" s="3" t="s">
        <v>1643</v>
      </c>
      <c r="FV31" s="3" t="s">
        <v>1643</v>
      </c>
      <c r="FW31" s="20" t="s">
        <v>1643</v>
      </c>
      <c r="FX31" s="13" t="s">
        <v>1643</v>
      </c>
      <c r="FY31" s="3" t="s">
        <v>1643</v>
      </c>
      <c r="FZ31" s="3" t="s">
        <v>1643</v>
      </c>
      <c r="GA31" s="3" t="s">
        <v>1643</v>
      </c>
      <c r="GB31" s="3" t="s">
        <v>1643</v>
      </c>
      <c r="GC31" s="3" t="s">
        <v>1643</v>
      </c>
      <c r="GD31" s="3" t="s">
        <v>1643</v>
      </c>
      <c r="GE31" s="3" t="s">
        <v>1643</v>
      </c>
      <c r="GF31" s="3" t="s">
        <v>1643</v>
      </c>
      <c r="GG31" s="3" t="s">
        <v>1643</v>
      </c>
      <c r="GH31" s="20" t="s">
        <v>1643</v>
      </c>
      <c r="GI31" s="18" t="s">
        <v>1643</v>
      </c>
      <c r="GJ31" s="8" t="s">
        <v>1643</v>
      </c>
      <c r="GK31" s="3" t="s">
        <v>1643</v>
      </c>
      <c r="GL31" s="3" t="s">
        <v>1643</v>
      </c>
      <c r="GM31" s="3" t="s">
        <v>1643</v>
      </c>
      <c r="GN31" s="3" t="s">
        <v>1643</v>
      </c>
      <c r="GO31" s="3" t="s">
        <v>1643</v>
      </c>
      <c r="GP31" s="3" t="s">
        <v>1643</v>
      </c>
      <c r="GQ31" s="3" t="s">
        <v>1643</v>
      </c>
      <c r="GR31" s="3" t="s">
        <v>1643</v>
      </c>
      <c r="GS31" s="20" t="s">
        <v>1643</v>
      </c>
      <c r="GT31" s="13" t="s">
        <v>1643</v>
      </c>
      <c r="GU31" s="3" t="s">
        <v>1643</v>
      </c>
      <c r="GV31" s="3" t="s">
        <v>1643</v>
      </c>
      <c r="GW31" s="3" t="s">
        <v>1643</v>
      </c>
      <c r="GX31" s="3" t="s">
        <v>1643</v>
      </c>
      <c r="GY31" s="3" t="s">
        <v>1643</v>
      </c>
      <c r="GZ31" s="3" t="s">
        <v>1643</v>
      </c>
      <c r="HA31" s="3" t="s">
        <v>1643</v>
      </c>
      <c r="HB31" s="3" t="s">
        <v>1643</v>
      </c>
      <c r="HC31" s="3" t="s">
        <v>1643</v>
      </c>
      <c r="HD31" s="3" t="s">
        <v>1643</v>
      </c>
      <c r="HE31" s="3" t="s">
        <v>1643</v>
      </c>
      <c r="HF31" s="3" t="s">
        <v>1643</v>
      </c>
      <c r="HG31" s="3" t="s">
        <v>1643</v>
      </c>
      <c r="HH31" s="3" t="s">
        <v>1643</v>
      </c>
      <c r="HI31" s="5" t="s">
        <v>1643</v>
      </c>
      <c r="HJ31" s="13" t="s">
        <v>1643</v>
      </c>
      <c r="HK31" s="3" t="s">
        <v>1643</v>
      </c>
      <c r="HL31" s="3" t="s">
        <v>1643</v>
      </c>
      <c r="HM31" s="3" t="s">
        <v>1643</v>
      </c>
      <c r="HN31" s="3" t="s">
        <v>1643</v>
      </c>
      <c r="HO31" s="3" t="s">
        <v>1643</v>
      </c>
      <c r="HP31" s="3" t="s">
        <v>1643</v>
      </c>
      <c r="HQ31" s="5" t="s">
        <v>1643</v>
      </c>
      <c r="HR31" s="13" t="s">
        <v>1643</v>
      </c>
      <c r="HS31" s="3" t="s">
        <v>1643</v>
      </c>
      <c r="HT31" s="3" t="s">
        <v>1643</v>
      </c>
      <c r="HU31" s="3" t="s">
        <v>1643</v>
      </c>
      <c r="HV31" s="3" t="s">
        <v>1643</v>
      </c>
      <c r="HW31" s="3" t="s">
        <v>1643</v>
      </c>
      <c r="HX31" s="3" t="s">
        <v>1643</v>
      </c>
      <c r="HY31" s="3" t="s">
        <v>1643</v>
      </c>
      <c r="HZ31" s="3" t="s">
        <v>1643</v>
      </c>
      <c r="IA31" s="3" t="s">
        <v>1643</v>
      </c>
      <c r="IB31" s="5" t="s">
        <v>1643</v>
      </c>
      <c r="IC31" s="13" t="s">
        <v>1643</v>
      </c>
      <c r="ID31" s="3" t="s">
        <v>1643</v>
      </c>
      <c r="IE31" s="3" t="s">
        <v>1643</v>
      </c>
      <c r="IF31" s="3" t="s">
        <v>1643</v>
      </c>
      <c r="IG31" s="3" t="s">
        <v>1643</v>
      </c>
      <c r="IH31" s="3" t="s">
        <v>1643</v>
      </c>
      <c r="II31" s="3" t="s">
        <v>1643</v>
      </c>
      <c r="IJ31" s="3" t="s">
        <v>1643</v>
      </c>
      <c r="IK31" s="3" t="s">
        <v>1643</v>
      </c>
      <c r="IL31" s="3" t="s">
        <v>1643</v>
      </c>
      <c r="IM31" s="3" t="s">
        <v>1643</v>
      </c>
      <c r="IN31" s="3" t="s">
        <v>1643</v>
      </c>
      <c r="IO31" s="3" t="s">
        <v>1643</v>
      </c>
      <c r="IP31" s="3" t="s">
        <v>1643</v>
      </c>
      <c r="IQ31" s="3" t="s">
        <v>1643</v>
      </c>
      <c r="IR31" s="3" t="s">
        <v>1643</v>
      </c>
      <c r="IS31" s="3" t="s">
        <v>1643</v>
      </c>
      <c r="IT31" s="3" t="s">
        <v>1643</v>
      </c>
      <c r="IU31" s="3" t="s">
        <v>1643</v>
      </c>
      <c r="IV31" s="3" t="s">
        <v>1643</v>
      </c>
      <c r="IW31" s="3" t="s">
        <v>1643</v>
      </c>
      <c r="IX31" s="3" t="s">
        <v>1643</v>
      </c>
      <c r="IY31" s="3" t="s">
        <v>1643</v>
      </c>
      <c r="IZ31" s="3" t="s">
        <v>1643</v>
      </c>
      <c r="JA31" s="3" t="s">
        <v>1643</v>
      </c>
      <c r="JB31" s="3" t="s">
        <v>1643</v>
      </c>
      <c r="JC31" s="3" t="s">
        <v>1643</v>
      </c>
      <c r="JD31" s="3" t="s">
        <v>1643</v>
      </c>
      <c r="JE31" s="3" t="s">
        <v>1643</v>
      </c>
      <c r="JF31" s="3" t="s">
        <v>1643</v>
      </c>
      <c r="JG31" s="3" t="s">
        <v>1643</v>
      </c>
      <c r="JH31" s="3" t="s">
        <v>1643</v>
      </c>
      <c r="JI31" s="3" t="s">
        <v>1643</v>
      </c>
      <c r="JJ31" s="3" t="s">
        <v>1643</v>
      </c>
      <c r="JK31" s="3" t="s">
        <v>1643</v>
      </c>
      <c r="JL31" s="3" t="s">
        <v>1643</v>
      </c>
      <c r="JM31" s="3" t="s">
        <v>1643</v>
      </c>
      <c r="JN31" s="3" t="s">
        <v>1643</v>
      </c>
      <c r="JO31" s="3" t="s">
        <v>1643</v>
      </c>
      <c r="JP31" s="3" t="s">
        <v>1643</v>
      </c>
      <c r="JQ31" s="3" t="s">
        <v>1643</v>
      </c>
      <c r="JR31" s="3" t="s">
        <v>1643</v>
      </c>
      <c r="JS31" s="3" t="s">
        <v>1643</v>
      </c>
      <c r="JT31" s="3" t="s">
        <v>1643</v>
      </c>
      <c r="JU31" s="3" t="s">
        <v>1643</v>
      </c>
      <c r="JV31" s="3" t="s">
        <v>1643</v>
      </c>
      <c r="JW31" s="3" t="s">
        <v>1643</v>
      </c>
      <c r="JX31" s="3" t="s">
        <v>1643</v>
      </c>
      <c r="JY31" s="3" t="s">
        <v>1643</v>
      </c>
      <c r="JZ31" s="3" t="s">
        <v>1643</v>
      </c>
      <c r="KA31" s="3" t="s">
        <v>1643</v>
      </c>
      <c r="KB31" s="3" t="s">
        <v>1643</v>
      </c>
      <c r="KC31" s="3" t="s">
        <v>1643</v>
      </c>
      <c r="KD31" s="3" t="s">
        <v>1643</v>
      </c>
      <c r="KE31" s="3" t="s">
        <v>1643</v>
      </c>
      <c r="KF31" s="3" t="s">
        <v>1643</v>
      </c>
      <c r="KG31" s="3" t="s">
        <v>1643</v>
      </c>
      <c r="KH31" s="3" t="s">
        <v>1643</v>
      </c>
      <c r="KI31" s="3" t="s">
        <v>1643</v>
      </c>
      <c r="KJ31" s="3" t="s">
        <v>1643</v>
      </c>
      <c r="KK31" s="3" t="s">
        <v>1643</v>
      </c>
      <c r="KL31" s="3" t="s">
        <v>1643</v>
      </c>
      <c r="KM31" s="3" t="s">
        <v>1643</v>
      </c>
      <c r="KN31" s="3" t="s">
        <v>1643</v>
      </c>
      <c r="KO31" s="5" t="s">
        <v>1643</v>
      </c>
      <c r="KP31" s="8" t="s">
        <v>1643</v>
      </c>
      <c r="KQ31" s="3" t="s">
        <v>1643</v>
      </c>
      <c r="KR31" s="3" t="s">
        <v>1643</v>
      </c>
      <c r="KS31" s="3" t="s">
        <v>1643</v>
      </c>
      <c r="KT31" s="3" t="s">
        <v>1643</v>
      </c>
      <c r="KU31" s="3" t="s">
        <v>1643</v>
      </c>
      <c r="KV31" s="20" t="s">
        <v>1643</v>
      </c>
      <c r="KW31" s="13" t="s">
        <v>1643</v>
      </c>
      <c r="KX31" s="3" t="s">
        <v>1643</v>
      </c>
      <c r="KY31" s="3" t="s">
        <v>1643</v>
      </c>
      <c r="KZ31" s="3" t="s">
        <v>1643</v>
      </c>
      <c r="LA31" s="3" t="s">
        <v>1643</v>
      </c>
      <c r="LB31" s="3" t="s">
        <v>1643</v>
      </c>
      <c r="LC31" s="3" t="s">
        <v>1643</v>
      </c>
      <c r="LD31" s="3" t="s">
        <v>1643</v>
      </c>
      <c r="LE31" s="3" t="s">
        <v>1643</v>
      </c>
      <c r="LF31" s="3" t="s">
        <v>1643</v>
      </c>
      <c r="LG31" s="3" t="s">
        <v>1643</v>
      </c>
      <c r="LH31" s="3" t="s">
        <v>1643</v>
      </c>
      <c r="LI31" s="3" t="s">
        <v>1643</v>
      </c>
      <c r="LJ31" s="3" t="s">
        <v>1643</v>
      </c>
      <c r="LK31" s="3" t="s">
        <v>1643</v>
      </c>
      <c r="LL31" s="3" t="s">
        <v>1643</v>
      </c>
      <c r="LM31" s="3" t="s">
        <v>1643</v>
      </c>
      <c r="LN31" s="3" t="s">
        <v>1643</v>
      </c>
      <c r="LO31" s="3" t="s">
        <v>1643</v>
      </c>
      <c r="LP31" s="3" t="s">
        <v>1643</v>
      </c>
      <c r="LQ31" s="3" t="s">
        <v>1643</v>
      </c>
      <c r="LR31" s="3" t="s">
        <v>1643</v>
      </c>
      <c r="LS31" s="3" t="s">
        <v>1643</v>
      </c>
      <c r="LT31" s="3" t="s">
        <v>1643</v>
      </c>
      <c r="LU31" s="3" t="s">
        <v>1643</v>
      </c>
      <c r="LV31" s="3" t="s">
        <v>1643</v>
      </c>
      <c r="LW31" s="3" t="s">
        <v>1643</v>
      </c>
      <c r="LX31" s="3" t="s">
        <v>1643</v>
      </c>
      <c r="LY31" s="3" t="s">
        <v>1643</v>
      </c>
      <c r="LZ31" s="3" t="s">
        <v>1643</v>
      </c>
      <c r="MA31" s="3" t="s">
        <v>1643</v>
      </c>
      <c r="MB31" s="3" t="s">
        <v>1643</v>
      </c>
      <c r="MC31" s="3" t="s">
        <v>1643</v>
      </c>
      <c r="MD31" s="3" t="s">
        <v>1643</v>
      </c>
      <c r="ME31" s="3" t="s">
        <v>1643</v>
      </c>
      <c r="MF31" s="20" t="s">
        <v>1643</v>
      </c>
      <c r="MG31" s="13"/>
      <c r="MH31" s="3"/>
      <c r="MI31" s="5"/>
      <c r="MJ31" s="18" t="s">
        <v>1643</v>
      </c>
      <c r="MK31" s="13" t="s">
        <v>1643</v>
      </c>
      <c r="ML31" s="3" t="s">
        <v>1643</v>
      </c>
      <c r="MM31" s="3" t="s">
        <v>1643</v>
      </c>
      <c r="MN31" s="3" t="s">
        <v>1643</v>
      </c>
      <c r="MO31" s="3" t="s">
        <v>1643</v>
      </c>
      <c r="MP31" s="3" t="s">
        <v>1643</v>
      </c>
      <c r="MQ31" s="3" t="s">
        <v>1643</v>
      </c>
      <c r="MR31" s="3" t="s">
        <v>1643</v>
      </c>
      <c r="MS31" s="3" t="s">
        <v>1643</v>
      </c>
      <c r="MT31" s="5" t="s">
        <v>1643</v>
      </c>
      <c r="MU31" s="8" t="s">
        <v>1643</v>
      </c>
      <c r="MV31" s="3" t="s">
        <v>1643</v>
      </c>
      <c r="MW31" s="3" t="s">
        <v>1643</v>
      </c>
      <c r="MX31" s="3" t="s">
        <v>1643</v>
      </c>
      <c r="MY31" s="20" t="s">
        <v>1643</v>
      </c>
      <c r="MZ31" s="13" t="s">
        <v>1643</v>
      </c>
      <c r="NA31" s="5" t="s">
        <v>1643</v>
      </c>
      <c r="NB31" s="13" t="s">
        <v>1643</v>
      </c>
      <c r="NC31" s="5" t="s">
        <v>1643</v>
      </c>
      <c r="ND31" s="13" t="s">
        <v>1643</v>
      </c>
      <c r="NE31" s="3" t="s">
        <v>1643</v>
      </c>
      <c r="NF31" s="3" t="s">
        <v>1643</v>
      </c>
      <c r="NG31" s="3" t="s">
        <v>1643</v>
      </c>
      <c r="NH31" s="3" t="s">
        <v>1643</v>
      </c>
      <c r="NI31" s="5" t="s">
        <v>1643</v>
      </c>
      <c r="NJ31" s="13" t="s">
        <v>1643</v>
      </c>
      <c r="NK31" s="3"/>
      <c r="NL31" s="3" t="s">
        <v>1643</v>
      </c>
      <c r="NM31" s="3" t="s">
        <v>1643</v>
      </c>
      <c r="NN31" s="3" t="s">
        <v>1643</v>
      </c>
      <c r="NO31" s="3" t="s">
        <v>1643</v>
      </c>
      <c r="NP31" s="3" t="s">
        <v>1643</v>
      </c>
      <c r="NQ31" s="5" t="s">
        <v>1643</v>
      </c>
      <c r="NR31" s="8" t="s">
        <v>1643</v>
      </c>
      <c r="NS31" s="8" t="s">
        <v>1643</v>
      </c>
      <c r="NT31" s="3" t="s">
        <v>1643</v>
      </c>
      <c r="NU31" s="3" t="s">
        <v>1643</v>
      </c>
      <c r="NV31" s="3" t="s">
        <v>1643</v>
      </c>
      <c r="NW31" s="3" t="s">
        <v>1643</v>
      </c>
      <c r="NX31" s="5" t="s">
        <v>1643</v>
      </c>
      <c r="NY31" s="13" t="s">
        <v>1643</v>
      </c>
      <c r="NZ31" s="8" t="s">
        <v>1643</v>
      </c>
      <c r="OA31" s="3" t="s">
        <v>1643</v>
      </c>
      <c r="OB31" s="3" t="s">
        <v>1643</v>
      </c>
      <c r="OC31" s="3" t="s">
        <v>1643</v>
      </c>
      <c r="OD31" s="3" t="s">
        <v>1643</v>
      </c>
      <c r="OE31" s="5" t="s">
        <v>1643</v>
      </c>
      <c r="OF31" s="13" t="s">
        <v>1643</v>
      </c>
      <c r="OG31" s="8" t="s">
        <v>1643</v>
      </c>
      <c r="OH31" s="3" t="s">
        <v>1643</v>
      </c>
      <c r="OI31" s="3" t="s">
        <v>1643</v>
      </c>
      <c r="OJ31" s="3" t="s">
        <v>1643</v>
      </c>
      <c r="OK31" s="3" t="s">
        <v>1643</v>
      </c>
      <c r="OL31" s="20" t="s">
        <v>1643</v>
      </c>
      <c r="OM31" s="13" t="s">
        <v>1643</v>
      </c>
      <c r="ON31" s="3" t="s">
        <v>1643</v>
      </c>
      <c r="OO31" s="3" t="s">
        <v>1643</v>
      </c>
      <c r="OP31" s="3" t="s">
        <v>1643</v>
      </c>
      <c r="OQ31" s="3" t="s">
        <v>1643</v>
      </c>
      <c r="OR31" s="3" t="s">
        <v>1643</v>
      </c>
      <c r="OS31" s="3" t="s">
        <v>1643</v>
      </c>
      <c r="OT31" s="3" t="s">
        <v>1643</v>
      </c>
      <c r="OU31" s="20" t="s">
        <v>1643</v>
      </c>
      <c r="OV31" s="13" t="s">
        <v>1643</v>
      </c>
      <c r="OW31" s="3"/>
      <c r="OX31" s="3" t="s">
        <v>1643</v>
      </c>
      <c r="OY31" s="3" t="s">
        <v>1643</v>
      </c>
      <c r="OZ31" s="3" t="s">
        <v>1643</v>
      </c>
      <c r="PA31" s="5" t="s">
        <v>1643</v>
      </c>
      <c r="PB31" s="8" t="s">
        <v>1643</v>
      </c>
      <c r="PC31" s="8" t="s">
        <v>1643</v>
      </c>
      <c r="PD31" s="3" t="s">
        <v>1643</v>
      </c>
      <c r="PE31" s="3" t="s">
        <v>1643</v>
      </c>
      <c r="PF31" s="5" t="s">
        <v>1643</v>
      </c>
      <c r="PG31" s="13" t="s">
        <v>1643</v>
      </c>
      <c r="PH31" s="3" t="s">
        <v>1643</v>
      </c>
      <c r="PI31" s="3" t="s">
        <v>1643</v>
      </c>
      <c r="PJ31" s="3" t="s">
        <v>1643</v>
      </c>
      <c r="PK31" s="3" t="s">
        <v>1643</v>
      </c>
      <c r="PL31" s="3" t="s">
        <v>1643</v>
      </c>
      <c r="PM31" s="3" t="s">
        <v>1643</v>
      </c>
      <c r="PN31" s="3" t="s">
        <v>1643</v>
      </c>
      <c r="PO31" s="20" t="s">
        <v>1643</v>
      </c>
      <c r="PP31" s="13" t="s">
        <v>1643</v>
      </c>
      <c r="PQ31" s="3" t="s">
        <v>1643</v>
      </c>
      <c r="PR31" s="3" t="s">
        <v>1643</v>
      </c>
      <c r="PS31" s="3" t="s">
        <v>1643</v>
      </c>
      <c r="PT31" s="3" t="s">
        <v>1643</v>
      </c>
      <c r="PU31" s="5" t="s">
        <v>1643</v>
      </c>
      <c r="PV31" s="13" t="s">
        <v>1643</v>
      </c>
      <c r="PW31" s="3" t="s">
        <v>1643</v>
      </c>
      <c r="PX31" s="3" t="s">
        <v>1643</v>
      </c>
      <c r="PY31" s="3" t="s">
        <v>1643</v>
      </c>
      <c r="PZ31" s="5" t="s">
        <v>1643</v>
      </c>
      <c r="QA31" s="13" t="s">
        <v>1643</v>
      </c>
      <c r="QB31" s="3" t="s">
        <v>1643</v>
      </c>
      <c r="QC31" s="3" t="s">
        <v>1643</v>
      </c>
      <c r="QD31" s="3" t="s">
        <v>1643</v>
      </c>
      <c r="QE31" s="3" t="s">
        <v>1643</v>
      </c>
      <c r="QF31" s="3" t="s">
        <v>1643</v>
      </c>
      <c r="QG31" s="3" t="s">
        <v>1643</v>
      </c>
      <c r="QH31" s="3" t="s">
        <v>1643</v>
      </c>
      <c r="QI31" s="5" t="s">
        <v>1643</v>
      </c>
      <c r="QJ31" s="13" t="s">
        <v>1643</v>
      </c>
      <c r="QK31" s="3" t="s">
        <v>1643</v>
      </c>
      <c r="QL31" s="3" t="s">
        <v>1643</v>
      </c>
      <c r="QM31" s="3" t="s">
        <v>1643</v>
      </c>
      <c r="QN31" s="3" t="s">
        <v>1643</v>
      </c>
      <c r="QO31" s="3" t="s">
        <v>1643</v>
      </c>
      <c r="QP31" s="20" t="s">
        <v>1643</v>
      </c>
      <c r="QQ31" s="13" t="s">
        <v>1643</v>
      </c>
      <c r="QR31" s="3" t="s">
        <v>1643</v>
      </c>
      <c r="QS31" s="3" t="s">
        <v>1643</v>
      </c>
      <c r="QT31" s="3" t="s">
        <v>1643</v>
      </c>
      <c r="QU31" s="20" t="s">
        <v>1643</v>
      </c>
      <c r="QV31" s="16" t="s">
        <v>1643</v>
      </c>
      <c r="QW31" s="13" t="s">
        <v>1643</v>
      </c>
      <c r="QX31" s="3" t="s">
        <v>1643</v>
      </c>
      <c r="QY31" s="3" t="s">
        <v>1643</v>
      </c>
      <c r="QZ31" s="3" t="s">
        <v>1643</v>
      </c>
      <c r="RA31" s="3" t="s">
        <v>1643</v>
      </c>
      <c r="RB31" s="3" t="s">
        <v>1643</v>
      </c>
      <c r="RC31" s="3" t="s">
        <v>1643</v>
      </c>
      <c r="RD31" s="3" t="s">
        <v>1643</v>
      </c>
      <c r="RE31" s="3" t="s">
        <v>1643</v>
      </c>
      <c r="RF31" s="3" t="s">
        <v>1643</v>
      </c>
      <c r="RG31" s="3" t="s">
        <v>1643</v>
      </c>
      <c r="RH31" s="3" t="s">
        <v>1643</v>
      </c>
      <c r="RI31" s="3" t="s">
        <v>1643</v>
      </c>
      <c r="RJ31" s="3" t="s">
        <v>1643</v>
      </c>
      <c r="RK31" s="3" t="s">
        <v>1643</v>
      </c>
      <c r="RL31" s="3" t="s">
        <v>1643</v>
      </c>
      <c r="RM31" s="3" t="s">
        <v>1643</v>
      </c>
      <c r="RN31" s="3" t="s">
        <v>1643</v>
      </c>
      <c r="RO31" s="3" t="s">
        <v>1643</v>
      </c>
      <c r="RP31" s="3" t="s">
        <v>1643</v>
      </c>
      <c r="RQ31" s="3" t="s">
        <v>1643</v>
      </c>
      <c r="RR31" s="3" t="s">
        <v>1643</v>
      </c>
      <c r="RS31" s="3" t="s">
        <v>1643</v>
      </c>
      <c r="RT31" s="3" t="s">
        <v>1643</v>
      </c>
      <c r="RU31" s="3" t="s">
        <v>1643</v>
      </c>
      <c r="RV31" s="3" t="s">
        <v>1643</v>
      </c>
      <c r="RW31" s="3" t="s">
        <v>1643</v>
      </c>
      <c r="RX31" s="3" t="s">
        <v>1643</v>
      </c>
      <c r="RY31" s="3" t="s">
        <v>1643</v>
      </c>
      <c r="RZ31" s="3" t="s">
        <v>1643</v>
      </c>
      <c r="SA31" s="3" t="s">
        <v>1643</v>
      </c>
      <c r="SB31" s="3" t="s">
        <v>1643</v>
      </c>
      <c r="SC31" s="3" t="s">
        <v>1643</v>
      </c>
      <c r="SD31" s="3" t="s">
        <v>1643</v>
      </c>
      <c r="SE31" s="3" t="s">
        <v>1643</v>
      </c>
      <c r="SF31" s="3" t="s">
        <v>1643</v>
      </c>
      <c r="SG31" s="3" t="s">
        <v>1643</v>
      </c>
      <c r="SH31" s="3" t="s">
        <v>1643</v>
      </c>
      <c r="SI31" s="3" t="s">
        <v>1643</v>
      </c>
      <c r="SJ31" s="3" t="s">
        <v>1643</v>
      </c>
      <c r="SK31" s="3" t="s">
        <v>1643</v>
      </c>
      <c r="SL31" s="3" t="s">
        <v>1643</v>
      </c>
      <c r="SM31" s="3" t="s">
        <v>1643</v>
      </c>
      <c r="SN31" s="3" t="s">
        <v>1643</v>
      </c>
      <c r="SO31" s="3" t="s">
        <v>1643</v>
      </c>
      <c r="SP31" s="20" t="s">
        <v>1643</v>
      </c>
      <c r="SQ31" s="13" t="s">
        <v>1643</v>
      </c>
      <c r="SR31" s="3" t="s">
        <v>1643</v>
      </c>
      <c r="SS31" s="3" t="s">
        <v>1643</v>
      </c>
      <c r="ST31" s="3" t="s">
        <v>1643</v>
      </c>
      <c r="SU31" s="3" t="s">
        <v>1643</v>
      </c>
      <c r="SV31" s="3" t="s">
        <v>1643</v>
      </c>
      <c r="SW31" s="3" t="s">
        <v>1643</v>
      </c>
      <c r="SX31" s="20" t="s">
        <v>1643</v>
      </c>
      <c r="SY31" s="13" t="s">
        <v>1643</v>
      </c>
      <c r="SZ31" s="3" t="s">
        <v>1643</v>
      </c>
      <c r="TA31" s="3" t="s">
        <v>1643</v>
      </c>
      <c r="TB31" s="3" t="s">
        <v>1643</v>
      </c>
      <c r="TC31" s="3" t="s">
        <v>1643</v>
      </c>
      <c r="TD31" s="3" t="s">
        <v>1643</v>
      </c>
      <c r="TE31" s="20" t="s">
        <v>1643</v>
      </c>
      <c r="TF31" s="13" t="s">
        <v>1643</v>
      </c>
      <c r="TG31" s="3" t="s">
        <v>1643</v>
      </c>
      <c r="TH31" s="3" t="s">
        <v>1643</v>
      </c>
      <c r="TI31" s="3" t="s">
        <v>1643</v>
      </c>
      <c r="TJ31" s="3" t="s">
        <v>1643</v>
      </c>
      <c r="TK31" s="3" t="s">
        <v>1643</v>
      </c>
      <c r="TL31" s="3" t="s">
        <v>1643</v>
      </c>
      <c r="TM31" s="3" t="s">
        <v>1643</v>
      </c>
      <c r="TN31" s="3" t="s">
        <v>1643</v>
      </c>
      <c r="TO31" s="3" t="s">
        <v>1643</v>
      </c>
      <c r="TP31" s="3" t="s">
        <v>1643</v>
      </c>
      <c r="TQ31" s="20" t="s">
        <v>1643</v>
      </c>
      <c r="TR31" s="13" t="s">
        <v>110</v>
      </c>
      <c r="TS31" s="3" t="s">
        <v>1643</v>
      </c>
      <c r="TT31" s="5" t="s">
        <v>110</v>
      </c>
      <c r="TU31" s="13" t="s">
        <v>131</v>
      </c>
      <c r="TV31" s="3" t="s">
        <v>129</v>
      </c>
      <c r="TW31" s="3" t="s">
        <v>131</v>
      </c>
      <c r="TX31" s="3" t="s">
        <v>129</v>
      </c>
      <c r="TY31" s="3" t="s">
        <v>131</v>
      </c>
      <c r="TZ31" s="3" t="s">
        <v>131</v>
      </c>
      <c r="UA31" s="3" t="s">
        <v>130</v>
      </c>
      <c r="UB31" s="3" t="s">
        <v>130</v>
      </c>
      <c r="UC31" s="3" t="s">
        <v>130</v>
      </c>
      <c r="UD31" s="3" t="s">
        <v>128</v>
      </c>
      <c r="UE31" s="3" t="s">
        <v>131</v>
      </c>
      <c r="UF31" s="3" t="s">
        <v>129</v>
      </c>
      <c r="UG31" s="3" t="s">
        <v>131</v>
      </c>
      <c r="UH31" s="3" t="s">
        <v>130</v>
      </c>
      <c r="UI31" s="3" t="s">
        <v>129</v>
      </c>
      <c r="UJ31" s="5" t="s">
        <v>1643</v>
      </c>
      <c r="UK31" s="13" t="s">
        <v>196</v>
      </c>
      <c r="UL31" s="3" t="s">
        <v>1643</v>
      </c>
      <c r="UM31" s="3" t="s">
        <v>1643</v>
      </c>
      <c r="UN31" s="3" t="s">
        <v>1643</v>
      </c>
      <c r="UO31" s="3" t="s">
        <v>1643</v>
      </c>
      <c r="UP31" s="3" t="s">
        <v>207</v>
      </c>
      <c r="UQ31" s="3" t="s">
        <v>1643</v>
      </c>
      <c r="UR31" s="5" t="s">
        <v>1643</v>
      </c>
      <c r="US31" s="13" t="s">
        <v>1643</v>
      </c>
      <c r="UT31" s="3" t="s">
        <v>1643</v>
      </c>
      <c r="UU31" s="3" t="s">
        <v>1643</v>
      </c>
      <c r="UV31" s="3" t="s">
        <v>1643</v>
      </c>
      <c r="UW31" s="3" t="s">
        <v>235</v>
      </c>
      <c r="UX31" s="3" t="s">
        <v>1643</v>
      </c>
      <c r="UY31" s="3" t="s">
        <v>1643</v>
      </c>
      <c r="UZ31" s="5" t="s">
        <v>1643</v>
      </c>
      <c r="VA31" s="13" t="s">
        <v>130</v>
      </c>
      <c r="VB31" s="3" t="s">
        <v>130</v>
      </c>
      <c r="VC31" s="3" t="s">
        <v>129</v>
      </c>
      <c r="VD31" s="3" t="s">
        <v>129</v>
      </c>
      <c r="VE31" s="3" t="s">
        <v>130</v>
      </c>
      <c r="VF31" s="3" t="s">
        <v>130</v>
      </c>
      <c r="VG31" s="3" t="s">
        <v>130</v>
      </c>
      <c r="VH31" s="3" t="s">
        <v>130</v>
      </c>
      <c r="VI31" s="3" t="s">
        <v>129</v>
      </c>
      <c r="VJ31" s="3" t="s">
        <v>130</v>
      </c>
      <c r="VK31" s="3" t="s">
        <v>129</v>
      </c>
      <c r="VL31" s="3" t="s">
        <v>131</v>
      </c>
      <c r="VM31" s="3" t="s">
        <v>129</v>
      </c>
      <c r="VN31" s="3" t="s">
        <v>129</v>
      </c>
      <c r="VO31" s="3" t="s">
        <v>131</v>
      </c>
      <c r="VP31" s="3" t="s">
        <v>131</v>
      </c>
      <c r="VQ31" s="3" t="s">
        <v>130</v>
      </c>
      <c r="VR31" s="3" t="s">
        <v>130</v>
      </c>
      <c r="VS31" s="3" t="s">
        <v>130</v>
      </c>
      <c r="VT31" s="3" t="s">
        <v>131</v>
      </c>
      <c r="VU31" s="3" t="s">
        <v>129</v>
      </c>
      <c r="VV31" s="3" t="s">
        <v>131</v>
      </c>
      <c r="VW31" s="3" t="s">
        <v>131</v>
      </c>
      <c r="VX31" s="3" t="s">
        <v>131</v>
      </c>
      <c r="VY31" s="3" t="s">
        <v>129</v>
      </c>
      <c r="VZ31" s="3" t="s">
        <v>131</v>
      </c>
      <c r="WA31" s="3" t="s">
        <v>131</v>
      </c>
      <c r="WB31" s="3" t="s">
        <v>130</v>
      </c>
      <c r="WC31" s="3" t="s">
        <v>129</v>
      </c>
      <c r="WD31" s="3" t="s">
        <v>129</v>
      </c>
      <c r="WE31" s="3" t="s">
        <v>129</v>
      </c>
      <c r="WF31" s="3" t="s">
        <v>130</v>
      </c>
      <c r="WG31" s="3" t="s">
        <v>128</v>
      </c>
      <c r="WH31" s="3" t="s">
        <v>131</v>
      </c>
      <c r="WI31" s="3" t="s">
        <v>131</v>
      </c>
      <c r="WJ31" s="3" t="s">
        <v>131</v>
      </c>
      <c r="WK31" s="3" t="s">
        <v>131</v>
      </c>
      <c r="WL31" s="3" t="s">
        <v>131</v>
      </c>
      <c r="WM31" s="3" t="s">
        <v>131</v>
      </c>
      <c r="WN31" s="3" t="s">
        <v>131</v>
      </c>
      <c r="WO31" s="3" t="s">
        <v>131</v>
      </c>
      <c r="WP31" s="3" t="s">
        <v>131</v>
      </c>
      <c r="WQ31" s="3" t="s">
        <v>131</v>
      </c>
      <c r="WR31" s="3" t="s">
        <v>131</v>
      </c>
      <c r="WS31" s="3" t="s">
        <v>131</v>
      </c>
      <c r="WT31" s="3" t="s">
        <v>129</v>
      </c>
      <c r="WU31" s="3" t="s">
        <v>130</v>
      </c>
      <c r="WV31" s="3" t="s">
        <v>127</v>
      </c>
      <c r="WW31" s="3" t="s">
        <v>127</v>
      </c>
      <c r="WX31" s="3" t="s">
        <v>127</v>
      </c>
      <c r="WY31" s="3" t="s">
        <v>127</v>
      </c>
      <c r="WZ31" s="3" t="s">
        <v>127</v>
      </c>
      <c r="XA31" s="3" t="s">
        <v>127</v>
      </c>
      <c r="XB31" s="3" t="s">
        <v>127</v>
      </c>
      <c r="XC31" s="3" t="s">
        <v>127</v>
      </c>
      <c r="XD31" s="3" t="s">
        <v>127</v>
      </c>
      <c r="XE31" s="3" t="s">
        <v>127</v>
      </c>
      <c r="XF31" s="3" t="s">
        <v>127</v>
      </c>
      <c r="XG31" s="3" t="s">
        <v>127</v>
      </c>
      <c r="XH31" s="3" t="s">
        <v>127</v>
      </c>
      <c r="XI31" s="3" t="s">
        <v>127</v>
      </c>
      <c r="XJ31" s="3" t="s">
        <v>127</v>
      </c>
      <c r="XK31" s="3" t="s">
        <v>127</v>
      </c>
      <c r="XL31" s="3" t="s">
        <v>127</v>
      </c>
      <c r="XM31" s="5" t="s">
        <v>1643</v>
      </c>
      <c r="XN31" s="13" t="s">
        <v>353</v>
      </c>
      <c r="XO31" s="3" t="s">
        <v>354</v>
      </c>
      <c r="XP31" s="3" t="s">
        <v>355</v>
      </c>
      <c r="XQ31" s="3" t="s">
        <v>1643</v>
      </c>
      <c r="XR31" s="3" t="s">
        <v>1643</v>
      </c>
      <c r="XS31" s="3" t="s">
        <v>111</v>
      </c>
      <c r="XT31" s="5" t="s">
        <v>1643</v>
      </c>
      <c r="XU31" s="13" t="s">
        <v>111</v>
      </c>
      <c r="XV31" s="3" t="s">
        <v>1643</v>
      </c>
      <c r="XW31" s="3" t="s">
        <v>1643</v>
      </c>
      <c r="XX31" s="3" t="s">
        <v>111</v>
      </c>
      <c r="XY31" s="3" t="s">
        <v>1643</v>
      </c>
      <c r="XZ31" s="3" t="s">
        <v>1643</v>
      </c>
      <c r="YA31" s="3" t="s">
        <v>111</v>
      </c>
      <c r="YB31" s="3" t="s">
        <v>1643</v>
      </c>
      <c r="YC31" s="3" t="s">
        <v>1643</v>
      </c>
      <c r="YD31" s="3" t="s">
        <v>111</v>
      </c>
      <c r="YE31" s="3" t="s">
        <v>1643</v>
      </c>
      <c r="YF31" s="3" t="s">
        <v>1643</v>
      </c>
      <c r="YG31" s="3" t="s">
        <v>1643</v>
      </c>
      <c r="YH31" s="3" t="s">
        <v>111</v>
      </c>
      <c r="YI31" s="3" t="s">
        <v>1643</v>
      </c>
      <c r="YJ31" s="3" t="s">
        <v>1643</v>
      </c>
      <c r="YK31" s="3" t="s">
        <v>111</v>
      </c>
      <c r="YL31" s="3" t="s">
        <v>1643</v>
      </c>
      <c r="YM31" s="3" t="s">
        <v>1643</v>
      </c>
      <c r="YN31" s="3" t="s">
        <v>111</v>
      </c>
      <c r="YO31" s="3" t="s">
        <v>1643</v>
      </c>
      <c r="YP31" s="3" t="s">
        <v>1643</v>
      </c>
      <c r="YQ31" s="3" t="s">
        <v>111</v>
      </c>
      <c r="YR31" s="3" t="s">
        <v>1643</v>
      </c>
      <c r="YS31" s="3" t="s">
        <v>1643</v>
      </c>
      <c r="YT31" s="3" t="s">
        <v>111</v>
      </c>
      <c r="YU31" s="3" t="s">
        <v>1643</v>
      </c>
      <c r="YV31" s="3" t="s">
        <v>1643</v>
      </c>
      <c r="YW31" s="3" t="s">
        <v>111</v>
      </c>
      <c r="YX31" s="3" t="s">
        <v>1643</v>
      </c>
      <c r="YY31" s="3" t="s">
        <v>1643</v>
      </c>
      <c r="YZ31" s="3" t="s">
        <v>1643</v>
      </c>
      <c r="ZA31" s="3" t="s">
        <v>111</v>
      </c>
      <c r="ZB31" s="3" t="s">
        <v>1643</v>
      </c>
      <c r="ZC31" s="3" t="s">
        <v>1643</v>
      </c>
      <c r="ZD31" s="5" t="s">
        <v>1643</v>
      </c>
      <c r="ZE31" s="3" t="s">
        <v>1650</v>
      </c>
      <c r="ZF31" s="3" t="s">
        <v>462</v>
      </c>
      <c r="ZG31" s="3" t="s">
        <v>452</v>
      </c>
      <c r="ZH31" s="18" t="s">
        <v>111</v>
      </c>
      <c r="ZI31" s="13" t="s">
        <v>1643</v>
      </c>
      <c r="ZJ31" s="3" t="s">
        <v>1643</v>
      </c>
      <c r="ZK31" s="3" t="s">
        <v>486</v>
      </c>
      <c r="ZL31" s="3" t="s">
        <v>1643</v>
      </c>
      <c r="ZM31" s="3" t="s">
        <v>1643</v>
      </c>
      <c r="ZN31" s="3" t="s">
        <v>495</v>
      </c>
      <c r="ZO31" s="3" t="s">
        <v>1643</v>
      </c>
      <c r="ZP31" s="3" t="s">
        <v>497</v>
      </c>
      <c r="ZQ31" s="3" t="s">
        <v>498</v>
      </c>
      <c r="ZR31" s="5" t="s">
        <v>1643</v>
      </c>
      <c r="ZS31" s="13" t="s">
        <v>111</v>
      </c>
      <c r="ZT31" s="3" t="s">
        <v>111</v>
      </c>
      <c r="ZU31" s="3" t="s">
        <v>110</v>
      </c>
      <c r="ZV31" s="3" t="s">
        <v>111</v>
      </c>
      <c r="ZW31" s="3" t="s">
        <v>111</v>
      </c>
      <c r="ZX31" s="3" t="s">
        <v>1643</v>
      </c>
      <c r="ZY31" s="3" t="s">
        <v>1643</v>
      </c>
      <c r="ZZ31" s="3" t="s">
        <v>1643</v>
      </c>
      <c r="AAA31" s="5" t="s">
        <v>1643</v>
      </c>
      <c r="AAB31" s="13" t="s">
        <v>111</v>
      </c>
      <c r="AAC31" s="5" t="s">
        <v>1643</v>
      </c>
      <c r="AAD31" s="13" t="s">
        <v>520</v>
      </c>
      <c r="AAE31" s="3" t="s">
        <v>110</v>
      </c>
      <c r="AAF31" s="3" t="s">
        <v>110</v>
      </c>
      <c r="AAG31" s="3" t="s">
        <v>110</v>
      </c>
      <c r="AAH31" s="3" t="s">
        <v>111</v>
      </c>
      <c r="AAI31" s="3" t="s">
        <v>111</v>
      </c>
      <c r="AAJ31" s="5" t="s">
        <v>110</v>
      </c>
      <c r="AAK31" s="13" t="s">
        <v>111</v>
      </c>
      <c r="AAL31" s="13" t="s">
        <v>1643</v>
      </c>
      <c r="AAM31" s="3" t="s">
        <v>1643</v>
      </c>
      <c r="AAN31" s="3" t="s">
        <v>1643</v>
      </c>
      <c r="AAO31" s="3" t="s">
        <v>1643</v>
      </c>
      <c r="AAP31" s="3" t="s">
        <v>1643</v>
      </c>
      <c r="AAQ31" s="20"/>
      <c r="AAR31" s="5" t="s">
        <v>1643</v>
      </c>
      <c r="AAS31" s="13" t="s">
        <v>1643</v>
      </c>
      <c r="AAT31" s="3" t="s">
        <v>1643</v>
      </c>
      <c r="AAU31" s="3" t="s">
        <v>1643</v>
      </c>
      <c r="AAV31" s="3" t="s">
        <v>1643</v>
      </c>
      <c r="AAW31" s="3" t="s">
        <v>1643</v>
      </c>
      <c r="AAX31" s="3" t="s">
        <v>1643</v>
      </c>
      <c r="AAY31" s="5" t="s">
        <v>1643</v>
      </c>
      <c r="AAZ31" s="13" t="s">
        <v>1643</v>
      </c>
      <c r="ABA31" s="3" t="s">
        <v>1643</v>
      </c>
      <c r="ABB31" s="3" t="s">
        <v>1643</v>
      </c>
      <c r="ABC31" s="3" t="s">
        <v>1643</v>
      </c>
      <c r="ABD31" s="3" t="s">
        <v>1643</v>
      </c>
      <c r="ABE31" s="3" t="s">
        <v>1643</v>
      </c>
      <c r="ABF31" s="5" t="s">
        <v>1643</v>
      </c>
      <c r="ABG31" s="13" t="s">
        <v>1643</v>
      </c>
      <c r="ABH31" s="3" t="s">
        <v>1643</v>
      </c>
      <c r="ABI31" s="3" t="s">
        <v>1643</v>
      </c>
      <c r="ABJ31" s="3" t="s">
        <v>1643</v>
      </c>
      <c r="ABK31" s="3" t="s">
        <v>1643</v>
      </c>
      <c r="ABL31" s="3" t="s">
        <v>1643</v>
      </c>
      <c r="ABM31" s="5" t="s">
        <v>1643</v>
      </c>
      <c r="ABN31" s="13" t="s">
        <v>1643</v>
      </c>
      <c r="ABO31" s="3" t="s">
        <v>1643</v>
      </c>
      <c r="ABP31" s="3" t="s">
        <v>1643</v>
      </c>
      <c r="ABQ31" s="3" t="s">
        <v>1643</v>
      </c>
      <c r="ABR31" s="3" t="s">
        <v>1643</v>
      </c>
      <c r="ABS31" s="3" t="s">
        <v>1643</v>
      </c>
      <c r="ABT31" s="3" t="s">
        <v>1643</v>
      </c>
      <c r="ABU31" s="3" t="s">
        <v>1643</v>
      </c>
      <c r="ABV31" s="5" t="s">
        <v>1643</v>
      </c>
      <c r="ABW31" s="13" t="s">
        <v>111</v>
      </c>
      <c r="ABX31" s="3" t="s">
        <v>1643</v>
      </c>
      <c r="ABY31" s="3" t="s">
        <v>1643</v>
      </c>
      <c r="ABZ31" s="3" t="s">
        <v>1643</v>
      </c>
      <c r="ACA31" s="3" t="s">
        <v>1643</v>
      </c>
      <c r="ACB31" s="5" t="s">
        <v>1643</v>
      </c>
      <c r="ACC31" s="13" t="s">
        <v>1643</v>
      </c>
      <c r="ACD31" s="3" t="s">
        <v>1643</v>
      </c>
      <c r="ACE31" s="3" t="s">
        <v>1643</v>
      </c>
      <c r="ACF31" s="3" t="s">
        <v>1643</v>
      </c>
      <c r="ACG31" s="5"/>
      <c r="ACH31" s="13" t="s">
        <v>1643</v>
      </c>
      <c r="ACI31" s="3" t="s">
        <v>1643</v>
      </c>
      <c r="ACJ31" s="3" t="s">
        <v>1643</v>
      </c>
      <c r="ACK31" s="3" t="s">
        <v>1643</v>
      </c>
      <c r="ACL31" s="5" t="s">
        <v>1643</v>
      </c>
      <c r="ACM31" s="13" t="s">
        <v>1643</v>
      </c>
      <c r="ACN31" s="3" t="s">
        <v>1643</v>
      </c>
      <c r="ACO31" s="3" t="s">
        <v>1643</v>
      </c>
      <c r="ACP31" s="3" t="s">
        <v>1643</v>
      </c>
      <c r="ACQ31" s="3" t="s">
        <v>1643</v>
      </c>
      <c r="ACR31" s="3" t="s">
        <v>1643</v>
      </c>
      <c r="ACS31" s="3" t="s">
        <v>1643</v>
      </c>
      <c r="ACT31" s="3" t="s">
        <v>1643</v>
      </c>
      <c r="ACU31" s="20" t="s">
        <v>1643</v>
      </c>
      <c r="ACV31" s="13" t="s">
        <v>110</v>
      </c>
      <c r="ACW31" s="3" t="s">
        <v>546</v>
      </c>
      <c r="ACX31" s="3" t="s">
        <v>1643</v>
      </c>
      <c r="ACY31" s="3" t="s">
        <v>1643</v>
      </c>
      <c r="ACZ31" s="3" t="s">
        <v>1643</v>
      </c>
      <c r="ADA31" s="5" t="s">
        <v>545</v>
      </c>
      <c r="ADB31" s="13" t="s">
        <v>1643</v>
      </c>
      <c r="ADC31" s="8" t="s">
        <v>1643</v>
      </c>
      <c r="ADD31" s="3" t="s">
        <v>1643</v>
      </c>
      <c r="ADE31" s="3" t="s">
        <v>1643</v>
      </c>
      <c r="ADF31" s="5" t="s">
        <v>1643</v>
      </c>
      <c r="ADG31" s="13" t="s">
        <v>1643</v>
      </c>
      <c r="ADH31" s="8" t="s">
        <v>1643</v>
      </c>
      <c r="ADI31" s="3" t="s">
        <v>1643</v>
      </c>
      <c r="ADJ31" s="3" t="s">
        <v>1643</v>
      </c>
      <c r="ADK31" s="5" t="s">
        <v>1643</v>
      </c>
      <c r="ADL31" s="13" t="s">
        <v>1643</v>
      </c>
      <c r="ADM31" s="8" t="s">
        <v>1643</v>
      </c>
      <c r="ADN31" s="3" t="s">
        <v>1643</v>
      </c>
      <c r="ADO31" s="3" t="s">
        <v>1643</v>
      </c>
      <c r="ADP31" s="5" t="s">
        <v>1643</v>
      </c>
      <c r="ADQ31" s="13" t="s">
        <v>1643</v>
      </c>
      <c r="ADR31" s="3" t="s">
        <v>1643</v>
      </c>
      <c r="ADS31" s="3" t="s">
        <v>140</v>
      </c>
      <c r="ADT31" s="3" t="s">
        <v>144</v>
      </c>
      <c r="ADU31" s="3" t="s">
        <v>156</v>
      </c>
      <c r="ADV31" s="3" t="s">
        <v>558</v>
      </c>
      <c r="ADW31" s="3" t="s">
        <v>1643</v>
      </c>
      <c r="ADX31" s="3" t="s">
        <v>1643</v>
      </c>
      <c r="ADY31" s="5" t="s">
        <v>1643</v>
      </c>
      <c r="ADZ31" s="13" t="s">
        <v>1643</v>
      </c>
      <c r="AEA31" s="3" t="s">
        <v>584</v>
      </c>
      <c r="AEB31" s="3" t="s">
        <v>1643</v>
      </c>
      <c r="AEC31" s="3" t="s">
        <v>1643</v>
      </c>
      <c r="AED31" s="3" t="s">
        <v>1643</v>
      </c>
      <c r="AEE31" s="3" t="s">
        <v>1643</v>
      </c>
      <c r="AEF31" s="5" t="s">
        <v>1643</v>
      </c>
      <c r="AEG31" s="13" t="s">
        <v>111</v>
      </c>
      <c r="AEH31" s="3" t="s">
        <v>1643</v>
      </c>
      <c r="AEI31" s="3" t="s">
        <v>111</v>
      </c>
      <c r="AEJ31" s="3" t="s">
        <v>1643</v>
      </c>
      <c r="AEK31" s="5" t="s">
        <v>1643</v>
      </c>
      <c r="AEL31" s="18" t="s">
        <v>1705</v>
      </c>
    </row>
    <row r="32" spans="1:818" ht="130.5" x14ac:dyDescent="0.35">
      <c r="A32" s="1">
        <v>45620.425891203704</v>
      </c>
      <c r="B32" s="2">
        <v>45620.441307870373</v>
      </c>
      <c r="C32" s="4">
        <v>100</v>
      </c>
      <c r="D32" s="4">
        <v>1332</v>
      </c>
      <c r="E32" s="3" t="s">
        <v>1640</v>
      </c>
      <c r="F32" s="2">
        <v>45620.441318518519</v>
      </c>
      <c r="G32" s="3" t="s">
        <v>1714</v>
      </c>
      <c r="H32" s="4">
        <v>1</v>
      </c>
      <c r="I32" s="3" t="s">
        <v>1642</v>
      </c>
      <c r="J32" s="3" t="s">
        <v>1642</v>
      </c>
      <c r="K32" s="3" t="s">
        <v>1642</v>
      </c>
      <c r="L32" s="3" t="s">
        <v>1642</v>
      </c>
      <c r="M32" s="3" t="s">
        <v>1642</v>
      </c>
      <c r="N32" s="3" t="s">
        <v>1642</v>
      </c>
      <c r="O32" s="3" t="s">
        <v>110</v>
      </c>
      <c r="P32" s="3" t="s">
        <v>1643</v>
      </c>
      <c r="Q32" s="3" t="s">
        <v>1643</v>
      </c>
      <c r="R32" s="20" t="s">
        <v>110</v>
      </c>
      <c r="S32" s="127">
        <v>44</v>
      </c>
      <c r="T32" s="124"/>
      <c r="U32" s="3"/>
      <c r="V32" s="3" t="s">
        <v>20</v>
      </c>
      <c r="W32" s="3" t="s">
        <v>111</v>
      </c>
      <c r="X32" s="3" t="s">
        <v>37</v>
      </c>
      <c r="Y32" s="3" t="s">
        <v>79</v>
      </c>
      <c r="Z32" s="3" t="s">
        <v>10</v>
      </c>
      <c r="AA32" s="405">
        <v>222</v>
      </c>
      <c r="AB32" s="3" t="s">
        <v>25</v>
      </c>
      <c r="AC32" s="3" t="s">
        <v>110</v>
      </c>
      <c r="AD32" s="3" t="s">
        <v>1643</v>
      </c>
      <c r="AE32" s="13" t="s">
        <v>1643</v>
      </c>
      <c r="AF32" s="20" t="s">
        <v>1643</v>
      </c>
      <c r="AG32" s="18" t="s">
        <v>1643</v>
      </c>
      <c r="AH32" s="13"/>
      <c r="AI32" s="31"/>
      <c r="AJ32" s="13" t="s">
        <v>1643</v>
      </c>
      <c r="AK32" s="3" t="s">
        <v>1643</v>
      </c>
      <c r="AL32" s="3" t="s">
        <v>1643</v>
      </c>
      <c r="AM32" s="3" t="s">
        <v>1643</v>
      </c>
      <c r="AN32" s="3" t="s">
        <v>1643</v>
      </c>
      <c r="AO32" s="3" t="s">
        <v>1643</v>
      </c>
      <c r="AP32" s="3" t="s">
        <v>1643</v>
      </c>
      <c r="AQ32" s="3" t="s">
        <v>1643</v>
      </c>
      <c r="AR32" s="3" t="s">
        <v>1643</v>
      </c>
      <c r="AS32" s="3" t="s">
        <v>1643</v>
      </c>
      <c r="AT32" s="3" t="s">
        <v>1643</v>
      </c>
      <c r="AU32" s="3" t="s">
        <v>1643</v>
      </c>
      <c r="AV32" s="3" t="s">
        <v>1643</v>
      </c>
      <c r="AW32" s="3" t="s">
        <v>1643</v>
      </c>
      <c r="AX32" s="3" t="s">
        <v>1643</v>
      </c>
      <c r="AY32" s="3" t="s">
        <v>1643</v>
      </c>
      <c r="AZ32" s="3" t="s">
        <v>1643</v>
      </c>
      <c r="BA32" s="3" t="s">
        <v>1643</v>
      </c>
      <c r="BB32" s="3" t="s">
        <v>1643</v>
      </c>
      <c r="BC32" s="3" t="s">
        <v>1643</v>
      </c>
      <c r="BD32" s="3" t="s">
        <v>1643</v>
      </c>
      <c r="BE32" s="3" t="s">
        <v>1643</v>
      </c>
      <c r="BF32" s="3" t="s">
        <v>1643</v>
      </c>
      <c r="BG32" s="3" t="s">
        <v>1643</v>
      </c>
      <c r="BH32" s="3" t="s">
        <v>1643</v>
      </c>
      <c r="BI32" s="3" t="s">
        <v>1643</v>
      </c>
      <c r="BJ32" s="3" t="s">
        <v>1643</v>
      </c>
      <c r="BK32" s="3" t="s">
        <v>1643</v>
      </c>
      <c r="BL32" s="3" t="s">
        <v>1643</v>
      </c>
      <c r="BM32" s="3" t="s">
        <v>1643</v>
      </c>
      <c r="BN32" s="3" t="s">
        <v>1643</v>
      </c>
      <c r="BO32" s="3" t="s">
        <v>1643</v>
      </c>
      <c r="BP32" s="3" t="s">
        <v>1643</v>
      </c>
      <c r="BQ32" s="3" t="s">
        <v>1643</v>
      </c>
      <c r="BR32" s="3" t="s">
        <v>1643</v>
      </c>
      <c r="BS32" s="3" t="s">
        <v>1643</v>
      </c>
      <c r="BT32" s="3" t="s">
        <v>1643</v>
      </c>
      <c r="BU32" s="3" t="s">
        <v>1643</v>
      </c>
      <c r="BV32" s="3" t="s">
        <v>1643</v>
      </c>
      <c r="BW32" s="3" t="s">
        <v>1643</v>
      </c>
      <c r="BX32" s="3" t="s">
        <v>1643</v>
      </c>
      <c r="BY32" s="3" t="s">
        <v>1643</v>
      </c>
      <c r="BZ32" s="20" t="s">
        <v>1643</v>
      </c>
      <c r="CA32" s="8" t="s">
        <v>1643</v>
      </c>
      <c r="CB32" s="3" t="s">
        <v>1643</v>
      </c>
      <c r="CC32" s="3" t="s">
        <v>1643</v>
      </c>
      <c r="CD32" s="3" t="s">
        <v>1643</v>
      </c>
      <c r="CE32" s="3" t="s">
        <v>1643</v>
      </c>
      <c r="CF32" s="3" t="s">
        <v>1643</v>
      </c>
      <c r="CG32" s="3" t="s">
        <v>1643</v>
      </c>
      <c r="CH32" s="3" t="s">
        <v>1643</v>
      </c>
      <c r="CI32" s="3" t="s">
        <v>1643</v>
      </c>
      <c r="CJ32" s="3" t="s">
        <v>1643</v>
      </c>
      <c r="CK32" s="3" t="s">
        <v>1643</v>
      </c>
      <c r="CL32" s="3" t="s">
        <v>1643</v>
      </c>
      <c r="CM32" s="3" t="s">
        <v>1643</v>
      </c>
      <c r="CN32" s="3" t="s">
        <v>1643</v>
      </c>
      <c r="CO32" s="3" t="s">
        <v>1643</v>
      </c>
      <c r="CP32" s="5" t="s">
        <v>1643</v>
      </c>
      <c r="CQ32" s="13" t="s">
        <v>1643</v>
      </c>
      <c r="CR32" s="3" t="s">
        <v>1643</v>
      </c>
      <c r="CS32" s="3" t="s">
        <v>1643</v>
      </c>
      <c r="CT32" s="3" t="s">
        <v>1643</v>
      </c>
      <c r="CU32" s="3" t="s">
        <v>1643</v>
      </c>
      <c r="CV32" s="3" t="s">
        <v>1643</v>
      </c>
      <c r="CW32" s="3" t="s">
        <v>1643</v>
      </c>
      <c r="CX32" s="5" t="s">
        <v>1643</v>
      </c>
      <c r="CY32" s="13" t="s">
        <v>1643</v>
      </c>
      <c r="CZ32" s="3" t="s">
        <v>1643</v>
      </c>
      <c r="DA32" s="3" t="s">
        <v>1643</v>
      </c>
      <c r="DB32" s="3" t="s">
        <v>1643</v>
      </c>
      <c r="DC32" s="3" t="s">
        <v>1643</v>
      </c>
      <c r="DD32" s="3" t="s">
        <v>1643</v>
      </c>
      <c r="DE32" s="3" t="s">
        <v>1643</v>
      </c>
      <c r="DF32" s="5" t="s">
        <v>1643</v>
      </c>
      <c r="DG32" s="13" t="s">
        <v>1643</v>
      </c>
      <c r="DH32" s="3" t="s">
        <v>1643</v>
      </c>
      <c r="DI32" s="3" t="s">
        <v>1643</v>
      </c>
      <c r="DJ32" s="5" t="s">
        <v>1643</v>
      </c>
      <c r="DK32" s="13" t="s">
        <v>1643</v>
      </c>
      <c r="DL32" s="3" t="s">
        <v>1643</v>
      </c>
      <c r="DM32" s="3" t="s">
        <v>1643</v>
      </c>
      <c r="DN32" s="5" t="s">
        <v>1643</v>
      </c>
      <c r="DO32" s="13" t="s">
        <v>1643</v>
      </c>
      <c r="DP32" s="5" t="s">
        <v>1643</v>
      </c>
      <c r="DQ32" s="13" t="s">
        <v>1643</v>
      </c>
      <c r="DR32" s="3" t="s">
        <v>1643</v>
      </c>
      <c r="DS32" s="3" t="s">
        <v>1643</v>
      </c>
      <c r="DT32" s="5" t="s">
        <v>1643</v>
      </c>
      <c r="DU32" s="13" t="s">
        <v>1643</v>
      </c>
      <c r="DV32" s="3" t="s">
        <v>1643</v>
      </c>
      <c r="DW32" s="3" t="s">
        <v>1643</v>
      </c>
      <c r="DX32" s="3" t="s">
        <v>1643</v>
      </c>
      <c r="DY32" s="5" t="s">
        <v>1643</v>
      </c>
      <c r="DZ32" s="13" t="s">
        <v>1643</v>
      </c>
      <c r="EA32" s="3" t="s">
        <v>1643</v>
      </c>
      <c r="EB32" s="3" t="s">
        <v>1643</v>
      </c>
      <c r="EC32" s="3" t="s">
        <v>1643</v>
      </c>
      <c r="ED32" s="3" t="s">
        <v>1643</v>
      </c>
      <c r="EE32" s="3" t="s">
        <v>1643</v>
      </c>
      <c r="EF32" s="5" t="s">
        <v>1643</v>
      </c>
      <c r="EG32" s="13" t="s">
        <v>1643</v>
      </c>
      <c r="EH32" s="3" t="s">
        <v>1643</v>
      </c>
      <c r="EI32" s="3" t="s">
        <v>1643</v>
      </c>
      <c r="EJ32" s="3" t="s">
        <v>1643</v>
      </c>
      <c r="EK32" s="3" t="s">
        <v>1643</v>
      </c>
      <c r="EL32" s="20" t="s">
        <v>1643</v>
      </c>
      <c r="EM32" s="13" t="s">
        <v>1643</v>
      </c>
      <c r="EN32" s="3" t="s">
        <v>1643</v>
      </c>
      <c r="EO32" s="3" t="s">
        <v>1643</v>
      </c>
      <c r="EP32" s="3" t="s">
        <v>1643</v>
      </c>
      <c r="EQ32" s="3" t="s">
        <v>1643</v>
      </c>
      <c r="ER32" s="3" t="s">
        <v>1643</v>
      </c>
      <c r="ES32" s="3" t="s">
        <v>1643</v>
      </c>
      <c r="ET32" s="3" t="s">
        <v>1643</v>
      </c>
      <c r="EU32" s="3" t="s">
        <v>1643</v>
      </c>
      <c r="EV32" s="3" t="s">
        <v>1643</v>
      </c>
      <c r="EW32" s="3" t="s">
        <v>1643</v>
      </c>
      <c r="EX32" s="3" t="s">
        <v>1643</v>
      </c>
      <c r="EY32" s="3" t="s">
        <v>1643</v>
      </c>
      <c r="EZ32" s="5" t="s">
        <v>1643</v>
      </c>
      <c r="FA32" s="8" t="s">
        <v>1643</v>
      </c>
      <c r="FB32" s="3" t="s">
        <v>1643</v>
      </c>
      <c r="FC32" s="3" t="s">
        <v>1643</v>
      </c>
      <c r="FD32" s="3" t="s">
        <v>1643</v>
      </c>
      <c r="FE32" s="3" t="s">
        <v>1643</v>
      </c>
      <c r="FF32" s="3" t="s">
        <v>1643</v>
      </c>
      <c r="FG32" s="3" t="s">
        <v>1643</v>
      </c>
      <c r="FH32" s="3" t="s">
        <v>1643</v>
      </c>
      <c r="FI32" s="5" t="s">
        <v>1643</v>
      </c>
      <c r="FJ32" s="8" t="s">
        <v>1643</v>
      </c>
      <c r="FK32" s="3" t="s">
        <v>1643</v>
      </c>
      <c r="FL32" s="3" t="s">
        <v>1643</v>
      </c>
      <c r="FM32" s="5" t="s">
        <v>1643</v>
      </c>
      <c r="FN32" s="8" t="s">
        <v>1643</v>
      </c>
      <c r="FO32" s="3" t="s">
        <v>1643</v>
      </c>
      <c r="FP32" s="3" t="s">
        <v>1643</v>
      </c>
      <c r="FQ32" s="5" t="s">
        <v>1643</v>
      </c>
      <c r="FR32" s="16" t="s">
        <v>1643</v>
      </c>
      <c r="FS32" s="13" t="s">
        <v>1643</v>
      </c>
      <c r="FT32" s="3" t="s">
        <v>1643</v>
      </c>
      <c r="FU32" s="3" t="s">
        <v>1643</v>
      </c>
      <c r="FV32" s="3" t="s">
        <v>1643</v>
      </c>
      <c r="FW32" s="20" t="s">
        <v>1643</v>
      </c>
      <c r="FX32" s="13" t="s">
        <v>1643</v>
      </c>
      <c r="FY32" s="3" t="s">
        <v>1643</v>
      </c>
      <c r="FZ32" s="3" t="s">
        <v>1643</v>
      </c>
      <c r="GA32" s="3" t="s">
        <v>1643</v>
      </c>
      <c r="GB32" s="3" t="s">
        <v>1643</v>
      </c>
      <c r="GC32" s="3" t="s">
        <v>1643</v>
      </c>
      <c r="GD32" s="3" t="s">
        <v>1643</v>
      </c>
      <c r="GE32" s="3" t="s">
        <v>1643</v>
      </c>
      <c r="GF32" s="3" t="s">
        <v>1643</v>
      </c>
      <c r="GG32" s="3" t="s">
        <v>1643</v>
      </c>
      <c r="GH32" s="20" t="s">
        <v>1643</v>
      </c>
      <c r="GI32" s="18" t="s">
        <v>1643</v>
      </c>
      <c r="GJ32" s="8" t="s">
        <v>1643</v>
      </c>
      <c r="GK32" s="3" t="s">
        <v>1643</v>
      </c>
      <c r="GL32" s="3" t="s">
        <v>1643</v>
      </c>
      <c r="GM32" s="3" t="s">
        <v>1643</v>
      </c>
      <c r="GN32" s="3" t="s">
        <v>1643</v>
      </c>
      <c r="GO32" s="3" t="s">
        <v>1643</v>
      </c>
      <c r="GP32" s="3" t="s">
        <v>1643</v>
      </c>
      <c r="GQ32" s="3" t="s">
        <v>1643</v>
      </c>
      <c r="GR32" s="3" t="s">
        <v>1643</v>
      </c>
      <c r="GS32" s="20" t="s">
        <v>1643</v>
      </c>
      <c r="GT32" s="13" t="s">
        <v>1643</v>
      </c>
      <c r="GU32" s="3" t="s">
        <v>1643</v>
      </c>
      <c r="GV32" s="3" t="s">
        <v>1643</v>
      </c>
      <c r="GW32" s="3" t="s">
        <v>1643</v>
      </c>
      <c r="GX32" s="3" t="s">
        <v>1643</v>
      </c>
      <c r="GY32" s="3" t="s">
        <v>1643</v>
      </c>
      <c r="GZ32" s="3" t="s">
        <v>1643</v>
      </c>
      <c r="HA32" s="3" t="s">
        <v>1643</v>
      </c>
      <c r="HB32" s="3" t="s">
        <v>1643</v>
      </c>
      <c r="HC32" s="3" t="s">
        <v>1643</v>
      </c>
      <c r="HD32" s="3" t="s">
        <v>1643</v>
      </c>
      <c r="HE32" s="3" t="s">
        <v>1643</v>
      </c>
      <c r="HF32" s="3" t="s">
        <v>1643</v>
      </c>
      <c r="HG32" s="3" t="s">
        <v>1643</v>
      </c>
      <c r="HH32" s="3" t="s">
        <v>1643</v>
      </c>
      <c r="HI32" s="5" t="s">
        <v>1643</v>
      </c>
      <c r="HJ32" s="13" t="s">
        <v>1643</v>
      </c>
      <c r="HK32" s="3" t="s">
        <v>1643</v>
      </c>
      <c r="HL32" s="3" t="s">
        <v>1643</v>
      </c>
      <c r="HM32" s="3" t="s">
        <v>1643</v>
      </c>
      <c r="HN32" s="3" t="s">
        <v>1643</v>
      </c>
      <c r="HO32" s="3" t="s">
        <v>1643</v>
      </c>
      <c r="HP32" s="3" t="s">
        <v>1643</v>
      </c>
      <c r="HQ32" s="5" t="s">
        <v>1643</v>
      </c>
      <c r="HR32" s="13" t="s">
        <v>1643</v>
      </c>
      <c r="HS32" s="3" t="s">
        <v>1643</v>
      </c>
      <c r="HT32" s="3" t="s">
        <v>1643</v>
      </c>
      <c r="HU32" s="3" t="s">
        <v>1643</v>
      </c>
      <c r="HV32" s="3" t="s">
        <v>1643</v>
      </c>
      <c r="HW32" s="3" t="s">
        <v>1643</v>
      </c>
      <c r="HX32" s="3" t="s">
        <v>1643</v>
      </c>
      <c r="HY32" s="3" t="s">
        <v>1643</v>
      </c>
      <c r="HZ32" s="3" t="s">
        <v>1643</v>
      </c>
      <c r="IA32" s="3" t="s">
        <v>1643</v>
      </c>
      <c r="IB32" s="5" t="s">
        <v>1643</v>
      </c>
      <c r="IC32" s="13" t="s">
        <v>1643</v>
      </c>
      <c r="ID32" s="3" t="s">
        <v>1643</v>
      </c>
      <c r="IE32" s="3" t="s">
        <v>1643</v>
      </c>
      <c r="IF32" s="3" t="s">
        <v>1643</v>
      </c>
      <c r="IG32" s="3" t="s">
        <v>1643</v>
      </c>
      <c r="IH32" s="3" t="s">
        <v>1643</v>
      </c>
      <c r="II32" s="3" t="s">
        <v>1643</v>
      </c>
      <c r="IJ32" s="3" t="s">
        <v>1643</v>
      </c>
      <c r="IK32" s="3" t="s">
        <v>1643</v>
      </c>
      <c r="IL32" s="3" t="s">
        <v>1643</v>
      </c>
      <c r="IM32" s="3" t="s">
        <v>1643</v>
      </c>
      <c r="IN32" s="3" t="s">
        <v>1643</v>
      </c>
      <c r="IO32" s="3" t="s">
        <v>1643</v>
      </c>
      <c r="IP32" s="3" t="s">
        <v>1643</v>
      </c>
      <c r="IQ32" s="3" t="s">
        <v>1643</v>
      </c>
      <c r="IR32" s="3" t="s">
        <v>1643</v>
      </c>
      <c r="IS32" s="3" t="s">
        <v>1643</v>
      </c>
      <c r="IT32" s="3" t="s">
        <v>1643</v>
      </c>
      <c r="IU32" s="3" t="s">
        <v>1643</v>
      </c>
      <c r="IV32" s="3" t="s">
        <v>1643</v>
      </c>
      <c r="IW32" s="3" t="s">
        <v>1643</v>
      </c>
      <c r="IX32" s="3" t="s">
        <v>1643</v>
      </c>
      <c r="IY32" s="3" t="s">
        <v>1643</v>
      </c>
      <c r="IZ32" s="3" t="s">
        <v>1643</v>
      </c>
      <c r="JA32" s="3" t="s">
        <v>1643</v>
      </c>
      <c r="JB32" s="3" t="s">
        <v>1643</v>
      </c>
      <c r="JC32" s="3" t="s">
        <v>1643</v>
      </c>
      <c r="JD32" s="3" t="s">
        <v>1643</v>
      </c>
      <c r="JE32" s="3" t="s">
        <v>1643</v>
      </c>
      <c r="JF32" s="3" t="s">
        <v>1643</v>
      </c>
      <c r="JG32" s="3" t="s">
        <v>1643</v>
      </c>
      <c r="JH32" s="3" t="s">
        <v>1643</v>
      </c>
      <c r="JI32" s="3" t="s">
        <v>1643</v>
      </c>
      <c r="JJ32" s="3" t="s">
        <v>1643</v>
      </c>
      <c r="JK32" s="3" t="s">
        <v>1643</v>
      </c>
      <c r="JL32" s="3" t="s">
        <v>1643</v>
      </c>
      <c r="JM32" s="3" t="s">
        <v>1643</v>
      </c>
      <c r="JN32" s="3" t="s">
        <v>1643</v>
      </c>
      <c r="JO32" s="3" t="s">
        <v>1643</v>
      </c>
      <c r="JP32" s="3" t="s">
        <v>1643</v>
      </c>
      <c r="JQ32" s="3" t="s">
        <v>1643</v>
      </c>
      <c r="JR32" s="3" t="s">
        <v>1643</v>
      </c>
      <c r="JS32" s="3" t="s">
        <v>1643</v>
      </c>
      <c r="JT32" s="3" t="s">
        <v>1643</v>
      </c>
      <c r="JU32" s="3" t="s">
        <v>1643</v>
      </c>
      <c r="JV32" s="3" t="s">
        <v>1643</v>
      </c>
      <c r="JW32" s="3" t="s">
        <v>1643</v>
      </c>
      <c r="JX32" s="3" t="s">
        <v>1643</v>
      </c>
      <c r="JY32" s="3" t="s">
        <v>1643</v>
      </c>
      <c r="JZ32" s="3" t="s">
        <v>1643</v>
      </c>
      <c r="KA32" s="3" t="s">
        <v>1643</v>
      </c>
      <c r="KB32" s="3" t="s">
        <v>1643</v>
      </c>
      <c r="KC32" s="3" t="s">
        <v>1643</v>
      </c>
      <c r="KD32" s="3" t="s">
        <v>1643</v>
      </c>
      <c r="KE32" s="3" t="s">
        <v>1643</v>
      </c>
      <c r="KF32" s="3" t="s">
        <v>1643</v>
      </c>
      <c r="KG32" s="3" t="s">
        <v>1643</v>
      </c>
      <c r="KH32" s="3" t="s">
        <v>1643</v>
      </c>
      <c r="KI32" s="3" t="s">
        <v>1643</v>
      </c>
      <c r="KJ32" s="3" t="s">
        <v>1643</v>
      </c>
      <c r="KK32" s="3" t="s">
        <v>1643</v>
      </c>
      <c r="KL32" s="3" t="s">
        <v>1643</v>
      </c>
      <c r="KM32" s="3" t="s">
        <v>1643</v>
      </c>
      <c r="KN32" s="3" t="s">
        <v>1643</v>
      </c>
      <c r="KO32" s="5" t="s">
        <v>1643</v>
      </c>
      <c r="KP32" s="8" t="s">
        <v>1643</v>
      </c>
      <c r="KQ32" s="3" t="s">
        <v>1643</v>
      </c>
      <c r="KR32" s="3" t="s">
        <v>1643</v>
      </c>
      <c r="KS32" s="3" t="s">
        <v>1643</v>
      </c>
      <c r="KT32" s="3" t="s">
        <v>1643</v>
      </c>
      <c r="KU32" s="3" t="s">
        <v>1643</v>
      </c>
      <c r="KV32" s="20" t="s">
        <v>1643</v>
      </c>
      <c r="KW32" s="13" t="s">
        <v>1643</v>
      </c>
      <c r="KX32" s="3" t="s">
        <v>1643</v>
      </c>
      <c r="KY32" s="3" t="s">
        <v>1643</v>
      </c>
      <c r="KZ32" s="3" t="s">
        <v>1643</v>
      </c>
      <c r="LA32" s="3" t="s">
        <v>1643</v>
      </c>
      <c r="LB32" s="3" t="s">
        <v>1643</v>
      </c>
      <c r="LC32" s="3" t="s">
        <v>1643</v>
      </c>
      <c r="LD32" s="3" t="s">
        <v>1643</v>
      </c>
      <c r="LE32" s="3" t="s">
        <v>1643</v>
      </c>
      <c r="LF32" s="3" t="s">
        <v>1643</v>
      </c>
      <c r="LG32" s="3" t="s">
        <v>1643</v>
      </c>
      <c r="LH32" s="3" t="s">
        <v>1643</v>
      </c>
      <c r="LI32" s="3" t="s">
        <v>1643</v>
      </c>
      <c r="LJ32" s="3" t="s">
        <v>1643</v>
      </c>
      <c r="LK32" s="3" t="s">
        <v>1643</v>
      </c>
      <c r="LL32" s="3" t="s">
        <v>1643</v>
      </c>
      <c r="LM32" s="3" t="s">
        <v>1643</v>
      </c>
      <c r="LN32" s="3" t="s">
        <v>1643</v>
      </c>
      <c r="LO32" s="3" t="s">
        <v>1643</v>
      </c>
      <c r="LP32" s="3" t="s">
        <v>1643</v>
      </c>
      <c r="LQ32" s="3" t="s">
        <v>1643</v>
      </c>
      <c r="LR32" s="3" t="s">
        <v>1643</v>
      </c>
      <c r="LS32" s="3" t="s">
        <v>1643</v>
      </c>
      <c r="LT32" s="3" t="s">
        <v>1643</v>
      </c>
      <c r="LU32" s="3" t="s">
        <v>1643</v>
      </c>
      <c r="LV32" s="3" t="s">
        <v>1643</v>
      </c>
      <c r="LW32" s="3" t="s">
        <v>1643</v>
      </c>
      <c r="LX32" s="3" t="s">
        <v>1643</v>
      </c>
      <c r="LY32" s="3" t="s">
        <v>1643</v>
      </c>
      <c r="LZ32" s="3" t="s">
        <v>1643</v>
      </c>
      <c r="MA32" s="3" t="s">
        <v>1643</v>
      </c>
      <c r="MB32" s="3" t="s">
        <v>1643</v>
      </c>
      <c r="MC32" s="3" t="s">
        <v>1643</v>
      </c>
      <c r="MD32" s="3" t="s">
        <v>1643</v>
      </c>
      <c r="ME32" s="3" t="s">
        <v>1643</v>
      </c>
      <c r="MF32" s="20" t="s">
        <v>1643</v>
      </c>
      <c r="MG32" s="13"/>
      <c r="MH32" s="3"/>
      <c r="MI32" s="5"/>
      <c r="MJ32" s="18" t="s">
        <v>1643</v>
      </c>
      <c r="MK32" s="13" t="s">
        <v>1643</v>
      </c>
      <c r="ML32" s="3" t="s">
        <v>1643</v>
      </c>
      <c r="MM32" s="3" t="s">
        <v>1643</v>
      </c>
      <c r="MN32" s="3" t="s">
        <v>1643</v>
      </c>
      <c r="MO32" s="3" t="s">
        <v>1643</v>
      </c>
      <c r="MP32" s="3" t="s">
        <v>1643</v>
      </c>
      <c r="MQ32" s="3" t="s">
        <v>1643</v>
      </c>
      <c r="MR32" s="3" t="s">
        <v>1643</v>
      </c>
      <c r="MS32" s="3" t="s">
        <v>1643</v>
      </c>
      <c r="MT32" s="5" t="s">
        <v>1643</v>
      </c>
      <c r="MU32" s="8" t="s">
        <v>1643</v>
      </c>
      <c r="MV32" s="3" t="s">
        <v>1643</v>
      </c>
      <c r="MW32" s="3" t="s">
        <v>1643</v>
      </c>
      <c r="MX32" s="3" t="s">
        <v>1643</v>
      </c>
      <c r="MY32" s="20" t="s">
        <v>1643</v>
      </c>
      <c r="MZ32" s="13" t="s">
        <v>1643</v>
      </c>
      <c r="NA32" s="5" t="s">
        <v>1643</v>
      </c>
      <c r="NB32" s="13" t="s">
        <v>1643</v>
      </c>
      <c r="NC32" s="5" t="s">
        <v>1643</v>
      </c>
      <c r="ND32" s="13" t="s">
        <v>1643</v>
      </c>
      <c r="NE32" s="3" t="s">
        <v>1643</v>
      </c>
      <c r="NF32" s="3" t="s">
        <v>1643</v>
      </c>
      <c r="NG32" s="3" t="s">
        <v>1643</v>
      </c>
      <c r="NH32" s="3" t="s">
        <v>1643</v>
      </c>
      <c r="NI32" s="5" t="s">
        <v>1643</v>
      </c>
      <c r="NJ32" s="13" t="s">
        <v>1643</v>
      </c>
      <c r="NK32" s="3"/>
      <c r="NL32" s="3" t="s">
        <v>1643</v>
      </c>
      <c r="NM32" s="3" t="s">
        <v>1643</v>
      </c>
      <c r="NN32" s="3" t="s">
        <v>1643</v>
      </c>
      <c r="NO32" s="3" t="s">
        <v>1643</v>
      </c>
      <c r="NP32" s="3" t="s">
        <v>1643</v>
      </c>
      <c r="NQ32" s="5" t="s">
        <v>1643</v>
      </c>
      <c r="NR32" s="8" t="s">
        <v>1643</v>
      </c>
      <c r="NS32" s="8" t="s">
        <v>1643</v>
      </c>
      <c r="NT32" s="3" t="s">
        <v>1643</v>
      </c>
      <c r="NU32" s="3" t="s">
        <v>1643</v>
      </c>
      <c r="NV32" s="3" t="s">
        <v>1643</v>
      </c>
      <c r="NW32" s="3" t="s">
        <v>1643</v>
      </c>
      <c r="NX32" s="5" t="s">
        <v>1643</v>
      </c>
      <c r="NY32" s="13" t="s">
        <v>1643</v>
      </c>
      <c r="NZ32" s="8" t="s">
        <v>1643</v>
      </c>
      <c r="OA32" s="3" t="s">
        <v>1643</v>
      </c>
      <c r="OB32" s="3" t="s">
        <v>1643</v>
      </c>
      <c r="OC32" s="3" t="s">
        <v>1643</v>
      </c>
      <c r="OD32" s="3" t="s">
        <v>1643</v>
      </c>
      <c r="OE32" s="5" t="s">
        <v>1643</v>
      </c>
      <c r="OF32" s="13" t="s">
        <v>1643</v>
      </c>
      <c r="OG32" s="8" t="s">
        <v>1643</v>
      </c>
      <c r="OH32" s="3" t="s">
        <v>1643</v>
      </c>
      <c r="OI32" s="3" t="s">
        <v>1643</v>
      </c>
      <c r="OJ32" s="3" t="s">
        <v>1643</v>
      </c>
      <c r="OK32" s="3" t="s">
        <v>1643</v>
      </c>
      <c r="OL32" s="20" t="s">
        <v>1643</v>
      </c>
      <c r="OM32" s="13" t="s">
        <v>1643</v>
      </c>
      <c r="ON32" s="3" t="s">
        <v>1643</v>
      </c>
      <c r="OO32" s="3" t="s">
        <v>1643</v>
      </c>
      <c r="OP32" s="3" t="s">
        <v>1643</v>
      </c>
      <c r="OQ32" s="3" t="s">
        <v>1643</v>
      </c>
      <c r="OR32" s="3" t="s">
        <v>1643</v>
      </c>
      <c r="OS32" s="3" t="s">
        <v>1643</v>
      </c>
      <c r="OT32" s="3" t="s">
        <v>1643</v>
      </c>
      <c r="OU32" s="20" t="s">
        <v>1643</v>
      </c>
      <c r="OV32" s="13" t="s">
        <v>1643</v>
      </c>
      <c r="OW32" s="3"/>
      <c r="OX32" s="3" t="s">
        <v>1643</v>
      </c>
      <c r="OY32" s="3" t="s">
        <v>1643</v>
      </c>
      <c r="OZ32" s="3" t="s">
        <v>1643</v>
      </c>
      <c r="PA32" s="5" t="s">
        <v>1643</v>
      </c>
      <c r="PB32" s="8" t="s">
        <v>1643</v>
      </c>
      <c r="PC32" s="8" t="s">
        <v>1643</v>
      </c>
      <c r="PD32" s="3" t="s">
        <v>1643</v>
      </c>
      <c r="PE32" s="3" t="s">
        <v>1643</v>
      </c>
      <c r="PF32" s="5" t="s">
        <v>1643</v>
      </c>
      <c r="PG32" s="13" t="s">
        <v>1643</v>
      </c>
      <c r="PH32" s="3" t="s">
        <v>1643</v>
      </c>
      <c r="PI32" s="3" t="s">
        <v>1643</v>
      </c>
      <c r="PJ32" s="3" t="s">
        <v>1643</v>
      </c>
      <c r="PK32" s="3" t="s">
        <v>1643</v>
      </c>
      <c r="PL32" s="3" t="s">
        <v>1643</v>
      </c>
      <c r="PM32" s="3" t="s">
        <v>1643</v>
      </c>
      <c r="PN32" s="3" t="s">
        <v>1643</v>
      </c>
      <c r="PO32" s="20" t="s">
        <v>1643</v>
      </c>
      <c r="PP32" s="13" t="s">
        <v>1643</v>
      </c>
      <c r="PQ32" s="3" t="s">
        <v>1643</v>
      </c>
      <c r="PR32" s="3" t="s">
        <v>1643</v>
      </c>
      <c r="PS32" s="3" t="s">
        <v>1643</v>
      </c>
      <c r="PT32" s="3" t="s">
        <v>1643</v>
      </c>
      <c r="PU32" s="5" t="s">
        <v>1643</v>
      </c>
      <c r="PV32" s="13" t="s">
        <v>1643</v>
      </c>
      <c r="PW32" s="3" t="s">
        <v>1643</v>
      </c>
      <c r="PX32" s="3" t="s">
        <v>1643</v>
      </c>
      <c r="PY32" s="3" t="s">
        <v>1643</v>
      </c>
      <c r="PZ32" s="5" t="s">
        <v>1643</v>
      </c>
      <c r="QA32" s="13" t="s">
        <v>1643</v>
      </c>
      <c r="QB32" s="3" t="s">
        <v>1643</v>
      </c>
      <c r="QC32" s="3" t="s">
        <v>1643</v>
      </c>
      <c r="QD32" s="3" t="s">
        <v>1643</v>
      </c>
      <c r="QE32" s="3" t="s">
        <v>1643</v>
      </c>
      <c r="QF32" s="3" t="s">
        <v>1643</v>
      </c>
      <c r="QG32" s="3" t="s">
        <v>1643</v>
      </c>
      <c r="QH32" s="3" t="s">
        <v>1643</v>
      </c>
      <c r="QI32" s="5" t="s">
        <v>1643</v>
      </c>
      <c r="QJ32" s="13" t="s">
        <v>1643</v>
      </c>
      <c r="QK32" s="3" t="s">
        <v>1643</v>
      </c>
      <c r="QL32" s="3" t="s">
        <v>1643</v>
      </c>
      <c r="QM32" s="3" t="s">
        <v>1643</v>
      </c>
      <c r="QN32" s="3" t="s">
        <v>1643</v>
      </c>
      <c r="QO32" s="3" t="s">
        <v>1643</v>
      </c>
      <c r="QP32" s="20" t="s">
        <v>1643</v>
      </c>
      <c r="QQ32" s="13" t="s">
        <v>1643</v>
      </c>
      <c r="QR32" s="3" t="s">
        <v>1643</v>
      </c>
      <c r="QS32" s="3" t="s">
        <v>1643</v>
      </c>
      <c r="QT32" s="3" t="s">
        <v>1643</v>
      </c>
      <c r="QU32" s="20" t="s">
        <v>1643</v>
      </c>
      <c r="QV32" s="16" t="s">
        <v>1643</v>
      </c>
      <c r="QW32" s="13" t="s">
        <v>1643</v>
      </c>
      <c r="QX32" s="3" t="s">
        <v>1643</v>
      </c>
      <c r="QY32" s="3" t="s">
        <v>1643</v>
      </c>
      <c r="QZ32" s="3" t="s">
        <v>1643</v>
      </c>
      <c r="RA32" s="3" t="s">
        <v>1643</v>
      </c>
      <c r="RB32" s="3" t="s">
        <v>1643</v>
      </c>
      <c r="RC32" s="3" t="s">
        <v>1643</v>
      </c>
      <c r="RD32" s="3" t="s">
        <v>1643</v>
      </c>
      <c r="RE32" s="3" t="s">
        <v>1643</v>
      </c>
      <c r="RF32" s="3" t="s">
        <v>1643</v>
      </c>
      <c r="RG32" s="3" t="s">
        <v>1643</v>
      </c>
      <c r="RH32" s="3" t="s">
        <v>1643</v>
      </c>
      <c r="RI32" s="3" t="s">
        <v>1643</v>
      </c>
      <c r="RJ32" s="3" t="s">
        <v>1643</v>
      </c>
      <c r="RK32" s="3" t="s">
        <v>1643</v>
      </c>
      <c r="RL32" s="3" t="s">
        <v>1643</v>
      </c>
      <c r="RM32" s="3" t="s">
        <v>1643</v>
      </c>
      <c r="RN32" s="3" t="s">
        <v>1643</v>
      </c>
      <c r="RO32" s="3" t="s">
        <v>1643</v>
      </c>
      <c r="RP32" s="3" t="s">
        <v>1643</v>
      </c>
      <c r="RQ32" s="3" t="s">
        <v>1643</v>
      </c>
      <c r="RR32" s="3" t="s">
        <v>1643</v>
      </c>
      <c r="RS32" s="3" t="s">
        <v>1643</v>
      </c>
      <c r="RT32" s="3" t="s">
        <v>1643</v>
      </c>
      <c r="RU32" s="3" t="s">
        <v>1643</v>
      </c>
      <c r="RV32" s="3" t="s">
        <v>1643</v>
      </c>
      <c r="RW32" s="3" t="s">
        <v>1643</v>
      </c>
      <c r="RX32" s="3" t="s">
        <v>1643</v>
      </c>
      <c r="RY32" s="3" t="s">
        <v>1643</v>
      </c>
      <c r="RZ32" s="3" t="s">
        <v>1643</v>
      </c>
      <c r="SA32" s="3" t="s">
        <v>1643</v>
      </c>
      <c r="SB32" s="3" t="s">
        <v>1643</v>
      </c>
      <c r="SC32" s="3" t="s">
        <v>1643</v>
      </c>
      <c r="SD32" s="3" t="s">
        <v>1643</v>
      </c>
      <c r="SE32" s="3" t="s">
        <v>1643</v>
      </c>
      <c r="SF32" s="3" t="s">
        <v>1643</v>
      </c>
      <c r="SG32" s="3" t="s">
        <v>1643</v>
      </c>
      <c r="SH32" s="3" t="s">
        <v>1643</v>
      </c>
      <c r="SI32" s="3" t="s">
        <v>1643</v>
      </c>
      <c r="SJ32" s="3" t="s">
        <v>1643</v>
      </c>
      <c r="SK32" s="3" t="s">
        <v>1643</v>
      </c>
      <c r="SL32" s="3" t="s">
        <v>1643</v>
      </c>
      <c r="SM32" s="3" t="s">
        <v>1643</v>
      </c>
      <c r="SN32" s="3" t="s">
        <v>1643</v>
      </c>
      <c r="SO32" s="3" t="s">
        <v>1643</v>
      </c>
      <c r="SP32" s="20" t="s">
        <v>1643</v>
      </c>
      <c r="SQ32" s="13" t="s">
        <v>1643</v>
      </c>
      <c r="SR32" s="3" t="s">
        <v>1643</v>
      </c>
      <c r="SS32" s="3" t="s">
        <v>1643</v>
      </c>
      <c r="ST32" s="3" t="s">
        <v>1643</v>
      </c>
      <c r="SU32" s="3" t="s">
        <v>1643</v>
      </c>
      <c r="SV32" s="3" t="s">
        <v>1643</v>
      </c>
      <c r="SW32" s="3" t="s">
        <v>1643</v>
      </c>
      <c r="SX32" s="20" t="s">
        <v>1643</v>
      </c>
      <c r="SY32" s="13" t="s">
        <v>1643</v>
      </c>
      <c r="SZ32" s="3" t="s">
        <v>1643</v>
      </c>
      <c r="TA32" s="3" t="s">
        <v>1643</v>
      </c>
      <c r="TB32" s="3" t="s">
        <v>1643</v>
      </c>
      <c r="TC32" s="3" t="s">
        <v>1643</v>
      </c>
      <c r="TD32" s="3" t="s">
        <v>1643</v>
      </c>
      <c r="TE32" s="20" t="s">
        <v>1643</v>
      </c>
      <c r="TF32" s="13" t="s">
        <v>1643</v>
      </c>
      <c r="TG32" s="3" t="s">
        <v>1643</v>
      </c>
      <c r="TH32" s="3" t="s">
        <v>1643</v>
      </c>
      <c r="TI32" s="3" t="s">
        <v>1643</v>
      </c>
      <c r="TJ32" s="3" t="s">
        <v>1643</v>
      </c>
      <c r="TK32" s="3" t="s">
        <v>1643</v>
      </c>
      <c r="TL32" s="3" t="s">
        <v>1643</v>
      </c>
      <c r="TM32" s="3" t="s">
        <v>1643</v>
      </c>
      <c r="TN32" s="3" t="s">
        <v>1643</v>
      </c>
      <c r="TO32" s="3" t="s">
        <v>1643</v>
      </c>
      <c r="TP32" s="3" t="s">
        <v>1643</v>
      </c>
      <c r="TQ32" s="20" t="s">
        <v>1643</v>
      </c>
      <c r="TR32" s="13" t="s">
        <v>110</v>
      </c>
      <c r="TS32" s="3" t="s">
        <v>1643</v>
      </c>
      <c r="TT32" s="5" t="s">
        <v>110</v>
      </c>
      <c r="TU32" s="13" t="s">
        <v>129</v>
      </c>
      <c r="TV32" s="3" t="s">
        <v>131</v>
      </c>
      <c r="TW32" s="3" t="s">
        <v>131</v>
      </c>
      <c r="TX32" s="3" t="s">
        <v>129</v>
      </c>
      <c r="TY32" s="3" t="s">
        <v>131</v>
      </c>
      <c r="TZ32" s="3" t="s">
        <v>131</v>
      </c>
      <c r="UA32" s="3" t="s">
        <v>129</v>
      </c>
      <c r="UB32" s="3" t="s">
        <v>131</v>
      </c>
      <c r="UC32" s="3" t="s">
        <v>127</v>
      </c>
      <c r="UD32" s="3" t="s">
        <v>132</v>
      </c>
      <c r="UE32" s="3" t="s">
        <v>132</v>
      </c>
      <c r="UF32" s="3" t="s">
        <v>132</v>
      </c>
      <c r="UG32" s="3" t="s">
        <v>132</v>
      </c>
      <c r="UH32" s="3" t="s">
        <v>129</v>
      </c>
      <c r="UI32" s="3" t="s">
        <v>129</v>
      </c>
      <c r="UJ32" s="5" t="s">
        <v>1643</v>
      </c>
      <c r="UK32" s="13" t="s">
        <v>196</v>
      </c>
      <c r="UL32" s="3" t="s">
        <v>198</v>
      </c>
      <c r="UM32" s="3" t="s">
        <v>1643</v>
      </c>
      <c r="UN32" s="3" t="s">
        <v>1643</v>
      </c>
      <c r="UO32" s="3" t="s">
        <v>1643</v>
      </c>
      <c r="UP32" s="3" t="s">
        <v>1643</v>
      </c>
      <c r="UQ32" s="3" t="s">
        <v>210</v>
      </c>
      <c r="UR32" s="5" t="s">
        <v>1643</v>
      </c>
      <c r="US32" s="13" t="s">
        <v>231</v>
      </c>
      <c r="UT32" s="3" t="s">
        <v>232</v>
      </c>
      <c r="UU32" s="3" t="s">
        <v>233</v>
      </c>
      <c r="UV32" s="3" t="s">
        <v>234</v>
      </c>
      <c r="UW32" s="3" t="s">
        <v>235</v>
      </c>
      <c r="UX32" s="3" t="s">
        <v>1643</v>
      </c>
      <c r="UY32" s="3" t="s">
        <v>1643</v>
      </c>
      <c r="UZ32" s="5" t="s">
        <v>1643</v>
      </c>
      <c r="VA32" s="13" t="s">
        <v>132</v>
      </c>
      <c r="VB32" s="3" t="s">
        <v>127</v>
      </c>
      <c r="VC32" s="3" t="s">
        <v>132</v>
      </c>
      <c r="VD32" s="3" t="s">
        <v>127</v>
      </c>
      <c r="VE32" s="3" t="s">
        <v>127</v>
      </c>
      <c r="VF32" s="3" t="s">
        <v>127</v>
      </c>
      <c r="VG32" s="3" t="s">
        <v>127</v>
      </c>
      <c r="VH32" s="3" t="s">
        <v>127</v>
      </c>
      <c r="VI32" s="3" t="s">
        <v>127</v>
      </c>
      <c r="VJ32" s="3" t="s">
        <v>127</v>
      </c>
      <c r="VK32" s="3" t="s">
        <v>127</v>
      </c>
      <c r="VL32" s="3" t="s">
        <v>127</v>
      </c>
      <c r="VM32" s="3" t="s">
        <v>127</v>
      </c>
      <c r="VN32" s="3" t="s">
        <v>127</v>
      </c>
      <c r="VO32" s="3" t="s">
        <v>127</v>
      </c>
      <c r="VP32" s="3" t="s">
        <v>132</v>
      </c>
      <c r="VQ32" s="3" t="s">
        <v>127</v>
      </c>
      <c r="VR32" s="3" t="s">
        <v>127</v>
      </c>
      <c r="VS32" s="3" t="s">
        <v>127</v>
      </c>
      <c r="VT32" s="3" t="s">
        <v>132</v>
      </c>
      <c r="VU32" s="3" t="s">
        <v>132</v>
      </c>
      <c r="VV32" s="3" t="s">
        <v>132</v>
      </c>
      <c r="VW32" s="3" t="s">
        <v>132</v>
      </c>
      <c r="VX32" s="3" t="s">
        <v>132</v>
      </c>
      <c r="VY32" s="3" t="s">
        <v>132</v>
      </c>
      <c r="VZ32" s="3" t="s">
        <v>132</v>
      </c>
      <c r="WA32" s="3" t="s">
        <v>132</v>
      </c>
      <c r="WB32" s="3" t="s">
        <v>131</v>
      </c>
      <c r="WC32" s="3" t="s">
        <v>131</v>
      </c>
      <c r="WD32" s="3" t="s">
        <v>131</v>
      </c>
      <c r="WE32" s="3" t="s">
        <v>132</v>
      </c>
      <c r="WF32" s="3" t="s">
        <v>131</v>
      </c>
      <c r="WG32" s="3" t="s">
        <v>131</v>
      </c>
      <c r="WH32" s="3" t="s">
        <v>132</v>
      </c>
      <c r="WI32" s="3" t="s">
        <v>132</v>
      </c>
      <c r="WJ32" s="3" t="s">
        <v>132</v>
      </c>
      <c r="WK32" s="3" t="s">
        <v>132</v>
      </c>
      <c r="WL32" s="3" t="s">
        <v>132</v>
      </c>
      <c r="WM32" s="3" t="s">
        <v>132</v>
      </c>
      <c r="WN32" s="3" t="s">
        <v>132</v>
      </c>
      <c r="WO32" s="3" t="s">
        <v>132</v>
      </c>
      <c r="WP32" s="3" t="s">
        <v>132</v>
      </c>
      <c r="WQ32" s="3" t="s">
        <v>132</v>
      </c>
      <c r="WR32" s="3" t="s">
        <v>132</v>
      </c>
      <c r="WS32" s="3" t="s">
        <v>132</v>
      </c>
      <c r="WT32" s="3" t="s">
        <v>131</v>
      </c>
      <c r="WU32" s="3" t="s">
        <v>131</v>
      </c>
      <c r="WV32" s="3" t="s">
        <v>127</v>
      </c>
      <c r="WW32" s="3" t="s">
        <v>127</v>
      </c>
      <c r="WX32" s="3" t="s">
        <v>127</v>
      </c>
      <c r="WY32" s="3" t="s">
        <v>127</v>
      </c>
      <c r="WZ32" s="3" t="s">
        <v>127</v>
      </c>
      <c r="XA32" s="3" t="s">
        <v>132</v>
      </c>
      <c r="XB32" s="3" t="s">
        <v>127</v>
      </c>
      <c r="XC32" s="3" t="s">
        <v>132</v>
      </c>
      <c r="XD32" s="3" t="s">
        <v>132</v>
      </c>
      <c r="XE32" s="3" t="s">
        <v>132</v>
      </c>
      <c r="XF32" s="3" t="s">
        <v>131</v>
      </c>
      <c r="XG32" s="3" t="s">
        <v>129</v>
      </c>
      <c r="XH32" s="3" t="s">
        <v>129</v>
      </c>
      <c r="XI32" s="3" t="s">
        <v>132</v>
      </c>
      <c r="XJ32" s="3" t="s">
        <v>131</v>
      </c>
      <c r="XK32" s="3" t="s">
        <v>131</v>
      </c>
      <c r="XL32" s="3" t="s">
        <v>131</v>
      </c>
      <c r="XM32" s="5" t="s">
        <v>335</v>
      </c>
      <c r="XN32" s="13" t="s">
        <v>353</v>
      </c>
      <c r="XO32" s="3" t="s">
        <v>354</v>
      </c>
      <c r="XP32" s="3" t="s">
        <v>355</v>
      </c>
      <c r="XQ32" s="3" t="s">
        <v>1643</v>
      </c>
      <c r="XR32" s="3" t="s">
        <v>1643</v>
      </c>
      <c r="XS32" s="3" t="s">
        <v>110</v>
      </c>
      <c r="XT32" s="5" t="s">
        <v>371</v>
      </c>
      <c r="XU32" s="13" t="s">
        <v>111</v>
      </c>
      <c r="XV32" s="3" t="s">
        <v>1643</v>
      </c>
      <c r="XW32" s="3" t="s">
        <v>1643</v>
      </c>
      <c r="XX32" s="3" t="s">
        <v>111</v>
      </c>
      <c r="XY32" s="3" t="s">
        <v>1643</v>
      </c>
      <c r="XZ32" s="3" t="s">
        <v>1643</v>
      </c>
      <c r="YA32" s="3" t="s">
        <v>110</v>
      </c>
      <c r="YB32" s="3" t="s">
        <v>111</v>
      </c>
      <c r="YC32" s="3" t="s">
        <v>1643</v>
      </c>
      <c r="YD32" s="3" t="s">
        <v>110</v>
      </c>
      <c r="YE32" s="3" t="s">
        <v>411</v>
      </c>
      <c r="YF32" s="3" t="s">
        <v>111</v>
      </c>
      <c r="YG32" s="3" t="s">
        <v>1643</v>
      </c>
      <c r="YH32" s="3" t="s">
        <v>111</v>
      </c>
      <c r="YI32" s="3" t="s">
        <v>1643</v>
      </c>
      <c r="YJ32" s="3" t="s">
        <v>1643</v>
      </c>
      <c r="YK32" s="3" t="s">
        <v>111</v>
      </c>
      <c r="YL32" s="3" t="s">
        <v>1643</v>
      </c>
      <c r="YM32" s="3" t="s">
        <v>1643</v>
      </c>
      <c r="YN32" s="3" t="s">
        <v>110</v>
      </c>
      <c r="YO32" s="3" t="s">
        <v>111</v>
      </c>
      <c r="YP32" s="3" t="s">
        <v>1643</v>
      </c>
      <c r="YQ32" s="3" t="s">
        <v>110</v>
      </c>
      <c r="YR32" s="3" t="s">
        <v>111</v>
      </c>
      <c r="YS32" s="3" t="s">
        <v>1643</v>
      </c>
      <c r="YT32" s="3" t="s">
        <v>110</v>
      </c>
      <c r="YU32" s="3" t="s">
        <v>111</v>
      </c>
      <c r="YV32" s="3" t="s">
        <v>1643</v>
      </c>
      <c r="YW32" s="3" t="s">
        <v>111</v>
      </c>
      <c r="YX32" s="3" t="s">
        <v>1643</v>
      </c>
      <c r="YY32" s="3" t="s">
        <v>1643</v>
      </c>
      <c r="YZ32" s="3" t="s">
        <v>1643</v>
      </c>
      <c r="ZA32" s="3" t="s">
        <v>111</v>
      </c>
      <c r="ZB32" s="3" t="s">
        <v>1643</v>
      </c>
      <c r="ZC32" s="3" t="s">
        <v>1643</v>
      </c>
      <c r="ZD32" s="5" t="s">
        <v>1643</v>
      </c>
      <c r="ZE32" s="3" t="s">
        <v>487</v>
      </c>
      <c r="ZF32" s="3" t="s">
        <v>462</v>
      </c>
      <c r="ZG32" s="3" t="s">
        <v>452</v>
      </c>
      <c r="ZH32" s="18" t="s">
        <v>110</v>
      </c>
      <c r="ZI32" s="13" t="s">
        <v>1643</v>
      </c>
      <c r="ZJ32" s="3" t="s">
        <v>484</v>
      </c>
      <c r="ZK32" s="3" t="s">
        <v>1643</v>
      </c>
      <c r="ZL32" s="3" t="s">
        <v>1643</v>
      </c>
      <c r="ZM32" s="3" t="s">
        <v>492</v>
      </c>
      <c r="ZN32" s="3" t="s">
        <v>1643</v>
      </c>
      <c r="ZO32" s="3" t="s">
        <v>496</v>
      </c>
      <c r="ZP32" s="3" t="s">
        <v>497</v>
      </c>
      <c r="ZQ32" s="3" t="s">
        <v>498</v>
      </c>
      <c r="ZR32" s="5" t="s">
        <v>1643</v>
      </c>
      <c r="ZS32" s="13" t="s">
        <v>110</v>
      </c>
      <c r="ZT32" s="3" t="s">
        <v>110</v>
      </c>
      <c r="ZU32" s="3" t="s">
        <v>110</v>
      </c>
      <c r="ZV32" s="3" t="s">
        <v>110</v>
      </c>
      <c r="ZW32" s="3" t="s">
        <v>110</v>
      </c>
      <c r="ZX32" s="3" t="s">
        <v>1643</v>
      </c>
      <c r="ZY32" s="3" t="s">
        <v>1643</v>
      </c>
      <c r="ZZ32" s="3" t="s">
        <v>1643</v>
      </c>
      <c r="AAA32" s="5" t="s">
        <v>1643</v>
      </c>
      <c r="AAB32" s="13" t="s">
        <v>111</v>
      </c>
      <c r="AAC32" s="5" t="s">
        <v>1643</v>
      </c>
      <c r="AAD32" s="13" t="s">
        <v>520</v>
      </c>
      <c r="AAE32" s="3" t="s">
        <v>110</v>
      </c>
      <c r="AAF32" s="3" t="s">
        <v>110</v>
      </c>
      <c r="AAG32" s="3" t="s">
        <v>110</v>
      </c>
      <c r="AAH32" s="3" t="s">
        <v>110</v>
      </c>
      <c r="AAI32" s="3" t="s">
        <v>110</v>
      </c>
      <c r="AAJ32" s="5" t="s">
        <v>110</v>
      </c>
      <c r="AAK32" s="13" t="s">
        <v>111</v>
      </c>
      <c r="AAL32" s="13" t="s">
        <v>1643</v>
      </c>
      <c r="AAM32" s="3" t="s">
        <v>1643</v>
      </c>
      <c r="AAN32" s="3" t="s">
        <v>1643</v>
      </c>
      <c r="AAO32" s="3" t="s">
        <v>1643</v>
      </c>
      <c r="AAP32" s="3" t="s">
        <v>1643</v>
      </c>
      <c r="AAQ32" s="20"/>
      <c r="AAR32" s="5" t="s">
        <v>1643</v>
      </c>
      <c r="AAS32" s="13" t="s">
        <v>1643</v>
      </c>
      <c r="AAT32" s="3" t="s">
        <v>1643</v>
      </c>
      <c r="AAU32" s="3" t="s">
        <v>1643</v>
      </c>
      <c r="AAV32" s="3" t="s">
        <v>1643</v>
      </c>
      <c r="AAW32" s="3" t="s">
        <v>1643</v>
      </c>
      <c r="AAX32" s="3" t="s">
        <v>1643</v>
      </c>
      <c r="AAY32" s="5" t="s">
        <v>1643</v>
      </c>
      <c r="AAZ32" s="13" t="s">
        <v>1643</v>
      </c>
      <c r="ABA32" s="3" t="s">
        <v>1643</v>
      </c>
      <c r="ABB32" s="3" t="s">
        <v>1643</v>
      </c>
      <c r="ABC32" s="3" t="s">
        <v>1643</v>
      </c>
      <c r="ABD32" s="3" t="s">
        <v>1643</v>
      </c>
      <c r="ABE32" s="3" t="s">
        <v>1643</v>
      </c>
      <c r="ABF32" s="5" t="s">
        <v>1643</v>
      </c>
      <c r="ABG32" s="13" t="s">
        <v>1643</v>
      </c>
      <c r="ABH32" s="3" t="s">
        <v>1643</v>
      </c>
      <c r="ABI32" s="3" t="s">
        <v>1643</v>
      </c>
      <c r="ABJ32" s="3" t="s">
        <v>1643</v>
      </c>
      <c r="ABK32" s="3" t="s">
        <v>1643</v>
      </c>
      <c r="ABL32" s="3" t="s">
        <v>1643</v>
      </c>
      <c r="ABM32" s="5" t="s">
        <v>1643</v>
      </c>
      <c r="ABN32" s="13" t="s">
        <v>1643</v>
      </c>
      <c r="ABO32" s="3" t="s">
        <v>1643</v>
      </c>
      <c r="ABP32" s="3" t="s">
        <v>1643</v>
      </c>
      <c r="ABQ32" s="3" t="s">
        <v>1643</v>
      </c>
      <c r="ABR32" s="3" t="s">
        <v>1643</v>
      </c>
      <c r="ABS32" s="3" t="s">
        <v>1643</v>
      </c>
      <c r="ABT32" s="3" t="s">
        <v>1643</v>
      </c>
      <c r="ABU32" s="3" t="s">
        <v>1643</v>
      </c>
      <c r="ABV32" s="5" t="s">
        <v>1643</v>
      </c>
      <c r="ABW32" s="13" t="s">
        <v>110</v>
      </c>
      <c r="ABX32" s="3" t="s">
        <v>546</v>
      </c>
      <c r="ABY32" s="3" t="s">
        <v>1643</v>
      </c>
      <c r="ABZ32" s="3" t="s">
        <v>1643</v>
      </c>
      <c r="ACA32" s="3" t="s">
        <v>1643</v>
      </c>
      <c r="ACB32" s="5" t="s">
        <v>545</v>
      </c>
      <c r="ACC32" s="13" t="s">
        <v>1643</v>
      </c>
      <c r="ACD32" s="3" t="s">
        <v>1643</v>
      </c>
      <c r="ACE32" s="3" t="s">
        <v>1643</v>
      </c>
      <c r="ACF32" s="3" t="s">
        <v>1643</v>
      </c>
      <c r="ACG32" s="5"/>
      <c r="ACH32" s="13" t="s">
        <v>1643</v>
      </c>
      <c r="ACI32" s="3" t="s">
        <v>1643</v>
      </c>
      <c r="ACJ32" s="3" t="s">
        <v>1643</v>
      </c>
      <c r="ACK32" s="3" t="s">
        <v>1643</v>
      </c>
      <c r="ACL32" s="5" t="s">
        <v>1643</v>
      </c>
      <c r="ACM32" s="13" t="s">
        <v>1643</v>
      </c>
      <c r="ACN32" s="3" t="s">
        <v>557</v>
      </c>
      <c r="ACO32" s="3" t="s">
        <v>140</v>
      </c>
      <c r="ACP32" s="3" t="s">
        <v>144</v>
      </c>
      <c r="ACQ32" s="3" t="s">
        <v>156</v>
      </c>
      <c r="ACR32" s="3" t="s">
        <v>558</v>
      </c>
      <c r="ACS32" s="3" t="s">
        <v>1643</v>
      </c>
      <c r="ACT32" s="3" t="s">
        <v>1643</v>
      </c>
      <c r="ACU32" s="20" t="s">
        <v>1643</v>
      </c>
      <c r="ACV32" s="13" t="s">
        <v>111</v>
      </c>
      <c r="ACW32" s="3" t="s">
        <v>1643</v>
      </c>
      <c r="ACX32" s="3" t="s">
        <v>1643</v>
      </c>
      <c r="ACY32" s="3" t="s">
        <v>1643</v>
      </c>
      <c r="ACZ32" s="3" t="s">
        <v>1643</v>
      </c>
      <c r="ADA32" s="5" t="s">
        <v>1643</v>
      </c>
      <c r="ADB32" s="13" t="s">
        <v>1643</v>
      </c>
      <c r="ADC32" s="8" t="s">
        <v>1643</v>
      </c>
      <c r="ADD32" s="3" t="s">
        <v>1643</v>
      </c>
      <c r="ADE32" s="3" t="s">
        <v>1643</v>
      </c>
      <c r="ADF32" s="5" t="s">
        <v>1643</v>
      </c>
      <c r="ADG32" s="13" t="s">
        <v>1643</v>
      </c>
      <c r="ADH32" s="8" t="s">
        <v>1643</v>
      </c>
      <c r="ADI32" s="3" t="s">
        <v>1643</v>
      </c>
      <c r="ADJ32" s="3" t="s">
        <v>1643</v>
      </c>
      <c r="ADK32" s="5" t="s">
        <v>1643</v>
      </c>
      <c r="ADL32" s="13" t="s">
        <v>1643</v>
      </c>
      <c r="ADM32" s="8" t="s">
        <v>1643</v>
      </c>
      <c r="ADN32" s="3" t="s">
        <v>1643</v>
      </c>
      <c r="ADO32" s="3" t="s">
        <v>1643</v>
      </c>
      <c r="ADP32" s="5" t="s">
        <v>1643</v>
      </c>
      <c r="ADQ32" s="13" t="s">
        <v>1643</v>
      </c>
      <c r="ADR32" s="3" t="s">
        <v>1643</v>
      </c>
      <c r="ADS32" s="3" t="s">
        <v>1643</v>
      </c>
      <c r="ADT32" s="3" t="s">
        <v>1643</v>
      </c>
      <c r="ADU32" s="3" t="s">
        <v>1643</v>
      </c>
      <c r="ADV32" s="3" t="s">
        <v>1643</v>
      </c>
      <c r="ADW32" s="3" t="s">
        <v>1643</v>
      </c>
      <c r="ADX32" s="3" t="s">
        <v>1643</v>
      </c>
      <c r="ADY32" s="5" t="s">
        <v>1643</v>
      </c>
      <c r="ADZ32" s="13" t="s">
        <v>1643</v>
      </c>
      <c r="AEA32" s="3" t="s">
        <v>1643</v>
      </c>
      <c r="AEB32" s="3" t="s">
        <v>1643</v>
      </c>
      <c r="AEC32" s="3" t="s">
        <v>1643</v>
      </c>
      <c r="AED32" s="3" t="s">
        <v>1643</v>
      </c>
      <c r="AEE32" s="3" t="s">
        <v>1643</v>
      </c>
      <c r="AEF32" s="5" t="s">
        <v>1643</v>
      </c>
      <c r="AEG32" s="13" t="s">
        <v>1643</v>
      </c>
      <c r="AEH32" s="3" t="s">
        <v>1643</v>
      </c>
      <c r="AEI32" s="3" t="s">
        <v>1643</v>
      </c>
      <c r="AEJ32" s="3" t="s">
        <v>1643</v>
      </c>
      <c r="AEK32" s="5" t="s">
        <v>1643</v>
      </c>
      <c r="AEL32" s="18" t="s">
        <v>1715</v>
      </c>
    </row>
    <row r="33" spans="1:818" ht="101.5" x14ac:dyDescent="0.35">
      <c r="A33" s="1">
        <v>45613.874155092592</v>
      </c>
      <c r="B33" s="2">
        <v>45613.882210648146</v>
      </c>
      <c r="C33" s="4">
        <v>78</v>
      </c>
      <c r="D33" s="4">
        <v>695</v>
      </c>
      <c r="E33" s="3" t="s">
        <v>1677</v>
      </c>
      <c r="F33" s="2">
        <v>45620.882229074072</v>
      </c>
      <c r="G33" s="3" t="s">
        <v>1716</v>
      </c>
      <c r="H33" s="4">
        <v>1</v>
      </c>
      <c r="I33" s="3" t="s">
        <v>1642</v>
      </c>
      <c r="J33" s="3" t="s">
        <v>1642</v>
      </c>
      <c r="K33" s="3" t="s">
        <v>1642</v>
      </c>
      <c r="L33" s="3" t="s">
        <v>1642</v>
      </c>
      <c r="M33" s="3" t="s">
        <v>1642</v>
      </c>
      <c r="N33" s="3" t="s">
        <v>1642</v>
      </c>
      <c r="O33" s="3" t="s">
        <v>110</v>
      </c>
      <c r="P33" s="3" t="s">
        <v>1643</v>
      </c>
      <c r="Q33" s="3" t="s">
        <v>1643</v>
      </c>
      <c r="R33" s="20" t="s">
        <v>110</v>
      </c>
      <c r="S33" s="127">
        <v>43</v>
      </c>
      <c r="T33" s="124"/>
      <c r="U33" s="3"/>
      <c r="V33" s="3" t="s">
        <v>22</v>
      </c>
      <c r="W33" s="3" t="s">
        <v>111</v>
      </c>
      <c r="X33" s="3" t="s">
        <v>51</v>
      </c>
      <c r="Y33" s="3" t="s">
        <v>76</v>
      </c>
      <c r="Z33" s="3" t="s">
        <v>10</v>
      </c>
      <c r="AA33" s="405">
        <v>70</v>
      </c>
      <c r="AB33" s="3" t="s">
        <v>21</v>
      </c>
      <c r="AC33" s="3" t="s">
        <v>110</v>
      </c>
      <c r="AD33" s="3" t="s">
        <v>1643</v>
      </c>
      <c r="AE33" s="13" t="s">
        <v>1643</v>
      </c>
      <c r="AF33" s="20" t="s">
        <v>1643</v>
      </c>
      <c r="AG33" s="18" t="s">
        <v>1643</v>
      </c>
      <c r="AH33" s="13"/>
      <c r="AI33" s="31"/>
      <c r="AJ33" s="13" t="s">
        <v>1643</v>
      </c>
      <c r="AK33" s="3" t="s">
        <v>1643</v>
      </c>
      <c r="AL33" s="3" t="s">
        <v>1643</v>
      </c>
      <c r="AM33" s="3" t="s">
        <v>1643</v>
      </c>
      <c r="AN33" s="3" t="s">
        <v>1643</v>
      </c>
      <c r="AO33" s="3" t="s">
        <v>1643</v>
      </c>
      <c r="AP33" s="3" t="s">
        <v>1643</v>
      </c>
      <c r="AQ33" s="3" t="s">
        <v>1643</v>
      </c>
      <c r="AR33" s="3" t="s">
        <v>1643</v>
      </c>
      <c r="AS33" s="3" t="s">
        <v>1643</v>
      </c>
      <c r="AT33" s="3" t="s">
        <v>1643</v>
      </c>
      <c r="AU33" s="3" t="s">
        <v>1643</v>
      </c>
      <c r="AV33" s="3" t="s">
        <v>1643</v>
      </c>
      <c r="AW33" s="3" t="s">
        <v>1643</v>
      </c>
      <c r="AX33" s="3" t="s">
        <v>1643</v>
      </c>
      <c r="AY33" s="3" t="s">
        <v>1643</v>
      </c>
      <c r="AZ33" s="3" t="s">
        <v>1643</v>
      </c>
      <c r="BA33" s="3" t="s">
        <v>1643</v>
      </c>
      <c r="BB33" s="3" t="s">
        <v>1643</v>
      </c>
      <c r="BC33" s="3" t="s">
        <v>1643</v>
      </c>
      <c r="BD33" s="3" t="s">
        <v>1643</v>
      </c>
      <c r="BE33" s="3" t="s">
        <v>1643</v>
      </c>
      <c r="BF33" s="3" t="s">
        <v>1643</v>
      </c>
      <c r="BG33" s="3" t="s">
        <v>1643</v>
      </c>
      <c r="BH33" s="3" t="s">
        <v>1643</v>
      </c>
      <c r="BI33" s="3" t="s">
        <v>1643</v>
      </c>
      <c r="BJ33" s="3" t="s">
        <v>1643</v>
      </c>
      <c r="BK33" s="3" t="s">
        <v>1643</v>
      </c>
      <c r="BL33" s="3" t="s">
        <v>1643</v>
      </c>
      <c r="BM33" s="3" t="s">
        <v>1643</v>
      </c>
      <c r="BN33" s="3" t="s">
        <v>1643</v>
      </c>
      <c r="BO33" s="3" t="s">
        <v>1643</v>
      </c>
      <c r="BP33" s="3" t="s">
        <v>1643</v>
      </c>
      <c r="BQ33" s="3" t="s">
        <v>1643</v>
      </c>
      <c r="BR33" s="3" t="s">
        <v>1643</v>
      </c>
      <c r="BS33" s="3" t="s">
        <v>1643</v>
      </c>
      <c r="BT33" s="3" t="s">
        <v>1643</v>
      </c>
      <c r="BU33" s="3" t="s">
        <v>1643</v>
      </c>
      <c r="BV33" s="3" t="s">
        <v>1643</v>
      </c>
      <c r="BW33" s="3" t="s">
        <v>1643</v>
      </c>
      <c r="BX33" s="3" t="s">
        <v>1643</v>
      </c>
      <c r="BY33" s="3" t="s">
        <v>1643</v>
      </c>
      <c r="BZ33" s="20" t="s">
        <v>1643</v>
      </c>
      <c r="CA33" s="8" t="s">
        <v>1643</v>
      </c>
      <c r="CB33" s="3" t="s">
        <v>1643</v>
      </c>
      <c r="CC33" s="3" t="s">
        <v>1643</v>
      </c>
      <c r="CD33" s="3" t="s">
        <v>1643</v>
      </c>
      <c r="CE33" s="3" t="s">
        <v>1643</v>
      </c>
      <c r="CF33" s="3" t="s">
        <v>1643</v>
      </c>
      <c r="CG33" s="3" t="s">
        <v>1643</v>
      </c>
      <c r="CH33" s="3" t="s">
        <v>1643</v>
      </c>
      <c r="CI33" s="3" t="s">
        <v>1643</v>
      </c>
      <c r="CJ33" s="3" t="s">
        <v>1643</v>
      </c>
      <c r="CK33" s="3" t="s">
        <v>1643</v>
      </c>
      <c r="CL33" s="3" t="s">
        <v>1643</v>
      </c>
      <c r="CM33" s="3" t="s">
        <v>1643</v>
      </c>
      <c r="CN33" s="3" t="s">
        <v>1643</v>
      </c>
      <c r="CO33" s="3" t="s">
        <v>1643</v>
      </c>
      <c r="CP33" s="5" t="s">
        <v>1643</v>
      </c>
      <c r="CQ33" s="13" t="s">
        <v>1643</v>
      </c>
      <c r="CR33" s="3" t="s">
        <v>1643</v>
      </c>
      <c r="CS33" s="3" t="s">
        <v>1643</v>
      </c>
      <c r="CT33" s="3" t="s">
        <v>1643</v>
      </c>
      <c r="CU33" s="3" t="s">
        <v>1643</v>
      </c>
      <c r="CV33" s="3" t="s">
        <v>1643</v>
      </c>
      <c r="CW33" s="3" t="s">
        <v>1643</v>
      </c>
      <c r="CX33" s="5" t="s">
        <v>1643</v>
      </c>
      <c r="CY33" s="13" t="s">
        <v>1643</v>
      </c>
      <c r="CZ33" s="3" t="s">
        <v>1643</v>
      </c>
      <c r="DA33" s="3" t="s">
        <v>1643</v>
      </c>
      <c r="DB33" s="3" t="s">
        <v>1643</v>
      </c>
      <c r="DC33" s="3" t="s">
        <v>1643</v>
      </c>
      <c r="DD33" s="3" t="s">
        <v>1643</v>
      </c>
      <c r="DE33" s="3" t="s">
        <v>1643</v>
      </c>
      <c r="DF33" s="5" t="s">
        <v>1643</v>
      </c>
      <c r="DG33" s="13" t="s">
        <v>1643</v>
      </c>
      <c r="DH33" s="3" t="s">
        <v>1643</v>
      </c>
      <c r="DI33" s="3" t="s">
        <v>1643</v>
      </c>
      <c r="DJ33" s="5" t="s">
        <v>1643</v>
      </c>
      <c r="DK33" s="13" t="s">
        <v>1643</v>
      </c>
      <c r="DL33" s="3" t="s">
        <v>1643</v>
      </c>
      <c r="DM33" s="3" t="s">
        <v>1643</v>
      </c>
      <c r="DN33" s="5" t="s">
        <v>1643</v>
      </c>
      <c r="DO33" s="13" t="s">
        <v>1643</v>
      </c>
      <c r="DP33" s="5" t="s">
        <v>1643</v>
      </c>
      <c r="DQ33" s="13" t="s">
        <v>1643</v>
      </c>
      <c r="DR33" s="3" t="s">
        <v>1643</v>
      </c>
      <c r="DS33" s="3" t="s">
        <v>1643</v>
      </c>
      <c r="DT33" s="5" t="s">
        <v>1643</v>
      </c>
      <c r="DU33" s="13" t="s">
        <v>1643</v>
      </c>
      <c r="DV33" s="3" t="s">
        <v>1643</v>
      </c>
      <c r="DW33" s="3" t="s">
        <v>1643</v>
      </c>
      <c r="DX33" s="3" t="s">
        <v>1643</v>
      </c>
      <c r="DY33" s="5" t="s">
        <v>1643</v>
      </c>
      <c r="DZ33" s="13" t="s">
        <v>1643</v>
      </c>
      <c r="EA33" s="3" t="s">
        <v>1643</v>
      </c>
      <c r="EB33" s="3" t="s">
        <v>1643</v>
      </c>
      <c r="EC33" s="3" t="s">
        <v>1643</v>
      </c>
      <c r="ED33" s="3" t="s">
        <v>1643</v>
      </c>
      <c r="EE33" s="3" t="s">
        <v>1643</v>
      </c>
      <c r="EF33" s="5" t="s">
        <v>1643</v>
      </c>
      <c r="EG33" s="13" t="s">
        <v>1643</v>
      </c>
      <c r="EH33" s="3" t="s">
        <v>1643</v>
      </c>
      <c r="EI33" s="3" t="s">
        <v>1643</v>
      </c>
      <c r="EJ33" s="3" t="s">
        <v>1643</v>
      </c>
      <c r="EK33" s="3" t="s">
        <v>1643</v>
      </c>
      <c r="EL33" s="20" t="s">
        <v>1643</v>
      </c>
      <c r="EM33" s="13" t="s">
        <v>1643</v>
      </c>
      <c r="EN33" s="3" t="s">
        <v>1643</v>
      </c>
      <c r="EO33" s="3" t="s">
        <v>1643</v>
      </c>
      <c r="EP33" s="3" t="s">
        <v>1643</v>
      </c>
      <c r="EQ33" s="3" t="s">
        <v>1643</v>
      </c>
      <c r="ER33" s="3" t="s">
        <v>1643</v>
      </c>
      <c r="ES33" s="3" t="s">
        <v>1643</v>
      </c>
      <c r="ET33" s="3" t="s">
        <v>1643</v>
      </c>
      <c r="EU33" s="3" t="s">
        <v>1643</v>
      </c>
      <c r="EV33" s="3" t="s">
        <v>1643</v>
      </c>
      <c r="EW33" s="3" t="s">
        <v>1643</v>
      </c>
      <c r="EX33" s="3" t="s">
        <v>1643</v>
      </c>
      <c r="EY33" s="3" t="s">
        <v>1643</v>
      </c>
      <c r="EZ33" s="5" t="s">
        <v>1643</v>
      </c>
      <c r="FA33" s="8" t="s">
        <v>1643</v>
      </c>
      <c r="FB33" s="3" t="s">
        <v>1643</v>
      </c>
      <c r="FC33" s="3" t="s">
        <v>1643</v>
      </c>
      <c r="FD33" s="3" t="s">
        <v>1643</v>
      </c>
      <c r="FE33" s="3" t="s">
        <v>1643</v>
      </c>
      <c r="FF33" s="3" t="s">
        <v>1643</v>
      </c>
      <c r="FG33" s="3" t="s">
        <v>1643</v>
      </c>
      <c r="FH33" s="3" t="s">
        <v>1643</v>
      </c>
      <c r="FI33" s="5" t="s">
        <v>1643</v>
      </c>
      <c r="FJ33" s="8" t="s">
        <v>1643</v>
      </c>
      <c r="FK33" s="3" t="s">
        <v>1643</v>
      </c>
      <c r="FL33" s="3" t="s">
        <v>1643</v>
      </c>
      <c r="FM33" s="5" t="s">
        <v>1643</v>
      </c>
      <c r="FN33" s="8" t="s">
        <v>1643</v>
      </c>
      <c r="FO33" s="3" t="s">
        <v>1643</v>
      </c>
      <c r="FP33" s="3" t="s">
        <v>1643</v>
      </c>
      <c r="FQ33" s="5" t="s">
        <v>1643</v>
      </c>
      <c r="FR33" s="16" t="s">
        <v>1643</v>
      </c>
      <c r="FS33" s="13" t="s">
        <v>1643</v>
      </c>
      <c r="FT33" s="3" t="s">
        <v>1643</v>
      </c>
      <c r="FU33" s="3" t="s">
        <v>1643</v>
      </c>
      <c r="FV33" s="3" t="s">
        <v>1643</v>
      </c>
      <c r="FW33" s="20" t="s">
        <v>1643</v>
      </c>
      <c r="FX33" s="13" t="s">
        <v>1643</v>
      </c>
      <c r="FY33" s="3" t="s">
        <v>1643</v>
      </c>
      <c r="FZ33" s="3" t="s">
        <v>1643</v>
      </c>
      <c r="GA33" s="3" t="s">
        <v>1643</v>
      </c>
      <c r="GB33" s="3" t="s">
        <v>1643</v>
      </c>
      <c r="GC33" s="3" t="s">
        <v>1643</v>
      </c>
      <c r="GD33" s="3" t="s">
        <v>1643</v>
      </c>
      <c r="GE33" s="3" t="s">
        <v>1643</v>
      </c>
      <c r="GF33" s="3" t="s">
        <v>1643</v>
      </c>
      <c r="GG33" s="3" t="s">
        <v>1643</v>
      </c>
      <c r="GH33" s="20" t="s">
        <v>1643</v>
      </c>
      <c r="GI33" s="18" t="s">
        <v>1643</v>
      </c>
      <c r="GJ33" s="8" t="s">
        <v>1643</v>
      </c>
      <c r="GK33" s="3" t="s">
        <v>1643</v>
      </c>
      <c r="GL33" s="3" t="s">
        <v>1643</v>
      </c>
      <c r="GM33" s="3" t="s">
        <v>1643</v>
      </c>
      <c r="GN33" s="3" t="s">
        <v>1643</v>
      </c>
      <c r="GO33" s="3" t="s">
        <v>1643</v>
      </c>
      <c r="GP33" s="3" t="s">
        <v>1643</v>
      </c>
      <c r="GQ33" s="3" t="s">
        <v>1643</v>
      </c>
      <c r="GR33" s="3" t="s">
        <v>1643</v>
      </c>
      <c r="GS33" s="20" t="s">
        <v>1643</v>
      </c>
      <c r="GT33" s="13" t="s">
        <v>1643</v>
      </c>
      <c r="GU33" s="3" t="s">
        <v>1643</v>
      </c>
      <c r="GV33" s="3" t="s">
        <v>1643</v>
      </c>
      <c r="GW33" s="3" t="s">
        <v>1643</v>
      </c>
      <c r="GX33" s="3" t="s">
        <v>1643</v>
      </c>
      <c r="GY33" s="3" t="s">
        <v>1643</v>
      </c>
      <c r="GZ33" s="3" t="s">
        <v>1643</v>
      </c>
      <c r="HA33" s="3" t="s">
        <v>1643</v>
      </c>
      <c r="HB33" s="3" t="s">
        <v>1643</v>
      </c>
      <c r="HC33" s="3" t="s">
        <v>1643</v>
      </c>
      <c r="HD33" s="3" t="s">
        <v>1643</v>
      </c>
      <c r="HE33" s="3" t="s">
        <v>1643</v>
      </c>
      <c r="HF33" s="3" t="s">
        <v>1643</v>
      </c>
      <c r="HG33" s="3" t="s">
        <v>1643</v>
      </c>
      <c r="HH33" s="3" t="s">
        <v>1643</v>
      </c>
      <c r="HI33" s="5" t="s">
        <v>1643</v>
      </c>
      <c r="HJ33" s="13" t="s">
        <v>1643</v>
      </c>
      <c r="HK33" s="3" t="s">
        <v>1643</v>
      </c>
      <c r="HL33" s="3" t="s">
        <v>1643</v>
      </c>
      <c r="HM33" s="3" t="s">
        <v>1643</v>
      </c>
      <c r="HN33" s="3" t="s">
        <v>1643</v>
      </c>
      <c r="HO33" s="3" t="s">
        <v>1643</v>
      </c>
      <c r="HP33" s="3" t="s">
        <v>1643</v>
      </c>
      <c r="HQ33" s="5" t="s">
        <v>1643</v>
      </c>
      <c r="HR33" s="13" t="s">
        <v>1643</v>
      </c>
      <c r="HS33" s="3" t="s">
        <v>1643</v>
      </c>
      <c r="HT33" s="3" t="s">
        <v>1643</v>
      </c>
      <c r="HU33" s="3" t="s">
        <v>1643</v>
      </c>
      <c r="HV33" s="3" t="s">
        <v>1643</v>
      </c>
      <c r="HW33" s="3" t="s">
        <v>1643</v>
      </c>
      <c r="HX33" s="3" t="s">
        <v>1643</v>
      </c>
      <c r="HY33" s="3" t="s">
        <v>1643</v>
      </c>
      <c r="HZ33" s="3" t="s">
        <v>1643</v>
      </c>
      <c r="IA33" s="3" t="s">
        <v>1643</v>
      </c>
      <c r="IB33" s="5" t="s">
        <v>1643</v>
      </c>
      <c r="IC33" s="13" t="s">
        <v>1643</v>
      </c>
      <c r="ID33" s="3" t="s">
        <v>1643</v>
      </c>
      <c r="IE33" s="3" t="s">
        <v>1643</v>
      </c>
      <c r="IF33" s="3" t="s">
        <v>1643</v>
      </c>
      <c r="IG33" s="3" t="s">
        <v>1643</v>
      </c>
      <c r="IH33" s="3" t="s">
        <v>1643</v>
      </c>
      <c r="II33" s="3" t="s">
        <v>1643</v>
      </c>
      <c r="IJ33" s="3" t="s">
        <v>1643</v>
      </c>
      <c r="IK33" s="3" t="s">
        <v>1643</v>
      </c>
      <c r="IL33" s="3" t="s">
        <v>1643</v>
      </c>
      <c r="IM33" s="3" t="s">
        <v>1643</v>
      </c>
      <c r="IN33" s="3" t="s">
        <v>1643</v>
      </c>
      <c r="IO33" s="3" t="s">
        <v>1643</v>
      </c>
      <c r="IP33" s="3" t="s">
        <v>1643</v>
      </c>
      <c r="IQ33" s="3" t="s">
        <v>1643</v>
      </c>
      <c r="IR33" s="3" t="s">
        <v>1643</v>
      </c>
      <c r="IS33" s="3" t="s">
        <v>1643</v>
      </c>
      <c r="IT33" s="3" t="s">
        <v>1643</v>
      </c>
      <c r="IU33" s="3" t="s">
        <v>1643</v>
      </c>
      <c r="IV33" s="3" t="s">
        <v>1643</v>
      </c>
      <c r="IW33" s="3" t="s">
        <v>1643</v>
      </c>
      <c r="IX33" s="3" t="s">
        <v>1643</v>
      </c>
      <c r="IY33" s="3" t="s">
        <v>1643</v>
      </c>
      <c r="IZ33" s="3" t="s">
        <v>1643</v>
      </c>
      <c r="JA33" s="3" t="s">
        <v>1643</v>
      </c>
      <c r="JB33" s="3" t="s">
        <v>1643</v>
      </c>
      <c r="JC33" s="3" t="s">
        <v>1643</v>
      </c>
      <c r="JD33" s="3" t="s">
        <v>1643</v>
      </c>
      <c r="JE33" s="3" t="s">
        <v>1643</v>
      </c>
      <c r="JF33" s="3" t="s">
        <v>1643</v>
      </c>
      <c r="JG33" s="3" t="s">
        <v>1643</v>
      </c>
      <c r="JH33" s="3" t="s">
        <v>1643</v>
      </c>
      <c r="JI33" s="3" t="s">
        <v>1643</v>
      </c>
      <c r="JJ33" s="3" t="s">
        <v>1643</v>
      </c>
      <c r="JK33" s="3" t="s">
        <v>1643</v>
      </c>
      <c r="JL33" s="3" t="s">
        <v>1643</v>
      </c>
      <c r="JM33" s="3" t="s">
        <v>1643</v>
      </c>
      <c r="JN33" s="3" t="s">
        <v>1643</v>
      </c>
      <c r="JO33" s="3" t="s">
        <v>1643</v>
      </c>
      <c r="JP33" s="3" t="s">
        <v>1643</v>
      </c>
      <c r="JQ33" s="3" t="s">
        <v>1643</v>
      </c>
      <c r="JR33" s="3" t="s">
        <v>1643</v>
      </c>
      <c r="JS33" s="3" t="s">
        <v>1643</v>
      </c>
      <c r="JT33" s="3" t="s">
        <v>1643</v>
      </c>
      <c r="JU33" s="3" t="s">
        <v>1643</v>
      </c>
      <c r="JV33" s="3" t="s">
        <v>1643</v>
      </c>
      <c r="JW33" s="3" t="s">
        <v>1643</v>
      </c>
      <c r="JX33" s="3" t="s">
        <v>1643</v>
      </c>
      <c r="JY33" s="3" t="s">
        <v>1643</v>
      </c>
      <c r="JZ33" s="3" t="s">
        <v>1643</v>
      </c>
      <c r="KA33" s="3" t="s">
        <v>1643</v>
      </c>
      <c r="KB33" s="3" t="s">
        <v>1643</v>
      </c>
      <c r="KC33" s="3" t="s">
        <v>1643</v>
      </c>
      <c r="KD33" s="3" t="s">
        <v>1643</v>
      </c>
      <c r="KE33" s="3" t="s">
        <v>1643</v>
      </c>
      <c r="KF33" s="3" t="s">
        <v>1643</v>
      </c>
      <c r="KG33" s="3" t="s">
        <v>1643</v>
      </c>
      <c r="KH33" s="3" t="s">
        <v>1643</v>
      </c>
      <c r="KI33" s="3" t="s">
        <v>1643</v>
      </c>
      <c r="KJ33" s="3" t="s">
        <v>1643</v>
      </c>
      <c r="KK33" s="3" t="s">
        <v>1643</v>
      </c>
      <c r="KL33" s="3" t="s">
        <v>1643</v>
      </c>
      <c r="KM33" s="3" t="s">
        <v>1643</v>
      </c>
      <c r="KN33" s="3" t="s">
        <v>1643</v>
      </c>
      <c r="KO33" s="5" t="s">
        <v>1643</v>
      </c>
      <c r="KP33" s="8" t="s">
        <v>1643</v>
      </c>
      <c r="KQ33" s="3" t="s">
        <v>1643</v>
      </c>
      <c r="KR33" s="3" t="s">
        <v>1643</v>
      </c>
      <c r="KS33" s="3" t="s">
        <v>1643</v>
      </c>
      <c r="KT33" s="3" t="s">
        <v>1643</v>
      </c>
      <c r="KU33" s="3" t="s">
        <v>1643</v>
      </c>
      <c r="KV33" s="20" t="s">
        <v>1643</v>
      </c>
      <c r="KW33" s="13" t="s">
        <v>1643</v>
      </c>
      <c r="KX33" s="3" t="s">
        <v>1643</v>
      </c>
      <c r="KY33" s="3" t="s">
        <v>1643</v>
      </c>
      <c r="KZ33" s="3" t="s">
        <v>1643</v>
      </c>
      <c r="LA33" s="3" t="s">
        <v>1643</v>
      </c>
      <c r="LB33" s="3" t="s">
        <v>1643</v>
      </c>
      <c r="LC33" s="3" t="s">
        <v>1643</v>
      </c>
      <c r="LD33" s="3" t="s">
        <v>1643</v>
      </c>
      <c r="LE33" s="3" t="s">
        <v>1643</v>
      </c>
      <c r="LF33" s="3" t="s">
        <v>1643</v>
      </c>
      <c r="LG33" s="3" t="s">
        <v>1643</v>
      </c>
      <c r="LH33" s="3" t="s">
        <v>1643</v>
      </c>
      <c r="LI33" s="3" t="s">
        <v>1643</v>
      </c>
      <c r="LJ33" s="3" t="s">
        <v>1643</v>
      </c>
      <c r="LK33" s="3" t="s">
        <v>1643</v>
      </c>
      <c r="LL33" s="3" t="s">
        <v>1643</v>
      </c>
      <c r="LM33" s="3" t="s">
        <v>1643</v>
      </c>
      <c r="LN33" s="3" t="s">
        <v>1643</v>
      </c>
      <c r="LO33" s="3" t="s">
        <v>1643</v>
      </c>
      <c r="LP33" s="3" t="s">
        <v>1643</v>
      </c>
      <c r="LQ33" s="3" t="s">
        <v>1643</v>
      </c>
      <c r="LR33" s="3" t="s">
        <v>1643</v>
      </c>
      <c r="LS33" s="3" t="s">
        <v>1643</v>
      </c>
      <c r="LT33" s="3" t="s">
        <v>1643</v>
      </c>
      <c r="LU33" s="3" t="s">
        <v>1643</v>
      </c>
      <c r="LV33" s="3" t="s">
        <v>1643</v>
      </c>
      <c r="LW33" s="3" t="s">
        <v>1643</v>
      </c>
      <c r="LX33" s="3" t="s">
        <v>1643</v>
      </c>
      <c r="LY33" s="3" t="s">
        <v>1643</v>
      </c>
      <c r="LZ33" s="3" t="s">
        <v>1643</v>
      </c>
      <c r="MA33" s="3" t="s">
        <v>1643</v>
      </c>
      <c r="MB33" s="3" t="s">
        <v>1643</v>
      </c>
      <c r="MC33" s="3" t="s">
        <v>1643</v>
      </c>
      <c r="MD33" s="3" t="s">
        <v>1643</v>
      </c>
      <c r="ME33" s="3" t="s">
        <v>1643</v>
      </c>
      <c r="MF33" s="20" t="s">
        <v>1643</v>
      </c>
      <c r="MG33" s="13"/>
      <c r="MH33" s="3"/>
      <c r="MI33" s="5"/>
      <c r="MJ33" s="18" t="s">
        <v>1643</v>
      </c>
      <c r="MK33" s="13" t="s">
        <v>1643</v>
      </c>
      <c r="ML33" s="3" t="s">
        <v>1643</v>
      </c>
      <c r="MM33" s="3" t="s">
        <v>1643</v>
      </c>
      <c r="MN33" s="3" t="s">
        <v>1643</v>
      </c>
      <c r="MO33" s="3" t="s">
        <v>1643</v>
      </c>
      <c r="MP33" s="3" t="s">
        <v>1643</v>
      </c>
      <c r="MQ33" s="3" t="s">
        <v>1643</v>
      </c>
      <c r="MR33" s="3" t="s">
        <v>1643</v>
      </c>
      <c r="MS33" s="3" t="s">
        <v>1643</v>
      </c>
      <c r="MT33" s="5" t="s">
        <v>1643</v>
      </c>
      <c r="MU33" s="8" t="s">
        <v>1643</v>
      </c>
      <c r="MV33" s="3" t="s">
        <v>1643</v>
      </c>
      <c r="MW33" s="3" t="s">
        <v>1643</v>
      </c>
      <c r="MX33" s="3" t="s">
        <v>1643</v>
      </c>
      <c r="MY33" s="20" t="s">
        <v>1643</v>
      </c>
      <c r="MZ33" s="13" t="s">
        <v>1643</v>
      </c>
      <c r="NA33" s="5" t="s">
        <v>1643</v>
      </c>
      <c r="NB33" s="13" t="s">
        <v>1643</v>
      </c>
      <c r="NC33" s="5" t="s">
        <v>1643</v>
      </c>
      <c r="ND33" s="13" t="s">
        <v>1643</v>
      </c>
      <c r="NE33" s="3" t="s">
        <v>1643</v>
      </c>
      <c r="NF33" s="3" t="s">
        <v>1643</v>
      </c>
      <c r="NG33" s="3" t="s">
        <v>1643</v>
      </c>
      <c r="NH33" s="3" t="s">
        <v>1643</v>
      </c>
      <c r="NI33" s="5" t="s">
        <v>1643</v>
      </c>
      <c r="NJ33" s="13" t="s">
        <v>1643</v>
      </c>
      <c r="NK33" s="3"/>
      <c r="NL33" s="3" t="s">
        <v>1643</v>
      </c>
      <c r="NM33" s="3" t="s">
        <v>1643</v>
      </c>
      <c r="NN33" s="3" t="s">
        <v>1643</v>
      </c>
      <c r="NO33" s="3" t="s">
        <v>1643</v>
      </c>
      <c r="NP33" s="3" t="s">
        <v>1643</v>
      </c>
      <c r="NQ33" s="5" t="s">
        <v>1643</v>
      </c>
      <c r="NR33" s="8" t="s">
        <v>1643</v>
      </c>
      <c r="NS33" s="8" t="s">
        <v>1643</v>
      </c>
      <c r="NT33" s="3" t="s">
        <v>1643</v>
      </c>
      <c r="NU33" s="3" t="s">
        <v>1643</v>
      </c>
      <c r="NV33" s="3" t="s">
        <v>1643</v>
      </c>
      <c r="NW33" s="3" t="s">
        <v>1643</v>
      </c>
      <c r="NX33" s="5" t="s">
        <v>1643</v>
      </c>
      <c r="NY33" s="13" t="s">
        <v>1643</v>
      </c>
      <c r="NZ33" s="8" t="s">
        <v>1643</v>
      </c>
      <c r="OA33" s="3" t="s">
        <v>1643</v>
      </c>
      <c r="OB33" s="3" t="s">
        <v>1643</v>
      </c>
      <c r="OC33" s="3" t="s">
        <v>1643</v>
      </c>
      <c r="OD33" s="3" t="s">
        <v>1643</v>
      </c>
      <c r="OE33" s="5" t="s">
        <v>1643</v>
      </c>
      <c r="OF33" s="13" t="s">
        <v>1643</v>
      </c>
      <c r="OG33" s="8" t="s">
        <v>1643</v>
      </c>
      <c r="OH33" s="3" t="s">
        <v>1643</v>
      </c>
      <c r="OI33" s="3" t="s">
        <v>1643</v>
      </c>
      <c r="OJ33" s="3" t="s">
        <v>1643</v>
      </c>
      <c r="OK33" s="3" t="s">
        <v>1643</v>
      </c>
      <c r="OL33" s="20" t="s">
        <v>1643</v>
      </c>
      <c r="OM33" s="13" t="s">
        <v>1643</v>
      </c>
      <c r="ON33" s="3" t="s">
        <v>1643</v>
      </c>
      <c r="OO33" s="3" t="s">
        <v>1643</v>
      </c>
      <c r="OP33" s="3" t="s">
        <v>1643</v>
      </c>
      <c r="OQ33" s="3" t="s">
        <v>1643</v>
      </c>
      <c r="OR33" s="3" t="s">
        <v>1643</v>
      </c>
      <c r="OS33" s="3" t="s">
        <v>1643</v>
      </c>
      <c r="OT33" s="3" t="s">
        <v>1643</v>
      </c>
      <c r="OU33" s="20" t="s">
        <v>1643</v>
      </c>
      <c r="OV33" s="13" t="s">
        <v>1643</v>
      </c>
      <c r="OW33" s="3"/>
      <c r="OX33" s="3" t="s">
        <v>1643</v>
      </c>
      <c r="OY33" s="3" t="s">
        <v>1643</v>
      </c>
      <c r="OZ33" s="3" t="s">
        <v>1643</v>
      </c>
      <c r="PA33" s="5" t="s">
        <v>1643</v>
      </c>
      <c r="PB33" s="8" t="s">
        <v>1643</v>
      </c>
      <c r="PC33" s="8" t="s">
        <v>1643</v>
      </c>
      <c r="PD33" s="3" t="s">
        <v>1643</v>
      </c>
      <c r="PE33" s="3" t="s">
        <v>1643</v>
      </c>
      <c r="PF33" s="5" t="s">
        <v>1643</v>
      </c>
      <c r="PG33" s="13" t="s">
        <v>1643</v>
      </c>
      <c r="PH33" s="3" t="s">
        <v>1643</v>
      </c>
      <c r="PI33" s="3" t="s">
        <v>1643</v>
      </c>
      <c r="PJ33" s="3" t="s">
        <v>1643</v>
      </c>
      <c r="PK33" s="3" t="s">
        <v>1643</v>
      </c>
      <c r="PL33" s="3" t="s">
        <v>1643</v>
      </c>
      <c r="PM33" s="3" t="s">
        <v>1643</v>
      </c>
      <c r="PN33" s="3" t="s">
        <v>1643</v>
      </c>
      <c r="PO33" s="20" t="s">
        <v>1643</v>
      </c>
      <c r="PP33" s="13" t="s">
        <v>1643</v>
      </c>
      <c r="PQ33" s="3" t="s">
        <v>1643</v>
      </c>
      <c r="PR33" s="3" t="s">
        <v>1643</v>
      </c>
      <c r="PS33" s="3" t="s">
        <v>1643</v>
      </c>
      <c r="PT33" s="3" t="s">
        <v>1643</v>
      </c>
      <c r="PU33" s="5" t="s">
        <v>1643</v>
      </c>
      <c r="PV33" s="13" t="s">
        <v>1643</v>
      </c>
      <c r="PW33" s="3" t="s">
        <v>1643</v>
      </c>
      <c r="PX33" s="3" t="s">
        <v>1643</v>
      </c>
      <c r="PY33" s="3" t="s">
        <v>1643</v>
      </c>
      <c r="PZ33" s="5" t="s">
        <v>1643</v>
      </c>
      <c r="QA33" s="13" t="s">
        <v>1643</v>
      </c>
      <c r="QB33" s="3" t="s">
        <v>1643</v>
      </c>
      <c r="QC33" s="3" t="s">
        <v>1643</v>
      </c>
      <c r="QD33" s="3" t="s">
        <v>1643</v>
      </c>
      <c r="QE33" s="3" t="s">
        <v>1643</v>
      </c>
      <c r="QF33" s="3" t="s">
        <v>1643</v>
      </c>
      <c r="QG33" s="3" t="s">
        <v>1643</v>
      </c>
      <c r="QH33" s="3" t="s">
        <v>1643</v>
      </c>
      <c r="QI33" s="5" t="s">
        <v>1643</v>
      </c>
      <c r="QJ33" s="13" t="s">
        <v>1643</v>
      </c>
      <c r="QK33" s="3" t="s">
        <v>1643</v>
      </c>
      <c r="QL33" s="3" t="s">
        <v>1643</v>
      </c>
      <c r="QM33" s="3" t="s">
        <v>1643</v>
      </c>
      <c r="QN33" s="3" t="s">
        <v>1643</v>
      </c>
      <c r="QO33" s="3" t="s">
        <v>1643</v>
      </c>
      <c r="QP33" s="20" t="s">
        <v>1643</v>
      </c>
      <c r="QQ33" s="13" t="s">
        <v>1643</v>
      </c>
      <c r="QR33" s="3" t="s">
        <v>1643</v>
      </c>
      <c r="QS33" s="3" t="s">
        <v>1643</v>
      </c>
      <c r="QT33" s="3" t="s">
        <v>1643</v>
      </c>
      <c r="QU33" s="20" t="s">
        <v>1643</v>
      </c>
      <c r="QV33" s="16" t="s">
        <v>1643</v>
      </c>
      <c r="QW33" s="13" t="s">
        <v>1643</v>
      </c>
      <c r="QX33" s="3" t="s">
        <v>1643</v>
      </c>
      <c r="QY33" s="3" t="s">
        <v>1643</v>
      </c>
      <c r="QZ33" s="3" t="s">
        <v>1643</v>
      </c>
      <c r="RA33" s="3" t="s">
        <v>1643</v>
      </c>
      <c r="RB33" s="3" t="s">
        <v>1643</v>
      </c>
      <c r="RC33" s="3" t="s">
        <v>1643</v>
      </c>
      <c r="RD33" s="3" t="s">
        <v>1643</v>
      </c>
      <c r="RE33" s="3" t="s">
        <v>1643</v>
      </c>
      <c r="RF33" s="3" t="s">
        <v>1643</v>
      </c>
      <c r="RG33" s="3" t="s">
        <v>1643</v>
      </c>
      <c r="RH33" s="3" t="s">
        <v>1643</v>
      </c>
      <c r="RI33" s="3" t="s">
        <v>1643</v>
      </c>
      <c r="RJ33" s="3" t="s">
        <v>1643</v>
      </c>
      <c r="RK33" s="3" t="s">
        <v>1643</v>
      </c>
      <c r="RL33" s="3" t="s">
        <v>1643</v>
      </c>
      <c r="RM33" s="3" t="s">
        <v>1643</v>
      </c>
      <c r="RN33" s="3" t="s">
        <v>1643</v>
      </c>
      <c r="RO33" s="3" t="s">
        <v>1643</v>
      </c>
      <c r="RP33" s="3" t="s">
        <v>1643</v>
      </c>
      <c r="RQ33" s="3" t="s">
        <v>1643</v>
      </c>
      <c r="RR33" s="3" t="s">
        <v>1643</v>
      </c>
      <c r="RS33" s="3" t="s">
        <v>1643</v>
      </c>
      <c r="RT33" s="3" t="s">
        <v>1643</v>
      </c>
      <c r="RU33" s="3" t="s">
        <v>1643</v>
      </c>
      <c r="RV33" s="3" t="s">
        <v>1643</v>
      </c>
      <c r="RW33" s="3" t="s">
        <v>1643</v>
      </c>
      <c r="RX33" s="3" t="s">
        <v>1643</v>
      </c>
      <c r="RY33" s="3" t="s">
        <v>1643</v>
      </c>
      <c r="RZ33" s="3" t="s">
        <v>1643</v>
      </c>
      <c r="SA33" s="3" t="s">
        <v>1643</v>
      </c>
      <c r="SB33" s="3" t="s">
        <v>1643</v>
      </c>
      <c r="SC33" s="3" t="s">
        <v>1643</v>
      </c>
      <c r="SD33" s="3" t="s">
        <v>1643</v>
      </c>
      <c r="SE33" s="3" t="s">
        <v>1643</v>
      </c>
      <c r="SF33" s="3" t="s">
        <v>1643</v>
      </c>
      <c r="SG33" s="3" t="s">
        <v>1643</v>
      </c>
      <c r="SH33" s="3" t="s">
        <v>1643</v>
      </c>
      <c r="SI33" s="3" t="s">
        <v>1643</v>
      </c>
      <c r="SJ33" s="3" t="s">
        <v>1643</v>
      </c>
      <c r="SK33" s="3" t="s">
        <v>1643</v>
      </c>
      <c r="SL33" s="3" t="s">
        <v>1643</v>
      </c>
      <c r="SM33" s="3" t="s">
        <v>1643</v>
      </c>
      <c r="SN33" s="3" t="s">
        <v>1643</v>
      </c>
      <c r="SO33" s="3" t="s">
        <v>1643</v>
      </c>
      <c r="SP33" s="20" t="s">
        <v>1643</v>
      </c>
      <c r="SQ33" s="13" t="s">
        <v>1643</v>
      </c>
      <c r="SR33" s="3" t="s">
        <v>1643</v>
      </c>
      <c r="SS33" s="3" t="s">
        <v>1643</v>
      </c>
      <c r="ST33" s="3" t="s">
        <v>1643</v>
      </c>
      <c r="SU33" s="3" t="s">
        <v>1643</v>
      </c>
      <c r="SV33" s="3" t="s">
        <v>1643</v>
      </c>
      <c r="SW33" s="3" t="s">
        <v>1643</v>
      </c>
      <c r="SX33" s="20" t="s">
        <v>1643</v>
      </c>
      <c r="SY33" s="13" t="s">
        <v>1643</v>
      </c>
      <c r="SZ33" s="3" t="s">
        <v>1643</v>
      </c>
      <c r="TA33" s="3" t="s">
        <v>1643</v>
      </c>
      <c r="TB33" s="3" t="s">
        <v>1643</v>
      </c>
      <c r="TC33" s="3" t="s">
        <v>1643</v>
      </c>
      <c r="TD33" s="3" t="s">
        <v>1643</v>
      </c>
      <c r="TE33" s="20" t="s">
        <v>1643</v>
      </c>
      <c r="TF33" s="13" t="s">
        <v>1643</v>
      </c>
      <c r="TG33" s="3" t="s">
        <v>1643</v>
      </c>
      <c r="TH33" s="3" t="s">
        <v>1643</v>
      </c>
      <c r="TI33" s="3" t="s">
        <v>1643</v>
      </c>
      <c r="TJ33" s="3" t="s">
        <v>1643</v>
      </c>
      <c r="TK33" s="3" t="s">
        <v>1643</v>
      </c>
      <c r="TL33" s="3" t="s">
        <v>1643</v>
      </c>
      <c r="TM33" s="3" t="s">
        <v>1643</v>
      </c>
      <c r="TN33" s="3" t="s">
        <v>1643</v>
      </c>
      <c r="TO33" s="3" t="s">
        <v>1643</v>
      </c>
      <c r="TP33" s="3" t="s">
        <v>1643</v>
      </c>
      <c r="TQ33" s="20" t="s">
        <v>1643</v>
      </c>
      <c r="TR33" s="13" t="s">
        <v>110</v>
      </c>
      <c r="TS33" s="3" t="s">
        <v>1643</v>
      </c>
      <c r="TT33" s="5" t="s">
        <v>110</v>
      </c>
      <c r="TU33" s="13" t="s">
        <v>129</v>
      </c>
      <c r="TV33" s="3" t="s">
        <v>129</v>
      </c>
      <c r="TW33" s="3" t="s">
        <v>128</v>
      </c>
      <c r="TX33" s="3" t="s">
        <v>129</v>
      </c>
      <c r="TY33" s="3" t="s">
        <v>131</v>
      </c>
      <c r="TZ33" s="3" t="s">
        <v>131</v>
      </c>
      <c r="UA33" s="3" t="s">
        <v>127</v>
      </c>
      <c r="UB33" s="3" t="s">
        <v>129</v>
      </c>
      <c r="UC33" s="3" t="s">
        <v>127</v>
      </c>
      <c r="UD33" s="3" t="s">
        <v>130</v>
      </c>
      <c r="UE33" s="3" t="s">
        <v>132</v>
      </c>
      <c r="UF33" s="3" t="s">
        <v>132</v>
      </c>
      <c r="UG33" s="3" t="s">
        <v>131</v>
      </c>
      <c r="UH33" s="3" t="s">
        <v>131</v>
      </c>
      <c r="UI33" s="3" t="s">
        <v>129</v>
      </c>
      <c r="UJ33" s="5" t="s">
        <v>1643</v>
      </c>
      <c r="UK33" s="13" t="s">
        <v>196</v>
      </c>
      <c r="UL33" s="3" t="s">
        <v>1643</v>
      </c>
      <c r="UM33" s="3" t="s">
        <v>1643</v>
      </c>
      <c r="UN33" s="3" t="s">
        <v>1643</v>
      </c>
      <c r="UO33" s="3" t="s">
        <v>1643</v>
      </c>
      <c r="UP33" s="3" t="s">
        <v>1643</v>
      </c>
      <c r="UQ33" s="3" t="s">
        <v>1643</v>
      </c>
      <c r="UR33" s="5" t="s">
        <v>1643</v>
      </c>
      <c r="US33" s="13" t="s">
        <v>231</v>
      </c>
      <c r="UT33" s="3" t="s">
        <v>1643</v>
      </c>
      <c r="UU33" s="3" t="s">
        <v>1643</v>
      </c>
      <c r="UV33" s="3" t="s">
        <v>1643</v>
      </c>
      <c r="UW33" s="3" t="s">
        <v>235</v>
      </c>
      <c r="UX33" s="3" t="s">
        <v>1643</v>
      </c>
      <c r="UY33" s="3" t="s">
        <v>1643</v>
      </c>
      <c r="UZ33" s="5" t="s">
        <v>1643</v>
      </c>
      <c r="VA33" s="13" t="s">
        <v>127</v>
      </c>
      <c r="VB33" s="3" t="s">
        <v>127</v>
      </c>
      <c r="VC33" s="3" t="s">
        <v>127</v>
      </c>
      <c r="VD33" s="3" t="s">
        <v>132</v>
      </c>
      <c r="VE33" s="3" t="s">
        <v>131</v>
      </c>
      <c r="VF33" s="3" t="s">
        <v>131</v>
      </c>
      <c r="VG33" s="3" t="s">
        <v>132</v>
      </c>
      <c r="VH33" s="3" t="s">
        <v>130</v>
      </c>
      <c r="VI33" s="3" t="s">
        <v>131</v>
      </c>
      <c r="VJ33" s="3" t="s">
        <v>127</v>
      </c>
      <c r="VK33" s="3" t="s">
        <v>127</v>
      </c>
      <c r="VL33" s="3" t="s">
        <v>127</v>
      </c>
      <c r="VM33" s="3" t="s">
        <v>127</v>
      </c>
      <c r="VN33" s="3" t="s">
        <v>127</v>
      </c>
      <c r="VO33" s="3" t="s">
        <v>127</v>
      </c>
      <c r="VP33" s="3" t="s">
        <v>132</v>
      </c>
      <c r="VQ33" s="3" t="s">
        <v>128</v>
      </c>
      <c r="VR33" s="3" t="s">
        <v>127</v>
      </c>
      <c r="VS33" s="3" t="s">
        <v>127</v>
      </c>
      <c r="VT33" s="3" t="s">
        <v>131</v>
      </c>
      <c r="VU33" s="3" t="s">
        <v>131</v>
      </c>
      <c r="VV33" s="3" t="s">
        <v>131</v>
      </c>
      <c r="VW33" s="3" t="s">
        <v>131</v>
      </c>
      <c r="VX33" s="3" t="s">
        <v>131</v>
      </c>
      <c r="VY33" s="3" t="s">
        <v>129</v>
      </c>
      <c r="VZ33" s="3" t="s">
        <v>132</v>
      </c>
      <c r="WA33" s="3" t="s">
        <v>132</v>
      </c>
      <c r="WB33" s="3" t="s">
        <v>131</v>
      </c>
      <c r="WC33" s="3" t="s">
        <v>131</v>
      </c>
      <c r="WD33" s="3" t="s">
        <v>129</v>
      </c>
      <c r="WE33" s="3" t="s">
        <v>132</v>
      </c>
      <c r="WF33" s="3" t="s">
        <v>127</v>
      </c>
      <c r="WG33" s="3" t="s">
        <v>127</v>
      </c>
      <c r="WH33" s="3" t="s">
        <v>132</v>
      </c>
      <c r="WI33" s="3" t="s">
        <v>129</v>
      </c>
      <c r="WJ33" s="3" t="s">
        <v>131</v>
      </c>
      <c r="WK33" s="3" t="s">
        <v>129</v>
      </c>
      <c r="WL33" s="3" t="s">
        <v>132</v>
      </c>
      <c r="WM33" s="3" t="s">
        <v>131</v>
      </c>
      <c r="WN33" s="3" t="s">
        <v>131</v>
      </c>
      <c r="WO33" s="3" t="s">
        <v>132</v>
      </c>
      <c r="WP33" s="3" t="s">
        <v>132</v>
      </c>
      <c r="WQ33" s="3" t="s">
        <v>132</v>
      </c>
      <c r="WR33" s="3" t="s">
        <v>127</v>
      </c>
      <c r="WS33" s="3" t="s">
        <v>127</v>
      </c>
      <c r="WT33" s="3" t="s">
        <v>127</v>
      </c>
      <c r="WU33" s="3" t="s">
        <v>129</v>
      </c>
      <c r="WV33" s="3" t="s">
        <v>127</v>
      </c>
      <c r="WW33" s="3" t="s">
        <v>127</v>
      </c>
      <c r="WX33" s="3" t="s">
        <v>127</v>
      </c>
      <c r="WY33" s="3" t="s">
        <v>131</v>
      </c>
      <c r="WZ33" s="3" t="s">
        <v>127</v>
      </c>
      <c r="XA33" s="3" t="s">
        <v>127</v>
      </c>
      <c r="XB33" s="3" t="s">
        <v>132</v>
      </c>
      <c r="XC33" s="3" t="s">
        <v>129</v>
      </c>
      <c r="XD33" s="3" t="s">
        <v>130</v>
      </c>
      <c r="XE33" s="3" t="s">
        <v>127</v>
      </c>
      <c r="XF33" s="3" t="s">
        <v>127</v>
      </c>
      <c r="XG33" s="3" t="s">
        <v>127</v>
      </c>
      <c r="XH33" s="3" t="s">
        <v>127</v>
      </c>
      <c r="XI33" s="3" t="s">
        <v>127</v>
      </c>
      <c r="XJ33" s="3" t="s">
        <v>127</v>
      </c>
      <c r="XK33" s="3" t="s">
        <v>127</v>
      </c>
      <c r="XL33" s="3" t="s">
        <v>127</v>
      </c>
      <c r="XM33" s="5" t="s">
        <v>337</v>
      </c>
      <c r="XN33" s="13" t="s">
        <v>353</v>
      </c>
      <c r="XO33" s="3" t="s">
        <v>354</v>
      </c>
      <c r="XP33" s="3" t="s">
        <v>355</v>
      </c>
      <c r="XQ33" s="3" t="s">
        <v>1643</v>
      </c>
      <c r="XR33" s="3" t="s">
        <v>1643</v>
      </c>
      <c r="XS33" s="3" t="s">
        <v>111</v>
      </c>
      <c r="XT33" s="5" t="s">
        <v>1643</v>
      </c>
      <c r="XU33" s="13" t="s">
        <v>111</v>
      </c>
      <c r="XV33" s="3" t="s">
        <v>1643</v>
      </c>
      <c r="XW33" s="3" t="s">
        <v>1643</v>
      </c>
      <c r="XX33" s="3" t="s">
        <v>111</v>
      </c>
      <c r="XY33" s="3" t="s">
        <v>1643</v>
      </c>
      <c r="XZ33" s="3" t="s">
        <v>1643</v>
      </c>
      <c r="YA33" s="3" t="s">
        <v>110</v>
      </c>
      <c r="YB33" s="3" t="s">
        <v>111</v>
      </c>
      <c r="YC33" s="3" t="s">
        <v>1643</v>
      </c>
      <c r="YD33" s="3" t="s">
        <v>110</v>
      </c>
      <c r="YE33" s="3" t="s">
        <v>1643</v>
      </c>
      <c r="YF33" s="3" t="s">
        <v>1643</v>
      </c>
      <c r="YG33" s="3" t="s">
        <v>1643</v>
      </c>
      <c r="YH33" s="3" t="s">
        <v>1643</v>
      </c>
      <c r="YI33" s="3" t="s">
        <v>1643</v>
      </c>
      <c r="YJ33" s="3" t="s">
        <v>1643</v>
      </c>
      <c r="YK33" s="3" t="s">
        <v>1643</v>
      </c>
      <c r="YL33" s="3" t="s">
        <v>1643</v>
      </c>
      <c r="YM33" s="3" t="s">
        <v>1643</v>
      </c>
      <c r="YN33" s="3" t="s">
        <v>1643</v>
      </c>
      <c r="YO33" s="3" t="s">
        <v>1643</v>
      </c>
      <c r="YP33" s="3" t="s">
        <v>1643</v>
      </c>
      <c r="YQ33" s="3" t="s">
        <v>1643</v>
      </c>
      <c r="YR33" s="3" t="s">
        <v>1643</v>
      </c>
      <c r="YS33" s="3" t="s">
        <v>1643</v>
      </c>
      <c r="YT33" s="3" t="s">
        <v>1643</v>
      </c>
      <c r="YU33" s="3" t="s">
        <v>1643</v>
      </c>
      <c r="YV33" s="3" t="s">
        <v>1643</v>
      </c>
      <c r="YW33" s="3" t="s">
        <v>1643</v>
      </c>
      <c r="YX33" s="3" t="s">
        <v>1643</v>
      </c>
      <c r="YY33" s="3" t="s">
        <v>1643</v>
      </c>
      <c r="YZ33" s="3" t="s">
        <v>1643</v>
      </c>
      <c r="ZA33" s="3" t="s">
        <v>1643</v>
      </c>
      <c r="ZB33" s="3" t="s">
        <v>1643</v>
      </c>
      <c r="ZC33" s="3" t="s">
        <v>1643</v>
      </c>
      <c r="ZD33" s="5" t="s">
        <v>1643</v>
      </c>
      <c r="ZE33" s="13"/>
      <c r="ZF33" s="3"/>
      <c r="ZG33" s="5"/>
      <c r="ZH33" s="18" t="s">
        <v>1643</v>
      </c>
      <c r="ZI33" s="13" t="s">
        <v>1643</v>
      </c>
      <c r="ZJ33" s="3" t="s">
        <v>1643</v>
      </c>
      <c r="ZK33" s="3" t="s">
        <v>1643</v>
      </c>
      <c r="ZL33" s="3" t="s">
        <v>1643</v>
      </c>
      <c r="ZM33" s="3" t="s">
        <v>1643</v>
      </c>
      <c r="ZN33" s="3" t="s">
        <v>1643</v>
      </c>
      <c r="ZO33" s="3" t="s">
        <v>1643</v>
      </c>
      <c r="ZP33" s="3" t="s">
        <v>1643</v>
      </c>
      <c r="ZQ33" s="3" t="s">
        <v>1643</v>
      </c>
      <c r="ZR33" s="5" t="s">
        <v>1643</v>
      </c>
      <c r="ZS33" s="13" t="s">
        <v>1643</v>
      </c>
      <c r="ZT33" s="3" t="s">
        <v>1643</v>
      </c>
      <c r="ZU33" s="3" t="s">
        <v>1643</v>
      </c>
      <c r="ZV33" s="3" t="s">
        <v>1643</v>
      </c>
      <c r="ZW33" s="3" t="s">
        <v>1643</v>
      </c>
      <c r="ZX33" s="3" t="s">
        <v>1643</v>
      </c>
      <c r="ZY33" s="3" t="s">
        <v>1643</v>
      </c>
      <c r="ZZ33" s="3" t="s">
        <v>1643</v>
      </c>
      <c r="AAA33" s="5" t="s">
        <v>1643</v>
      </c>
      <c r="AAB33" s="13" t="s">
        <v>1643</v>
      </c>
      <c r="AAC33" s="5" t="s">
        <v>1643</v>
      </c>
      <c r="AAD33" s="13" t="s">
        <v>1643</v>
      </c>
      <c r="AAE33" s="3" t="s">
        <v>1643</v>
      </c>
      <c r="AAF33" s="3" t="s">
        <v>1643</v>
      </c>
      <c r="AAG33" s="3" t="s">
        <v>1643</v>
      </c>
      <c r="AAH33" s="3" t="s">
        <v>1643</v>
      </c>
      <c r="AAI33" s="3" t="s">
        <v>1643</v>
      </c>
      <c r="AAJ33" s="5" t="s">
        <v>1643</v>
      </c>
      <c r="AAK33" s="13" t="s">
        <v>1643</v>
      </c>
      <c r="AAL33" s="13" t="s">
        <v>1643</v>
      </c>
      <c r="AAM33" s="3" t="s">
        <v>1643</v>
      </c>
      <c r="AAN33" s="3" t="s">
        <v>1643</v>
      </c>
      <c r="AAO33" s="3" t="s">
        <v>1643</v>
      </c>
      <c r="AAP33" s="3" t="s">
        <v>1643</v>
      </c>
      <c r="AAQ33" s="20"/>
      <c r="AAR33" s="5" t="s">
        <v>1643</v>
      </c>
      <c r="AAS33" s="13" t="s">
        <v>1643</v>
      </c>
      <c r="AAT33" s="3" t="s">
        <v>1643</v>
      </c>
      <c r="AAU33" s="3" t="s">
        <v>1643</v>
      </c>
      <c r="AAV33" s="3" t="s">
        <v>1643</v>
      </c>
      <c r="AAW33" s="3" t="s">
        <v>1643</v>
      </c>
      <c r="AAX33" s="3" t="s">
        <v>1643</v>
      </c>
      <c r="AAY33" s="5" t="s">
        <v>1643</v>
      </c>
      <c r="AAZ33" s="13" t="s">
        <v>1643</v>
      </c>
      <c r="ABA33" s="3" t="s">
        <v>1643</v>
      </c>
      <c r="ABB33" s="3" t="s">
        <v>1643</v>
      </c>
      <c r="ABC33" s="3" t="s">
        <v>1643</v>
      </c>
      <c r="ABD33" s="3" t="s">
        <v>1643</v>
      </c>
      <c r="ABE33" s="3" t="s">
        <v>1643</v>
      </c>
      <c r="ABF33" s="5" t="s">
        <v>1643</v>
      </c>
      <c r="ABG33" s="13" t="s">
        <v>1643</v>
      </c>
      <c r="ABH33" s="3" t="s">
        <v>1643</v>
      </c>
      <c r="ABI33" s="3" t="s">
        <v>1643</v>
      </c>
      <c r="ABJ33" s="3" t="s">
        <v>1643</v>
      </c>
      <c r="ABK33" s="3" t="s">
        <v>1643</v>
      </c>
      <c r="ABL33" s="3" t="s">
        <v>1643</v>
      </c>
      <c r="ABM33" s="5" t="s">
        <v>1643</v>
      </c>
      <c r="ABN33" s="13" t="s">
        <v>1643</v>
      </c>
      <c r="ABO33" s="3" t="s">
        <v>1643</v>
      </c>
      <c r="ABP33" s="3" t="s">
        <v>1643</v>
      </c>
      <c r="ABQ33" s="3" t="s">
        <v>1643</v>
      </c>
      <c r="ABR33" s="3" t="s">
        <v>1643</v>
      </c>
      <c r="ABS33" s="3" t="s">
        <v>1643</v>
      </c>
      <c r="ABT33" s="3" t="s">
        <v>1643</v>
      </c>
      <c r="ABU33" s="3" t="s">
        <v>1643</v>
      </c>
      <c r="ABV33" s="5" t="s">
        <v>1643</v>
      </c>
      <c r="ABW33" s="13" t="s">
        <v>1643</v>
      </c>
      <c r="ABX33" s="3" t="s">
        <v>1643</v>
      </c>
      <c r="ABY33" s="3" t="s">
        <v>1643</v>
      </c>
      <c r="ABZ33" s="3" t="s">
        <v>1643</v>
      </c>
      <c r="ACA33" s="3" t="s">
        <v>1643</v>
      </c>
      <c r="ACB33" s="5" t="s">
        <v>1643</v>
      </c>
      <c r="ACC33" s="13" t="s">
        <v>1643</v>
      </c>
      <c r="ACD33" s="3" t="s">
        <v>1643</v>
      </c>
      <c r="ACE33" s="3" t="s">
        <v>1643</v>
      </c>
      <c r="ACF33" s="3" t="s">
        <v>1643</v>
      </c>
      <c r="ACG33" s="5"/>
      <c r="ACH33" s="13" t="s">
        <v>1643</v>
      </c>
      <c r="ACI33" s="3" t="s">
        <v>1643</v>
      </c>
      <c r="ACJ33" s="3" t="s">
        <v>1643</v>
      </c>
      <c r="ACK33" s="3" t="s">
        <v>1643</v>
      </c>
      <c r="ACL33" s="5" t="s">
        <v>1643</v>
      </c>
      <c r="ACM33" s="13" t="s">
        <v>1643</v>
      </c>
      <c r="ACN33" s="3" t="s">
        <v>1643</v>
      </c>
      <c r="ACO33" s="3" t="s">
        <v>1643</v>
      </c>
      <c r="ACP33" s="3" t="s">
        <v>1643</v>
      </c>
      <c r="ACQ33" s="3" t="s">
        <v>1643</v>
      </c>
      <c r="ACR33" s="3" t="s">
        <v>1643</v>
      </c>
      <c r="ACS33" s="3" t="s">
        <v>1643</v>
      </c>
      <c r="ACT33" s="3" t="s">
        <v>1643</v>
      </c>
      <c r="ACU33" s="20" t="s">
        <v>1643</v>
      </c>
      <c r="ACV33" s="13" t="s">
        <v>1643</v>
      </c>
      <c r="ACW33" s="3" t="s">
        <v>1643</v>
      </c>
      <c r="ACX33" s="3" t="s">
        <v>1643</v>
      </c>
      <c r="ACY33" s="3" t="s">
        <v>1643</v>
      </c>
      <c r="ACZ33" s="3" t="s">
        <v>1643</v>
      </c>
      <c r="ADA33" s="5" t="s">
        <v>1643</v>
      </c>
      <c r="ADB33" s="13" t="s">
        <v>1643</v>
      </c>
      <c r="ADC33" s="8" t="s">
        <v>1643</v>
      </c>
      <c r="ADD33" s="3" t="s">
        <v>1643</v>
      </c>
      <c r="ADE33" s="3" t="s">
        <v>1643</v>
      </c>
      <c r="ADF33" s="5" t="s">
        <v>1643</v>
      </c>
      <c r="ADG33" s="13" t="s">
        <v>1643</v>
      </c>
      <c r="ADH33" s="8" t="s">
        <v>1643</v>
      </c>
      <c r="ADI33" s="3" t="s">
        <v>1643</v>
      </c>
      <c r="ADJ33" s="3" t="s">
        <v>1643</v>
      </c>
      <c r="ADK33" s="5" t="s">
        <v>1643</v>
      </c>
      <c r="ADL33" s="13" t="s">
        <v>1643</v>
      </c>
      <c r="ADM33" s="8" t="s">
        <v>1643</v>
      </c>
      <c r="ADN33" s="3" t="s">
        <v>1643</v>
      </c>
      <c r="ADO33" s="3" t="s">
        <v>1643</v>
      </c>
      <c r="ADP33" s="5" t="s">
        <v>1643</v>
      </c>
      <c r="ADQ33" s="13" t="s">
        <v>1643</v>
      </c>
      <c r="ADR33" s="3" t="s">
        <v>1643</v>
      </c>
      <c r="ADS33" s="3" t="s">
        <v>1643</v>
      </c>
      <c r="ADT33" s="3" t="s">
        <v>1643</v>
      </c>
      <c r="ADU33" s="3" t="s">
        <v>1643</v>
      </c>
      <c r="ADV33" s="3" t="s">
        <v>1643</v>
      </c>
      <c r="ADW33" s="3" t="s">
        <v>1643</v>
      </c>
      <c r="ADX33" s="3" t="s">
        <v>1643</v>
      </c>
      <c r="ADY33" s="5" t="s">
        <v>1643</v>
      </c>
      <c r="ADZ33" s="13" t="s">
        <v>1643</v>
      </c>
      <c r="AEA33" s="3" t="s">
        <v>1643</v>
      </c>
      <c r="AEB33" s="3" t="s">
        <v>1643</v>
      </c>
      <c r="AEC33" s="3" t="s">
        <v>1643</v>
      </c>
      <c r="AED33" s="3" t="s">
        <v>1643</v>
      </c>
      <c r="AEE33" s="3" t="s">
        <v>1643</v>
      </c>
      <c r="AEF33" s="5" t="s">
        <v>1643</v>
      </c>
      <c r="AEG33" s="13" t="s">
        <v>1643</v>
      </c>
      <c r="AEH33" s="3" t="s">
        <v>1643</v>
      </c>
      <c r="AEI33" s="3" t="s">
        <v>1643</v>
      </c>
      <c r="AEJ33" s="3" t="s">
        <v>1643</v>
      </c>
      <c r="AEK33" s="5" t="s">
        <v>1643</v>
      </c>
      <c r="AEL33" s="18" t="s">
        <v>1643</v>
      </c>
    </row>
    <row r="34" spans="1:818" ht="101.5" x14ac:dyDescent="0.35">
      <c r="A34" s="1">
        <v>45618.446956018517</v>
      </c>
      <c r="B34" s="2">
        <v>45621.619247685187</v>
      </c>
      <c r="C34" s="4">
        <v>100</v>
      </c>
      <c r="D34" s="4">
        <v>274085</v>
      </c>
      <c r="E34" s="3" t="s">
        <v>1640</v>
      </c>
      <c r="F34" s="2">
        <v>45621.619265104164</v>
      </c>
      <c r="G34" s="3" t="s">
        <v>1717</v>
      </c>
      <c r="H34" s="4">
        <v>1</v>
      </c>
      <c r="I34" s="3" t="s">
        <v>1642</v>
      </c>
      <c r="J34" s="3" t="s">
        <v>1642</v>
      </c>
      <c r="K34" s="3" t="s">
        <v>1642</v>
      </c>
      <c r="L34" s="3" t="s">
        <v>1642</v>
      </c>
      <c r="M34" s="3" t="s">
        <v>1642</v>
      </c>
      <c r="N34" s="3" t="s">
        <v>1642</v>
      </c>
      <c r="O34" s="3" t="s">
        <v>110</v>
      </c>
      <c r="P34" s="3" t="s">
        <v>1643</v>
      </c>
      <c r="Q34" s="3" t="s">
        <v>1643</v>
      </c>
      <c r="R34" s="20" t="s">
        <v>110</v>
      </c>
      <c r="S34" s="127">
        <v>42</v>
      </c>
      <c r="T34" s="124"/>
      <c r="U34" s="3"/>
      <c r="V34" s="3" t="s">
        <v>20</v>
      </c>
      <c r="W34" s="3" t="s">
        <v>110</v>
      </c>
      <c r="X34" s="3" t="s">
        <v>47</v>
      </c>
      <c r="Y34" s="3" t="s">
        <v>71</v>
      </c>
      <c r="Z34" s="3" t="s">
        <v>16</v>
      </c>
      <c r="AA34" s="405">
        <v>104</v>
      </c>
      <c r="AB34" s="3" t="s">
        <v>25</v>
      </c>
      <c r="AC34" s="3" t="s">
        <v>110</v>
      </c>
      <c r="AD34" s="3" t="s">
        <v>1643</v>
      </c>
      <c r="AE34" s="13" t="s">
        <v>1643</v>
      </c>
      <c r="AF34" s="20" t="s">
        <v>1643</v>
      </c>
      <c r="AG34" s="18" t="s">
        <v>1643</v>
      </c>
      <c r="AH34" s="13"/>
      <c r="AI34" s="31"/>
      <c r="AJ34" s="13" t="s">
        <v>1643</v>
      </c>
      <c r="AK34" s="3" t="s">
        <v>1643</v>
      </c>
      <c r="AL34" s="3" t="s">
        <v>1643</v>
      </c>
      <c r="AM34" s="3" t="s">
        <v>1643</v>
      </c>
      <c r="AN34" s="3" t="s">
        <v>1643</v>
      </c>
      <c r="AO34" s="3" t="s">
        <v>1643</v>
      </c>
      <c r="AP34" s="3" t="s">
        <v>1643</v>
      </c>
      <c r="AQ34" s="3" t="s">
        <v>1643</v>
      </c>
      <c r="AR34" s="3" t="s">
        <v>1643</v>
      </c>
      <c r="AS34" s="3" t="s">
        <v>1643</v>
      </c>
      <c r="AT34" s="3" t="s">
        <v>1643</v>
      </c>
      <c r="AU34" s="3" t="s">
        <v>1643</v>
      </c>
      <c r="AV34" s="3" t="s">
        <v>1643</v>
      </c>
      <c r="AW34" s="3" t="s">
        <v>1643</v>
      </c>
      <c r="AX34" s="3" t="s">
        <v>1643</v>
      </c>
      <c r="AY34" s="3" t="s">
        <v>1643</v>
      </c>
      <c r="AZ34" s="3" t="s">
        <v>1643</v>
      </c>
      <c r="BA34" s="3" t="s">
        <v>1643</v>
      </c>
      <c r="BB34" s="3" t="s">
        <v>1643</v>
      </c>
      <c r="BC34" s="3" t="s">
        <v>1643</v>
      </c>
      <c r="BD34" s="3" t="s">
        <v>1643</v>
      </c>
      <c r="BE34" s="3" t="s">
        <v>1643</v>
      </c>
      <c r="BF34" s="3" t="s">
        <v>1643</v>
      </c>
      <c r="BG34" s="3" t="s">
        <v>1643</v>
      </c>
      <c r="BH34" s="3" t="s">
        <v>1643</v>
      </c>
      <c r="BI34" s="3" t="s">
        <v>1643</v>
      </c>
      <c r="BJ34" s="3" t="s">
        <v>1643</v>
      </c>
      <c r="BK34" s="3" t="s">
        <v>1643</v>
      </c>
      <c r="BL34" s="3" t="s">
        <v>1643</v>
      </c>
      <c r="BM34" s="3" t="s">
        <v>1643</v>
      </c>
      <c r="BN34" s="3" t="s">
        <v>1643</v>
      </c>
      <c r="BO34" s="3" t="s">
        <v>1643</v>
      </c>
      <c r="BP34" s="3" t="s">
        <v>1643</v>
      </c>
      <c r="BQ34" s="3" t="s">
        <v>1643</v>
      </c>
      <c r="BR34" s="3" t="s">
        <v>1643</v>
      </c>
      <c r="BS34" s="3" t="s">
        <v>1643</v>
      </c>
      <c r="BT34" s="3" t="s">
        <v>1643</v>
      </c>
      <c r="BU34" s="3" t="s">
        <v>1643</v>
      </c>
      <c r="BV34" s="3" t="s">
        <v>1643</v>
      </c>
      <c r="BW34" s="3" t="s">
        <v>1643</v>
      </c>
      <c r="BX34" s="3" t="s">
        <v>1643</v>
      </c>
      <c r="BY34" s="3" t="s">
        <v>1643</v>
      </c>
      <c r="BZ34" s="20" t="s">
        <v>1643</v>
      </c>
      <c r="CA34" s="8" t="s">
        <v>1643</v>
      </c>
      <c r="CB34" s="3" t="s">
        <v>1643</v>
      </c>
      <c r="CC34" s="3" t="s">
        <v>1643</v>
      </c>
      <c r="CD34" s="3" t="s">
        <v>1643</v>
      </c>
      <c r="CE34" s="3" t="s">
        <v>1643</v>
      </c>
      <c r="CF34" s="3" t="s">
        <v>1643</v>
      </c>
      <c r="CG34" s="3" t="s">
        <v>1643</v>
      </c>
      <c r="CH34" s="3" t="s">
        <v>1643</v>
      </c>
      <c r="CI34" s="3" t="s">
        <v>1643</v>
      </c>
      <c r="CJ34" s="3" t="s">
        <v>1643</v>
      </c>
      <c r="CK34" s="3" t="s">
        <v>1643</v>
      </c>
      <c r="CL34" s="3" t="s">
        <v>1643</v>
      </c>
      <c r="CM34" s="3" t="s">
        <v>1643</v>
      </c>
      <c r="CN34" s="3" t="s">
        <v>1643</v>
      </c>
      <c r="CO34" s="3" t="s">
        <v>1643</v>
      </c>
      <c r="CP34" s="5" t="s">
        <v>1643</v>
      </c>
      <c r="CQ34" s="13" t="s">
        <v>1643</v>
      </c>
      <c r="CR34" s="3" t="s">
        <v>1643</v>
      </c>
      <c r="CS34" s="3" t="s">
        <v>1643</v>
      </c>
      <c r="CT34" s="3" t="s">
        <v>1643</v>
      </c>
      <c r="CU34" s="3" t="s">
        <v>1643</v>
      </c>
      <c r="CV34" s="3" t="s">
        <v>1643</v>
      </c>
      <c r="CW34" s="3" t="s">
        <v>1643</v>
      </c>
      <c r="CX34" s="5" t="s">
        <v>1643</v>
      </c>
      <c r="CY34" s="13" t="s">
        <v>1643</v>
      </c>
      <c r="CZ34" s="3" t="s">
        <v>1643</v>
      </c>
      <c r="DA34" s="3" t="s">
        <v>1643</v>
      </c>
      <c r="DB34" s="3" t="s">
        <v>1643</v>
      </c>
      <c r="DC34" s="3" t="s">
        <v>1643</v>
      </c>
      <c r="DD34" s="3" t="s">
        <v>1643</v>
      </c>
      <c r="DE34" s="3" t="s">
        <v>1643</v>
      </c>
      <c r="DF34" s="5" t="s">
        <v>1643</v>
      </c>
      <c r="DG34" s="13" t="s">
        <v>1643</v>
      </c>
      <c r="DH34" s="3" t="s">
        <v>1643</v>
      </c>
      <c r="DI34" s="3" t="s">
        <v>1643</v>
      </c>
      <c r="DJ34" s="5" t="s">
        <v>1643</v>
      </c>
      <c r="DK34" s="13" t="s">
        <v>1643</v>
      </c>
      <c r="DL34" s="3" t="s">
        <v>1643</v>
      </c>
      <c r="DM34" s="3" t="s">
        <v>1643</v>
      </c>
      <c r="DN34" s="5" t="s">
        <v>1643</v>
      </c>
      <c r="DO34" s="13" t="s">
        <v>1643</v>
      </c>
      <c r="DP34" s="5" t="s">
        <v>1643</v>
      </c>
      <c r="DQ34" s="13" t="s">
        <v>1643</v>
      </c>
      <c r="DR34" s="3" t="s">
        <v>1643</v>
      </c>
      <c r="DS34" s="3" t="s">
        <v>1643</v>
      </c>
      <c r="DT34" s="5" t="s">
        <v>1643</v>
      </c>
      <c r="DU34" s="13" t="s">
        <v>1643</v>
      </c>
      <c r="DV34" s="3" t="s">
        <v>1643</v>
      </c>
      <c r="DW34" s="3" t="s">
        <v>1643</v>
      </c>
      <c r="DX34" s="3" t="s">
        <v>1643</v>
      </c>
      <c r="DY34" s="5" t="s">
        <v>1643</v>
      </c>
      <c r="DZ34" s="13" t="s">
        <v>1643</v>
      </c>
      <c r="EA34" s="3" t="s">
        <v>1643</v>
      </c>
      <c r="EB34" s="3" t="s">
        <v>1643</v>
      </c>
      <c r="EC34" s="3" t="s">
        <v>1643</v>
      </c>
      <c r="ED34" s="3" t="s">
        <v>1643</v>
      </c>
      <c r="EE34" s="3" t="s">
        <v>1643</v>
      </c>
      <c r="EF34" s="5" t="s">
        <v>1643</v>
      </c>
      <c r="EG34" s="13" t="s">
        <v>1643</v>
      </c>
      <c r="EH34" s="3" t="s">
        <v>1643</v>
      </c>
      <c r="EI34" s="3" t="s">
        <v>1643</v>
      </c>
      <c r="EJ34" s="3" t="s">
        <v>1643</v>
      </c>
      <c r="EK34" s="3" t="s">
        <v>1643</v>
      </c>
      <c r="EL34" s="20" t="s">
        <v>1643</v>
      </c>
      <c r="EM34" s="13" t="s">
        <v>1643</v>
      </c>
      <c r="EN34" s="3" t="s">
        <v>1643</v>
      </c>
      <c r="EO34" s="3" t="s">
        <v>1643</v>
      </c>
      <c r="EP34" s="3" t="s">
        <v>1643</v>
      </c>
      <c r="EQ34" s="3" t="s">
        <v>1643</v>
      </c>
      <c r="ER34" s="3" t="s">
        <v>1643</v>
      </c>
      <c r="ES34" s="3" t="s">
        <v>1643</v>
      </c>
      <c r="ET34" s="3" t="s">
        <v>1643</v>
      </c>
      <c r="EU34" s="3" t="s">
        <v>1643</v>
      </c>
      <c r="EV34" s="3" t="s">
        <v>1643</v>
      </c>
      <c r="EW34" s="3" t="s">
        <v>1643</v>
      </c>
      <c r="EX34" s="3" t="s">
        <v>1643</v>
      </c>
      <c r="EY34" s="3" t="s">
        <v>1643</v>
      </c>
      <c r="EZ34" s="5" t="s">
        <v>1643</v>
      </c>
      <c r="FA34" s="8" t="s">
        <v>1643</v>
      </c>
      <c r="FB34" s="3" t="s">
        <v>1643</v>
      </c>
      <c r="FC34" s="3" t="s">
        <v>1643</v>
      </c>
      <c r="FD34" s="3" t="s">
        <v>1643</v>
      </c>
      <c r="FE34" s="3" t="s">
        <v>1643</v>
      </c>
      <c r="FF34" s="3" t="s">
        <v>1643</v>
      </c>
      <c r="FG34" s="3" t="s">
        <v>1643</v>
      </c>
      <c r="FH34" s="3" t="s">
        <v>1643</v>
      </c>
      <c r="FI34" s="5" t="s">
        <v>1643</v>
      </c>
      <c r="FJ34" s="8" t="s">
        <v>1643</v>
      </c>
      <c r="FK34" s="3" t="s">
        <v>1643</v>
      </c>
      <c r="FL34" s="3" t="s">
        <v>1643</v>
      </c>
      <c r="FM34" s="5" t="s">
        <v>1643</v>
      </c>
      <c r="FN34" s="8" t="s">
        <v>1643</v>
      </c>
      <c r="FO34" s="3" t="s">
        <v>1643</v>
      </c>
      <c r="FP34" s="3" t="s">
        <v>1643</v>
      </c>
      <c r="FQ34" s="5" t="s">
        <v>1643</v>
      </c>
      <c r="FR34" s="16" t="s">
        <v>1643</v>
      </c>
      <c r="FS34" s="13" t="s">
        <v>1643</v>
      </c>
      <c r="FT34" s="3" t="s">
        <v>1643</v>
      </c>
      <c r="FU34" s="3" t="s">
        <v>1643</v>
      </c>
      <c r="FV34" s="3" t="s">
        <v>1643</v>
      </c>
      <c r="FW34" s="20" t="s">
        <v>1643</v>
      </c>
      <c r="FX34" s="13" t="s">
        <v>1643</v>
      </c>
      <c r="FY34" s="3" t="s">
        <v>1643</v>
      </c>
      <c r="FZ34" s="3" t="s">
        <v>1643</v>
      </c>
      <c r="GA34" s="3" t="s">
        <v>1643</v>
      </c>
      <c r="GB34" s="3" t="s">
        <v>1643</v>
      </c>
      <c r="GC34" s="3" t="s">
        <v>1643</v>
      </c>
      <c r="GD34" s="3" t="s">
        <v>1643</v>
      </c>
      <c r="GE34" s="3" t="s">
        <v>1643</v>
      </c>
      <c r="GF34" s="3" t="s">
        <v>1643</v>
      </c>
      <c r="GG34" s="3" t="s">
        <v>1643</v>
      </c>
      <c r="GH34" s="20" t="s">
        <v>1643</v>
      </c>
      <c r="GI34" s="18" t="s">
        <v>1643</v>
      </c>
      <c r="GJ34" s="8" t="s">
        <v>1643</v>
      </c>
      <c r="GK34" s="3" t="s">
        <v>1643</v>
      </c>
      <c r="GL34" s="3" t="s">
        <v>1643</v>
      </c>
      <c r="GM34" s="3" t="s">
        <v>1643</v>
      </c>
      <c r="GN34" s="3" t="s">
        <v>1643</v>
      </c>
      <c r="GO34" s="3" t="s">
        <v>1643</v>
      </c>
      <c r="GP34" s="3" t="s">
        <v>1643</v>
      </c>
      <c r="GQ34" s="3" t="s">
        <v>1643</v>
      </c>
      <c r="GR34" s="3" t="s">
        <v>1643</v>
      </c>
      <c r="GS34" s="20" t="s">
        <v>1643</v>
      </c>
      <c r="GT34" s="13" t="s">
        <v>1643</v>
      </c>
      <c r="GU34" s="3" t="s">
        <v>1643</v>
      </c>
      <c r="GV34" s="3" t="s">
        <v>1643</v>
      </c>
      <c r="GW34" s="3" t="s">
        <v>1643</v>
      </c>
      <c r="GX34" s="3" t="s">
        <v>1643</v>
      </c>
      <c r="GY34" s="3" t="s">
        <v>1643</v>
      </c>
      <c r="GZ34" s="3" t="s">
        <v>1643</v>
      </c>
      <c r="HA34" s="3" t="s">
        <v>1643</v>
      </c>
      <c r="HB34" s="3" t="s">
        <v>1643</v>
      </c>
      <c r="HC34" s="3" t="s">
        <v>1643</v>
      </c>
      <c r="HD34" s="3" t="s">
        <v>1643</v>
      </c>
      <c r="HE34" s="3" t="s">
        <v>1643</v>
      </c>
      <c r="HF34" s="3" t="s">
        <v>1643</v>
      </c>
      <c r="HG34" s="3" t="s">
        <v>1643</v>
      </c>
      <c r="HH34" s="3" t="s">
        <v>1643</v>
      </c>
      <c r="HI34" s="5" t="s">
        <v>1643</v>
      </c>
      <c r="HJ34" s="13" t="s">
        <v>1643</v>
      </c>
      <c r="HK34" s="3" t="s">
        <v>1643</v>
      </c>
      <c r="HL34" s="3" t="s">
        <v>1643</v>
      </c>
      <c r="HM34" s="3" t="s">
        <v>1643</v>
      </c>
      <c r="HN34" s="3" t="s">
        <v>1643</v>
      </c>
      <c r="HO34" s="3" t="s">
        <v>1643</v>
      </c>
      <c r="HP34" s="3" t="s">
        <v>1643</v>
      </c>
      <c r="HQ34" s="5" t="s">
        <v>1643</v>
      </c>
      <c r="HR34" s="13" t="s">
        <v>1643</v>
      </c>
      <c r="HS34" s="3" t="s">
        <v>1643</v>
      </c>
      <c r="HT34" s="3" t="s">
        <v>1643</v>
      </c>
      <c r="HU34" s="3" t="s">
        <v>1643</v>
      </c>
      <c r="HV34" s="3" t="s">
        <v>1643</v>
      </c>
      <c r="HW34" s="3" t="s">
        <v>1643</v>
      </c>
      <c r="HX34" s="3" t="s">
        <v>1643</v>
      </c>
      <c r="HY34" s="3" t="s">
        <v>1643</v>
      </c>
      <c r="HZ34" s="3" t="s">
        <v>1643</v>
      </c>
      <c r="IA34" s="3" t="s">
        <v>1643</v>
      </c>
      <c r="IB34" s="5" t="s">
        <v>1643</v>
      </c>
      <c r="IC34" s="13" t="s">
        <v>1643</v>
      </c>
      <c r="ID34" s="3" t="s">
        <v>1643</v>
      </c>
      <c r="IE34" s="3" t="s">
        <v>1643</v>
      </c>
      <c r="IF34" s="3" t="s">
        <v>1643</v>
      </c>
      <c r="IG34" s="3" t="s">
        <v>1643</v>
      </c>
      <c r="IH34" s="3" t="s">
        <v>1643</v>
      </c>
      <c r="II34" s="3" t="s">
        <v>1643</v>
      </c>
      <c r="IJ34" s="3" t="s">
        <v>1643</v>
      </c>
      <c r="IK34" s="3" t="s">
        <v>1643</v>
      </c>
      <c r="IL34" s="3" t="s">
        <v>1643</v>
      </c>
      <c r="IM34" s="3" t="s">
        <v>1643</v>
      </c>
      <c r="IN34" s="3" t="s">
        <v>1643</v>
      </c>
      <c r="IO34" s="3" t="s">
        <v>1643</v>
      </c>
      <c r="IP34" s="3" t="s">
        <v>1643</v>
      </c>
      <c r="IQ34" s="3" t="s">
        <v>1643</v>
      </c>
      <c r="IR34" s="3" t="s">
        <v>1643</v>
      </c>
      <c r="IS34" s="3" t="s">
        <v>1643</v>
      </c>
      <c r="IT34" s="3" t="s">
        <v>1643</v>
      </c>
      <c r="IU34" s="3" t="s">
        <v>1643</v>
      </c>
      <c r="IV34" s="3" t="s">
        <v>1643</v>
      </c>
      <c r="IW34" s="3" t="s">
        <v>1643</v>
      </c>
      <c r="IX34" s="3" t="s">
        <v>1643</v>
      </c>
      <c r="IY34" s="3" t="s">
        <v>1643</v>
      </c>
      <c r="IZ34" s="3" t="s">
        <v>1643</v>
      </c>
      <c r="JA34" s="3" t="s">
        <v>1643</v>
      </c>
      <c r="JB34" s="3" t="s">
        <v>1643</v>
      </c>
      <c r="JC34" s="3" t="s">
        <v>1643</v>
      </c>
      <c r="JD34" s="3" t="s">
        <v>1643</v>
      </c>
      <c r="JE34" s="3" t="s">
        <v>1643</v>
      </c>
      <c r="JF34" s="3" t="s">
        <v>1643</v>
      </c>
      <c r="JG34" s="3" t="s">
        <v>1643</v>
      </c>
      <c r="JH34" s="3" t="s">
        <v>1643</v>
      </c>
      <c r="JI34" s="3" t="s">
        <v>1643</v>
      </c>
      <c r="JJ34" s="3" t="s">
        <v>1643</v>
      </c>
      <c r="JK34" s="3" t="s">
        <v>1643</v>
      </c>
      <c r="JL34" s="3" t="s">
        <v>1643</v>
      </c>
      <c r="JM34" s="3" t="s">
        <v>1643</v>
      </c>
      <c r="JN34" s="3" t="s">
        <v>1643</v>
      </c>
      <c r="JO34" s="3" t="s">
        <v>1643</v>
      </c>
      <c r="JP34" s="3" t="s">
        <v>1643</v>
      </c>
      <c r="JQ34" s="3" t="s">
        <v>1643</v>
      </c>
      <c r="JR34" s="3" t="s">
        <v>1643</v>
      </c>
      <c r="JS34" s="3" t="s">
        <v>1643</v>
      </c>
      <c r="JT34" s="3" t="s">
        <v>1643</v>
      </c>
      <c r="JU34" s="3" t="s">
        <v>1643</v>
      </c>
      <c r="JV34" s="3" t="s">
        <v>1643</v>
      </c>
      <c r="JW34" s="3" t="s">
        <v>1643</v>
      </c>
      <c r="JX34" s="3" t="s">
        <v>1643</v>
      </c>
      <c r="JY34" s="3" t="s">
        <v>1643</v>
      </c>
      <c r="JZ34" s="3" t="s">
        <v>1643</v>
      </c>
      <c r="KA34" s="3" t="s">
        <v>1643</v>
      </c>
      <c r="KB34" s="3" t="s">
        <v>1643</v>
      </c>
      <c r="KC34" s="3" t="s">
        <v>1643</v>
      </c>
      <c r="KD34" s="3" t="s">
        <v>1643</v>
      </c>
      <c r="KE34" s="3" t="s">
        <v>1643</v>
      </c>
      <c r="KF34" s="3" t="s">
        <v>1643</v>
      </c>
      <c r="KG34" s="3" t="s">
        <v>1643</v>
      </c>
      <c r="KH34" s="3" t="s">
        <v>1643</v>
      </c>
      <c r="KI34" s="3" t="s">
        <v>1643</v>
      </c>
      <c r="KJ34" s="3" t="s">
        <v>1643</v>
      </c>
      <c r="KK34" s="3" t="s">
        <v>1643</v>
      </c>
      <c r="KL34" s="3" t="s">
        <v>1643</v>
      </c>
      <c r="KM34" s="3" t="s">
        <v>1643</v>
      </c>
      <c r="KN34" s="3" t="s">
        <v>1643</v>
      </c>
      <c r="KO34" s="5" t="s">
        <v>1643</v>
      </c>
      <c r="KP34" s="8" t="s">
        <v>1643</v>
      </c>
      <c r="KQ34" s="3" t="s">
        <v>1643</v>
      </c>
      <c r="KR34" s="3" t="s">
        <v>1643</v>
      </c>
      <c r="KS34" s="3" t="s">
        <v>1643</v>
      </c>
      <c r="KT34" s="3" t="s">
        <v>1643</v>
      </c>
      <c r="KU34" s="3" t="s">
        <v>1643</v>
      </c>
      <c r="KV34" s="20" t="s">
        <v>1643</v>
      </c>
      <c r="KW34" s="13" t="s">
        <v>1643</v>
      </c>
      <c r="KX34" s="3" t="s">
        <v>1643</v>
      </c>
      <c r="KY34" s="3" t="s">
        <v>1643</v>
      </c>
      <c r="KZ34" s="3" t="s">
        <v>1643</v>
      </c>
      <c r="LA34" s="3" t="s">
        <v>1643</v>
      </c>
      <c r="LB34" s="3" t="s">
        <v>1643</v>
      </c>
      <c r="LC34" s="3" t="s">
        <v>1643</v>
      </c>
      <c r="LD34" s="3" t="s">
        <v>1643</v>
      </c>
      <c r="LE34" s="3" t="s">
        <v>1643</v>
      </c>
      <c r="LF34" s="3" t="s">
        <v>1643</v>
      </c>
      <c r="LG34" s="3" t="s">
        <v>1643</v>
      </c>
      <c r="LH34" s="3" t="s">
        <v>1643</v>
      </c>
      <c r="LI34" s="3" t="s">
        <v>1643</v>
      </c>
      <c r="LJ34" s="3" t="s">
        <v>1643</v>
      </c>
      <c r="LK34" s="3" t="s">
        <v>1643</v>
      </c>
      <c r="LL34" s="3" t="s">
        <v>1643</v>
      </c>
      <c r="LM34" s="3" t="s">
        <v>1643</v>
      </c>
      <c r="LN34" s="3" t="s">
        <v>1643</v>
      </c>
      <c r="LO34" s="3" t="s">
        <v>1643</v>
      </c>
      <c r="LP34" s="3" t="s">
        <v>1643</v>
      </c>
      <c r="LQ34" s="3" t="s">
        <v>1643</v>
      </c>
      <c r="LR34" s="3" t="s">
        <v>1643</v>
      </c>
      <c r="LS34" s="3" t="s">
        <v>1643</v>
      </c>
      <c r="LT34" s="3" t="s">
        <v>1643</v>
      </c>
      <c r="LU34" s="3" t="s">
        <v>1643</v>
      </c>
      <c r="LV34" s="3" t="s">
        <v>1643</v>
      </c>
      <c r="LW34" s="3" t="s">
        <v>1643</v>
      </c>
      <c r="LX34" s="3" t="s">
        <v>1643</v>
      </c>
      <c r="LY34" s="3" t="s">
        <v>1643</v>
      </c>
      <c r="LZ34" s="3" t="s">
        <v>1643</v>
      </c>
      <c r="MA34" s="3" t="s">
        <v>1643</v>
      </c>
      <c r="MB34" s="3" t="s">
        <v>1643</v>
      </c>
      <c r="MC34" s="3" t="s">
        <v>1643</v>
      </c>
      <c r="MD34" s="3" t="s">
        <v>1643</v>
      </c>
      <c r="ME34" s="3" t="s">
        <v>1643</v>
      </c>
      <c r="MF34" s="20" t="s">
        <v>1643</v>
      </c>
      <c r="MG34" s="13"/>
      <c r="MH34" s="3"/>
      <c r="MI34" s="5"/>
      <c r="MJ34" s="18" t="s">
        <v>1643</v>
      </c>
      <c r="MK34" s="13" t="s">
        <v>1643</v>
      </c>
      <c r="ML34" s="3" t="s">
        <v>1643</v>
      </c>
      <c r="MM34" s="3" t="s">
        <v>1643</v>
      </c>
      <c r="MN34" s="3" t="s">
        <v>1643</v>
      </c>
      <c r="MO34" s="3" t="s">
        <v>1643</v>
      </c>
      <c r="MP34" s="3" t="s">
        <v>1643</v>
      </c>
      <c r="MQ34" s="3" t="s">
        <v>1643</v>
      </c>
      <c r="MR34" s="3" t="s">
        <v>1643</v>
      </c>
      <c r="MS34" s="3" t="s">
        <v>1643</v>
      </c>
      <c r="MT34" s="5" t="s">
        <v>1643</v>
      </c>
      <c r="MU34" s="8" t="s">
        <v>1643</v>
      </c>
      <c r="MV34" s="3" t="s">
        <v>1643</v>
      </c>
      <c r="MW34" s="3" t="s">
        <v>1643</v>
      </c>
      <c r="MX34" s="3" t="s">
        <v>1643</v>
      </c>
      <c r="MY34" s="20" t="s">
        <v>1643</v>
      </c>
      <c r="MZ34" s="13" t="s">
        <v>1643</v>
      </c>
      <c r="NA34" s="5" t="s">
        <v>1643</v>
      </c>
      <c r="NB34" s="13" t="s">
        <v>1643</v>
      </c>
      <c r="NC34" s="5" t="s">
        <v>1643</v>
      </c>
      <c r="ND34" s="13" t="s">
        <v>1643</v>
      </c>
      <c r="NE34" s="3" t="s">
        <v>1643</v>
      </c>
      <c r="NF34" s="3" t="s">
        <v>1643</v>
      </c>
      <c r="NG34" s="3" t="s">
        <v>1643</v>
      </c>
      <c r="NH34" s="3" t="s">
        <v>1643</v>
      </c>
      <c r="NI34" s="5" t="s">
        <v>1643</v>
      </c>
      <c r="NJ34" s="13" t="s">
        <v>1643</v>
      </c>
      <c r="NK34" s="3"/>
      <c r="NL34" s="3" t="s">
        <v>1643</v>
      </c>
      <c r="NM34" s="3" t="s">
        <v>1643</v>
      </c>
      <c r="NN34" s="3" t="s">
        <v>1643</v>
      </c>
      <c r="NO34" s="3" t="s">
        <v>1643</v>
      </c>
      <c r="NP34" s="3" t="s">
        <v>1643</v>
      </c>
      <c r="NQ34" s="5" t="s">
        <v>1643</v>
      </c>
      <c r="NR34" s="8" t="s">
        <v>1643</v>
      </c>
      <c r="NS34" s="8" t="s">
        <v>1643</v>
      </c>
      <c r="NT34" s="3" t="s">
        <v>1643</v>
      </c>
      <c r="NU34" s="3" t="s">
        <v>1643</v>
      </c>
      <c r="NV34" s="3" t="s">
        <v>1643</v>
      </c>
      <c r="NW34" s="3" t="s">
        <v>1643</v>
      </c>
      <c r="NX34" s="5" t="s">
        <v>1643</v>
      </c>
      <c r="NY34" s="13" t="s">
        <v>1643</v>
      </c>
      <c r="NZ34" s="8" t="s">
        <v>1643</v>
      </c>
      <c r="OA34" s="3" t="s">
        <v>1643</v>
      </c>
      <c r="OB34" s="3" t="s">
        <v>1643</v>
      </c>
      <c r="OC34" s="3" t="s">
        <v>1643</v>
      </c>
      <c r="OD34" s="3" t="s">
        <v>1643</v>
      </c>
      <c r="OE34" s="5" t="s">
        <v>1643</v>
      </c>
      <c r="OF34" s="13" t="s">
        <v>1643</v>
      </c>
      <c r="OG34" s="8" t="s">
        <v>1643</v>
      </c>
      <c r="OH34" s="3" t="s">
        <v>1643</v>
      </c>
      <c r="OI34" s="3" t="s">
        <v>1643</v>
      </c>
      <c r="OJ34" s="3" t="s">
        <v>1643</v>
      </c>
      <c r="OK34" s="3" t="s">
        <v>1643</v>
      </c>
      <c r="OL34" s="20" t="s">
        <v>1643</v>
      </c>
      <c r="OM34" s="13" t="s">
        <v>1643</v>
      </c>
      <c r="ON34" s="3" t="s">
        <v>1643</v>
      </c>
      <c r="OO34" s="3" t="s">
        <v>1643</v>
      </c>
      <c r="OP34" s="3" t="s">
        <v>1643</v>
      </c>
      <c r="OQ34" s="3" t="s">
        <v>1643</v>
      </c>
      <c r="OR34" s="3" t="s">
        <v>1643</v>
      </c>
      <c r="OS34" s="3" t="s">
        <v>1643</v>
      </c>
      <c r="OT34" s="3" t="s">
        <v>1643</v>
      </c>
      <c r="OU34" s="20" t="s">
        <v>1643</v>
      </c>
      <c r="OV34" s="13" t="s">
        <v>1643</v>
      </c>
      <c r="OW34" s="3"/>
      <c r="OX34" s="3" t="s">
        <v>1643</v>
      </c>
      <c r="OY34" s="3" t="s">
        <v>1643</v>
      </c>
      <c r="OZ34" s="3" t="s">
        <v>1643</v>
      </c>
      <c r="PA34" s="5" t="s">
        <v>1643</v>
      </c>
      <c r="PB34" s="8" t="s">
        <v>1643</v>
      </c>
      <c r="PC34" s="8" t="s">
        <v>1643</v>
      </c>
      <c r="PD34" s="3" t="s">
        <v>1643</v>
      </c>
      <c r="PE34" s="3" t="s">
        <v>1643</v>
      </c>
      <c r="PF34" s="5" t="s">
        <v>1643</v>
      </c>
      <c r="PG34" s="13" t="s">
        <v>1643</v>
      </c>
      <c r="PH34" s="3" t="s">
        <v>1643</v>
      </c>
      <c r="PI34" s="3" t="s">
        <v>1643</v>
      </c>
      <c r="PJ34" s="3" t="s">
        <v>1643</v>
      </c>
      <c r="PK34" s="3" t="s">
        <v>1643</v>
      </c>
      <c r="PL34" s="3" t="s">
        <v>1643</v>
      </c>
      <c r="PM34" s="3" t="s">
        <v>1643</v>
      </c>
      <c r="PN34" s="3" t="s">
        <v>1643</v>
      </c>
      <c r="PO34" s="20" t="s">
        <v>1643</v>
      </c>
      <c r="PP34" s="13" t="s">
        <v>1643</v>
      </c>
      <c r="PQ34" s="3" t="s">
        <v>1643</v>
      </c>
      <c r="PR34" s="3" t="s">
        <v>1643</v>
      </c>
      <c r="PS34" s="3" t="s">
        <v>1643</v>
      </c>
      <c r="PT34" s="3" t="s">
        <v>1643</v>
      </c>
      <c r="PU34" s="5" t="s">
        <v>1643</v>
      </c>
      <c r="PV34" s="13" t="s">
        <v>1643</v>
      </c>
      <c r="PW34" s="3" t="s">
        <v>1643</v>
      </c>
      <c r="PX34" s="3" t="s">
        <v>1643</v>
      </c>
      <c r="PY34" s="3" t="s">
        <v>1643</v>
      </c>
      <c r="PZ34" s="5" t="s">
        <v>1643</v>
      </c>
      <c r="QA34" s="13" t="s">
        <v>1643</v>
      </c>
      <c r="QB34" s="3" t="s">
        <v>1643</v>
      </c>
      <c r="QC34" s="3" t="s">
        <v>1643</v>
      </c>
      <c r="QD34" s="3" t="s">
        <v>1643</v>
      </c>
      <c r="QE34" s="3" t="s">
        <v>1643</v>
      </c>
      <c r="QF34" s="3" t="s">
        <v>1643</v>
      </c>
      <c r="QG34" s="3" t="s">
        <v>1643</v>
      </c>
      <c r="QH34" s="3" t="s">
        <v>1643</v>
      </c>
      <c r="QI34" s="5" t="s">
        <v>1643</v>
      </c>
      <c r="QJ34" s="13" t="s">
        <v>1643</v>
      </c>
      <c r="QK34" s="3" t="s">
        <v>1643</v>
      </c>
      <c r="QL34" s="3" t="s">
        <v>1643</v>
      </c>
      <c r="QM34" s="3" t="s">
        <v>1643</v>
      </c>
      <c r="QN34" s="3" t="s">
        <v>1643</v>
      </c>
      <c r="QO34" s="3" t="s">
        <v>1643</v>
      </c>
      <c r="QP34" s="20" t="s">
        <v>1643</v>
      </c>
      <c r="QQ34" s="13" t="s">
        <v>1643</v>
      </c>
      <c r="QR34" s="3" t="s">
        <v>1643</v>
      </c>
      <c r="QS34" s="3" t="s">
        <v>1643</v>
      </c>
      <c r="QT34" s="3" t="s">
        <v>1643</v>
      </c>
      <c r="QU34" s="20" t="s">
        <v>1643</v>
      </c>
      <c r="QV34" s="16" t="s">
        <v>1643</v>
      </c>
      <c r="QW34" s="13" t="s">
        <v>1643</v>
      </c>
      <c r="QX34" s="3" t="s">
        <v>1643</v>
      </c>
      <c r="QY34" s="3" t="s">
        <v>1643</v>
      </c>
      <c r="QZ34" s="3" t="s">
        <v>1643</v>
      </c>
      <c r="RA34" s="3" t="s">
        <v>1643</v>
      </c>
      <c r="RB34" s="3" t="s">
        <v>1643</v>
      </c>
      <c r="RC34" s="3" t="s">
        <v>1643</v>
      </c>
      <c r="RD34" s="3" t="s">
        <v>1643</v>
      </c>
      <c r="RE34" s="3" t="s">
        <v>1643</v>
      </c>
      <c r="RF34" s="3" t="s">
        <v>1643</v>
      </c>
      <c r="RG34" s="3" t="s">
        <v>1643</v>
      </c>
      <c r="RH34" s="3" t="s">
        <v>1643</v>
      </c>
      <c r="RI34" s="3" t="s">
        <v>1643</v>
      </c>
      <c r="RJ34" s="3" t="s">
        <v>1643</v>
      </c>
      <c r="RK34" s="3" t="s">
        <v>1643</v>
      </c>
      <c r="RL34" s="3" t="s">
        <v>1643</v>
      </c>
      <c r="RM34" s="3" t="s">
        <v>1643</v>
      </c>
      <c r="RN34" s="3" t="s">
        <v>1643</v>
      </c>
      <c r="RO34" s="3" t="s">
        <v>1643</v>
      </c>
      <c r="RP34" s="3" t="s">
        <v>1643</v>
      </c>
      <c r="RQ34" s="3" t="s">
        <v>1643</v>
      </c>
      <c r="RR34" s="3" t="s">
        <v>1643</v>
      </c>
      <c r="RS34" s="3" t="s">
        <v>1643</v>
      </c>
      <c r="RT34" s="3" t="s">
        <v>1643</v>
      </c>
      <c r="RU34" s="3" t="s">
        <v>1643</v>
      </c>
      <c r="RV34" s="3" t="s">
        <v>1643</v>
      </c>
      <c r="RW34" s="3" t="s">
        <v>1643</v>
      </c>
      <c r="RX34" s="3" t="s">
        <v>1643</v>
      </c>
      <c r="RY34" s="3" t="s">
        <v>1643</v>
      </c>
      <c r="RZ34" s="3" t="s">
        <v>1643</v>
      </c>
      <c r="SA34" s="3" t="s">
        <v>1643</v>
      </c>
      <c r="SB34" s="3" t="s">
        <v>1643</v>
      </c>
      <c r="SC34" s="3" t="s">
        <v>1643</v>
      </c>
      <c r="SD34" s="3" t="s">
        <v>1643</v>
      </c>
      <c r="SE34" s="3" t="s">
        <v>1643</v>
      </c>
      <c r="SF34" s="3" t="s">
        <v>1643</v>
      </c>
      <c r="SG34" s="3" t="s">
        <v>1643</v>
      </c>
      <c r="SH34" s="3" t="s">
        <v>1643</v>
      </c>
      <c r="SI34" s="3" t="s">
        <v>1643</v>
      </c>
      <c r="SJ34" s="3" t="s">
        <v>1643</v>
      </c>
      <c r="SK34" s="3" t="s">
        <v>1643</v>
      </c>
      <c r="SL34" s="3" t="s">
        <v>1643</v>
      </c>
      <c r="SM34" s="3" t="s">
        <v>1643</v>
      </c>
      <c r="SN34" s="3" t="s">
        <v>1643</v>
      </c>
      <c r="SO34" s="3" t="s">
        <v>1643</v>
      </c>
      <c r="SP34" s="20" t="s">
        <v>1643</v>
      </c>
      <c r="SQ34" s="13" t="s">
        <v>1643</v>
      </c>
      <c r="SR34" s="3" t="s">
        <v>1643</v>
      </c>
      <c r="SS34" s="3" t="s">
        <v>1643</v>
      </c>
      <c r="ST34" s="3" t="s">
        <v>1643</v>
      </c>
      <c r="SU34" s="3" t="s">
        <v>1643</v>
      </c>
      <c r="SV34" s="3" t="s">
        <v>1643</v>
      </c>
      <c r="SW34" s="3" t="s">
        <v>1643</v>
      </c>
      <c r="SX34" s="20" t="s">
        <v>1643</v>
      </c>
      <c r="SY34" s="13" t="s">
        <v>1643</v>
      </c>
      <c r="SZ34" s="3" t="s">
        <v>1643</v>
      </c>
      <c r="TA34" s="3" t="s">
        <v>1643</v>
      </c>
      <c r="TB34" s="3" t="s">
        <v>1643</v>
      </c>
      <c r="TC34" s="3" t="s">
        <v>1643</v>
      </c>
      <c r="TD34" s="3" t="s">
        <v>1643</v>
      </c>
      <c r="TE34" s="20" t="s">
        <v>1643</v>
      </c>
      <c r="TF34" s="13" t="s">
        <v>1643</v>
      </c>
      <c r="TG34" s="3" t="s">
        <v>1643</v>
      </c>
      <c r="TH34" s="3" t="s">
        <v>1643</v>
      </c>
      <c r="TI34" s="3" t="s">
        <v>1643</v>
      </c>
      <c r="TJ34" s="3" t="s">
        <v>1643</v>
      </c>
      <c r="TK34" s="3" t="s">
        <v>1643</v>
      </c>
      <c r="TL34" s="3" t="s">
        <v>1643</v>
      </c>
      <c r="TM34" s="3" t="s">
        <v>1643</v>
      </c>
      <c r="TN34" s="3" t="s">
        <v>1643</v>
      </c>
      <c r="TO34" s="3" t="s">
        <v>1643</v>
      </c>
      <c r="TP34" s="3" t="s">
        <v>1643</v>
      </c>
      <c r="TQ34" s="20" t="s">
        <v>1643</v>
      </c>
      <c r="TR34" s="13" t="s">
        <v>110</v>
      </c>
      <c r="TS34" s="3" t="s">
        <v>1643</v>
      </c>
      <c r="TT34" s="5" t="s">
        <v>110</v>
      </c>
      <c r="TU34" s="13" t="s">
        <v>127</v>
      </c>
      <c r="TV34" s="3" t="s">
        <v>132</v>
      </c>
      <c r="TW34" s="3" t="s">
        <v>130</v>
      </c>
      <c r="TX34" s="3" t="s">
        <v>132</v>
      </c>
      <c r="TY34" s="3" t="s">
        <v>132</v>
      </c>
      <c r="TZ34" s="3" t="s">
        <v>130</v>
      </c>
      <c r="UA34" s="3" t="s">
        <v>129</v>
      </c>
      <c r="UB34" s="3" t="s">
        <v>129</v>
      </c>
      <c r="UC34" s="3" t="s">
        <v>129</v>
      </c>
      <c r="UD34" s="3" t="s">
        <v>130</v>
      </c>
      <c r="UE34" s="3" t="s">
        <v>132</v>
      </c>
      <c r="UF34" s="3" t="s">
        <v>132</v>
      </c>
      <c r="UG34" s="3" t="s">
        <v>132</v>
      </c>
      <c r="UH34" s="3" t="s">
        <v>132</v>
      </c>
      <c r="UI34" s="3" t="s">
        <v>132</v>
      </c>
      <c r="UJ34" s="5" t="s">
        <v>1643</v>
      </c>
      <c r="UK34" s="13" t="s">
        <v>196</v>
      </c>
      <c r="UL34" s="3" t="s">
        <v>1643</v>
      </c>
      <c r="UM34" s="3" t="s">
        <v>1643</v>
      </c>
      <c r="UN34" s="3" t="s">
        <v>1643</v>
      </c>
      <c r="UO34" s="3" t="s">
        <v>1643</v>
      </c>
      <c r="UP34" s="3" t="s">
        <v>1643</v>
      </c>
      <c r="UQ34" s="3" t="s">
        <v>1643</v>
      </c>
      <c r="UR34" s="5" t="s">
        <v>1643</v>
      </c>
      <c r="US34" s="13" t="s">
        <v>231</v>
      </c>
      <c r="UT34" s="3" t="s">
        <v>232</v>
      </c>
      <c r="UU34" s="3" t="s">
        <v>233</v>
      </c>
      <c r="UV34" s="3" t="s">
        <v>234</v>
      </c>
      <c r="UW34" s="3" t="s">
        <v>235</v>
      </c>
      <c r="UX34" s="3" t="s">
        <v>1643</v>
      </c>
      <c r="UY34" s="3" t="s">
        <v>1643</v>
      </c>
      <c r="UZ34" s="5" t="s">
        <v>1643</v>
      </c>
      <c r="VA34" s="13" t="s">
        <v>132</v>
      </c>
      <c r="VB34" s="3" t="s">
        <v>127</v>
      </c>
      <c r="VC34" s="3" t="s">
        <v>132</v>
      </c>
      <c r="VD34" s="3" t="s">
        <v>127</v>
      </c>
      <c r="VE34" s="3" t="s">
        <v>132</v>
      </c>
      <c r="VF34" s="3" t="s">
        <v>132</v>
      </c>
      <c r="VG34" s="3" t="s">
        <v>132</v>
      </c>
      <c r="VH34" s="3" t="s">
        <v>129</v>
      </c>
      <c r="VI34" s="3" t="s">
        <v>132</v>
      </c>
      <c r="VJ34" s="3" t="s">
        <v>132</v>
      </c>
      <c r="VK34" s="3" t="s">
        <v>132</v>
      </c>
      <c r="VL34" s="3" t="s">
        <v>127</v>
      </c>
      <c r="VM34" s="3" t="s">
        <v>127</v>
      </c>
      <c r="VN34" s="3" t="s">
        <v>127</v>
      </c>
      <c r="VO34" s="3" t="s">
        <v>127</v>
      </c>
      <c r="VP34" s="3" t="s">
        <v>132</v>
      </c>
      <c r="VQ34" s="3" t="s">
        <v>127</v>
      </c>
      <c r="VR34" s="3" t="s">
        <v>127</v>
      </c>
      <c r="VS34" s="3" t="s">
        <v>127</v>
      </c>
      <c r="VT34" s="3" t="s">
        <v>127</v>
      </c>
      <c r="VU34" s="3" t="s">
        <v>132</v>
      </c>
      <c r="VV34" s="3" t="s">
        <v>132</v>
      </c>
      <c r="VW34" s="3" t="s">
        <v>132</v>
      </c>
      <c r="VX34" s="3" t="s">
        <v>132</v>
      </c>
      <c r="VY34" s="3" t="s">
        <v>132</v>
      </c>
      <c r="VZ34" s="3" t="s">
        <v>132</v>
      </c>
      <c r="WA34" s="3" t="s">
        <v>132</v>
      </c>
      <c r="WB34" s="3" t="s">
        <v>132</v>
      </c>
      <c r="WC34" s="3" t="s">
        <v>132</v>
      </c>
      <c r="WD34" s="3" t="s">
        <v>132</v>
      </c>
      <c r="WE34" s="3" t="s">
        <v>132</v>
      </c>
      <c r="WF34" s="3" t="s">
        <v>127</v>
      </c>
      <c r="WG34" s="3" t="s">
        <v>129</v>
      </c>
      <c r="WH34" s="3" t="s">
        <v>132</v>
      </c>
      <c r="WI34" s="3" t="s">
        <v>132</v>
      </c>
      <c r="WJ34" s="3" t="s">
        <v>132</v>
      </c>
      <c r="WK34" s="3" t="s">
        <v>132</v>
      </c>
      <c r="WL34" s="3" t="s">
        <v>132</v>
      </c>
      <c r="WM34" s="3" t="s">
        <v>132</v>
      </c>
      <c r="WN34" s="3" t="s">
        <v>132</v>
      </c>
      <c r="WO34" s="3" t="s">
        <v>132</v>
      </c>
      <c r="WP34" s="3" t="s">
        <v>132</v>
      </c>
      <c r="WQ34" s="3" t="s">
        <v>132</v>
      </c>
      <c r="WR34" s="3" t="s">
        <v>127</v>
      </c>
      <c r="WS34" s="3" t="s">
        <v>130</v>
      </c>
      <c r="WT34" s="3" t="s">
        <v>130</v>
      </c>
      <c r="WU34" s="3" t="s">
        <v>130</v>
      </c>
      <c r="WV34" s="3" t="s">
        <v>127</v>
      </c>
      <c r="WW34" s="3" t="s">
        <v>127</v>
      </c>
      <c r="WX34" s="3" t="s">
        <v>128</v>
      </c>
      <c r="WY34" s="3" t="s">
        <v>127</v>
      </c>
      <c r="WZ34" s="3" t="s">
        <v>127</v>
      </c>
      <c r="XA34" s="3" t="s">
        <v>132</v>
      </c>
      <c r="XB34" s="3" t="s">
        <v>127</v>
      </c>
      <c r="XC34" s="3" t="s">
        <v>132</v>
      </c>
      <c r="XD34" s="3" t="s">
        <v>132</v>
      </c>
      <c r="XE34" s="3" t="s">
        <v>131</v>
      </c>
      <c r="XF34" s="3" t="s">
        <v>131</v>
      </c>
      <c r="XG34" s="3" t="s">
        <v>131</v>
      </c>
      <c r="XH34" s="3" t="s">
        <v>131</v>
      </c>
      <c r="XI34" s="3" t="s">
        <v>129</v>
      </c>
      <c r="XJ34" s="3" t="s">
        <v>127</v>
      </c>
      <c r="XK34" s="3" t="s">
        <v>127</v>
      </c>
      <c r="XL34" s="3" t="s">
        <v>127</v>
      </c>
      <c r="XM34" s="5" t="s">
        <v>1643</v>
      </c>
      <c r="XN34" s="13" t="s">
        <v>353</v>
      </c>
      <c r="XO34" s="3" t="s">
        <v>1643</v>
      </c>
      <c r="XP34" s="3" t="s">
        <v>1643</v>
      </c>
      <c r="XQ34" s="3" t="s">
        <v>1643</v>
      </c>
      <c r="XR34" s="3" t="s">
        <v>1643</v>
      </c>
      <c r="XS34" s="3" t="s">
        <v>111</v>
      </c>
      <c r="XT34" s="5" t="s">
        <v>1643</v>
      </c>
      <c r="XU34" s="13" t="s">
        <v>111</v>
      </c>
      <c r="XV34" s="3" t="s">
        <v>1643</v>
      </c>
      <c r="XW34" s="3" t="s">
        <v>1643</v>
      </c>
      <c r="XX34" s="3" t="s">
        <v>111</v>
      </c>
      <c r="XY34" s="3" t="s">
        <v>1643</v>
      </c>
      <c r="XZ34" s="3" t="s">
        <v>1643</v>
      </c>
      <c r="YA34" s="3" t="s">
        <v>111</v>
      </c>
      <c r="YB34" s="3" t="s">
        <v>1643</v>
      </c>
      <c r="YC34" s="3" t="s">
        <v>1643</v>
      </c>
      <c r="YD34" s="3" t="s">
        <v>110</v>
      </c>
      <c r="YE34" s="3" t="s">
        <v>414</v>
      </c>
      <c r="YF34" s="3" t="s">
        <v>111</v>
      </c>
      <c r="YG34" s="3" t="s">
        <v>1643</v>
      </c>
      <c r="YH34" s="3" t="s">
        <v>111</v>
      </c>
      <c r="YI34" s="3" t="s">
        <v>1643</v>
      </c>
      <c r="YJ34" s="3" t="s">
        <v>1643</v>
      </c>
      <c r="YK34" s="3" t="s">
        <v>110</v>
      </c>
      <c r="YL34" s="3" t="s">
        <v>111</v>
      </c>
      <c r="YM34" s="3" t="s">
        <v>1643</v>
      </c>
      <c r="YN34" s="3" t="s">
        <v>111</v>
      </c>
      <c r="YO34" s="3" t="s">
        <v>1643</v>
      </c>
      <c r="YP34" s="3" t="s">
        <v>1643</v>
      </c>
      <c r="YQ34" s="3" t="s">
        <v>111</v>
      </c>
      <c r="YR34" s="3" t="s">
        <v>1643</v>
      </c>
      <c r="YS34" s="3" t="s">
        <v>1643</v>
      </c>
      <c r="YT34" s="3" t="s">
        <v>110</v>
      </c>
      <c r="YU34" s="3" t="s">
        <v>111</v>
      </c>
      <c r="YV34" s="3" t="s">
        <v>1643</v>
      </c>
      <c r="YW34" s="3" t="s">
        <v>111</v>
      </c>
      <c r="YX34" s="3" t="s">
        <v>1643</v>
      </c>
      <c r="YY34" s="3" t="s">
        <v>1643</v>
      </c>
      <c r="YZ34" s="3" t="s">
        <v>1643</v>
      </c>
      <c r="ZA34" s="3" t="s">
        <v>111</v>
      </c>
      <c r="ZB34" s="3" t="s">
        <v>1643</v>
      </c>
      <c r="ZC34" s="3" t="s">
        <v>1643</v>
      </c>
      <c r="ZD34" s="5" t="s">
        <v>1643</v>
      </c>
      <c r="ZE34" s="3" t="s">
        <v>452</v>
      </c>
      <c r="ZF34" s="3"/>
      <c r="ZG34" s="5"/>
      <c r="ZH34" s="18" t="s">
        <v>110</v>
      </c>
      <c r="ZI34" s="13" t="s">
        <v>1643</v>
      </c>
      <c r="ZJ34" s="3" t="s">
        <v>484</v>
      </c>
      <c r="ZK34" s="3" t="s">
        <v>486</v>
      </c>
      <c r="ZL34" s="3" t="s">
        <v>1643</v>
      </c>
      <c r="ZM34" s="3" t="s">
        <v>1643</v>
      </c>
      <c r="ZN34" s="3" t="s">
        <v>495</v>
      </c>
      <c r="ZO34" s="3" t="s">
        <v>496</v>
      </c>
      <c r="ZP34" s="3" t="s">
        <v>497</v>
      </c>
      <c r="ZQ34" s="3" t="s">
        <v>498</v>
      </c>
      <c r="ZR34" s="5" t="s">
        <v>1643</v>
      </c>
      <c r="ZS34" s="13" t="s">
        <v>110</v>
      </c>
      <c r="ZT34" s="3" t="s">
        <v>110</v>
      </c>
      <c r="ZU34" s="3" t="s">
        <v>110</v>
      </c>
      <c r="ZV34" s="3" t="s">
        <v>111</v>
      </c>
      <c r="ZW34" s="3" t="s">
        <v>1643</v>
      </c>
      <c r="ZX34" s="3" t="s">
        <v>1643</v>
      </c>
      <c r="ZY34" s="3" t="s">
        <v>1643</v>
      </c>
      <c r="ZZ34" s="3" t="s">
        <v>1643</v>
      </c>
      <c r="AAA34" s="5" t="s">
        <v>1643</v>
      </c>
      <c r="AAB34" s="13" t="s">
        <v>111</v>
      </c>
      <c r="AAC34" s="5" t="s">
        <v>1643</v>
      </c>
      <c r="AAD34" s="13" t="s">
        <v>520</v>
      </c>
      <c r="AAE34" s="3" t="s">
        <v>110</v>
      </c>
      <c r="AAF34" s="3" t="s">
        <v>110</v>
      </c>
      <c r="AAG34" s="3" t="s">
        <v>110</v>
      </c>
      <c r="AAH34" s="3" t="s">
        <v>110</v>
      </c>
      <c r="AAI34" s="3" t="s">
        <v>110</v>
      </c>
      <c r="AAJ34" s="5" t="s">
        <v>110</v>
      </c>
      <c r="AAK34" s="13" t="s">
        <v>110</v>
      </c>
      <c r="AAL34" s="13" t="s">
        <v>551</v>
      </c>
      <c r="AAM34" s="3" t="s">
        <v>540</v>
      </c>
      <c r="AAN34" s="3" t="s">
        <v>1643</v>
      </c>
      <c r="AAO34" s="3" t="s">
        <v>1643</v>
      </c>
      <c r="AAP34" s="3" t="s">
        <v>1643</v>
      </c>
      <c r="AAQ34" s="20"/>
      <c r="AAR34" s="5" t="s">
        <v>545</v>
      </c>
      <c r="AAS34" s="13"/>
      <c r="AAT34" s="3"/>
      <c r="AAU34" s="3"/>
      <c r="AAV34" s="3"/>
      <c r="AAW34" s="3"/>
      <c r="AAX34" s="3"/>
      <c r="AAY34" s="5"/>
      <c r="AAZ34" s="13" t="s">
        <v>1718</v>
      </c>
      <c r="ABA34" s="3" t="s">
        <v>1643</v>
      </c>
      <c r="ABB34" s="3" t="s">
        <v>541</v>
      </c>
      <c r="ABC34" s="3" t="s">
        <v>1643</v>
      </c>
      <c r="ABD34" s="3" t="s">
        <v>1643</v>
      </c>
      <c r="ABE34" s="3" t="s">
        <v>1643</v>
      </c>
      <c r="ABF34" s="5" t="s">
        <v>545</v>
      </c>
      <c r="ABG34" s="13"/>
      <c r="ABH34" s="3"/>
      <c r="ABI34" s="3"/>
      <c r="ABJ34" s="3"/>
      <c r="ABK34" s="3"/>
      <c r="ABL34" s="3"/>
      <c r="ABM34" s="5"/>
      <c r="ABN34" s="13" t="s">
        <v>1643</v>
      </c>
      <c r="ABO34" s="3" t="s">
        <v>557</v>
      </c>
      <c r="ABP34" s="3" t="s">
        <v>1643</v>
      </c>
      <c r="ABQ34" s="3" t="s">
        <v>144</v>
      </c>
      <c r="ABR34" s="3" t="s">
        <v>156</v>
      </c>
      <c r="ABS34" s="3" t="s">
        <v>1643</v>
      </c>
      <c r="ABT34" s="3" t="s">
        <v>1643</v>
      </c>
      <c r="ABU34" s="3" t="s">
        <v>1643</v>
      </c>
      <c r="ABV34" s="5" t="s">
        <v>1643</v>
      </c>
      <c r="ABW34" s="13" t="s">
        <v>110</v>
      </c>
      <c r="ABX34" s="3" t="s">
        <v>1719</v>
      </c>
      <c r="ABY34" s="3" t="s">
        <v>1643</v>
      </c>
      <c r="ABZ34" s="3" t="s">
        <v>1643</v>
      </c>
      <c r="ACA34" s="3" t="s">
        <v>1643</v>
      </c>
      <c r="ACB34" s="5" t="s">
        <v>545</v>
      </c>
      <c r="ACC34" s="13" t="s">
        <v>1720</v>
      </c>
      <c r="ACD34" s="3" t="s">
        <v>1643</v>
      </c>
      <c r="ACE34" s="3" t="s">
        <v>1643</v>
      </c>
      <c r="ACF34" s="3" t="s">
        <v>545</v>
      </c>
      <c r="ACG34" s="5"/>
      <c r="ACH34" s="13" t="s">
        <v>1643</v>
      </c>
      <c r="ACI34" s="3" t="s">
        <v>1643</v>
      </c>
      <c r="ACJ34" s="3" t="s">
        <v>1643</v>
      </c>
      <c r="ACK34" s="3" t="s">
        <v>1643</v>
      </c>
      <c r="ACL34" s="5" t="s">
        <v>1643</v>
      </c>
      <c r="ACM34" s="13" t="s">
        <v>1643</v>
      </c>
      <c r="ACN34" s="3" t="s">
        <v>557</v>
      </c>
      <c r="ACO34" s="3" t="s">
        <v>1643</v>
      </c>
      <c r="ACP34" s="3" t="s">
        <v>144</v>
      </c>
      <c r="ACQ34" s="3" t="s">
        <v>156</v>
      </c>
      <c r="ACR34" s="3" t="s">
        <v>558</v>
      </c>
      <c r="ACS34" s="3" t="s">
        <v>1643</v>
      </c>
      <c r="ACT34" s="3" t="s">
        <v>1643</v>
      </c>
      <c r="ACU34" s="20" t="s">
        <v>1643</v>
      </c>
      <c r="ACV34" s="13" t="s">
        <v>111</v>
      </c>
      <c r="ACW34" s="3" t="s">
        <v>1643</v>
      </c>
      <c r="ACX34" s="3" t="s">
        <v>1643</v>
      </c>
      <c r="ACY34" s="3" t="s">
        <v>1643</v>
      </c>
      <c r="ACZ34" s="3" t="s">
        <v>1643</v>
      </c>
      <c r="ADA34" s="5" t="s">
        <v>1643</v>
      </c>
      <c r="ADB34" s="13" t="s">
        <v>1643</v>
      </c>
      <c r="ADC34" s="8" t="s">
        <v>1643</v>
      </c>
      <c r="ADD34" s="3" t="s">
        <v>1643</v>
      </c>
      <c r="ADE34" s="3" t="s">
        <v>1643</v>
      </c>
      <c r="ADF34" s="5" t="s">
        <v>1643</v>
      </c>
      <c r="ADG34" s="13" t="s">
        <v>1643</v>
      </c>
      <c r="ADH34" s="8" t="s">
        <v>1643</v>
      </c>
      <c r="ADI34" s="3" t="s">
        <v>1643</v>
      </c>
      <c r="ADJ34" s="3" t="s">
        <v>1643</v>
      </c>
      <c r="ADK34" s="5" t="s">
        <v>1643</v>
      </c>
      <c r="ADL34" s="13" t="s">
        <v>1643</v>
      </c>
      <c r="ADM34" s="8" t="s">
        <v>1643</v>
      </c>
      <c r="ADN34" s="3" t="s">
        <v>1643</v>
      </c>
      <c r="ADO34" s="3" t="s">
        <v>1643</v>
      </c>
      <c r="ADP34" s="5" t="s">
        <v>1643</v>
      </c>
      <c r="ADQ34" s="13" t="s">
        <v>1643</v>
      </c>
      <c r="ADR34" s="3" t="s">
        <v>1643</v>
      </c>
      <c r="ADS34" s="3" t="s">
        <v>1643</v>
      </c>
      <c r="ADT34" s="3" t="s">
        <v>1643</v>
      </c>
      <c r="ADU34" s="3" t="s">
        <v>1643</v>
      </c>
      <c r="ADV34" s="3" t="s">
        <v>1643</v>
      </c>
      <c r="ADW34" s="3" t="s">
        <v>1643</v>
      </c>
      <c r="ADX34" s="3" t="s">
        <v>1643</v>
      </c>
      <c r="ADY34" s="5" t="s">
        <v>1643</v>
      </c>
      <c r="ADZ34" s="13" t="s">
        <v>1643</v>
      </c>
      <c r="AEA34" s="3" t="s">
        <v>1643</v>
      </c>
      <c r="AEB34" s="3" t="s">
        <v>1643</v>
      </c>
      <c r="AEC34" s="3" t="s">
        <v>1643</v>
      </c>
      <c r="AED34" s="3" t="s">
        <v>1643</v>
      </c>
      <c r="AEE34" s="3" t="s">
        <v>1643</v>
      </c>
      <c r="AEF34" s="5" t="s">
        <v>1643</v>
      </c>
      <c r="AEG34" s="13" t="s">
        <v>1643</v>
      </c>
      <c r="AEH34" s="3" t="s">
        <v>1643</v>
      </c>
      <c r="AEI34" s="3" t="s">
        <v>1643</v>
      </c>
      <c r="AEJ34" s="3" t="s">
        <v>1643</v>
      </c>
      <c r="AEK34" s="5" t="s">
        <v>1643</v>
      </c>
      <c r="AEL34" s="18" t="s">
        <v>624</v>
      </c>
    </row>
    <row r="35" spans="1:818" ht="101.5" x14ac:dyDescent="0.35">
      <c r="A35" s="1">
        <v>45619.519988425927</v>
      </c>
      <c r="B35" s="2">
        <v>45619.527372685188</v>
      </c>
      <c r="C35" s="4">
        <v>100</v>
      </c>
      <c r="D35" s="4">
        <v>638</v>
      </c>
      <c r="E35" s="3" t="s">
        <v>1677</v>
      </c>
      <c r="F35" s="2">
        <v>45626.527402083331</v>
      </c>
      <c r="G35" s="3" t="s">
        <v>1721</v>
      </c>
      <c r="H35" s="4">
        <v>1</v>
      </c>
      <c r="I35" s="3" t="s">
        <v>1642</v>
      </c>
      <c r="J35" s="3" t="s">
        <v>1642</v>
      </c>
      <c r="K35" s="3" t="s">
        <v>1642</v>
      </c>
      <c r="L35" s="3" t="s">
        <v>1642</v>
      </c>
      <c r="M35" s="3" t="s">
        <v>1642</v>
      </c>
      <c r="N35" s="3" t="s">
        <v>1642</v>
      </c>
      <c r="O35" s="3" t="s">
        <v>110</v>
      </c>
      <c r="P35" s="3" t="s">
        <v>1643</v>
      </c>
      <c r="Q35" s="3" t="s">
        <v>1643</v>
      </c>
      <c r="R35" s="20" t="s">
        <v>110</v>
      </c>
      <c r="S35" s="127">
        <v>41</v>
      </c>
      <c r="T35" s="124"/>
      <c r="U35" s="3"/>
      <c r="V35" s="3" t="s">
        <v>20</v>
      </c>
      <c r="W35" s="3" t="s">
        <v>111</v>
      </c>
      <c r="X35" s="3" t="s">
        <v>45</v>
      </c>
      <c r="Y35" s="3" t="s">
        <v>86</v>
      </c>
      <c r="Z35" s="3" t="s">
        <v>14</v>
      </c>
      <c r="AA35" s="405">
        <v>270</v>
      </c>
      <c r="AB35" s="3" t="s">
        <v>25</v>
      </c>
      <c r="AC35" s="3" t="s">
        <v>110</v>
      </c>
      <c r="AD35" s="3" t="s">
        <v>1643</v>
      </c>
      <c r="AE35" s="13" t="s">
        <v>1643</v>
      </c>
      <c r="AF35" s="20" t="s">
        <v>1643</v>
      </c>
      <c r="AG35" s="18" t="s">
        <v>1643</v>
      </c>
      <c r="AH35" s="13"/>
      <c r="AI35" s="31"/>
      <c r="AJ35" s="13" t="s">
        <v>1643</v>
      </c>
      <c r="AK35" s="3" t="s">
        <v>1643</v>
      </c>
      <c r="AL35" s="3" t="s">
        <v>1643</v>
      </c>
      <c r="AM35" s="3" t="s">
        <v>1643</v>
      </c>
      <c r="AN35" s="3" t="s">
        <v>1643</v>
      </c>
      <c r="AO35" s="3" t="s">
        <v>1643</v>
      </c>
      <c r="AP35" s="3" t="s">
        <v>1643</v>
      </c>
      <c r="AQ35" s="3" t="s">
        <v>1643</v>
      </c>
      <c r="AR35" s="3" t="s">
        <v>1643</v>
      </c>
      <c r="AS35" s="3" t="s">
        <v>1643</v>
      </c>
      <c r="AT35" s="3" t="s">
        <v>1643</v>
      </c>
      <c r="AU35" s="3" t="s">
        <v>1643</v>
      </c>
      <c r="AV35" s="3" t="s">
        <v>1643</v>
      </c>
      <c r="AW35" s="3" t="s">
        <v>1643</v>
      </c>
      <c r="AX35" s="3" t="s">
        <v>1643</v>
      </c>
      <c r="AY35" s="3" t="s">
        <v>1643</v>
      </c>
      <c r="AZ35" s="3" t="s">
        <v>1643</v>
      </c>
      <c r="BA35" s="3" t="s">
        <v>1643</v>
      </c>
      <c r="BB35" s="3" t="s">
        <v>1643</v>
      </c>
      <c r="BC35" s="3" t="s">
        <v>1643</v>
      </c>
      <c r="BD35" s="3" t="s">
        <v>1643</v>
      </c>
      <c r="BE35" s="3" t="s">
        <v>1643</v>
      </c>
      <c r="BF35" s="3" t="s">
        <v>1643</v>
      </c>
      <c r="BG35" s="3" t="s">
        <v>1643</v>
      </c>
      <c r="BH35" s="3" t="s">
        <v>1643</v>
      </c>
      <c r="BI35" s="3" t="s">
        <v>1643</v>
      </c>
      <c r="BJ35" s="3" t="s">
        <v>1643</v>
      </c>
      <c r="BK35" s="3" t="s">
        <v>1643</v>
      </c>
      <c r="BL35" s="3" t="s">
        <v>1643</v>
      </c>
      <c r="BM35" s="3" t="s">
        <v>1643</v>
      </c>
      <c r="BN35" s="3" t="s">
        <v>1643</v>
      </c>
      <c r="BO35" s="3" t="s">
        <v>1643</v>
      </c>
      <c r="BP35" s="3" t="s">
        <v>1643</v>
      </c>
      <c r="BQ35" s="3" t="s">
        <v>1643</v>
      </c>
      <c r="BR35" s="3" t="s">
        <v>1643</v>
      </c>
      <c r="BS35" s="3" t="s">
        <v>1643</v>
      </c>
      <c r="BT35" s="3" t="s">
        <v>1643</v>
      </c>
      <c r="BU35" s="3" t="s">
        <v>1643</v>
      </c>
      <c r="BV35" s="3" t="s">
        <v>1643</v>
      </c>
      <c r="BW35" s="3" t="s">
        <v>1643</v>
      </c>
      <c r="BX35" s="3" t="s">
        <v>1643</v>
      </c>
      <c r="BY35" s="3" t="s">
        <v>1643</v>
      </c>
      <c r="BZ35" s="20" t="s">
        <v>1643</v>
      </c>
      <c r="CA35" s="8" t="s">
        <v>1643</v>
      </c>
      <c r="CB35" s="3" t="s">
        <v>1643</v>
      </c>
      <c r="CC35" s="3" t="s">
        <v>1643</v>
      </c>
      <c r="CD35" s="3" t="s">
        <v>1643</v>
      </c>
      <c r="CE35" s="3" t="s">
        <v>1643</v>
      </c>
      <c r="CF35" s="3" t="s">
        <v>1643</v>
      </c>
      <c r="CG35" s="3" t="s">
        <v>1643</v>
      </c>
      <c r="CH35" s="3" t="s">
        <v>1643</v>
      </c>
      <c r="CI35" s="3" t="s">
        <v>1643</v>
      </c>
      <c r="CJ35" s="3" t="s">
        <v>1643</v>
      </c>
      <c r="CK35" s="3" t="s">
        <v>1643</v>
      </c>
      <c r="CL35" s="3" t="s">
        <v>1643</v>
      </c>
      <c r="CM35" s="3" t="s">
        <v>1643</v>
      </c>
      <c r="CN35" s="3" t="s">
        <v>1643</v>
      </c>
      <c r="CO35" s="3" t="s">
        <v>1643</v>
      </c>
      <c r="CP35" s="5" t="s">
        <v>1643</v>
      </c>
      <c r="CQ35" s="13" t="s">
        <v>1643</v>
      </c>
      <c r="CR35" s="3" t="s">
        <v>1643</v>
      </c>
      <c r="CS35" s="3" t="s">
        <v>1643</v>
      </c>
      <c r="CT35" s="3" t="s">
        <v>1643</v>
      </c>
      <c r="CU35" s="3" t="s">
        <v>1643</v>
      </c>
      <c r="CV35" s="3" t="s">
        <v>1643</v>
      </c>
      <c r="CW35" s="3" t="s">
        <v>1643</v>
      </c>
      <c r="CX35" s="5" t="s">
        <v>1643</v>
      </c>
      <c r="CY35" s="13" t="s">
        <v>1643</v>
      </c>
      <c r="CZ35" s="3" t="s">
        <v>1643</v>
      </c>
      <c r="DA35" s="3" t="s">
        <v>1643</v>
      </c>
      <c r="DB35" s="3" t="s">
        <v>1643</v>
      </c>
      <c r="DC35" s="3" t="s">
        <v>1643</v>
      </c>
      <c r="DD35" s="3" t="s">
        <v>1643</v>
      </c>
      <c r="DE35" s="3" t="s">
        <v>1643</v>
      </c>
      <c r="DF35" s="5" t="s">
        <v>1643</v>
      </c>
      <c r="DG35" s="13" t="s">
        <v>1643</v>
      </c>
      <c r="DH35" s="3" t="s">
        <v>1643</v>
      </c>
      <c r="DI35" s="3" t="s">
        <v>1643</v>
      </c>
      <c r="DJ35" s="5" t="s">
        <v>1643</v>
      </c>
      <c r="DK35" s="13" t="s">
        <v>1643</v>
      </c>
      <c r="DL35" s="3" t="s">
        <v>1643</v>
      </c>
      <c r="DM35" s="3" t="s">
        <v>1643</v>
      </c>
      <c r="DN35" s="5" t="s">
        <v>1643</v>
      </c>
      <c r="DO35" s="13" t="s">
        <v>1643</v>
      </c>
      <c r="DP35" s="5" t="s">
        <v>1643</v>
      </c>
      <c r="DQ35" s="13" t="s">
        <v>1643</v>
      </c>
      <c r="DR35" s="3" t="s">
        <v>1643</v>
      </c>
      <c r="DS35" s="3" t="s">
        <v>1643</v>
      </c>
      <c r="DT35" s="5" t="s">
        <v>1643</v>
      </c>
      <c r="DU35" s="13" t="s">
        <v>1643</v>
      </c>
      <c r="DV35" s="3" t="s">
        <v>1643</v>
      </c>
      <c r="DW35" s="3" t="s">
        <v>1643</v>
      </c>
      <c r="DX35" s="3" t="s">
        <v>1643</v>
      </c>
      <c r="DY35" s="5" t="s">
        <v>1643</v>
      </c>
      <c r="DZ35" s="13" t="s">
        <v>1643</v>
      </c>
      <c r="EA35" s="3" t="s">
        <v>1643</v>
      </c>
      <c r="EB35" s="3" t="s">
        <v>1643</v>
      </c>
      <c r="EC35" s="3" t="s">
        <v>1643</v>
      </c>
      <c r="ED35" s="3" t="s">
        <v>1643</v>
      </c>
      <c r="EE35" s="3" t="s">
        <v>1643</v>
      </c>
      <c r="EF35" s="5" t="s">
        <v>1643</v>
      </c>
      <c r="EG35" s="13" t="s">
        <v>1643</v>
      </c>
      <c r="EH35" s="3" t="s">
        <v>1643</v>
      </c>
      <c r="EI35" s="3" t="s">
        <v>1643</v>
      </c>
      <c r="EJ35" s="3" t="s">
        <v>1643</v>
      </c>
      <c r="EK35" s="3" t="s">
        <v>1643</v>
      </c>
      <c r="EL35" s="20" t="s">
        <v>1643</v>
      </c>
      <c r="EM35" s="13" t="s">
        <v>1643</v>
      </c>
      <c r="EN35" s="3" t="s">
        <v>1643</v>
      </c>
      <c r="EO35" s="3" t="s">
        <v>1643</v>
      </c>
      <c r="EP35" s="3" t="s">
        <v>1643</v>
      </c>
      <c r="EQ35" s="3" t="s">
        <v>1643</v>
      </c>
      <c r="ER35" s="3" t="s">
        <v>1643</v>
      </c>
      <c r="ES35" s="3" t="s">
        <v>1643</v>
      </c>
      <c r="ET35" s="3" t="s">
        <v>1643</v>
      </c>
      <c r="EU35" s="3" t="s">
        <v>1643</v>
      </c>
      <c r="EV35" s="3" t="s">
        <v>1643</v>
      </c>
      <c r="EW35" s="3" t="s">
        <v>1643</v>
      </c>
      <c r="EX35" s="3" t="s">
        <v>1643</v>
      </c>
      <c r="EY35" s="3" t="s">
        <v>1643</v>
      </c>
      <c r="EZ35" s="5" t="s">
        <v>1643</v>
      </c>
      <c r="FA35" s="8" t="s">
        <v>1643</v>
      </c>
      <c r="FB35" s="3" t="s">
        <v>1643</v>
      </c>
      <c r="FC35" s="3" t="s">
        <v>1643</v>
      </c>
      <c r="FD35" s="3" t="s">
        <v>1643</v>
      </c>
      <c r="FE35" s="3" t="s">
        <v>1643</v>
      </c>
      <c r="FF35" s="3" t="s">
        <v>1643</v>
      </c>
      <c r="FG35" s="3" t="s">
        <v>1643</v>
      </c>
      <c r="FH35" s="3" t="s">
        <v>1643</v>
      </c>
      <c r="FI35" s="5" t="s">
        <v>1643</v>
      </c>
      <c r="FJ35" s="8" t="s">
        <v>1643</v>
      </c>
      <c r="FK35" s="3" t="s">
        <v>1643</v>
      </c>
      <c r="FL35" s="3" t="s">
        <v>1643</v>
      </c>
      <c r="FM35" s="5" t="s">
        <v>1643</v>
      </c>
      <c r="FN35" s="8" t="s">
        <v>1643</v>
      </c>
      <c r="FO35" s="3" t="s">
        <v>1643</v>
      </c>
      <c r="FP35" s="3" t="s">
        <v>1643</v>
      </c>
      <c r="FQ35" s="5" t="s">
        <v>1643</v>
      </c>
      <c r="FR35" s="16" t="s">
        <v>1643</v>
      </c>
      <c r="FS35" s="13" t="s">
        <v>1643</v>
      </c>
      <c r="FT35" s="3" t="s">
        <v>1643</v>
      </c>
      <c r="FU35" s="3" t="s">
        <v>1643</v>
      </c>
      <c r="FV35" s="3" t="s">
        <v>1643</v>
      </c>
      <c r="FW35" s="20" t="s">
        <v>1643</v>
      </c>
      <c r="FX35" s="13" t="s">
        <v>1643</v>
      </c>
      <c r="FY35" s="3" t="s">
        <v>1643</v>
      </c>
      <c r="FZ35" s="3" t="s">
        <v>1643</v>
      </c>
      <c r="GA35" s="3" t="s">
        <v>1643</v>
      </c>
      <c r="GB35" s="3" t="s">
        <v>1643</v>
      </c>
      <c r="GC35" s="3" t="s">
        <v>1643</v>
      </c>
      <c r="GD35" s="3" t="s">
        <v>1643</v>
      </c>
      <c r="GE35" s="3" t="s">
        <v>1643</v>
      </c>
      <c r="GF35" s="3" t="s">
        <v>1643</v>
      </c>
      <c r="GG35" s="3" t="s">
        <v>1643</v>
      </c>
      <c r="GH35" s="20" t="s">
        <v>1643</v>
      </c>
      <c r="GI35" s="18" t="s">
        <v>1643</v>
      </c>
      <c r="GJ35" s="8" t="s">
        <v>1643</v>
      </c>
      <c r="GK35" s="3" t="s">
        <v>1643</v>
      </c>
      <c r="GL35" s="3" t="s">
        <v>1643</v>
      </c>
      <c r="GM35" s="3" t="s">
        <v>1643</v>
      </c>
      <c r="GN35" s="3" t="s">
        <v>1643</v>
      </c>
      <c r="GO35" s="3" t="s">
        <v>1643</v>
      </c>
      <c r="GP35" s="3" t="s">
        <v>1643</v>
      </c>
      <c r="GQ35" s="3" t="s">
        <v>1643</v>
      </c>
      <c r="GR35" s="3" t="s">
        <v>1643</v>
      </c>
      <c r="GS35" s="20" t="s">
        <v>1643</v>
      </c>
      <c r="GT35" s="13" t="s">
        <v>1643</v>
      </c>
      <c r="GU35" s="3" t="s">
        <v>1643</v>
      </c>
      <c r="GV35" s="3" t="s">
        <v>1643</v>
      </c>
      <c r="GW35" s="3" t="s">
        <v>1643</v>
      </c>
      <c r="GX35" s="3" t="s">
        <v>1643</v>
      </c>
      <c r="GY35" s="3" t="s">
        <v>1643</v>
      </c>
      <c r="GZ35" s="3" t="s">
        <v>1643</v>
      </c>
      <c r="HA35" s="3" t="s">
        <v>1643</v>
      </c>
      <c r="HB35" s="3" t="s">
        <v>1643</v>
      </c>
      <c r="HC35" s="3" t="s">
        <v>1643</v>
      </c>
      <c r="HD35" s="3" t="s">
        <v>1643</v>
      </c>
      <c r="HE35" s="3" t="s">
        <v>1643</v>
      </c>
      <c r="HF35" s="3" t="s">
        <v>1643</v>
      </c>
      <c r="HG35" s="3" t="s">
        <v>1643</v>
      </c>
      <c r="HH35" s="3" t="s">
        <v>1643</v>
      </c>
      <c r="HI35" s="5" t="s">
        <v>1643</v>
      </c>
      <c r="HJ35" s="13" t="s">
        <v>1643</v>
      </c>
      <c r="HK35" s="3" t="s">
        <v>1643</v>
      </c>
      <c r="HL35" s="3" t="s">
        <v>1643</v>
      </c>
      <c r="HM35" s="3" t="s">
        <v>1643</v>
      </c>
      <c r="HN35" s="3" t="s">
        <v>1643</v>
      </c>
      <c r="HO35" s="3" t="s">
        <v>1643</v>
      </c>
      <c r="HP35" s="3" t="s">
        <v>1643</v>
      </c>
      <c r="HQ35" s="5" t="s">
        <v>1643</v>
      </c>
      <c r="HR35" s="13" t="s">
        <v>1643</v>
      </c>
      <c r="HS35" s="3" t="s">
        <v>1643</v>
      </c>
      <c r="HT35" s="3" t="s">
        <v>1643</v>
      </c>
      <c r="HU35" s="3" t="s">
        <v>1643</v>
      </c>
      <c r="HV35" s="3" t="s">
        <v>1643</v>
      </c>
      <c r="HW35" s="3" t="s">
        <v>1643</v>
      </c>
      <c r="HX35" s="3" t="s">
        <v>1643</v>
      </c>
      <c r="HY35" s="3" t="s">
        <v>1643</v>
      </c>
      <c r="HZ35" s="3" t="s">
        <v>1643</v>
      </c>
      <c r="IA35" s="3" t="s">
        <v>1643</v>
      </c>
      <c r="IB35" s="5" t="s">
        <v>1643</v>
      </c>
      <c r="IC35" s="13" t="s">
        <v>1643</v>
      </c>
      <c r="ID35" s="3" t="s">
        <v>1643</v>
      </c>
      <c r="IE35" s="3" t="s">
        <v>1643</v>
      </c>
      <c r="IF35" s="3" t="s">
        <v>1643</v>
      </c>
      <c r="IG35" s="3" t="s">
        <v>1643</v>
      </c>
      <c r="IH35" s="3" t="s">
        <v>1643</v>
      </c>
      <c r="II35" s="3" t="s">
        <v>1643</v>
      </c>
      <c r="IJ35" s="3" t="s">
        <v>1643</v>
      </c>
      <c r="IK35" s="3" t="s">
        <v>1643</v>
      </c>
      <c r="IL35" s="3" t="s">
        <v>1643</v>
      </c>
      <c r="IM35" s="3" t="s">
        <v>1643</v>
      </c>
      <c r="IN35" s="3" t="s">
        <v>1643</v>
      </c>
      <c r="IO35" s="3" t="s">
        <v>1643</v>
      </c>
      <c r="IP35" s="3" t="s">
        <v>1643</v>
      </c>
      <c r="IQ35" s="3" t="s">
        <v>1643</v>
      </c>
      <c r="IR35" s="3" t="s">
        <v>1643</v>
      </c>
      <c r="IS35" s="3" t="s">
        <v>1643</v>
      </c>
      <c r="IT35" s="3" t="s">
        <v>1643</v>
      </c>
      <c r="IU35" s="3" t="s">
        <v>1643</v>
      </c>
      <c r="IV35" s="3" t="s">
        <v>1643</v>
      </c>
      <c r="IW35" s="3" t="s">
        <v>1643</v>
      </c>
      <c r="IX35" s="3" t="s">
        <v>1643</v>
      </c>
      <c r="IY35" s="3" t="s">
        <v>1643</v>
      </c>
      <c r="IZ35" s="3" t="s">
        <v>1643</v>
      </c>
      <c r="JA35" s="3" t="s">
        <v>1643</v>
      </c>
      <c r="JB35" s="3" t="s">
        <v>1643</v>
      </c>
      <c r="JC35" s="3" t="s">
        <v>1643</v>
      </c>
      <c r="JD35" s="3" t="s">
        <v>1643</v>
      </c>
      <c r="JE35" s="3" t="s">
        <v>1643</v>
      </c>
      <c r="JF35" s="3" t="s">
        <v>1643</v>
      </c>
      <c r="JG35" s="3" t="s">
        <v>1643</v>
      </c>
      <c r="JH35" s="3" t="s">
        <v>1643</v>
      </c>
      <c r="JI35" s="3" t="s">
        <v>1643</v>
      </c>
      <c r="JJ35" s="3" t="s">
        <v>1643</v>
      </c>
      <c r="JK35" s="3" t="s">
        <v>1643</v>
      </c>
      <c r="JL35" s="3" t="s">
        <v>1643</v>
      </c>
      <c r="JM35" s="3" t="s">
        <v>1643</v>
      </c>
      <c r="JN35" s="3" t="s">
        <v>1643</v>
      </c>
      <c r="JO35" s="3" t="s">
        <v>1643</v>
      </c>
      <c r="JP35" s="3" t="s">
        <v>1643</v>
      </c>
      <c r="JQ35" s="3" t="s">
        <v>1643</v>
      </c>
      <c r="JR35" s="3" t="s">
        <v>1643</v>
      </c>
      <c r="JS35" s="3" t="s">
        <v>1643</v>
      </c>
      <c r="JT35" s="3" t="s">
        <v>1643</v>
      </c>
      <c r="JU35" s="3" t="s">
        <v>1643</v>
      </c>
      <c r="JV35" s="3" t="s">
        <v>1643</v>
      </c>
      <c r="JW35" s="3" t="s">
        <v>1643</v>
      </c>
      <c r="JX35" s="3" t="s">
        <v>1643</v>
      </c>
      <c r="JY35" s="3" t="s">
        <v>1643</v>
      </c>
      <c r="JZ35" s="3" t="s">
        <v>1643</v>
      </c>
      <c r="KA35" s="3" t="s">
        <v>1643</v>
      </c>
      <c r="KB35" s="3" t="s">
        <v>1643</v>
      </c>
      <c r="KC35" s="3" t="s">
        <v>1643</v>
      </c>
      <c r="KD35" s="3" t="s">
        <v>1643</v>
      </c>
      <c r="KE35" s="3" t="s">
        <v>1643</v>
      </c>
      <c r="KF35" s="3" t="s">
        <v>1643</v>
      </c>
      <c r="KG35" s="3" t="s">
        <v>1643</v>
      </c>
      <c r="KH35" s="3" t="s">
        <v>1643</v>
      </c>
      <c r="KI35" s="3" t="s">
        <v>1643</v>
      </c>
      <c r="KJ35" s="3" t="s">
        <v>1643</v>
      </c>
      <c r="KK35" s="3" t="s">
        <v>1643</v>
      </c>
      <c r="KL35" s="3" t="s">
        <v>1643</v>
      </c>
      <c r="KM35" s="3" t="s">
        <v>1643</v>
      </c>
      <c r="KN35" s="3" t="s">
        <v>1643</v>
      </c>
      <c r="KO35" s="5" t="s">
        <v>1643</v>
      </c>
      <c r="KP35" s="8" t="s">
        <v>1643</v>
      </c>
      <c r="KQ35" s="3" t="s">
        <v>1643</v>
      </c>
      <c r="KR35" s="3" t="s">
        <v>1643</v>
      </c>
      <c r="KS35" s="3" t="s">
        <v>1643</v>
      </c>
      <c r="KT35" s="3" t="s">
        <v>1643</v>
      </c>
      <c r="KU35" s="3" t="s">
        <v>1643</v>
      </c>
      <c r="KV35" s="20" t="s">
        <v>1643</v>
      </c>
      <c r="KW35" s="13" t="s">
        <v>1643</v>
      </c>
      <c r="KX35" s="3" t="s">
        <v>1643</v>
      </c>
      <c r="KY35" s="3" t="s">
        <v>1643</v>
      </c>
      <c r="KZ35" s="3" t="s">
        <v>1643</v>
      </c>
      <c r="LA35" s="3" t="s">
        <v>1643</v>
      </c>
      <c r="LB35" s="3" t="s">
        <v>1643</v>
      </c>
      <c r="LC35" s="3" t="s">
        <v>1643</v>
      </c>
      <c r="LD35" s="3" t="s">
        <v>1643</v>
      </c>
      <c r="LE35" s="3" t="s">
        <v>1643</v>
      </c>
      <c r="LF35" s="3" t="s">
        <v>1643</v>
      </c>
      <c r="LG35" s="3" t="s">
        <v>1643</v>
      </c>
      <c r="LH35" s="3" t="s">
        <v>1643</v>
      </c>
      <c r="LI35" s="3" t="s">
        <v>1643</v>
      </c>
      <c r="LJ35" s="3" t="s">
        <v>1643</v>
      </c>
      <c r="LK35" s="3" t="s">
        <v>1643</v>
      </c>
      <c r="LL35" s="3" t="s">
        <v>1643</v>
      </c>
      <c r="LM35" s="3" t="s">
        <v>1643</v>
      </c>
      <c r="LN35" s="3" t="s">
        <v>1643</v>
      </c>
      <c r="LO35" s="3" t="s">
        <v>1643</v>
      </c>
      <c r="LP35" s="3" t="s">
        <v>1643</v>
      </c>
      <c r="LQ35" s="3" t="s">
        <v>1643</v>
      </c>
      <c r="LR35" s="3" t="s">
        <v>1643</v>
      </c>
      <c r="LS35" s="3" t="s">
        <v>1643</v>
      </c>
      <c r="LT35" s="3" t="s">
        <v>1643</v>
      </c>
      <c r="LU35" s="3" t="s">
        <v>1643</v>
      </c>
      <c r="LV35" s="3" t="s">
        <v>1643</v>
      </c>
      <c r="LW35" s="3" t="s">
        <v>1643</v>
      </c>
      <c r="LX35" s="3" t="s">
        <v>1643</v>
      </c>
      <c r="LY35" s="3" t="s">
        <v>1643</v>
      </c>
      <c r="LZ35" s="3" t="s">
        <v>1643</v>
      </c>
      <c r="MA35" s="3" t="s">
        <v>1643</v>
      </c>
      <c r="MB35" s="3" t="s">
        <v>1643</v>
      </c>
      <c r="MC35" s="3" t="s">
        <v>1643</v>
      </c>
      <c r="MD35" s="3" t="s">
        <v>1643</v>
      </c>
      <c r="ME35" s="3" t="s">
        <v>1643</v>
      </c>
      <c r="MF35" s="20" t="s">
        <v>1643</v>
      </c>
      <c r="MG35" s="13"/>
      <c r="MH35" s="3"/>
      <c r="MI35" s="5"/>
      <c r="MJ35" s="18" t="s">
        <v>1643</v>
      </c>
      <c r="MK35" s="13" t="s">
        <v>1643</v>
      </c>
      <c r="ML35" s="3" t="s">
        <v>1643</v>
      </c>
      <c r="MM35" s="3" t="s">
        <v>1643</v>
      </c>
      <c r="MN35" s="3" t="s">
        <v>1643</v>
      </c>
      <c r="MO35" s="3" t="s">
        <v>1643</v>
      </c>
      <c r="MP35" s="3" t="s">
        <v>1643</v>
      </c>
      <c r="MQ35" s="3" t="s">
        <v>1643</v>
      </c>
      <c r="MR35" s="3" t="s">
        <v>1643</v>
      </c>
      <c r="MS35" s="3" t="s">
        <v>1643</v>
      </c>
      <c r="MT35" s="5" t="s">
        <v>1643</v>
      </c>
      <c r="MU35" s="8" t="s">
        <v>1643</v>
      </c>
      <c r="MV35" s="3" t="s">
        <v>1643</v>
      </c>
      <c r="MW35" s="3" t="s">
        <v>1643</v>
      </c>
      <c r="MX35" s="3" t="s">
        <v>1643</v>
      </c>
      <c r="MY35" s="20" t="s">
        <v>1643</v>
      </c>
      <c r="MZ35" s="13" t="s">
        <v>1643</v>
      </c>
      <c r="NA35" s="5" t="s">
        <v>1643</v>
      </c>
      <c r="NB35" s="13" t="s">
        <v>1643</v>
      </c>
      <c r="NC35" s="5" t="s">
        <v>1643</v>
      </c>
      <c r="ND35" s="13" t="s">
        <v>1643</v>
      </c>
      <c r="NE35" s="3" t="s">
        <v>1643</v>
      </c>
      <c r="NF35" s="3" t="s">
        <v>1643</v>
      </c>
      <c r="NG35" s="3" t="s">
        <v>1643</v>
      </c>
      <c r="NH35" s="3" t="s">
        <v>1643</v>
      </c>
      <c r="NI35" s="5" t="s">
        <v>1643</v>
      </c>
      <c r="NJ35" s="13" t="s">
        <v>1643</v>
      </c>
      <c r="NK35" s="3"/>
      <c r="NL35" s="3" t="s">
        <v>1643</v>
      </c>
      <c r="NM35" s="3" t="s">
        <v>1643</v>
      </c>
      <c r="NN35" s="3" t="s">
        <v>1643</v>
      </c>
      <c r="NO35" s="3" t="s">
        <v>1643</v>
      </c>
      <c r="NP35" s="3" t="s">
        <v>1643</v>
      </c>
      <c r="NQ35" s="5" t="s">
        <v>1643</v>
      </c>
      <c r="NR35" s="8" t="s">
        <v>1643</v>
      </c>
      <c r="NS35" s="8" t="s">
        <v>1643</v>
      </c>
      <c r="NT35" s="3" t="s">
        <v>1643</v>
      </c>
      <c r="NU35" s="3" t="s">
        <v>1643</v>
      </c>
      <c r="NV35" s="3" t="s">
        <v>1643</v>
      </c>
      <c r="NW35" s="3" t="s">
        <v>1643</v>
      </c>
      <c r="NX35" s="5" t="s">
        <v>1643</v>
      </c>
      <c r="NY35" s="13" t="s">
        <v>1643</v>
      </c>
      <c r="NZ35" s="8" t="s">
        <v>1643</v>
      </c>
      <c r="OA35" s="3" t="s">
        <v>1643</v>
      </c>
      <c r="OB35" s="3" t="s">
        <v>1643</v>
      </c>
      <c r="OC35" s="3" t="s">
        <v>1643</v>
      </c>
      <c r="OD35" s="3" t="s">
        <v>1643</v>
      </c>
      <c r="OE35" s="5" t="s">
        <v>1643</v>
      </c>
      <c r="OF35" s="13" t="s">
        <v>1643</v>
      </c>
      <c r="OG35" s="8" t="s">
        <v>1643</v>
      </c>
      <c r="OH35" s="3" t="s">
        <v>1643</v>
      </c>
      <c r="OI35" s="3" t="s">
        <v>1643</v>
      </c>
      <c r="OJ35" s="3" t="s">
        <v>1643</v>
      </c>
      <c r="OK35" s="3" t="s">
        <v>1643</v>
      </c>
      <c r="OL35" s="20" t="s">
        <v>1643</v>
      </c>
      <c r="OM35" s="13" t="s">
        <v>1643</v>
      </c>
      <c r="ON35" s="3" t="s">
        <v>1643</v>
      </c>
      <c r="OO35" s="3" t="s">
        <v>1643</v>
      </c>
      <c r="OP35" s="3" t="s">
        <v>1643</v>
      </c>
      <c r="OQ35" s="3" t="s">
        <v>1643</v>
      </c>
      <c r="OR35" s="3" t="s">
        <v>1643</v>
      </c>
      <c r="OS35" s="3" t="s">
        <v>1643</v>
      </c>
      <c r="OT35" s="3" t="s">
        <v>1643</v>
      </c>
      <c r="OU35" s="20" t="s">
        <v>1643</v>
      </c>
      <c r="OV35" s="13" t="s">
        <v>1643</v>
      </c>
      <c r="OW35" s="3"/>
      <c r="OX35" s="3" t="s">
        <v>1643</v>
      </c>
      <c r="OY35" s="3" t="s">
        <v>1643</v>
      </c>
      <c r="OZ35" s="3" t="s">
        <v>1643</v>
      </c>
      <c r="PA35" s="5" t="s">
        <v>1643</v>
      </c>
      <c r="PB35" s="8" t="s">
        <v>1643</v>
      </c>
      <c r="PC35" s="8" t="s">
        <v>1643</v>
      </c>
      <c r="PD35" s="3" t="s">
        <v>1643</v>
      </c>
      <c r="PE35" s="3" t="s">
        <v>1643</v>
      </c>
      <c r="PF35" s="5" t="s">
        <v>1643</v>
      </c>
      <c r="PG35" s="13" t="s">
        <v>1643</v>
      </c>
      <c r="PH35" s="3" t="s">
        <v>1643</v>
      </c>
      <c r="PI35" s="3" t="s">
        <v>1643</v>
      </c>
      <c r="PJ35" s="3" t="s">
        <v>1643</v>
      </c>
      <c r="PK35" s="3" t="s">
        <v>1643</v>
      </c>
      <c r="PL35" s="3" t="s">
        <v>1643</v>
      </c>
      <c r="PM35" s="3" t="s">
        <v>1643</v>
      </c>
      <c r="PN35" s="3" t="s">
        <v>1643</v>
      </c>
      <c r="PO35" s="20" t="s">
        <v>1643</v>
      </c>
      <c r="PP35" s="13" t="s">
        <v>1643</v>
      </c>
      <c r="PQ35" s="3" t="s">
        <v>1643</v>
      </c>
      <c r="PR35" s="3" t="s">
        <v>1643</v>
      </c>
      <c r="PS35" s="3" t="s">
        <v>1643</v>
      </c>
      <c r="PT35" s="3" t="s">
        <v>1643</v>
      </c>
      <c r="PU35" s="5" t="s">
        <v>1643</v>
      </c>
      <c r="PV35" s="13" t="s">
        <v>1643</v>
      </c>
      <c r="PW35" s="3" t="s">
        <v>1643</v>
      </c>
      <c r="PX35" s="3" t="s">
        <v>1643</v>
      </c>
      <c r="PY35" s="3" t="s">
        <v>1643</v>
      </c>
      <c r="PZ35" s="5" t="s">
        <v>1643</v>
      </c>
      <c r="QA35" s="13" t="s">
        <v>1643</v>
      </c>
      <c r="QB35" s="3" t="s">
        <v>1643</v>
      </c>
      <c r="QC35" s="3" t="s">
        <v>1643</v>
      </c>
      <c r="QD35" s="3" t="s">
        <v>1643</v>
      </c>
      <c r="QE35" s="3" t="s">
        <v>1643</v>
      </c>
      <c r="QF35" s="3" t="s">
        <v>1643</v>
      </c>
      <c r="QG35" s="3" t="s">
        <v>1643</v>
      </c>
      <c r="QH35" s="3" t="s">
        <v>1643</v>
      </c>
      <c r="QI35" s="5" t="s">
        <v>1643</v>
      </c>
      <c r="QJ35" s="13" t="s">
        <v>1643</v>
      </c>
      <c r="QK35" s="3" t="s">
        <v>1643</v>
      </c>
      <c r="QL35" s="3" t="s">
        <v>1643</v>
      </c>
      <c r="QM35" s="3" t="s">
        <v>1643</v>
      </c>
      <c r="QN35" s="3" t="s">
        <v>1643</v>
      </c>
      <c r="QO35" s="3" t="s">
        <v>1643</v>
      </c>
      <c r="QP35" s="20" t="s">
        <v>1643</v>
      </c>
      <c r="QQ35" s="13" t="s">
        <v>1643</v>
      </c>
      <c r="QR35" s="3" t="s">
        <v>1643</v>
      </c>
      <c r="QS35" s="3" t="s">
        <v>1643</v>
      </c>
      <c r="QT35" s="3" t="s">
        <v>1643</v>
      </c>
      <c r="QU35" s="20" t="s">
        <v>1643</v>
      </c>
      <c r="QV35" s="16" t="s">
        <v>1643</v>
      </c>
      <c r="QW35" s="13" t="s">
        <v>1643</v>
      </c>
      <c r="QX35" s="3" t="s">
        <v>1643</v>
      </c>
      <c r="QY35" s="3" t="s">
        <v>1643</v>
      </c>
      <c r="QZ35" s="3" t="s">
        <v>1643</v>
      </c>
      <c r="RA35" s="3" t="s">
        <v>1643</v>
      </c>
      <c r="RB35" s="3" t="s">
        <v>1643</v>
      </c>
      <c r="RC35" s="3" t="s">
        <v>1643</v>
      </c>
      <c r="RD35" s="3" t="s">
        <v>1643</v>
      </c>
      <c r="RE35" s="3" t="s">
        <v>1643</v>
      </c>
      <c r="RF35" s="3" t="s">
        <v>1643</v>
      </c>
      <c r="RG35" s="3" t="s">
        <v>1643</v>
      </c>
      <c r="RH35" s="3" t="s">
        <v>1643</v>
      </c>
      <c r="RI35" s="3" t="s">
        <v>1643</v>
      </c>
      <c r="RJ35" s="3" t="s">
        <v>1643</v>
      </c>
      <c r="RK35" s="3" t="s">
        <v>1643</v>
      </c>
      <c r="RL35" s="3" t="s">
        <v>1643</v>
      </c>
      <c r="RM35" s="3" t="s">
        <v>1643</v>
      </c>
      <c r="RN35" s="3" t="s">
        <v>1643</v>
      </c>
      <c r="RO35" s="3" t="s">
        <v>1643</v>
      </c>
      <c r="RP35" s="3" t="s">
        <v>1643</v>
      </c>
      <c r="RQ35" s="3" t="s">
        <v>1643</v>
      </c>
      <c r="RR35" s="3" t="s">
        <v>1643</v>
      </c>
      <c r="RS35" s="3" t="s">
        <v>1643</v>
      </c>
      <c r="RT35" s="3" t="s">
        <v>1643</v>
      </c>
      <c r="RU35" s="3" t="s">
        <v>1643</v>
      </c>
      <c r="RV35" s="3" t="s">
        <v>1643</v>
      </c>
      <c r="RW35" s="3" t="s">
        <v>1643</v>
      </c>
      <c r="RX35" s="3" t="s">
        <v>1643</v>
      </c>
      <c r="RY35" s="3" t="s">
        <v>1643</v>
      </c>
      <c r="RZ35" s="3" t="s">
        <v>1643</v>
      </c>
      <c r="SA35" s="3" t="s">
        <v>1643</v>
      </c>
      <c r="SB35" s="3" t="s">
        <v>1643</v>
      </c>
      <c r="SC35" s="3" t="s">
        <v>1643</v>
      </c>
      <c r="SD35" s="3" t="s">
        <v>1643</v>
      </c>
      <c r="SE35" s="3" t="s">
        <v>1643</v>
      </c>
      <c r="SF35" s="3" t="s">
        <v>1643</v>
      </c>
      <c r="SG35" s="3" t="s">
        <v>1643</v>
      </c>
      <c r="SH35" s="3" t="s">
        <v>1643</v>
      </c>
      <c r="SI35" s="3" t="s">
        <v>1643</v>
      </c>
      <c r="SJ35" s="3" t="s">
        <v>1643</v>
      </c>
      <c r="SK35" s="3" t="s">
        <v>1643</v>
      </c>
      <c r="SL35" s="3" t="s">
        <v>1643</v>
      </c>
      <c r="SM35" s="3" t="s">
        <v>1643</v>
      </c>
      <c r="SN35" s="3" t="s">
        <v>1643</v>
      </c>
      <c r="SO35" s="3" t="s">
        <v>1643</v>
      </c>
      <c r="SP35" s="20" t="s">
        <v>1643</v>
      </c>
      <c r="SQ35" s="13" t="s">
        <v>1643</v>
      </c>
      <c r="SR35" s="3" t="s">
        <v>1643</v>
      </c>
      <c r="SS35" s="3" t="s">
        <v>1643</v>
      </c>
      <c r="ST35" s="3" t="s">
        <v>1643</v>
      </c>
      <c r="SU35" s="3" t="s">
        <v>1643</v>
      </c>
      <c r="SV35" s="3" t="s">
        <v>1643</v>
      </c>
      <c r="SW35" s="3" t="s">
        <v>1643</v>
      </c>
      <c r="SX35" s="20" t="s">
        <v>1643</v>
      </c>
      <c r="SY35" s="13" t="s">
        <v>1643</v>
      </c>
      <c r="SZ35" s="3" t="s">
        <v>1643</v>
      </c>
      <c r="TA35" s="3" t="s">
        <v>1643</v>
      </c>
      <c r="TB35" s="3" t="s">
        <v>1643</v>
      </c>
      <c r="TC35" s="3" t="s">
        <v>1643</v>
      </c>
      <c r="TD35" s="3" t="s">
        <v>1643</v>
      </c>
      <c r="TE35" s="20" t="s">
        <v>1643</v>
      </c>
      <c r="TF35" s="13" t="s">
        <v>1643</v>
      </c>
      <c r="TG35" s="3" t="s">
        <v>1643</v>
      </c>
      <c r="TH35" s="3" t="s">
        <v>1643</v>
      </c>
      <c r="TI35" s="3" t="s">
        <v>1643</v>
      </c>
      <c r="TJ35" s="3" t="s">
        <v>1643</v>
      </c>
      <c r="TK35" s="3" t="s">
        <v>1643</v>
      </c>
      <c r="TL35" s="3" t="s">
        <v>1643</v>
      </c>
      <c r="TM35" s="3" t="s">
        <v>1643</v>
      </c>
      <c r="TN35" s="3" t="s">
        <v>1643</v>
      </c>
      <c r="TO35" s="3" t="s">
        <v>1643</v>
      </c>
      <c r="TP35" s="3" t="s">
        <v>1643</v>
      </c>
      <c r="TQ35" s="20" t="s">
        <v>1643</v>
      </c>
      <c r="TR35" s="13" t="s">
        <v>110</v>
      </c>
      <c r="TS35" s="3" t="s">
        <v>1643</v>
      </c>
      <c r="TT35" s="5" t="s">
        <v>110</v>
      </c>
      <c r="TU35" s="13" t="s">
        <v>128</v>
      </c>
      <c r="TV35" s="3" t="s">
        <v>127</v>
      </c>
      <c r="TW35" s="3" t="s">
        <v>129</v>
      </c>
      <c r="TX35" s="3" t="s">
        <v>128</v>
      </c>
      <c r="TY35" s="3" t="s">
        <v>131</v>
      </c>
      <c r="TZ35" s="3" t="s">
        <v>127</v>
      </c>
      <c r="UA35" s="3" t="s">
        <v>127</v>
      </c>
      <c r="UB35" s="3" t="s">
        <v>127</v>
      </c>
      <c r="UC35" s="3" t="s">
        <v>127</v>
      </c>
      <c r="UD35" s="3" t="s">
        <v>127</v>
      </c>
      <c r="UE35" s="3" t="s">
        <v>132</v>
      </c>
      <c r="UF35" s="3" t="s">
        <v>132</v>
      </c>
      <c r="UG35" s="3" t="s">
        <v>131</v>
      </c>
      <c r="UH35" s="3" t="s">
        <v>127</v>
      </c>
      <c r="UI35" s="3" t="s">
        <v>127</v>
      </c>
      <c r="UJ35" s="5" t="s">
        <v>1643</v>
      </c>
      <c r="UK35" s="13" t="s">
        <v>196</v>
      </c>
      <c r="UL35" s="3" t="s">
        <v>1643</v>
      </c>
      <c r="UM35" s="3" t="s">
        <v>1643</v>
      </c>
      <c r="UN35" s="3" t="s">
        <v>1643</v>
      </c>
      <c r="UO35" s="3" t="s">
        <v>1643</v>
      </c>
      <c r="UP35" s="3" t="s">
        <v>1643</v>
      </c>
      <c r="UQ35" s="3" t="s">
        <v>1643</v>
      </c>
      <c r="UR35" s="5" t="s">
        <v>1643</v>
      </c>
      <c r="US35" s="13" t="s">
        <v>231</v>
      </c>
      <c r="UT35" s="3" t="s">
        <v>232</v>
      </c>
      <c r="UU35" s="3" t="s">
        <v>1643</v>
      </c>
      <c r="UV35" s="3" t="s">
        <v>1643</v>
      </c>
      <c r="UW35" s="3" t="s">
        <v>1643</v>
      </c>
      <c r="UX35" s="3" t="s">
        <v>1643</v>
      </c>
      <c r="UY35" s="3" t="s">
        <v>1643</v>
      </c>
      <c r="UZ35" s="5" t="s">
        <v>1643</v>
      </c>
      <c r="VA35" s="13" t="s">
        <v>127</v>
      </c>
      <c r="VB35" s="3" t="s">
        <v>127</v>
      </c>
      <c r="VC35" s="3" t="s">
        <v>127</v>
      </c>
      <c r="VD35" s="3" t="s">
        <v>131</v>
      </c>
      <c r="VE35" s="3" t="s">
        <v>127</v>
      </c>
      <c r="VF35" s="3" t="s">
        <v>127</v>
      </c>
      <c r="VG35" s="3" t="s">
        <v>127</v>
      </c>
      <c r="VH35" s="3" t="s">
        <v>127</v>
      </c>
      <c r="VI35" s="3" t="s">
        <v>127</v>
      </c>
      <c r="VJ35" s="3" t="s">
        <v>127</v>
      </c>
      <c r="VK35" s="3" t="s">
        <v>127</v>
      </c>
      <c r="VL35" s="3" t="s">
        <v>127</v>
      </c>
      <c r="VM35" s="3" t="s">
        <v>127</v>
      </c>
      <c r="VN35" s="3" t="s">
        <v>127</v>
      </c>
      <c r="VO35" s="3" t="s">
        <v>127</v>
      </c>
      <c r="VP35" s="3" t="s">
        <v>127</v>
      </c>
      <c r="VQ35" s="3" t="s">
        <v>127</v>
      </c>
      <c r="VR35" s="3" t="s">
        <v>127</v>
      </c>
      <c r="VS35" s="3" t="s">
        <v>127</v>
      </c>
      <c r="VT35" s="3" t="s">
        <v>131</v>
      </c>
      <c r="VU35" s="3" t="s">
        <v>131</v>
      </c>
      <c r="VV35" s="3" t="s">
        <v>131</v>
      </c>
      <c r="VW35" s="3" t="s">
        <v>131</v>
      </c>
      <c r="VX35" s="3" t="s">
        <v>127</v>
      </c>
      <c r="VY35" s="3" t="s">
        <v>131</v>
      </c>
      <c r="VZ35" s="3" t="s">
        <v>131</v>
      </c>
      <c r="WA35" s="3" t="s">
        <v>131</v>
      </c>
      <c r="WB35" s="3" t="s">
        <v>127</v>
      </c>
      <c r="WC35" s="3" t="s">
        <v>127</v>
      </c>
      <c r="WD35" s="3" t="s">
        <v>127</v>
      </c>
      <c r="WE35" s="3" t="s">
        <v>127</v>
      </c>
      <c r="WF35" s="3" t="s">
        <v>127</v>
      </c>
      <c r="WG35" s="3" t="s">
        <v>127</v>
      </c>
      <c r="WH35" s="3" t="s">
        <v>131</v>
      </c>
      <c r="WI35" s="3" t="s">
        <v>131</v>
      </c>
      <c r="WJ35" s="3" t="s">
        <v>131</v>
      </c>
      <c r="WK35" s="3" t="s">
        <v>131</v>
      </c>
      <c r="WL35" s="3" t="s">
        <v>131</v>
      </c>
      <c r="WM35" s="3" t="s">
        <v>131</v>
      </c>
      <c r="WN35" s="3" t="s">
        <v>131</v>
      </c>
      <c r="WO35" s="3" t="s">
        <v>131</v>
      </c>
      <c r="WP35" s="3" t="s">
        <v>131</v>
      </c>
      <c r="WQ35" s="3" t="s">
        <v>127</v>
      </c>
      <c r="WR35" s="3" t="s">
        <v>131</v>
      </c>
      <c r="WS35" s="3" t="s">
        <v>131</v>
      </c>
      <c r="WT35" s="3" t="s">
        <v>127</v>
      </c>
      <c r="WU35" s="3" t="s">
        <v>127</v>
      </c>
      <c r="WV35" s="3" t="s">
        <v>127</v>
      </c>
      <c r="WW35" s="3" t="s">
        <v>127</v>
      </c>
      <c r="WX35" s="3" t="s">
        <v>127</v>
      </c>
      <c r="WY35" s="3" t="s">
        <v>127</v>
      </c>
      <c r="WZ35" s="3" t="s">
        <v>127</v>
      </c>
      <c r="XA35" s="3" t="s">
        <v>127</v>
      </c>
      <c r="XB35" s="3" t="s">
        <v>127</v>
      </c>
      <c r="XC35" s="3" t="s">
        <v>127</v>
      </c>
      <c r="XD35" s="3" t="s">
        <v>127</v>
      </c>
      <c r="XE35" s="3" t="s">
        <v>127</v>
      </c>
      <c r="XF35" s="3" t="s">
        <v>127</v>
      </c>
      <c r="XG35" s="3" t="s">
        <v>127</v>
      </c>
      <c r="XH35" s="3" t="s">
        <v>127</v>
      </c>
      <c r="XI35" s="3" t="s">
        <v>127</v>
      </c>
      <c r="XJ35" s="3" t="s">
        <v>127</v>
      </c>
      <c r="XK35" s="3" t="s">
        <v>127</v>
      </c>
      <c r="XL35" s="3" t="s">
        <v>127</v>
      </c>
      <c r="XM35" s="5" t="s">
        <v>340</v>
      </c>
      <c r="XN35" s="13" t="s">
        <v>353</v>
      </c>
      <c r="XO35" s="3" t="s">
        <v>354</v>
      </c>
      <c r="XP35" s="3" t="s">
        <v>355</v>
      </c>
      <c r="XQ35" s="3" t="s">
        <v>1643</v>
      </c>
      <c r="XR35" s="3" t="s">
        <v>1643</v>
      </c>
      <c r="XS35" s="3" t="s">
        <v>111</v>
      </c>
      <c r="XT35" s="5" t="s">
        <v>1643</v>
      </c>
      <c r="XU35" s="13" t="s">
        <v>111</v>
      </c>
      <c r="XV35" s="3" t="s">
        <v>1643</v>
      </c>
      <c r="XW35" s="3" t="s">
        <v>1643</v>
      </c>
      <c r="XX35" s="3" t="s">
        <v>111</v>
      </c>
      <c r="XY35" s="3" t="s">
        <v>1643</v>
      </c>
      <c r="XZ35" s="3" t="s">
        <v>1643</v>
      </c>
      <c r="YA35" s="3" t="s">
        <v>111</v>
      </c>
      <c r="YB35" s="3" t="s">
        <v>1643</v>
      </c>
      <c r="YC35" s="3" t="s">
        <v>1643</v>
      </c>
      <c r="YD35" s="3" t="s">
        <v>111</v>
      </c>
      <c r="YE35" s="3" t="s">
        <v>1643</v>
      </c>
      <c r="YF35" s="3" t="s">
        <v>1643</v>
      </c>
      <c r="YG35" s="3" t="s">
        <v>1643</v>
      </c>
      <c r="YH35" s="3" t="s">
        <v>111</v>
      </c>
      <c r="YI35" s="3" t="s">
        <v>1643</v>
      </c>
      <c r="YJ35" s="3" t="s">
        <v>1643</v>
      </c>
      <c r="YK35" s="3" t="s">
        <v>111</v>
      </c>
      <c r="YL35" s="3" t="s">
        <v>1643</v>
      </c>
      <c r="YM35" s="3" t="s">
        <v>1643</v>
      </c>
      <c r="YN35" s="3" t="s">
        <v>111</v>
      </c>
      <c r="YO35" s="3" t="s">
        <v>1643</v>
      </c>
      <c r="YP35" s="3" t="s">
        <v>1643</v>
      </c>
      <c r="YQ35" s="3" t="s">
        <v>111</v>
      </c>
      <c r="YR35" s="3" t="s">
        <v>1643</v>
      </c>
      <c r="YS35" s="3" t="s">
        <v>1643</v>
      </c>
      <c r="YT35" s="3" t="s">
        <v>111</v>
      </c>
      <c r="YU35" s="3" t="s">
        <v>1643</v>
      </c>
      <c r="YV35" s="3" t="s">
        <v>1643</v>
      </c>
      <c r="YW35" s="3" t="s">
        <v>111</v>
      </c>
      <c r="YX35" s="3" t="s">
        <v>1643</v>
      </c>
      <c r="YY35" s="3" t="s">
        <v>1643</v>
      </c>
      <c r="YZ35" s="3" t="s">
        <v>1643</v>
      </c>
      <c r="ZA35" s="3" t="s">
        <v>111</v>
      </c>
      <c r="ZB35" s="3" t="s">
        <v>1643</v>
      </c>
      <c r="ZC35" s="3" t="s">
        <v>1643</v>
      </c>
      <c r="ZD35" s="5" t="s">
        <v>1643</v>
      </c>
      <c r="ZE35" s="13"/>
      <c r="ZF35" s="3"/>
      <c r="ZG35" s="5"/>
      <c r="ZH35" s="18" t="s">
        <v>110</v>
      </c>
      <c r="ZI35" s="13" t="s">
        <v>1643</v>
      </c>
      <c r="ZJ35" s="3" t="s">
        <v>484</v>
      </c>
      <c r="ZK35" s="3" t="s">
        <v>1643</v>
      </c>
      <c r="ZL35" s="3" t="s">
        <v>1643</v>
      </c>
      <c r="ZM35" s="3" t="s">
        <v>1643</v>
      </c>
      <c r="ZN35" s="3" t="s">
        <v>495</v>
      </c>
      <c r="ZO35" s="3" t="s">
        <v>496</v>
      </c>
      <c r="ZP35" s="3" t="s">
        <v>1643</v>
      </c>
      <c r="ZQ35" s="3" t="s">
        <v>498</v>
      </c>
      <c r="ZR35" s="5" t="s">
        <v>1643</v>
      </c>
      <c r="ZS35" s="13" t="s">
        <v>110</v>
      </c>
      <c r="ZT35" s="3" t="s">
        <v>110</v>
      </c>
      <c r="ZU35" s="3" t="s">
        <v>110</v>
      </c>
      <c r="ZV35" s="3" t="s">
        <v>110</v>
      </c>
      <c r="ZW35" s="3" t="s">
        <v>110</v>
      </c>
      <c r="ZX35" s="3" t="s">
        <v>1643</v>
      </c>
      <c r="ZY35" s="3" t="s">
        <v>1643</v>
      </c>
      <c r="ZZ35" s="3" t="s">
        <v>1643</v>
      </c>
      <c r="AAA35" s="5" t="s">
        <v>1643</v>
      </c>
      <c r="AAB35" s="13" t="s">
        <v>111</v>
      </c>
      <c r="AAC35" s="5" t="s">
        <v>1643</v>
      </c>
      <c r="AAD35" s="13" t="s">
        <v>527</v>
      </c>
      <c r="AAE35" s="3" t="s">
        <v>110</v>
      </c>
      <c r="AAF35" s="3" t="s">
        <v>110</v>
      </c>
      <c r="AAG35" s="3" t="s">
        <v>111</v>
      </c>
      <c r="AAH35" s="3" t="s">
        <v>111</v>
      </c>
      <c r="AAI35" s="3" t="s">
        <v>111</v>
      </c>
      <c r="AAJ35" s="5" t="s">
        <v>111</v>
      </c>
      <c r="AAK35" s="13" t="s">
        <v>111</v>
      </c>
      <c r="AAL35" s="13" t="s">
        <v>1643</v>
      </c>
      <c r="AAM35" s="3" t="s">
        <v>1643</v>
      </c>
      <c r="AAN35" s="3" t="s">
        <v>1643</v>
      </c>
      <c r="AAO35" s="3" t="s">
        <v>1643</v>
      </c>
      <c r="AAP35" s="3" t="s">
        <v>1643</v>
      </c>
      <c r="AAQ35" s="20"/>
      <c r="AAR35" s="5" t="s">
        <v>1643</v>
      </c>
      <c r="AAS35" s="13" t="s">
        <v>1643</v>
      </c>
      <c r="AAT35" s="3" t="s">
        <v>1643</v>
      </c>
      <c r="AAU35" s="3" t="s">
        <v>1643</v>
      </c>
      <c r="AAV35" s="3" t="s">
        <v>1643</v>
      </c>
      <c r="AAW35" s="3" t="s">
        <v>1643</v>
      </c>
      <c r="AAX35" s="3" t="s">
        <v>1643</v>
      </c>
      <c r="AAY35" s="5" t="s">
        <v>1643</v>
      </c>
      <c r="AAZ35" s="13" t="s">
        <v>1643</v>
      </c>
      <c r="ABA35" s="3" t="s">
        <v>1643</v>
      </c>
      <c r="ABB35" s="3" t="s">
        <v>1643</v>
      </c>
      <c r="ABC35" s="3" t="s">
        <v>1643</v>
      </c>
      <c r="ABD35" s="3" t="s">
        <v>1643</v>
      </c>
      <c r="ABE35" s="3" t="s">
        <v>1643</v>
      </c>
      <c r="ABF35" s="5" t="s">
        <v>1643</v>
      </c>
      <c r="ABG35" s="13" t="s">
        <v>1643</v>
      </c>
      <c r="ABH35" s="3" t="s">
        <v>1643</v>
      </c>
      <c r="ABI35" s="3" t="s">
        <v>1643</v>
      </c>
      <c r="ABJ35" s="3" t="s">
        <v>1643</v>
      </c>
      <c r="ABK35" s="3" t="s">
        <v>1643</v>
      </c>
      <c r="ABL35" s="3" t="s">
        <v>1643</v>
      </c>
      <c r="ABM35" s="5" t="s">
        <v>1643</v>
      </c>
      <c r="ABN35" s="13" t="s">
        <v>1643</v>
      </c>
      <c r="ABO35" s="3" t="s">
        <v>1643</v>
      </c>
      <c r="ABP35" s="3" t="s">
        <v>1643</v>
      </c>
      <c r="ABQ35" s="3" t="s">
        <v>1643</v>
      </c>
      <c r="ABR35" s="3" t="s">
        <v>1643</v>
      </c>
      <c r="ABS35" s="3" t="s">
        <v>1643</v>
      </c>
      <c r="ABT35" s="3" t="s">
        <v>1643</v>
      </c>
      <c r="ABU35" s="3" t="s">
        <v>1643</v>
      </c>
      <c r="ABV35" s="5" t="s">
        <v>1643</v>
      </c>
      <c r="ABW35" s="13" t="s">
        <v>111</v>
      </c>
      <c r="ABX35" s="3" t="s">
        <v>1643</v>
      </c>
      <c r="ABY35" s="3" t="s">
        <v>1643</v>
      </c>
      <c r="ABZ35" s="3" t="s">
        <v>1643</v>
      </c>
      <c r="ACA35" s="3" t="s">
        <v>1643</v>
      </c>
      <c r="ACB35" s="5" t="s">
        <v>1643</v>
      </c>
      <c r="ACC35" s="13" t="s">
        <v>1643</v>
      </c>
      <c r="ACD35" s="3" t="s">
        <v>1643</v>
      </c>
      <c r="ACE35" s="3" t="s">
        <v>1643</v>
      </c>
      <c r="ACF35" s="3" t="s">
        <v>1643</v>
      </c>
      <c r="ACG35" s="5"/>
      <c r="ACH35" s="13" t="s">
        <v>1643</v>
      </c>
      <c r="ACI35" s="3" t="s">
        <v>1643</v>
      </c>
      <c r="ACJ35" s="3" t="s">
        <v>1643</v>
      </c>
      <c r="ACK35" s="3" t="s">
        <v>1643</v>
      </c>
      <c r="ACL35" s="5" t="s">
        <v>1643</v>
      </c>
      <c r="ACM35" s="13" t="s">
        <v>1643</v>
      </c>
      <c r="ACN35" s="3" t="s">
        <v>1643</v>
      </c>
      <c r="ACO35" s="3" t="s">
        <v>1643</v>
      </c>
      <c r="ACP35" s="3" t="s">
        <v>1643</v>
      </c>
      <c r="ACQ35" s="3" t="s">
        <v>1643</v>
      </c>
      <c r="ACR35" s="3" t="s">
        <v>1643</v>
      </c>
      <c r="ACS35" s="3" t="s">
        <v>1643</v>
      </c>
      <c r="ACT35" s="3" t="s">
        <v>1643</v>
      </c>
      <c r="ACU35" s="20" t="s">
        <v>1643</v>
      </c>
      <c r="ACV35" s="13" t="s">
        <v>110</v>
      </c>
      <c r="ACW35" s="3" t="s">
        <v>546</v>
      </c>
      <c r="ACX35" s="3" t="s">
        <v>1643</v>
      </c>
      <c r="ACY35" s="3" t="s">
        <v>1643</v>
      </c>
      <c r="ACZ35" s="3" t="s">
        <v>1643</v>
      </c>
      <c r="ADA35" s="5" t="s">
        <v>545</v>
      </c>
      <c r="ADB35" s="13" t="s">
        <v>1643</v>
      </c>
      <c r="ADC35" s="8" t="s">
        <v>1643</v>
      </c>
      <c r="ADD35" s="3" t="s">
        <v>1643</v>
      </c>
      <c r="ADE35" s="3" t="s">
        <v>1643</v>
      </c>
      <c r="ADF35" s="5" t="s">
        <v>1643</v>
      </c>
      <c r="ADG35" s="13" t="s">
        <v>1643</v>
      </c>
      <c r="ADH35" s="8" t="s">
        <v>1643</v>
      </c>
      <c r="ADI35" s="3" t="s">
        <v>1643</v>
      </c>
      <c r="ADJ35" s="3" t="s">
        <v>1643</v>
      </c>
      <c r="ADK35" s="5" t="s">
        <v>1643</v>
      </c>
      <c r="ADL35" s="13" t="s">
        <v>1643</v>
      </c>
      <c r="ADM35" s="8" t="s">
        <v>1643</v>
      </c>
      <c r="ADN35" s="3" t="s">
        <v>1643</v>
      </c>
      <c r="ADO35" s="3" t="s">
        <v>1643</v>
      </c>
      <c r="ADP35" s="5" t="s">
        <v>1643</v>
      </c>
      <c r="ADQ35" s="13" t="s">
        <v>1643</v>
      </c>
      <c r="ADR35" s="3" t="s">
        <v>1643</v>
      </c>
      <c r="ADS35" s="3" t="s">
        <v>140</v>
      </c>
      <c r="ADT35" s="3" t="s">
        <v>144</v>
      </c>
      <c r="ADU35" s="3" t="s">
        <v>156</v>
      </c>
      <c r="ADV35" s="3" t="s">
        <v>1643</v>
      </c>
      <c r="ADW35" s="3" t="s">
        <v>1643</v>
      </c>
      <c r="ADX35" s="3" t="s">
        <v>1643</v>
      </c>
      <c r="ADY35" s="5" t="s">
        <v>1643</v>
      </c>
      <c r="ADZ35" s="13" t="s">
        <v>1643</v>
      </c>
      <c r="AEA35" s="3" t="s">
        <v>584</v>
      </c>
      <c r="AEB35" s="3" t="s">
        <v>1643</v>
      </c>
      <c r="AEC35" s="3" t="s">
        <v>1643</v>
      </c>
      <c r="AED35" s="3" t="s">
        <v>1643</v>
      </c>
      <c r="AEE35" s="3" t="s">
        <v>1643</v>
      </c>
      <c r="AEF35" s="5" t="s">
        <v>1643</v>
      </c>
      <c r="AEG35" s="13" t="s">
        <v>111</v>
      </c>
      <c r="AEH35" s="3" t="s">
        <v>1643</v>
      </c>
      <c r="AEI35" s="3" t="s">
        <v>111</v>
      </c>
      <c r="AEJ35" s="3" t="s">
        <v>1643</v>
      </c>
      <c r="AEK35" s="5" t="s">
        <v>1643</v>
      </c>
      <c r="AEL35" s="18" t="s">
        <v>1643</v>
      </c>
    </row>
    <row r="36" spans="1:818" ht="58" x14ac:dyDescent="0.35">
      <c r="A36" s="1">
        <v>45619.532534722224</v>
      </c>
      <c r="B36" s="2">
        <v>45619.534131944441</v>
      </c>
      <c r="C36" s="4">
        <v>5</v>
      </c>
      <c r="D36" s="4">
        <v>138</v>
      </c>
      <c r="E36" s="3" t="s">
        <v>1677</v>
      </c>
      <c r="F36" s="2">
        <v>45626.534186643519</v>
      </c>
      <c r="G36" s="3" t="s">
        <v>1722</v>
      </c>
      <c r="H36" s="4">
        <v>1</v>
      </c>
      <c r="I36" s="3" t="s">
        <v>1642</v>
      </c>
      <c r="J36" s="3" t="s">
        <v>1642</v>
      </c>
      <c r="K36" s="3" t="s">
        <v>1642</v>
      </c>
      <c r="L36" s="3" t="s">
        <v>1642</v>
      </c>
      <c r="M36" s="3" t="s">
        <v>1642</v>
      </c>
      <c r="N36" s="3" t="s">
        <v>1642</v>
      </c>
      <c r="O36" s="3" t="s">
        <v>110</v>
      </c>
      <c r="P36" s="3" t="s">
        <v>1643</v>
      </c>
      <c r="Q36" s="3" t="s">
        <v>1643</v>
      </c>
      <c r="R36" s="20" t="s">
        <v>110</v>
      </c>
      <c r="S36" s="389">
        <v>40</v>
      </c>
      <c r="T36" s="388"/>
      <c r="U36" s="3"/>
      <c r="V36" s="3" t="s">
        <v>28</v>
      </c>
      <c r="W36" s="3" t="s">
        <v>111</v>
      </c>
      <c r="X36" s="3" t="s">
        <v>37</v>
      </c>
      <c r="Y36" s="3" t="s">
        <v>70</v>
      </c>
      <c r="Z36" s="3" t="s">
        <v>16</v>
      </c>
      <c r="AA36" s="405">
        <v>50</v>
      </c>
      <c r="AB36" s="3" t="s">
        <v>25</v>
      </c>
      <c r="AC36" s="197" t="s">
        <v>1643</v>
      </c>
      <c r="AD36" s="3" t="s">
        <v>1643</v>
      </c>
      <c r="AE36" s="13" t="s">
        <v>1643</v>
      </c>
      <c r="AF36" s="20" t="s">
        <v>1643</v>
      </c>
      <c r="AG36" s="18" t="s">
        <v>1643</v>
      </c>
      <c r="AH36" s="13"/>
      <c r="AI36" s="31"/>
      <c r="AJ36" s="13" t="s">
        <v>1643</v>
      </c>
      <c r="AK36" s="3" t="s">
        <v>1643</v>
      </c>
      <c r="AL36" s="3" t="s">
        <v>1643</v>
      </c>
      <c r="AM36" s="3" t="s">
        <v>1643</v>
      </c>
      <c r="AN36" s="3" t="s">
        <v>1643</v>
      </c>
      <c r="AO36" s="3" t="s">
        <v>1643</v>
      </c>
      <c r="AP36" s="3" t="s">
        <v>1643</v>
      </c>
      <c r="AQ36" s="3" t="s">
        <v>1643</v>
      </c>
      <c r="AR36" s="3" t="s">
        <v>1643</v>
      </c>
      <c r="AS36" s="3" t="s">
        <v>1643</v>
      </c>
      <c r="AT36" s="3" t="s">
        <v>1643</v>
      </c>
      <c r="AU36" s="3" t="s">
        <v>1643</v>
      </c>
      <c r="AV36" s="3" t="s">
        <v>1643</v>
      </c>
      <c r="AW36" s="3" t="s">
        <v>1643</v>
      </c>
      <c r="AX36" s="3" t="s">
        <v>1643</v>
      </c>
      <c r="AY36" s="3" t="s">
        <v>1643</v>
      </c>
      <c r="AZ36" s="3" t="s">
        <v>1643</v>
      </c>
      <c r="BA36" s="3" t="s">
        <v>1643</v>
      </c>
      <c r="BB36" s="3" t="s">
        <v>1643</v>
      </c>
      <c r="BC36" s="3" t="s">
        <v>1643</v>
      </c>
      <c r="BD36" s="3" t="s">
        <v>1643</v>
      </c>
      <c r="BE36" s="3" t="s">
        <v>1643</v>
      </c>
      <c r="BF36" s="3" t="s">
        <v>1643</v>
      </c>
      <c r="BG36" s="3" t="s">
        <v>1643</v>
      </c>
      <c r="BH36" s="3" t="s">
        <v>1643</v>
      </c>
      <c r="BI36" s="3" t="s">
        <v>1643</v>
      </c>
      <c r="BJ36" s="3" t="s">
        <v>1643</v>
      </c>
      <c r="BK36" s="3" t="s">
        <v>1643</v>
      </c>
      <c r="BL36" s="3" t="s">
        <v>1643</v>
      </c>
      <c r="BM36" s="3" t="s">
        <v>1643</v>
      </c>
      <c r="BN36" s="3" t="s">
        <v>1643</v>
      </c>
      <c r="BO36" s="3" t="s">
        <v>1643</v>
      </c>
      <c r="BP36" s="3" t="s">
        <v>1643</v>
      </c>
      <c r="BQ36" s="3" t="s">
        <v>1643</v>
      </c>
      <c r="BR36" s="3" t="s">
        <v>1643</v>
      </c>
      <c r="BS36" s="3" t="s">
        <v>1643</v>
      </c>
      <c r="BT36" s="3" t="s">
        <v>1643</v>
      </c>
      <c r="BU36" s="3" t="s">
        <v>1643</v>
      </c>
      <c r="BV36" s="3" t="s">
        <v>1643</v>
      </c>
      <c r="BW36" s="3" t="s">
        <v>1643</v>
      </c>
      <c r="BX36" s="3" t="s">
        <v>1643</v>
      </c>
      <c r="BY36" s="3" t="s">
        <v>1643</v>
      </c>
      <c r="BZ36" s="20" t="s">
        <v>1643</v>
      </c>
      <c r="CA36" s="8" t="s">
        <v>1643</v>
      </c>
      <c r="CB36" s="3" t="s">
        <v>1643</v>
      </c>
      <c r="CC36" s="3" t="s">
        <v>1643</v>
      </c>
      <c r="CD36" s="3" t="s">
        <v>1643</v>
      </c>
      <c r="CE36" s="3" t="s">
        <v>1643</v>
      </c>
      <c r="CF36" s="3" t="s">
        <v>1643</v>
      </c>
      <c r="CG36" s="3" t="s">
        <v>1643</v>
      </c>
      <c r="CH36" s="3" t="s">
        <v>1643</v>
      </c>
      <c r="CI36" s="3" t="s">
        <v>1643</v>
      </c>
      <c r="CJ36" s="3" t="s">
        <v>1643</v>
      </c>
      <c r="CK36" s="3" t="s">
        <v>1643</v>
      </c>
      <c r="CL36" s="3" t="s">
        <v>1643</v>
      </c>
      <c r="CM36" s="3" t="s">
        <v>1643</v>
      </c>
      <c r="CN36" s="3" t="s">
        <v>1643</v>
      </c>
      <c r="CO36" s="3" t="s">
        <v>1643</v>
      </c>
      <c r="CP36" s="5" t="s">
        <v>1643</v>
      </c>
      <c r="CQ36" s="13" t="s">
        <v>1643</v>
      </c>
      <c r="CR36" s="3" t="s">
        <v>1643</v>
      </c>
      <c r="CS36" s="3" t="s">
        <v>1643</v>
      </c>
      <c r="CT36" s="3" t="s">
        <v>1643</v>
      </c>
      <c r="CU36" s="3" t="s">
        <v>1643</v>
      </c>
      <c r="CV36" s="3" t="s">
        <v>1643</v>
      </c>
      <c r="CW36" s="3" t="s">
        <v>1643</v>
      </c>
      <c r="CX36" s="5" t="s">
        <v>1643</v>
      </c>
      <c r="CY36" s="13" t="s">
        <v>1643</v>
      </c>
      <c r="CZ36" s="3" t="s">
        <v>1643</v>
      </c>
      <c r="DA36" s="3" t="s">
        <v>1643</v>
      </c>
      <c r="DB36" s="3" t="s">
        <v>1643</v>
      </c>
      <c r="DC36" s="3" t="s">
        <v>1643</v>
      </c>
      <c r="DD36" s="3" t="s">
        <v>1643</v>
      </c>
      <c r="DE36" s="3" t="s">
        <v>1643</v>
      </c>
      <c r="DF36" s="5" t="s">
        <v>1643</v>
      </c>
      <c r="DG36" s="13" t="s">
        <v>1643</v>
      </c>
      <c r="DH36" s="3" t="s">
        <v>1643</v>
      </c>
      <c r="DI36" s="3" t="s">
        <v>1643</v>
      </c>
      <c r="DJ36" s="5" t="s">
        <v>1643</v>
      </c>
      <c r="DK36" s="13" t="s">
        <v>1643</v>
      </c>
      <c r="DL36" s="3" t="s">
        <v>1643</v>
      </c>
      <c r="DM36" s="3" t="s">
        <v>1643</v>
      </c>
      <c r="DN36" s="5" t="s">
        <v>1643</v>
      </c>
      <c r="DO36" s="13" t="s">
        <v>1643</v>
      </c>
      <c r="DP36" s="5" t="s">
        <v>1643</v>
      </c>
      <c r="DQ36" s="13" t="s">
        <v>1643</v>
      </c>
      <c r="DR36" s="3" t="s">
        <v>1643</v>
      </c>
      <c r="DS36" s="3" t="s">
        <v>1643</v>
      </c>
      <c r="DT36" s="5" t="s">
        <v>1643</v>
      </c>
      <c r="DU36" s="13" t="s">
        <v>1643</v>
      </c>
      <c r="DV36" s="3" t="s">
        <v>1643</v>
      </c>
      <c r="DW36" s="3" t="s">
        <v>1643</v>
      </c>
      <c r="DX36" s="3" t="s">
        <v>1643</v>
      </c>
      <c r="DY36" s="5" t="s">
        <v>1643</v>
      </c>
      <c r="DZ36" s="13" t="s">
        <v>1643</v>
      </c>
      <c r="EA36" s="3" t="s">
        <v>1643</v>
      </c>
      <c r="EB36" s="3" t="s">
        <v>1643</v>
      </c>
      <c r="EC36" s="3" t="s">
        <v>1643</v>
      </c>
      <c r="ED36" s="3" t="s">
        <v>1643</v>
      </c>
      <c r="EE36" s="3" t="s">
        <v>1643</v>
      </c>
      <c r="EF36" s="5" t="s">
        <v>1643</v>
      </c>
      <c r="EG36" s="13" t="s">
        <v>1643</v>
      </c>
      <c r="EH36" s="3" t="s">
        <v>1643</v>
      </c>
      <c r="EI36" s="3" t="s">
        <v>1643</v>
      </c>
      <c r="EJ36" s="3" t="s">
        <v>1643</v>
      </c>
      <c r="EK36" s="3" t="s">
        <v>1643</v>
      </c>
      <c r="EL36" s="20" t="s">
        <v>1643</v>
      </c>
      <c r="EM36" s="13" t="s">
        <v>1643</v>
      </c>
      <c r="EN36" s="3" t="s">
        <v>1643</v>
      </c>
      <c r="EO36" s="3" t="s">
        <v>1643</v>
      </c>
      <c r="EP36" s="3" t="s">
        <v>1643</v>
      </c>
      <c r="EQ36" s="3" t="s">
        <v>1643</v>
      </c>
      <c r="ER36" s="3" t="s">
        <v>1643</v>
      </c>
      <c r="ES36" s="3" t="s">
        <v>1643</v>
      </c>
      <c r="ET36" s="3" t="s">
        <v>1643</v>
      </c>
      <c r="EU36" s="3" t="s">
        <v>1643</v>
      </c>
      <c r="EV36" s="3" t="s">
        <v>1643</v>
      </c>
      <c r="EW36" s="3" t="s">
        <v>1643</v>
      </c>
      <c r="EX36" s="3" t="s">
        <v>1643</v>
      </c>
      <c r="EY36" s="3" t="s">
        <v>1643</v>
      </c>
      <c r="EZ36" s="5" t="s">
        <v>1643</v>
      </c>
      <c r="FA36" s="8" t="s">
        <v>1643</v>
      </c>
      <c r="FB36" s="3" t="s">
        <v>1643</v>
      </c>
      <c r="FC36" s="3" t="s">
        <v>1643</v>
      </c>
      <c r="FD36" s="3" t="s">
        <v>1643</v>
      </c>
      <c r="FE36" s="3" t="s">
        <v>1643</v>
      </c>
      <c r="FF36" s="3" t="s">
        <v>1643</v>
      </c>
      <c r="FG36" s="3" t="s">
        <v>1643</v>
      </c>
      <c r="FH36" s="3" t="s">
        <v>1643</v>
      </c>
      <c r="FI36" s="5" t="s">
        <v>1643</v>
      </c>
      <c r="FJ36" s="8" t="s">
        <v>1643</v>
      </c>
      <c r="FK36" s="3" t="s">
        <v>1643</v>
      </c>
      <c r="FL36" s="3" t="s">
        <v>1643</v>
      </c>
      <c r="FM36" s="5" t="s">
        <v>1643</v>
      </c>
      <c r="FN36" s="8" t="s">
        <v>1643</v>
      </c>
      <c r="FO36" s="3" t="s">
        <v>1643</v>
      </c>
      <c r="FP36" s="3" t="s">
        <v>1643</v>
      </c>
      <c r="FQ36" s="5" t="s">
        <v>1643</v>
      </c>
      <c r="FR36" s="16" t="s">
        <v>1643</v>
      </c>
      <c r="FS36" s="13" t="s">
        <v>1643</v>
      </c>
      <c r="FT36" s="3" t="s">
        <v>1643</v>
      </c>
      <c r="FU36" s="3" t="s">
        <v>1643</v>
      </c>
      <c r="FV36" s="3" t="s">
        <v>1643</v>
      </c>
      <c r="FW36" s="20" t="s">
        <v>1643</v>
      </c>
      <c r="FX36" s="13" t="s">
        <v>1643</v>
      </c>
      <c r="FY36" s="3" t="s">
        <v>1643</v>
      </c>
      <c r="FZ36" s="3" t="s">
        <v>1643</v>
      </c>
      <c r="GA36" s="3" t="s">
        <v>1643</v>
      </c>
      <c r="GB36" s="3" t="s">
        <v>1643</v>
      </c>
      <c r="GC36" s="3" t="s">
        <v>1643</v>
      </c>
      <c r="GD36" s="3" t="s">
        <v>1643</v>
      </c>
      <c r="GE36" s="3" t="s">
        <v>1643</v>
      </c>
      <c r="GF36" s="3" t="s">
        <v>1643</v>
      </c>
      <c r="GG36" s="3" t="s">
        <v>1643</v>
      </c>
      <c r="GH36" s="20" t="s">
        <v>1643</v>
      </c>
      <c r="GI36" s="18" t="s">
        <v>1643</v>
      </c>
      <c r="GJ36" s="8" t="s">
        <v>1643</v>
      </c>
      <c r="GK36" s="3" t="s">
        <v>1643</v>
      </c>
      <c r="GL36" s="3" t="s">
        <v>1643</v>
      </c>
      <c r="GM36" s="3" t="s">
        <v>1643</v>
      </c>
      <c r="GN36" s="3" t="s">
        <v>1643</v>
      </c>
      <c r="GO36" s="3" t="s">
        <v>1643</v>
      </c>
      <c r="GP36" s="3" t="s">
        <v>1643</v>
      </c>
      <c r="GQ36" s="3" t="s">
        <v>1643</v>
      </c>
      <c r="GR36" s="3" t="s">
        <v>1643</v>
      </c>
      <c r="GS36" s="20" t="s">
        <v>1643</v>
      </c>
      <c r="GT36" s="13" t="s">
        <v>1643</v>
      </c>
      <c r="GU36" s="3" t="s">
        <v>1643</v>
      </c>
      <c r="GV36" s="3" t="s">
        <v>1643</v>
      </c>
      <c r="GW36" s="3" t="s">
        <v>1643</v>
      </c>
      <c r="GX36" s="3" t="s">
        <v>1643</v>
      </c>
      <c r="GY36" s="3" t="s">
        <v>1643</v>
      </c>
      <c r="GZ36" s="3" t="s">
        <v>1643</v>
      </c>
      <c r="HA36" s="3" t="s">
        <v>1643</v>
      </c>
      <c r="HB36" s="3" t="s">
        <v>1643</v>
      </c>
      <c r="HC36" s="3" t="s">
        <v>1643</v>
      </c>
      <c r="HD36" s="3" t="s">
        <v>1643</v>
      </c>
      <c r="HE36" s="3" t="s">
        <v>1643</v>
      </c>
      <c r="HF36" s="3" t="s">
        <v>1643</v>
      </c>
      <c r="HG36" s="3" t="s">
        <v>1643</v>
      </c>
      <c r="HH36" s="3" t="s">
        <v>1643</v>
      </c>
      <c r="HI36" s="5" t="s">
        <v>1643</v>
      </c>
      <c r="HJ36" s="13" t="s">
        <v>1643</v>
      </c>
      <c r="HK36" s="3" t="s">
        <v>1643</v>
      </c>
      <c r="HL36" s="3" t="s">
        <v>1643</v>
      </c>
      <c r="HM36" s="3" t="s">
        <v>1643</v>
      </c>
      <c r="HN36" s="3" t="s">
        <v>1643</v>
      </c>
      <c r="HO36" s="3" t="s">
        <v>1643</v>
      </c>
      <c r="HP36" s="3" t="s">
        <v>1643</v>
      </c>
      <c r="HQ36" s="5" t="s">
        <v>1643</v>
      </c>
      <c r="HR36" s="13" t="s">
        <v>1643</v>
      </c>
      <c r="HS36" s="3" t="s">
        <v>1643</v>
      </c>
      <c r="HT36" s="3" t="s">
        <v>1643</v>
      </c>
      <c r="HU36" s="3" t="s">
        <v>1643</v>
      </c>
      <c r="HV36" s="3" t="s">
        <v>1643</v>
      </c>
      <c r="HW36" s="3" t="s">
        <v>1643</v>
      </c>
      <c r="HX36" s="3" t="s">
        <v>1643</v>
      </c>
      <c r="HY36" s="3" t="s">
        <v>1643</v>
      </c>
      <c r="HZ36" s="3" t="s">
        <v>1643</v>
      </c>
      <c r="IA36" s="3" t="s">
        <v>1643</v>
      </c>
      <c r="IB36" s="5" t="s">
        <v>1643</v>
      </c>
      <c r="IC36" s="13" t="s">
        <v>1643</v>
      </c>
      <c r="ID36" s="3" t="s">
        <v>1643</v>
      </c>
      <c r="IE36" s="3" t="s">
        <v>1643</v>
      </c>
      <c r="IF36" s="3" t="s">
        <v>1643</v>
      </c>
      <c r="IG36" s="3" t="s">
        <v>1643</v>
      </c>
      <c r="IH36" s="3" t="s">
        <v>1643</v>
      </c>
      <c r="II36" s="3" t="s">
        <v>1643</v>
      </c>
      <c r="IJ36" s="3" t="s">
        <v>1643</v>
      </c>
      <c r="IK36" s="3" t="s">
        <v>1643</v>
      </c>
      <c r="IL36" s="3" t="s">
        <v>1643</v>
      </c>
      <c r="IM36" s="3" t="s">
        <v>1643</v>
      </c>
      <c r="IN36" s="3" t="s">
        <v>1643</v>
      </c>
      <c r="IO36" s="3" t="s">
        <v>1643</v>
      </c>
      <c r="IP36" s="3" t="s">
        <v>1643</v>
      </c>
      <c r="IQ36" s="3" t="s">
        <v>1643</v>
      </c>
      <c r="IR36" s="3" t="s">
        <v>1643</v>
      </c>
      <c r="IS36" s="3" t="s">
        <v>1643</v>
      </c>
      <c r="IT36" s="3" t="s">
        <v>1643</v>
      </c>
      <c r="IU36" s="3" t="s">
        <v>1643</v>
      </c>
      <c r="IV36" s="3" t="s">
        <v>1643</v>
      </c>
      <c r="IW36" s="3" t="s">
        <v>1643</v>
      </c>
      <c r="IX36" s="3" t="s">
        <v>1643</v>
      </c>
      <c r="IY36" s="3" t="s">
        <v>1643</v>
      </c>
      <c r="IZ36" s="3" t="s">
        <v>1643</v>
      </c>
      <c r="JA36" s="3" t="s">
        <v>1643</v>
      </c>
      <c r="JB36" s="3" t="s">
        <v>1643</v>
      </c>
      <c r="JC36" s="3" t="s">
        <v>1643</v>
      </c>
      <c r="JD36" s="3" t="s">
        <v>1643</v>
      </c>
      <c r="JE36" s="3" t="s">
        <v>1643</v>
      </c>
      <c r="JF36" s="3" t="s">
        <v>1643</v>
      </c>
      <c r="JG36" s="3" t="s">
        <v>1643</v>
      </c>
      <c r="JH36" s="3" t="s">
        <v>1643</v>
      </c>
      <c r="JI36" s="3" t="s">
        <v>1643</v>
      </c>
      <c r="JJ36" s="3" t="s">
        <v>1643</v>
      </c>
      <c r="JK36" s="3" t="s">
        <v>1643</v>
      </c>
      <c r="JL36" s="3" t="s">
        <v>1643</v>
      </c>
      <c r="JM36" s="3" t="s">
        <v>1643</v>
      </c>
      <c r="JN36" s="3" t="s">
        <v>1643</v>
      </c>
      <c r="JO36" s="3" t="s">
        <v>1643</v>
      </c>
      <c r="JP36" s="3" t="s">
        <v>1643</v>
      </c>
      <c r="JQ36" s="3" t="s">
        <v>1643</v>
      </c>
      <c r="JR36" s="3" t="s">
        <v>1643</v>
      </c>
      <c r="JS36" s="3" t="s">
        <v>1643</v>
      </c>
      <c r="JT36" s="3" t="s">
        <v>1643</v>
      </c>
      <c r="JU36" s="3" t="s">
        <v>1643</v>
      </c>
      <c r="JV36" s="3" t="s">
        <v>1643</v>
      </c>
      <c r="JW36" s="3" t="s">
        <v>1643</v>
      </c>
      <c r="JX36" s="3" t="s">
        <v>1643</v>
      </c>
      <c r="JY36" s="3" t="s">
        <v>1643</v>
      </c>
      <c r="JZ36" s="3" t="s">
        <v>1643</v>
      </c>
      <c r="KA36" s="3" t="s">
        <v>1643</v>
      </c>
      <c r="KB36" s="3" t="s">
        <v>1643</v>
      </c>
      <c r="KC36" s="3" t="s">
        <v>1643</v>
      </c>
      <c r="KD36" s="3" t="s">
        <v>1643</v>
      </c>
      <c r="KE36" s="3" t="s">
        <v>1643</v>
      </c>
      <c r="KF36" s="3" t="s">
        <v>1643</v>
      </c>
      <c r="KG36" s="3" t="s">
        <v>1643</v>
      </c>
      <c r="KH36" s="3" t="s">
        <v>1643</v>
      </c>
      <c r="KI36" s="3" t="s">
        <v>1643</v>
      </c>
      <c r="KJ36" s="3" t="s">
        <v>1643</v>
      </c>
      <c r="KK36" s="3" t="s">
        <v>1643</v>
      </c>
      <c r="KL36" s="3" t="s">
        <v>1643</v>
      </c>
      <c r="KM36" s="3" t="s">
        <v>1643</v>
      </c>
      <c r="KN36" s="3" t="s">
        <v>1643</v>
      </c>
      <c r="KO36" s="5" t="s">
        <v>1643</v>
      </c>
      <c r="KP36" s="8" t="s">
        <v>1643</v>
      </c>
      <c r="KQ36" s="3" t="s">
        <v>1643</v>
      </c>
      <c r="KR36" s="3" t="s">
        <v>1643</v>
      </c>
      <c r="KS36" s="3" t="s">
        <v>1643</v>
      </c>
      <c r="KT36" s="3" t="s">
        <v>1643</v>
      </c>
      <c r="KU36" s="3" t="s">
        <v>1643</v>
      </c>
      <c r="KV36" s="20" t="s">
        <v>1643</v>
      </c>
      <c r="KW36" s="13" t="s">
        <v>1643</v>
      </c>
      <c r="KX36" s="3" t="s">
        <v>1643</v>
      </c>
      <c r="KY36" s="3" t="s">
        <v>1643</v>
      </c>
      <c r="KZ36" s="3" t="s">
        <v>1643</v>
      </c>
      <c r="LA36" s="3" t="s">
        <v>1643</v>
      </c>
      <c r="LB36" s="3" t="s">
        <v>1643</v>
      </c>
      <c r="LC36" s="3" t="s">
        <v>1643</v>
      </c>
      <c r="LD36" s="3" t="s">
        <v>1643</v>
      </c>
      <c r="LE36" s="3" t="s">
        <v>1643</v>
      </c>
      <c r="LF36" s="3" t="s">
        <v>1643</v>
      </c>
      <c r="LG36" s="3" t="s">
        <v>1643</v>
      </c>
      <c r="LH36" s="3" t="s">
        <v>1643</v>
      </c>
      <c r="LI36" s="3" t="s">
        <v>1643</v>
      </c>
      <c r="LJ36" s="3" t="s">
        <v>1643</v>
      </c>
      <c r="LK36" s="3" t="s">
        <v>1643</v>
      </c>
      <c r="LL36" s="3" t="s">
        <v>1643</v>
      </c>
      <c r="LM36" s="3" t="s">
        <v>1643</v>
      </c>
      <c r="LN36" s="3" t="s">
        <v>1643</v>
      </c>
      <c r="LO36" s="3" t="s">
        <v>1643</v>
      </c>
      <c r="LP36" s="3" t="s">
        <v>1643</v>
      </c>
      <c r="LQ36" s="3" t="s">
        <v>1643</v>
      </c>
      <c r="LR36" s="3" t="s">
        <v>1643</v>
      </c>
      <c r="LS36" s="3" t="s">
        <v>1643</v>
      </c>
      <c r="LT36" s="3" t="s">
        <v>1643</v>
      </c>
      <c r="LU36" s="3" t="s">
        <v>1643</v>
      </c>
      <c r="LV36" s="3" t="s">
        <v>1643</v>
      </c>
      <c r="LW36" s="3" t="s">
        <v>1643</v>
      </c>
      <c r="LX36" s="3" t="s">
        <v>1643</v>
      </c>
      <c r="LY36" s="3" t="s">
        <v>1643</v>
      </c>
      <c r="LZ36" s="3" t="s">
        <v>1643</v>
      </c>
      <c r="MA36" s="3" t="s">
        <v>1643</v>
      </c>
      <c r="MB36" s="3" t="s">
        <v>1643</v>
      </c>
      <c r="MC36" s="3" t="s">
        <v>1643</v>
      </c>
      <c r="MD36" s="3" t="s">
        <v>1643</v>
      </c>
      <c r="ME36" s="3" t="s">
        <v>1643</v>
      </c>
      <c r="MF36" s="20" t="s">
        <v>1643</v>
      </c>
      <c r="MG36" s="13"/>
      <c r="MH36" s="3"/>
      <c r="MI36" s="5"/>
      <c r="MJ36" s="18" t="s">
        <v>1643</v>
      </c>
      <c r="MK36" s="13" t="s">
        <v>1643</v>
      </c>
      <c r="ML36" s="3" t="s">
        <v>1643</v>
      </c>
      <c r="MM36" s="3" t="s">
        <v>1643</v>
      </c>
      <c r="MN36" s="3" t="s">
        <v>1643</v>
      </c>
      <c r="MO36" s="3" t="s">
        <v>1643</v>
      </c>
      <c r="MP36" s="3" t="s">
        <v>1643</v>
      </c>
      <c r="MQ36" s="3" t="s">
        <v>1643</v>
      </c>
      <c r="MR36" s="3" t="s">
        <v>1643</v>
      </c>
      <c r="MS36" s="3" t="s">
        <v>1643</v>
      </c>
      <c r="MT36" s="5" t="s">
        <v>1643</v>
      </c>
      <c r="MU36" s="8" t="s">
        <v>1643</v>
      </c>
      <c r="MV36" s="3" t="s">
        <v>1643</v>
      </c>
      <c r="MW36" s="3" t="s">
        <v>1643</v>
      </c>
      <c r="MX36" s="3" t="s">
        <v>1643</v>
      </c>
      <c r="MY36" s="20" t="s">
        <v>1643</v>
      </c>
      <c r="MZ36" s="13" t="s">
        <v>1643</v>
      </c>
      <c r="NA36" s="5" t="s">
        <v>1643</v>
      </c>
      <c r="NB36" s="13" t="s">
        <v>1643</v>
      </c>
      <c r="NC36" s="5" t="s">
        <v>1643</v>
      </c>
      <c r="ND36" s="13" t="s">
        <v>1643</v>
      </c>
      <c r="NE36" s="3" t="s">
        <v>1643</v>
      </c>
      <c r="NF36" s="3" t="s">
        <v>1643</v>
      </c>
      <c r="NG36" s="3" t="s">
        <v>1643</v>
      </c>
      <c r="NH36" s="3" t="s">
        <v>1643</v>
      </c>
      <c r="NI36" s="5" t="s">
        <v>1643</v>
      </c>
      <c r="NJ36" s="13" t="s">
        <v>1643</v>
      </c>
      <c r="NK36" s="3"/>
      <c r="NL36" s="3" t="s">
        <v>1643</v>
      </c>
      <c r="NM36" s="3" t="s">
        <v>1643</v>
      </c>
      <c r="NN36" s="3" t="s">
        <v>1643</v>
      </c>
      <c r="NO36" s="3" t="s">
        <v>1643</v>
      </c>
      <c r="NP36" s="3" t="s">
        <v>1643</v>
      </c>
      <c r="NQ36" s="5" t="s">
        <v>1643</v>
      </c>
      <c r="NR36" s="8" t="s">
        <v>1643</v>
      </c>
      <c r="NS36" s="8" t="s">
        <v>1643</v>
      </c>
      <c r="NT36" s="3" t="s">
        <v>1643</v>
      </c>
      <c r="NU36" s="3" t="s">
        <v>1643</v>
      </c>
      <c r="NV36" s="3" t="s">
        <v>1643</v>
      </c>
      <c r="NW36" s="3" t="s">
        <v>1643</v>
      </c>
      <c r="NX36" s="5" t="s">
        <v>1643</v>
      </c>
      <c r="NY36" s="13" t="s">
        <v>1643</v>
      </c>
      <c r="NZ36" s="8" t="s">
        <v>1643</v>
      </c>
      <c r="OA36" s="3" t="s">
        <v>1643</v>
      </c>
      <c r="OB36" s="3" t="s">
        <v>1643</v>
      </c>
      <c r="OC36" s="3" t="s">
        <v>1643</v>
      </c>
      <c r="OD36" s="3" t="s">
        <v>1643</v>
      </c>
      <c r="OE36" s="5" t="s">
        <v>1643</v>
      </c>
      <c r="OF36" s="13" t="s">
        <v>1643</v>
      </c>
      <c r="OG36" s="8" t="s">
        <v>1643</v>
      </c>
      <c r="OH36" s="3" t="s">
        <v>1643</v>
      </c>
      <c r="OI36" s="3" t="s">
        <v>1643</v>
      </c>
      <c r="OJ36" s="3" t="s">
        <v>1643</v>
      </c>
      <c r="OK36" s="3" t="s">
        <v>1643</v>
      </c>
      <c r="OL36" s="20" t="s">
        <v>1643</v>
      </c>
      <c r="OM36" s="13" t="s">
        <v>1643</v>
      </c>
      <c r="ON36" s="3" t="s">
        <v>1643</v>
      </c>
      <c r="OO36" s="3" t="s">
        <v>1643</v>
      </c>
      <c r="OP36" s="3" t="s">
        <v>1643</v>
      </c>
      <c r="OQ36" s="3" t="s">
        <v>1643</v>
      </c>
      <c r="OR36" s="3" t="s">
        <v>1643</v>
      </c>
      <c r="OS36" s="3" t="s">
        <v>1643</v>
      </c>
      <c r="OT36" s="3" t="s">
        <v>1643</v>
      </c>
      <c r="OU36" s="20" t="s">
        <v>1643</v>
      </c>
      <c r="OV36" s="13" t="s">
        <v>1643</v>
      </c>
      <c r="OW36" s="3"/>
      <c r="OX36" s="3" t="s">
        <v>1643</v>
      </c>
      <c r="OY36" s="3" t="s">
        <v>1643</v>
      </c>
      <c r="OZ36" s="3" t="s">
        <v>1643</v>
      </c>
      <c r="PA36" s="5" t="s">
        <v>1643</v>
      </c>
      <c r="PB36" s="8" t="s">
        <v>1643</v>
      </c>
      <c r="PC36" s="8" t="s">
        <v>1643</v>
      </c>
      <c r="PD36" s="3" t="s">
        <v>1643</v>
      </c>
      <c r="PE36" s="3" t="s">
        <v>1643</v>
      </c>
      <c r="PF36" s="5" t="s">
        <v>1643</v>
      </c>
      <c r="PG36" s="13" t="s">
        <v>1643</v>
      </c>
      <c r="PH36" s="3" t="s">
        <v>1643</v>
      </c>
      <c r="PI36" s="3" t="s">
        <v>1643</v>
      </c>
      <c r="PJ36" s="3" t="s">
        <v>1643</v>
      </c>
      <c r="PK36" s="3" t="s">
        <v>1643</v>
      </c>
      <c r="PL36" s="3" t="s">
        <v>1643</v>
      </c>
      <c r="PM36" s="3" t="s">
        <v>1643</v>
      </c>
      <c r="PN36" s="3" t="s">
        <v>1643</v>
      </c>
      <c r="PO36" s="20" t="s">
        <v>1643</v>
      </c>
      <c r="PP36" s="13" t="s">
        <v>1643</v>
      </c>
      <c r="PQ36" s="3" t="s">
        <v>1643</v>
      </c>
      <c r="PR36" s="3" t="s">
        <v>1643</v>
      </c>
      <c r="PS36" s="3" t="s">
        <v>1643</v>
      </c>
      <c r="PT36" s="3" t="s">
        <v>1643</v>
      </c>
      <c r="PU36" s="5" t="s">
        <v>1643</v>
      </c>
      <c r="PV36" s="13" t="s">
        <v>1643</v>
      </c>
      <c r="PW36" s="3" t="s">
        <v>1643</v>
      </c>
      <c r="PX36" s="3" t="s">
        <v>1643</v>
      </c>
      <c r="PY36" s="3" t="s">
        <v>1643</v>
      </c>
      <c r="PZ36" s="5" t="s">
        <v>1643</v>
      </c>
      <c r="QA36" s="13" t="s">
        <v>1643</v>
      </c>
      <c r="QB36" s="3" t="s">
        <v>1643</v>
      </c>
      <c r="QC36" s="3" t="s">
        <v>1643</v>
      </c>
      <c r="QD36" s="3" t="s">
        <v>1643</v>
      </c>
      <c r="QE36" s="3" t="s">
        <v>1643</v>
      </c>
      <c r="QF36" s="3" t="s">
        <v>1643</v>
      </c>
      <c r="QG36" s="3" t="s">
        <v>1643</v>
      </c>
      <c r="QH36" s="3" t="s">
        <v>1643</v>
      </c>
      <c r="QI36" s="5" t="s">
        <v>1643</v>
      </c>
      <c r="QJ36" s="13" t="s">
        <v>1643</v>
      </c>
      <c r="QK36" s="3" t="s">
        <v>1643</v>
      </c>
      <c r="QL36" s="3" t="s">
        <v>1643</v>
      </c>
      <c r="QM36" s="3" t="s">
        <v>1643</v>
      </c>
      <c r="QN36" s="3" t="s">
        <v>1643</v>
      </c>
      <c r="QO36" s="3" t="s">
        <v>1643</v>
      </c>
      <c r="QP36" s="20" t="s">
        <v>1643</v>
      </c>
      <c r="QQ36" s="13" t="s">
        <v>1643</v>
      </c>
      <c r="QR36" s="3" t="s">
        <v>1643</v>
      </c>
      <c r="QS36" s="3" t="s">
        <v>1643</v>
      </c>
      <c r="QT36" s="3" t="s">
        <v>1643</v>
      </c>
      <c r="QU36" s="20" t="s">
        <v>1643</v>
      </c>
      <c r="QV36" s="16" t="s">
        <v>1643</v>
      </c>
      <c r="QW36" s="13" t="s">
        <v>1643</v>
      </c>
      <c r="QX36" s="3" t="s">
        <v>1643</v>
      </c>
      <c r="QY36" s="3" t="s">
        <v>1643</v>
      </c>
      <c r="QZ36" s="3" t="s">
        <v>1643</v>
      </c>
      <c r="RA36" s="3" t="s">
        <v>1643</v>
      </c>
      <c r="RB36" s="3" t="s">
        <v>1643</v>
      </c>
      <c r="RC36" s="3" t="s">
        <v>1643</v>
      </c>
      <c r="RD36" s="3" t="s">
        <v>1643</v>
      </c>
      <c r="RE36" s="3" t="s">
        <v>1643</v>
      </c>
      <c r="RF36" s="3" t="s">
        <v>1643</v>
      </c>
      <c r="RG36" s="3" t="s">
        <v>1643</v>
      </c>
      <c r="RH36" s="3" t="s">
        <v>1643</v>
      </c>
      <c r="RI36" s="3" t="s">
        <v>1643</v>
      </c>
      <c r="RJ36" s="3" t="s">
        <v>1643</v>
      </c>
      <c r="RK36" s="3" t="s">
        <v>1643</v>
      </c>
      <c r="RL36" s="3" t="s">
        <v>1643</v>
      </c>
      <c r="RM36" s="3" t="s">
        <v>1643</v>
      </c>
      <c r="RN36" s="3" t="s">
        <v>1643</v>
      </c>
      <c r="RO36" s="3" t="s">
        <v>1643</v>
      </c>
      <c r="RP36" s="3" t="s">
        <v>1643</v>
      </c>
      <c r="RQ36" s="3" t="s">
        <v>1643</v>
      </c>
      <c r="RR36" s="3" t="s">
        <v>1643</v>
      </c>
      <c r="RS36" s="3" t="s">
        <v>1643</v>
      </c>
      <c r="RT36" s="3" t="s">
        <v>1643</v>
      </c>
      <c r="RU36" s="3" t="s">
        <v>1643</v>
      </c>
      <c r="RV36" s="3" t="s">
        <v>1643</v>
      </c>
      <c r="RW36" s="3" t="s">
        <v>1643</v>
      </c>
      <c r="RX36" s="3" t="s">
        <v>1643</v>
      </c>
      <c r="RY36" s="3" t="s">
        <v>1643</v>
      </c>
      <c r="RZ36" s="3" t="s">
        <v>1643</v>
      </c>
      <c r="SA36" s="3" t="s">
        <v>1643</v>
      </c>
      <c r="SB36" s="3" t="s">
        <v>1643</v>
      </c>
      <c r="SC36" s="3" t="s">
        <v>1643</v>
      </c>
      <c r="SD36" s="3" t="s">
        <v>1643</v>
      </c>
      <c r="SE36" s="3" t="s">
        <v>1643</v>
      </c>
      <c r="SF36" s="3" t="s">
        <v>1643</v>
      </c>
      <c r="SG36" s="3" t="s">
        <v>1643</v>
      </c>
      <c r="SH36" s="3" t="s">
        <v>1643</v>
      </c>
      <c r="SI36" s="3" t="s">
        <v>1643</v>
      </c>
      <c r="SJ36" s="3" t="s">
        <v>1643</v>
      </c>
      <c r="SK36" s="3" t="s">
        <v>1643</v>
      </c>
      <c r="SL36" s="3" t="s">
        <v>1643</v>
      </c>
      <c r="SM36" s="3" t="s">
        <v>1643</v>
      </c>
      <c r="SN36" s="3" t="s">
        <v>1643</v>
      </c>
      <c r="SO36" s="3" t="s">
        <v>1643</v>
      </c>
      <c r="SP36" s="20" t="s">
        <v>1643</v>
      </c>
      <c r="SQ36" s="13" t="s">
        <v>1643</v>
      </c>
      <c r="SR36" s="3" t="s">
        <v>1643</v>
      </c>
      <c r="SS36" s="3" t="s">
        <v>1643</v>
      </c>
      <c r="ST36" s="3" t="s">
        <v>1643</v>
      </c>
      <c r="SU36" s="3" t="s">
        <v>1643</v>
      </c>
      <c r="SV36" s="3" t="s">
        <v>1643</v>
      </c>
      <c r="SW36" s="3" t="s">
        <v>1643</v>
      </c>
      <c r="SX36" s="20" t="s">
        <v>1643</v>
      </c>
      <c r="SY36" s="13" t="s">
        <v>1643</v>
      </c>
      <c r="SZ36" s="3" t="s">
        <v>1643</v>
      </c>
      <c r="TA36" s="3" t="s">
        <v>1643</v>
      </c>
      <c r="TB36" s="3" t="s">
        <v>1643</v>
      </c>
      <c r="TC36" s="3" t="s">
        <v>1643</v>
      </c>
      <c r="TD36" s="3" t="s">
        <v>1643</v>
      </c>
      <c r="TE36" s="20" t="s">
        <v>1643</v>
      </c>
      <c r="TF36" s="13" t="s">
        <v>1643</v>
      </c>
      <c r="TG36" s="3" t="s">
        <v>1643</v>
      </c>
      <c r="TH36" s="3" t="s">
        <v>1643</v>
      </c>
      <c r="TI36" s="3" t="s">
        <v>1643</v>
      </c>
      <c r="TJ36" s="3" t="s">
        <v>1643</v>
      </c>
      <c r="TK36" s="3" t="s">
        <v>1643</v>
      </c>
      <c r="TL36" s="3" t="s">
        <v>1643</v>
      </c>
      <c r="TM36" s="3" t="s">
        <v>1643</v>
      </c>
      <c r="TN36" s="3" t="s">
        <v>1643</v>
      </c>
      <c r="TO36" s="3" t="s">
        <v>1643</v>
      </c>
      <c r="TP36" s="3" t="s">
        <v>1643</v>
      </c>
      <c r="TQ36" s="20" t="s">
        <v>1643</v>
      </c>
      <c r="TR36" s="13" t="s">
        <v>1643</v>
      </c>
      <c r="TS36" s="3" t="s">
        <v>1643</v>
      </c>
      <c r="TT36" s="5" t="s">
        <v>1643</v>
      </c>
      <c r="TU36" s="13" t="s">
        <v>1643</v>
      </c>
      <c r="TV36" s="3" t="s">
        <v>1643</v>
      </c>
      <c r="TW36" s="3" t="s">
        <v>1643</v>
      </c>
      <c r="TX36" s="3" t="s">
        <v>1643</v>
      </c>
      <c r="TY36" s="3" t="s">
        <v>1643</v>
      </c>
      <c r="TZ36" s="3" t="s">
        <v>1643</v>
      </c>
      <c r="UA36" s="3" t="s">
        <v>1643</v>
      </c>
      <c r="UB36" s="3" t="s">
        <v>1643</v>
      </c>
      <c r="UC36" s="3" t="s">
        <v>1643</v>
      </c>
      <c r="UD36" s="3" t="s">
        <v>1643</v>
      </c>
      <c r="UE36" s="3" t="s">
        <v>1643</v>
      </c>
      <c r="UF36" s="3" t="s">
        <v>1643</v>
      </c>
      <c r="UG36" s="3" t="s">
        <v>1643</v>
      </c>
      <c r="UH36" s="3" t="s">
        <v>1643</v>
      </c>
      <c r="UI36" s="3" t="s">
        <v>1643</v>
      </c>
      <c r="UJ36" s="5" t="s">
        <v>1643</v>
      </c>
      <c r="UK36" s="13" t="s">
        <v>1643</v>
      </c>
      <c r="UL36" s="3" t="s">
        <v>1643</v>
      </c>
      <c r="UM36" s="3" t="s">
        <v>1643</v>
      </c>
      <c r="UN36" s="3" t="s">
        <v>1643</v>
      </c>
      <c r="UO36" s="3" t="s">
        <v>1643</v>
      </c>
      <c r="UP36" s="3" t="s">
        <v>1643</v>
      </c>
      <c r="UQ36" s="3" t="s">
        <v>1643</v>
      </c>
      <c r="UR36" s="5" t="s">
        <v>1643</v>
      </c>
      <c r="US36" s="13" t="s">
        <v>1643</v>
      </c>
      <c r="UT36" s="3" t="s">
        <v>1643</v>
      </c>
      <c r="UU36" s="3" t="s">
        <v>1643</v>
      </c>
      <c r="UV36" s="3" t="s">
        <v>1643</v>
      </c>
      <c r="UW36" s="3" t="s">
        <v>1643</v>
      </c>
      <c r="UX36" s="3" t="s">
        <v>1643</v>
      </c>
      <c r="UY36" s="3" t="s">
        <v>1643</v>
      </c>
      <c r="UZ36" s="5" t="s">
        <v>1643</v>
      </c>
      <c r="VA36" s="13" t="s">
        <v>1643</v>
      </c>
      <c r="VB36" s="3" t="s">
        <v>1643</v>
      </c>
      <c r="VC36" s="3" t="s">
        <v>1643</v>
      </c>
      <c r="VD36" s="3" t="s">
        <v>1643</v>
      </c>
      <c r="VE36" s="3" t="s">
        <v>1643</v>
      </c>
      <c r="VF36" s="3" t="s">
        <v>1643</v>
      </c>
      <c r="VG36" s="3" t="s">
        <v>1643</v>
      </c>
      <c r="VH36" s="3" t="s">
        <v>1643</v>
      </c>
      <c r="VI36" s="3" t="s">
        <v>1643</v>
      </c>
      <c r="VJ36" s="3" t="s">
        <v>1643</v>
      </c>
      <c r="VK36" s="3" t="s">
        <v>1643</v>
      </c>
      <c r="VL36" s="3" t="s">
        <v>1643</v>
      </c>
      <c r="VM36" s="3" t="s">
        <v>1643</v>
      </c>
      <c r="VN36" s="3" t="s">
        <v>1643</v>
      </c>
      <c r="VO36" s="3" t="s">
        <v>1643</v>
      </c>
      <c r="VP36" s="3" t="s">
        <v>1643</v>
      </c>
      <c r="VQ36" s="3" t="s">
        <v>1643</v>
      </c>
      <c r="VR36" s="3" t="s">
        <v>1643</v>
      </c>
      <c r="VS36" s="3" t="s">
        <v>1643</v>
      </c>
      <c r="VT36" s="3" t="s">
        <v>1643</v>
      </c>
      <c r="VU36" s="3" t="s">
        <v>1643</v>
      </c>
      <c r="VV36" s="3" t="s">
        <v>1643</v>
      </c>
      <c r="VW36" s="3" t="s">
        <v>1643</v>
      </c>
      <c r="VX36" s="3" t="s">
        <v>1643</v>
      </c>
      <c r="VY36" s="3" t="s">
        <v>1643</v>
      </c>
      <c r="VZ36" s="3" t="s">
        <v>1643</v>
      </c>
      <c r="WA36" s="3" t="s">
        <v>1643</v>
      </c>
      <c r="WB36" s="3" t="s">
        <v>1643</v>
      </c>
      <c r="WC36" s="3" t="s">
        <v>1643</v>
      </c>
      <c r="WD36" s="3" t="s">
        <v>1643</v>
      </c>
      <c r="WE36" s="3" t="s">
        <v>1643</v>
      </c>
      <c r="WF36" s="3" t="s">
        <v>1643</v>
      </c>
      <c r="WG36" s="3" t="s">
        <v>1643</v>
      </c>
      <c r="WH36" s="3" t="s">
        <v>1643</v>
      </c>
      <c r="WI36" s="3" t="s">
        <v>1643</v>
      </c>
      <c r="WJ36" s="3" t="s">
        <v>1643</v>
      </c>
      <c r="WK36" s="3" t="s">
        <v>1643</v>
      </c>
      <c r="WL36" s="3" t="s">
        <v>1643</v>
      </c>
      <c r="WM36" s="3" t="s">
        <v>1643</v>
      </c>
      <c r="WN36" s="3" t="s">
        <v>1643</v>
      </c>
      <c r="WO36" s="3" t="s">
        <v>1643</v>
      </c>
      <c r="WP36" s="3" t="s">
        <v>1643</v>
      </c>
      <c r="WQ36" s="3" t="s">
        <v>1643</v>
      </c>
      <c r="WR36" s="3" t="s">
        <v>1643</v>
      </c>
      <c r="WS36" s="3" t="s">
        <v>1643</v>
      </c>
      <c r="WT36" s="3" t="s">
        <v>1643</v>
      </c>
      <c r="WU36" s="3" t="s">
        <v>1643</v>
      </c>
      <c r="WV36" s="3" t="s">
        <v>1643</v>
      </c>
      <c r="WW36" s="3" t="s">
        <v>1643</v>
      </c>
      <c r="WX36" s="3" t="s">
        <v>1643</v>
      </c>
      <c r="WY36" s="3" t="s">
        <v>1643</v>
      </c>
      <c r="WZ36" s="3" t="s">
        <v>1643</v>
      </c>
      <c r="XA36" s="3" t="s">
        <v>1643</v>
      </c>
      <c r="XB36" s="3" t="s">
        <v>1643</v>
      </c>
      <c r="XC36" s="3" t="s">
        <v>1643</v>
      </c>
      <c r="XD36" s="3" t="s">
        <v>1643</v>
      </c>
      <c r="XE36" s="3" t="s">
        <v>1643</v>
      </c>
      <c r="XF36" s="3" t="s">
        <v>1643</v>
      </c>
      <c r="XG36" s="3" t="s">
        <v>1643</v>
      </c>
      <c r="XH36" s="3" t="s">
        <v>1643</v>
      </c>
      <c r="XI36" s="3" t="s">
        <v>1643</v>
      </c>
      <c r="XJ36" s="3" t="s">
        <v>1643</v>
      </c>
      <c r="XK36" s="3" t="s">
        <v>1643</v>
      </c>
      <c r="XL36" s="3" t="s">
        <v>1643</v>
      </c>
      <c r="XM36" s="5" t="s">
        <v>1643</v>
      </c>
      <c r="XN36" s="13" t="s">
        <v>1643</v>
      </c>
      <c r="XO36" s="3" t="s">
        <v>1643</v>
      </c>
      <c r="XP36" s="3" t="s">
        <v>1643</v>
      </c>
      <c r="XQ36" s="3" t="s">
        <v>1643</v>
      </c>
      <c r="XR36" s="3" t="s">
        <v>1643</v>
      </c>
      <c r="XS36" s="3" t="s">
        <v>1643</v>
      </c>
      <c r="XT36" s="5" t="s">
        <v>1643</v>
      </c>
      <c r="XU36" s="13" t="s">
        <v>1643</v>
      </c>
      <c r="XV36" s="3" t="s">
        <v>1643</v>
      </c>
      <c r="XW36" s="3" t="s">
        <v>1643</v>
      </c>
      <c r="XX36" s="3" t="s">
        <v>1643</v>
      </c>
      <c r="XY36" s="3" t="s">
        <v>1643</v>
      </c>
      <c r="XZ36" s="3" t="s">
        <v>1643</v>
      </c>
      <c r="YA36" s="3" t="s">
        <v>1643</v>
      </c>
      <c r="YB36" s="3" t="s">
        <v>1643</v>
      </c>
      <c r="YC36" s="3" t="s">
        <v>1643</v>
      </c>
      <c r="YD36" s="3" t="s">
        <v>1643</v>
      </c>
      <c r="YE36" s="3" t="s">
        <v>1643</v>
      </c>
      <c r="YF36" s="3" t="s">
        <v>1643</v>
      </c>
      <c r="YG36" s="3" t="s">
        <v>1643</v>
      </c>
      <c r="YH36" s="3" t="s">
        <v>1643</v>
      </c>
      <c r="YI36" s="3" t="s">
        <v>1643</v>
      </c>
      <c r="YJ36" s="3" t="s">
        <v>1643</v>
      </c>
      <c r="YK36" s="3" t="s">
        <v>1643</v>
      </c>
      <c r="YL36" s="3" t="s">
        <v>1643</v>
      </c>
      <c r="YM36" s="3" t="s">
        <v>1643</v>
      </c>
      <c r="YN36" s="3" t="s">
        <v>1643</v>
      </c>
      <c r="YO36" s="3" t="s">
        <v>1643</v>
      </c>
      <c r="YP36" s="3" t="s">
        <v>1643</v>
      </c>
      <c r="YQ36" s="3" t="s">
        <v>1643</v>
      </c>
      <c r="YR36" s="3" t="s">
        <v>1643</v>
      </c>
      <c r="YS36" s="3" t="s">
        <v>1643</v>
      </c>
      <c r="YT36" s="3" t="s">
        <v>1643</v>
      </c>
      <c r="YU36" s="3" t="s">
        <v>1643</v>
      </c>
      <c r="YV36" s="3" t="s">
        <v>1643</v>
      </c>
      <c r="YW36" s="3" t="s">
        <v>1643</v>
      </c>
      <c r="YX36" s="3" t="s">
        <v>1643</v>
      </c>
      <c r="YY36" s="3" t="s">
        <v>1643</v>
      </c>
      <c r="YZ36" s="3" t="s">
        <v>1643</v>
      </c>
      <c r="ZA36" s="3" t="s">
        <v>1643</v>
      </c>
      <c r="ZB36" s="3" t="s">
        <v>1643</v>
      </c>
      <c r="ZC36" s="3" t="s">
        <v>1643</v>
      </c>
      <c r="ZD36" s="5" t="s">
        <v>1643</v>
      </c>
      <c r="ZE36" s="13"/>
      <c r="ZF36" s="3"/>
      <c r="ZG36" s="5"/>
      <c r="ZH36" s="18" t="s">
        <v>1643</v>
      </c>
      <c r="ZI36" s="13" t="s">
        <v>1643</v>
      </c>
      <c r="ZJ36" s="3" t="s">
        <v>1643</v>
      </c>
      <c r="ZK36" s="3" t="s">
        <v>1643</v>
      </c>
      <c r="ZL36" s="3" t="s">
        <v>1643</v>
      </c>
      <c r="ZM36" s="3" t="s">
        <v>1643</v>
      </c>
      <c r="ZN36" s="3" t="s">
        <v>1643</v>
      </c>
      <c r="ZO36" s="3" t="s">
        <v>1643</v>
      </c>
      <c r="ZP36" s="3" t="s">
        <v>1643</v>
      </c>
      <c r="ZQ36" s="3" t="s">
        <v>1643</v>
      </c>
      <c r="ZR36" s="5" t="s">
        <v>1643</v>
      </c>
      <c r="ZS36" s="13" t="s">
        <v>1643</v>
      </c>
      <c r="ZT36" s="3" t="s">
        <v>1643</v>
      </c>
      <c r="ZU36" s="3" t="s">
        <v>1643</v>
      </c>
      <c r="ZV36" s="3" t="s">
        <v>1643</v>
      </c>
      <c r="ZW36" s="3" t="s">
        <v>1643</v>
      </c>
      <c r="ZX36" s="3" t="s">
        <v>1643</v>
      </c>
      <c r="ZY36" s="3" t="s">
        <v>1643</v>
      </c>
      <c r="ZZ36" s="3" t="s">
        <v>1643</v>
      </c>
      <c r="AAA36" s="5" t="s">
        <v>1643</v>
      </c>
      <c r="AAB36" s="13" t="s">
        <v>1643</v>
      </c>
      <c r="AAC36" s="5" t="s">
        <v>1643</v>
      </c>
      <c r="AAD36" s="13" t="s">
        <v>1643</v>
      </c>
      <c r="AAE36" s="3" t="s">
        <v>1643</v>
      </c>
      <c r="AAF36" s="3" t="s">
        <v>1643</v>
      </c>
      <c r="AAG36" s="3" t="s">
        <v>1643</v>
      </c>
      <c r="AAH36" s="3" t="s">
        <v>1643</v>
      </c>
      <c r="AAI36" s="3" t="s">
        <v>1643</v>
      </c>
      <c r="AAJ36" s="5" t="s">
        <v>1643</v>
      </c>
      <c r="AAK36" s="13" t="s">
        <v>1643</v>
      </c>
      <c r="AAL36" s="13" t="s">
        <v>1643</v>
      </c>
      <c r="AAM36" s="3" t="s">
        <v>1643</v>
      </c>
      <c r="AAN36" s="3" t="s">
        <v>1643</v>
      </c>
      <c r="AAO36" s="3" t="s">
        <v>1643</v>
      </c>
      <c r="AAP36" s="3" t="s">
        <v>1643</v>
      </c>
      <c r="AAQ36" s="20"/>
      <c r="AAR36" s="5" t="s">
        <v>1643</v>
      </c>
      <c r="AAS36" s="13" t="s">
        <v>1643</v>
      </c>
      <c r="AAT36" s="3" t="s">
        <v>1643</v>
      </c>
      <c r="AAU36" s="3" t="s">
        <v>1643</v>
      </c>
      <c r="AAV36" s="3" t="s">
        <v>1643</v>
      </c>
      <c r="AAW36" s="3" t="s">
        <v>1643</v>
      </c>
      <c r="AAX36" s="3" t="s">
        <v>1643</v>
      </c>
      <c r="AAY36" s="5" t="s">
        <v>1643</v>
      </c>
      <c r="AAZ36" s="13" t="s">
        <v>1643</v>
      </c>
      <c r="ABA36" s="3" t="s">
        <v>1643</v>
      </c>
      <c r="ABB36" s="3" t="s">
        <v>1643</v>
      </c>
      <c r="ABC36" s="3" t="s">
        <v>1643</v>
      </c>
      <c r="ABD36" s="3" t="s">
        <v>1643</v>
      </c>
      <c r="ABE36" s="3" t="s">
        <v>1643</v>
      </c>
      <c r="ABF36" s="5" t="s">
        <v>1643</v>
      </c>
      <c r="ABG36" s="13" t="s">
        <v>1643</v>
      </c>
      <c r="ABH36" s="3" t="s">
        <v>1643</v>
      </c>
      <c r="ABI36" s="3" t="s">
        <v>1643</v>
      </c>
      <c r="ABJ36" s="3" t="s">
        <v>1643</v>
      </c>
      <c r="ABK36" s="3" t="s">
        <v>1643</v>
      </c>
      <c r="ABL36" s="3" t="s">
        <v>1643</v>
      </c>
      <c r="ABM36" s="5" t="s">
        <v>1643</v>
      </c>
      <c r="ABN36" s="13" t="s">
        <v>1643</v>
      </c>
      <c r="ABO36" s="3" t="s">
        <v>1643</v>
      </c>
      <c r="ABP36" s="3" t="s">
        <v>1643</v>
      </c>
      <c r="ABQ36" s="3" t="s">
        <v>1643</v>
      </c>
      <c r="ABR36" s="3" t="s">
        <v>1643</v>
      </c>
      <c r="ABS36" s="3" t="s">
        <v>1643</v>
      </c>
      <c r="ABT36" s="3" t="s">
        <v>1643</v>
      </c>
      <c r="ABU36" s="3" t="s">
        <v>1643</v>
      </c>
      <c r="ABV36" s="5" t="s">
        <v>1643</v>
      </c>
      <c r="ABW36" s="13" t="s">
        <v>1643</v>
      </c>
      <c r="ABX36" s="3" t="s">
        <v>1643</v>
      </c>
      <c r="ABY36" s="3" t="s">
        <v>1643</v>
      </c>
      <c r="ABZ36" s="3" t="s">
        <v>1643</v>
      </c>
      <c r="ACA36" s="3" t="s">
        <v>1643</v>
      </c>
      <c r="ACB36" s="5" t="s">
        <v>1643</v>
      </c>
      <c r="ACC36" s="13" t="s">
        <v>1643</v>
      </c>
      <c r="ACD36" s="3" t="s">
        <v>1643</v>
      </c>
      <c r="ACE36" s="3" t="s">
        <v>1643</v>
      </c>
      <c r="ACF36" s="3" t="s">
        <v>1643</v>
      </c>
      <c r="ACG36" s="5"/>
      <c r="ACH36" s="13" t="s">
        <v>1643</v>
      </c>
      <c r="ACI36" s="3" t="s">
        <v>1643</v>
      </c>
      <c r="ACJ36" s="3" t="s">
        <v>1643</v>
      </c>
      <c r="ACK36" s="3" t="s">
        <v>1643</v>
      </c>
      <c r="ACL36" s="5" t="s">
        <v>1643</v>
      </c>
      <c r="ACM36" s="13" t="s">
        <v>1643</v>
      </c>
      <c r="ACN36" s="3" t="s">
        <v>1643</v>
      </c>
      <c r="ACO36" s="3" t="s">
        <v>1643</v>
      </c>
      <c r="ACP36" s="3" t="s">
        <v>1643</v>
      </c>
      <c r="ACQ36" s="3" t="s">
        <v>1643</v>
      </c>
      <c r="ACR36" s="3" t="s">
        <v>1643</v>
      </c>
      <c r="ACS36" s="3" t="s">
        <v>1643</v>
      </c>
      <c r="ACT36" s="3" t="s">
        <v>1643</v>
      </c>
      <c r="ACU36" s="20" t="s">
        <v>1643</v>
      </c>
      <c r="ACV36" s="13" t="s">
        <v>1643</v>
      </c>
      <c r="ACW36" s="3" t="s">
        <v>1643</v>
      </c>
      <c r="ACX36" s="3" t="s">
        <v>1643</v>
      </c>
      <c r="ACY36" s="3" t="s">
        <v>1643</v>
      </c>
      <c r="ACZ36" s="3" t="s">
        <v>1643</v>
      </c>
      <c r="ADA36" s="5" t="s">
        <v>1643</v>
      </c>
      <c r="ADB36" s="13" t="s">
        <v>1643</v>
      </c>
      <c r="ADC36" s="8" t="s">
        <v>1643</v>
      </c>
      <c r="ADD36" s="3" t="s">
        <v>1643</v>
      </c>
      <c r="ADE36" s="3" t="s">
        <v>1643</v>
      </c>
      <c r="ADF36" s="5" t="s">
        <v>1643</v>
      </c>
      <c r="ADG36" s="13" t="s">
        <v>1643</v>
      </c>
      <c r="ADH36" s="8" t="s">
        <v>1643</v>
      </c>
      <c r="ADI36" s="3" t="s">
        <v>1643</v>
      </c>
      <c r="ADJ36" s="3" t="s">
        <v>1643</v>
      </c>
      <c r="ADK36" s="5" t="s">
        <v>1643</v>
      </c>
      <c r="ADL36" s="13" t="s">
        <v>1643</v>
      </c>
      <c r="ADM36" s="8" t="s">
        <v>1643</v>
      </c>
      <c r="ADN36" s="3" t="s">
        <v>1643</v>
      </c>
      <c r="ADO36" s="3" t="s">
        <v>1643</v>
      </c>
      <c r="ADP36" s="5" t="s">
        <v>1643</v>
      </c>
      <c r="ADQ36" s="13" t="s">
        <v>1643</v>
      </c>
      <c r="ADR36" s="3" t="s">
        <v>1643</v>
      </c>
      <c r="ADS36" s="3" t="s">
        <v>1643</v>
      </c>
      <c r="ADT36" s="3" t="s">
        <v>1643</v>
      </c>
      <c r="ADU36" s="3" t="s">
        <v>1643</v>
      </c>
      <c r="ADV36" s="3" t="s">
        <v>1643</v>
      </c>
      <c r="ADW36" s="3" t="s">
        <v>1643</v>
      </c>
      <c r="ADX36" s="3" t="s">
        <v>1643</v>
      </c>
      <c r="ADY36" s="5" t="s">
        <v>1643</v>
      </c>
      <c r="ADZ36" s="13" t="s">
        <v>1643</v>
      </c>
      <c r="AEA36" s="3" t="s">
        <v>1643</v>
      </c>
      <c r="AEB36" s="3" t="s">
        <v>1643</v>
      </c>
      <c r="AEC36" s="3" t="s">
        <v>1643</v>
      </c>
      <c r="AED36" s="3" t="s">
        <v>1643</v>
      </c>
      <c r="AEE36" s="3" t="s">
        <v>1643</v>
      </c>
      <c r="AEF36" s="5" t="s">
        <v>1643</v>
      </c>
      <c r="AEG36" s="13" t="s">
        <v>1643</v>
      </c>
      <c r="AEH36" s="3" t="s">
        <v>1643</v>
      </c>
      <c r="AEI36" s="3" t="s">
        <v>1643</v>
      </c>
      <c r="AEJ36" s="3" t="s">
        <v>1643</v>
      </c>
      <c r="AEK36" s="5" t="s">
        <v>1643</v>
      </c>
      <c r="AEL36" s="18" t="s">
        <v>1643</v>
      </c>
    </row>
    <row r="37" spans="1:818" ht="58" x14ac:dyDescent="0.35">
      <c r="A37" s="1">
        <v>45619.572048611109</v>
      </c>
      <c r="B37" s="2">
        <v>45619.577488425923</v>
      </c>
      <c r="C37" s="4">
        <v>74</v>
      </c>
      <c r="D37" s="4">
        <v>469</v>
      </c>
      <c r="E37" s="3" t="s">
        <v>1677</v>
      </c>
      <c r="F37" s="2">
        <v>45626.577515416669</v>
      </c>
      <c r="G37" s="3" t="s">
        <v>1723</v>
      </c>
      <c r="H37" s="4">
        <v>1</v>
      </c>
      <c r="I37" s="3" t="s">
        <v>1642</v>
      </c>
      <c r="J37" s="3" t="s">
        <v>1642</v>
      </c>
      <c r="K37" s="3" t="s">
        <v>1642</v>
      </c>
      <c r="L37" s="3" t="s">
        <v>1642</v>
      </c>
      <c r="M37" s="3" t="s">
        <v>1642</v>
      </c>
      <c r="N37" s="3" t="s">
        <v>1642</v>
      </c>
      <c r="O37" s="3" t="s">
        <v>110</v>
      </c>
      <c r="P37" s="3" t="s">
        <v>1643</v>
      </c>
      <c r="Q37" s="3" t="s">
        <v>1643</v>
      </c>
      <c r="R37" s="20" t="s">
        <v>110</v>
      </c>
      <c r="S37" s="127">
        <v>39</v>
      </c>
      <c r="T37" s="124"/>
      <c r="U37" s="3"/>
      <c r="V37" s="3" t="s">
        <v>20</v>
      </c>
      <c r="W37" s="3" t="s">
        <v>111</v>
      </c>
      <c r="X37" s="3" t="s">
        <v>37</v>
      </c>
      <c r="Y37" s="3" t="s">
        <v>84</v>
      </c>
      <c r="Z37" s="3" t="s">
        <v>16</v>
      </c>
      <c r="AA37" s="405">
        <v>86</v>
      </c>
      <c r="AB37" s="3" t="s">
        <v>25</v>
      </c>
      <c r="AC37" s="3" t="s">
        <v>110</v>
      </c>
      <c r="AD37" s="3" t="s">
        <v>1643</v>
      </c>
      <c r="AE37" s="13" t="s">
        <v>1643</v>
      </c>
      <c r="AF37" s="20" t="s">
        <v>1643</v>
      </c>
      <c r="AG37" s="18" t="s">
        <v>1643</v>
      </c>
      <c r="AH37" s="13"/>
      <c r="AI37" s="31"/>
      <c r="AJ37" s="13" t="s">
        <v>1643</v>
      </c>
      <c r="AK37" s="3" t="s">
        <v>1643</v>
      </c>
      <c r="AL37" s="3" t="s">
        <v>1643</v>
      </c>
      <c r="AM37" s="3" t="s">
        <v>1643</v>
      </c>
      <c r="AN37" s="3" t="s">
        <v>1643</v>
      </c>
      <c r="AO37" s="3" t="s">
        <v>1643</v>
      </c>
      <c r="AP37" s="3" t="s">
        <v>1643</v>
      </c>
      <c r="AQ37" s="3" t="s">
        <v>1643</v>
      </c>
      <c r="AR37" s="3" t="s">
        <v>1643</v>
      </c>
      <c r="AS37" s="3" t="s">
        <v>1643</v>
      </c>
      <c r="AT37" s="3" t="s">
        <v>1643</v>
      </c>
      <c r="AU37" s="3" t="s">
        <v>1643</v>
      </c>
      <c r="AV37" s="3" t="s">
        <v>1643</v>
      </c>
      <c r="AW37" s="3" t="s">
        <v>1643</v>
      </c>
      <c r="AX37" s="3" t="s">
        <v>1643</v>
      </c>
      <c r="AY37" s="3" t="s">
        <v>1643</v>
      </c>
      <c r="AZ37" s="3" t="s">
        <v>1643</v>
      </c>
      <c r="BA37" s="3" t="s">
        <v>1643</v>
      </c>
      <c r="BB37" s="3" t="s">
        <v>1643</v>
      </c>
      <c r="BC37" s="3" t="s">
        <v>1643</v>
      </c>
      <c r="BD37" s="3" t="s">
        <v>1643</v>
      </c>
      <c r="BE37" s="3" t="s">
        <v>1643</v>
      </c>
      <c r="BF37" s="3" t="s">
        <v>1643</v>
      </c>
      <c r="BG37" s="3" t="s">
        <v>1643</v>
      </c>
      <c r="BH37" s="3" t="s">
        <v>1643</v>
      </c>
      <c r="BI37" s="3" t="s">
        <v>1643</v>
      </c>
      <c r="BJ37" s="3" t="s">
        <v>1643</v>
      </c>
      <c r="BK37" s="3" t="s">
        <v>1643</v>
      </c>
      <c r="BL37" s="3" t="s">
        <v>1643</v>
      </c>
      <c r="BM37" s="3" t="s">
        <v>1643</v>
      </c>
      <c r="BN37" s="3" t="s">
        <v>1643</v>
      </c>
      <c r="BO37" s="3" t="s">
        <v>1643</v>
      </c>
      <c r="BP37" s="3" t="s">
        <v>1643</v>
      </c>
      <c r="BQ37" s="3" t="s">
        <v>1643</v>
      </c>
      <c r="BR37" s="3" t="s">
        <v>1643</v>
      </c>
      <c r="BS37" s="3" t="s">
        <v>1643</v>
      </c>
      <c r="BT37" s="3" t="s">
        <v>1643</v>
      </c>
      <c r="BU37" s="3" t="s">
        <v>1643</v>
      </c>
      <c r="BV37" s="3" t="s">
        <v>1643</v>
      </c>
      <c r="BW37" s="3" t="s">
        <v>1643</v>
      </c>
      <c r="BX37" s="3" t="s">
        <v>1643</v>
      </c>
      <c r="BY37" s="3" t="s">
        <v>1643</v>
      </c>
      <c r="BZ37" s="20" t="s">
        <v>1643</v>
      </c>
      <c r="CA37" s="8" t="s">
        <v>1643</v>
      </c>
      <c r="CB37" s="3" t="s">
        <v>1643</v>
      </c>
      <c r="CC37" s="3" t="s">
        <v>1643</v>
      </c>
      <c r="CD37" s="3" t="s">
        <v>1643</v>
      </c>
      <c r="CE37" s="3" t="s">
        <v>1643</v>
      </c>
      <c r="CF37" s="3" t="s">
        <v>1643</v>
      </c>
      <c r="CG37" s="3" t="s">
        <v>1643</v>
      </c>
      <c r="CH37" s="3" t="s">
        <v>1643</v>
      </c>
      <c r="CI37" s="3" t="s">
        <v>1643</v>
      </c>
      <c r="CJ37" s="3" t="s">
        <v>1643</v>
      </c>
      <c r="CK37" s="3" t="s">
        <v>1643</v>
      </c>
      <c r="CL37" s="3" t="s">
        <v>1643</v>
      </c>
      <c r="CM37" s="3" t="s">
        <v>1643</v>
      </c>
      <c r="CN37" s="3" t="s">
        <v>1643</v>
      </c>
      <c r="CO37" s="3" t="s">
        <v>1643</v>
      </c>
      <c r="CP37" s="5" t="s">
        <v>1643</v>
      </c>
      <c r="CQ37" s="13" t="s">
        <v>1643</v>
      </c>
      <c r="CR37" s="3" t="s">
        <v>1643</v>
      </c>
      <c r="CS37" s="3" t="s">
        <v>1643</v>
      </c>
      <c r="CT37" s="3" t="s">
        <v>1643</v>
      </c>
      <c r="CU37" s="3" t="s">
        <v>1643</v>
      </c>
      <c r="CV37" s="3" t="s">
        <v>1643</v>
      </c>
      <c r="CW37" s="3" t="s">
        <v>1643</v>
      </c>
      <c r="CX37" s="5" t="s">
        <v>1643</v>
      </c>
      <c r="CY37" s="13" t="s">
        <v>1643</v>
      </c>
      <c r="CZ37" s="3" t="s">
        <v>1643</v>
      </c>
      <c r="DA37" s="3" t="s">
        <v>1643</v>
      </c>
      <c r="DB37" s="3" t="s">
        <v>1643</v>
      </c>
      <c r="DC37" s="3" t="s">
        <v>1643</v>
      </c>
      <c r="DD37" s="3" t="s">
        <v>1643</v>
      </c>
      <c r="DE37" s="3" t="s">
        <v>1643</v>
      </c>
      <c r="DF37" s="5" t="s">
        <v>1643</v>
      </c>
      <c r="DG37" s="13" t="s">
        <v>1643</v>
      </c>
      <c r="DH37" s="3" t="s">
        <v>1643</v>
      </c>
      <c r="DI37" s="3" t="s">
        <v>1643</v>
      </c>
      <c r="DJ37" s="5" t="s">
        <v>1643</v>
      </c>
      <c r="DK37" s="13" t="s">
        <v>1643</v>
      </c>
      <c r="DL37" s="3" t="s">
        <v>1643</v>
      </c>
      <c r="DM37" s="3" t="s">
        <v>1643</v>
      </c>
      <c r="DN37" s="5" t="s">
        <v>1643</v>
      </c>
      <c r="DO37" s="13" t="s">
        <v>1643</v>
      </c>
      <c r="DP37" s="5" t="s">
        <v>1643</v>
      </c>
      <c r="DQ37" s="13" t="s">
        <v>1643</v>
      </c>
      <c r="DR37" s="3" t="s">
        <v>1643</v>
      </c>
      <c r="DS37" s="3" t="s">
        <v>1643</v>
      </c>
      <c r="DT37" s="5" t="s">
        <v>1643</v>
      </c>
      <c r="DU37" s="13" t="s">
        <v>1643</v>
      </c>
      <c r="DV37" s="3" t="s">
        <v>1643</v>
      </c>
      <c r="DW37" s="3" t="s">
        <v>1643</v>
      </c>
      <c r="DX37" s="3" t="s">
        <v>1643</v>
      </c>
      <c r="DY37" s="5" t="s">
        <v>1643</v>
      </c>
      <c r="DZ37" s="13" t="s">
        <v>1643</v>
      </c>
      <c r="EA37" s="3" t="s">
        <v>1643</v>
      </c>
      <c r="EB37" s="3" t="s">
        <v>1643</v>
      </c>
      <c r="EC37" s="3" t="s">
        <v>1643</v>
      </c>
      <c r="ED37" s="3" t="s">
        <v>1643</v>
      </c>
      <c r="EE37" s="3" t="s">
        <v>1643</v>
      </c>
      <c r="EF37" s="5" t="s">
        <v>1643</v>
      </c>
      <c r="EG37" s="13" t="s">
        <v>1643</v>
      </c>
      <c r="EH37" s="3" t="s">
        <v>1643</v>
      </c>
      <c r="EI37" s="3" t="s">
        <v>1643</v>
      </c>
      <c r="EJ37" s="3" t="s">
        <v>1643</v>
      </c>
      <c r="EK37" s="3" t="s">
        <v>1643</v>
      </c>
      <c r="EL37" s="20" t="s">
        <v>1643</v>
      </c>
      <c r="EM37" s="13" t="s">
        <v>1643</v>
      </c>
      <c r="EN37" s="3" t="s">
        <v>1643</v>
      </c>
      <c r="EO37" s="3" t="s">
        <v>1643</v>
      </c>
      <c r="EP37" s="3" t="s">
        <v>1643</v>
      </c>
      <c r="EQ37" s="3" t="s">
        <v>1643</v>
      </c>
      <c r="ER37" s="3" t="s">
        <v>1643</v>
      </c>
      <c r="ES37" s="3" t="s">
        <v>1643</v>
      </c>
      <c r="ET37" s="3" t="s">
        <v>1643</v>
      </c>
      <c r="EU37" s="3" t="s">
        <v>1643</v>
      </c>
      <c r="EV37" s="3" t="s">
        <v>1643</v>
      </c>
      <c r="EW37" s="3" t="s">
        <v>1643</v>
      </c>
      <c r="EX37" s="3" t="s">
        <v>1643</v>
      </c>
      <c r="EY37" s="3" t="s">
        <v>1643</v>
      </c>
      <c r="EZ37" s="5" t="s">
        <v>1643</v>
      </c>
      <c r="FA37" s="8" t="s">
        <v>1643</v>
      </c>
      <c r="FB37" s="3" t="s">
        <v>1643</v>
      </c>
      <c r="FC37" s="3" t="s">
        <v>1643</v>
      </c>
      <c r="FD37" s="3" t="s">
        <v>1643</v>
      </c>
      <c r="FE37" s="3" t="s">
        <v>1643</v>
      </c>
      <c r="FF37" s="3" t="s">
        <v>1643</v>
      </c>
      <c r="FG37" s="3" t="s">
        <v>1643</v>
      </c>
      <c r="FH37" s="3" t="s">
        <v>1643</v>
      </c>
      <c r="FI37" s="5" t="s">
        <v>1643</v>
      </c>
      <c r="FJ37" s="8" t="s">
        <v>1643</v>
      </c>
      <c r="FK37" s="3" t="s">
        <v>1643</v>
      </c>
      <c r="FL37" s="3" t="s">
        <v>1643</v>
      </c>
      <c r="FM37" s="5" t="s">
        <v>1643</v>
      </c>
      <c r="FN37" s="8" t="s">
        <v>1643</v>
      </c>
      <c r="FO37" s="3" t="s">
        <v>1643</v>
      </c>
      <c r="FP37" s="3" t="s">
        <v>1643</v>
      </c>
      <c r="FQ37" s="5" t="s">
        <v>1643</v>
      </c>
      <c r="FR37" s="16" t="s">
        <v>1643</v>
      </c>
      <c r="FS37" s="13" t="s">
        <v>1643</v>
      </c>
      <c r="FT37" s="3" t="s">
        <v>1643</v>
      </c>
      <c r="FU37" s="3" t="s">
        <v>1643</v>
      </c>
      <c r="FV37" s="3" t="s">
        <v>1643</v>
      </c>
      <c r="FW37" s="20" t="s">
        <v>1643</v>
      </c>
      <c r="FX37" s="13" t="s">
        <v>1643</v>
      </c>
      <c r="FY37" s="3" t="s">
        <v>1643</v>
      </c>
      <c r="FZ37" s="3" t="s">
        <v>1643</v>
      </c>
      <c r="GA37" s="3" t="s">
        <v>1643</v>
      </c>
      <c r="GB37" s="3" t="s">
        <v>1643</v>
      </c>
      <c r="GC37" s="3" t="s">
        <v>1643</v>
      </c>
      <c r="GD37" s="3" t="s">
        <v>1643</v>
      </c>
      <c r="GE37" s="3" t="s">
        <v>1643</v>
      </c>
      <c r="GF37" s="3" t="s">
        <v>1643</v>
      </c>
      <c r="GG37" s="3" t="s">
        <v>1643</v>
      </c>
      <c r="GH37" s="20" t="s">
        <v>1643</v>
      </c>
      <c r="GI37" s="18" t="s">
        <v>1643</v>
      </c>
      <c r="GJ37" s="8" t="s">
        <v>1643</v>
      </c>
      <c r="GK37" s="3" t="s">
        <v>1643</v>
      </c>
      <c r="GL37" s="3" t="s">
        <v>1643</v>
      </c>
      <c r="GM37" s="3" t="s">
        <v>1643</v>
      </c>
      <c r="GN37" s="3" t="s">
        <v>1643</v>
      </c>
      <c r="GO37" s="3" t="s">
        <v>1643</v>
      </c>
      <c r="GP37" s="3" t="s">
        <v>1643</v>
      </c>
      <c r="GQ37" s="3" t="s">
        <v>1643</v>
      </c>
      <c r="GR37" s="3" t="s">
        <v>1643</v>
      </c>
      <c r="GS37" s="20" t="s">
        <v>1643</v>
      </c>
      <c r="GT37" s="13" t="s">
        <v>1643</v>
      </c>
      <c r="GU37" s="3" t="s">
        <v>1643</v>
      </c>
      <c r="GV37" s="3" t="s">
        <v>1643</v>
      </c>
      <c r="GW37" s="3" t="s">
        <v>1643</v>
      </c>
      <c r="GX37" s="3" t="s">
        <v>1643</v>
      </c>
      <c r="GY37" s="3" t="s">
        <v>1643</v>
      </c>
      <c r="GZ37" s="3" t="s">
        <v>1643</v>
      </c>
      <c r="HA37" s="3" t="s">
        <v>1643</v>
      </c>
      <c r="HB37" s="3" t="s">
        <v>1643</v>
      </c>
      <c r="HC37" s="3" t="s">
        <v>1643</v>
      </c>
      <c r="HD37" s="3" t="s">
        <v>1643</v>
      </c>
      <c r="HE37" s="3" t="s">
        <v>1643</v>
      </c>
      <c r="HF37" s="3" t="s">
        <v>1643</v>
      </c>
      <c r="HG37" s="3" t="s">
        <v>1643</v>
      </c>
      <c r="HH37" s="3" t="s">
        <v>1643</v>
      </c>
      <c r="HI37" s="5" t="s">
        <v>1643</v>
      </c>
      <c r="HJ37" s="13" t="s">
        <v>1643</v>
      </c>
      <c r="HK37" s="3" t="s">
        <v>1643</v>
      </c>
      <c r="HL37" s="3" t="s">
        <v>1643</v>
      </c>
      <c r="HM37" s="3" t="s">
        <v>1643</v>
      </c>
      <c r="HN37" s="3" t="s">
        <v>1643</v>
      </c>
      <c r="HO37" s="3" t="s">
        <v>1643</v>
      </c>
      <c r="HP37" s="3" t="s">
        <v>1643</v>
      </c>
      <c r="HQ37" s="5" t="s">
        <v>1643</v>
      </c>
      <c r="HR37" s="13" t="s">
        <v>1643</v>
      </c>
      <c r="HS37" s="3" t="s">
        <v>1643</v>
      </c>
      <c r="HT37" s="3" t="s">
        <v>1643</v>
      </c>
      <c r="HU37" s="3" t="s">
        <v>1643</v>
      </c>
      <c r="HV37" s="3" t="s">
        <v>1643</v>
      </c>
      <c r="HW37" s="3" t="s">
        <v>1643</v>
      </c>
      <c r="HX37" s="3" t="s">
        <v>1643</v>
      </c>
      <c r="HY37" s="3" t="s">
        <v>1643</v>
      </c>
      <c r="HZ37" s="3" t="s">
        <v>1643</v>
      </c>
      <c r="IA37" s="3" t="s">
        <v>1643</v>
      </c>
      <c r="IB37" s="5" t="s">
        <v>1643</v>
      </c>
      <c r="IC37" s="13" t="s">
        <v>1643</v>
      </c>
      <c r="ID37" s="3" t="s">
        <v>1643</v>
      </c>
      <c r="IE37" s="3" t="s">
        <v>1643</v>
      </c>
      <c r="IF37" s="3" t="s">
        <v>1643</v>
      </c>
      <c r="IG37" s="3" t="s">
        <v>1643</v>
      </c>
      <c r="IH37" s="3" t="s">
        <v>1643</v>
      </c>
      <c r="II37" s="3" t="s">
        <v>1643</v>
      </c>
      <c r="IJ37" s="3" t="s">
        <v>1643</v>
      </c>
      <c r="IK37" s="3" t="s">
        <v>1643</v>
      </c>
      <c r="IL37" s="3" t="s">
        <v>1643</v>
      </c>
      <c r="IM37" s="3" t="s">
        <v>1643</v>
      </c>
      <c r="IN37" s="3" t="s">
        <v>1643</v>
      </c>
      <c r="IO37" s="3" t="s">
        <v>1643</v>
      </c>
      <c r="IP37" s="3" t="s">
        <v>1643</v>
      </c>
      <c r="IQ37" s="3" t="s">
        <v>1643</v>
      </c>
      <c r="IR37" s="3" t="s">
        <v>1643</v>
      </c>
      <c r="IS37" s="3" t="s">
        <v>1643</v>
      </c>
      <c r="IT37" s="3" t="s">
        <v>1643</v>
      </c>
      <c r="IU37" s="3" t="s">
        <v>1643</v>
      </c>
      <c r="IV37" s="3" t="s">
        <v>1643</v>
      </c>
      <c r="IW37" s="3" t="s">
        <v>1643</v>
      </c>
      <c r="IX37" s="3" t="s">
        <v>1643</v>
      </c>
      <c r="IY37" s="3" t="s">
        <v>1643</v>
      </c>
      <c r="IZ37" s="3" t="s">
        <v>1643</v>
      </c>
      <c r="JA37" s="3" t="s">
        <v>1643</v>
      </c>
      <c r="JB37" s="3" t="s">
        <v>1643</v>
      </c>
      <c r="JC37" s="3" t="s">
        <v>1643</v>
      </c>
      <c r="JD37" s="3" t="s">
        <v>1643</v>
      </c>
      <c r="JE37" s="3" t="s">
        <v>1643</v>
      </c>
      <c r="JF37" s="3" t="s">
        <v>1643</v>
      </c>
      <c r="JG37" s="3" t="s">
        <v>1643</v>
      </c>
      <c r="JH37" s="3" t="s">
        <v>1643</v>
      </c>
      <c r="JI37" s="3" t="s">
        <v>1643</v>
      </c>
      <c r="JJ37" s="3" t="s">
        <v>1643</v>
      </c>
      <c r="JK37" s="3" t="s">
        <v>1643</v>
      </c>
      <c r="JL37" s="3" t="s">
        <v>1643</v>
      </c>
      <c r="JM37" s="3" t="s">
        <v>1643</v>
      </c>
      <c r="JN37" s="3" t="s">
        <v>1643</v>
      </c>
      <c r="JO37" s="3" t="s">
        <v>1643</v>
      </c>
      <c r="JP37" s="3" t="s">
        <v>1643</v>
      </c>
      <c r="JQ37" s="3" t="s">
        <v>1643</v>
      </c>
      <c r="JR37" s="3" t="s">
        <v>1643</v>
      </c>
      <c r="JS37" s="3" t="s">
        <v>1643</v>
      </c>
      <c r="JT37" s="3" t="s">
        <v>1643</v>
      </c>
      <c r="JU37" s="3" t="s">
        <v>1643</v>
      </c>
      <c r="JV37" s="3" t="s">
        <v>1643</v>
      </c>
      <c r="JW37" s="3" t="s">
        <v>1643</v>
      </c>
      <c r="JX37" s="3" t="s">
        <v>1643</v>
      </c>
      <c r="JY37" s="3" t="s">
        <v>1643</v>
      </c>
      <c r="JZ37" s="3" t="s">
        <v>1643</v>
      </c>
      <c r="KA37" s="3" t="s">
        <v>1643</v>
      </c>
      <c r="KB37" s="3" t="s">
        <v>1643</v>
      </c>
      <c r="KC37" s="3" t="s">
        <v>1643</v>
      </c>
      <c r="KD37" s="3" t="s">
        <v>1643</v>
      </c>
      <c r="KE37" s="3" t="s">
        <v>1643</v>
      </c>
      <c r="KF37" s="3" t="s">
        <v>1643</v>
      </c>
      <c r="KG37" s="3" t="s">
        <v>1643</v>
      </c>
      <c r="KH37" s="3" t="s">
        <v>1643</v>
      </c>
      <c r="KI37" s="3" t="s">
        <v>1643</v>
      </c>
      <c r="KJ37" s="3" t="s">
        <v>1643</v>
      </c>
      <c r="KK37" s="3" t="s">
        <v>1643</v>
      </c>
      <c r="KL37" s="3" t="s">
        <v>1643</v>
      </c>
      <c r="KM37" s="3" t="s">
        <v>1643</v>
      </c>
      <c r="KN37" s="3" t="s">
        <v>1643</v>
      </c>
      <c r="KO37" s="5" t="s">
        <v>1643</v>
      </c>
      <c r="KP37" s="8" t="s">
        <v>1643</v>
      </c>
      <c r="KQ37" s="3" t="s">
        <v>1643</v>
      </c>
      <c r="KR37" s="3" t="s">
        <v>1643</v>
      </c>
      <c r="KS37" s="3" t="s">
        <v>1643</v>
      </c>
      <c r="KT37" s="3" t="s">
        <v>1643</v>
      </c>
      <c r="KU37" s="3" t="s">
        <v>1643</v>
      </c>
      <c r="KV37" s="20" t="s">
        <v>1643</v>
      </c>
      <c r="KW37" s="13" t="s">
        <v>1643</v>
      </c>
      <c r="KX37" s="3" t="s">
        <v>1643</v>
      </c>
      <c r="KY37" s="3" t="s">
        <v>1643</v>
      </c>
      <c r="KZ37" s="3" t="s">
        <v>1643</v>
      </c>
      <c r="LA37" s="3" t="s">
        <v>1643</v>
      </c>
      <c r="LB37" s="3" t="s">
        <v>1643</v>
      </c>
      <c r="LC37" s="3" t="s">
        <v>1643</v>
      </c>
      <c r="LD37" s="3" t="s">
        <v>1643</v>
      </c>
      <c r="LE37" s="3" t="s">
        <v>1643</v>
      </c>
      <c r="LF37" s="3" t="s">
        <v>1643</v>
      </c>
      <c r="LG37" s="3" t="s">
        <v>1643</v>
      </c>
      <c r="LH37" s="3" t="s">
        <v>1643</v>
      </c>
      <c r="LI37" s="3" t="s">
        <v>1643</v>
      </c>
      <c r="LJ37" s="3" t="s">
        <v>1643</v>
      </c>
      <c r="LK37" s="3" t="s">
        <v>1643</v>
      </c>
      <c r="LL37" s="3" t="s">
        <v>1643</v>
      </c>
      <c r="LM37" s="3" t="s">
        <v>1643</v>
      </c>
      <c r="LN37" s="3" t="s">
        <v>1643</v>
      </c>
      <c r="LO37" s="3" t="s">
        <v>1643</v>
      </c>
      <c r="LP37" s="3" t="s">
        <v>1643</v>
      </c>
      <c r="LQ37" s="3" t="s">
        <v>1643</v>
      </c>
      <c r="LR37" s="3" t="s">
        <v>1643</v>
      </c>
      <c r="LS37" s="3" t="s">
        <v>1643</v>
      </c>
      <c r="LT37" s="3" t="s">
        <v>1643</v>
      </c>
      <c r="LU37" s="3" t="s">
        <v>1643</v>
      </c>
      <c r="LV37" s="3" t="s">
        <v>1643</v>
      </c>
      <c r="LW37" s="3" t="s">
        <v>1643</v>
      </c>
      <c r="LX37" s="3" t="s">
        <v>1643</v>
      </c>
      <c r="LY37" s="3" t="s">
        <v>1643</v>
      </c>
      <c r="LZ37" s="3" t="s">
        <v>1643</v>
      </c>
      <c r="MA37" s="3" t="s">
        <v>1643</v>
      </c>
      <c r="MB37" s="3" t="s">
        <v>1643</v>
      </c>
      <c r="MC37" s="3" t="s">
        <v>1643</v>
      </c>
      <c r="MD37" s="3" t="s">
        <v>1643</v>
      </c>
      <c r="ME37" s="3" t="s">
        <v>1643</v>
      </c>
      <c r="MF37" s="20" t="s">
        <v>1643</v>
      </c>
      <c r="MG37" s="13"/>
      <c r="MH37" s="3"/>
      <c r="MI37" s="5"/>
      <c r="MJ37" s="18" t="s">
        <v>1643</v>
      </c>
      <c r="MK37" s="13" t="s">
        <v>1643</v>
      </c>
      <c r="ML37" s="3" t="s">
        <v>1643</v>
      </c>
      <c r="MM37" s="3" t="s">
        <v>1643</v>
      </c>
      <c r="MN37" s="3" t="s">
        <v>1643</v>
      </c>
      <c r="MO37" s="3" t="s">
        <v>1643</v>
      </c>
      <c r="MP37" s="3" t="s">
        <v>1643</v>
      </c>
      <c r="MQ37" s="3" t="s">
        <v>1643</v>
      </c>
      <c r="MR37" s="3" t="s">
        <v>1643</v>
      </c>
      <c r="MS37" s="3" t="s">
        <v>1643</v>
      </c>
      <c r="MT37" s="5" t="s">
        <v>1643</v>
      </c>
      <c r="MU37" s="8" t="s">
        <v>1643</v>
      </c>
      <c r="MV37" s="3" t="s">
        <v>1643</v>
      </c>
      <c r="MW37" s="3" t="s">
        <v>1643</v>
      </c>
      <c r="MX37" s="3" t="s">
        <v>1643</v>
      </c>
      <c r="MY37" s="20" t="s">
        <v>1643</v>
      </c>
      <c r="MZ37" s="13" t="s">
        <v>1643</v>
      </c>
      <c r="NA37" s="5" t="s">
        <v>1643</v>
      </c>
      <c r="NB37" s="13" t="s">
        <v>1643</v>
      </c>
      <c r="NC37" s="5" t="s">
        <v>1643</v>
      </c>
      <c r="ND37" s="13" t="s">
        <v>1643</v>
      </c>
      <c r="NE37" s="3" t="s">
        <v>1643</v>
      </c>
      <c r="NF37" s="3" t="s">
        <v>1643</v>
      </c>
      <c r="NG37" s="3" t="s">
        <v>1643</v>
      </c>
      <c r="NH37" s="3" t="s">
        <v>1643</v>
      </c>
      <c r="NI37" s="5" t="s">
        <v>1643</v>
      </c>
      <c r="NJ37" s="13" t="s">
        <v>1643</v>
      </c>
      <c r="NK37" s="3"/>
      <c r="NL37" s="3" t="s">
        <v>1643</v>
      </c>
      <c r="NM37" s="3" t="s">
        <v>1643</v>
      </c>
      <c r="NN37" s="3" t="s">
        <v>1643</v>
      </c>
      <c r="NO37" s="3" t="s">
        <v>1643</v>
      </c>
      <c r="NP37" s="3" t="s">
        <v>1643</v>
      </c>
      <c r="NQ37" s="5" t="s">
        <v>1643</v>
      </c>
      <c r="NR37" s="8" t="s">
        <v>1643</v>
      </c>
      <c r="NS37" s="8" t="s">
        <v>1643</v>
      </c>
      <c r="NT37" s="3" t="s">
        <v>1643</v>
      </c>
      <c r="NU37" s="3" t="s">
        <v>1643</v>
      </c>
      <c r="NV37" s="3" t="s">
        <v>1643</v>
      </c>
      <c r="NW37" s="3" t="s">
        <v>1643</v>
      </c>
      <c r="NX37" s="5" t="s">
        <v>1643</v>
      </c>
      <c r="NY37" s="13" t="s">
        <v>1643</v>
      </c>
      <c r="NZ37" s="8" t="s">
        <v>1643</v>
      </c>
      <c r="OA37" s="3" t="s">
        <v>1643</v>
      </c>
      <c r="OB37" s="3" t="s">
        <v>1643</v>
      </c>
      <c r="OC37" s="3" t="s">
        <v>1643</v>
      </c>
      <c r="OD37" s="3" t="s">
        <v>1643</v>
      </c>
      <c r="OE37" s="5" t="s">
        <v>1643</v>
      </c>
      <c r="OF37" s="13" t="s">
        <v>1643</v>
      </c>
      <c r="OG37" s="8" t="s">
        <v>1643</v>
      </c>
      <c r="OH37" s="3" t="s">
        <v>1643</v>
      </c>
      <c r="OI37" s="3" t="s">
        <v>1643</v>
      </c>
      <c r="OJ37" s="3" t="s">
        <v>1643</v>
      </c>
      <c r="OK37" s="3" t="s">
        <v>1643</v>
      </c>
      <c r="OL37" s="20" t="s">
        <v>1643</v>
      </c>
      <c r="OM37" s="13" t="s">
        <v>1643</v>
      </c>
      <c r="ON37" s="3" t="s">
        <v>1643</v>
      </c>
      <c r="OO37" s="3" t="s">
        <v>1643</v>
      </c>
      <c r="OP37" s="3" t="s">
        <v>1643</v>
      </c>
      <c r="OQ37" s="3" t="s">
        <v>1643</v>
      </c>
      <c r="OR37" s="3" t="s">
        <v>1643</v>
      </c>
      <c r="OS37" s="3" t="s">
        <v>1643</v>
      </c>
      <c r="OT37" s="3" t="s">
        <v>1643</v>
      </c>
      <c r="OU37" s="20" t="s">
        <v>1643</v>
      </c>
      <c r="OV37" s="13" t="s">
        <v>1643</v>
      </c>
      <c r="OW37" s="3"/>
      <c r="OX37" s="3" t="s">
        <v>1643</v>
      </c>
      <c r="OY37" s="3" t="s">
        <v>1643</v>
      </c>
      <c r="OZ37" s="3" t="s">
        <v>1643</v>
      </c>
      <c r="PA37" s="5" t="s">
        <v>1643</v>
      </c>
      <c r="PB37" s="8" t="s">
        <v>1643</v>
      </c>
      <c r="PC37" s="8" t="s">
        <v>1643</v>
      </c>
      <c r="PD37" s="3" t="s">
        <v>1643</v>
      </c>
      <c r="PE37" s="3" t="s">
        <v>1643</v>
      </c>
      <c r="PF37" s="5" t="s">
        <v>1643</v>
      </c>
      <c r="PG37" s="13" t="s">
        <v>1643</v>
      </c>
      <c r="PH37" s="3" t="s">
        <v>1643</v>
      </c>
      <c r="PI37" s="3" t="s">
        <v>1643</v>
      </c>
      <c r="PJ37" s="3" t="s">
        <v>1643</v>
      </c>
      <c r="PK37" s="3" t="s">
        <v>1643</v>
      </c>
      <c r="PL37" s="3" t="s">
        <v>1643</v>
      </c>
      <c r="PM37" s="3" t="s">
        <v>1643</v>
      </c>
      <c r="PN37" s="3" t="s">
        <v>1643</v>
      </c>
      <c r="PO37" s="20" t="s">
        <v>1643</v>
      </c>
      <c r="PP37" s="13" t="s">
        <v>1643</v>
      </c>
      <c r="PQ37" s="3" t="s">
        <v>1643</v>
      </c>
      <c r="PR37" s="3" t="s">
        <v>1643</v>
      </c>
      <c r="PS37" s="3" t="s">
        <v>1643</v>
      </c>
      <c r="PT37" s="3" t="s">
        <v>1643</v>
      </c>
      <c r="PU37" s="5" t="s">
        <v>1643</v>
      </c>
      <c r="PV37" s="13" t="s">
        <v>1643</v>
      </c>
      <c r="PW37" s="3" t="s">
        <v>1643</v>
      </c>
      <c r="PX37" s="3" t="s">
        <v>1643</v>
      </c>
      <c r="PY37" s="3" t="s">
        <v>1643</v>
      </c>
      <c r="PZ37" s="5" t="s">
        <v>1643</v>
      </c>
      <c r="QA37" s="13" t="s">
        <v>1643</v>
      </c>
      <c r="QB37" s="3" t="s">
        <v>1643</v>
      </c>
      <c r="QC37" s="3" t="s">
        <v>1643</v>
      </c>
      <c r="QD37" s="3" t="s">
        <v>1643</v>
      </c>
      <c r="QE37" s="3" t="s">
        <v>1643</v>
      </c>
      <c r="QF37" s="3" t="s">
        <v>1643</v>
      </c>
      <c r="QG37" s="3" t="s">
        <v>1643</v>
      </c>
      <c r="QH37" s="3" t="s">
        <v>1643</v>
      </c>
      <c r="QI37" s="5" t="s">
        <v>1643</v>
      </c>
      <c r="QJ37" s="13" t="s">
        <v>1643</v>
      </c>
      <c r="QK37" s="3" t="s">
        <v>1643</v>
      </c>
      <c r="QL37" s="3" t="s">
        <v>1643</v>
      </c>
      <c r="QM37" s="3" t="s">
        <v>1643</v>
      </c>
      <c r="QN37" s="3" t="s">
        <v>1643</v>
      </c>
      <c r="QO37" s="3" t="s">
        <v>1643</v>
      </c>
      <c r="QP37" s="20" t="s">
        <v>1643</v>
      </c>
      <c r="QQ37" s="13" t="s">
        <v>1643</v>
      </c>
      <c r="QR37" s="3" t="s">
        <v>1643</v>
      </c>
      <c r="QS37" s="3" t="s">
        <v>1643</v>
      </c>
      <c r="QT37" s="3" t="s">
        <v>1643</v>
      </c>
      <c r="QU37" s="20" t="s">
        <v>1643</v>
      </c>
      <c r="QV37" s="16" t="s">
        <v>1643</v>
      </c>
      <c r="QW37" s="13" t="s">
        <v>1643</v>
      </c>
      <c r="QX37" s="3" t="s">
        <v>1643</v>
      </c>
      <c r="QY37" s="3" t="s">
        <v>1643</v>
      </c>
      <c r="QZ37" s="3" t="s">
        <v>1643</v>
      </c>
      <c r="RA37" s="3" t="s">
        <v>1643</v>
      </c>
      <c r="RB37" s="3" t="s">
        <v>1643</v>
      </c>
      <c r="RC37" s="3" t="s">
        <v>1643</v>
      </c>
      <c r="RD37" s="3" t="s">
        <v>1643</v>
      </c>
      <c r="RE37" s="3" t="s">
        <v>1643</v>
      </c>
      <c r="RF37" s="3" t="s">
        <v>1643</v>
      </c>
      <c r="RG37" s="3" t="s">
        <v>1643</v>
      </c>
      <c r="RH37" s="3" t="s">
        <v>1643</v>
      </c>
      <c r="RI37" s="3" t="s">
        <v>1643</v>
      </c>
      <c r="RJ37" s="3" t="s">
        <v>1643</v>
      </c>
      <c r="RK37" s="3" t="s">
        <v>1643</v>
      </c>
      <c r="RL37" s="3" t="s">
        <v>1643</v>
      </c>
      <c r="RM37" s="3" t="s">
        <v>1643</v>
      </c>
      <c r="RN37" s="3" t="s">
        <v>1643</v>
      </c>
      <c r="RO37" s="3" t="s">
        <v>1643</v>
      </c>
      <c r="RP37" s="3" t="s">
        <v>1643</v>
      </c>
      <c r="RQ37" s="3" t="s">
        <v>1643</v>
      </c>
      <c r="RR37" s="3" t="s">
        <v>1643</v>
      </c>
      <c r="RS37" s="3" t="s">
        <v>1643</v>
      </c>
      <c r="RT37" s="3" t="s">
        <v>1643</v>
      </c>
      <c r="RU37" s="3" t="s">
        <v>1643</v>
      </c>
      <c r="RV37" s="3" t="s">
        <v>1643</v>
      </c>
      <c r="RW37" s="3" t="s">
        <v>1643</v>
      </c>
      <c r="RX37" s="3" t="s">
        <v>1643</v>
      </c>
      <c r="RY37" s="3" t="s">
        <v>1643</v>
      </c>
      <c r="RZ37" s="3" t="s">
        <v>1643</v>
      </c>
      <c r="SA37" s="3" t="s">
        <v>1643</v>
      </c>
      <c r="SB37" s="3" t="s">
        <v>1643</v>
      </c>
      <c r="SC37" s="3" t="s">
        <v>1643</v>
      </c>
      <c r="SD37" s="3" t="s">
        <v>1643</v>
      </c>
      <c r="SE37" s="3" t="s">
        <v>1643</v>
      </c>
      <c r="SF37" s="3" t="s">
        <v>1643</v>
      </c>
      <c r="SG37" s="3" t="s">
        <v>1643</v>
      </c>
      <c r="SH37" s="3" t="s">
        <v>1643</v>
      </c>
      <c r="SI37" s="3" t="s">
        <v>1643</v>
      </c>
      <c r="SJ37" s="3" t="s">
        <v>1643</v>
      </c>
      <c r="SK37" s="3" t="s">
        <v>1643</v>
      </c>
      <c r="SL37" s="3" t="s">
        <v>1643</v>
      </c>
      <c r="SM37" s="3" t="s">
        <v>1643</v>
      </c>
      <c r="SN37" s="3" t="s">
        <v>1643</v>
      </c>
      <c r="SO37" s="3" t="s">
        <v>1643</v>
      </c>
      <c r="SP37" s="20" t="s">
        <v>1643</v>
      </c>
      <c r="SQ37" s="13" t="s">
        <v>1643</v>
      </c>
      <c r="SR37" s="3" t="s">
        <v>1643</v>
      </c>
      <c r="SS37" s="3" t="s">
        <v>1643</v>
      </c>
      <c r="ST37" s="3" t="s">
        <v>1643</v>
      </c>
      <c r="SU37" s="3" t="s">
        <v>1643</v>
      </c>
      <c r="SV37" s="3" t="s">
        <v>1643</v>
      </c>
      <c r="SW37" s="3" t="s">
        <v>1643</v>
      </c>
      <c r="SX37" s="20" t="s">
        <v>1643</v>
      </c>
      <c r="SY37" s="13" t="s">
        <v>1643</v>
      </c>
      <c r="SZ37" s="3" t="s">
        <v>1643</v>
      </c>
      <c r="TA37" s="3" t="s">
        <v>1643</v>
      </c>
      <c r="TB37" s="3" t="s">
        <v>1643</v>
      </c>
      <c r="TC37" s="3" t="s">
        <v>1643</v>
      </c>
      <c r="TD37" s="3" t="s">
        <v>1643</v>
      </c>
      <c r="TE37" s="20" t="s">
        <v>1643</v>
      </c>
      <c r="TF37" s="13" t="s">
        <v>1643</v>
      </c>
      <c r="TG37" s="3" t="s">
        <v>1643</v>
      </c>
      <c r="TH37" s="3" t="s">
        <v>1643</v>
      </c>
      <c r="TI37" s="3" t="s">
        <v>1643</v>
      </c>
      <c r="TJ37" s="3" t="s">
        <v>1643</v>
      </c>
      <c r="TK37" s="3" t="s">
        <v>1643</v>
      </c>
      <c r="TL37" s="3" t="s">
        <v>1643</v>
      </c>
      <c r="TM37" s="3" t="s">
        <v>1643</v>
      </c>
      <c r="TN37" s="3" t="s">
        <v>1643</v>
      </c>
      <c r="TO37" s="3" t="s">
        <v>1643</v>
      </c>
      <c r="TP37" s="3" t="s">
        <v>1643</v>
      </c>
      <c r="TQ37" s="20" t="s">
        <v>1643</v>
      </c>
      <c r="TR37" s="13" t="s">
        <v>110</v>
      </c>
      <c r="TS37" s="3" t="s">
        <v>1643</v>
      </c>
      <c r="TT37" s="5" t="s">
        <v>110</v>
      </c>
      <c r="TU37" s="13" t="s">
        <v>130</v>
      </c>
      <c r="TV37" s="3" t="s">
        <v>131</v>
      </c>
      <c r="TW37" s="3" t="s">
        <v>127</v>
      </c>
      <c r="TX37" s="3" t="s">
        <v>127</v>
      </c>
      <c r="TY37" s="3" t="s">
        <v>129</v>
      </c>
      <c r="TZ37" s="3" t="s">
        <v>132</v>
      </c>
      <c r="UA37" s="3" t="s">
        <v>128</v>
      </c>
      <c r="UB37" s="3" t="s">
        <v>130</v>
      </c>
      <c r="UC37" s="3" t="s">
        <v>127</v>
      </c>
      <c r="UD37" s="3" t="s">
        <v>130</v>
      </c>
      <c r="UE37" s="3" t="s">
        <v>130</v>
      </c>
      <c r="UF37" s="3" t="s">
        <v>130</v>
      </c>
      <c r="UG37" s="3" t="s">
        <v>131</v>
      </c>
      <c r="UH37" s="3" t="s">
        <v>130</v>
      </c>
      <c r="UI37" s="3" t="s">
        <v>130</v>
      </c>
      <c r="UJ37" s="5" t="s">
        <v>1643</v>
      </c>
      <c r="UK37" s="13" t="s">
        <v>196</v>
      </c>
      <c r="UL37" s="3" t="s">
        <v>1643</v>
      </c>
      <c r="UM37" s="3" t="s">
        <v>1643</v>
      </c>
      <c r="UN37" s="3" t="s">
        <v>1643</v>
      </c>
      <c r="UO37" s="3" t="s">
        <v>1643</v>
      </c>
      <c r="UP37" s="3" t="s">
        <v>1643</v>
      </c>
      <c r="UQ37" s="3" t="s">
        <v>1643</v>
      </c>
      <c r="UR37" s="5" t="s">
        <v>1643</v>
      </c>
      <c r="US37" s="13" t="s">
        <v>1643</v>
      </c>
      <c r="UT37" s="3" t="s">
        <v>1643</v>
      </c>
      <c r="UU37" s="3" t="s">
        <v>1643</v>
      </c>
      <c r="UV37" s="3" t="s">
        <v>1643</v>
      </c>
      <c r="UW37" s="3" t="s">
        <v>235</v>
      </c>
      <c r="UX37" s="3" t="s">
        <v>1643</v>
      </c>
      <c r="UY37" s="3" t="s">
        <v>1643</v>
      </c>
      <c r="UZ37" s="5" t="s">
        <v>1643</v>
      </c>
      <c r="VA37" s="13" t="s">
        <v>131</v>
      </c>
      <c r="VB37" s="3" t="s">
        <v>127</v>
      </c>
      <c r="VC37" s="3" t="s">
        <v>132</v>
      </c>
      <c r="VD37" s="3" t="s">
        <v>127</v>
      </c>
      <c r="VE37" s="3" t="s">
        <v>131</v>
      </c>
      <c r="VF37" s="3" t="s">
        <v>131</v>
      </c>
      <c r="VG37" s="3" t="s">
        <v>131</v>
      </c>
      <c r="VH37" s="3" t="s">
        <v>129</v>
      </c>
      <c r="VI37" s="3" t="s">
        <v>131</v>
      </c>
      <c r="VJ37" s="3" t="s">
        <v>131</v>
      </c>
      <c r="VK37" s="3" t="s">
        <v>132</v>
      </c>
      <c r="VL37" s="3" t="s">
        <v>132</v>
      </c>
      <c r="VM37" s="3" t="s">
        <v>1643</v>
      </c>
      <c r="VN37" s="3" t="s">
        <v>132</v>
      </c>
      <c r="VO37" s="3" t="s">
        <v>132</v>
      </c>
      <c r="VP37" s="3" t="s">
        <v>132</v>
      </c>
      <c r="VQ37" s="3" t="s">
        <v>127</v>
      </c>
      <c r="VR37" s="3" t="s">
        <v>127</v>
      </c>
      <c r="VS37" s="3" t="s">
        <v>127</v>
      </c>
      <c r="VT37" s="3" t="s">
        <v>127</v>
      </c>
      <c r="VU37" s="3" t="s">
        <v>132</v>
      </c>
      <c r="VV37" s="3" t="s">
        <v>131</v>
      </c>
      <c r="VW37" s="3" t="s">
        <v>131</v>
      </c>
      <c r="VX37" s="3" t="s">
        <v>127</v>
      </c>
      <c r="VY37" s="3" t="s">
        <v>131</v>
      </c>
      <c r="VZ37" s="3" t="s">
        <v>132</v>
      </c>
      <c r="WA37" s="3" t="s">
        <v>131</v>
      </c>
      <c r="WB37" s="3" t="s">
        <v>131</v>
      </c>
      <c r="WC37" s="3" t="s">
        <v>132</v>
      </c>
      <c r="WD37" s="3" t="s">
        <v>131</v>
      </c>
      <c r="WE37" s="3" t="s">
        <v>132</v>
      </c>
      <c r="WF37" s="3" t="s">
        <v>127</v>
      </c>
      <c r="WG37" s="3" t="s">
        <v>130</v>
      </c>
      <c r="WH37" s="3" t="s">
        <v>129</v>
      </c>
      <c r="WI37" s="3" t="s">
        <v>130</v>
      </c>
      <c r="WJ37" s="3" t="s">
        <v>131</v>
      </c>
      <c r="WK37" s="3" t="s">
        <v>129</v>
      </c>
      <c r="WL37" s="3" t="s">
        <v>129</v>
      </c>
      <c r="WM37" s="3" t="s">
        <v>131</v>
      </c>
      <c r="WN37" s="3" t="s">
        <v>131</v>
      </c>
      <c r="WO37" s="3" t="s">
        <v>131</v>
      </c>
      <c r="WP37" s="3" t="s">
        <v>131</v>
      </c>
      <c r="WQ37" s="3" t="s">
        <v>131</v>
      </c>
      <c r="WR37" s="3" t="s">
        <v>131</v>
      </c>
      <c r="WS37" s="3" t="s">
        <v>132</v>
      </c>
      <c r="WT37" s="3" t="s">
        <v>131</v>
      </c>
      <c r="WU37" s="3" t="s">
        <v>131</v>
      </c>
      <c r="WV37" s="3" t="s">
        <v>127</v>
      </c>
      <c r="WW37" s="3" t="s">
        <v>127</v>
      </c>
      <c r="WX37" s="3" t="s">
        <v>127</v>
      </c>
      <c r="WY37" s="3" t="s">
        <v>127</v>
      </c>
      <c r="WZ37" s="3" t="s">
        <v>127</v>
      </c>
      <c r="XA37" s="3" t="s">
        <v>127</v>
      </c>
      <c r="XB37" s="3" t="s">
        <v>127</v>
      </c>
      <c r="XC37" s="3" t="s">
        <v>127</v>
      </c>
      <c r="XD37" s="3" t="s">
        <v>127</v>
      </c>
      <c r="XE37" s="3" t="s">
        <v>132</v>
      </c>
      <c r="XF37" s="3" t="s">
        <v>127</v>
      </c>
      <c r="XG37" s="3" t="s">
        <v>127</v>
      </c>
      <c r="XH37" s="3" t="s">
        <v>127</v>
      </c>
      <c r="XI37" s="3" t="s">
        <v>1643</v>
      </c>
      <c r="XJ37" s="3" t="s">
        <v>1643</v>
      </c>
      <c r="XK37" s="3" t="s">
        <v>1643</v>
      </c>
      <c r="XL37" s="3" t="s">
        <v>1643</v>
      </c>
      <c r="XM37" s="5" t="s">
        <v>1643</v>
      </c>
      <c r="XN37" s="13" t="s">
        <v>1643</v>
      </c>
      <c r="XO37" s="3" t="s">
        <v>1643</v>
      </c>
      <c r="XP37" s="3" t="s">
        <v>1643</v>
      </c>
      <c r="XQ37" s="3" t="s">
        <v>1643</v>
      </c>
      <c r="XR37" s="3" t="s">
        <v>1643</v>
      </c>
      <c r="XS37" s="3" t="s">
        <v>1643</v>
      </c>
      <c r="XT37" s="5" t="s">
        <v>1643</v>
      </c>
      <c r="XU37" s="13" t="s">
        <v>1643</v>
      </c>
      <c r="XV37" s="3" t="s">
        <v>1643</v>
      </c>
      <c r="XW37" s="3" t="s">
        <v>1643</v>
      </c>
      <c r="XX37" s="3" t="s">
        <v>1643</v>
      </c>
      <c r="XY37" s="3" t="s">
        <v>1643</v>
      </c>
      <c r="XZ37" s="3" t="s">
        <v>1643</v>
      </c>
      <c r="YA37" s="3" t="s">
        <v>1643</v>
      </c>
      <c r="YB37" s="3" t="s">
        <v>1643</v>
      </c>
      <c r="YC37" s="3" t="s">
        <v>1643</v>
      </c>
      <c r="YD37" s="3" t="s">
        <v>1643</v>
      </c>
      <c r="YE37" s="3" t="s">
        <v>1643</v>
      </c>
      <c r="YF37" s="3" t="s">
        <v>1643</v>
      </c>
      <c r="YG37" s="3" t="s">
        <v>1643</v>
      </c>
      <c r="YH37" s="3" t="s">
        <v>1643</v>
      </c>
      <c r="YI37" s="3" t="s">
        <v>1643</v>
      </c>
      <c r="YJ37" s="3" t="s">
        <v>1643</v>
      </c>
      <c r="YK37" s="3" t="s">
        <v>1643</v>
      </c>
      <c r="YL37" s="3" t="s">
        <v>1643</v>
      </c>
      <c r="YM37" s="3" t="s">
        <v>1643</v>
      </c>
      <c r="YN37" s="3" t="s">
        <v>1643</v>
      </c>
      <c r="YO37" s="3" t="s">
        <v>1643</v>
      </c>
      <c r="YP37" s="3" t="s">
        <v>1643</v>
      </c>
      <c r="YQ37" s="3" t="s">
        <v>1643</v>
      </c>
      <c r="YR37" s="3" t="s">
        <v>1643</v>
      </c>
      <c r="YS37" s="3" t="s">
        <v>1643</v>
      </c>
      <c r="YT37" s="3" t="s">
        <v>1643</v>
      </c>
      <c r="YU37" s="3" t="s">
        <v>1643</v>
      </c>
      <c r="YV37" s="3" t="s">
        <v>1643</v>
      </c>
      <c r="YW37" s="3" t="s">
        <v>1643</v>
      </c>
      <c r="YX37" s="3" t="s">
        <v>1643</v>
      </c>
      <c r="YY37" s="3" t="s">
        <v>1643</v>
      </c>
      <c r="YZ37" s="3" t="s">
        <v>1643</v>
      </c>
      <c r="ZA37" s="3" t="s">
        <v>1643</v>
      </c>
      <c r="ZB37" s="3" t="s">
        <v>1643</v>
      </c>
      <c r="ZC37" s="3" t="s">
        <v>1643</v>
      </c>
      <c r="ZD37" s="5" t="s">
        <v>1643</v>
      </c>
      <c r="ZE37" s="13"/>
      <c r="ZF37" s="3"/>
      <c r="ZG37" s="5"/>
      <c r="ZH37" s="18" t="s">
        <v>1643</v>
      </c>
      <c r="ZI37" s="13" t="s">
        <v>1643</v>
      </c>
      <c r="ZJ37" s="3" t="s">
        <v>1643</v>
      </c>
      <c r="ZK37" s="3" t="s">
        <v>1643</v>
      </c>
      <c r="ZL37" s="3" t="s">
        <v>1643</v>
      </c>
      <c r="ZM37" s="3" t="s">
        <v>1643</v>
      </c>
      <c r="ZN37" s="3" t="s">
        <v>1643</v>
      </c>
      <c r="ZO37" s="3" t="s">
        <v>1643</v>
      </c>
      <c r="ZP37" s="3" t="s">
        <v>1643</v>
      </c>
      <c r="ZQ37" s="3" t="s">
        <v>1643</v>
      </c>
      <c r="ZR37" s="5" t="s">
        <v>1643</v>
      </c>
      <c r="ZS37" s="13" t="s">
        <v>1643</v>
      </c>
      <c r="ZT37" s="3" t="s">
        <v>1643</v>
      </c>
      <c r="ZU37" s="3" t="s">
        <v>1643</v>
      </c>
      <c r="ZV37" s="3" t="s">
        <v>1643</v>
      </c>
      <c r="ZW37" s="3" t="s">
        <v>1643</v>
      </c>
      <c r="ZX37" s="3" t="s">
        <v>1643</v>
      </c>
      <c r="ZY37" s="3" t="s">
        <v>1643</v>
      </c>
      <c r="ZZ37" s="3" t="s">
        <v>1643</v>
      </c>
      <c r="AAA37" s="5" t="s">
        <v>1643</v>
      </c>
      <c r="AAB37" s="13" t="s">
        <v>1643</v>
      </c>
      <c r="AAC37" s="5" t="s">
        <v>1643</v>
      </c>
      <c r="AAD37" s="13" t="s">
        <v>1643</v>
      </c>
      <c r="AAE37" s="3" t="s">
        <v>1643</v>
      </c>
      <c r="AAF37" s="3" t="s">
        <v>1643</v>
      </c>
      <c r="AAG37" s="3" t="s">
        <v>1643</v>
      </c>
      <c r="AAH37" s="3" t="s">
        <v>1643</v>
      </c>
      <c r="AAI37" s="3" t="s">
        <v>1643</v>
      </c>
      <c r="AAJ37" s="5" t="s">
        <v>1643</v>
      </c>
      <c r="AAK37" s="13" t="s">
        <v>1643</v>
      </c>
      <c r="AAL37" s="13" t="s">
        <v>1643</v>
      </c>
      <c r="AAM37" s="3" t="s">
        <v>1643</v>
      </c>
      <c r="AAN37" s="3" t="s">
        <v>1643</v>
      </c>
      <c r="AAO37" s="3" t="s">
        <v>1643</v>
      </c>
      <c r="AAP37" s="3" t="s">
        <v>1643</v>
      </c>
      <c r="AAQ37" s="20"/>
      <c r="AAR37" s="5" t="s">
        <v>1643</v>
      </c>
      <c r="AAS37" s="13" t="s">
        <v>1643</v>
      </c>
      <c r="AAT37" s="3" t="s">
        <v>1643</v>
      </c>
      <c r="AAU37" s="3" t="s">
        <v>1643</v>
      </c>
      <c r="AAV37" s="3" t="s">
        <v>1643</v>
      </c>
      <c r="AAW37" s="3" t="s">
        <v>1643</v>
      </c>
      <c r="AAX37" s="3" t="s">
        <v>1643</v>
      </c>
      <c r="AAY37" s="5" t="s">
        <v>1643</v>
      </c>
      <c r="AAZ37" s="13" t="s">
        <v>1643</v>
      </c>
      <c r="ABA37" s="3" t="s">
        <v>1643</v>
      </c>
      <c r="ABB37" s="3" t="s">
        <v>1643</v>
      </c>
      <c r="ABC37" s="3" t="s">
        <v>1643</v>
      </c>
      <c r="ABD37" s="3" t="s">
        <v>1643</v>
      </c>
      <c r="ABE37" s="3" t="s">
        <v>1643</v>
      </c>
      <c r="ABF37" s="5" t="s">
        <v>1643</v>
      </c>
      <c r="ABG37" s="13" t="s">
        <v>1643</v>
      </c>
      <c r="ABH37" s="3" t="s">
        <v>1643</v>
      </c>
      <c r="ABI37" s="3" t="s">
        <v>1643</v>
      </c>
      <c r="ABJ37" s="3" t="s">
        <v>1643</v>
      </c>
      <c r="ABK37" s="3" t="s">
        <v>1643</v>
      </c>
      <c r="ABL37" s="3" t="s">
        <v>1643</v>
      </c>
      <c r="ABM37" s="5" t="s">
        <v>1643</v>
      </c>
      <c r="ABN37" s="13" t="s">
        <v>1643</v>
      </c>
      <c r="ABO37" s="3" t="s">
        <v>1643</v>
      </c>
      <c r="ABP37" s="3" t="s">
        <v>1643</v>
      </c>
      <c r="ABQ37" s="3" t="s">
        <v>1643</v>
      </c>
      <c r="ABR37" s="3" t="s">
        <v>1643</v>
      </c>
      <c r="ABS37" s="3" t="s">
        <v>1643</v>
      </c>
      <c r="ABT37" s="3" t="s">
        <v>1643</v>
      </c>
      <c r="ABU37" s="3" t="s">
        <v>1643</v>
      </c>
      <c r="ABV37" s="5" t="s">
        <v>1643</v>
      </c>
      <c r="ABW37" s="13" t="s">
        <v>1643</v>
      </c>
      <c r="ABX37" s="3" t="s">
        <v>1643</v>
      </c>
      <c r="ABY37" s="3" t="s">
        <v>1643</v>
      </c>
      <c r="ABZ37" s="3" t="s">
        <v>1643</v>
      </c>
      <c r="ACA37" s="3" t="s">
        <v>1643</v>
      </c>
      <c r="ACB37" s="5" t="s">
        <v>1643</v>
      </c>
      <c r="ACC37" s="13" t="s">
        <v>1643</v>
      </c>
      <c r="ACD37" s="3" t="s">
        <v>1643</v>
      </c>
      <c r="ACE37" s="3" t="s">
        <v>1643</v>
      </c>
      <c r="ACF37" s="3" t="s">
        <v>1643</v>
      </c>
      <c r="ACG37" s="5"/>
      <c r="ACH37" s="13" t="s">
        <v>1643</v>
      </c>
      <c r="ACI37" s="3" t="s">
        <v>1643</v>
      </c>
      <c r="ACJ37" s="3" t="s">
        <v>1643</v>
      </c>
      <c r="ACK37" s="3" t="s">
        <v>1643</v>
      </c>
      <c r="ACL37" s="5" t="s">
        <v>1643</v>
      </c>
      <c r="ACM37" s="13" t="s">
        <v>1643</v>
      </c>
      <c r="ACN37" s="3" t="s">
        <v>1643</v>
      </c>
      <c r="ACO37" s="3" t="s">
        <v>1643</v>
      </c>
      <c r="ACP37" s="3" t="s">
        <v>1643</v>
      </c>
      <c r="ACQ37" s="3" t="s">
        <v>1643</v>
      </c>
      <c r="ACR37" s="3" t="s">
        <v>1643</v>
      </c>
      <c r="ACS37" s="3" t="s">
        <v>1643</v>
      </c>
      <c r="ACT37" s="3" t="s">
        <v>1643</v>
      </c>
      <c r="ACU37" s="20" t="s">
        <v>1643</v>
      </c>
      <c r="ACV37" s="13" t="s">
        <v>1643</v>
      </c>
      <c r="ACW37" s="3" t="s">
        <v>1643</v>
      </c>
      <c r="ACX37" s="3" t="s">
        <v>1643</v>
      </c>
      <c r="ACY37" s="3" t="s">
        <v>1643</v>
      </c>
      <c r="ACZ37" s="3" t="s">
        <v>1643</v>
      </c>
      <c r="ADA37" s="5" t="s">
        <v>1643</v>
      </c>
      <c r="ADB37" s="13" t="s">
        <v>1643</v>
      </c>
      <c r="ADC37" s="8" t="s">
        <v>1643</v>
      </c>
      <c r="ADD37" s="3" t="s">
        <v>1643</v>
      </c>
      <c r="ADE37" s="3" t="s">
        <v>1643</v>
      </c>
      <c r="ADF37" s="5" t="s">
        <v>1643</v>
      </c>
      <c r="ADG37" s="13" t="s">
        <v>1643</v>
      </c>
      <c r="ADH37" s="8" t="s">
        <v>1643</v>
      </c>
      <c r="ADI37" s="3" t="s">
        <v>1643</v>
      </c>
      <c r="ADJ37" s="3" t="s">
        <v>1643</v>
      </c>
      <c r="ADK37" s="5" t="s">
        <v>1643</v>
      </c>
      <c r="ADL37" s="13" t="s">
        <v>1643</v>
      </c>
      <c r="ADM37" s="8" t="s">
        <v>1643</v>
      </c>
      <c r="ADN37" s="3" t="s">
        <v>1643</v>
      </c>
      <c r="ADO37" s="3" t="s">
        <v>1643</v>
      </c>
      <c r="ADP37" s="5" t="s">
        <v>1643</v>
      </c>
      <c r="ADQ37" s="13" t="s">
        <v>1643</v>
      </c>
      <c r="ADR37" s="3" t="s">
        <v>1643</v>
      </c>
      <c r="ADS37" s="3" t="s">
        <v>1643</v>
      </c>
      <c r="ADT37" s="3" t="s">
        <v>1643</v>
      </c>
      <c r="ADU37" s="3" t="s">
        <v>1643</v>
      </c>
      <c r="ADV37" s="3" t="s">
        <v>1643</v>
      </c>
      <c r="ADW37" s="3" t="s">
        <v>1643</v>
      </c>
      <c r="ADX37" s="3" t="s">
        <v>1643</v>
      </c>
      <c r="ADY37" s="5" t="s">
        <v>1643</v>
      </c>
      <c r="ADZ37" s="13" t="s">
        <v>1643</v>
      </c>
      <c r="AEA37" s="3" t="s">
        <v>1643</v>
      </c>
      <c r="AEB37" s="3" t="s">
        <v>1643</v>
      </c>
      <c r="AEC37" s="3" t="s">
        <v>1643</v>
      </c>
      <c r="AED37" s="3" t="s">
        <v>1643</v>
      </c>
      <c r="AEE37" s="3" t="s">
        <v>1643</v>
      </c>
      <c r="AEF37" s="5" t="s">
        <v>1643</v>
      </c>
      <c r="AEG37" s="13" t="s">
        <v>1643</v>
      </c>
      <c r="AEH37" s="3" t="s">
        <v>1643</v>
      </c>
      <c r="AEI37" s="3" t="s">
        <v>1643</v>
      </c>
      <c r="AEJ37" s="3" t="s">
        <v>1643</v>
      </c>
      <c r="AEK37" s="5" t="s">
        <v>1643</v>
      </c>
      <c r="AEL37" s="18" t="s">
        <v>1643</v>
      </c>
    </row>
    <row r="38" spans="1:818" ht="87" x14ac:dyDescent="0.35">
      <c r="A38" s="1">
        <v>45619.595821759256</v>
      </c>
      <c r="B38" s="2">
        <v>45619.599861111114</v>
      </c>
      <c r="C38" s="4">
        <v>24</v>
      </c>
      <c r="D38" s="4">
        <v>348</v>
      </c>
      <c r="E38" s="3" t="s">
        <v>1677</v>
      </c>
      <c r="F38" s="2">
        <v>45626.599885856478</v>
      </c>
      <c r="G38" s="3" t="s">
        <v>1724</v>
      </c>
      <c r="H38" s="4">
        <v>1</v>
      </c>
      <c r="I38" s="3" t="s">
        <v>1642</v>
      </c>
      <c r="J38" s="3" t="s">
        <v>1642</v>
      </c>
      <c r="K38" s="3" t="s">
        <v>1642</v>
      </c>
      <c r="L38" s="3" t="s">
        <v>1642</v>
      </c>
      <c r="M38" s="3" t="s">
        <v>1642</v>
      </c>
      <c r="N38" s="3" t="s">
        <v>1642</v>
      </c>
      <c r="O38" s="3" t="s">
        <v>110</v>
      </c>
      <c r="P38" s="3" t="s">
        <v>1643</v>
      </c>
      <c r="Q38" s="3" t="s">
        <v>1643</v>
      </c>
      <c r="R38" s="20" t="s">
        <v>110</v>
      </c>
      <c r="S38" s="127">
        <v>38</v>
      </c>
      <c r="T38" s="124"/>
      <c r="U38" s="3"/>
      <c r="V38" s="3" t="s">
        <v>20</v>
      </c>
      <c r="W38" s="3" t="s">
        <v>111</v>
      </c>
      <c r="X38" s="3" t="s">
        <v>37</v>
      </c>
      <c r="Y38" s="3" t="s">
        <v>84</v>
      </c>
      <c r="Z38" s="3" t="s">
        <v>12</v>
      </c>
      <c r="AA38" s="405">
        <v>305</v>
      </c>
      <c r="AB38" s="3" t="s">
        <v>25</v>
      </c>
      <c r="AC38" s="3" t="s">
        <v>111</v>
      </c>
      <c r="AD38" s="3" t="s">
        <v>110</v>
      </c>
      <c r="AE38" s="13" t="s">
        <v>111</v>
      </c>
      <c r="AF38" s="20" t="s">
        <v>111</v>
      </c>
      <c r="AG38" s="18" t="s">
        <v>1643</v>
      </c>
      <c r="AH38" s="13"/>
      <c r="AI38" s="31"/>
      <c r="AJ38" s="13" t="s">
        <v>1643</v>
      </c>
      <c r="AK38" s="3" t="s">
        <v>1643</v>
      </c>
      <c r="AL38" s="3" t="s">
        <v>1643</v>
      </c>
      <c r="AM38" s="3" t="s">
        <v>1643</v>
      </c>
      <c r="AN38" s="3" t="s">
        <v>1643</v>
      </c>
      <c r="AO38" s="3" t="s">
        <v>1643</v>
      </c>
      <c r="AP38" s="3" t="s">
        <v>1643</v>
      </c>
      <c r="AQ38" s="3" t="s">
        <v>1643</v>
      </c>
      <c r="AR38" s="3" t="s">
        <v>1643</v>
      </c>
      <c r="AS38" s="3" t="s">
        <v>1643</v>
      </c>
      <c r="AT38" s="3" t="s">
        <v>1643</v>
      </c>
      <c r="AU38" s="3" t="s">
        <v>1643</v>
      </c>
      <c r="AV38" s="3" t="s">
        <v>1643</v>
      </c>
      <c r="AW38" s="3" t="s">
        <v>1643</v>
      </c>
      <c r="AX38" s="3" t="s">
        <v>1643</v>
      </c>
      <c r="AY38" s="3" t="s">
        <v>1643</v>
      </c>
      <c r="AZ38" s="3" t="s">
        <v>1643</v>
      </c>
      <c r="BA38" s="3" t="s">
        <v>1643</v>
      </c>
      <c r="BB38" s="3" t="s">
        <v>1643</v>
      </c>
      <c r="BC38" s="3" t="s">
        <v>1643</v>
      </c>
      <c r="BD38" s="3" t="s">
        <v>1643</v>
      </c>
      <c r="BE38" s="3" t="s">
        <v>1643</v>
      </c>
      <c r="BF38" s="3" t="s">
        <v>1643</v>
      </c>
      <c r="BG38" s="3" t="s">
        <v>1643</v>
      </c>
      <c r="BH38" s="3" t="s">
        <v>1643</v>
      </c>
      <c r="BI38" s="3" t="s">
        <v>1643</v>
      </c>
      <c r="BJ38" s="3" t="s">
        <v>1643</v>
      </c>
      <c r="BK38" s="3" t="s">
        <v>1643</v>
      </c>
      <c r="BL38" s="3" t="s">
        <v>1643</v>
      </c>
      <c r="BM38" s="3" t="s">
        <v>1643</v>
      </c>
      <c r="BN38" s="3" t="s">
        <v>1643</v>
      </c>
      <c r="BO38" s="3" t="s">
        <v>1643</v>
      </c>
      <c r="BP38" s="3" t="s">
        <v>1643</v>
      </c>
      <c r="BQ38" s="3" t="s">
        <v>1643</v>
      </c>
      <c r="BR38" s="3" t="s">
        <v>1643</v>
      </c>
      <c r="BS38" s="3" t="s">
        <v>1643</v>
      </c>
      <c r="BT38" s="3" t="s">
        <v>1643</v>
      </c>
      <c r="BU38" s="3" t="s">
        <v>1643</v>
      </c>
      <c r="BV38" s="3" t="s">
        <v>1643</v>
      </c>
      <c r="BW38" s="3" t="s">
        <v>1643</v>
      </c>
      <c r="BX38" s="3" t="s">
        <v>1643</v>
      </c>
      <c r="BY38" s="3" t="s">
        <v>1643</v>
      </c>
      <c r="BZ38" s="20" t="s">
        <v>1643</v>
      </c>
      <c r="CA38" s="206" t="s">
        <v>127</v>
      </c>
      <c r="CB38" s="3" t="s">
        <v>130</v>
      </c>
      <c r="CC38" s="206" t="s">
        <v>127</v>
      </c>
      <c r="CD38" s="206" t="s">
        <v>127</v>
      </c>
      <c r="CE38" s="3" t="s">
        <v>130</v>
      </c>
      <c r="CF38" s="206" t="s">
        <v>127</v>
      </c>
      <c r="CG38" s="3" t="s">
        <v>129</v>
      </c>
      <c r="CH38" s="3" t="s">
        <v>129</v>
      </c>
      <c r="CI38" s="3" t="s">
        <v>130</v>
      </c>
      <c r="CJ38" s="206" t="s">
        <v>127</v>
      </c>
      <c r="CK38" s="3" t="s">
        <v>129</v>
      </c>
      <c r="CL38" s="206" t="s">
        <v>127</v>
      </c>
      <c r="CM38" s="3" t="s">
        <v>130</v>
      </c>
      <c r="CN38" s="3" t="s">
        <v>130</v>
      </c>
      <c r="CO38" s="3" t="s">
        <v>130</v>
      </c>
      <c r="CP38" s="5" t="s">
        <v>1643</v>
      </c>
      <c r="CQ38" s="13" t="s">
        <v>196</v>
      </c>
      <c r="CR38" s="3" t="s">
        <v>198</v>
      </c>
      <c r="CS38" s="3" t="s">
        <v>200</v>
      </c>
      <c r="CT38" s="3" t="s">
        <v>1643</v>
      </c>
      <c r="CU38" s="3" t="s">
        <v>1643</v>
      </c>
      <c r="CV38" s="3" t="s">
        <v>1643</v>
      </c>
      <c r="CW38" s="3" t="s">
        <v>210</v>
      </c>
      <c r="CX38" s="5" t="s">
        <v>1643</v>
      </c>
      <c r="CY38" s="13" t="s">
        <v>231</v>
      </c>
      <c r="CZ38" s="3" t="s">
        <v>232</v>
      </c>
      <c r="DA38" s="3" t="s">
        <v>233</v>
      </c>
      <c r="DB38" s="3" t="s">
        <v>234</v>
      </c>
      <c r="DC38" s="3" t="s">
        <v>1643</v>
      </c>
      <c r="DD38" s="3" t="s">
        <v>1643</v>
      </c>
      <c r="DE38" s="3" t="s">
        <v>1648</v>
      </c>
      <c r="DF38" s="5" t="s">
        <v>1727</v>
      </c>
      <c r="DG38" s="13" t="s">
        <v>132</v>
      </c>
      <c r="DH38" s="3" t="s">
        <v>132</v>
      </c>
      <c r="DI38" s="3" t="s">
        <v>129</v>
      </c>
      <c r="DJ38" s="5" t="s">
        <v>1665</v>
      </c>
      <c r="DK38" s="13" t="s">
        <v>132</v>
      </c>
      <c r="DL38" s="3" t="s">
        <v>132</v>
      </c>
      <c r="DM38" s="3" t="s">
        <v>132</v>
      </c>
      <c r="DN38" s="5" t="s">
        <v>132</v>
      </c>
      <c r="DO38" s="13" t="s">
        <v>132</v>
      </c>
      <c r="DP38" s="5" t="s">
        <v>132</v>
      </c>
      <c r="DQ38" s="13" t="s">
        <v>132</v>
      </c>
      <c r="DR38" s="3" t="s">
        <v>132</v>
      </c>
      <c r="DS38" s="3" t="s">
        <v>131</v>
      </c>
      <c r="DT38" s="5" t="s">
        <v>132</v>
      </c>
      <c r="DU38" s="13" t="s">
        <v>1643</v>
      </c>
      <c r="DV38" s="3" t="s">
        <v>1643</v>
      </c>
      <c r="DW38" s="3" t="s">
        <v>1643</v>
      </c>
      <c r="DX38" s="3" t="s">
        <v>1643</v>
      </c>
      <c r="DY38" s="5" t="s">
        <v>1643</v>
      </c>
      <c r="DZ38" s="13" t="s">
        <v>1643</v>
      </c>
      <c r="EA38" s="3" t="s">
        <v>1643</v>
      </c>
      <c r="EB38" s="3" t="s">
        <v>1643</v>
      </c>
      <c r="EC38" s="3" t="s">
        <v>1643</v>
      </c>
      <c r="ED38" s="3" t="s">
        <v>1643</v>
      </c>
      <c r="EE38" s="3" t="s">
        <v>1643</v>
      </c>
      <c r="EF38" s="5" t="s">
        <v>1643</v>
      </c>
      <c r="EG38" s="13" t="s">
        <v>1643</v>
      </c>
      <c r="EH38" s="3" t="s">
        <v>1643</v>
      </c>
      <c r="EI38" s="3" t="s">
        <v>1643</v>
      </c>
      <c r="EJ38" s="3" t="s">
        <v>1643</v>
      </c>
      <c r="EK38" s="3" t="s">
        <v>1643</v>
      </c>
      <c r="EL38" s="20" t="s">
        <v>1643</v>
      </c>
      <c r="EM38" s="13" t="s">
        <v>1643</v>
      </c>
      <c r="EN38" s="3" t="s">
        <v>1643</v>
      </c>
      <c r="EO38" s="3" t="s">
        <v>1643</v>
      </c>
      <c r="EP38" s="3" t="s">
        <v>1643</v>
      </c>
      <c r="EQ38" s="3" t="s">
        <v>1643</v>
      </c>
      <c r="ER38" s="3" t="s">
        <v>1643</v>
      </c>
      <c r="ES38" s="3" t="s">
        <v>1643</v>
      </c>
      <c r="ET38" s="3" t="s">
        <v>1643</v>
      </c>
      <c r="EU38" s="3" t="s">
        <v>1643</v>
      </c>
      <c r="EV38" s="3" t="s">
        <v>1643</v>
      </c>
      <c r="EW38" s="3" t="s">
        <v>1643</v>
      </c>
      <c r="EX38" s="3" t="s">
        <v>1643</v>
      </c>
      <c r="EY38" s="3" t="s">
        <v>1643</v>
      </c>
      <c r="EZ38" s="5" t="s">
        <v>1643</v>
      </c>
      <c r="FA38" s="8" t="s">
        <v>1643</v>
      </c>
      <c r="FB38" s="3" t="s">
        <v>1643</v>
      </c>
      <c r="FC38" s="3" t="s">
        <v>1643</v>
      </c>
      <c r="FD38" s="3" t="s">
        <v>1643</v>
      </c>
      <c r="FE38" s="3" t="s">
        <v>1643</v>
      </c>
      <c r="FF38" s="3" t="s">
        <v>1643</v>
      </c>
      <c r="FG38" s="3" t="s">
        <v>1643</v>
      </c>
      <c r="FH38" s="3" t="s">
        <v>1643</v>
      </c>
      <c r="FI38" s="5" t="s">
        <v>1643</v>
      </c>
      <c r="FJ38" s="8" t="s">
        <v>1643</v>
      </c>
      <c r="FK38" s="3" t="s">
        <v>1643</v>
      </c>
      <c r="FL38" s="3" t="s">
        <v>1643</v>
      </c>
      <c r="FM38" s="5" t="s">
        <v>1643</v>
      </c>
      <c r="FN38" s="8" t="s">
        <v>1643</v>
      </c>
      <c r="FO38" s="3" t="s">
        <v>1643</v>
      </c>
      <c r="FP38" s="3" t="s">
        <v>1643</v>
      </c>
      <c r="FQ38" s="5" t="s">
        <v>1643</v>
      </c>
      <c r="FR38" s="16" t="s">
        <v>1643</v>
      </c>
      <c r="FS38" s="13" t="s">
        <v>1643</v>
      </c>
      <c r="FT38" s="3" t="s">
        <v>1643</v>
      </c>
      <c r="FU38" s="3" t="s">
        <v>1643</v>
      </c>
      <c r="FV38" s="3" t="s">
        <v>1643</v>
      </c>
      <c r="FW38" s="20" t="s">
        <v>1643</v>
      </c>
      <c r="FX38" s="13" t="s">
        <v>1643</v>
      </c>
      <c r="FY38" s="3" t="s">
        <v>1643</v>
      </c>
      <c r="FZ38" s="3" t="s">
        <v>1643</v>
      </c>
      <c r="GA38" s="3" t="s">
        <v>1643</v>
      </c>
      <c r="GB38" s="3" t="s">
        <v>1643</v>
      </c>
      <c r="GC38" s="3" t="s">
        <v>1643</v>
      </c>
      <c r="GD38" s="3" t="s">
        <v>1643</v>
      </c>
      <c r="GE38" s="3" t="s">
        <v>1643</v>
      </c>
      <c r="GF38" s="3" t="s">
        <v>1643</v>
      </c>
      <c r="GG38" s="3" t="s">
        <v>1643</v>
      </c>
      <c r="GH38" s="20" t="s">
        <v>1643</v>
      </c>
      <c r="GI38" s="18" t="s">
        <v>1643</v>
      </c>
      <c r="GJ38" s="8" t="s">
        <v>1643</v>
      </c>
      <c r="GK38" s="3" t="s">
        <v>1643</v>
      </c>
      <c r="GL38" s="3" t="s">
        <v>1643</v>
      </c>
      <c r="GM38" s="3" t="s">
        <v>1643</v>
      </c>
      <c r="GN38" s="3" t="s">
        <v>1643</v>
      </c>
      <c r="GO38" s="3" t="s">
        <v>1643</v>
      </c>
      <c r="GP38" s="3" t="s">
        <v>1643</v>
      </c>
      <c r="GQ38" s="3" t="s">
        <v>1643</v>
      </c>
      <c r="GR38" s="3" t="s">
        <v>1643</v>
      </c>
      <c r="GS38" s="20" t="s">
        <v>1643</v>
      </c>
      <c r="GT38" s="13" t="s">
        <v>1643</v>
      </c>
      <c r="GU38" s="3" t="s">
        <v>1643</v>
      </c>
      <c r="GV38" s="3" t="s">
        <v>1643</v>
      </c>
      <c r="GW38" s="3" t="s">
        <v>1643</v>
      </c>
      <c r="GX38" s="3" t="s">
        <v>1643</v>
      </c>
      <c r="GY38" s="3" t="s">
        <v>1643</v>
      </c>
      <c r="GZ38" s="3" t="s">
        <v>1643</v>
      </c>
      <c r="HA38" s="3" t="s">
        <v>1643</v>
      </c>
      <c r="HB38" s="3" t="s">
        <v>1643</v>
      </c>
      <c r="HC38" s="3" t="s">
        <v>1643</v>
      </c>
      <c r="HD38" s="3" t="s">
        <v>1643</v>
      </c>
      <c r="HE38" s="3" t="s">
        <v>1643</v>
      </c>
      <c r="HF38" s="3" t="s">
        <v>1643</v>
      </c>
      <c r="HG38" s="3" t="s">
        <v>1643</v>
      </c>
      <c r="HH38" s="3" t="s">
        <v>1643</v>
      </c>
      <c r="HI38" s="5" t="s">
        <v>1643</v>
      </c>
      <c r="HJ38" s="13" t="s">
        <v>1643</v>
      </c>
      <c r="HK38" s="3" t="s">
        <v>1643</v>
      </c>
      <c r="HL38" s="3" t="s">
        <v>1643</v>
      </c>
      <c r="HM38" s="3" t="s">
        <v>1643</v>
      </c>
      <c r="HN38" s="3" t="s">
        <v>1643</v>
      </c>
      <c r="HO38" s="3" t="s">
        <v>1643</v>
      </c>
      <c r="HP38" s="3" t="s">
        <v>1643</v>
      </c>
      <c r="HQ38" s="5" t="s">
        <v>1643</v>
      </c>
      <c r="HR38" s="13" t="s">
        <v>1643</v>
      </c>
      <c r="HS38" s="3" t="s">
        <v>1643</v>
      </c>
      <c r="HT38" s="3" t="s">
        <v>1643</v>
      </c>
      <c r="HU38" s="3" t="s">
        <v>1643</v>
      </c>
      <c r="HV38" s="3" t="s">
        <v>1643</v>
      </c>
      <c r="HW38" s="3" t="s">
        <v>1643</v>
      </c>
      <c r="HX38" s="3" t="s">
        <v>1643</v>
      </c>
      <c r="HY38" s="3" t="s">
        <v>1643</v>
      </c>
      <c r="HZ38" s="3" t="s">
        <v>1643</v>
      </c>
      <c r="IA38" s="3" t="s">
        <v>1643</v>
      </c>
      <c r="IB38" s="5" t="s">
        <v>1643</v>
      </c>
      <c r="IC38" s="13" t="s">
        <v>1643</v>
      </c>
      <c r="ID38" s="3" t="s">
        <v>1643</v>
      </c>
      <c r="IE38" s="3" t="s">
        <v>1643</v>
      </c>
      <c r="IF38" s="3" t="s">
        <v>1643</v>
      </c>
      <c r="IG38" s="3" t="s">
        <v>1643</v>
      </c>
      <c r="IH38" s="3" t="s">
        <v>1643</v>
      </c>
      <c r="II38" s="3" t="s">
        <v>1643</v>
      </c>
      <c r="IJ38" s="3" t="s">
        <v>1643</v>
      </c>
      <c r="IK38" s="3" t="s">
        <v>1643</v>
      </c>
      <c r="IL38" s="3" t="s">
        <v>1643</v>
      </c>
      <c r="IM38" s="3" t="s">
        <v>1643</v>
      </c>
      <c r="IN38" s="3" t="s">
        <v>1643</v>
      </c>
      <c r="IO38" s="3" t="s">
        <v>1643</v>
      </c>
      <c r="IP38" s="3" t="s">
        <v>1643</v>
      </c>
      <c r="IQ38" s="3" t="s">
        <v>1643</v>
      </c>
      <c r="IR38" s="3" t="s">
        <v>1643</v>
      </c>
      <c r="IS38" s="3" t="s">
        <v>1643</v>
      </c>
      <c r="IT38" s="3" t="s">
        <v>1643</v>
      </c>
      <c r="IU38" s="3" t="s">
        <v>1643</v>
      </c>
      <c r="IV38" s="3" t="s">
        <v>1643</v>
      </c>
      <c r="IW38" s="3" t="s">
        <v>1643</v>
      </c>
      <c r="IX38" s="3" t="s">
        <v>1643</v>
      </c>
      <c r="IY38" s="3" t="s">
        <v>1643</v>
      </c>
      <c r="IZ38" s="3" t="s">
        <v>1643</v>
      </c>
      <c r="JA38" s="3" t="s">
        <v>1643</v>
      </c>
      <c r="JB38" s="3" t="s">
        <v>1643</v>
      </c>
      <c r="JC38" s="3" t="s">
        <v>1643</v>
      </c>
      <c r="JD38" s="3" t="s">
        <v>1643</v>
      </c>
      <c r="JE38" s="3" t="s">
        <v>1643</v>
      </c>
      <c r="JF38" s="3" t="s">
        <v>1643</v>
      </c>
      <c r="JG38" s="3" t="s">
        <v>1643</v>
      </c>
      <c r="JH38" s="3" t="s">
        <v>1643</v>
      </c>
      <c r="JI38" s="3" t="s">
        <v>1643</v>
      </c>
      <c r="JJ38" s="3" t="s">
        <v>1643</v>
      </c>
      <c r="JK38" s="3" t="s">
        <v>1643</v>
      </c>
      <c r="JL38" s="3" t="s">
        <v>1643</v>
      </c>
      <c r="JM38" s="3" t="s">
        <v>1643</v>
      </c>
      <c r="JN38" s="3" t="s">
        <v>1643</v>
      </c>
      <c r="JO38" s="3" t="s">
        <v>1643</v>
      </c>
      <c r="JP38" s="3" t="s">
        <v>1643</v>
      </c>
      <c r="JQ38" s="3" t="s">
        <v>1643</v>
      </c>
      <c r="JR38" s="3" t="s">
        <v>1643</v>
      </c>
      <c r="JS38" s="3" t="s">
        <v>1643</v>
      </c>
      <c r="JT38" s="3" t="s">
        <v>1643</v>
      </c>
      <c r="JU38" s="3" t="s">
        <v>1643</v>
      </c>
      <c r="JV38" s="3" t="s">
        <v>1643</v>
      </c>
      <c r="JW38" s="3" t="s">
        <v>1643</v>
      </c>
      <c r="JX38" s="3" t="s">
        <v>1643</v>
      </c>
      <c r="JY38" s="3" t="s">
        <v>1643</v>
      </c>
      <c r="JZ38" s="3" t="s">
        <v>1643</v>
      </c>
      <c r="KA38" s="3" t="s">
        <v>1643</v>
      </c>
      <c r="KB38" s="3" t="s">
        <v>1643</v>
      </c>
      <c r="KC38" s="3" t="s">
        <v>1643</v>
      </c>
      <c r="KD38" s="3" t="s">
        <v>1643</v>
      </c>
      <c r="KE38" s="3" t="s">
        <v>1643</v>
      </c>
      <c r="KF38" s="3" t="s">
        <v>1643</v>
      </c>
      <c r="KG38" s="3" t="s">
        <v>1643</v>
      </c>
      <c r="KH38" s="3" t="s">
        <v>1643</v>
      </c>
      <c r="KI38" s="3" t="s">
        <v>1643</v>
      </c>
      <c r="KJ38" s="3" t="s">
        <v>1643</v>
      </c>
      <c r="KK38" s="3" t="s">
        <v>1643</v>
      </c>
      <c r="KL38" s="3" t="s">
        <v>1643</v>
      </c>
      <c r="KM38" s="3" t="s">
        <v>1643</v>
      </c>
      <c r="KN38" s="3" t="s">
        <v>1643</v>
      </c>
      <c r="KO38" s="5" t="s">
        <v>1643</v>
      </c>
      <c r="KP38" s="8" t="s">
        <v>1643</v>
      </c>
      <c r="KQ38" s="3" t="s">
        <v>1643</v>
      </c>
      <c r="KR38" s="3" t="s">
        <v>1643</v>
      </c>
      <c r="KS38" s="3" t="s">
        <v>1643</v>
      </c>
      <c r="KT38" s="3" t="s">
        <v>1643</v>
      </c>
      <c r="KU38" s="3" t="s">
        <v>1643</v>
      </c>
      <c r="KV38" s="20" t="s">
        <v>1643</v>
      </c>
      <c r="KW38" s="13" t="s">
        <v>1643</v>
      </c>
      <c r="KX38" s="3" t="s">
        <v>1643</v>
      </c>
      <c r="KY38" s="3" t="s">
        <v>1643</v>
      </c>
      <c r="KZ38" s="3" t="s">
        <v>1643</v>
      </c>
      <c r="LA38" s="3" t="s">
        <v>1643</v>
      </c>
      <c r="LB38" s="3" t="s">
        <v>1643</v>
      </c>
      <c r="LC38" s="3" t="s">
        <v>1643</v>
      </c>
      <c r="LD38" s="3" t="s">
        <v>1643</v>
      </c>
      <c r="LE38" s="3" t="s">
        <v>1643</v>
      </c>
      <c r="LF38" s="3" t="s">
        <v>1643</v>
      </c>
      <c r="LG38" s="3" t="s">
        <v>1643</v>
      </c>
      <c r="LH38" s="3" t="s">
        <v>1643</v>
      </c>
      <c r="LI38" s="3" t="s">
        <v>1643</v>
      </c>
      <c r="LJ38" s="3" t="s">
        <v>1643</v>
      </c>
      <c r="LK38" s="3" t="s">
        <v>1643</v>
      </c>
      <c r="LL38" s="3" t="s">
        <v>1643</v>
      </c>
      <c r="LM38" s="3" t="s">
        <v>1643</v>
      </c>
      <c r="LN38" s="3" t="s">
        <v>1643</v>
      </c>
      <c r="LO38" s="3" t="s">
        <v>1643</v>
      </c>
      <c r="LP38" s="3" t="s">
        <v>1643</v>
      </c>
      <c r="LQ38" s="3" t="s">
        <v>1643</v>
      </c>
      <c r="LR38" s="3" t="s">
        <v>1643</v>
      </c>
      <c r="LS38" s="3" t="s">
        <v>1643</v>
      </c>
      <c r="LT38" s="3" t="s">
        <v>1643</v>
      </c>
      <c r="LU38" s="3" t="s">
        <v>1643</v>
      </c>
      <c r="LV38" s="3" t="s">
        <v>1643</v>
      </c>
      <c r="LW38" s="3" t="s">
        <v>1643</v>
      </c>
      <c r="LX38" s="3" t="s">
        <v>1643</v>
      </c>
      <c r="LY38" s="3" t="s">
        <v>1643</v>
      </c>
      <c r="LZ38" s="3" t="s">
        <v>1643</v>
      </c>
      <c r="MA38" s="3" t="s">
        <v>1643</v>
      </c>
      <c r="MB38" s="3" t="s">
        <v>1643</v>
      </c>
      <c r="MC38" s="3" t="s">
        <v>1643</v>
      </c>
      <c r="MD38" s="3" t="s">
        <v>1643</v>
      </c>
      <c r="ME38" s="3" t="s">
        <v>1643</v>
      </c>
      <c r="MF38" s="20" t="s">
        <v>1643</v>
      </c>
      <c r="MG38" s="13"/>
      <c r="MH38" s="3"/>
      <c r="MI38" s="5"/>
      <c r="MJ38" s="18" t="s">
        <v>1643</v>
      </c>
      <c r="MK38" s="13" t="s">
        <v>1643</v>
      </c>
      <c r="ML38" s="3" t="s">
        <v>1643</v>
      </c>
      <c r="MM38" s="3" t="s">
        <v>1643</v>
      </c>
      <c r="MN38" s="3" t="s">
        <v>1643</v>
      </c>
      <c r="MO38" s="3" t="s">
        <v>1643</v>
      </c>
      <c r="MP38" s="3" t="s">
        <v>1643</v>
      </c>
      <c r="MQ38" s="3" t="s">
        <v>1643</v>
      </c>
      <c r="MR38" s="3" t="s">
        <v>1643</v>
      </c>
      <c r="MS38" s="3" t="s">
        <v>1643</v>
      </c>
      <c r="MT38" s="5" t="s">
        <v>1643</v>
      </c>
      <c r="MU38" s="8" t="s">
        <v>1643</v>
      </c>
      <c r="MV38" s="3" t="s">
        <v>1643</v>
      </c>
      <c r="MW38" s="3" t="s">
        <v>1643</v>
      </c>
      <c r="MX38" s="3" t="s">
        <v>1643</v>
      </c>
      <c r="MY38" s="20" t="s">
        <v>1643</v>
      </c>
      <c r="MZ38" s="13" t="s">
        <v>1643</v>
      </c>
      <c r="NA38" s="5" t="s">
        <v>1643</v>
      </c>
      <c r="NB38" s="13" t="s">
        <v>1643</v>
      </c>
      <c r="NC38" s="5" t="s">
        <v>1643</v>
      </c>
      <c r="ND38" s="13" t="s">
        <v>1643</v>
      </c>
      <c r="NE38" s="3" t="s">
        <v>1643</v>
      </c>
      <c r="NF38" s="3" t="s">
        <v>1643</v>
      </c>
      <c r="NG38" s="3" t="s">
        <v>1643</v>
      </c>
      <c r="NH38" s="3" t="s">
        <v>1643</v>
      </c>
      <c r="NI38" s="5" t="s">
        <v>1643</v>
      </c>
      <c r="NJ38" s="13" t="s">
        <v>1643</v>
      </c>
      <c r="NK38" s="3"/>
      <c r="NL38" s="3" t="s">
        <v>1643</v>
      </c>
      <c r="NM38" s="3" t="s">
        <v>1643</v>
      </c>
      <c r="NN38" s="3" t="s">
        <v>1643</v>
      </c>
      <c r="NO38" s="3" t="s">
        <v>1643</v>
      </c>
      <c r="NP38" s="3" t="s">
        <v>1643</v>
      </c>
      <c r="NQ38" s="5" t="s">
        <v>1643</v>
      </c>
      <c r="NR38" s="8" t="s">
        <v>1643</v>
      </c>
      <c r="NS38" s="8" t="s">
        <v>1643</v>
      </c>
      <c r="NT38" s="3" t="s">
        <v>1643</v>
      </c>
      <c r="NU38" s="3" t="s">
        <v>1643</v>
      </c>
      <c r="NV38" s="3" t="s">
        <v>1643</v>
      </c>
      <c r="NW38" s="3" t="s">
        <v>1643</v>
      </c>
      <c r="NX38" s="5" t="s">
        <v>1643</v>
      </c>
      <c r="NY38" s="13" t="s">
        <v>1643</v>
      </c>
      <c r="NZ38" s="8" t="s">
        <v>1643</v>
      </c>
      <c r="OA38" s="3" t="s">
        <v>1643</v>
      </c>
      <c r="OB38" s="3" t="s">
        <v>1643</v>
      </c>
      <c r="OC38" s="3" t="s">
        <v>1643</v>
      </c>
      <c r="OD38" s="3" t="s">
        <v>1643</v>
      </c>
      <c r="OE38" s="5" t="s">
        <v>1643</v>
      </c>
      <c r="OF38" s="13" t="s">
        <v>1643</v>
      </c>
      <c r="OG38" s="8" t="s">
        <v>1643</v>
      </c>
      <c r="OH38" s="3" t="s">
        <v>1643</v>
      </c>
      <c r="OI38" s="3" t="s">
        <v>1643</v>
      </c>
      <c r="OJ38" s="3" t="s">
        <v>1643</v>
      </c>
      <c r="OK38" s="3" t="s">
        <v>1643</v>
      </c>
      <c r="OL38" s="20" t="s">
        <v>1643</v>
      </c>
      <c r="OM38" s="13" t="s">
        <v>1643</v>
      </c>
      <c r="ON38" s="3" t="s">
        <v>1643</v>
      </c>
      <c r="OO38" s="3" t="s">
        <v>1643</v>
      </c>
      <c r="OP38" s="3" t="s">
        <v>1643</v>
      </c>
      <c r="OQ38" s="3" t="s">
        <v>1643</v>
      </c>
      <c r="OR38" s="3" t="s">
        <v>1643</v>
      </c>
      <c r="OS38" s="3" t="s">
        <v>1643</v>
      </c>
      <c r="OT38" s="3" t="s">
        <v>1643</v>
      </c>
      <c r="OU38" s="20" t="s">
        <v>1643</v>
      </c>
      <c r="OV38" s="13" t="s">
        <v>1643</v>
      </c>
      <c r="OW38" s="3"/>
      <c r="OX38" s="3" t="s">
        <v>1643</v>
      </c>
      <c r="OY38" s="3" t="s">
        <v>1643</v>
      </c>
      <c r="OZ38" s="3" t="s">
        <v>1643</v>
      </c>
      <c r="PA38" s="5" t="s">
        <v>1643</v>
      </c>
      <c r="PB38" s="8" t="s">
        <v>1643</v>
      </c>
      <c r="PC38" s="8" t="s">
        <v>1643</v>
      </c>
      <c r="PD38" s="3" t="s">
        <v>1643</v>
      </c>
      <c r="PE38" s="3" t="s">
        <v>1643</v>
      </c>
      <c r="PF38" s="5" t="s">
        <v>1643</v>
      </c>
      <c r="PG38" s="13" t="s">
        <v>1643</v>
      </c>
      <c r="PH38" s="3" t="s">
        <v>1643</v>
      </c>
      <c r="PI38" s="3" t="s">
        <v>1643</v>
      </c>
      <c r="PJ38" s="3" t="s">
        <v>1643</v>
      </c>
      <c r="PK38" s="3" t="s">
        <v>1643</v>
      </c>
      <c r="PL38" s="3" t="s">
        <v>1643</v>
      </c>
      <c r="PM38" s="3" t="s">
        <v>1643</v>
      </c>
      <c r="PN38" s="3" t="s">
        <v>1643</v>
      </c>
      <c r="PO38" s="20" t="s">
        <v>1643</v>
      </c>
      <c r="PP38" s="13" t="s">
        <v>1643</v>
      </c>
      <c r="PQ38" s="3" t="s">
        <v>1643</v>
      </c>
      <c r="PR38" s="3" t="s">
        <v>1643</v>
      </c>
      <c r="PS38" s="3" t="s">
        <v>1643</v>
      </c>
      <c r="PT38" s="3" t="s">
        <v>1643</v>
      </c>
      <c r="PU38" s="5" t="s">
        <v>1643</v>
      </c>
      <c r="PV38" s="13" t="s">
        <v>1643</v>
      </c>
      <c r="PW38" s="3" t="s">
        <v>1643</v>
      </c>
      <c r="PX38" s="3" t="s">
        <v>1643</v>
      </c>
      <c r="PY38" s="3" t="s">
        <v>1643</v>
      </c>
      <c r="PZ38" s="5" t="s">
        <v>1643</v>
      </c>
      <c r="QA38" s="13" t="s">
        <v>1643</v>
      </c>
      <c r="QB38" s="3" t="s">
        <v>1643</v>
      </c>
      <c r="QC38" s="3" t="s">
        <v>1643</v>
      </c>
      <c r="QD38" s="3" t="s">
        <v>1643</v>
      </c>
      <c r="QE38" s="3" t="s">
        <v>1643</v>
      </c>
      <c r="QF38" s="3" t="s">
        <v>1643</v>
      </c>
      <c r="QG38" s="3" t="s">
        <v>1643</v>
      </c>
      <c r="QH38" s="3" t="s">
        <v>1643</v>
      </c>
      <c r="QI38" s="5" t="s">
        <v>1643</v>
      </c>
      <c r="QJ38" s="13" t="s">
        <v>1643</v>
      </c>
      <c r="QK38" s="3" t="s">
        <v>1643</v>
      </c>
      <c r="QL38" s="3" t="s">
        <v>1643</v>
      </c>
      <c r="QM38" s="3" t="s">
        <v>1643</v>
      </c>
      <c r="QN38" s="3" t="s">
        <v>1643</v>
      </c>
      <c r="QO38" s="3" t="s">
        <v>1643</v>
      </c>
      <c r="QP38" s="20" t="s">
        <v>1643</v>
      </c>
      <c r="QQ38" s="13" t="s">
        <v>1643</v>
      </c>
      <c r="QR38" s="3" t="s">
        <v>1643</v>
      </c>
      <c r="QS38" s="3" t="s">
        <v>1643</v>
      </c>
      <c r="QT38" s="3" t="s">
        <v>1643</v>
      </c>
      <c r="QU38" s="20" t="s">
        <v>1643</v>
      </c>
      <c r="QV38" s="16" t="s">
        <v>1643</v>
      </c>
      <c r="QW38" s="13" t="s">
        <v>1643</v>
      </c>
      <c r="QX38" s="3" t="s">
        <v>1643</v>
      </c>
      <c r="QY38" s="3" t="s">
        <v>1643</v>
      </c>
      <c r="QZ38" s="3" t="s">
        <v>1643</v>
      </c>
      <c r="RA38" s="3" t="s">
        <v>1643</v>
      </c>
      <c r="RB38" s="3" t="s">
        <v>1643</v>
      </c>
      <c r="RC38" s="3" t="s">
        <v>1643</v>
      </c>
      <c r="RD38" s="3" t="s">
        <v>1643</v>
      </c>
      <c r="RE38" s="3" t="s">
        <v>1643</v>
      </c>
      <c r="RF38" s="3" t="s">
        <v>1643</v>
      </c>
      <c r="RG38" s="3" t="s">
        <v>1643</v>
      </c>
      <c r="RH38" s="3" t="s">
        <v>1643</v>
      </c>
      <c r="RI38" s="3" t="s">
        <v>1643</v>
      </c>
      <c r="RJ38" s="3" t="s">
        <v>1643</v>
      </c>
      <c r="RK38" s="3" t="s">
        <v>1643</v>
      </c>
      <c r="RL38" s="3" t="s">
        <v>1643</v>
      </c>
      <c r="RM38" s="3" t="s">
        <v>1643</v>
      </c>
      <c r="RN38" s="3" t="s">
        <v>1643</v>
      </c>
      <c r="RO38" s="3" t="s">
        <v>1643</v>
      </c>
      <c r="RP38" s="3" t="s">
        <v>1643</v>
      </c>
      <c r="RQ38" s="3" t="s">
        <v>1643</v>
      </c>
      <c r="RR38" s="3" t="s">
        <v>1643</v>
      </c>
      <c r="RS38" s="3" t="s">
        <v>1643</v>
      </c>
      <c r="RT38" s="3" t="s">
        <v>1643</v>
      </c>
      <c r="RU38" s="3" t="s">
        <v>1643</v>
      </c>
      <c r="RV38" s="3" t="s">
        <v>1643</v>
      </c>
      <c r="RW38" s="3" t="s">
        <v>1643</v>
      </c>
      <c r="RX38" s="3" t="s">
        <v>1643</v>
      </c>
      <c r="RY38" s="3" t="s">
        <v>1643</v>
      </c>
      <c r="RZ38" s="3" t="s">
        <v>1643</v>
      </c>
      <c r="SA38" s="3" t="s">
        <v>1643</v>
      </c>
      <c r="SB38" s="3" t="s">
        <v>1643</v>
      </c>
      <c r="SC38" s="3" t="s">
        <v>1643</v>
      </c>
      <c r="SD38" s="3" t="s">
        <v>1643</v>
      </c>
      <c r="SE38" s="3" t="s">
        <v>1643</v>
      </c>
      <c r="SF38" s="3" t="s">
        <v>1643</v>
      </c>
      <c r="SG38" s="3" t="s">
        <v>1643</v>
      </c>
      <c r="SH38" s="3" t="s">
        <v>1643</v>
      </c>
      <c r="SI38" s="3" t="s">
        <v>1643</v>
      </c>
      <c r="SJ38" s="3" t="s">
        <v>1643</v>
      </c>
      <c r="SK38" s="3" t="s">
        <v>1643</v>
      </c>
      <c r="SL38" s="3" t="s">
        <v>1643</v>
      </c>
      <c r="SM38" s="3" t="s">
        <v>1643</v>
      </c>
      <c r="SN38" s="3" t="s">
        <v>1643</v>
      </c>
      <c r="SO38" s="3" t="s">
        <v>1643</v>
      </c>
      <c r="SP38" s="20" t="s">
        <v>1643</v>
      </c>
      <c r="SQ38" s="13" t="s">
        <v>1643</v>
      </c>
      <c r="SR38" s="3" t="s">
        <v>1643</v>
      </c>
      <c r="SS38" s="3" t="s">
        <v>1643</v>
      </c>
      <c r="ST38" s="3" t="s">
        <v>1643</v>
      </c>
      <c r="SU38" s="3" t="s">
        <v>1643</v>
      </c>
      <c r="SV38" s="3" t="s">
        <v>1643</v>
      </c>
      <c r="SW38" s="3" t="s">
        <v>1643</v>
      </c>
      <c r="SX38" s="20" t="s">
        <v>1643</v>
      </c>
      <c r="SY38" s="13" t="s">
        <v>1643</v>
      </c>
      <c r="SZ38" s="3" t="s">
        <v>1643</v>
      </c>
      <c r="TA38" s="3" t="s">
        <v>1643</v>
      </c>
      <c r="TB38" s="3" t="s">
        <v>1643</v>
      </c>
      <c r="TC38" s="3" t="s">
        <v>1643</v>
      </c>
      <c r="TD38" s="3" t="s">
        <v>1643</v>
      </c>
      <c r="TE38" s="20" t="s">
        <v>1643</v>
      </c>
      <c r="TF38" s="13" t="s">
        <v>1643</v>
      </c>
      <c r="TG38" s="3" t="s">
        <v>1643</v>
      </c>
      <c r="TH38" s="3" t="s">
        <v>1643</v>
      </c>
      <c r="TI38" s="3" t="s">
        <v>1643</v>
      </c>
      <c r="TJ38" s="3" t="s">
        <v>1643</v>
      </c>
      <c r="TK38" s="3" t="s">
        <v>1643</v>
      </c>
      <c r="TL38" s="3" t="s">
        <v>1643</v>
      </c>
      <c r="TM38" s="3" t="s">
        <v>1643</v>
      </c>
      <c r="TN38" s="3" t="s">
        <v>1643</v>
      </c>
      <c r="TO38" s="3" t="s">
        <v>1643</v>
      </c>
      <c r="TP38" s="3" t="s">
        <v>1643</v>
      </c>
      <c r="TQ38" s="20" t="s">
        <v>1643</v>
      </c>
      <c r="TR38" s="13" t="s">
        <v>1643</v>
      </c>
      <c r="TS38" s="3" t="s">
        <v>1643</v>
      </c>
      <c r="TT38" s="5" t="s">
        <v>1643</v>
      </c>
      <c r="TU38" s="13" t="s">
        <v>1643</v>
      </c>
      <c r="TV38" s="3" t="s">
        <v>1643</v>
      </c>
      <c r="TW38" s="3" t="s">
        <v>1643</v>
      </c>
      <c r="TX38" s="3" t="s">
        <v>1643</v>
      </c>
      <c r="TY38" s="3" t="s">
        <v>1643</v>
      </c>
      <c r="TZ38" s="3" t="s">
        <v>1643</v>
      </c>
      <c r="UA38" s="3" t="s">
        <v>1643</v>
      </c>
      <c r="UB38" s="3" t="s">
        <v>1643</v>
      </c>
      <c r="UC38" s="3" t="s">
        <v>1643</v>
      </c>
      <c r="UD38" s="3" t="s">
        <v>1643</v>
      </c>
      <c r="UE38" s="3" t="s">
        <v>1643</v>
      </c>
      <c r="UF38" s="3" t="s">
        <v>1643</v>
      </c>
      <c r="UG38" s="3" t="s">
        <v>1643</v>
      </c>
      <c r="UH38" s="3" t="s">
        <v>1643</v>
      </c>
      <c r="UI38" s="3" t="s">
        <v>1643</v>
      </c>
      <c r="UJ38" s="5" t="s">
        <v>1643</v>
      </c>
      <c r="UK38" s="13" t="s">
        <v>1643</v>
      </c>
      <c r="UL38" s="3" t="s">
        <v>1643</v>
      </c>
      <c r="UM38" s="3" t="s">
        <v>1643</v>
      </c>
      <c r="UN38" s="3" t="s">
        <v>1643</v>
      </c>
      <c r="UO38" s="3" t="s">
        <v>1643</v>
      </c>
      <c r="UP38" s="3" t="s">
        <v>1643</v>
      </c>
      <c r="UQ38" s="3" t="s">
        <v>1643</v>
      </c>
      <c r="UR38" s="5" t="s">
        <v>1643</v>
      </c>
      <c r="US38" s="13" t="s">
        <v>1643</v>
      </c>
      <c r="UT38" s="3" t="s">
        <v>1643</v>
      </c>
      <c r="UU38" s="3" t="s">
        <v>1643</v>
      </c>
      <c r="UV38" s="3" t="s">
        <v>1643</v>
      </c>
      <c r="UW38" s="3" t="s">
        <v>1643</v>
      </c>
      <c r="UX38" s="3" t="s">
        <v>1643</v>
      </c>
      <c r="UY38" s="3" t="s">
        <v>1643</v>
      </c>
      <c r="UZ38" s="5" t="s">
        <v>1643</v>
      </c>
      <c r="VA38" s="13" t="s">
        <v>1643</v>
      </c>
      <c r="VB38" s="3" t="s">
        <v>1643</v>
      </c>
      <c r="VC38" s="3" t="s">
        <v>1643</v>
      </c>
      <c r="VD38" s="3" t="s">
        <v>1643</v>
      </c>
      <c r="VE38" s="3" t="s">
        <v>1643</v>
      </c>
      <c r="VF38" s="3" t="s">
        <v>1643</v>
      </c>
      <c r="VG38" s="3" t="s">
        <v>1643</v>
      </c>
      <c r="VH38" s="3" t="s">
        <v>1643</v>
      </c>
      <c r="VI38" s="3" t="s">
        <v>1643</v>
      </c>
      <c r="VJ38" s="3" t="s">
        <v>1643</v>
      </c>
      <c r="VK38" s="3" t="s">
        <v>1643</v>
      </c>
      <c r="VL38" s="3" t="s">
        <v>1643</v>
      </c>
      <c r="VM38" s="3" t="s">
        <v>1643</v>
      </c>
      <c r="VN38" s="3" t="s">
        <v>1643</v>
      </c>
      <c r="VO38" s="3" t="s">
        <v>1643</v>
      </c>
      <c r="VP38" s="3" t="s">
        <v>1643</v>
      </c>
      <c r="VQ38" s="3" t="s">
        <v>1643</v>
      </c>
      <c r="VR38" s="3" t="s">
        <v>1643</v>
      </c>
      <c r="VS38" s="3" t="s">
        <v>1643</v>
      </c>
      <c r="VT38" s="3" t="s">
        <v>1643</v>
      </c>
      <c r="VU38" s="3" t="s">
        <v>1643</v>
      </c>
      <c r="VV38" s="3" t="s">
        <v>1643</v>
      </c>
      <c r="VW38" s="3" t="s">
        <v>1643</v>
      </c>
      <c r="VX38" s="3" t="s">
        <v>1643</v>
      </c>
      <c r="VY38" s="3" t="s">
        <v>1643</v>
      </c>
      <c r="VZ38" s="3" t="s">
        <v>1643</v>
      </c>
      <c r="WA38" s="3" t="s">
        <v>1643</v>
      </c>
      <c r="WB38" s="3" t="s">
        <v>1643</v>
      </c>
      <c r="WC38" s="3" t="s">
        <v>1643</v>
      </c>
      <c r="WD38" s="3" t="s">
        <v>1643</v>
      </c>
      <c r="WE38" s="3" t="s">
        <v>1643</v>
      </c>
      <c r="WF38" s="3" t="s">
        <v>1643</v>
      </c>
      <c r="WG38" s="3" t="s">
        <v>1643</v>
      </c>
      <c r="WH38" s="3" t="s">
        <v>1643</v>
      </c>
      <c r="WI38" s="3" t="s">
        <v>1643</v>
      </c>
      <c r="WJ38" s="3" t="s">
        <v>1643</v>
      </c>
      <c r="WK38" s="3" t="s">
        <v>1643</v>
      </c>
      <c r="WL38" s="3" t="s">
        <v>1643</v>
      </c>
      <c r="WM38" s="3" t="s">
        <v>1643</v>
      </c>
      <c r="WN38" s="3" t="s">
        <v>1643</v>
      </c>
      <c r="WO38" s="3" t="s">
        <v>1643</v>
      </c>
      <c r="WP38" s="3" t="s">
        <v>1643</v>
      </c>
      <c r="WQ38" s="3" t="s">
        <v>1643</v>
      </c>
      <c r="WR38" s="3" t="s">
        <v>1643</v>
      </c>
      <c r="WS38" s="3" t="s">
        <v>1643</v>
      </c>
      <c r="WT38" s="3" t="s">
        <v>1643</v>
      </c>
      <c r="WU38" s="3" t="s">
        <v>1643</v>
      </c>
      <c r="WV38" s="3" t="s">
        <v>1643</v>
      </c>
      <c r="WW38" s="3" t="s">
        <v>1643</v>
      </c>
      <c r="WX38" s="3" t="s">
        <v>1643</v>
      </c>
      <c r="WY38" s="3" t="s">
        <v>1643</v>
      </c>
      <c r="WZ38" s="3" t="s">
        <v>1643</v>
      </c>
      <c r="XA38" s="3" t="s">
        <v>1643</v>
      </c>
      <c r="XB38" s="3" t="s">
        <v>1643</v>
      </c>
      <c r="XC38" s="3" t="s">
        <v>1643</v>
      </c>
      <c r="XD38" s="3" t="s">
        <v>1643</v>
      </c>
      <c r="XE38" s="3" t="s">
        <v>1643</v>
      </c>
      <c r="XF38" s="3" t="s">
        <v>1643</v>
      </c>
      <c r="XG38" s="3" t="s">
        <v>1643</v>
      </c>
      <c r="XH38" s="3" t="s">
        <v>1643</v>
      </c>
      <c r="XI38" s="3" t="s">
        <v>1643</v>
      </c>
      <c r="XJ38" s="3" t="s">
        <v>1643</v>
      </c>
      <c r="XK38" s="3" t="s">
        <v>1643</v>
      </c>
      <c r="XL38" s="3" t="s">
        <v>1643</v>
      </c>
      <c r="XM38" s="5" t="s">
        <v>1643</v>
      </c>
      <c r="XN38" s="13" t="s">
        <v>1643</v>
      </c>
      <c r="XO38" s="3" t="s">
        <v>1643</v>
      </c>
      <c r="XP38" s="3" t="s">
        <v>1643</v>
      </c>
      <c r="XQ38" s="3" t="s">
        <v>1643</v>
      </c>
      <c r="XR38" s="3" t="s">
        <v>1643</v>
      </c>
      <c r="XS38" s="3" t="s">
        <v>1643</v>
      </c>
      <c r="XT38" s="5" t="s">
        <v>1643</v>
      </c>
      <c r="XU38" s="13" t="s">
        <v>1643</v>
      </c>
      <c r="XV38" s="3" t="s">
        <v>1643</v>
      </c>
      <c r="XW38" s="3" t="s">
        <v>1643</v>
      </c>
      <c r="XX38" s="3" t="s">
        <v>1643</v>
      </c>
      <c r="XY38" s="3" t="s">
        <v>1643</v>
      </c>
      <c r="XZ38" s="3" t="s">
        <v>1643</v>
      </c>
      <c r="YA38" s="3" t="s">
        <v>1643</v>
      </c>
      <c r="YB38" s="3" t="s">
        <v>1643</v>
      </c>
      <c r="YC38" s="3" t="s">
        <v>1643</v>
      </c>
      <c r="YD38" s="3" t="s">
        <v>1643</v>
      </c>
      <c r="YE38" s="3" t="s">
        <v>1643</v>
      </c>
      <c r="YF38" s="3" t="s">
        <v>1643</v>
      </c>
      <c r="YG38" s="3" t="s">
        <v>1643</v>
      </c>
      <c r="YH38" s="3" t="s">
        <v>1643</v>
      </c>
      <c r="YI38" s="3" t="s">
        <v>1643</v>
      </c>
      <c r="YJ38" s="3" t="s">
        <v>1643</v>
      </c>
      <c r="YK38" s="3" t="s">
        <v>1643</v>
      </c>
      <c r="YL38" s="3" t="s">
        <v>1643</v>
      </c>
      <c r="YM38" s="3" t="s">
        <v>1643</v>
      </c>
      <c r="YN38" s="3" t="s">
        <v>1643</v>
      </c>
      <c r="YO38" s="3" t="s">
        <v>1643</v>
      </c>
      <c r="YP38" s="3" t="s">
        <v>1643</v>
      </c>
      <c r="YQ38" s="3" t="s">
        <v>1643</v>
      </c>
      <c r="YR38" s="3" t="s">
        <v>1643</v>
      </c>
      <c r="YS38" s="3" t="s">
        <v>1643</v>
      </c>
      <c r="YT38" s="3" t="s">
        <v>1643</v>
      </c>
      <c r="YU38" s="3" t="s">
        <v>1643</v>
      </c>
      <c r="YV38" s="3" t="s">
        <v>1643</v>
      </c>
      <c r="YW38" s="3" t="s">
        <v>1643</v>
      </c>
      <c r="YX38" s="3" t="s">
        <v>1643</v>
      </c>
      <c r="YY38" s="3" t="s">
        <v>1643</v>
      </c>
      <c r="YZ38" s="3" t="s">
        <v>1643</v>
      </c>
      <c r="ZA38" s="3" t="s">
        <v>1643</v>
      </c>
      <c r="ZB38" s="3" t="s">
        <v>1643</v>
      </c>
      <c r="ZC38" s="3" t="s">
        <v>1643</v>
      </c>
      <c r="ZD38" s="5" t="s">
        <v>1643</v>
      </c>
      <c r="ZE38" s="13"/>
      <c r="ZF38" s="3"/>
      <c r="ZG38" s="5"/>
      <c r="ZH38" s="18" t="s">
        <v>1643</v>
      </c>
      <c r="ZI38" s="13" t="s">
        <v>1643</v>
      </c>
      <c r="ZJ38" s="3" t="s">
        <v>1643</v>
      </c>
      <c r="ZK38" s="3" t="s">
        <v>1643</v>
      </c>
      <c r="ZL38" s="3" t="s">
        <v>1643</v>
      </c>
      <c r="ZM38" s="3" t="s">
        <v>1643</v>
      </c>
      <c r="ZN38" s="3" t="s">
        <v>1643</v>
      </c>
      <c r="ZO38" s="3" t="s">
        <v>1643</v>
      </c>
      <c r="ZP38" s="3" t="s">
        <v>1643</v>
      </c>
      <c r="ZQ38" s="3" t="s">
        <v>1643</v>
      </c>
      <c r="ZR38" s="5" t="s">
        <v>1643</v>
      </c>
      <c r="ZS38" s="13" t="s">
        <v>1643</v>
      </c>
      <c r="ZT38" s="3" t="s">
        <v>1643</v>
      </c>
      <c r="ZU38" s="3" t="s">
        <v>1643</v>
      </c>
      <c r="ZV38" s="3" t="s">
        <v>1643</v>
      </c>
      <c r="ZW38" s="3" t="s">
        <v>1643</v>
      </c>
      <c r="ZX38" s="3" t="s">
        <v>1643</v>
      </c>
      <c r="ZY38" s="3" t="s">
        <v>1643</v>
      </c>
      <c r="ZZ38" s="3" t="s">
        <v>1643</v>
      </c>
      <c r="AAA38" s="5" t="s">
        <v>1643</v>
      </c>
      <c r="AAB38" s="13" t="s">
        <v>1643</v>
      </c>
      <c r="AAC38" s="5" t="s">
        <v>1643</v>
      </c>
      <c r="AAD38" s="13" t="s">
        <v>1643</v>
      </c>
      <c r="AAE38" s="3" t="s">
        <v>1643</v>
      </c>
      <c r="AAF38" s="3" t="s">
        <v>1643</v>
      </c>
      <c r="AAG38" s="3" t="s">
        <v>1643</v>
      </c>
      <c r="AAH38" s="3" t="s">
        <v>1643</v>
      </c>
      <c r="AAI38" s="3" t="s">
        <v>1643</v>
      </c>
      <c r="AAJ38" s="5" t="s">
        <v>1643</v>
      </c>
      <c r="AAK38" s="13" t="s">
        <v>1643</v>
      </c>
      <c r="AAL38" s="13" t="s">
        <v>1643</v>
      </c>
      <c r="AAM38" s="3" t="s">
        <v>1643</v>
      </c>
      <c r="AAN38" s="3" t="s">
        <v>1643</v>
      </c>
      <c r="AAO38" s="3" t="s">
        <v>1643</v>
      </c>
      <c r="AAP38" s="3" t="s">
        <v>1643</v>
      </c>
      <c r="AAQ38" s="20"/>
      <c r="AAR38" s="5" t="s">
        <v>1643</v>
      </c>
      <c r="AAS38" s="13" t="s">
        <v>1643</v>
      </c>
      <c r="AAT38" s="3" t="s">
        <v>1643</v>
      </c>
      <c r="AAU38" s="3" t="s">
        <v>1643</v>
      </c>
      <c r="AAV38" s="3" t="s">
        <v>1643</v>
      </c>
      <c r="AAW38" s="3" t="s">
        <v>1643</v>
      </c>
      <c r="AAX38" s="3" t="s">
        <v>1643</v>
      </c>
      <c r="AAY38" s="5" t="s">
        <v>1643</v>
      </c>
      <c r="AAZ38" s="13" t="s">
        <v>1643</v>
      </c>
      <c r="ABA38" s="3" t="s">
        <v>1643</v>
      </c>
      <c r="ABB38" s="3" t="s">
        <v>1643</v>
      </c>
      <c r="ABC38" s="3" t="s">
        <v>1643</v>
      </c>
      <c r="ABD38" s="3" t="s">
        <v>1643</v>
      </c>
      <c r="ABE38" s="3" t="s">
        <v>1643</v>
      </c>
      <c r="ABF38" s="5" t="s">
        <v>1643</v>
      </c>
      <c r="ABG38" s="13" t="s">
        <v>1643</v>
      </c>
      <c r="ABH38" s="3" t="s">
        <v>1643</v>
      </c>
      <c r="ABI38" s="3" t="s">
        <v>1643</v>
      </c>
      <c r="ABJ38" s="3" t="s">
        <v>1643</v>
      </c>
      <c r="ABK38" s="3" t="s">
        <v>1643</v>
      </c>
      <c r="ABL38" s="3" t="s">
        <v>1643</v>
      </c>
      <c r="ABM38" s="5" t="s">
        <v>1643</v>
      </c>
      <c r="ABN38" s="13" t="s">
        <v>1643</v>
      </c>
      <c r="ABO38" s="3" t="s">
        <v>1643</v>
      </c>
      <c r="ABP38" s="3" t="s">
        <v>1643</v>
      </c>
      <c r="ABQ38" s="3" t="s">
        <v>1643</v>
      </c>
      <c r="ABR38" s="3" t="s">
        <v>1643</v>
      </c>
      <c r="ABS38" s="3" t="s">
        <v>1643</v>
      </c>
      <c r="ABT38" s="3" t="s">
        <v>1643</v>
      </c>
      <c r="ABU38" s="3" t="s">
        <v>1643</v>
      </c>
      <c r="ABV38" s="5" t="s">
        <v>1643</v>
      </c>
      <c r="ABW38" s="13" t="s">
        <v>1643</v>
      </c>
      <c r="ABX38" s="3" t="s">
        <v>1643</v>
      </c>
      <c r="ABY38" s="3" t="s">
        <v>1643</v>
      </c>
      <c r="ABZ38" s="3" t="s">
        <v>1643</v>
      </c>
      <c r="ACA38" s="3" t="s">
        <v>1643</v>
      </c>
      <c r="ACB38" s="5" t="s">
        <v>1643</v>
      </c>
      <c r="ACC38" s="13" t="s">
        <v>1643</v>
      </c>
      <c r="ACD38" s="3" t="s">
        <v>1643</v>
      </c>
      <c r="ACE38" s="3" t="s">
        <v>1643</v>
      </c>
      <c r="ACF38" s="3" t="s">
        <v>1643</v>
      </c>
      <c r="ACG38" s="5"/>
      <c r="ACH38" s="13" t="s">
        <v>1643</v>
      </c>
      <c r="ACI38" s="3" t="s">
        <v>1643</v>
      </c>
      <c r="ACJ38" s="3" t="s">
        <v>1643</v>
      </c>
      <c r="ACK38" s="3" t="s">
        <v>1643</v>
      </c>
      <c r="ACL38" s="5" t="s">
        <v>1643</v>
      </c>
      <c r="ACM38" s="13" t="s">
        <v>1643</v>
      </c>
      <c r="ACN38" s="3" t="s">
        <v>1643</v>
      </c>
      <c r="ACO38" s="3" t="s">
        <v>1643</v>
      </c>
      <c r="ACP38" s="3" t="s">
        <v>1643</v>
      </c>
      <c r="ACQ38" s="3" t="s">
        <v>1643</v>
      </c>
      <c r="ACR38" s="3" t="s">
        <v>1643</v>
      </c>
      <c r="ACS38" s="3" t="s">
        <v>1643</v>
      </c>
      <c r="ACT38" s="3" t="s">
        <v>1643</v>
      </c>
      <c r="ACU38" s="20" t="s">
        <v>1643</v>
      </c>
      <c r="ACV38" s="13" t="s">
        <v>1643</v>
      </c>
      <c r="ACW38" s="3" t="s">
        <v>1643</v>
      </c>
      <c r="ACX38" s="3" t="s">
        <v>1643</v>
      </c>
      <c r="ACY38" s="3" t="s">
        <v>1643</v>
      </c>
      <c r="ACZ38" s="3" t="s">
        <v>1643</v>
      </c>
      <c r="ADA38" s="5" t="s">
        <v>1643</v>
      </c>
      <c r="ADB38" s="13" t="s">
        <v>1643</v>
      </c>
      <c r="ADC38" s="8" t="s">
        <v>1643</v>
      </c>
      <c r="ADD38" s="3" t="s">
        <v>1643</v>
      </c>
      <c r="ADE38" s="3" t="s">
        <v>1643</v>
      </c>
      <c r="ADF38" s="5" t="s">
        <v>1643</v>
      </c>
      <c r="ADG38" s="13" t="s">
        <v>1643</v>
      </c>
      <c r="ADH38" s="8" t="s">
        <v>1643</v>
      </c>
      <c r="ADI38" s="3" t="s">
        <v>1643</v>
      </c>
      <c r="ADJ38" s="3" t="s">
        <v>1643</v>
      </c>
      <c r="ADK38" s="5" t="s">
        <v>1643</v>
      </c>
      <c r="ADL38" s="13" t="s">
        <v>1643</v>
      </c>
      <c r="ADM38" s="8" t="s">
        <v>1643</v>
      </c>
      <c r="ADN38" s="3" t="s">
        <v>1643</v>
      </c>
      <c r="ADO38" s="3" t="s">
        <v>1643</v>
      </c>
      <c r="ADP38" s="5" t="s">
        <v>1643</v>
      </c>
      <c r="ADQ38" s="13" t="s">
        <v>1643</v>
      </c>
      <c r="ADR38" s="3" t="s">
        <v>1643</v>
      </c>
      <c r="ADS38" s="3" t="s">
        <v>1643</v>
      </c>
      <c r="ADT38" s="3" t="s">
        <v>1643</v>
      </c>
      <c r="ADU38" s="3" t="s">
        <v>1643</v>
      </c>
      <c r="ADV38" s="3" t="s">
        <v>1643</v>
      </c>
      <c r="ADW38" s="3" t="s">
        <v>1643</v>
      </c>
      <c r="ADX38" s="3" t="s">
        <v>1643</v>
      </c>
      <c r="ADY38" s="5" t="s">
        <v>1643</v>
      </c>
      <c r="ADZ38" s="13" t="s">
        <v>1643</v>
      </c>
      <c r="AEA38" s="3" t="s">
        <v>1643</v>
      </c>
      <c r="AEB38" s="3" t="s">
        <v>1643</v>
      </c>
      <c r="AEC38" s="3" t="s">
        <v>1643</v>
      </c>
      <c r="AED38" s="3" t="s">
        <v>1643</v>
      </c>
      <c r="AEE38" s="3" t="s">
        <v>1643</v>
      </c>
      <c r="AEF38" s="5" t="s">
        <v>1643</v>
      </c>
      <c r="AEG38" s="13" t="s">
        <v>1643</v>
      </c>
      <c r="AEH38" s="3" t="s">
        <v>1643</v>
      </c>
      <c r="AEI38" s="3" t="s">
        <v>1643</v>
      </c>
      <c r="AEJ38" s="3" t="s">
        <v>1643</v>
      </c>
      <c r="AEK38" s="5" t="s">
        <v>1643</v>
      </c>
      <c r="AEL38" s="18" t="s">
        <v>1643</v>
      </c>
    </row>
    <row r="39" spans="1:818" ht="87" x14ac:dyDescent="0.35">
      <c r="A39" s="1">
        <v>45619.652002314811</v>
      </c>
      <c r="B39" s="2">
        <v>45619.65892361111</v>
      </c>
      <c r="C39" s="4">
        <v>73</v>
      </c>
      <c r="D39" s="4">
        <v>597</v>
      </c>
      <c r="E39" s="3" t="s">
        <v>1677</v>
      </c>
      <c r="F39" s="2">
        <v>45626.658981655091</v>
      </c>
      <c r="G39" s="3" t="s">
        <v>1728</v>
      </c>
      <c r="H39" s="4">
        <v>0.89999997615814209</v>
      </c>
      <c r="I39" s="3" t="s">
        <v>1642</v>
      </c>
      <c r="J39" s="3" t="s">
        <v>1642</v>
      </c>
      <c r="K39" s="3" t="s">
        <v>1642</v>
      </c>
      <c r="L39" s="3" t="s">
        <v>1642</v>
      </c>
      <c r="M39" s="3" t="s">
        <v>1642</v>
      </c>
      <c r="N39" s="3" t="s">
        <v>1642</v>
      </c>
      <c r="O39" s="3" t="s">
        <v>111</v>
      </c>
      <c r="P39" s="3" t="s">
        <v>110</v>
      </c>
      <c r="Q39" s="3" t="s">
        <v>9</v>
      </c>
      <c r="R39" s="20" t="s">
        <v>110</v>
      </c>
      <c r="S39" s="127">
        <v>37</v>
      </c>
      <c r="T39" s="124"/>
      <c r="U39" s="3"/>
      <c r="V39" s="3" t="s">
        <v>20</v>
      </c>
      <c r="W39" s="3" t="s">
        <v>110</v>
      </c>
      <c r="X39" s="3" t="s">
        <v>37</v>
      </c>
      <c r="Y39" s="3" t="s">
        <v>95</v>
      </c>
      <c r="Z39" s="3" t="s">
        <v>14</v>
      </c>
      <c r="AA39" s="405">
        <v>400</v>
      </c>
      <c r="AB39" s="3" t="s">
        <v>25</v>
      </c>
      <c r="AC39" s="3" t="s">
        <v>110</v>
      </c>
      <c r="AD39" s="3" t="s">
        <v>1643</v>
      </c>
      <c r="AE39" s="13" t="s">
        <v>1643</v>
      </c>
      <c r="AF39" s="20" t="s">
        <v>1643</v>
      </c>
      <c r="AG39" s="18" t="s">
        <v>1643</v>
      </c>
      <c r="AH39" s="13"/>
      <c r="AI39" s="31"/>
      <c r="AJ39" s="13" t="s">
        <v>1643</v>
      </c>
      <c r="AK39" s="3" t="s">
        <v>1643</v>
      </c>
      <c r="AL39" s="3" t="s">
        <v>1643</v>
      </c>
      <c r="AM39" s="3" t="s">
        <v>1643</v>
      </c>
      <c r="AN39" s="3" t="s">
        <v>1643</v>
      </c>
      <c r="AO39" s="3" t="s">
        <v>1643</v>
      </c>
      <c r="AP39" s="3" t="s">
        <v>1643</v>
      </c>
      <c r="AQ39" s="3" t="s">
        <v>1643</v>
      </c>
      <c r="AR39" s="3" t="s">
        <v>1643</v>
      </c>
      <c r="AS39" s="3" t="s">
        <v>1643</v>
      </c>
      <c r="AT39" s="3" t="s">
        <v>1643</v>
      </c>
      <c r="AU39" s="3" t="s">
        <v>1643</v>
      </c>
      <c r="AV39" s="3" t="s">
        <v>1643</v>
      </c>
      <c r="AW39" s="3" t="s">
        <v>1643</v>
      </c>
      <c r="AX39" s="3" t="s">
        <v>1643</v>
      </c>
      <c r="AY39" s="3" t="s">
        <v>1643</v>
      </c>
      <c r="AZ39" s="3" t="s">
        <v>1643</v>
      </c>
      <c r="BA39" s="3" t="s">
        <v>1643</v>
      </c>
      <c r="BB39" s="3" t="s">
        <v>1643</v>
      </c>
      <c r="BC39" s="3" t="s">
        <v>1643</v>
      </c>
      <c r="BD39" s="3" t="s">
        <v>1643</v>
      </c>
      <c r="BE39" s="3" t="s">
        <v>1643</v>
      </c>
      <c r="BF39" s="3" t="s">
        <v>1643</v>
      </c>
      <c r="BG39" s="3" t="s">
        <v>1643</v>
      </c>
      <c r="BH39" s="3" t="s">
        <v>1643</v>
      </c>
      <c r="BI39" s="3" t="s">
        <v>1643</v>
      </c>
      <c r="BJ39" s="3" t="s">
        <v>1643</v>
      </c>
      <c r="BK39" s="3" t="s">
        <v>1643</v>
      </c>
      <c r="BL39" s="3" t="s">
        <v>1643</v>
      </c>
      <c r="BM39" s="3" t="s">
        <v>1643</v>
      </c>
      <c r="BN39" s="3" t="s">
        <v>1643</v>
      </c>
      <c r="BO39" s="3" t="s">
        <v>1643</v>
      </c>
      <c r="BP39" s="3" t="s">
        <v>1643</v>
      </c>
      <c r="BQ39" s="3" t="s">
        <v>1643</v>
      </c>
      <c r="BR39" s="3" t="s">
        <v>1643</v>
      </c>
      <c r="BS39" s="3" t="s">
        <v>1643</v>
      </c>
      <c r="BT39" s="3" t="s">
        <v>1643</v>
      </c>
      <c r="BU39" s="3" t="s">
        <v>1643</v>
      </c>
      <c r="BV39" s="3" t="s">
        <v>1643</v>
      </c>
      <c r="BW39" s="3" t="s">
        <v>1643</v>
      </c>
      <c r="BX39" s="3" t="s">
        <v>1643</v>
      </c>
      <c r="BY39" s="3" t="s">
        <v>1643</v>
      </c>
      <c r="BZ39" s="20" t="s">
        <v>1643</v>
      </c>
      <c r="CA39" s="8" t="s">
        <v>1643</v>
      </c>
      <c r="CB39" s="3" t="s">
        <v>1643</v>
      </c>
      <c r="CC39" s="3" t="s">
        <v>1643</v>
      </c>
      <c r="CD39" s="3" t="s">
        <v>1643</v>
      </c>
      <c r="CE39" s="3" t="s">
        <v>1643</v>
      </c>
      <c r="CF39" s="3" t="s">
        <v>1643</v>
      </c>
      <c r="CG39" s="3" t="s">
        <v>1643</v>
      </c>
      <c r="CH39" s="3" t="s">
        <v>1643</v>
      </c>
      <c r="CI39" s="3" t="s">
        <v>1643</v>
      </c>
      <c r="CJ39" s="3" t="s">
        <v>1643</v>
      </c>
      <c r="CK39" s="3" t="s">
        <v>1643</v>
      </c>
      <c r="CL39" s="3" t="s">
        <v>1643</v>
      </c>
      <c r="CM39" s="3" t="s">
        <v>1643</v>
      </c>
      <c r="CN39" s="3" t="s">
        <v>1643</v>
      </c>
      <c r="CO39" s="3" t="s">
        <v>1643</v>
      </c>
      <c r="CP39" s="5" t="s">
        <v>1643</v>
      </c>
      <c r="CQ39" s="13" t="s">
        <v>1643</v>
      </c>
      <c r="CR39" s="3" t="s">
        <v>1643</v>
      </c>
      <c r="CS39" s="3" t="s">
        <v>1643</v>
      </c>
      <c r="CT39" s="3" t="s">
        <v>1643</v>
      </c>
      <c r="CU39" s="3" t="s">
        <v>1643</v>
      </c>
      <c r="CV39" s="3" t="s">
        <v>1643</v>
      </c>
      <c r="CW39" s="3" t="s">
        <v>1643</v>
      </c>
      <c r="CX39" s="5" t="s">
        <v>1643</v>
      </c>
      <c r="CY39" s="13" t="s">
        <v>1643</v>
      </c>
      <c r="CZ39" s="3" t="s">
        <v>1643</v>
      </c>
      <c r="DA39" s="3" t="s">
        <v>1643</v>
      </c>
      <c r="DB39" s="3" t="s">
        <v>1643</v>
      </c>
      <c r="DC39" s="3" t="s">
        <v>1643</v>
      </c>
      <c r="DD39" s="3" t="s">
        <v>1643</v>
      </c>
      <c r="DE39" s="3" t="s">
        <v>1643</v>
      </c>
      <c r="DF39" s="5" t="s">
        <v>1643</v>
      </c>
      <c r="DG39" s="13" t="s">
        <v>1643</v>
      </c>
      <c r="DH39" s="3" t="s">
        <v>1643</v>
      </c>
      <c r="DI39" s="3" t="s">
        <v>1643</v>
      </c>
      <c r="DJ39" s="5" t="s">
        <v>1643</v>
      </c>
      <c r="DK39" s="13" t="s">
        <v>1643</v>
      </c>
      <c r="DL39" s="3" t="s">
        <v>1643</v>
      </c>
      <c r="DM39" s="3" t="s">
        <v>1643</v>
      </c>
      <c r="DN39" s="5" t="s">
        <v>1643</v>
      </c>
      <c r="DO39" s="13" t="s">
        <v>1643</v>
      </c>
      <c r="DP39" s="5" t="s">
        <v>1643</v>
      </c>
      <c r="DQ39" s="13" t="s">
        <v>1643</v>
      </c>
      <c r="DR39" s="3" t="s">
        <v>1643</v>
      </c>
      <c r="DS39" s="3" t="s">
        <v>1643</v>
      </c>
      <c r="DT39" s="5" t="s">
        <v>1643</v>
      </c>
      <c r="DU39" s="13" t="s">
        <v>1643</v>
      </c>
      <c r="DV39" s="3" t="s">
        <v>1643</v>
      </c>
      <c r="DW39" s="3" t="s">
        <v>1643</v>
      </c>
      <c r="DX39" s="3" t="s">
        <v>1643</v>
      </c>
      <c r="DY39" s="5" t="s">
        <v>1643</v>
      </c>
      <c r="DZ39" s="13" t="s">
        <v>1643</v>
      </c>
      <c r="EA39" s="3" t="s">
        <v>1643</v>
      </c>
      <c r="EB39" s="3" t="s">
        <v>1643</v>
      </c>
      <c r="EC39" s="3" t="s">
        <v>1643</v>
      </c>
      <c r="ED39" s="3" t="s">
        <v>1643</v>
      </c>
      <c r="EE39" s="3" t="s">
        <v>1643</v>
      </c>
      <c r="EF39" s="5" t="s">
        <v>1643</v>
      </c>
      <c r="EG39" s="13" t="s">
        <v>1643</v>
      </c>
      <c r="EH39" s="3" t="s">
        <v>1643</v>
      </c>
      <c r="EI39" s="3" t="s">
        <v>1643</v>
      </c>
      <c r="EJ39" s="3" t="s">
        <v>1643</v>
      </c>
      <c r="EK39" s="3" t="s">
        <v>1643</v>
      </c>
      <c r="EL39" s="20" t="s">
        <v>1643</v>
      </c>
      <c r="EM39" s="13" t="s">
        <v>1643</v>
      </c>
      <c r="EN39" s="3" t="s">
        <v>1643</v>
      </c>
      <c r="EO39" s="3" t="s">
        <v>1643</v>
      </c>
      <c r="EP39" s="3" t="s">
        <v>1643</v>
      </c>
      <c r="EQ39" s="3" t="s">
        <v>1643</v>
      </c>
      <c r="ER39" s="3" t="s">
        <v>1643</v>
      </c>
      <c r="ES39" s="3" t="s">
        <v>1643</v>
      </c>
      <c r="ET39" s="3" t="s">
        <v>1643</v>
      </c>
      <c r="EU39" s="3" t="s">
        <v>1643</v>
      </c>
      <c r="EV39" s="3" t="s">
        <v>1643</v>
      </c>
      <c r="EW39" s="3" t="s">
        <v>1643</v>
      </c>
      <c r="EX39" s="3" t="s">
        <v>1643</v>
      </c>
      <c r="EY39" s="3" t="s">
        <v>1643</v>
      </c>
      <c r="EZ39" s="5" t="s">
        <v>1643</v>
      </c>
      <c r="FA39" s="8" t="s">
        <v>1643</v>
      </c>
      <c r="FB39" s="3" t="s">
        <v>1643</v>
      </c>
      <c r="FC39" s="3" t="s">
        <v>1643</v>
      </c>
      <c r="FD39" s="3" t="s">
        <v>1643</v>
      </c>
      <c r="FE39" s="3" t="s">
        <v>1643</v>
      </c>
      <c r="FF39" s="3" t="s">
        <v>1643</v>
      </c>
      <c r="FG39" s="3" t="s">
        <v>1643</v>
      </c>
      <c r="FH39" s="3" t="s">
        <v>1643</v>
      </c>
      <c r="FI39" s="5" t="s">
        <v>1643</v>
      </c>
      <c r="FJ39" s="8" t="s">
        <v>1643</v>
      </c>
      <c r="FK39" s="3" t="s">
        <v>1643</v>
      </c>
      <c r="FL39" s="3" t="s">
        <v>1643</v>
      </c>
      <c r="FM39" s="5" t="s">
        <v>1643</v>
      </c>
      <c r="FN39" s="8" t="s">
        <v>1643</v>
      </c>
      <c r="FO39" s="3" t="s">
        <v>1643</v>
      </c>
      <c r="FP39" s="3" t="s">
        <v>1643</v>
      </c>
      <c r="FQ39" s="5" t="s">
        <v>1643</v>
      </c>
      <c r="FR39" s="16" t="s">
        <v>1643</v>
      </c>
      <c r="FS39" s="13" t="s">
        <v>1643</v>
      </c>
      <c r="FT39" s="3" t="s">
        <v>1643</v>
      </c>
      <c r="FU39" s="3" t="s">
        <v>1643</v>
      </c>
      <c r="FV39" s="3" t="s">
        <v>1643</v>
      </c>
      <c r="FW39" s="20" t="s">
        <v>1643</v>
      </c>
      <c r="FX39" s="13" t="s">
        <v>1643</v>
      </c>
      <c r="FY39" s="3" t="s">
        <v>1643</v>
      </c>
      <c r="FZ39" s="3" t="s">
        <v>1643</v>
      </c>
      <c r="GA39" s="3" t="s">
        <v>1643</v>
      </c>
      <c r="GB39" s="3" t="s">
        <v>1643</v>
      </c>
      <c r="GC39" s="3" t="s">
        <v>1643</v>
      </c>
      <c r="GD39" s="3" t="s">
        <v>1643</v>
      </c>
      <c r="GE39" s="3" t="s">
        <v>1643</v>
      </c>
      <c r="GF39" s="3" t="s">
        <v>1643</v>
      </c>
      <c r="GG39" s="3" t="s">
        <v>1643</v>
      </c>
      <c r="GH39" s="20" t="s">
        <v>1643</v>
      </c>
      <c r="GI39" s="18" t="s">
        <v>1643</v>
      </c>
      <c r="GJ39" s="8" t="s">
        <v>1643</v>
      </c>
      <c r="GK39" s="3" t="s">
        <v>1643</v>
      </c>
      <c r="GL39" s="3" t="s">
        <v>1643</v>
      </c>
      <c r="GM39" s="3" t="s">
        <v>1643</v>
      </c>
      <c r="GN39" s="3" t="s">
        <v>1643</v>
      </c>
      <c r="GO39" s="3" t="s">
        <v>1643</v>
      </c>
      <c r="GP39" s="3" t="s">
        <v>1643</v>
      </c>
      <c r="GQ39" s="3" t="s">
        <v>1643</v>
      </c>
      <c r="GR39" s="3" t="s">
        <v>1643</v>
      </c>
      <c r="GS39" s="20" t="s">
        <v>1643</v>
      </c>
      <c r="GT39" s="13" t="s">
        <v>1643</v>
      </c>
      <c r="GU39" s="3" t="s">
        <v>1643</v>
      </c>
      <c r="GV39" s="3" t="s">
        <v>1643</v>
      </c>
      <c r="GW39" s="3" t="s">
        <v>1643</v>
      </c>
      <c r="GX39" s="3" t="s">
        <v>1643</v>
      </c>
      <c r="GY39" s="3" t="s">
        <v>1643</v>
      </c>
      <c r="GZ39" s="3" t="s">
        <v>1643</v>
      </c>
      <c r="HA39" s="3" t="s">
        <v>1643</v>
      </c>
      <c r="HB39" s="3" t="s">
        <v>1643</v>
      </c>
      <c r="HC39" s="3" t="s">
        <v>1643</v>
      </c>
      <c r="HD39" s="3" t="s">
        <v>1643</v>
      </c>
      <c r="HE39" s="3" t="s">
        <v>1643</v>
      </c>
      <c r="HF39" s="3" t="s">
        <v>1643</v>
      </c>
      <c r="HG39" s="3" t="s">
        <v>1643</v>
      </c>
      <c r="HH39" s="3" t="s">
        <v>1643</v>
      </c>
      <c r="HI39" s="5" t="s">
        <v>1643</v>
      </c>
      <c r="HJ39" s="13" t="s">
        <v>1643</v>
      </c>
      <c r="HK39" s="3" t="s">
        <v>1643</v>
      </c>
      <c r="HL39" s="3" t="s">
        <v>1643</v>
      </c>
      <c r="HM39" s="3" t="s">
        <v>1643</v>
      </c>
      <c r="HN39" s="3" t="s">
        <v>1643</v>
      </c>
      <c r="HO39" s="3" t="s">
        <v>1643</v>
      </c>
      <c r="HP39" s="3" t="s">
        <v>1643</v>
      </c>
      <c r="HQ39" s="5" t="s">
        <v>1643</v>
      </c>
      <c r="HR39" s="13" t="s">
        <v>1643</v>
      </c>
      <c r="HS39" s="3" t="s">
        <v>1643</v>
      </c>
      <c r="HT39" s="3" t="s">
        <v>1643</v>
      </c>
      <c r="HU39" s="3" t="s">
        <v>1643</v>
      </c>
      <c r="HV39" s="3" t="s">
        <v>1643</v>
      </c>
      <c r="HW39" s="3" t="s">
        <v>1643</v>
      </c>
      <c r="HX39" s="3" t="s">
        <v>1643</v>
      </c>
      <c r="HY39" s="3" t="s">
        <v>1643</v>
      </c>
      <c r="HZ39" s="3" t="s">
        <v>1643</v>
      </c>
      <c r="IA39" s="3" t="s">
        <v>1643</v>
      </c>
      <c r="IB39" s="5" t="s">
        <v>1643</v>
      </c>
      <c r="IC39" s="13" t="s">
        <v>1643</v>
      </c>
      <c r="ID39" s="3" t="s">
        <v>1643</v>
      </c>
      <c r="IE39" s="3" t="s">
        <v>1643</v>
      </c>
      <c r="IF39" s="3" t="s">
        <v>1643</v>
      </c>
      <c r="IG39" s="3" t="s">
        <v>1643</v>
      </c>
      <c r="IH39" s="3" t="s">
        <v>1643</v>
      </c>
      <c r="II39" s="3" t="s">
        <v>1643</v>
      </c>
      <c r="IJ39" s="3" t="s">
        <v>1643</v>
      </c>
      <c r="IK39" s="3" t="s">
        <v>1643</v>
      </c>
      <c r="IL39" s="3" t="s">
        <v>1643</v>
      </c>
      <c r="IM39" s="3" t="s">
        <v>1643</v>
      </c>
      <c r="IN39" s="3" t="s">
        <v>1643</v>
      </c>
      <c r="IO39" s="3" t="s">
        <v>1643</v>
      </c>
      <c r="IP39" s="3" t="s">
        <v>1643</v>
      </c>
      <c r="IQ39" s="3" t="s">
        <v>1643</v>
      </c>
      <c r="IR39" s="3" t="s">
        <v>1643</v>
      </c>
      <c r="IS39" s="3" t="s">
        <v>1643</v>
      </c>
      <c r="IT39" s="3" t="s">
        <v>1643</v>
      </c>
      <c r="IU39" s="3" t="s">
        <v>1643</v>
      </c>
      <c r="IV39" s="3" t="s">
        <v>1643</v>
      </c>
      <c r="IW39" s="3" t="s">
        <v>1643</v>
      </c>
      <c r="IX39" s="3" t="s">
        <v>1643</v>
      </c>
      <c r="IY39" s="3" t="s">
        <v>1643</v>
      </c>
      <c r="IZ39" s="3" t="s">
        <v>1643</v>
      </c>
      <c r="JA39" s="3" t="s">
        <v>1643</v>
      </c>
      <c r="JB39" s="3" t="s">
        <v>1643</v>
      </c>
      <c r="JC39" s="3" t="s">
        <v>1643</v>
      </c>
      <c r="JD39" s="3" t="s">
        <v>1643</v>
      </c>
      <c r="JE39" s="3" t="s">
        <v>1643</v>
      </c>
      <c r="JF39" s="3" t="s">
        <v>1643</v>
      </c>
      <c r="JG39" s="3" t="s">
        <v>1643</v>
      </c>
      <c r="JH39" s="3" t="s">
        <v>1643</v>
      </c>
      <c r="JI39" s="3" t="s">
        <v>1643</v>
      </c>
      <c r="JJ39" s="3" t="s">
        <v>1643</v>
      </c>
      <c r="JK39" s="3" t="s">
        <v>1643</v>
      </c>
      <c r="JL39" s="3" t="s">
        <v>1643</v>
      </c>
      <c r="JM39" s="3" t="s">
        <v>1643</v>
      </c>
      <c r="JN39" s="3" t="s">
        <v>1643</v>
      </c>
      <c r="JO39" s="3" t="s">
        <v>1643</v>
      </c>
      <c r="JP39" s="3" t="s">
        <v>1643</v>
      </c>
      <c r="JQ39" s="3" t="s">
        <v>1643</v>
      </c>
      <c r="JR39" s="3" t="s">
        <v>1643</v>
      </c>
      <c r="JS39" s="3" t="s">
        <v>1643</v>
      </c>
      <c r="JT39" s="3" t="s">
        <v>1643</v>
      </c>
      <c r="JU39" s="3" t="s">
        <v>1643</v>
      </c>
      <c r="JV39" s="3" t="s">
        <v>1643</v>
      </c>
      <c r="JW39" s="3" t="s">
        <v>1643</v>
      </c>
      <c r="JX39" s="3" t="s">
        <v>1643</v>
      </c>
      <c r="JY39" s="3" t="s">
        <v>1643</v>
      </c>
      <c r="JZ39" s="3" t="s">
        <v>1643</v>
      </c>
      <c r="KA39" s="3" t="s">
        <v>1643</v>
      </c>
      <c r="KB39" s="3" t="s">
        <v>1643</v>
      </c>
      <c r="KC39" s="3" t="s">
        <v>1643</v>
      </c>
      <c r="KD39" s="3" t="s">
        <v>1643</v>
      </c>
      <c r="KE39" s="3" t="s">
        <v>1643</v>
      </c>
      <c r="KF39" s="3" t="s">
        <v>1643</v>
      </c>
      <c r="KG39" s="3" t="s">
        <v>1643</v>
      </c>
      <c r="KH39" s="3" t="s">
        <v>1643</v>
      </c>
      <c r="KI39" s="3" t="s">
        <v>1643</v>
      </c>
      <c r="KJ39" s="3" t="s">
        <v>1643</v>
      </c>
      <c r="KK39" s="3" t="s">
        <v>1643</v>
      </c>
      <c r="KL39" s="3" t="s">
        <v>1643</v>
      </c>
      <c r="KM39" s="3" t="s">
        <v>1643</v>
      </c>
      <c r="KN39" s="3" t="s">
        <v>1643</v>
      </c>
      <c r="KO39" s="5" t="s">
        <v>1643</v>
      </c>
      <c r="KP39" s="8" t="s">
        <v>1643</v>
      </c>
      <c r="KQ39" s="3" t="s">
        <v>1643</v>
      </c>
      <c r="KR39" s="3" t="s">
        <v>1643</v>
      </c>
      <c r="KS39" s="3" t="s">
        <v>1643</v>
      </c>
      <c r="KT39" s="3" t="s">
        <v>1643</v>
      </c>
      <c r="KU39" s="3" t="s">
        <v>1643</v>
      </c>
      <c r="KV39" s="20" t="s">
        <v>1643</v>
      </c>
      <c r="KW39" s="13" t="s">
        <v>1643</v>
      </c>
      <c r="KX39" s="3" t="s">
        <v>1643</v>
      </c>
      <c r="KY39" s="3" t="s">
        <v>1643</v>
      </c>
      <c r="KZ39" s="3" t="s">
        <v>1643</v>
      </c>
      <c r="LA39" s="3" t="s">
        <v>1643</v>
      </c>
      <c r="LB39" s="3" t="s">
        <v>1643</v>
      </c>
      <c r="LC39" s="3" t="s">
        <v>1643</v>
      </c>
      <c r="LD39" s="3" t="s">
        <v>1643</v>
      </c>
      <c r="LE39" s="3" t="s">
        <v>1643</v>
      </c>
      <c r="LF39" s="3" t="s">
        <v>1643</v>
      </c>
      <c r="LG39" s="3" t="s">
        <v>1643</v>
      </c>
      <c r="LH39" s="3" t="s">
        <v>1643</v>
      </c>
      <c r="LI39" s="3" t="s">
        <v>1643</v>
      </c>
      <c r="LJ39" s="3" t="s">
        <v>1643</v>
      </c>
      <c r="LK39" s="3" t="s">
        <v>1643</v>
      </c>
      <c r="LL39" s="3" t="s">
        <v>1643</v>
      </c>
      <c r="LM39" s="3" t="s">
        <v>1643</v>
      </c>
      <c r="LN39" s="3" t="s">
        <v>1643</v>
      </c>
      <c r="LO39" s="3" t="s">
        <v>1643</v>
      </c>
      <c r="LP39" s="3" t="s">
        <v>1643</v>
      </c>
      <c r="LQ39" s="3" t="s">
        <v>1643</v>
      </c>
      <c r="LR39" s="3" t="s">
        <v>1643</v>
      </c>
      <c r="LS39" s="3" t="s">
        <v>1643</v>
      </c>
      <c r="LT39" s="3" t="s">
        <v>1643</v>
      </c>
      <c r="LU39" s="3" t="s">
        <v>1643</v>
      </c>
      <c r="LV39" s="3" t="s">
        <v>1643</v>
      </c>
      <c r="LW39" s="3" t="s">
        <v>1643</v>
      </c>
      <c r="LX39" s="3" t="s">
        <v>1643</v>
      </c>
      <c r="LY39" s="3" t="s">
        <v>1643</v>
      </c>
      <c r="LZ39" s="3" t="s">
        <v>1643</v>
      </c>
      <c r="MA39" s="3" t="s">
        <v>1643</v>
      </c>
      <c r="MB39" s="3" t="s">
        <v>1643</v>
      </c>
      <c r="MC39" s="3" t="s">
        <v>1643</v>
      </c>
      <c r="MD39" s="3" t="s">
        <v>1643</v>
      </c>
      <c r="ME39" s="3" t="s">
        <v>1643</v>
      </c>
      <c r="MF39" s="20" t="s">
        <v>1643</v>
      </c>
      <c r="MG39" s="13"/>
      <c r="MH39" s="3"/>
      <c r="MI39" s="5"/>
      <c r="MJ39" s="18" t="s">
        <v>1643</v>
      </c>
      <c r="MK39" s="13" t="s">
        <v>1643</v>
      </c>
      <c r="ML39" s="3" t="s">
        <v>1643</v>
      </c>
      <c r="MM39" s="3" t="s">
        <v>1643</v>
      </c>
      <c r="MN39" s="3" t="s">
        <v>1643</v>
      </c>
      <c r="MO39" s="3" t="s">
        <v>1643</v>
      </c>
      <c r="MP39" s="3" t="s">
        <v>1643</v>
      </c>
      <c r="MQ39" s="3" t="s">
        <v>1643</v>
      </c>
      <c r="MR39" s="3" t="s">
        <v>1643</v>
      </c>
      <c r="MS39" s="3" t="s">
        <v>1643</v>
      </c>
      <c r="MT39" s="5" t="s">
        <v>1643</v>
      </c>
      <c r="MU39" s="8" t="s">
        <v>1643</v>
      </c>
      <c r="MV39" s="3" t="s">
        <v>1643</v>
      </c>
      <c r="MW39" s="3" t="s">
        <v>1643</v>
      </c>
      <c r="MX39" s="3" t="s">
        <v>1643</v>
      </c>
      <c r="MY39" s="20" t="s">
        <v>1643</v>
      </c>
      <c r="MZ39" s="13" t="s">
        <v>1643</v>
      </c>
      <c r="NA39" s="5" t="s">
        <v>1643</v>
      </c>
      <c r="NB39" s="13" t="s">
        <v>1643</v>
      </c>
      <c r="NC39" s="5" t="s">
        <v>1643</v>
      </c>
      <c r="ND39" s="13" t="s">
        <v>1643</v>
      </c>
      <c r="NE39" s="3" t="s">
        <v>1643</v>
      </c>
      <c r="NF39" s="3" t="s">
        <v>1643</v>
      </c>
      <c r="NG39" s="3" t="s">
        <v>1643</v>
      </c>
      <c r="NH39" s="3" t="s">
        <v>1643</v>
      </c>
      <c r="NI39" s="5" t="s">
        <v>1643</v>
      </c>
      <c r="NJ39" s="13" t="s">
        <v>1643</v>
      </c>
      <c r="NK39" s="3"/>
      <c r="NL39" s="3" t="s">
        <v>1643</v>
      </c>
      <c r="NM39" s="3" t="s">
        <v>1643</v>
      </c>
      <c r="NN39" s="3" t="s">
        <v>1643</v>
      </c>
      <c r="NO39" s="3" t="s">
        <v>1643</v>
      </c>
      <c r="NP39" s="3" t="s">
        <v>1643</v>
      </c>
      <c r="NQ39" s="5" t="s">
        <v>1643</v>
      </c>
      <c r="NR39" s="8" t="s">
        <v>1643</v>
      </c>
      <c r="NS39" s="8" t="s">
        <v>1643</v>
      </c>
      <c r="NT39" s="3" t="s">
        <v>1643</v>
      </c>
      <c r="NU39" s="3" t="s">
        <v>1643</v>
      </c>
      <c r="NV39" s="3" t="s">
        <v>1643</v>
      </c>
      <c r="NW39" s="3" t="s">
        <v>1643</v>
      </c>
      <c r="NX39" s="5" t="s">
        <v>1643</v>
      </c>
      <c r="NY39" s="13" t="s">
        <v>1643</v>
      </c>
      <c r="NZ39" s="8" t="s">
        <v>1643</v>
      </c>
      <c r="OA39" s="3" t="s">
        <v>1643</v>
      </c>
      <c r="OB39" s="3" t="s">
        <v>1643</v>
      </c>
      <c r="OC39" s="3" t="s">
        <v>1643</v>
      </c>
      <c r="OD39" s="3" t="s">
        <v>1643</v>
      </c>
      <c r="OE39" s="5" t="s">
        <v>1643</v>
      </c>
      <c r="OF39" s="13" t="s">
        <v>1643</v>
      </c>
      <c r="OG39" s="8" t="s">
        <v>1643</v>
      </c>
      <c r="OH39" s="3" t="s">
        <v>1643</v>
      </c>
      <c r="OI39" s="3" t="s">
        <v>1643</v>
      </c>
      <c r="OJ39" s="3" t="s">
        <v>1643</v>
      </c>
      <c r="OK39" s="3" t="s">
        <v>1643</v>
      </c>
      <c r="OL39" s="20" t="s">
        <v>1643</v>
      </c>
      <c r="OM39" s="13" t="s">
        <v>1643</v>
      </c>
      <c r="ON39" s="3" t="s">
        <v>1643</v>
      </c>
      <c r="OO39" s="3" t="s">
        <v>1643</v>
      </c>
      <c r="OP39" s="3" t="s">
        <v>1643</v>
      </c>
      <c r="OQ39" s="3" t="s">
        <v>1643</v>
      </c>
      <c r="OR39" s="3" t="s">
        <v>1643</v>
      </c>
      <c r="OS39" s="3" t="s">
        <v>1643</v>
      </c>
      <c r="OT39" s="3" t="s">
        <v>1643</v>
      </c>
      <c r="OU39" s="20" t="s">
        <v>1643</v>
      </c>
      <c r="OV39" s="13" t="s">
        <v>1643</v>
      </c>
      <c r="OW39" s="3"/>
      <c r="OX39" s="3" t="s">
        <v>1643</v>
      </c>
      <c r="OY39" s="3" t="s">
        <v>1643</v>
      </c>
      <c r="OZ39" s="3" t="s">
        <v>1643</v>
      </c>
      <c r="PA39" s="5" t="s">
        <v>1643</v>
      </c>
      <c r="PB39" s="8" t="s">
        <v>1643</v>
      </c>
      <c r="PC39" s="8" t="s">
        <v>1643</v>
      </c>
      <c r="PD39" s="3" t="s">
        <v>1643</v>
      </c>
      <c r="PE39" s="3" t="s">
        <v>1643</v>
      </c>
      <c r="PF39" s="5" t="s">
        <v>1643</v>
      </c>
      <c r="PG39" s="13" t="s">
        <v>1643</v>
      </c>
      <c r="PH39" s="3" t="s">
        <v>1643</v>
      </c>
      <c r="PI39" s="3" t="s">
        <v>1643</v>
      </c>
      <c r="PJ39" s="3" t="s">
        <v>1643</v>
      </c>
      <c r="PK39" s="3" t="s">
        <v>1643</v>
      </c>
      <c r="PL39" s="3" t="s">
        <v>1643</v>
      </c>
      <c r="PM39" s="3" t="s">
        <v>1643</v>
      </c>
      <c r="PN39" s="3" t="s">
        <v>1643</v>
      </c>
      <c r="PO39" s="20" t="s">
        <v>1643</v>
      </c>
      <c r="PP39" s="13" t="s">
        <v>1643</v>
      </c>
      <c r="PQ39" s="3" t="s">
        <v>1643</v>
      </c>
      <c r="PR39" s="3" t="s">
        <v>1643</v>
      </c>
      <c r="PS39" s="3" t="s">
        <v>1643</v>
      </c>
      <c r="PT39" s="3" t="s">
        <v>1643</v>
      </c>
      <c r="PU39" s="5" t="s">
        <v>1643</v>
      </c>
      <c r="PV39" s="13" t="s">
        <v>1643</v>
      </c>
      <c r="PW39" s="3" t="s">
        <v>1643</v>
      </c>
      <c r="PX39" s="3" t="s">
        <v>1643</v>
      </c>
      <c r="PY39" s="3" t="s">
        <v>1643</v>
      </c>
      <c r="PZ39" s="5" t="s">
        <v>1643</v>
      </c>
      <c r="QA39" s="13" t="s">
        <v>1643</v>
      </c>
      <c r="QB39" s="3" t="s">
        <v>1643</v>
      </c>
      <c r="QC39" s="3" t="s">
        <v>1643</v>
      </c>
      <c r="QD39" s="3" t="s">
        <v>1643</v>
      </c>
      <c r="QE39" s="3" t="s">
        <v>1643</v>
      </c>
      <c r="QF39" s="3" t="s">
        <v>1643</v>
      </c>
      <c r="QG39" s="3" t="s">
        <v>1643</v>
      </c>
      <c r="QH39" s="3" t="s">
        <v>1643</v>
      </c>
      <c r="QI39" s="5" t="s">
        <v>1643</v>
      </c>
      <c r="QJ39" s="13" t="s">
        <v>1643</v>
      </c>
      <c r="QK39" s="3" t="s">
        <v>1643</v>
      </c>
      <c r="QL39" s="3" t="s">
        <v>1643</v>
      </c>
      <c r="QM39" s="3" t="s">
        <v>1643</v>
      </c>
      <c r="QN39" s="3" t="s">
        <v>1643</v>
      </c>
      <c r="QO39" s="3" t="s">
        <v>1643</v>
      </c>
      <c r="QP39" s="20" t="s">
        <v>1643</v>
      </c>
      <c r="QQ39" s="13" t="s">
        <v>1643</v>
      </c>
      <c r="QR39" s="3" t="s">
        <v>1643</v>
      </c>
      <c r="QS39" s="3" t="s">
        <v>1643</v>
      </c>
      <c r="QT39" s="3" t="s">
        <v>1643</v>
      </c>
      <c r="QU39" s="20" t="s">
        <v>1643</v>
      </c>
      <c r="QV39" s="16" t="s">
        <v>1643</v>
      </c>
      <c r="QW39" s="13" t="s">
        <v>1643</v>
      </c>
      <c r="QX39" s="3" t="s">
        <v>1643</v>
      </c>
      <c r="QY39" s="3" t="s">
        <v>1643</v>
      </c>
      <c r="QZ39" s="3" t="s">
        <v>1643</v>
      </c>
      <c r="RA39" s="3" t="s">
        <v>1643</v>
      </c>
      <c r="RB39" s="3" t="s">
        <v>1643</v>
      </c>
      <c r="RC39" s="3" t="s">
        <v>1643</v>
      </c>
      <c r="RD39" s="3" t="s">
        <v>1643</v>
      </c>
      <c r="RE39" s="3" t="s">
        <v>1643</v>
      </c>
      <c r="RF39" s="3" t="s">
        <v>1643</v>
      </c>
      <c r="RG39" s="3" t="s">
        <v>1643</v>
      </c>
      <c r="RH39" s="3" t="s">
        <v>1643</v>
      </c>
      <c r="RI39" s="3" t="s">
        <v>1643</v>
      </c>
      <c r="RJ39" s="3" t="s">
        <v>1643</v>
      </c>
      <c r="RK39" s="3" t="s">
        <v>1643</v>
      </c>
      <c r="RL39" s="3" t="s">
        <v>1643</v>
      </c>
      <c r="RM39" s="3" t="s">
        <v>1643</v>
      </c>
      <c r="RN39" s="3" t="s">
        <v>1643</v>
      </c>
      <c r="RO39" s="3" t="s">
        <v>1643</v>
      </c>
      <c r="RP39" s="3" t="s">
        <v>1643</v>
      </c>
      <c r="RQ39" s="3" t="s">
        <v>1643</v>
      </c>
      <c r="RR39" s="3" t="s">
        <v>1643</v>
      </c>
      <c r="RS39" s="3" t="s">
        <v>1643</v>
      </c>
      <c r="RT39" s="3" t="s">
        <v>1643</v>
      </c>
      <c r="RU39" s="3" t="s">
        <v>1643</v>
      </c>
      <c r="RV39" s="3" t="s">
        <v>1643</v>
      </c>
      <c r="RW39" s="3" t="s">
        <v>1643</v>
      </c>
      <c r="RX39" s="3" t="s">
        <v>1643</v>
      </c>
      <c r="RY39" s="3" t="s">
        <v>1643</v>
      </c>
      <c r="RZ39" s="3" t="s">
        <v>1643</v>
      </c>
      <c r="SA39" s="3" t="s">
        <v>1643</v>
      </c>
      <c r="SB39" s="3" t="s">
        <v>1643</v>
      </c>
      <c r="SC39" s="3" t="s">
        <v>1643</v>
      </c>
      <c r="SD39" s="3" t="s">
        <v>1643</v>
      </c>
      <c r="SE39" s="3" t="s">
        <v>1643</v>
      </c>
      <c r="SF39" s="3" t="s">
        <v>1643</v>
      </c>
      <c r="SG39" s="3" t="s">
        <v>1643</v>
      </c>
      <c r="SH39" s="3" t="s">
        <v>1643</v>
      </c>
      <c r="SI39" s="3" t="s">
        <v>1643</v>
      </c>
      <c r="SJ39" s="3" t="s">
        <v>1643</v>
      </c>
      <c r="SK39" s="3" t="s">
        <v>1643</v>
      </c>
      <c r="SL39" s="3" t="s">
        <v>1643</v>
      </c>
      <c r="SM39" s="3" t="s">
        <v>1643</v>
      </c>
      <c r="SN39" s="3" t="s">
        <v>1643</v>
      </c>
      <c r="SO39" s="3" t="s">
        <v>1643</v>
      </c>
      <c r="SP39" s="20" t="s">
        <v>1643</v>
      </c>
      <c r="SQ39" s="13" t="s">
        <v>1643</v>
      </c>
      <c r="SR39" s="3" t="s">
        <v>1643</v>
      </c>
      <c r="SS39" s="3" t="s">
        <v>1643</v>
      </c>
      <c r="ST39" s="3" t="s">
        <v>1643</v>
      </c>
      <c r="SU39" s="3" t="s">
        <v>1643</v>
      </c>
      <c r="SV39" s="3" t="s">
        <v>1643</v>
      </c>
      <c r="SW39" s="3" t="s">
        <v>1643</v>
      </c>
      <c r="SX39" s="20" t="s">
        <v>1643</v>
      </c>
      <c r="SY39" s="13" t="s">
        <v>1643</v>
      </c>
      <c r="SZ39" s="3" t="s">
        <v>1643</v>
      </c>
      <c r="TA39" s="3" t="s">
        <v>1643</v>
      </c>
      <c r="TB39" s="3" t="s">
        <v>1643</v>
      </c>
      <c r="TC39" s="3" t="s">
        <v>1643</v>
      </c>
      <c r="TD39" s="3" t="s">
        <v>1643</v>
      </c>
      <c r="TE39" s="20" t="s">
        <v>1643</v>
      </c>
      <c r="TF39" s="13" t="s">
        <v>1643</v>
      </c>
      <c r="TG39" s="3" t="s">
        <v>1643</v>
      </c>
      <c r="TH39" s="3" t="s">
        <v>1643</v>
      </c>
      <c r="TI39" s="3" t="s">
        <v>1643</v>
      </c>
      <c r="TJ39" s="3" t="s">
        <v>1643</v>
      </c>
      <c r="TK39" s="3" t="s">
        <v>1643</v>
      </c>
      <c r="TL39" s="3" t="s">
        <v>1643</v>
      </c>
      <c r="TM39" s="3" t="s">
        <v>1643</v>
      </c>
      <c r="TN39" s="3" t="s">
        <v>1643</v>
      </c>
      <c r="TO39" s="3" t="s">
        <v>1643</v>
      </c>
      <c r="TP39" s="3" t="s">
        <v>1643</v>
      </c>
      <c r="TQ39" s="20" t="s">
        <v>1643</v>
      </c>
      <c r="TR39" s="13" t="s">
        <v>110</v>
      </c>
      <c r="TS39" s="3" t="s">
        <v>1643</v>
      </c>
      <c r="TT39" s="5" t="s">
        <v>110</v>
      </c>
      <c r="TU39" s="13" t="s">
        <v>132</v>
      </c>
      <c r="TV39" s="3" t="s">
        <v>132</v>
      </c>
      <c r="TW39" s="3" t="s">
        <v>132</v>
      </c>
      <c r="TX39" s="3" t="s">
        <v>132</v>
      </c>
      <c r="TY39" s="3" t="s">
        <v>132</v>
      </c>
      <c r="TZ39" s="3" t="s">
        <v>132</v>
      </c>
      <c r="UA39" s="3" t="s">
        <v>129</v>
      </c>
      <c r="UB39" s="3" t="s">
        <v>132</v>
      </c>
      <c r="UC39" s="3" t="s">
        <v>128</v>
      </c>
      <c r="UD39" s="3" t="s">
        <v>131</v>
      </c>
      <c r="UE39" s="3" t="s">
        <v>132</v>
      </c>
      <c r="UF39" s="3" t="s">
        <v>132</v>
      </c>
      <c r="UG39" s="3" t="s">
        <v>132</v>
      </c>
      <c r="UH39" s="3" t="s">
        <v>131</v>
      </c>
      <c r="UI39" s="3" t="s">
        <v>132</v>
      </c>
      <c r="UJ39" s="5" t="s">
        <v>1643</v>
      </c>
      <c r="UK39" s="13" t="s">
        <v>196</v>
      </c>
      <c r="UL39" s="3" t="s">
        <v>198</v>
      </c>
      <c r="UM39" s="3" t="s">
        <v>1643</v>
      </c>
      <c r="UN39" s="3" t="s">
        <v>201</v>
      </c>
      <c r="UO39" s="3" t="s">
        <v>1643</v>
      </c>
      <c r="UP39" s="3" t="s">
        <v>1643</v>
      </c>
      <c r="UQ39" s="3" t="s">
        <v>210</v>
      </c>
      <c r="UR39" s="5" t="s">
        <v>1643</v>
      </c>
      <c r="US39" s="13" t="s">
        <v>231</v>
      </c>
      <c r="UT39" s="3" t="s">
        <v>232</v>
      </c>
      <c r="UU39" s="3" t="s">
        <v>233</v>
      </c>
      <c r="UV39" s="3" t="s">
        <v>234</v>
      </c>
      <c r="UW39" s="3" t="s">
        <v>235</v>
      </c>
      <c r="UX39" s="3" t="s">
        <v>1643</v>
      </c>
      <c r="UY39" s="3" t="s">
        <v>1643</v>
      </c>
      <c r="UZ39" s="5" t="s">
        <v>1643</v>
      </c>
      <c r="VA39" s="13" t="s">
        <v>127</v>
      </c>
      <c r="VB39" s="3" t="s">
        <v>127</v>
      </c>
      <c r="VC39" s="3" t="s">
        <v>127</v>
      </c>
      <c r="VD39" s="3" t="s">
        <v>127</v>
      </c>
      <c r="VE39" s="3" t="s">
        <v>132</v>
      </c>
      <c r="VF39" s="3" t="s">
        <v>132</v>
      </c>
      <c r="VG39" s="3" t="s">
        <v>132</v>
      </c>
      <c r="VH39" s="3" t="s">
        <v>129</v>
      </c>
      <c r="VI39" s="3" t="s">
        <v>129</v>
      </c>
      <c r="VJ39" s="3" t="s">
        <v>127</v>
      </c>
      <c r="VK39" s="3" t="s">
        <v>127</v>
      </c>
      <c r="VL39" s="3" t="s">
        <v>131</v>
      </c>
      <c r="VM39" s="3" t="s">
        <v>130</v>
      </c>
      <c r="VN39" s="3" t="s">
        <v>129</v>
      </c>
      <c r="VO39" s="3" t="s">
        <v>129</v>
      </c>
      <c r="VP39" s="3" t="s">
        <v>132</v>
      </c>
      <c r="VQ39" s="3" t="s">
        <v>127</v>
      </c>
      <c r="VR39" s="3" t="s">
        <v>128</v>
      </c>
      <c r="VS39" s="3" t="s">
        <v>128</v>
      </c>
      <c r="VT39" s="3" t="s">
        <v>127</v>
      </c>
      <c r="VU39" s="3" t="s">
        <v>129</v>
      </c>
      <c r="VV39" s="3" t="s">
        <v>132</v>
      </c>
      <c r="VW39" s="3" t="s">
        <v>131</v>
      </c>
      <c r="VX39" s="3" t="s">
        <v>130</v>
      </c>
      <c r="VY39" s="3" t="s">
        <v>129</v>
      </c>
      <c r="VZ39" s="3" t="s">
        <v>129</v>
      </c>
      <c r="WA39" s="3" t="s">
        <v>131</v>
      </c>
      <c r="WB39" s="3" t="s">
        <v>129</v>
      </c>
      <c r="WC39" s="3" t="s">
        <v>129</v>
      </c>
      <c r="WD39" s="3" t="s">
        <v>130</v>
      </c>
      <c r="WE39" s="3" t="s">
        <v>130</v>
      </c>
      <c r="WF39" s="3" t="s">
        <v>130</v>
      </c>
      <c r="WG39" s="3" t="s">
        <v>127</v>
      </c>
      <c r="WH39" s="3" t="s">
        <v>1643</v>
      </c>
      <c r="WI39" s="3" t="s">
        <v>1643</v>
      </c>
      <c r="WJ39" s="3" t="s">
        <v>1643</v>
      </c>
      <c r="WK39" s="3" t="s">
        <v>1643</v>
      </c>
      <c r="WL39" s="3" t="s">
        <v>1643</v>
      </c>
      <c r="WM39" s="3" t="s">
        <v>1643</v>
      </c>
      <c r="WN39" s="3" t="s">
        <v>1643</v>
      </c>
      <c r="WO39" s="3" t="s">
        <v>1643</v>
      </c>
      <c r="WP39" s="3" t="s">
        <v>1643</v>
      </c>
      <c r="WQ39" s="3" t="s">
        <v>1643</v>
      </c>
      <c r="WR39" s="3" t="s">
        <v>1643</v>
      </c>
      <c r="WS39" s="3" t="s">
        <v>1643</v>
      </c>
      <c r="WT39" s="3" t="s">
        <v>1643</v>
      </c>
      <c r="WU39" s="3" t="s">
        <v>1643</v>
      </c>
      <c r="WV39" s="3" t="s">
        <v>1643</v>
      </c>
      <c r="WW39" s="3" t="s">
        <v>1643</v>
      </c>
      <c r="WX39" s="3" t="s">
        <v>1643</v>
      </c>
      <c r="WY39" s="3" t="s">
        <v>1643</v>
      </c>
      <c r="WZ39" s="3" t="s">
        <v>1643</v>
      </c>
      <c r="XA39" s="3" t="s">
        <v>1643</v>
      </c>
      <c r="XB39" s="3" t="s">
        <v>1643</v>
      </c>
      <c r="XC39" s="3" t="s">
        <v>1643</v>
      </c>
      <c r="XD39" s="3" t="s">
        <v>1643</v>
      </c>
      <c r="XE39" s="3" t="s">
        <v>1643</v>
      </c>
      <c r="XF39" s="3" t="s">
        <v>1643</v>
      </c>
      <c r="XG39" s="3" t="s">
        <v>1643</v>
      </c>
      <c r="XH39" s="3" t="s">
        <v>1643</v>
      </c>
      <c r="XI39" s="3" t="s">
        <v>1643</v>
      </c>
      <c r="XJ39" s="3" t="s">
        <v>1643</v>
      </c>
      <c r="XK39" s="3" t="s">
        <v>1643</v>
      </c>
      <c r="XL39" s="3" t="s">
        <v>1643</v>
      </c>
      <c r="XM39" s="5" t="s">
        <v>1643</v>
      </c>
      <c r="XN39" s="13" t="s">
        <v>1643</v>
      </c>
      <c r="XO39" s="3" t="s">
        <v>1643</v>
      </c>
      <c r="XP39" s="3" t="s">
        <v>1643</v>
      </c>
      <c r="XQ39" s="3" t="s">
        <v>1643</v>
      </c>
      <c r="XR39" s="3" t="s">
        <v>1643</v>
      </c>
      <c r="XS39" s="3" t="s">
        <v>1643</v>
      </c>
      <c r="XT39" s="5" t="s">
        <v>1643</v>
      </c>
      <c r="XU39" s="13" t="s">
        <v>1643</v>
      </c>
      <c r="XV39" s="3" t="s">
        <v>1643</v>
      </c>
      <c r="XW39" s="3" t="s">
        <v>1643</v>
      </c>
      <c r="XX39" s="3" t="s">
        <v>1643</v>
      </c>
      <c r="XY39" s="3" t="s">
        <v>1643</v>
      </c>
      <c r="XZ39" s="3" t="s">
        <v>1643</v>
      </c>
      <c r="YA39" s="3" t="s">
        <v>1643</v>
      </c>
      <c r="YB39" s="3" t="s">
        <v>1643</v>
      </c>
      <c r="YC39" s="3" t="s">
        <v>1643</v>
      </c>
      <c r="YD39" s="3" t="s">
        <v>1643</v>
      </c>
      <c r="YE39" s="3" t="s">
        <v>1643</v>
      </c>
      <c r="YF39" s="3" t="s">
        <v>1643</v>
      </c>
      <c r="YG39" s="3" t="s">
        <v>1643</v>
      </c>
      <c r="YH39" s="3" t="s">
        <v>1643</v>
      </c>
      <c r="YI39" s="3" t="s">
        <v>1643</v>
      </c>
      <c r="YJ39" s="3" t="s">
        <v>1643</v>
      </c>
      <c r="YK39" s="3" t="s">
        <v>1643</v>
      </c>
      <c r="YL39" s="3" t="s">
        <v>1643</v>
      </c>
      <c r="YM39" s="3" t="s">
        <v>1643</v>
      </c>
      <c r="YN39" s="3" t="s">
        <v>1643</v>
      </c>
      <c r="YO39" s="3" t="s">
        <v>1643</v>
      </c>
      <c r="YP39" s="3" t="s">
        <v>1643</v>
      </c>
      <c r="YQ39" s="3" t="s">
        <v>1643</v>
      </c>
      <c r="YR39" s="3" t="s">
        <v>1643</v>
      </c>
      <c r="YS39" s="3" t="s">
        <v>1643</v>
      </c>
      <c r="YT39" s="3" t="s">
        <v>1643</v>
      </c>
      <c r="YU39" s="3" t="s">
        <v>1643</v>
      </c>
      <c r="YV39" s="3" t="s">
        <v>1643</v>
      </c>
      <c r="YW39" s="3" t="s">
        <v>1643</v>
      </c>
      <c r="YX39" s="3" t="s">
        <v>1643</v>
      </c>
      <c r="YY39" s="3" t="s">
        <v>1643</v>
      </c>
      <c r="YZ39" s="3" t="s">
        <v>1643</v>
      </c>
      <c r="ZA39" s="3" t="s">
        <v>1643</v>
      </c>
      <c r="ZB39" s="3" t="s">
        <v>1643</v>
      </c>
      <c r="ZC39" s="3" t="s">
        <v>1643</v>
      </c>
      <c r="ZD39" s="5" t="s">
        <v>1643</v>
      </c>
      <c r="ZE39" s="13"/>
      <c r="ZF39" s="3"/>
      <c r="ZG39" s="5"/>
      <c r="ZH39" s="18" t="s">
        <v>1643</v>
      </c>
      <c r="ZI39" s="13" t="s">
        <v>1643</v>
      </c>
      <c r="ZJ39" s="3" t="s">
        <v>1643</v>
      </c>
      <c r="ZK39" s="3" t="s">
        <v>1643</v>
      </c>
      <c r="ZL39" s="3" t="s">
        <v>1643</v>
      </c>
      <c r="ZM39" s="3" t="s">
        <v>1643</v>
      </c>
      <c r="ZN39" s="3" t="s">
        <v>1643</v>
      </c>
      <c r="ZO39" s="3" t="s">
        <v>1643</v>
      </c>
      <c r="ZP39" s="3" t="s">
        <v>1643</v>
      </c>
      <c r="ZQ39" s="3" t="s">
        <v>1643</v>
      </c>
      <c r="ZR39" s="5" t="s">
        <v>1643</v>
      </c>
      <c r="ZS39" s="13" t="s">
        <v>1643</v>
      </c>
      <c r="ZT39" s="3" t="s">
        <v>1643</v>
      </c>
      <c r="ZU39" s="3" t="s">
        <v>1643</v>
      </c>
      <c r="ZV39" s="3" t="s">
        <v>1643</v>
      </c>
      <c r="ZW39" s="3" t="s">
        <v>1643</v>
      </c>
      <c r="ZX39" s="3" t="s">
        <v>1643</v>
      </c>
      <c r="ZY39" s="3" t="s">
        <v>1643</v>
      </c>
      <c r="ZZ39" s="3" t="s">
        <v>1643</v>
      </c>
      <c r="AAA39" s="5" t="s">
        <v>1643</v>
      </c>
      <c r="AAB39" s="13" t="s">
        <v>1643</v>
      </c>
      <c r="AAC39" s="5" t="s">
        <v>1643</v>
      </c>
      <c r="AAD39" s="13" t="s">
        <v>1643</v>
      </c>
      <c r="AAE39" s="3" t="s">
        <v>1643</v>
      </c>
      <c r="AAF39" s="3" t="s">
        <v>1643</v>
      </c>
      <c r="AAG39" s="3" t="s">
        <v>1643</v>
      </c>
      <c r="AAH39" s="3" t="s">
        <v>1643</v>
      </c>
      <c r="AAI39" s="3" t="s">
        <v>1643</v>
      </c>
      <c r="AAJ39" s="5" t="s">
        <v>1643</v>
      </c>
      <c r="AAK39" s="13" t="s">
        <v>1643</v>
      </c>
      <c r="AAL39" s="13" t="s">
        <v>1643</v>
      </c>
      <c r="AAM39" s="3" t="s">
        <v>1643</v>
      </c>
      <c r="AAN39" s="3" t="s">
        <v>1643</v>
      </c>
      <c r="AAO39" s="3" t="s">
        <v>1643</v>
      </c>
      <c r="AAP39" s="3" t="s">
        <v>1643</v>
      </c>
      <c r="AAQ39" s="20"/>
      <c r="AAR39" s="5" t="s">
        <v>1643</v>
      </c>
      <c r="AAS39" s="13" t="s">
        <v>1643</v>
      </c>
      <c r="AAT39" s="3" t="s">
        <v>1643</v>
      </c>
      <c r="AAU39" s="3" t="s">
        <v>1643</v>
      </c>
      <c r="AAV39" s="3" t="s">
        <v>1643</v>
      </c>
      <c r="AAW39" s="3" t="s">
        <v>1643</v>
      </c>
      <c r="AAX39" s="3" t="s">
        <v>1643</v>
      </c>
      <c r="AAY39" s="5" t="s">
        <v>1643</v>
      </c>
      <c r="AAZ39" s="13" t="s">
        <v>1643</v>
      </c>
      <c r="ABA39" s="3" t="s">
        <v>1643</v>
      </c>
      <c r="ABB39" s="3" t="s">
        <v>1643</v>
      </c>
      <c r="ABC39" s="3" t="s">
        <v>1643</v>
      </c>
      <c r="ABD39" s="3" t="s">
        <v>1643</v>
      </c>
      <c r="ABE39" s="3" t="s">
        <v>1643</v>
      </c>
      <c r="ABF39" s="5" t="s">
        <v>1643</v>
      </c>
      <c r="ABG39" s="13" t="s">
        <v>1643</v>
      </c>
      <c r="ABH39" s="3" t="s">
        <v>1643</v>
      </c>
      <c r="ABI39" s="3" t="s">
        <v>1643</v>
      </c>
      <c r="ABJ39" s="3" t="s">
        <v>1643</v>
      </c>
      <c r="ABK39" s="3" t="s">
        <v>1643</v>
      </c>
      <c r="ABL39" s="3" t="s">
        <v>1643</v>
      </c>
      <c r="ABM39" s="5" t="s">
        <v>1643</v>
      </c>
      <c r="ABN39" s="13" t="s">
        <v>1643</v>
      </c>
      <c r="ABO39" s="3" t="s">
        <v>1643</v>
      </c>
      <c r="ABP39" s="3" t="s">
        <v>1643</v>
      </c>
      <c r="ABQ39" s="3" t="s">
        <v>1643</v>
      </c>
      <c r="ABR39" s="3" t="s">
        <v>1643</v>
      </c>
      <c r="ABS39" s="3" t="s">
        <v>1643</v>
      </c>
      <c r="ABT39" s="3" t="s">
        <v>1643</v>
      </c>
      <c r="ABU39" s="3" t="s">
        <v>1643</v>
      </c>
      <c r="ABV39" s="5" t="s">
        <v>1643</v>
      </c>
      <c r="ABW39" s="13" t="s">
        <v>1643</v>
      </c>
      <c r="ABX39" s="3" t="s">
        <v>1643</v>
      </c>
      <c r="ABY39" s="3" t="s">
        <v>1643</v>
      </c>
      <c r="ABZ39" s="3" t="s">
        <v>1643</v>
      </c>
      <c r="ACA39" s="3" t="s">
        <v>1643</v>
      </c>
      <c r="ACB39" s="5" t="s">
        <v>1643</v>
      </c>
      <c r="ACC39" s="13" t="s">
        <v>1643</v>
      </c>
      <c r="ACD39" s="3" t="s">
        <v>1643</v>
      </c>
      <c r="ACE39" s="3" t="s">
        <v>1643</v>
      </c>
      <c r="ACF39" s="3" t="s">
        <v>1643</v>
      </c>
      <c r="ACG39" s="5"/>
      <c r="ACH39" s="13" t="s">
        <v>1643</v>
      </c>
      <c r="ACI39" s="3" t="s">
        <v>1643</v>
      </c>
      <c r="ACJ39" s="3" t="s">
        <v>1643</v>
      </c>
      <c r="ACK39" s="3" t="s">
        <v>1643</v>
      </c>
      <c r="ACL39" s="5" t="s">
        <v>1643</v>
      </c>
      <c r="ACM39" s="13" t="s">
        <v>1643</v>
      </c>
      <c r="ACN39" s="3" t="s">
        <v>1643</v>
      </c>
      <c r="ACO39" s="3" t="s">
        <v>1643</v>
      </c>
      <c r="ACP39" s="3" t="s">
        <v>1643</v>
      </c>
      <c r="ACQ39" s="3" t="s">
        <v>1643</v>
      </c>
      <c r="ACR39" s="3" t="s">
        <v>1643</v>
      </c>
      <c r="ACS39" s="3" t="s">
        <v>1643</v>
      </c>
      <c r="ACT39" s="3" t="s">
        <v>1643</v>
      </c>
      <c r="ACU39" s="20" t="s">
        <v>1643</v>
      </c>
      <c r="ACV39" s="13" t="s">
        <v>1643</v>
      </c>
      <c r="ACW39" s="3" t="s">
        <v>1643</v>
      </c>
      <c r="ACX39" s="3" t="s">
        <v>1643</v>
      </c>
      <c r="ACY39" s="3" t="s">
        <v>1643</v>
      </c>
      <c r="ACZ39" s="3" t="s">
        <v>1643</v>
      </c>
      <c r="ADA39" s="5" t="s">
        <v>1643</v>
      </c>
      <c r="ADB39" s="13" t="s">
        <v>1643</v>
      </c>
      <c r="ADC39" s="8" t="s">
        <v>1643</v>
      </c>
      <c r="ADD39" s="3" t="s">
        <v>1643</v>
      </c>
      <c r="ADE39" s="3" t="s">
        <v>1643</v>
      </c>
      <c r="ADF39" s="5" t="s">
        <v>1643</v>
      </c>
      <c r="ADG39" s="13" t="s">
        <v>1643</v>
      </c>
      <c r="ADH39" s="8" t="s">
        <v>1643</v>
      </c>
      <c r="ADI39" s="3" t="s">
        <v>1643</v>
      </c>
      <c r="ADJ39" s="3" t="s">
        <v>1643</v>
      </c>
      <c r="ADK39" s="5" t="s">
        <v>1643</v>
      </c>
      <c r="ADL39" s="13" t="s">
        <v>1643</v>
      </c>
      <c r="ADM39" s="8" t="s">
        <v>1643</v>
      </c>
      <c r="ADN39" s="3" t="s">
        <v>1643</v>
      </c>
      <c r="ADO39" s="3" t="s">
        <v>1643</v>
      </c>
      <c r="ADP39" s="5" t="s">
        <v>1643</v>
      </c>
      <c r="ADQ39" s="13" t="s">
        <v>1643</v>
      </c>
      <c r="ADR39" s="3" t="s">
        <v>1643</v>
      </c>
      <c r="ADS39" s="3" t="s">
        <v>1643</v>
      </c>
      <c r="ADT39" s="3" t="s">
        <v>1643</v>
      </c>
      <c r="ADU39" s="3" t="s">
        <v>1643</v>
      </c>
      <c r="ADV39" s="3" t="s">
        <v>1643</v>
      </c>
      <c r="ADW39" s="3" t="s">
        <v>1643</v>
      </c>
      <c r="ADX39" s="3" t="s">
        <v>1643</v>
      </c>
      <c r="ADY39" s="5" t="s">
        <v>1643</v>
      </c>
      <c r="ADZ39" s="13" t="s">
        <v>1643</v>
      </c>
      <c r="AEA39" s="3" t="s">
        <v>1643</v>
      </c>
      <c r="AEB39" s="3" t="s">
        <v>1643</v>
      </c>
      <c r="AEC39" s="3" t="s">
        <v>1643</v>
      </c>
      <c r="AED39" s="3" t="s">
        <v>1643</v>
      </c>
      <c r="AEE39" s="3" t="s">
        <v>1643</v>
      </c>
      <c r="AEF39" s="5" t="s">
        <v>1643</v>
      </c>
      <c r="AEG39" s="13" t="s">
        <v>1643</v>
      </c>
      <c r="AEH39" s="3" t="s">
        <v>1643</v>
      </c>
      <c r="AEI39" s="3" t="s">
        <v>1643</v>
      </c>
      <c r="AEJ39" s="3" t="s">
        <v>1643</v>
      </c>
      <c r="AEK39" s="5" t="s">
        <v>1643</v>
      </c>
      <c r="AEL39" s="18" t="s">
        <v>1643</v>
      </c>
    </row>
    <row r="40" spans="1:818" ht="101.5" x14ac:dyDescent="0.35">
      <c r="A40" s="1">
        <v>45619.66909722222</v>
      </c>
      <c r="B40" s="2">
        <v>45619.676412037035</v>
      </c>
      <c r="C40" s="4">
        <v>100</v>
      </c>
      <c r="D40" s="4">
        <v>631</v>
      </c>
      <c r="E40" s="3" t="s">
        <v>1677</v>
      </c>
      <c r="F40" s="2">
        <v>45626.676459733797</v>
      </c>
      <c r="G40" s="3" t="s">
        <v>1729</v>
      </c>
      <c r="H40" s="4">
        <v>1</v>
      </c>
      <c r="I40" s="3" t="s">
        <v>1642</v>
      </c>
      <c r="J40" s="3" t="s">
        <v>1642</v>
      </c>
      <c r="K40" s="3" t="s">
        <v>1642</v>
      </c>
      <c r="L40" s="3" t="s">
        <v>1642</v>
      </c>
      <c r="M40" s="3" t="s">
        <v>1642</v>
      </c>
      <c r="N40" s="3" t="s">
        <v>1642</v>
      </c>
      <c r="O40" s="3" t="s">
        <v>110</v>
      </c>
      <c r="P40" s="3" t="s">
        <v>1643</v>
      </c>
      <c r="Q40" s="3" t="s">
        <v>1643</v>
      </c>
      <c r="R40" s="20" t="s">
        <v>110</v>
      </c>
      <c r="S40" s="127">
        <v>36</v>
      </c>
      <c r="T40" s="124"/>
      <c r="U40" s="3"/>
      <c r="V40" s="3" t="s">
        <v>20</v>
      </c>
      <c r="W40" s="3" t="s">
        <v>110</v>
      </c>
      <c r="X40" s="3" t="s">
        <v>37</v>
      </c>
      <c r="Y40" s="3" t="s">
        <v>98</v>
      </c>
      <c r="Z40" s="3" t="s">
        <v>10</v>
      </c>
      <c r="AA40" s="405">
        <v>360</v>
      </c>
      <c r="AB40" s="3" t="s">
        <v>25</v>
      </c>
      <c r="AC40" s="3" t="s">
        <v>110</v>
      </c>
      <c r="AD40" s="3" t="s">
        <v>1643</v>
      </c>
      <c r="AE40" s="13" t="s">
        <v>1643</v>
      </c>
      <c r="AF40" s="20" t="s">
        <v>1643</v>
      </c>
      <c r="AG40" s="18" t="s">
        <v>1643</v>
      </c>
      <c r="AH40" s="13"/>
      <c r="AI40" s="31"/>
      <c r="AJ40" s="13" t="s">
        <v>1643</v>
      </c>
      <c r="AK40" s="3" t="s">
        <v>1643</v>
      </c>
      <c r="AL40" s="3" t="s">
        <v>1643</v>
      </c>
      <c r="AM40" s="3" t="s">
        <v>1643</v>
      </c>
      <c r="AN40" s="3" t="s">
        <v>1643</v>
      </c>
      <c r="AO40" s="3" t="s">
        <v>1643</v>
      </c>
      <c r="AP40" s="3" t="s">
        <v>1643</v>
      </c>
      <c r="AQ40" s="3" t="s">
        <v>1643</v>
      </c>
      <c r="AR40" s="3" t="s">
        <v>1643</v>
      </c>
      <c r="AS40" s="3" t="s">
        <v>1643</v>
      </c>
      <c r="AT40" s="3" t="s">
        <v>1643</v>
      </c>
      <c r="AU40" s="3" t="s">
        <v>1643</v>
      </c>
      <c r="AV40" s="3" t="s">
        <v>1643</v>
      </c>
      <c r="AW40" s="3" t="s">
        <v>1643</v>
      </c>
      <c r="AX40" s="3" t="s">
        <v>1643</v>
      </c>
      <c r="AY40" s="3" t="s">
        <v>1643</v>
      </c>
      <c r="AZ40" s="3" t="s">
        <v>1643</v>
      </c>
      <c r="BA40" s="3" t="s">
        <v>1643</v>
      </c>
      <c r="BB40" s="3" t="s">
        <v>1643</v>
      </c>
      <c r="BC40" s="3" t="s">
        <v>1643</v>
      </c>
      <c r="BD40" s="3" t="s">
        <v>1643</v>
      </c>
      <c r="BE40" s="3" t="s">
        <v>1643</v>
      </c>
      <c r="BF40" s="3" t="s">
        <v>1643</v>
      </c>
      <c r="BG40" s="3" t="s">
        <v>1643</v>
      </c>
      <c r="BH40" s="3" t="s">
        <v>1643</v>
      </c>
      <c r="BI40" s="3" t="s">
        <v>1643</v>
      </c>
      <c r="BJ40" s="3" t="s">
        <v>1643</v>
      </c>
      <c r="BK40" s="3" t="s">
        <v>1643</v>
      </c>
      <c r="BL40" s="3" t="s">
        <v>1643</v>
      </c>
      <c r="BM40" s="3" t="s">
        <v>1643</v>
      </c>
      <c r="BN40" s="3" t="s">
        <v>1643</v>
      </c>
      <c r="BO40" s="3" t="s">
        <v>1643</v>
      </c>
      <c r="BP40" s="3" t="s">
        <v>1643</v>
      </c>
      <c r="BQ40" s="3" t="s">
        <v>1643</v>
      </c>
      <c r="BR40" s="3" t="s">
        <v>1643</v>
      </c>
      <c r="BS40" s="3" t="s">
        <v>1643</v>
      </c>
      <c r="BT40" s="3" t="s">
        <v>1643</v>
      </c>
      <c r="BU40" s="3" t="s">
        <v>1643</v>
      </c>
      <c r="BV40" s="3" t="s">
        <v>1643</v>
      </c>
      <c r="BW40" s="3" t="s">
        <v>1643</v>
      </c>
      <c r="BX40" s="3" t="s">
        <v>1643</v>
      </c>
      <c r="BY40" s="3" t="s">
        <v>1643</v>
      </c>
      <c r="BZ40" s="20" t="s">
        <v>1643</v>
      </c>
      <c r="CA40" s="8" t="s">
        <v>1643</v>
      </c>
      <c r="CB40" s="3" t="s">
        <v>1643</v>
      </c>
      <c r="CC40" s="3" t="s">
        <v>1643</v>
      </c>
      <c r="CD40" s="3" t="s">
        <v>1643</v>
      </c>
      <c r="CE40" s="3" t="s">
        <v>1643</v>
      </c>
      <c r="CF40" s="3" t="s">
        <v>1643</v>
      </c>
      <c r="CG40" s="3" t="s">
        <v>1643</v>
      </c>
      <c r="CH40" s="3" t="s">
        <v>1643</v>
      </c>
      <c r="CI40" s="3" t="s">
        <v>1643</v>
      </c>
      <c r="CJ40" s="3" t="s">
        <v>1643</v>
      </c>
      <c r="CK40" s="3" t="s">
        <v>1643</v>
      </c>
      <c r="CL40" s="3" t="s">
        <v>1643</v>
      </c>
      <c r="CM40" s="3" t="s">
        <v>1643</v>
      </c>
      <c r="CN40" s="3" t="s">
        <v>1643</v>
      </c>
      <c r="CO40" s="3" t="s">
        <v>1643</v>
      </c>
      <c r="CP40" s="5" t="s">
        <v>1643</v>
      </c>
      <c r="CQ40" s="13" t="s">
        <v>1643</v>
      </c>
      <c r="CR40" s="3" t="s">
        <v>1643</v>
      </c>
      <c r="CS40" s="3" t="s">
        <v>1643</v>
      </c>
      <c r="CT40" s="3" t="s">
        <v>1643</v>
      </c>
      <c r="CU40" s="3" t="s">
        <v>1643</v>
      </c>
      <c r="CV40" s="3" t="s">
        <v>1643</v>
      </c>
      <c r="CW40" s="3" t="s">
        <v>1643</v>
      </c>
      <c r="CX40" s="5" t="s">
        <v>1643</v>
      </c>
      <c r="CY40" s="13" t="s">
        <v>1643</v>
      </c>
      <c r="CZ40" s="3" t="s">
        <v>1643</v>
      </c>
      <c r="DA40" s="3" t="s">
        <v>1643</v>
      </c>
      <c r="DB40" s="3" t="s">
        <v>1643</v>
      </c>
      <c r="DC40" s="3" t="s">
        <v>1643</v>
      </c>
      <c r="DD40" s="3" t="s">
        <v>1643</v>
      </c>
      <c r="DE40" s="3" t="s">
        <v>1643</v>
      </c>
      <c r="DF40" s="5" t="s">
        <v>1643</v>
      </c>
      <c r="DG40" s="13" t="s">
        <v>1643</v>
      </c>
      <c r="DH40" s="3" t="s">
        <v>1643</v>
      </c>
      <c r="DI40" s="3" t="s">
        <v>1643</v>
      </c>
      <c r="DJ40" s="5" t="s">
        <v>1643</v>
      </c>
      <c r="DK40" s="13" t="s">
        <v>1643</v>
      </c>
      <c r="DL40" s="3" t="s">
        <v>1643</v>
      </c>
      <c r="DM40" s="3" t="s">
        <v>1643</v>
      </c>
      <c r="DN40" s="5" t="s">
        <v>1643</v>
      </c>
      <c r="DO40" s="13" t="s">
        <v>1643</v>
      </c>
      <c r="DP40" s="5" t="s">
        <v>1643</v>
      </c>
      <c r="DQ40" s="13" t="s">
        <v>1643</v>
      </c>
      <c r="DR40" s="3" t="s">
        <v>1643</v>
      </c>
      <c r="DS40" s="3" t="s">
        <v>1643</v>
      </c>
      <c r="DT40" s="5" t="s">
        <v>1643</v>
      </c>
      <c r="DU40" s="13" t="s">
        <v>1643</v>
      </c>
      <c r="DV40" s="3" t="s">
        <v>1643</v>
      </c>
      <c r="DW40" s="3" t="s">
        <v>1643</v>
      </c>
      <c r="DX40" s="3" t="s">
        <v>1643</v>
      </c>
      <c r="DY40" s="5" t="s">
        <v>1643</v>
      </c>
      <c r="DZ40" s="13" t="s">
        <v>1643</v>
      </c>
      <c r="EA40" s="3" t="s">
        <v>1643</v>
      </c>
      <c r="EB40" s="3" t="s">
        <v>1643</v>
      </c>
      <c r="EC40" s="3" t="s">
        <v>1643</v>
      </c>
      <c r="ED40" s="3" t="s">
        <v>1643</v>
      </c>
      <c r="EE40" s="3" t="s">
        <v>1643</v>
      </c>
      <c r="EF40" s="5" t="s">
        <v>1643</v>
      </c>
      <c r="EG40" s="13" t="s">
        <v>1643</v>
      </c>
      <c r="EH40" s="3" t="s">
        <v>1643</v>
      </c>
      <c r="EI40" s="3" t="s">
        <v>1643</v>
      </c>
      <c r="EJ40" s="3" t="s">
        <v>1643</v>
      </c>
      <c r="EK40" s="3" t="s">
        <v>1643</v>
      </c>
      <c r="EL40" s="20" t="s">
        <v>1643</v>
      </c>
      <c r="EM40" s="13" t="s">
        <v>1643</v>
      </c>
      <c r="EN40" s="3" t="s">
        <v>1643</v>
      </c>
      <c r="EO40" s="3" t="s">
        <v>1643</v>
      </c>
      <c r="EP40" s="3" t="s">
        <v>1643</v>
      </c>
      <c r="EQ40" s="3" t="s">
        <v>1643</v>
      </c>
      <c r="ER40" s="3" t="s">
        <v>1643</v>
      </c>
      <c r="ES40" s="3" t="s">
        <v>1643</v>
      </c>
      <c r="ET40" s="3" t="s">
        <v>1643</v>
      </c>
      <c r="EU40" s="3" t="s">
        <v>1643</v>
      </c>
      <c r="EV40" s="3" t="s">
        <v>1643</v>
      </c>
      <c r="EW40" s="3" t="s">
        <v>1643</v>
      </c>
      <c r="EX40" s="3" t="s">
        <v>1643</v>
      </c>
      <c r="EY40" s="3" t="s">
        <v>1643</v>
      </c>
      <c r="EZ40" s="5" t="s">
        <v>1643</v>
      </c>
      <c r="FA40" s="8" t="s">
        <v>1643</v>
      </c>
      <c r="FB40" s="3" t="s">
        <v>1643</v>
      </c>
      <c r="FC40" s="3" t="s">
        <v>1643</v>
      </c>
      <c r="FD40" s="3" t="s">
        <v>1643</v>
      </c>
      <c r="FE40" s="3" t="s">
        <v>1643</v>
      </c>
      <c r="FF40" s="3" t="s">
        <v>1643</v>
      </c>
      <c r="FG40" s="3" t="s">
        <v>1643</v>
      </c>
      <c r="FH40" s="3" t="s">
        <v>1643</v>
      </c>
      <c r="FI40" s="5" t="s">
        <v>1643</v>
      </c>
      <c r="FJ40" s="8" t="s">
        <v>1643</v>
      </c>
      <c r="FK40" s="3" t="s">
        <v>1643</v>
      </c>
      <c r="FL40" s="3" t="s">
        <v>1643</v>
      </c>
      <c r="FM40" s="5" t="s">
        <v>1643</v>
      </c>
      <c r="FN40" s="8" t="s">
        <v>1643</v>
      </c>
      <c r="FO40" s="3" t="s">
        <v>1643</v>
      </c>
      <c r="FP40" s="3" t="s">
        <v>1643</v>
      </c>
      <c r="FQ40" s="5" t="s">
        <v>1643</v>
      </c>
      <c r="FR40" s="16" t="s">
        <v>1643</v>
      </c>
      <c r="FS40" s="13" t="s">
        <v>1643</v>
      </c>
      <c r="FT40" s="3" t="s">
        <v>1643</v>
      </c>
      <c r="FU40" s="3" t="s">
        <v>1643</v>
      </c>
      <c r="FV40" s="3" t="s">
        <v>1643</v>
      </c>
      <c r="FW40" s="20" t="s">
        <v>1643</v>
      </c>
      <c r="FX40" s="13" t="s">
        <v>1643</v>
      </c>
      <c r="FY40" s="3" t="s">
        <v>1643</v>
      </c>
      <c r="FZ40" s="3" t="s">
        <v>1643</v>
      </c>
      <c r="GA40" s="3" t="s">
        <v>1643</v>
      </c>
      <c r="GB40" s="3" t="s">
        <v>1643</v>
      </c>
      <c r="GC40" s="3" t="s">
        <v>1643</v>
      </c>
      <c r="GD40" s="3" t="s">
        <v>1643</v>
      </c>
      <c r="GE40" s="3" t="s">
        <v>1643</v>
      </c>
      <c r="GF40" s="3" t="s">
        <v>1643</v>
      </c>
      <c r="GG40" s="3" t="s">
        <v>1643</v>
      </c>
      <c r="GH40" s="20" t="s">
        <v>1643</v>
      </c>
      <c r="GI40" s="18" t="s">
        <v>1643</v>
      </c>
      <c r="GJ40" s="8" t="s">
        <v>1643</v>
      </c>
      <c r="GK40" s="3" t="s">
        <v>1643</v>
      </c>
      <c r="GL40" s="3" t="s">
        <v>1643</v>
      </c>
      <c r="GM40" s="3" t="s">
        <v>1643</v>
      </c>
      <c r="GN40" s="3" t="s">
        <v>1643</v>
      </c>
      <c r="GO40" s="3" t="s">
        <v>1643</v>
      </c>
      <c r="GP40" s="3" t="s">
        <v>1643</v>
      </c>
      <c r="GQ40" s="3" t="s">
        <v>1643</v>
      </c>
      <c r="GR40" s="3" t="s">
        <v>1643</v>
      </c>
      <c r="GS40" s="20" t="s">
        <v>1643</v>
      </c>
      <c r="GT40" s="13" t="s">
        <v>1643</v>
      </c>
      <c r="GU40" s="3" t="s">
        <v>1643</v>
      </c>
      <c r="GV40" s="3" t="s">
        <v>1643</v>
      </c>
      <c r="GW40" s="3" t="s">
        <v>1643</v>
      </c>
      <c r="GX40" s="3" t="s">
        <v>1643</v>
      </c>
      <c r="GY40" s="3" t="s">
        <v>1643</v>
      </c>
      <c r="GZ40" s="3" t="s">
        <v>1643</v>
      </c>
      <c r="HA40" s="3" t="s">
        <v>1643</v>
      </c>
      <c r="HB40" s="3" t="s">
        <v>1643</v>
      </c>
      <c r="HC40" s="3" t="s">
        <v>1643</v>
      </c>
      <c r="HD40" s="3" t="s">
        <v>1643</v>
      </c>
      <c r="HE40" s="3" t="s">
        <v>1643</v>
      </c>
      <c r="HF40" s="3" t="s">
        <v>1643</v>
      </c>
      <c r="HG40" s="3" t="s">
        <v>1643</v>
      </c>
      <c r="HH40" s="3" t="s">
        <v>1643</v>
      </c>
      <c r="HI40" s="5" t="s">
        <v>1643</v>
      </c>
      <c r="HJ40" s="13" t="s">
        <v>1643</v>
      </c>
      <c r="HK40" s="3" t="s">
        <v>1643</v>
      </c>
      <c r="HL40" s="3" t="s">
        <v>1643</v>
      </c>
      <c r="HM40" s="3" t="s">
        <v>1643</v>
      </c>
      <c r="HN40" s="3" t="s">
        <v>1643</v>
      </c>
      <c r="HO40" s="3" t="s">
        <v>1643</v>
      </c>
      <c r="HP40" s="3" t="s">
        <v>1643</v>
      </c>
      <c r="HQ40" s="5" t="s">
        <v>1643</v>
      </c>
      <c r="HR40" s="13" t="s">
        <v>1643</v>
      </c>
      <c r="HS40" s="3" t="s">
        <v>1643</v>
      </c>
      <c r="HT40" s="3" t="s">
        <v>1643</v>
      </c>
      <c r="HU40" s="3" t="s">
        <v>1643</v>
      </c>
      <c r="HV40" s="3" t="s">
        <v>1643</v>
      </c>
      <c r="HW40" s="3" t="s">
        <v>1643</v>
      </c>
      <c r="HX40" s="3" t="s">
        <v>1643</v>
      </c>
      <c r="HY40" s="3" t="s">
        <v>1643</v>
      </c>
      <c r="HZ40" s="3" t="s">
        <v>1643</v>
      </c>
      <c r="IA40" s="3" t="s">
        <v>1643</v>
      </c>
      <c r="IB40" s="5" t="s">
        <v>1643</v>
      </c>
      <c r="IC40" s="13" t="s">
        <v>1643</v>
      </c>
      <c r="ID40" s="3" t="s">
        <v>1643</v>
      </c>
      <c r="IE40" s="3" t="s">
        <v>1643</v>
      </c>
      <c r="IF40" s="3" t="s">
        <v>1643</v>
      </c>
      <c r="IG40" s="3" t="s">
        <v>1643</v>
      </c>
      <c r="IH40" s="3" t="s">
        <v>1643</v>
      </c>
      <c r="II40" s="3" t="s">
        <v>1643</v>
      </c>
      <c r="IJ40" s="3" t="s">
        <v>1643</v>
      </c>
      <c r="IK40" s="3" t="s">
        <v>1643</v>
      </c>
      <c r="IL40" s="3" t="s">
        <v>1643</v>
      </c>
      <c r="IM40" s="3" t="s">
        <v>1643</v>
      </c>
      <c r="IN40" s="3" t="s">
        <v>1643</v>
      </c>
      <c r="IO40" s="3" t="s">
        <v>1643</v>
      </c>
      <c r="IP40" s="3" t="s">
        <v>1643</v>
      </c>
      <c r="IQ40" s="3" t="s">
        <v>1643</v>
      </c>
      <c r="IR40" s="3" t="s">
        <v>1643</v>
      </c>
      <c r="IS40" s="3" t="s">
        <v>1643</v>
      </c>
      <c r="IT40" s="3" t="s">
        <v>1643</v>
      </c>
      <c r="IU40" s="3" t="s">
        <v>1643</v>
      </c>
      <c r="IV40" s="3" t="s">
        <v>1643</v>
      </c>
      <c r="IW40" s="3" t="s">
        <v>1643</v>
      </c>
      <c r="IX40" s="3" t="s">
        <v>1643</v>
      </c>
      <c r="IY40" s="3" t="s">
        <v>1643</v>
      </c>
      <c r="IZ40" s="3" t="s">
        <v>1643</v>
      </c>
      <c r="JA40" s="3" t="s">
        <v>1643</v>
      </c>
      <c r="JB40" s="3" t="s">
        <v>1643</v>
      </c>
      <c r="JC40" s="3" t="s">
        <v>1643</v>
      </c>
      <c r="JD40" s="3" t="s">
        <v>1643</v>
      </c>
      <c r="JE40" s="3" t="s">
        <v>1643</v>
      </c>
      <c r="JF40" s="3" t="s">
        <v>1643</v>
      </c>
      <c r="JG40" s="3" t="s">
        <v>1643</v>
      </c>
      <c r="JH40" s="3" t="s">
        <v>1643</v>
      </c>
      <c r="JI40" s="3" t="s">
        <v>1643</v>
      </c>
      <c r="JJ40" s="3" t="s">
        <v>1643</v>
      </c>
      <c r="JK40" s="3" t="s">
        <v>1643</v>
      </c>
      <c r="JL40" s="3" t="s">
        <v>1643</v>
      </c>
      <c r="JM40" s="3" t="s">
        <v>1643</v>
      </c>
      <c r="JN40" s="3" t="s">
        <v>1643</v>
      </c>
      <c r="JO40" s="3" t="s">
        <v>1643</v>
      </c>
      <c r="JP40" s="3" t="s">
        <v>1643</v>
      </c>
      <c r="JQ40" s="3" t="s">
        <v>1643</v>
      </c>
      <c r="JR40" s="3" t="s">
        <v>1643</v>
      </c>
      <c r="JS40" s="3" t="s">
        <v>1643</v>
      </c>
      <c r="JT40" s="3" t="s">
        <v>1643</v>
      </c>
      <c r="JU40" s="3" t="s">
        <v>1643</v>
      </c>
      <c r="JV40" s="3" t="s">
        <v>1643</v>
      </c>
      <c r="JW40" s="3" t="s">
        <v>1643</v>
      </c>
      <c r="JX40" s="3" t="s">
        <v>1643</v>
      </c>
      <c r="JY40" s="3" t="s">
        <v>1643</v>
      </c>
      <c r="JZ40" s="3" t="s">
        <v>1643</v>
      </c>
      <c r="KA40" s="3" t="s">
        <v>1643</v>
      </c>
      <c r="KB40" s="3" t="s">
        <v>1643</v>
      </c>
      <c r="KC40" s="3" t="s">
        <v>1643</v>
      </c>
      <c r="KD40" s="3" t="s">
        <v>1643</v>
      </c>
      <c r="KE40" s="3" t="s">
        <v>1643</v>
      </c>
      <c r="KF40" s="3" t="s">
        <v>1643</v>
      </c>
      <c r="KG40" s="3" t="s">
        <v>1643</v>
      </c>
      <c r="KH40" s="3" t="s">
        <v>1643</v>
      </c>
      <c r="KI40" s="3" t="s">
        <v>1643</v>
      </c>
      <c r="KJ40" s="3" t="s">
        <v>1643</v>
      </c>
      <c r="KK40" s="3" t="s">
        <v>1643</v>
      </c>
      <c r="KL40" s="3" t="s">
        <v>1643</v>
      </c>
      <c r="KM40" s="3" t="s">
        <v>1643</v>
      </c>
      <c r="KN40" s="3" t="s">
        <v>1643</v>
      </c>
      <c r="KO40" s="5" t="s">
        <v>1643</v>
      </c>
      <c r="KP40" s="8" t="s">
        <v>1643</v>
      </c>
      <c r="KQ40" s="3" t="s">
        <v>1643</v>
      </c>
      <c r="KR40" s="3" t="s">
        <v>1643</v>
      </c>
      <c r="KS40" s="3" t="s">
        <v>1643</v>
      </c>
      <c r="KT40" s="3" t="s">
        <v>1643</v>
      </c>
      <c r="KU40" s="3" t="s">
        <v>1643</v>
      </c>
      <c r="KV40" s="20" t="s">
        <v>1643</v>
      </c>
      <c r="KW40" s="13" t="s">
        <v>1643</v>
      </c>
      <c r="KX40" s="3" t="s">
        <v>1643</v>
      </c>
      <c r="KY40" s="3" t="s">
        <v>1643</v>
      </c>
      <c r="KZ40" s="3" t="s">
        <v>1643</v>
      </c>
      <c r="LA40" s="3" t="s">
        <v>1643</v>
      </c>
      <c r="LB40" s="3" t="s">
        <v>1643</v>
      </c>
      <c r="LC40" s="3" t="s">
        <v>1643</v>
      </c>
      <c r="LD40" s="3" t="s">
        <v>1643</v>
      </c>
      <c r="LE40" s="3" t="s">
        <v>1643</v>
      </c>
      <c r="LF40" s="3" t="s">
        <v>1643</v>
      </c>
      <c r="LG40" s="3" t="s">
        <v>1643</v>
      </c>
      <c r="LH40" s="3" t="s">
        <v>1643</v>
      </c>
      <c r="LI40" s="3" t="s">
        <v>1643</v>
      </c>
      <c r="LJ40" s="3" t="s">
        <v>1643</v>
      </c>
      <c r="LK40" s="3" t="s">
        <v>1643</v>
      </c>
      <c r="LL40" s="3" t="s">
        <v>1643</v>
      </c>
      <c r="LM40" s="3" t="s">
        <v>1643</v>
      </c>
      <c r="LN40" s="3" t="s">
        <v>1643</v>
      </c>
      <c r="LO40" s="3" t="s">
        <v>1643</v>
      </c>
      <c r="LP40" s="3" t="s">
        <v>1643</v>
      </c>
      <c r="LQ40" s="3" t="s">
        <v>1643</v>
      </c>
      <c r="LR40" s="3" t="s">
        <v>1643</v>
      </c>
      <c r="LS40" s="3" t="s">
        <v>1643</v>
      </c>
      <c r="LT40" s="3" t="s">
        <v>1643</v>
      </c>
      <c r="LU40" s="3" t="s">
        <v>1643</v>
      </c>
      <c r="LV40" s="3" t="s">
        <v>1643</v>
      </c>
      <c r="LW40" s="3" t="s">
        <v>1643</v>
      </c>
      <c r="LX40" s="3" t="s">
        <v>1643</v>
      </c>
      <c r="LY40" s="3" t="s">
        <v>1643</v>
      </c>
      <c r="LZ40" s="3" t="s">
        <v>1643</v>
      </c>
      <c r="MA40" s="3" t="s">
        <v>1643</v>
      </c>
      <c r="MB40" s="3" t="s">
        <v>1643</v>
      </c>
      <c r="MC40" s="3" t="s">
        <v>1643</v>
      </c>
      <c r="MD40" s="3" t="s">
        <v>1643</v>
      </c>
      <c r="ME40" s="3" t="s">
        <v>1643</v>
      </c>
      <c r="MF40" s="20" t="s">
        <v>1643</v>
      </c>
      <c r="MG40" s="13"/>
      <c r="MH40" s="3"/>
      <c r="MI40" s="5"/>
      <c r="MJ40" s="18" t="s">
        <v>1643</v>
      </c>
      <c r="MK40" s="13" t="s">
        <v>1643</v>
      </c>
      <c r="ML40" s="3" t="s">
        <v>1643</v>
      </c>
      <c r="MM40" s="3" t="s">
        <v>1643</v>
      </c>
      <c r="MN40" s="3" t="s">
        <v>1643</v>
      </c>
      <c r="MO40" s="3" t="s">
        <v>1643</v>
      </c>
      <c r="MP40" s="3" t="s">
        <v>1643</v>
      </c>
      <c r="MQ40" s="3" t="s">
        <v>1643</v>
      </c>
      <c r="MR40" s="3" t="s">
        <v>1643</v>
      </c>
      <c r="MS40" s="3" t="s">
        <v>1643</v>
      </c>
      <c r="MT40" s="5" t="s">
        <v>1643</v>
      </c>
      <c r="MU40" s="8" t="s">
        <v>1643</v>
      </c>
      <c r="MV40" s="3" t="s">
        <v>1643</v>
      </c>
      <c r="MW40" s="3" t="s">
        <v>1643</v>
      </c>
      <c r="MX40" s="3" t="s">
        <v>1643</v>
      </c>
      <c r="MY40" s="20" t="s">
        <v>1643</v>
      </c>
      <c r="MZ40" s="13" t="s">
        <v>1643</v>
      </c>
      <c r="NA40" s="5" t="s">
        <v>1643</v>
      </c>
      <c r="NB40" s="13" t="s">
        <v>1643</v>
      </c>
      <c r="NC40" s="5" t="s">
        <v>1643</v>
      </c>
      <c r="ND40" s="13" t="s">
        <v>1643</v>
      </c>
      <c r="NE40" s="3" t="s">
        <v>1643</v>
      </c>
      <c r="NF40" s="3" t="s">
        <v>1643</v>
      </c>
      <c r="NG40" s="3" t="s">
        <v>1643</v>
      </c>
      <c r="NH40" s="3" t="s">
        <v>1643</v>
      </c>
      <c r="NI40" s="5" t="s">
        <v>1643</v>
      </c>
      <c r="NJ40" s="13" t="s">
        <v>1643</v>
      </c>
      <c r="NK40" s="3"/>
      <c r="NL40" s="3" t="s">
        <v>1643</v>
      </c>
      <c r="NM40" s="3" t="s">
        <v>1643</v>
      </c>
      <c r="NN40" s="3" t="s">
        <v>1643</v>
      </c>
      <c r="NO40" s="3" t="s">
        <v>1643</v>
      </c>
      <c r="NP40" s="3" t="s">
        <v>1643</v>
      </c>
      <c r="NQ40" s="5" t="s">
        <v>1643</v>
      </c>
      <c r="NR40" s="8" t="s">
        <v>1643</v>
      </c>
      <c r="NS40" s="8" t="s">
        <v>1643</v>
      </c>
      <c r="NT40" s="3" t="s">
        <v>1643</v>
      </c>
      <c r="NU40" s="3" t="s">
        <v>1643</v>
      </c>
      <c r="NV40" s="3" t="s">
        <v>1643</v>
      </c>
      <c r="NW40" s="3" t="s">
        <v>1643</v>
      </c>
      <c r="NX40" s="5" t="s">
        <v>1643</v>
      </c>
      <c r="NY40" s="13" t="s">
        <v>1643</v>
      </c>
      <c r="NZ40" s="8" t="s">
        <v>1643</v>
      </c>
      <c r="OA40" s="3" t="s">
        <v>1643</v>
      </c>
      <c r="OB40" s="3" t="s">
        <v>1643</v>
      </c>
      <c r="OC40" s="3" t="s">
        <v>1643</v>
      </c>
      <c r="OD40" s="3" t="s">
        <v>1643</v>
      </c>
      <c r="OE40" s="5" t="s">
        <v>1643</v>
      </c>
      <c r="OF40" s="13" t="s">
        <v>1643</v>
      </c>
      <c r="OG40" s="8" t="s">
        <v>1643</v>
      </c>
      <c r="OH40" s="3" t="s">
        <v>1643</v>
      </c>
      <c r="OI40" s="3" t="s">
        <v>1643</v>
      </c>
      <c r="OJ40" s="3" t="s">
        <v>1643</v>
      </c>
      <c r="OK40" s="3" t="s">
        <v>1643</v>
      </c>
      <c r="OL40" s="20" t="s">
        <v>1643</v>
      </c>
      <c r="OM40" s="13" t="s">
        <v>1643</v>
      </c>
      <c r="ON40" s="3" t="s">
        <v>1643</v>
      </c>
      <c r="OO40" s="3" t="s">
        <v>1643</v>
      </c>
      <c r="OP40" s="3" t="s">
        <v>1643</v>
      </c>
      <c r="OQ40" s="3" t="s">
        <v>1643</v>
      </c>
      <c r="OR40" s="3" t="s">
        <v>1643</v>
      </c>
      <c r="OS40" s="3" t="s">
        <v>1643</v>
      </c>
      <c r="OT40" s="3" t="s">
        <v>1643</v>
      </c>
      <c r="OU40" s="20" t="s">
        <v>1643</v>
      </c>
      <c r="OV40" s="13" t="s">
        <v>1643</v>
      </c>
      <c r="OW40" s="3"/>
      <c r="OX40" s="3" t="s">
        <v>1643</v>
      </c>
      <c r="OY40" s="3" t="s">
        <v>1643</v>
      </c>
      <c r="OZ40" s="3" t="s">
        <v>1643</v>
      </c>
      <c r="PA40" s="5" t="s">
        <v>1643</v>
      </c>
      <c r="PB40" s="8" t="s">
        <v>1643</v>
      </c>
      <c r="PC40" s="8" t="s">
        <v>1643</v>
      </c>
      <c r="PD40" s="3" t="s">
        <v>1643</v>
      </c>
      <c r="PE40" s="3" t="s">
        <v>1643</v>
      </c>
      <c r="PF40" s="5" t="s">
        <v>1643</v>
      </c>
      <c r="PG40" s="13" t="s">
        <v>1643</v>
      </c>
      <c r="PH40" s="3" t="s">
        <v>1643</v>
      </c>
      <c r="PI40" s="3" t="s">
        <v>1643</v>
      </c>
      <c r="PJ40" s="3" t="s">
        <v>1643</v>
      </c>
      <c r="PK40" s="3" t="s">
        <v>1643</v>
      </c>
      <c r="PL40" s="3" t="s">
        <v>1643</v>
      </c>
      <c r="PM40" s="3" t="s">
        <v>1643</v>
      </c>
      <c r="PN40" s="3" t="s">
        <v>1643</v>
      </c>
      <c r="PO40" s="20" t="s">
        <v>1643</v>
      </c>
      <c r="PP40" s="13" t="s">
        <v>1643</v>
      </c>
      <c r="PQ40" s="3" t="s">
        <v>1643</v>
      </c>
      <c r="PR40" s="3" t="s">
        <v>1643</v>
      </c>
      <c r="PS40" s="3" t="s">
        <v>1643</v>
      </c>
      <c r="PT40" s="3" t="s">
        <v>1643</v>
      </c>
      <c r="PU40" s="5" t="s">
        <v>1643</v>
      </c>
      <c r="PV40" s="13" t="s">
        <v>1643</v>
      </c>
      <c r="PW40" s="3" t="s">
        <v>1643</v>
      </c>
      <c r="PX40" s="3" t="s">
        <v>1643</v>
      </c>
      <c r="PY40" s="3" t="s">
        <v>1643</v>
      </c>
      <c r="PZ40" s="5" t="s">
        <v>1643</v>
      </c>
      <c r="QA40" s="13" t="s">
        <v>1643</v>
      </c>
      <c r="QB40" s="3" t="s">
        <v>1643</v>
      </c>
      <c r="QC40" s="3" t="s">
        <v>1643</v>
      </c>
      <c r="QD40" s="3" t="s">
        <v>1643</v>
      </c>
      <c r="QE40" s="3" t="s">
        <v>1643</v>
      </c>
      <c r="QF40" s="3" t="s">
        <v>1643</v>
      </c>
      <c r="QG40" s="3" t="s">
        <v>1643</v>
      </c>
      <c r="QH40" s="3" t="s">
        <v>1643</v>
      </c>
      <c r="QI40" s="5" t="s">
        <v>1643</v>
      </c>
      <c r="QJ40" s="13" t="s">
        <v>1643</v>
      </c>
      <c r="QK40" s="3" t="s">
        <v>1643</v>
      </c>
      <c r="QL40" s="3" t="s">
        <v>1643</v>
      </c>
      <c r="QM40" s="3" t="s">
        <v>1643</v>
      </c>
      <c r="QN40" s="3" t="s">
        <v>1643</v>
      </c>
      <c r="QO40" s="3" t="s">
        <v>1643</v>
      </c>
      <c r="QP40" s="20" t="s">
        <v>1643</v>
      </c>
      <c r="QQ40" s="13" t="s">
        <v>1643</v>
      </c>
      <c r="QR40" s="3" t="s">
        <v>1643</v>
      </c>
      <c r="QS40" s="3" t="s">
        <v>1643</v>
      </c>
      <c r="QT40" s="3" t="s">
        <v>1643</v>
      </c>
      <c r="QU40" s="20" t="s">
        <v>1643</v>
      </c>
      <c r="QV40" s="16" t="s">
        <v>1643</v>
      </c>
      <c r="QW40" s="13" t="s">
        <v>1643</v>
      </c>
      <c r="QX40" s="3" t="s">
        <v>1643</v>
      </c>
      <c r="QY40" s="3" t="s">
        <v>1643</v>
      </c>
      <c r="QZ40" s="3" t="s">
        <v>1643</v>
      </c>
      <c r="RA40" s="3" t="s">
        <v>1643</v>
      </c>
      <c r="RB40" s="3" t="s">
        <v>1643</v>
      </c>
      <c r="RC40" s="3" t="s">
        <v>1643</v>
      </c>
      <c r="RD40" s="3" t="s">
        <v>1643</v>
      </c>
      <c r="RE40" s="3" t="s">
        <v>1643</v>
      </c>
      <c r="RF40" s="3" t="s">
        <v>1643</v>
      </c>
      <c r="RG40" s="3" t="s">
        <v>1643</v>
      </c>
      <c r="RH40" s="3" t="s">
        <v>1643</v>
      </c>
      <c r="RI40" s="3" t="s">
        <v>1643</v>
      </c>
      <c r="RJ40" s="3" t="s">
        <v>1643</v>
      </c>
      <c r="RK40" s="3" t="s">
        <v>1643</v>
      </c>
      <c r="RL40" s="3" t="s">
        <v>1643</v>
      </c>
      <c r="RM40" s="3" t="s">
        <v>1643</v>
      </c>
      <c r="RN40" s="3" t="s">
        <v>1643</v>
      </c>
      <c r="RO40" s="3" t="s">
        <v>1643</v>
      </c>
      <c r="RP40" s="3" t="s">
        <v>1643</v>
      </c>
      <c r="RQ40" s="3" t="s">
        <v>1643</v>
      </c>
      <c r="RR40" s="3" t="s">
        <v>1643</v>
      </c>
      <c r="RS40" s="3" t="s">
        <v>1643</v>
      </c>
      <c r="RT40" s="3" t="s">
        <v>1643</v>
      </c>
      <c r="RU40" s="3" t="s">
        <v>1643</v>
      </c>
      <c r="RV40" s="3" t="s">
        <v>1643</v>
      </c>
      <c r="RW40" s="3" t="s">
        <v>1643</v>
      </c>
      <c r="RX40" s="3" t="s">
        <v>1643</v>
      </c>
      <c r="RY40" s="3" t="s">
        <v>1643</v>
      </c>
      <c r="RZ40" s="3" t="s">
        <v>1643</v>
      </c>
      <c r="SA40" s="3" t="s">
        <v>1643</v>
      </c>
      <c r="SB40" s="3" t="s">
        <v>1643</v>
      </c>
      <c r="SC40" s="3" t="s">
        <v>1643</v>
      </c>
      <c r="SD40" s="3" t="s">
        <v>1643</v>
      </c>
      <c r="SE40" s="3" t="s">
        <v>1643</v>
      </c>
      <c r="SF40" s="3" t="s">
        <v>1643</v>
      </c>
      <c r="SG40" s="3" t="s">
        <v>1643</v>
      </c>
      <c r="SH40" s="3" t="s">
        <v>1643</v>
      </c>
      <c r="SI40" s="3" t="s">
        <v>1643</v>
      </c>
      <c r="SJ40" s="3" t="s">
        <v>1643</v>
      </c>
      <c r="SK40" s="3" t="s">
        <v>1643</v>
      </c>
      <c r="SL40" s="3" t="s">
        <v>1643</v>
      </c>
      <c r="SM40" s="3" t="s">
        <v>1643</v>
      </c>
      <c r="SN40" s="3" t="s">
        <v>1643</v>
      </c>
      <c r="SO40" s="3" t="s">
        <v>1643</v>
      </c>
      <c r="SP40" s="20" t="s">
        <v>1643</v>
      </c>
      <c r="SQ40" s="13" t="s">
        <v>1643</v>
      </c>
      <c r="SR40" s="3" t="s">
        <v>1643</v>
      </c>
      <c r="SS40" s="3" t="s">
        <v>1643</v>
      </c>
      <c r="ST40" s="3" t="s">
        <v>1643</v>
      </c>
      <c r="SU40" s="3" t="s">
        <v>1643</v>
      </c>
      <c r="SV40" s="3" t="s">
        <v>1643</v>
      </c>
      <c r="SW40" s="3" t="s">
        <v>1643</v>
      </c>
      <c r="SX40" s="20" t="s">
        <v>1643</v>
      </c>
      <c r="SY40" s="13" t="s">
        <v>1643</v>
      </c>
      <c r="SZ40" s="3" t="s">
        <v>1643</v>
      </c>
      <c r="TA40" s="3" t="s">
        <v>1643</v>
      </c>
      <c r="TB40" s="3" t="s">
        <v>1643</v>
      </c>
      <c r="TC40" s="3" t="s">
        <v>1643</v>
      </c>
      <c r="TD40" s="3" t="s">
        <v>1643</v>
      </c>
      <c r="TE40" s="20" t="s">
        <v>1643</v>
      </c>
      <c r="TF40" s="13" t="s">
        <v>1643</v>
      </c>
      <c r="TG40" s="3" t="s">
        <v>1643</v>
      </c>
      <c r="TH40" s="3" t="s">
        <v>1643</v>
      </c>
      <c r="TI40" s="3" t="s">
        <v>1643</v>
      </c>
      <c r="TJ40" s="3" t="s">
        <v>1643</v>
      </c>
      <c r="TK40" s="3" t="s">
        <v>1643</v>
      </c>
      <c r="TL40" s="3" t="s">
        <v>1643</v>
      </c>
      <c r="TM40" s="3" t="s">
        <v>1643</v>
      </c>
      <c r="TN40" s="3" t="s">
        <v>1643</v>
      </c>
      <c r="TO40" s="3" t="s">
        <v>1643</v>
      </c>
      <c r="TP40" s="3" t="s">
        <v>1643</v>
      </c>
      <c r="TQ40" s="20" t="s">
        <v>1643</v>
      </c>
      <c r="TR40" s="13" t="s">
        <v>110</v>
      </c>
      <c r="TS40" s="3" t="s">
        <v>1643</v>
      </c>
      <c r="TT40" s="5" t="s">
        <v>110</v>
      </c>
      <c r="TU40" s="13" t="s">
        <v>129</v>
      </c>
      <c r="TV40" s="3" t="s">
        <v>132</v>
      </c>
      <c r="TW40" s="3" t="s">
        <v>129</v>
      </c>
      <c r="TX40" s="3" t="s">
        <v>132</v>
      </c>
      <c r="TY40" s="3" t="s">
        <v>132</v>
      </c>
      <c r="TZ40" s="3" t="s">
        <v>132</v>
      </c>
      <c r="UA40" s="3" t="s">
        <v>127</v>
      </c>
      <c r="UB40" s="3" t="s">
        <v>132</v>
      </c>
      <c r="UC40" s="3" t="s">
        <v>127</v>
      </c>
      <c r="UD40" s="3" t="s">
        <v>132</v>
      </c>
      <c r="UE40" s="3" t="s">
        <v>132</v>
      </c>
      <c r="UF40" s="3" t="s">
        <v>132</v>
      </c>
      <c r="UG40" s="3" t="s">
        <v>132</v>
      </c>
      <c r="UH40" s="3" t="s">
        <v>132</v>
      </c>
      <c r="UI40" s="3" t="s">
        <v>132</v>
      </c>
      <c r="UJ40" s="5" t="s">
        <v>1643</v>
      </c>
      <c r="UK40" s="13" t="s">
        <v>196</v>
      </c>
      <c r="UL40" s="3" t="s">
        <v>198</v>
      </c>
      <c r="UM40" s="3" t="s">
        <v>1643</v>
      </c>
      <c r="UN40" s="3" t="s">
        <v>1643</v>
      </c>
      <c r="UO40" s="3" t="s">
        <v>1643</v>
      </c>
      <c r="UP40" s="3" t="s">
        <v>1643</v>
      </c>
      <c r="UQ40" s="3" t="s">
        <v>1643</v>
      </c>
      <c r="UR40" s="5" t="s">
        <v>1643</v>
      </c>
      <c r="US40" s="13" t="s">
        <v>231</v>
      </c>
      <c r="UT40" s="3" t="s">
        <v>232</v>
      </c>
      <c r="UU40" s="3" t="s">
        <v>233</v>
      </c>
      <c r="UV40" s="3" t="s">
        <v>234</v>
      </c>
      <c r="UW40" s="3" t="s">
        <v>1643</v>
      </c>
      <c r="UX40" s="3" t="s">
        <v>1643</v>
      </c>
      <c r="UY40" s="3" t="s">
        <v>1643</v>
      </c>
      <c r="UZ40" s="5" t="s">
        <v>1643</v>
      </c>
      <c r="VA40" s="13" t="s">
        <v>132</v>
      </c>
      <c r="VB40" s="3" t="s">
        <v>132</v>
      </c>
      <c r="VC40" s="3" t="s">
        <v>132</v>
      </c>
      <c r="VD40" s="3" t="s">
        <v>127</v>
      </c>
      <c r="VE40" s="3" t="s">
        <v>132</v>
      </c>
      <c r="VF40" s="3" t="s">
        <v>132</v>
      </c>
      <c r="VG40" s="3" t="s">
        <v>132</v>
      </c>
      <c r="VH40" s="3" t="s">
        <v>132</v>
      </c>
      <c r="VI40" s="3" t="s">
        <v>132</v>
      </c>
      <c r="VJ40" s="3" t="s">
        <v>132</v>
      </c>
      <c r="VK40" s="3" t="s">
        <v>132</v>
      </c>
      <c r="VL40" s="3" t="s">
        <v>127</v>
      </c>
      <c r="VM40" s="3" t="s">
        <v>127</v>
      </c>
      <c r="VN40" s="3" t="s">
        <v>127</v>
      </c>
      <c r="VO40" s="3" t="s">
        <v>127</v>
      </c>
      <c r="VP40" s="3" t="s">
        <v>132</v>
      </c>
      <c r="VQ40" s="3" t="s">
        <v>127</v>
      </c>
      <c r="VR40" s="3" t="s">
        <v>132</v>
      </c>
      <c r="VS40" s="3" t="s">
        <v>132</v>
      </c>
      <c r="VT40" s="3" t="s">
        <v>127</v>
      </c>
      <c r="VU40" s="3" t="s">
        <v>132</v>
      </c>
      <c r="VV40" s="3" t="s">
        <v>132</v>
      </c>
      <c r="VW40" s="3" t="s">
        <v>132</v>
      </c>
      <c r="VX40" s="3" t="s">
        <v>132</v>
      </c>
      <c r="VY40" s="3" t="s">
        <v>132</v>
      </c>
      <c r="VZ40" s="3" t="s">
        <v>132</v>
      </c>
      <c r="WA40" s="3" t="s">
        <v>132</v>
      </c>
      <c r="WB40" s="3" t="s">
        <v>129</v>
      </c>
      <c r="WC40" s="3" t="s">
        <v>132</v>
      </c>
      <c r="WD40" s="3" t="s">
        <v>129</v>
      </c>
      <c r="WE40" s="3" t="s">
        <v>132</v>
      </c>
      <c r="WF40" s="3" t="s">
        <v>132</v>
      </c>
      <c r="WG40" s="3" t="s">
        <v>127</v>
      </c>
      <c r="WH40" s="3" t="s">
        <v>132</v>
      </c>
      <c r="WI40" s="3" t="s">
        <v>132</v>
      </c>
      <c r="WJ40" s="3" t="s">
        <v>132</v>
      </c>
      <c r="WK40" s="3" t="s">
        <v>132</v>
      </c>
      <c r="WL40" s="3" t="s">
        <v>132</v>
      </c>
      <c r="WM40" s="3" t="s">
        <v>132</v>
      </c>
      <c r="WN40" s="3" t="s">
        <v>132</v>
      </c>
      <c r="WO40" s="3" t="s">
        <v>132</v>
      </c>
      <c r="WP40" s="3" t="s">
        <v>132</v>
      </c>
      <c r="WQ40" s="3" t="s">
        <v>245</v>
      </c>
      <c r="WR40" s="3" t="s">
        <v>132</v>
      </c>
      <c r="WS40" s="3" t="s">
        <v>132</v>
      </c>
      <c r="WT40" s="3" t="s">
        <v>132</v>
      </c>
      <c r="WU40" s="3" t="s">
        <v>132</v>
      </c>
      <c r="WV40" s="3" t="s">
        <v>127</v>
      </c>
      <c r="WW40" s="3" t="s">
        <v>127</v>
      </c>
      <c r="WX40" s="3" t="s">
        <v>132</v>
      </c>
      <c r="WY40" s="3" t="s">
        <v>127</v>
      </c>
      <c r="WZ40" s="3" t="s">
        <v>132</v>
      </c>
      <c r="XA40" s="3" t="s">
        <v>1643</v>
      </c>
      <c r="XB40" s="3" t="s">
        <v>127</v>
      </c>
      <c r="XC40" s="3" t="s">
        <v>132</v>
      </c>
      <c r="XD40" s="3" t="s">
        <v>132</v>
      </c>
      <c r="XE40" s="3" t="s">
        <v>132</v>
      </c>
      <c r="XF40" s="3" t="s">
        <v>132</v>
      </c>
      <c r="XG40" s="3" t="s">
        <v>132</v>
      </c>
      <c r="XH40" s="3" t="s">
        <v>132</v>
      </c>
      <c r="XI40" s="3" t="s">
        <v>132</v>
      </c>
      <c r="XJ40" s="3" t="s">
        <v>132</v>
      </c>
      <c r="XK40" s="3" t="s">
        <v>132</v>
      </c>
      <c r="XL40" s="3" t="s">
        <v>132</v>
      </c>
      <c r="XM40" s="5" t="s">
        <v>1643</v>
      </c>
      <c r="XN40" s="13" t="s">
        <v>353</v>
      </c>
      <c r="XO40" s="3" t="s">
        <v>354</v>
      </c>
      <c r="XP40" s="3" t="s">
        <v>355</v>
      </c>
      <c r="XQ40" s="3" t="s">
        <v>1643</v>
      </c>
      <c r="XR40" s="3" t="s">
        <v>1643</v>
      </c>
      <c r="XS40" s="3" t="s">
        <v>111</v>
      </c>
      <c r="XT40" s="5" t="s">
        <v>1643</v>
      </c>
      <c r="XU40" s="13" t="s">
        <v>110</v>
      </c>
      <c r="XV40" s="3" t="s">
        <v>111</v>
      </c>
      <c r="XW40" s="3" t="s">
        <v>1643</v>
      </c>
      <c r="XX40" s="3" t="s">
        <v>111</v>
      </c>
      <c r="XY40" s="3" t="s">
        <v>1643</v>
      </c>
      <c r="XZ40" s="3" t="s">
        <v>1643</v>
      </c>
      <c r="YA40" s="3" t="s">
        <v>110</v>
      </c>
      <c r="YB40" s="3" t="s">
        <v>111</v>
      </c>
      <c r="YC40" s="3" t="s">
        <v>1643</v>
      </c>
      <c r="YD40" s="3" t="s">
        <v>111</v>
      </c>
      <c r="YE40" s="3" t="s">
        <v>1643</v>
      </c>
      <c r="YF40" s="3" t="s">
        <v>1643</v>
      </c>
      <c r="YG40" s="3" t="s">
        <v>1643</v>
      </c>
      <c r="YH40" s="3" t="s">
        <v>111</v>
      </c>
      <c r="YI40" s="3" t="s">
        <v>1643</v>
      </c>
      <c r="YJ40" s="3" t="s">
        <v>1643</v>
      </c>
      <c r="YK40" s="3" t="s">
        <v>110</v>
      </c>
      <c r="YL40" s="3" t="s">
        <v>111</v>
      </c>
      <c r="YM40" s="3" t="s">
        <v>1643</v>
      </c>
      <c r="YN40" s="3" t="s">
        <v>110</v>
      </c>
      <c r="YO40" s="3" t="s">
        <v>111</v>
      </c>
      <c r="YP40" s="3" t="s">
        <v>1643</v>
      </c>
      <c r="YQ40" s="3" t="s">
        <v>110</v>
      </c>
      <c r="YR40" s="3" t="s">
        <v>111</v>
      </c>
      <c r="YS40" s="3" t="s">
        <v>1643</v>
      </c>
      <c r="YT40" s="3" t="s">
        <v>110</v>
      </c>
      <c r="YU40" s="3" t="s">
        <v>111</v>
      </c>
      <c r="YV40" s="3" t="s">
        <v>1643</v>
      </c>
      <c r="YW40" s="3" t="s">
        <v>110</v>
      </c>
      <c r="YX40" s="3" t="s">
        <v>1643</v>
      </c>
      <c r="YY40" s="3" t="s">
        <v>111</v>
      </c>
      <c r="YZ40" s="3" t="s">
        <v>1643</v>
      </c>
      <c r="ZA40" s="3" t="s">
        <v>110</v>
      </c>
      <c r="ZB40" s="3" t="s">
        <v>475</v>
      </c>
      <c r="ZC40" s="3" t="s">
        <v>111</v>
      </c>
      <c r="ZD40" s="5" t="s">
        <v>1643</v>
      </c>
      <c r="ZE40" s="3" t="s">
        <v>490</v>
      </c>
      <c r="ZF40" s="3" t="s">
        <v>461</v>
      </c>
      <c r="ZG40" s="3" t="s">
        <v>459</v>
      </c>
      <c r="ZH40" s="18" t="s">
        <v>110</v>
      </c>
      <c r="ZI40" s="13" t="s">
        <v>1643</v>
      </c>
      <c r="ZJ40" s="3" t="s">
        <v>1643</v>
      </c>
      <c r="ZK40" s="3" t="s">
        <v>486</v>
      </c>
      <c r="ZL40" s="3" t="s">
        <v>489</v>
      </c>
      <c r="ZM40" s="3" t="s">
        <v>1643</v>
      </c>
      <c r="ZN40" s="3" t="s">
        <v>495</v>
      </c>
      <c r="ZO40" s="3" t="s">
        <v>496</v>
      </c>
      <c r="ZP40" s="3" t="s">
        <v>497</v>
      </c>
      <c r="ZQ40" s="3" t="s">
        <v>498</v>
      </c>
      <c r="ZR40" s="5" t="s">
        <v>1643</v>
      </c>
      <c r="ZS40" s="13" t="s">
        <v>110</v>
      </c>
      <c r="ZT40" s="3" t="s">
        <v>110</v>
      </c>
      <c r="ZU40" s="3" t="s">
        <v>110</v>
      </c>
      <c r="ZV40" s="3" t="s">
        <v>110</v>
      </c>
      <c r="ZW40" s="3" t="s">
        <v>110</v>
      </c>
      <c r="ZX40" s="3" t="s">
        <v>1643</v>
      </c>
      <c r="ZY40" s="3" t="s">
        <v>1643</v>
      </c>
      <c r="ZZ40" s="3" t="s">
        <v>1643</v>
      </c>
      <c r="AAA40" s="5" t="s">
        <v>1643</v>
      </c>
      <c r="AAB40" s="13" t="s">
        <v>111</v>
      </c>
      <c r="AAC40" s="5" t="s">
        <v>1643</v>
      </c>
      <c r="AAD40" s="13" t="s">
        <v>520</v>
      </c>
      <c r="AAE40" s="3" t="s">
        <v>110</v>
      </c>
      <c r="AAF40" s="3" t="s">
        <v>110</v>
      </c>
      <c r="AAG40" s="3" t="s">
        <v>110</v>
      </c>
      <c r="AAH40" s="3" t="s">
        <v>110</v>
      </c>
      <c r="AAI40" s="3" t="s">
        <v>110</v>
      </c>
      <c r="AAJ40" s="5" t="s">
        <v>110</v>
      </c>
      <c r="AAK40" s="13" t="s">
        <v>111</v>
      </c>
      <c r="AAL40" s="13" t="s">
        <v>1643</v>
      </c>
      <c r="AAM40" s="3" t="s">
        <v>1643</v>
      </c>
      <c r="AAN40" s="3" t="s">
        <v>1643</v>
      </c>
      <c r="AAO40" s="3" t="s">
        <v>1643</v>
      </c>
      <c r="AAP40" s="3" t="s">
        <v>1643</v>
      </c>
      <c r="AAQ40" s="20"/>
      <c r="AAR40" s="5" t="s">
        <v>1643</v>
      </c>
      <c r="AAS40" s="13" t="s">
        <v>1643</v>
      </c>
      <c r="AAT40" s="3" t="s">
        <v>1643</v>
      </c>
      <c r="AAU40" s="3" t="s">
        <v>1643</v>
      </c>
      <c r="AAV40" s="3" t="s">
        <v>1643</v>
      </c>
      <c r="AAW40" s="3" t="s">
        <v>1643</v>
      </c>
      <c r="AAX40" s="3" t="s">
        <v>1643</v>
      </c>
      <c r="AAY40" s="5" t="s">
        <v>1643</v>
      </c>
      <c r="AAZ40" s="13" t="s">
        <v>1643</v>
      </c>
      <c r="ABA40" s="3" t="s">
        <v>1643</v>
      </c>
      <c r="ABB40" s="3" t="s">
        <v>1643</v>
      </c>
      <c r="ABC40" s="3" t="s">
        <v>1643</v>
      </c>
      <c r="ABD40" s="3" t="s">
        <v>1643</v>
      </c>
      <c r="ABE40" s="3" t="s">
        <v>1643</v>
      </c>
      <c r="ABF40" s="5" t="s">
        <v>1643</v>
      </c>
      <c r="ABG40" s="13" t="s">
        <v>1643</v>
      </c>
      <c r="ABH40" s="3" t="s">
        <v>1643</v>
      </c>
      <c r="ABI40" s="3" t="s">
        <v>1643</v>
      </c>
      <c r="ABJ40" s="3" t="s">
        <v>1643</v>
      </c>
      <c r="ABK40" s="3" t="s">
        <v>1643</v>
      </c>
      <c r="ABL40" s="3" t="s">
        <v>1643</v>
      </c>
      <c r="ABM40" s="5" t="s">
        <v>1643</v>
      </c>
      <c r="ABN40" s="13" t="s">
        <v>1643</v>
      </c>
      <c r="ABO40" s="3" t="s">
        <v>1643</v>
      </c>
      <c r="ABP40" s="3" t="s">
        <v>1643</v>
      </c>
      <c r="ABQ40" s="3" t="s">
        <v>1643</v>
      </c>
      <c r="ABR40" s="3" t="s">
        <v>1643</v>
      </c>
      <c r="ABS40" s="3" t="s">
        <v>1643</v>
      </c>
      <c r="ABT40" s="3" t="s">
        <v>1643</v>
      </c>
      <c r="ABU40" s="3" t="s">
        <v>1643</v>
      </c>
      <c r="ABV40" s="5" t="s">
        <v>1643</v>
      </c>
      <c r="ABW40" s="13" t="s">
        <v>110</v>
      </c>
      <c r="ABX40" s="3" t="s">
        <v>546</v>
      </c>
      <c r="ABY40" s="3" t="s">
        <v>1643</v>
      </c>
      <c r="ABZ40" s="3" t="s">
        <v>1643</v>
      </c>
      <c r="ACA40" s="3" t="s">
        <v>1643</v>
      </c>
      <c r="ACB40" s="5" t="s">
        <v>545</v>
      </c>
      <c r="ACC40" s="13" t="s">
        <v>1643</v>
      </c>
      <c r="ACD40" s="3" t="s">
        <v>1643</v>
      </c>
      <c r="ACE40" s="3" t="s">
        <v>1643</v>
      </c>
      <c r="ACF40" s="3" t="s">
        <v>1643</v>
      </c>
      <c r="ACG40" s="5"/>
      <c r="ACH40" s="13" t="s">
        <v>1643</v>
      </c>
      <c r="ACI40" s="3" t="s">
        <v>1643</v>
      </c>
      <c r="ACJ40" s="3" t="s">
        <v>1643</v>
      </c>
      <c r="ACK40" s="3" t="s">
        <v>1643</v>
      </c>
      <c r="ACL40" s="5" t="s">
        <v>1643</v>
      </c>
      <c r="ACM40" s="13" t="s">
        <v>136</v>
      </c>
      <c r="ACN40" s="3" t="s">
        <v>557</v>
      </c>
      <c r="ACO40" s="3" t="s">
        <v>140</v>
      </c>
      <c r="ACP40" s="3" t="s">
        <v>144</v>
      </c>
      <c r="ACQ40" s="3" t="s">
        <v>156</v>
      </c>
      <c r="ACR40" s="3" t="s">
        <v>558</v>
      </c>
      <c r="ACS40" s="3" t="s">
        <v>1643</v>
      </c>
      <c r="ACT40" s="3" t="s">
        <v>1643</v>
      </c>
      <c r="ACU40" s="20" t="s">
        <v>1643</v>
      </c>
      <c r="ACV40" s="13" t="s">
        <v>110</v>
      </c>
      <c r="ACW40" s="3" t="s">
        <v>1643</v>
      </c>
      <c r="ACX40" s="3" t="s">
        <v>1643</v>
      </c>
      <c r="ACY40" s="3" t="s">
        <v>1643</v>
      </c>
      <c r="ACZ40" s="3" t="s">
        <v>1643</v>
      </c>
      <c r="ADA40" s="5" t="s">
        <v>1643</v>
      </c>
      <c r="ADB40" s="13" t="s">
        <v>1643</v>
      </c>
      <c r="ADC40" s="8" t="s">
        <v>1643</v>
      </c>
      <c r="ADD40" s="3" t="s">
        <v>1643</v>
      </c>
      <c r="ADE40" s="3" t="s">
        <v>1643</v>
      </c>
      <c r="ADF40" s="5" t="s">
        <v>1643</v>
      </c>
      <c r="ADG40" s="13" t="s">
        <v>1643</v>
      </c>
      <c r="ADH40" s="8" t="s">
        <v>1643</v>
      </c>
      <c r="ADI40" s="3" t="s">
        <v>1643</v>
      </c>
      <c r="ADJ40" s="3" t="s">
        <v>1643</v>
      </c>
      <c r="ADK40" s="5" t="s">
        <v>1643</v>
      </c>
      <c r="ADL40" s="13" t="s">
        <v>1643</v>
      </c>
      <c r="ADM40" s="8" t="s">
        <v>1643</v>
      </c>
      <c r="ADN40" s="3" t="s">
        <v>1643</v>
      </c>
      <c r="ADO40" s="3" t="s">
        <v>1643</v>
      </c>
      <c r="ADP40" s="5" t="s">
        <v>1643</v>
      </c>
      <c r="ADQ40" s="13" t="s">
        <v>1643</v>
      </c>
      <c r="ADR40" s="3" t="s">
        <v>1643</v>
      </c>
      <c r="ADS40" s="3" t="s">
        <v>1643</v>
      </c>
      <c r="ADT40" s="3" t="s">
        <v>1643</v>
      </c>
      <c r="ADU40" s="3" t="s">
        <v>1643</v>
      </c>
      <c r="ADV40" s="3" t="s">
        <v>1643</v>
      </c>
      <c r="ADW40" s="3" t="s">
        <v>1643</v>
      </c>
      <c r="ADX40" s="3" t="s">
        <v>1643</v>
      </c>
      <c r="ADY40" s="5" t="s">
        <v>1643</v>
      </c>
      <c r="ADZ40" s="13" t="s">
        <v>1643</v>
      </c>
      <c r="AEA40" s="3" t="s">
        <v>1643</v>
      </c>
      <c r="AEB40" s="3" t="s">
        <v>1643</v>
      </c>
      <c r="AEC40" s="3" t="s">
        <v>1643</v>
      </c>
      <c r="AED40" s="3" t="s">
        <v>1643</v>
      </c>
      <c r="AEE40" s="3" t="s">
        <v>1643</v>
      </c>
      <c r="AEF40" s="5" t="s">
        <v>1643</v>
      </c>
      <c r="AEG40" s="13" t="s">
        <v>1643</v>
      </c>
      <c r="AEH40" s="3" t="s">
        <v>1643</v>
      </c>
      <c r="AEI40" s="3" t="s">
        <v>111</v>
      </c>
      <c r="AEJ40" s="3" t="s">
        <v>1643</v>
      </c>
      <c r="AEK40" s="5" t="s">
        <v>1643</v>
      </c>
      <c r="AEL40" s="18" t="s">
        <v>111</v>
      </c>
    </row>
    <row r="41" spans="1:818" ht="58" x14ac:dyDescent="0.35">
      <c r="A41" s="1">
        <v>45619.680555555555</v>
      </c>
      <c r="B41" s="2">
        <v>45619.68246527778</v>
      </c>
      <c r="C41" s="4">
        <v>6</v>
      </c>
      <c r="D41" s="4">
        <v>165</v>
      </c>
      <c r="E41" s="3" t="s">
        <v>1677</v>
      </c>
      <c r="F41" s="2">
        <v>45626.682511284722</v>
      </c>
      <c r="G41" s="3" t="s">
        <v>1730</v>
      </c>
      <c r="H41" s="4">
        <v>1</v>
      </c>
      <c r="I41" s="3" t="s">
        <v>1642</v>
      </c>
      <c r="J41" s="3" t="s">
        <v>1642</v>
      </c>
      <c r="K41" s="3" t="s">
        <v>1642</v>
      </c>
      <c r="L41" s="3" t="s">
        <v>1642</v>
      </c>
      <c r="M41" s="3" t="s">
        <v>1642</v>
      </c>
      <c r="N41" s="3" t="s">
        <v>1642</v>
      </c>
      <c r="O41" s="3" t="s">
        <v>110</v>
      </c>
      <c r="P41" s="3" t="s">
        <v>1643</v>
      </c>
      <c r="Q41" s="3" t="s">
        <v>1643</v>
      </c>
      <c r="R41" s="20" t="s">
        <v>110</v>
      </c>
      <c r="S41" s="127">
        <v>35</v>
      </c>
      <c r="T41" s="124"/>
      <c r="U41" s="3"/>
      <c r="V41" s="3" t="s">
        <v>20</v>
      </c>
      <c r="W41" s="3" t="s">
        <v>111</v>
      </c>
      <c r="X41" s="3" t="s">
        <v>37</v>
      </c>
      <c r="Y41" s="3" t="s">
        <v>72</v>
      </c>
      <c r="Z41" s="3" t="s">
        <v>14</v>
      </c>
      <c r="AA41" s="405">
        <v>440</v>
      </c>
      <c r="AB41" s="3" t="s">
        <v>25</v>
      </c>
      <c r="AC41" s="3" t="s">
        <v>111</v>
      </c>
      <c r="AD41" s="3" t="s">
        <v>111</v>
      </c>
      <c r="AE41" s="13" t="s">
        <v>1643</v>
      </c>
      <c r="AF41" s="20" t="s">
        <v>1643</v>
      </c>
      <c r="AG41" s="18" t="s">
        <v>111</v>
      </c>
      <c r="AH41" s="13"/>
      <c r="AI41" s="31"/>
      <c r="AJ41" s="13" t="s">
        <v>1643</v>
      </c>
      <c r="AK41" s="3" t="s">
        <v>1643</v>
      </c>
      <c r="AL41" s="3" t="s">
        <v>1643</v>
      </c>
      <c r="AM41" s="3" t="s">
        <v>1643</v>
      </c>
      <c r="AN41" s="3" t="s">
        <v>1643</v>
      </c>
      <c r="AO41" s="3" t="s">
        <v>1643</v>
      </c>
      <c r="AP41" s="3" t="s">
        <v>1643</v>
      </c>
      <c r="AQ41" s="3" t="s">
        <v>1643</v>
      </c>
      <c r="AR41" s="3" t="s">
        <v>1643</v>
      </c>
      <c r="AS41" s="3" t="s">
        <v>1643</v>
      </c>
      <c r="AT41" s="3" t="s">
        <v>1643</v>
      </c>
      <c r="AU41" s="3" t="s">
        <v>1643</v>
      </c>
      <c r="AV41" s="3" t="s">
        <v>1643</v>
      </c>
      <c r="AW41" s="3" t="s">
        <v>1643</v>
      </c>
      <c r="AX41" s="3" t="s">
        <v>1643</v>
      </c>
      <c r="AY41" s="3" t="s">
        <v>1643</v>
      </c>
      <c r="AZ41" s="3" t="s">
        <v>1643</v>
      </c>
      <c r="BA41" s="3" t="s">
        <v>1643</v>
      </c>
      <c r="BB41" s="3" t="s">
        <v>1643</v>
      </c>
      <c r="BC41" s="3" t="s">
        <v>1643</v>
      </c>
      <c r="BD41" s="3" t="s">
        <v>1643</v>
      </c>
      <c r="BE41" s="3" t="s">
        <v>1643</v>
      </c>
      <c r="BF41" s="3" t="s">
        <v>1643</v>
      </c>
      <c r="BG41" s="3" t="s">
        <v>1643</v>
      </c>
      <c r="BH41" s="3" t="s">
        <v>1643</v>
      </c>
      <c r="BI41" s="3" t="s">
        <v>1643</v>
      </c>
      <c r="BJ41" s="3" t="s">
        <v>1643</v>
      </c>
      <c r="BK41" s="3" t="s">
        <v>1643</v>
      </c>
      <c r="BL41" s="3" t="s">
        <v>1643</v>
      </c>
      <c r="BM41" s="3" t="s">
        <v>1643</v>
      </c>
      <c r="BN41" s="3" t="s">
        <v>1643</v>
      </c>
      <c r="BO41" s="3" t="s">
        <v>1643</v>
      </c>
      <c r="BP41" s="3" t="s">
        <v>1643</v>
      </c>
      <c r="BQ41" s="3" t="s">
        <v>1643</v>
      </c>
      <c r="BR41" s="3" t="s">
        <v>1643</v>
      </c>
      <c r="BS41" s="3" t="s">
        <v>1643</v>
      </c>
      <c r="BT41" s="3" t="s">
        <v>1643</v>
      </c>
      <c r="BU41" s="3" t="s">
        <v>1643</v>
      </c>
      <c r="BV41" s="3" t="s">
        <v>1643</v>
      </c>
      <c r="BW41" s="3" t="s">
        <v>1643</v>
      </c>
      <c r="BX41" s="3" t="s">
        <v>1643</v>
      </c>
      <c r="BY41" s="3" t="s">
        <v>1643</v>
      </c>
      <c r="BZ41" s="20" t="s">
        <v>1643</v>
      </c>
      <c r="CA41" s="8" t="s">
        <v>1643</v>
      </c>
      <c r="CB41" s="3" t="s">
        <v>1643</v>
      </c>
      <c r="CC41" s="3" t="s">
        <v>1643</v>
      </c>
      <c r="CD41" s="3" t="s">
        <v>1643</v>
      </c>
      <c r="CE41" s="3" t="s">
        <v>1643</v>
      </c>
      <c r="CF41" s="3" t="s">
        <v>1643</v>
      </c>
      <c r="CG41" s="3" t="s">
        <v>1643</v>
      </c>
      <c r="CH41" s="3" t="s">
        <v>1643</v>
      </c>
      <c r="CI41" s="3" t="s">
        <v>1643</v>
      </c>
      <c r="CJ41" s="3" t="s">
        <v>1643</v>
      </c>
      <c r="CK41" s="3" t="s">
        <v>1643</v>
      </c>
      <c r="CL41" s="3" t="s">
        <v>1643</v>
      </c>
      <c r="CM41" s="3" t="s">
        <v>1643</v>
      </c>
      <c r="CN41" s="3" t="s">
        <v>1643</v>
      </c>
      <c r="CO41" s="3" t="s">
        <v>1643</v>
      </c>
      <c r="CP41" s="5" t="s">
        <v>1643</v>
      </c>
      <c r="CQ41" s="13" t="s">
        <v>1643</v>
      </c>
      <c r="CR41" s="3" t="s">
        <v>1643</v>
      </c>
      <c r="CS41" s="3" t="s">
        <v>1643</v>
      </c>
      <c r="CT41" s="3" t="s">
        <v>1643</v>
      </c>
      <c r="CU41" s="3" t="s">
        <v>1643</v>
      </c>
      <c r="CV41" s="3" t="s">
        <v>1643</v>
      </c>
      <c r="CW41" s="3" t="s">
        <v>1643</v>
      </c>
      <c r="CX41" s="5" t="s">
        <v>1643</v>
      </c>
      <c r="CY41" s="13" t="s">
        <v>1643</v>
      </c>
      <c r="CZ41" s="3" t="s">
        <v>1643</v>
      </c>
      <c r="DA41" s="3" t="s">
        <v>1643</v>
      </c>
      <c r="DB41" s="3" t="s">
        <v>1643</v>
      </c>
      <c r="DC41" s="3" t="s">
        <v>1643</v>
      </c>
      <c r="DD41" s="3" t="s">
        <v>1643</v>
      </c>
      <c r="DE41" s="3" t="s">
        <v>1643</v>
      </c>
      <c r="DF41" s="5" t="s">
        <v>1643</v>
      </c>
      <c r="DG41" s="13" t="s">
        <v>1643</v>
      </c>
      <c r="DH41" s="3" t="s">
        <v>1643</v>
      </c>
      <c r="DI41" s="3" t="s">
        <v>1643</v>
      </c>
      <c r="DJ41" s="5" t="s">
        <v>1643</v>
      </c>
      <c r="DK41" s="13" t="s">
        <v>1643</v>
      </c>
      <c r="DL41" s="3" t="s">
        <v>1643</v>
      </c>
      <c r="DM41" s="3" t="s">
        <v>1643</v>
      </c>
      <c r="DN41" s="5" t="s">
        <v>1643</v>
      </c>
      <c r="DO41" s="13" t="s">
        <v>1643</v>
      </c>
      <c r="DP41" s="5" t="s">
        <v>1643</v>
      </c>
      <c r="DQ41" s="13" t="s">
        <v>1643</v>
      </c>
      <c r="DR41" s="3" t="s">
        <v>1643</v>
      </c>
      <c r="DS41" s="3" t="s">
        <v>1643</v>
      </c>
      <c r="DT41" s="5" t="s">
        <v>1643</v>
      </c>
      <c r="DU41" s="13" t="s">
        <v>1643</v>
      </c>
      <c r="DV41" s="3" t="s">
        <v>1643</v>
      </c>
      <c r="DW41" s="3" t="s">
        <v>1643</v>
      </c>
      <c r="DX41" s="3" t="s">
        <v>1643</v>
      </c>
      <c r="DY41" s="5" t="s">
        <v>1643</v>
      </c>
      <c r="DZ41" s="13" t="s">
        <v>1643</v>
      </c>
      <c r="EA41" s="3" t="s">
        <v>1643</v>
      </c>
      <c r="EB41" s="3" t="s">
        <v>1643</v>
      </c>
      <c r="EC41" s="3" t="s">
        <v>1643</v>
      </c>
      <c r="ED41" s="3" t="s">
        <v>1643</v>
      </c>
      <c r="EE41" s="3" t="s">
        <v>1643</v>
      </c>
      <c r="EF41" s="5" t="s">
        <v>1643</v>
      </c>
      <c r="EG41" s="13" t="s">
        <v>1643</v>
      </c>
      <c r="EH41" s="3" t="s">
        <v>1643</v>
      </c>
      <c r="EI41" s="3" t="s">
        <v>1643</v>
      </c>
      <c r="EJ41" s="3" t="s">
        <v>1643</v>
      </c>
      <c r="EK41" s="3" t="s">
        <v>1643</v>
      </c>
      <c r="EL41" s="20" t="s">
        <v>1643</v>
      </c>
      <c r="EM41" s="13" t="s">
        <v>1643</v>
      </c>
      <c r="EN41" s="3" t="s">
        <v>1643</v>
      </c>
      <c r="EO41" s="3" t="s">
        <v>1643</v>
      </c>
      <c r="EP41" s="3" t="s">
        <v>1643</v>
      </c>
      <c r="EQ41" s="3" t="s">
        <v>1643</v>
      </c>
      <c r="ER41" s="3" t="s">
        <v>1643</v>
      </c>
      <c r="ES41" s="3" t="s">
        <v>1643</v>
      </c>
      <c r="ET41" s="3" t="s">
        <v>1643</v>
      </c>
      <c r="EU41" s="3" t="s">
        <v>1643</v>
      </c>
      <c r="EV41" s="3" t="s">
        <v>1643</v>
      </c>
      <c r="EW41" s="3" t="s">
        <v>1643</v>
      </c>
      <c r="EX41" s="3" t="s">
        <v>1643</v>
      </c>
      <c r="EY41" s="3" t="s">
        <v>1643</v>
      </c>
      <c r="EZ41" s="5" t="s">
        <v>1643</v>
      </c>
      <c r="FA41" s="8" t="s">
        <v>1643</v>
      </c>
      <c r="FB41" s="3" t="s">
        <v>1643</v>
      </c>
      <c r="FC41" s="3" t="s">
        <v>1643</v>
      </c>
      <c r="FD41" s="3" t="s">
        <v>1643</v>
      </c>
      <c r="FE41" s="3" t="s">
        <v>1643</v>
      </c>
      <c r="FF41" s="3" t="s">
        <v>1643</v>
      </c>
      <c r="FG41" s="3" t="s">
        <v>1643</v>
      </c>
      <c r="FH41" s="3" t="s">
        <v>1643</v>
      </c>
      <c r="FI41" s="5" t="s">
        <v>1643</v>
      </c>
      <c r="FJ41" s="8" t="s">
        <v>1643</v>
      </c>
      <c r="FK41" s="3" t="s">
        <v>1643</v>
      </c>
      <c r="FL41" s="3" t="s">
        <v>1643</v>
      </c>
      <c r="FM41" s="5" t="s">
        <v>1643</v>
      </c>
      <c r="FN41" s="8" t="s">
        <v>1643</v>
      </c>
      <c r="FO41" s="3" t="s">
        <v>1643</v>
      </c>
      <c r="FP41" s="3" t="s">
        <v>1643</v>
      </c>
      <c r="FQ41" s="5" t="s">
        <v>1643</v>
      </c>
      <c r="FR41" s="16" t="s">
        <v>1643</v>
      </c>
      <c r="FS41" s="13" t="s">
        <v>1643</v>
      </c>
      <c r="FT41" s="3" t="s">
        <v>1643</v>
      </c>
      <c r="FU41" s="3" t="s">
        <v>1643</v>
      </c>
      <c r="FV41" s="3" t="s">
        <v>1643</v>
      </c>
      <c r="FW41" s="20" t="s">
        <v>1643</v>
      </c>
      <c r="FX41" s="13" t="s">
        <v>1643</v>
      </c>
      <c r="FY41" s="3" t="s">
        <v>1643</v>
      </c>
      <c r="FZ41" s="3" t="s">
        <v>1643</v>
      </c>
      <c r="GA41" s="3" t="s">
        <v>1643</v>
      </c>
      <c r="GB41" s="3" t="s">
        <v>1643</v>
      </c>
      <c r="GC41" s="3" t="s">
        <v>1643</v>
      </c>
      <c r="GD41" s="3" t="s">
        <v>1643</v>
      </c>
      <c r="GE41" s="3" t="s">
        <v>1643</v>
      </c>
      <c r="GF41" s="3" t="s">
        <v>1643</v>
      </c>
      <c r="GG41" s="3" t="s">
        <v>1643</v>
      </c>
      <c r="GH41" s="20" t="s">
        <v>1643</v>
      </c>
      <c r="GI41" s="18" t="s">
        <v>1643</v>
      </c>
      <c r="GJ41" s="8" t="s">
        <v>1643</v>
      </c>
      <c r="GK41" s="3" t="s">
        <v>1643</v>
      </c>
      <c r="GL41" s="3" t="s">
        <v>1643</v>
      </c>
      <c r="GM41" s="3" t="s">
        <v>1643</v>
      </c>
      <c r="GN41" s="3" t="s">
        <v>1643</v>
      </c>
      <c r="GO41" s="3" t="s">
        <v>1643</v>
      </c>
      <c r="GP41" s="3" t="s">
        <v>1643</v>
      </c>
      <c r="GQ41" s="3" t="s">
        <v>1643</v>
      </c>
      <c r="GR41" s="3" t="s">
        <v>1643</v>
      </c>
      <c r="GS41" s="20" t="s">
        <v>1643</v>
      </c>
      <c r="GT41" s="13" t="s">
        <v>1643</v>
      </c>
      <c r="GU41" s="3" t="s">
        <v>1643</v>
      </c>
      <c r="GV41" s="3" t="s">
        <v>1643</v>
      </c>
      <c r="GW41" s="3" t="s">
        <v>1643</v>
      </c>
      <c r="GX41" s="3" t="s">
        <v>1643</v>
      </c>
      <c r="GY41" s="3" t="s">
        <v>1643</v>
      </c>
      <c r="GZ41" s="3" t="s">
        <v>1643</v>
      </c>
      <c r="HA41" s="3" t="s">
        <v>1643</v>
      </c>
      <c r="HB41" s="3" t="s">
        <v>1643</v>
      </c>
      <c r="HC41" s="3" t="s">
        <v>1643</v>
      </c>
      <c r="HD41" s="3" t="s">
        <v>1643</v>
      </c>
      <c r="HE41" s="3" t="s">
        <v>1643</v>
      </c>
      <c r="HF41" s="3" t="s">
        <v>1643</v>
      </c>
      <c r="HG41" s="3" t="s">
        <v>1643</v>
      </c>
      <c r="HH41" s="3" t="s">
        <v>1643</v>
      </c>
      <c r="HI41" s="5" t="s">
        <v>1643</v>
      </c>
      <c r="HJ41" s="13" t="s">
        <v>1643</v>
      </c>
      <c r="HK41" s="3" t="s">
        <v>1643</v>
      </c>
      <c r="HL41" s="3" t="s">
        <v>1643</v>
      </c>
      <c r="HM41" s="3" t="s">
        <v>1643</v>
      </c>
      <c r="HN41" s="3" t="s">
        <v>1643</v>
      </c>
      <c r="HO41" s="3" t="s">
        <v>1643</v>
      </c>
      <c r="HP41" s="3" t="s">
        <v>1643</v>
      </c>
      <c r="HQ41" s="5" t="s">
        <v>1643</v>
      </c>
      <c r="HR41" s="13" t="s">
        <v>1643</v>
      </c>
      <c r="HS41" s="3" t="s">
        <v>1643</v>
      </c>
      <c r="HT41" s="3" t="s">
        <v>1643</v>
      </c>
      <c r="HU41" s="3" t="s">
        <v>1643</v>
      </c>
      <c r="HV41" s="3" t="s">
        <v>1643</v>
      </c>
      <c r="HW41" s="3" t="s">
        <v>1643</v>
      </c>
      <c r="HX41" s="3" t="s">
        <v>1643</v>
      </c>
      <c r="HY41" s="3" t="s">
        <v>1643</v>
      </c>
      <c r="HZ41" s="3" t="s">
        <v>1643</v>
      </c>
      <c r="IA41" s="3" t="s">
        <v>1643</v>
      </c>
      <c r="IB41" s="5" t="s">
        <v>1643</v>
      </c>
      <c r="IC41" s="13" t="s">
        <v>1643</v>
      </c>
      <c r="ID41" s="3" t="s">
        <v>1643</v>
      </c>
      <c r="IE41" s="3" t="s">
        <v>1643</v>
      </c>
      <c r="IF41" s="3" t="s">
        <v>1643</v>
      </c>
      <c r="IG41" s="3" t="s">
        <v>1643</v>
      </c>
      <c r="IH41" s="3" t="s">
        <v>1643</v>
      </c>
      <c r="II41" s="3" t="s">
        <v>1643</v>
      </c>
      <c r="IJ41" s="3" t="s">
        <v>1643</v>
      </c>
      <c r="IK41" s="3" t="s">
        <v>1643</v>
      </c>
      <c r="IL41" s="3" t="s">
        <v>1643</v>
      </c>
      <c r="IM41" s="3" t="s">
        <v>1643</v>
      </c>
      <c r="IN41" s="3" t="s">
        <v>1643</v>
      </c>
      <c r="IO41" s="3" t="s">
        <v>1643</v>
      </c>
      <c r="IP41" s="3" t="s">
        <v>1643</v>
      </c>
      <c r="IQ41" s="3" t="s">
        <v>1643</v>
      </c>
      <c r="IR41" s="3" t="s">
        <v>1643</v>
      </c>
      <c r="IS41" s="3" t="s">
        <v>1643</v>
      </c>
      <c r="IT41" s="3" t="s">
        <v>1643</v>
      </c>
      <c r="IU41" s="3" t="s">
        <v>1643</v>
      </c>
      <c r="IV41" s="3" t="s">
        <v>1643</v>
      </c>
      <c r="IW41" s="3" t="s">
        <v>1643</v>
      </c>
      <c r="IX41" s="3" t="s">
        <v>1643</v>
      </c>
      <c r="IY41" s="3" t="s">
        <v>1643</v>
      </c>
      <c r="IZ41" s="3" t="s">
        <v>1643</v>
      </c>
      <c r="JA41" s="3" t="s">
        <v>1643</v>
      </c>
      <c r="JB41" s="3" t="s">
        <v>1643</v>
      </c>
      <c r="JC41" s="3" t="s">
        <v>1643</v>
      </c>
      <c r="JD41" s="3" t="s">
        <v>1643</v>
      </c>
      <c r="JE41" s="3" t="s">
        <v>1643</v>
      </c>
      <c r="JF41" s="3" t="s">
        <v>1643</v>
      </c>
      <c r="JG41" s="3" t="s">
        <v>1643</v>
      </c>
      <c r="JH41" s="3" t="s">
        <v>1643</v>
      </c>
      <c r="JI41" s="3" t="s">
        <v>1643</v>
      </c>
      <c r="JJ41" s="3" t="s">
        <v>1643</v>
      </c>
      <c r="JK41" s="3" t="s">
        <v>1643</v>
      </c>
      <c r="JL41" s="3" t="s">
        <v>1643</v>
      </c>
      <c r="JM41" s="3" t="s">
        <v>1643</v>
      </c>
      <c r="JN41" s="3" t="s">
        <v>1643</v>
      </c>
      <c r="JO41" s="3" t="s">
        <v>1643</v>
      </c>
      <c r="JP41" s="3" t="s">
        <v>1643</v>
      </c>
      <c r="JQ41" s="3" t="s">
        <v>1643</v>
      </c>
      <c r="JR41" s="3" t="s">
        <v>1643</v>
      </c>
      <c r="JS41" s="3" t="s">
        <v>1643</v>
      </c>
      <c r="JT41" s="3" t="s">
        <v>1643</v>
      </c>
      <c r="JU41" s="3" t="s">
        <v>1643</v>
      </c>
      <c r="JV41" s="3" t="s">
        <v>1643</v>
      </c>
      <c r="JW41" s="3" t="s">
        <v>1643</v>
      </c>
      <c r="JX41" s="3" t="s">
        <v>1643</v>
      </c>
      <c r="JY41" s="3" t="s">
        <v>1643</v>
      </c>
      <c r="JZ41" s="3" t="s">
        <v>1643</v>
      </c>
      <c r="KA41" s="3" t="s">
        <v>1643</v>
      </c>
      <c r="KB41" s="3" t="s">
        <v>1643</v>
      </c>
      <c r="KC41" s="3" t="s">
        <v>1643</v>
      </c>
      <c r="KD41" s="3" t="s">
        <v>1643</v>
      </c>
      <c r="KE41" s="3" t="s">
        <v>1643</v>
      </c>
      <c r="KF41" s="3" t="s">
        <v>1643</v>
      </c>
      <c r="KG41" s="3" t="s">
        <v>1643</v>
      </c>
      <c r="KH41" s="3" t="s">
        <v>1643</v>
      </c>
      <c r="KI41" s="3" t="s">
        <v>1643</v>
      </c>
      <c r="KJ41" s="3" t="s">
        <v>1643</v>
      </c>
      <c r="KK41" s="3" t="s">
        <v>1643</v>
      </c>
      <c r="KL41" s="3" t="s">
        <v>1643</v>
      </c>
      <c r="KM41" s="3" t="s">
        <v>1643</v>
      </c>
      <c r="KN41" s="3" t="s">
        <v>1643</v>
      </c>
      <c r="KO41" s="5" t="s">
        <v>1643</v>
      </c>
      <c r="KP41" s="8" t="s">
        <v>1643</v>
      </c>
      <c r="KQ41" s="3" t="s">
        <v>1643</v>
      </c>
      <c r="KR41" s="3" t="s">
        <v>1643</v>
      </c>
      <c r="KS41" s="3" t="s">
        <v>1643</v>
      </c>
      <c r="KT41" s="3" t="s">
        <v>1643</v>
      </c>
      <c r="KU41" s="3" t="s">
        <v>1643</v>
      </c>
      <c r="KV41" s="20" t="s">
        <v>1643</v>
      </c>
      <c r="KW41" s="13" t="s">
        <v>1643</v>
      </c>
      <c r="KX41" s="3" t="s">
        <v>1643</v>
      </c>
      <c r="KY41" s="3" t="s">
        <v>1643</v>
      </c>
      <c r="KZ41" s="3" t="s">
        <v>1643</v>
      </c>
      <c r="LA41" s="3" t="s">
        <v>1643</v>
      </c>
      <c r="LB41" s="3" t="s">
        <v>1643</v>
      </c>
      <c r="LC41" s="3" t="s">
        <v>1643</v>
      </c>
      <c r="LD41" s="3" t="s">
        <v>1643</v>
      </c>
      <c r="LE41" s="3" t="s">
        <v>1643</v>
      </c>
      <c r="LF41" s="3" t="s">
        <v>1643</v>
      </c>
      <c r="LG41" s="3" t="s">
        <v>1643</v>
      </c>
      <c r="LH41" s="3" t="s">
        <v>1643</v>
      </c>
      <c r="LI41" s="3" t="s">
        <v>1643</v>
      </c>
      <c r="LJ41" s="3" t="s">
        <v>1643</v>
      </c>
      <c r="LK41" s="3" t="s">
        <v>1643</v>
      </c>
      <c r="LL41" s="3" t="s">
        <v>1643</v>
      </c>
      <c r="LM41" s="3" t="s">
        <v>1643</v>
      </c>
      <c r="LN41" s="3" t="s">
        <v>1643</v>
      </c>
      <c r="LO41" s="3" t="s">
        <v>1643</v>
      </c>
      <c r="LP41" s="3" t="s">
        <v>1643</v>
      </c>
      <c r="LQ41" s="3" t="s">
        <v>1643</v>
      </c>
      <c r="LR41" s="3" t="s">
        <v>1643</v>
      </c>
      <c r="LS41" s="3" t="s">
        <v>1643</v>
      </c>
      <c r="LT41" s="3" t="s">
        <v>1643</v>
      </c>
      <c r="LU41" s="3" t="s">
        <v>1643</v>
      </c>
      <c r="LV41" s="3" t="s">
        <v>1643</v>
      </c>
      <c r="LW41" s="3" t="s">
        <v>1643</v>
      </c>
      <c r="LX41" s="3" t="s">
        <v>1643</v>
      </c>
      <c r="LY41" s="3" t="s">
        <v>1643</v>
      </c>
      <c r="LZ41" s="3" t="s">
        <v>1643</v>
      </c>
      <c r="MA41" s="3" t="s">
        <v>1643</v>
      </c>
      <c r="MB41" s="3" t="s">
        <v>1643</v>
      </c>
      <c r="MC41" s="3" t="s">
        <v>1643</v>
      </c>
      <c r="MD41" s="3" t="s">
        <v>1643</v>
      </c>
      <c r="ME41" s="3" t="s">
        <v>1643</v>
      </c>
      <c r="MF41" s="20" t="s">
        <v>1643</v>
      </c>
      <c r="MG41" s="13"/>
      <c r="MH41" s="3"/>
      <c r="MI41" s="5"/>
      <c r="MJ41" s="18" t="s">
        <v>1643</v>
      </c>
      <c r="MK41" s="13" t="s">
        <v>1643</v>
      </c>
      <c r="ML41" s="3" t="s">
        <v>1643</v>
      </c>
      <c r="MM41" s="3" t="s">
        <v>1643</v>
      </c>
      <c r="MN41" s="3" t="s">
        <v>1643</v>
      </c>
      <c r="MO41" s="3" t="s">
        <v>1643</v>
      </c>
      <c r="MP41" s="3" t="s">
        <v>1643</v>
      </c>
      <c r="MQ41" s="3" t="s">
        <v>1643</v>
      </c>
      <c r="MR41" s="3" t="s">
        <v>1643</v>
      </c>
      <c r="MS41" s="3" t="s">
        <v>1643</v>
      </c>
      <c r="MT41" s="5" t="s">
        <v>1643</v>
      </c>
      <c r="MU41" s="8" t="s">
        <v>1643</v>
      </c>
      <c r="MV41" s="3" t="s">
        <v>1643</v>
      </c>
      <c r="MW41" s="3" t="s">
        <v>1643</v>
      </c>
      <c r="MX41" s="3" t="s">
        <v>1643</v>
      </c>
      <c r="MY41" s="20" t="s">
        <v>1643</v>
      </c>
      <c r="MZ41" s="13" t="s">
        <v>1643</v>
      </c>
      <c r="NA41" s="5" t="s">
        <v>1643</v>
      </c>
      <c r="NB41" s="13" t="s">
        <v>1643</v>
      </c>
      <c r="NC41" s="5" t="s">
        <v>1643</v>
      </c>
      <c r="ND41" s="13" t="s">
        <v>1643</v>
      </c>
      <c r="NE41" s="3" t="s">
        <v>1643</v>
      </c>
      <c r="NF41" s="3" t="s">
        <v>1643</v>
      </c>
      <c r="NG41" s="3" t="s">
        <v>1643</v>
      </c>
      <c r="NH41" s="3" t="s">
        <v>1643</v>
      </c>
      <c r="NI41" s="5" t="s">
        <v>1643</v>
      </c>
      <c r="NJ41" s="13" t="s">
        <v>1643</v>
      </c>
      <c r="NK41" s="3"/>
      <c r="NL41" s="3" t="s">
        <v>1643</v>
      </c>
      <c r="NM41" s="3" t="s">
        <v>1643</v>
      </c>
      <c r="NN41" s="3" t="s">
        <v>1643</v>
      </c>
      <c r="NO41" s="3" t="s">
        <v>1643</v>
      </c>
      <c r="NP41" s="3" t="s">
        <v>1643</v>
      </c>
      <c r="NQ41" s="5" t="s">
        <v>1643</v>
      </c>
      <c r="NR41" s="8" t="s">
        <v>1643</v>
      </c>
      <c r="NS41" s="8" t="s">
        <v>1643</v>
      </c>
      <c r="NT41" s="3" t="s">
        <v>1643</v>
      </c>
      <c r="NU41" s="3" t="s">
        <v>1643</v>
      </c>
      <c r="NV41" s="3" t="s">
        <v>1643</v>
      </c>
      <c r="NW41" s="3" t="s">
        <v>1643</v>
      </c>
      <c r="NX41" s="5" t="s">
        <v>1643</v>
      </c>
      <c r="NY41" s="13" t="s">
        <v>1643</v>
      </c>
      <c r="NZ41" s="8" t="s">
        <v>1643</v>
      </c>
      <c r="OA41" s="3" t="s">
        <v>1643</v>
      </c>
      <c r="OB41" s="3" t="s">
        <v>1643</v>
      </c>
      <c r="OC41" s="3" t="s">
        <v>1643</v>
      </c>
      <c r="OD41" s="3" t="s">
        <v>1643</v>
      </c>
      <c r="OE41" s="5" t="s">
        <v>1643</v>
      </c>
      <c r="OF41" s="13" t="s">
        <v>1643</v>
      </c>
      <c r="OG41" s="8" t="s">
        <v>1643</v>
      </c>
      <c r="OH41" s="3" t="s">
        <v>1643</v>
      </c>
      <c r="OI41" s="3" t="s">
        <v>1643</v>
      </c>
      <c r="OJ41" s="3" t="s">
        <v>1643</v>
      </c>
      <c r="OK41" s="3" t="s">
        <v>1643</v>
      </c>
      <c r="OL41" s="20" t="s">
        <v>1643</v>
      </c>
      <c r="OM41" s="13" t="s">
        <v>1643</v>
      </c>
      <c r="ON41" s="3" t="s">
        <v>1643</v>
      </c>
      <c r="OO41" s="3" t="s">
        <v>1643</v>
      </c>
      <c r="OP41" s="3" t="s">
        <v>1643</v>
      </c>
      <c r="OQ41" s="3" t="s">
        <v>1643</v>
      </c>
      <c r="OR41" s="3" t="s">
        <v>1643</v>
      </c>
      <c r="OS41" s="3" t="s">
        <v>1643</v>
      </c>
      <c r="OT41" s="3" t="s">
        <v>1643</v>
      </c>
      <c r="OU41" s="20" t="s">
        <v>1643</v>
      </c>
      <c r="OV41" s="13" t="s">
        <v>1643</v>
      </c>
      <c r="OW41" s="3"/>
      <c r="OX41" s="3" t="s">
        <v>1643</v>
      </c>
      <c r="OY41" s="3" t="s">
        <v>1643</v>
      </c>
      <c r="OZ41" s="3" t="s">
        <v>1643</v>
      </c>
      <c r="PA41" s="5" t="s">
        <v>1643</v>
      </c>
      <c r="PB41" s="8" t="s">
        <v>1643</v>
      </c>
      <c r="PC41" s="8" t="s">
        <v>1643</v>
      </c>
      <c r="PD41" s="3" t="s">
        <v>1643</v>
      </c>
      <c r="PE41" s="3" t="s">
        <v>1643</v>
      </c>
      <c r="PF41" s="5" t="s">
        <v>1643</v>
      </c>
      <c r="PG41" s="13" t="s">
        <v>1643</v>
      </c>
      <c r="PH41" s="3" t="s">
        <v>1643</v>
      </c>
      <c r="PI41" s="3" t="s">
        <v>1643</v>
      </c>
      <c r="PJ41" s="3" t="s">
        <v>1643</v>
      </c>
      <c r="PK41" s="3" t="s">
        <v>1643</v>
      </c>
      <c r="PL41" s="3" t="s">
        <v>1643</v>
      </c>
      <c r="PM41" s="3" t="s">
        <v>1643</v>
      </c>
      <c r="PN41" s="3" t="s">
        <v>1643</v>
      </c>
      <c r="PO41" s="20" t="s">
        <v>1643</v>
      </c>
      <c r="PP41" s="13" t="s">
        <v>1643</v>
      </c>
      <c r="PQ41" s="3" t="s">
        <v>1643</v>
      </c>
      <c r="PR41" s="3" t="s">
        <v>1643</v>
      </c>
      <c r="PS41" s="3" t="s">
        <v>1643</v>
      </c>
      <c r="PT41" s="3" t="s">
        <v>1643</v>
      </c>
      <c r="PU41" s="5" t="s">
        <v>1643</v>
      </c>
      <c r="PV41" s="13" t="s">
        <v>1643</v>
      </c>
      <c r="PW41" s="3" t="s">
        <v>1643</v>
      </c>
      <c r="PX41" s="3" t="s">
        <v>1643</v>
      </c>
      <c r="PY41" s="3" t="s">
        <v>1643</v>
      </c>
      <c r="PZ41" s="5" t="s">
        <v>1643</v>
      </c>
      <c r="QA41" s="13" t="s">
        <v>1643</v>
      </c>
      <c r="QB41" s="3" t="s">
        <v>1643</v>
      </c>
      <c r="QC41" s="3" t="s">
        <v>1643</v>
      </c>
      <c r="QD41" s="3" t="s">
        <v>1643</v>
      </c>
      <c r="QE41" s="3" t="s">
        <v>1643</v>
      </c>
      <c r="QF41" s="3" t="s">
        <v>1643</v>
      </c>
      <c r="QG41" s="3" t="s">
        <v>1643</v>
      </c>
      <c r="QH41" s="3" t="s">
        <v>1643</v>
      </c>
      <c r="QI41" s="5" t="s">
        <v>1643</v>
      </c>
      <c r="QJ41" s="13" t="s">
        <v>1643</v>
      </c>
      <c r="QK41" s="3" t="s">
        <v>1643</v>
      </c>
      <c r="QL41" s="3" t="s">
        <v>1643</v>
      </c>
      <c r="QM41" s="3" t="s">
        <v>1643</v>
      </c>
      <c r="QN41" s="3" t="s">
        <v>1643</v>
      </c>
      <c r="QO41" s="3" t="s">
        <v>1643</v>
      </c>
      <c r="QP41" s="20" t="s">
        <v>1643</v>
      </c>
      <c r="QQ41" s="13" t="s">
        <v>1643</v>
      </c>
      <c r="QR41" s="3" t="s">
        <v>1643</v>
      </c>
      <c r="QS41" s="3" t="s">
        <v>1643</v>
      </c>
      <c r="QT41" s="3" t="s">
        <v>1643</v>
      </c>
      <c r="QU41" s="20" t="s">
        <v>1643</v>
      </c>
      <c r="QV41" s="16" t="s">
        <v>1643</v>
      </c>
      <c r="QW41" s="13" t="s">
        <v>1643</v>
      </c>
      <c r="QX41" s="3" t="s">
        <v>1643</v>
      </c>
      <c r="QY41" s="3" t="s">
        <v>1643</v>
      </c>
      <c r="QZ41" s="3" t="s">
        <v>1643</v>
      </c>
      <c r="RA41" s="3" t="s">
        <v>1643</v>
      </c>
      <c r="RB41" s="3" t="s">
        <v>1643</v>
      </c>
      <c r="RC41" s="3" t="s">
        <v>1643</v>
      </c>
      <c r="RD41" s="3" t="s">
        <v>1643</v>
      </c>
      <c r="RE41" s="3" t="s">
        <v>1643</v>
      </c>
      <c r="RF41" s="3" t="s">
        <v>1643</v>
      </c>
      <c r="RG41" s="3" t="s">
        <v>1643</v>
      </c>
      <c r="RH41" s="3" t="s">
        <v>1643</v>
      </c>
      <c r="RI41" s="3" t="s">
        <v>1643</v>
      </c>
      <c r="RJ41" s="3" t="s">
        <v>1643</v>
      </c>
      <c r="RK41" s="3" t="s">
        <v>1643</v>
      </c>
      <c r="RL41" s="3" t="s">
        <v>1643</v>
      </c>
      <c r="RM41" s="3" t="s">
        <v>1643</v>
      </c>
      <c r="RN41" s="3" t="s">
        <v>1643</v>
      </c>
      <c r="RO41" s="3" t="s">
        <v>1643</v>
      </c>
      <c r="RP41" s="3" t="s">
        <v>1643</v>
      </c>
      <c r="RQ41" s="3" t="s">
        <v>1643</v>
      </c>
      <c r="RR41" s="3" t="s">
        <v>1643</v>
      </c>
      <c r="RS41" s="3" t="s">
        <v>1643</v>
      </c>
      <c r="RT41" s="3" t="s">
        <v>1643</v>
      </c>
      <c r="RU41" s="3" t="s">
        <v>1643</v>
      </c>
      <c r="RV41" s="3" t="s">
        <v>1643</v>
      </c>
      <c r="RW41" s="3" t="s">
        <v>1643</v>
      </c>
      <c r="RX41" s="3" t="s">
        <v>1643</v>
      </c>
      <c r="RY41" s="3" t="s">
        <v>1643</v>
      </c>
      <c r="RZ41" s="3" t="s">
        <v>1643</v>
      </c>
      <c r="SA41" s="3" t="s">
        <v>1643</v>
      </c>
      <c r="SB41" s="3" t="s">
        <v>1643</v>
      </c>
      <c r="SC41" s="3" t="s">
        <v>1643</v>
      </c>
      <c r="SD41" s="3" t="s">
        <v>1643</v>
      </c>
      <c r="SE41" s="3" t="s">
        <v>1643</v>
      </c>
      <c r="SF41" s="3" t="s">
        <v>1643</v>
      </c>
      <c r="SG41" s="3" t="s">
        <v>1643</v>
      </c>
      <c r="SH41" s="3" t="s">
        <v>1643</v>
      </c>
      <c r="SI41" s="3" t="s">
        <v>1643</v>
      </c>
      <c r="SJ41" s="3" t="s">
        <v>1643</v>
      </c>
      <c r="SK41" s="3" t="s">
        <v>1643</v>
      </c>
      <c r="SL41" s="3" t="s">
        <v>1643</v>
      </c>
      <c r="SM41" s="3" t="s">
        <v>1643</v>
      </c>
      <c r="SN41" s="3" t="s">
        <v>1643</v>
      </c>
      <c r="SO41" s="3" t="s">
        <v>1643</v>
      </c>
      <c r="SP41" s="20" t="s">
        <v>1643</v>
      </c>
      <c r="SQ41" s="13" t="s">
        <v>1643</v>
      </c>
      <c r="SR41" s="3" t="s">
        <v>1643</v>
      </c>
      <c r="SS41" s="3" t="s">
        <v>1643</v>
      </c>
      <c r="ST41" s="3" t="s">
        <v>1643</v>
      </c>
      <c r="SU41" s="3" t="s">
        <v>1643</v>
      </c>
      <c r="SV41" s="3" t="s">
        <v>1643</v>
      </c>
      <c r="SW41" s="3" t="s">
        <v>1643</v>
      </c>
      <c r="SX41" s="20" t="s">
        <v>1643</v>
      </c>
      <c r="SY41" s="13" t="s">
        <v>1643</v>
      </c>
      <c r="SZ41" s="3" t="s">
        <v>1643</v>
      </c>
      <c r="TA41" s="3" t="s">
        <v>1643</v>
      </c>
      <c r="TB41" s="3" t="s">
        <v>1643</v>
      </c>
      <c r="TC41" s="3" t="s">
        <v>1643</v>
      </c>
      <c r="TD41" s="3" t="s">
        <v>1643</v>
      </c>
      <c r="TE41" s="20" t="s">
        <v>1643</v>
      </c>
      <c r="TF41" s="13" t="s">
        <v>1643</v>
      </c>
      <c r="TG41" s="3" t="s">
        <v>1643</v>
      </c>
      <c r="TH41" s="3" t="s">
        <v>1643</v>
      </c>
      <c r="TI41" s="3" t="s">
        <v>1643</v>
      </c>
      <c r="TJ41" s="3" t="s">
        <v>1643</v>
      </c>
      <c r="TK41" s="3" t="s">
        <v>1643</v>
      </c>
      <c r="TL41" s="3" t="s">
        <v>1643</v>
      </c>
      <c r="TM41" s="3" t="s">
        <v>1643</v>
      </c>
      <c r="TN41" s="3" t="s">
        <v>1643</v>
      </c>
      <c r="TO41" s="3" t="s">
        <v>1643</v>
      </c>
      <c r="TP41" s="3" t="s">
        <v>1643</v>
      </c>
      <c r="TQ41" s="20" t="s">
        <v>1643</v>
      </c>
      <c r="TR41" s="13" t="s">
        <v>1643</v>
      </c>
      <c r="TS41" s="3" t="s">
        <v>1643</v>
      </c>
      <c r="TT41" s="5" t="s">
        <v>1643</v>
      </c>
      <c r="TU41" s="13" t="s">
        <v>1643</v>
      </c>
      <c r="TV41" s="3" t="s">
        <v>1643</v>
      </c>
      <c r="TW41" s="3" t="s">
        <v>1643</v>
      </c>
      <c r="TX41" s="3" t="s">
        <v>1643</v>
      </c>
      <c r="TY41" s="3" t="s">
        <v>1643</v>
      </c>
      <c r="TZ41" s="3" t="s">
        <v>1643</v>
      </c>
      <c r="UA41" s="3" t="s">
        <v>1643</v>
      </c>
      <c r="UB41" s="3" t="s">
        <v>1643</v>
      </c>
      <c r="UC41" s="3" t="s">
        <v>1643</v>
      </c>
      <c r="UD41" s="3" t="s">
        <v>1643</v>
      </c>
      <c r="UE41" s="3" t="s">
        <v>1643</v>
      </c>
      <c r="UF41" s="3" t="s">
        <v>1643</v>
      </c>
      <c r="UG41" s="3" t="s">
        <v>1643</v>
      </c>
      <c r="UH41" s="3" t="s">
        <v>1643</v>
      </c>
      <c r="UI41" s="3" t="s">
        <v>1643</v>
      </c>
      <c r="UJ41" s="5" t="s">
        <v>1643</v>
      </c>
      <c r="UK41" s="13" t="s">
        <v>1643</v>
      </c>
      <c r="UL41" s="3" t="s">
        <v>1643</v>
      </c>
      <c r="UM41" s="3" t="s">
        <v>1643</v>
      </c>
      <c r="UN41" s="3" t="s">
        <v>1643</v>
      </c>
      <c r="UO41" s="3" t="s">
        <v>1643</v>
      </c>
      <c r="UP41" s="3" t="s">
        <v>1643</v>
      </c>
      <c r="UQ41" s="3" t="s">
        <v>1643</v>
      </c>
      <c r="UR41" s="5" t="s">
        <v>1643</v>
      </c>
      <c r="US41" s="13" t="s">
        <v>1643</v>
      </c>
      <c r="UT41" s="3" t="s">
        <v>1643</v>
      </c>
      <c r="UU41" s="3" t="s">
        <v>1643</v>
      </c>
      <c r="UV41" s="3" t="s">
        <v>1643</v>
      </c>
      <c r="UW41" s="3" t="s">
        <v>1643</v>
      </c>
      <c r="UX41" s="3" t="s">
        <v>1643</v>
      </c>
      <c r="UY41" s="3" t="s">
        <v>1643</v>
      </c>
      <c r="UZ41" s="5" t="s">
        <v>1643</v>
      </c>
      <c r="VA41" s="13" t="s">
        <v>1643</v>
      </c>
      <c r="VB41" s="3" t="s">
        <v>1643</v>
      </c>
      <c r="VC41" s="3" t="s">
        <v>1643</v>
      </c>
      <c r="VD41" s="3" t="s">
        <v>1643</v>
      </c>
      <c r="VE41" s="3" t="s">
        <v>1643</v>
      </c>
      <c r="VF41" s="3" t="s">
        <v>1643</v>
      </c>
      <c r="VG41" s="3" t="s">
        <v>1643</v>
      </c>
      <c r="VH41" s="3" t="s">
        <v>1643</v>
      </c>
      <c r="VI41" s="3" t="s">
        <v>1643</v>
      </c>
      <c r="VJ41" s="3" t="s">
        <v>1643</v>
      </c>
      <c r="VK41" s="3" t="s">
        <v>1643</v>
      </c>
      <c r="VL41" s="3" t="s">
        <v>1643</v>
      </c>
      <c r="VM41" s="3" t="s">
        <v>1643</v>
      </c>
      <c r="VN41" s="3" t="s">
        <v>1643</v>
      </c>
      <c r="VO41" s="3" t="s">
        <v>1643</v>
      </c>
      <c r="VP41" s="3" t="s">
        <v>1643</v>
      </c>
      <c r="VQ41" s="3" t="s">
        <v>1643</v>
      </c>
      <c r="VR41" s="3" t="s">
        <v>1643</v>
      </c>
      <c r="VS41" s="3" t="s">
        <v>1643</v>
      </c>
      <c r="VT41" s="3" t="s">
        <v>1643</v>
      </c>
      <c r="VU41" s="3" t="s">
        <v>1643</v>
      </c>
      <c r="VV41" s="3" t="s">
        <v>1643</v>
      </c>
      <c r="VW41" s="3" t="s">
        <v>1643</v>
      </c>
      <c r="VX41" s="3" t="s">
        <v>1643</v>
      </c>
      <c r="VY41" s="3" t="s">
        <v>1643</v>
      </c>
      <c r="VZ41" s="3" t="s">
        <v>1643</v>
      </c>
      <c r="WA41" s="3" t="s">
        <v>1643</v>
      </c>
      <c r="WB41" s="3" t="s">
        <v>1643</v>
      </c>
      <c r="WC41" s="3" t="s">
        <v>1643</v>
      </c>
      <c r="WD41" s="3" t="s">
        <v>1643</v>
      </c>
      <c r="WE41" s="3" t="s">
        <v>1643</v>
      </c>
      <c r="WF41" s="3" t="s">
        <v>1643</v>
      </c>
      <c r="WG41" s="3" t="s">
        <v>1643</v>
      </c>
      <c r="WH41" s="3" t="s">
        <v>1643</v>
      </c>
      <c r="WI41" s="3" t="s">
        <v>1643</v>
      </c>
      <c r="WJ41" s="3" t="s">
        <v>1643</v>
      </c>
      <c r="WK41" s="3" t="s">
        <v>1643</v>
      </c>
      <c r="WL41" s="3" t="s">
        <v>1643</v>
      </c>
      <c r="WM41" s="3" t="s">
        <v>1643</v>
      </c>
      <c r="WN41" s="3" t="s">
        <v>1643</v>
      </c>
      <c r="WO41" s="3" t="s">
        <v>1643</v>
      </c>
      <c r="WP41" s="3" t="s">
        <v>1643</v>
      </c>
      <c r="WQ41" s="3" t="s">
        <v>1643</v>
      </c>
      <c r="WR41" s="3" t="s">
        <v>1643</v>
      </c>
      <c r="WS41" s="3" t="s">
        <v>1643</v>
      </c>
      <c r="WT41" s="3" t="s">
        <v>1643</v>
      </c>
      <c r="WU41" s="3" t="s">
        <v>1643</v>
      </c>
      <c r="WV41" s="3" t="s">
        <v>1643</v>
      </c>
      <c r="WW41" s="3" t="s">
        <v>1643</v>
      </c>
      <c r="WX41" s="3" t="s">
        <v>1643</v>
      </c>
      <c r="WY41" s="3" t="s">
        <v>1643</v>
      </c>
      <c r="WZ41" s="3" t="s">
        <v>1643</v>
      </c>
      <c r="XA41" s="3" t="s">
        <v>1643</v>
      </c>
      <c r="XB41" s="3" t="s">
        <v>1643</v>
      </c>
      <c r="XC41" s="3" t="s">
        <v>1643</v>
      </c>
      <c r="XD41" s="3" t="s">
        <v>1643</v>
      </c>
      <c r="XE41" s="3" t="s">
        <v>1643</v>
      </c>
      <c r="XF41" s="3" t="s">
        <v>1643</v>
      </c>
      <c r="XG41" s="3" t="s">
        <v>1643</v>
      </c>
      <c r="XH41" s="3" t="s">
        <v>1643</v>
      </c>
      <c r="XI41" s="3" t="s">
        <v>1643</v>
      </c>
      <c r="XJ41" s="3" t="s">
        <v>1643</v>
      </c>
      <c r="XK41" s="3" t="s">
        <v>1643</v>
      </c>
      <c r="XL41" s="3" t="s">
        <v>1643</v>
      </c>
      <c r="XM41" s="5" t="s">
        <v>1643</v>
      </c>
      <c r="XN41" s="13" t="s">
        <v>1643</v>
      </c>
      <c r="XO41" s="3" t="s">
        <v>1643</v>
      </c>
      <c r="XP41" s="3" t="s">
        <v>1643</v>
      </c>
      <c r="XQ41" s="3" t="s">
        <v>1643</v>
      </c>
      <c r="XR41" s="3" t="s">
        <v>1643</v>
      </c>
      <c r="XS41" s="3" t="s">
        <v>1643</v>
      </c>
      <c r="XT41" s="5" t="s">
        <v>1643</v>
      </c>
      <c r="XU41" s="13" t="s">
        <v>1643</v>
      </c>
      <c r="XV41" s="3" t="s">
        <v>1643</v>
      </c>
      <c r="XW41" s="3" t="s">
        <v>1643</v>
      </c>
      <c r="XX41" s="3" t="s">
        <v>1643</v>
      </c>
      <c r="XY41" s="3" t="s">
        <v>1643</v>
      </c>
      <c r="XZ41" s="3" t="s">
        <v>1643</v>
      </c>
      <c r="YA41" s="3" t="s">
        <v>1643</v>
      </c>
      <c r="YB41" s="3" t="s">
        <v>1643</v>
      </c>
      <c r="YC41" s="3" t="s">
        <v>1643</v>
      </c>
      <c r="YD41" s="3" t="s">
        <v>1643</v>
      </c>
      <c r="YE41" s="3" t="s">
        <v>1643</v>
      </c>
      <c r="YF41" s="3" t="s">
        <v>1643</v>
      </c>
      <c r="YG41" s="3" t="s">
        <v>1643</v>
      </c>
      <c r="YH41" s="3" t="s">
        <v>1643</v>
      </c>
      <c r="YI41" s="3" t="s">
        <v>1643</v>
      </c>
      <c r="YJ41" s="3" t="s">
        <v>1643</v>
      </c>
      <c r="YK41" s="3" t="s">
        <v>1643</v>
      </c>
      <c r="YL41" s="3" t="s">
        <v>1643</v>
      </c>
      <c r="YM41" s="3" t="s">
        <v>1643</v>
      </c>
      <c r="YN41" s="3" t="s">
        <v>1643</v>
      </c>
      <c r="YO41" s="3" t="s">
        <v>1643</v>
      </c>
      <c r="YP41" s="3" t="s">
        <v>1643</v>
      </c>
      <c r="YQ41" s="3" t="s">
        <v>1643</v>
      </c>
      <c r="YR41" s="3" t="s">
        <v>1643</v>
      </c>
      <c r="YS41" s="3" t="s">
        <v>1643</v>
      </c>
      <c r="YT41" s="3" t="s">
        <v>1643</v>
      </c>
      <c r="YU41" s="3" t="s">
        <v>1643</v>
      </c>
      <c r="YV41" s="3" t="s">
        <v>1643</v>
      </c>
      <c r="YW41" s="3" t="s">
        <v>1643</v>
      </c>
      <c r="YX41" s="3" t="s">
        <v>1643</v>
      </c>
      <c r="YY41" s="3" t="s">
        <v>1643</v>
      </c>
      <c r="YZ41" s="3" t="s">
        <v>1643</v>
      </c>
      <c r="ZA41" s="3" t="s">
        <v>1643</v>
      </c>
      <c r="ZB41" s="3" t="s">
        <v>1643</v>
      </c>
      <c r="ZC41" s="3" t="s">
        <v>1643</v>
      </c>
      <c r="ZD41" s="5" t="s">
        <v>1643</v>
      </c>
      <c r="ZE41" s="13"/>
      <c r="ZF41" s="3"/>
      <c r="ZG41" s="5"/>
      <c r="ZH41" s="18" t="s">
        <v>1643</v>
      </c>
      <c r="ZI41" s="13" t="s">
        <v>1643</v>
      </c>
      <c r="ZJ41" s="3" t="s">
        <v>1643</v>
      </c>
      <c r="ZK41" s="3" t="s">
        <v>1643</v>
      </c>
      <c r="ZL41" s="3" t="s">
        <v>1643</v>
      </c>
      <c r="ZM41" s="3" t="s">
        <v>1643</v>
      </c>
      <c r="ZN41" s="3" t="s">
        <v>1643</v>
      </c>
      <c r="ZO41" s="3" t="s">
        <v>1643</v>
      </c>
      <c r="ZP41" s="3" t="s">
        <v>1643</v>
      </c>
      <c r="ZQ41" s="3" t="s">
        <v>1643</v>
      </c>
      <c r="ZR41" s="5" t="s">
        <v>1643</v>
      </c>
      <c r="ZS41" s="13" t="s">
        <v>1643</v>
      </c>
      <c r="ZT41" s="3" t="s">
        <v>1643</v>
      </c>
      <c r="ZU41" s="3" t="s">
        <v>1643</v>
      </c>
      <c r="ZV41" s="3" t="s">
        <v>1643</v>
      </c>
      <c r="ZW41" s="3" t="s">
        <v>1643</v>
      </c>
      <c r="ZX41" s="3" t="s">
        <v>1643</v>
      </c>
      <c r="ZY41" s="3" t="s">
        <v>1643</v>
      </c>
      <c r="ZZ41" s="3" t="s">
        <v>1643</v>
      </c>
      <c r="AAA41" s="5" t="s">
        <v>1643</v>
      </c>
      <c r="AAB41" s="13" t="s">
        <v>1643</v>
      </c>
      <c r="AAC41" s="5" t="s">
        <v>1643</v>
      </c>
      <c r="AAD41" s="13" t="s">
        <v>1643</v>
      </c>
      <c r="AAE41" s="3" t="s">
        <v>1643</v>
      </c>
      <c r="AAF41" s="3" t="s">
        <v>1643</v>
      </c>
      <c r="AAG41" s="3" t="s">
        <v>1643</v>
      </c>
      <c r="AAH41" s="3" t="s">
        <v>1643</v>
      </c>
      <c r="AAI41" s="3" t="s">
        <v>1643</v>
      </c>
      <c r="AAJ41" s="5" t="s">
        <v>1643</v>
      </c>
      <c r="AAK41" s="13" t="s">
        <v>1643</v>
      </c>
      <c r="AAL41" s="13" t="s">
        <v>1643</v>
      </c>
      <c r="AAM41" s="3" t="s">
        <v>1643</v>
      </c>
      <c r="AAN41" s="3" t="s">
        <v>1643</v>
      </c>
      <c r="AAO41" s="3" t="s">
        <v>1643</v>
      </c>
      <c r="AAP41" s="3" t="s">
        <v>1643</v>
      </c>
      <c r="AAQ41" s="20"/>
      <c r="AAR41" s="5" t="s">
        <v>1643</v>
      </c>
      <c r="AAS41" s="13" t="s">
        <v>1643</v>
      </c>
      <c r="AAT41" s="3" t="s">
        <v>1643</v>
      </c>
      <c r="AAU41" s="3" t="s">
        <v>1643</v>
      </c>
      <c r="AAV41" s="3" t="s">
        <v>1643</v>
      </c>
      <c r="AAW41" s="3" t="s">
        <v>1643</v>
      </c>
      <c r="AAX41" s="3" t="s">
        <v>1643</v>
      </c>
      <c r="AAY41" s="5" t="s">
        <v>1643</v>
      </c>
      <c r="AAZ41" s="13" t="s">
        <v>1643</v>
      </c>
      <c r="ABA41" s="3" t="s">
        <v>1643</v>
      </c>
      <c r="ABB41" s="3" t="s">
        <v>1643</v>
      </c>
      <c r="ABC41" s="3" t="s">
        <v>1643</v>
      </c>
      <c r="ABD41" s="3" t="s">
        <v>1643</v>
      </c>
      <c r="ABE41" s="3" t="s">
        <v>1643</v>
      </c>
      <c r="ABF41" s="5" t="s">
        <v>1643</v>
      </c>
      <c r="ABG41" s="13" t="s">
        <v>1643</v>
      </c>
      <c r="ABH41" s="3" t="s">
        <v>1643</v>
      </c>
      <c r="ABI41" s="3" t="s">
        <v>1643</v>
      </c>
      <c r="ABJ41" s="3" t="s">
        <v>1643</v>
      </c>
      <c r="ABK41" s="3" t="s">
        <v>1643</v>
      </c>
      <c r="ABL41" s="3" t="s">
        <v>1643</v>
      </c>
      <c r="ABM41" s="5" t="s">
        <v>1643</v>
      </c>
      <c r="ABN41" s="13" t="s">
        <v>1643</v>
      </c>
      <c r="ABO41" s="3" t="s">
        <v>1643</v>
      </c>
      <c r="ABP41" s="3" t="s">
        <v>1643</v>
      </c>
      <c r="ABQ41" s="3" t="s">
        <v>1643</v>
      </c>
      <c r="ABR41" s="3" t="s">
        <v>1643</v>
      </c>
      <c r="ABS41" s="3" t="s">
        <v>1643</v>
      </c>
      <c r="ABT41" s="3" t="s">
        <v>1643</v>
      </c>
      <c r="ABU41" s="3" t="s">
        <v>1643</v>
      </c>
      <c r="ABV41" s="5" t="s">
        <v>1643</v>
      </c>
      <c r="ABW41" s="13" t="s">
        <v>1643</v>
      </c>
      <c r="ABX41" s="3" t="s">
        <v>1643</v>
      </c>
      <c r="ABY41" s="3" t="s">
        <v>1643</v>
      </c>
      <c r="ABZ41" s="3" t="s">
        <v>1643</v>
      </c>
      <c r="ACA41" s="3" t="s">
        <v>1643</v>
      </c>
      <c r="ACB41" s="5" t="s">
        <v>1643</v>
      </c>
      <c r="ACC41" s="13" t="s">
        <v>1643</v>
      </c>
      <c r="ACD41" s="3" t="s">
        <v>1643</v>
      </c>
      <c r="ACE41" s="3" t="s">
        <v>1643</v>
      </c>
      <c r="ACF41" s="3" t="s">
        <v>1643</v>
      </c>
      <c r="ACG41" s="5"/>
      <c r="ACH41" s="13" t="s">
        <v>1643</v>
      </c>
      <c r="ACI41" s="3" t="s">
        <v>1643</v>
      </c>
      <c r="ACJ41" s="3" t="s">
        <v>1643</v>
      </c>
      <c r="ACK41" s="3" t="s">
        <v>1643</v>
      </c>
      <c r="ACL41" s="5" t="s">
        <v>1643</v>
      </c>
      <c r="ACM41" s="13" t="s">
        <v>1643</v>
      </c>
      <c r="ACN41" s="3" t="s">
        <v>1643</v>
      </c>
      <c r="ACO41" s="3" t="s">
        <v>1643</v>
      </c>
      <c r="ACP41" s="3" t="s">
        <v>1643</v>
      </c>
      <c r="ACQ41" s="3" t="s">
        <v>1643</v>
      </c>
      <c r="ACR41" s="3" t="s">
        <v>1643</v>
      </c>
      <c r="ACS41" s="3" t="s">
        <v>1643</v>
      </c>
      <c r="ACT41" s="3" t="s">
        <v>1643</v>
      </c>
      <c r="ACU41" s="20" t="s">
        <v>1643</v>
      </c>
      <c r="ACV41" s="13" t="s">
        <v>1643</v>
      </c>
      <c r="ACW41" s="3" t="s">
        <v>1643</v>
      </c>
      <c r="ACX41" s="3" t="s">
        <v>1643</v>
      </c>
      <c r="ACY41" s="3" t="s">
        <v>1643</v>
      </c>
      <c r="ACZ41" s="3" t="s">
        <v>1643</v>
      </c>
      <c r="ADA41" s="5" t="s">
        <v>1643</v>
      </c>
      <c r="ADB41" s="13" t="s">
        <v>1643</v>
      </c>
      <c r="ADC41" s="8" t="s">
        <v>1643</v>
      </c>
      <c r="ADD41" s="3" t="s">
        <v>1643</v>
      </c>
      <c r="ADE41" s="3" t="s">
        <v>1643</v>
      </c>
      <c r="ADF41" s="5" t="s">
        <v>1643</v>
      </c>
      <c r="ADG41" s="13" t="s">
        <v>1643</v>
      </c>
      <c r="ADH41" s="8" t="s">
        <v>1643</v>
      </c>
      <c r="ADI41" s="3" t="s">
        <v>1643</v>
      </c>
      <c r="ADJ41" s="3" t="s">
        <v>1643</v>
      </c>
      <c r="ADK41" s="5" t="s">
        <v>1643</v>
      </c>
      <c r="ADL41" s="13" t="s">
        <v>1643</v>
      </c>
      <c r="ADM41" s="8" t="s">
        <v>1643</v>
      </c>
      <c r="ADN41" s="3" t="s">
        <v>1643</v>
      </c>
      <c r="ADO41" s="3" t="s">
        <v>1643</v>
      </c>
      <c r="ADP41" s="5" t="s">
        <v>1643</v>
      </c>
      <c r="ADQ41" s="13" t="s">
        <v>1643</v>
      </c>
      <c r="ADR41" s="3" t="s">
        <v>1643</v>
      </c>
      <c r="ADS41" s="3" t="s">
        <v>1643</v>
      </c>
      <c r="ADT41" s="3" t="s">
        <v>1643</v>
      </c>
      <c r="ADU41" s="3" t="s">
        <v>1643</v>
      </c>
      <c r="ADV41" s="3" t="s">
        <v>1643</v>
      </c>
      <c r="ADW41" s="3" t="s">
        <v>1643</v>
      </c>
      <c r="ADX41" s="3" t="s">
        <v>1643</v>
      </c>
      <c r="ADY41" s="5" t="s">
        <v>1643</v>
      </c>
      <c r="ADZ41" s="13" t="s">
        <v>1643</v>
      </c>
      <c r="AEA41" s="3" t="s">
        <v>1643</v>
      </c>
      <c r="AEB41" s="3" t="s">
        <v>1643</v>
      </c>
      <c r="AEC41" s="3" t="s">
        <v>1643</v>
      </c>
      <c r="AED41" s="3" t="s">
        <v>1643</v>
      </c>
      <c r="AEE41" s="3" t="s">
        <v>1643</v>
      </c>
      <c r="AEF41" s="5" t="s">
        <v>1643</v>
      </c>
      <c r="AEG41" s="13" t="s">
        <v>1643</v>
      </c>
      <c r="AEH41" s="3" t="s">
        <v>1643</v>
      </c>
      <c r="AEI41" s="3" t="s">
        <v>1643</v>
      </c>
      <c r="AEJ41" s="3" t="s">
        <v>1643</v>
      </c>
      <c r="AEK41" s="5" t="s">
        <v>1643</v>
      </c>
      <c r="AEL41" s="18" t="s">
        <v>1643</v>
      </c>
    </row>
    <row r="42" spans="1:818" ht="87" x14ac:dyDescent="0.35">
      <c r="A42" s="1">
        <v>45619.682986111111</v>
      </c>
      <c r="B42" s="2">
        <v>45619.690706018519</v>
      </c>
      <c r="C42" s="4">
        <v>71</v>
      </c>
      <c r="D42" s="4">
        <v>666</v>
      </c>
      <c r="E42" s="3" t="s">
        <v>1677</v>
      </c>
      <c r="F42" s="2">
        <v>45626.690777372685</v>
      </c>
      <c r="G42" s="3" t="s">
        <v>1731</v>
      </c>
      <c r="H42" s="4">
        <v>1</v>
      </c>
      <c r="I42" s="3" t="s">
        <v>1642</v>
      </c>
      <c r="J42" s="3" t="s">
        <v>1642</v>
      </c>
      <c r="K42" s="3" t="s">
        <v>1642</v>
      </c>
      <c r="L42" s="3" t="s">
        <v>1642</v>
      </c>
      <c r="M42" s="3" t="s">
        <v>1642</v>
      </c>
      <c r="N42" s="3" t="s">
        <v>1642</v>
      </c>
      <c r="O42" s="3" t="s">
        <v>110</v>
      </c>
      <c r="P42" s="3" t="s">
        <v>1643</v>
      </c>
      <c r="Q42" s="3" t="s">
        <v>1643</v>
      </c>
      <c r="R42" s="20" t="s">
        <v>110</v>
      </c>
      <c r="S42" s="127">
        <v>34</v>
      </c>
      <c r="T42" s="124"/>
      <c r="U42" s="3"/>
      <c r="V42" s="3" t="s">
        <v>22</v>
      </c>
      <c r="W42" s="3" t="s">
        <v>111</v>
      </c>
      <c r="X42" s="3" t="s">
        <v>51</v>
      </c>
      <c r="Y42" s="3" t="s">
        <v>84</v>
      </c>
      <c r="Z42" s="3" t="s">
        <v>10</v>
      </c>
      <c r="AA42" s="405">
        <v>134</v>
      </c>
      <c r="AB42" s="3" t="s">
        <v>23</v>
      </c>
      <c r="AC42" s="3" t="s">
        <v>110</v>
      </c>
      <c r="AD42" s="3" t="s">
        <v>1643</v>
      </c>
      <c r="AE42" s="13" t="s">
        <v>1643</v>
      </c>
      <c r="AF42" s="20" t="s">
        <v>1643</v>
      </c>
      <c r="AG42" s="18" t="s">
        <v>1643</v>
      </c>
      <c r="AH42" s="13"/>
      <c r="AI42" s="31"/>
      <c r="AJ42" s="13" t="s">
        <v>1643</v>
      </c>
      <c r="AK42" s="3" t="s">
        <v>1643</v>
      </c>
      <c r="AL42" s="3" t="s">
        <v>1643</v>
      </c>
      <c r="AM42" s="3" t="s">
        <v>1643</v>
      </c>
      <c r="AN42" s="3" t="s">
        <v>1643</v>
      </c>
      <c r="AO42" s="3" t="s">
        <v>1643</v>
      </c>
      <c r="AP42" s="3" t="s">
        <v>1643</v>
      </c>
      <c r="AQ42" s="3" t="s">
        <v>1643</v>
      </c>
      <c r="AR42" s="3" t="s">
        <v>1643</v>
      </c>
      <c r="AS42" s="3" t="s">
        <v>1643</v>
      </c>
      <c r="AT42" s="3" t="s">
        <v>1643</v>
      </c>
      <c r="AU42" s="3" t="s">
        <v>1643</v>
      </c>
      <c r="AV42" s="3" t="s">
        <v>1643</v>
      </c>
      <c r="AW42" s="3" t="s">
        <v>1643</v>
      </c>
      <c r="AX42" s="3" t="s">
        <v>1643</v>
      </c>
      <c r="AY42" s="3" t="s">
        <v>1643</v>
      </c>
      <c r="AZ42" s="3" t="s">
        <v>1643</v>
      </c>
      <c r="BA42" s="3" t="s">
        <v>1643</v>
      </c>
      <c r="BB42" s="3" t="s">
        <v>1643</v>
      </c>
      <c r="BC42" s="3" t="s">
        <v>1643</v>
      </c>
      <c r="BD42" s="3" t="s">
        <v>1643</v>
      </c>
      <c r="BE42" s="3" t="s">
        <v>1643</v>
      </c>
      <c r="BF42" s="3" t="s">
        <v>1643</v>
      </c>
      <c r="BG42" s="3" t="s">
        <v>1643</v>
      </c>
      <c r="BH42" s="3" t="s">
        <v>1643</v>
      </c>
      <c r="BI42" s="3" t="s">
        <v>1643</v>
      </c>
      <c r="BJ42" s="3" t="s">
        <v>1643</v>
      </c>
      <c r="BK42" s="3" t="s">
        <v>1643</v>
      </c>
      <c r="BL42" s="3" t="s">
        <v>1643</v>
      </c>
      <c r="BM42" s="3" t="s">
        <v>1643</v>
      </c>
      <c r="BN42" s="3" t="s">
        <v>1643</v>
      </c>
      <c r="BO42" s="3" t="s">
        <v>1643</v>
      </c>
      <c r="BP42" s="3" t="s">
        <v>1643</v>
      </c>
      <c r="BQ42" s="3" t="s">
        <v>1643</v>
      </c>
      <c r="BR42" s="3" t="s">
        <v>1643</v>
      </c>
      <c r="BS42" s="3" t="s">
        <v>1643</v>
      </c>
      <c r="BT42" s="3" t="s">
        <v>1643</v>
      </c>
      <c r="BU42" s="3" t="s">
        <v>1643</v>
      </c>
      <c r="BV42" s="3" t="s">
        <v>1643</v>
      </c>
      <c r="BW42" s="3" t="s">
        <v>1643</v>
      </c>
      <c r="BX42" s="3" t="s">
        <v>1643</v>
      </c>
      <c r="BY42" s="3" t="s">
        <v>1643</v>
      </c>
      <c r="BZ42" s="20" t="s">
        <v>1643</v>
      </c>
      <c r="CA42" s="8" t="s">
        <v>1643</v>
      </c>
      <c r="CB42" s="3" t="s">
        <v>1643</v>
      </c>
      <c r="CC42" s="3" t="s">
        <v>1643</v>
      </c>
      <c r="CD42" s="3" t="s">
        <v>1643</v>
      </c>
      <c r="CE42" s="3" t="s">
        <v>1643</v>
      </c>
      <c r="CF42" s="3" t="s">
        <v>1643</v>
      </c>
      <c r="CG42" s="3" t="s">
        <v>1643</v>
      </c>
      <c r="CH42" s="3" t="s">
        <v>1643</v>
      </c>
      <c r="CI42" s="3" t="s">
        <v>1643</v>
      </c>
      <c r="CJ42" s="3" t="s">
        <v>1643</v>
      </c>
      <c r="CK42" s="3" t="s">
        <v>1643</v>
      </c>
      <c r="CL42" s="3" t="s">
        <v>1643</v>
      </c>
      <c r="CM42" s="3" t="s">
        <v>1643</v>
      </c>
      <c r="CN42" s="3" t="s">
        <v>1643</v>
      </c>
      <c r="CO42" s="3" t="s">
        <v>1643</v>
      </c>
      <c r="CP42" s="5" t="s">
        <v>1643</v>
      </c>
      <c r="CQ42" s="13" t="s">
        <v>1643</v>
      </c>
      <c r="CR42" s="3" t="s">
        <v>1643</v>
      </c>
      <c r="CS42" s="3" t="s">
        <v>1643</v>
      </c>
      <c r="CT42" s="3" t="s">
        <v>1643</v>
      </c>
      <c r="CU42" s="3" t="s">
        <v>1643</v>
      </c>
      <c r="CV42" s="3" t="s">
        <v>1643</v>
      </c>
      <c r="CW42" s="3" t="s">
        <v>1643</v>
      </c>
      <c r="CX42" s="5" t="s">
        <v>1643</v>
      </c>
      <c r="CY42" s="13" t="s">
        <v>1643</v>
      </c>
      <c r="CZ42" s="3" t="s">
        <v>1643</v>
      </c>
      <c r="DA42" s="3" t="s">
        <v>1643</v>
      </c>
      <c r="DB42" s="3" t="s">
        <v>1643</v>
      </c>
      <c r="DC42" s="3" t="s">
        <v>1643</v>
      </c>
      <c r="DD42" s="3" t="s">
        <v>1643</v>
      </c>
      <c r="DE42" s="3" t="s">
        <v>1643</v>
      </c>
      <c r="DF42" s="5" t="s">
        <v>1643</v>
      </c>
      <c r="DG42" s="13" t="s">
        <v>1643</v>
      </c>
      <c r="DH42" s="3" t="s">
        <v>1643</v>
      </c>
      <c r="DI42" s="3" t="s">
        <v>1643</v>
      </c>
      <c r="DJ42" s="5" t="s">
        <v>1643</v>
      </c>
      <c r="DK42" s="13" t="s">
        <v>1643</v>
      </c>
      <c r="DL42" s="3" t="s">
        <v>1643</v>
      </c>
      <c r="DM42" s="3" t="s">
        <v>1643</v>
      </c>
      <c r="DN42" s="5" t="s">
        <v>1643</v>
      </c>
      <c r="DO42" s="13" t="s">
        <v>1643</v>
      </c>
      <c r="DP42" s="5" t="s">
        <v>1643</v>
      </c>
      <c r="DQ42" s="13" t="s">
        <v>1643</v>
      </c>
      <c r="DR42" s="3" t="s">
        <v>1643</v>
      </c>
      <c r="DS42" s="3" t="s">
        <v>1643</v>
      </c>
      <c r="DT42" s="5" t="s">
        <v>1643</v>
      </c>
      <c r="DU42" s="13" t="s">
        <v>1643</v>
      </c>
      <c r="DV42" s="3" t="s">
        <v>1643</v>
      </c>
      <c r="DW42" s="3" t="s">
        <v>1643</v>
      </c>
      <c r="DX42" s="3" t="s">
        <v>1643</v>
      </c>
      <c r="DY42" s="5" t="s">
        <v>1643</v>
      </c>
      <c r="DZ42" s="13" t="s">
        <v>1643</v>
      </c>
      <c r="EA42" s="3" t="s">
        <v>1643</v>
      </c>
      <c r="EB42" s="3" t="s">
        <v>1643</v>
      </c>
      <c r="EC42" s="3" t="s">
        <v>1643</v>
      </c>
      <c r="ED42" s="3" t="s">
        <v>1643</v>
      </c>
      <c r="EE42" s="3" t="s">
        <v>1643</v>
      </c>
      <c r="EF42" s="5" t="s">
        <v>1643</v>
      </c>
      <c r="EG42" s="13" t="s">
        <v>1643</v>
      </c>
      <c r="EH42" s="3" t="s">
        <v>1643</v>
      </c>
      <c r="EI42" s="3" t="s">
        <v>1643</v>
      </c>
      <c r="EJ42" s="3" t="s">
        <v>1643</v>
      </c>
      <c r="EK42" s="3" t="s">
        <v>1643</v>
      </c>
      <c r="EL42" s="20" t="s">
        <v>1643</v>
      </c>
      <c r="EM42" s="13" t="s">
        <v>1643</v>
      </c>
      <c r="EN42" s="3" t="s">
        <v>1643</v>
      </c>
      <c r="EO42" s="3" t="s">
        <v>1643</v>
      </c>
      <c r="EP42" s="3" t="s">
        <v>1643</v>
      </c>
      <c r="EQ42" s="3" t="s">
        <v>1643</v>
      </c>
      <c r="ER42" s="3" t="s">
        <v>1643</v>
      </c>
      <c r="ES42" s="3" t="s">
        <v>1643</v>
      </c>
      <c r="ET42" s="3" t="s">
        <v>1643</v>
      </c>
      <c r="EU42" s="3" t="s">
        <v>1643</v>
      </c>
      <c r="EV42" s="3" t="s">
        <v>1643</v>
      </c>
      <c r="EW42" s="3" t="s">
        <v>1643</v>
      </c>
      <c r="EX42" s="3" t="s">
        <v>1643</v>
      </c>
      <c r="EY42" s="3" t="s">
        <v>1643</v>
      </c>
      <c r="EZ42" s="5" t="s">
        <v>1643</v>
      </c>
      <c r="FA42" s="8" t="s">
        <v>1643</v>
      </c>
      <c r="FB42" s="3" t="s">
        <v>1643</v>
      </c>
      <c r="FC42" s="3" t="s">
        <v>1643</v>
      </c>
      <c r="FD42" s="3" t="s">
        <v>1643</v>
      </c>
      <c r="FE42" s="3" t="s">
        <v>1643</v>
      </c>
      <c r="FF42" s="3" t="s">
        <v>1643</v>
      </c>
      <c r="FG42" s="3" t="s">
        <v>1643</v>
      </c>
      <c r="FH42" s="3" t="s">
        <v>1643</v>
      </c>
      <c r="FI42" s="5" t="s">
        <v>1643</v>
      </c>
      <c r="FJ42" s="8" t="s">
        <v>1643</v>
      </c>
      <c r="FK42" s="3" t="s">
        <v>1643</v>
      </c>
      <c r="FL42" s="3" t="s">
        <v>1643</v>
      </c>
      <c r="FM42" s="5" t="s">
        <v>1643</v>
      </c>
      <c r="FN42" s="8" t="s">
        <v>1643</v>
      </c>
      <c r="FO42" s="3" t="s">
        <v>1643</v>
      </c>
      <c r="FP42" s="3" t="s">
        <v>1643</v>
      </c>
      <c r="FQ42" s="5" t="s">
        <v>1643</v>
      </c>
      <c r="FR42" s="16" t="s">
        <v>1643</v>
      </c>
      <c r="FS42" s="13" t="s">
        <v>1643</v>
      </c>
      <c r="FT42" s="3" t="s">
        <v>1643</v>
      </c>
      <c r="FU42" s="3" t="s">
        <v>1643</v>
      </c>
      <c r="FV42" s="3" t="s">
        <v>1643</v>
      </c>
      <c r="FW42" s="20" t="s">
        <v>1643</v>
      </c>
      <c r="FX42" s="13" t="s">
        <v>1643</v>
      </c>
      <c r="FY42" s="3" t="s">
        <v>1643</v>
      </c>
      <c r="FZ42" s="3" t="s">
        <v>1643</v>
      </c>
      <c r="GA42" s="3" t="s">
        <v>1643</v>
      </c>
      <c r="GB42" s="3" t="s">
        <v>1643</v>
      </c>
      <c r="GC42" s="3" t="s">
        <v>1643</v>
      </c>
      <c r="GD42" s="3" t="s">
        <v>1643</v>
      </c>
      <c r="GE42" s="3" t="s">
        <v>1643</v>
      </c>
      <c r="GF42" s="3" t="s">
        <v>1643</v>
      </c>
      <c r="GG42" s="3" t="s">
        <v>1643</v>
      </c>
      <c r="GH42" s="20" t="s">
        <v>1643</v>
      </c>
      <c r="GI42" s="18" t="s">
        <v>1643</v>
      </c>
      <c r="GJ42" s="8" t="s">
        <v>1643</v>
      </c>
      <c r="GK42" s="3" t="s">
        <v>1643</v>
      </c>
      <c r="GL42" s="3" t="s">
        <v>1643</v>
      </c>
      <c r="GM42" s="3" t="s">
        <v>1643</v>
      </c>
      <c r="GN42" s="3" t="s">
        <v>1643</v>
      </c>
      <c r="GO42" s="3" t="s">
        <v>1643</v>
      </c>
      <c r="GP42" s="3" t="s">
        <v>1643</v>
      </c>
      <c r="GQ42" s="3" t="s">
        <v>1643</v>
      </c>
      <c r="GR42" s="3" t="s">
        <v>1643</v>
      </c>
      <c r="GS42" s="20" t="s">
        <v>1643</v>
      </c>
      <c r="GT42" s="13" t="s">
        <v>1643</v>
      </c>
      <c r="GU42" s="3" t="s">
        <v>1643</v>
      </c>
      <c r="GV42" s="3" t="s">
        <v>1643</v>
      </c>
      <c r="GW42" s="3" t="s">
        <v>1643</v>
      </c>
      <c r="GX42" s="3" t="s">
        <v>1643</v>
      </c>
      <c r="GY42" s="3" t="s">
        <v>1643</v>
      </c>
      <c r="GZ42" s="3" t="s">
        <v>1643</v>
      </c>
      <c r="HA42" s="3" t="s">
        <v>1643</v>
      </c>
      <c r="HB42" s="3" t="s">
        <v>1643</v>
      </c>
      <c r="HC42" s="3" t="s">
        <v>1643</v>
      </c>
      <c r="HD42" s="3" t="s">
        <v>1643</v>
      </c>
      <c r="HE42" s="3" t="s">
        <v>1643</v>
      </c>
      <c r="HF42" s="3" t="s">
        <v>1643</v>
      </c>
      <c r="HG42" s="3" t="s">
        <v>1643</v>
      </c>
      <c r="HH42" s="3" t="s">
        <v>1643</v>
      </c>
      <c r="HI42" s="5" t="s">
        <v>1643</v>
      </c>
      <c r="HJ42" s="13" t="s">
        <v>1643</v>
      </c>
      <c r="HK42" s="3" t="s">
        <v>1643</v>
      </c>
      <c r="HL42" s="3" t="s">
        <v>1643</v>
      </c>
      <c r="HM42" s="3" t="s">
        <v>1643</v>
      </c>
      <c r="HN42" s="3" t="s">
        <v>1643</v>
      </c>
      <c r="HO42" s="3" t="s">
        <v>1643</v>
      </c>
      <c r="HP42" s="3" t="s">
        <v>1643</v>
      </c>
      <c r="HQ42" s="5" t="s">
        <v>1643</v>
      </c>
      <c r="HR42" s="13" t="s">
        <v>1643</v>
      </c>
      <c r="HS42" s="3" t="s">
        <v>1643</v>
      </c>
      <c r="HT42" s="3" t="s">
        <v>1643</v>
      </c>
      <c r="HU42" s="3" t="s">
        <v>1643</v>
      </c>
      <c r="HV42" s="3" t="s">
        <v>1643</v>
      </c>
      <c r="HW42" s="3" t="s">
        <v>1643</v>
      </c>
      <c r="HX42" s="3" t="s">
        <v>1643</v>
      </c>
      <c r="HY42" s="3" t="s">
        <v>1643</v>
      </c>
      <c r="HZ42" s="3" t="s">
        <v>1643</v>
      </c>
      <c r="IA42" s="3" t="s">
        <v>1643</v>
      </c>
      <c r="IB42" s="5" t="s">
        <v>1643</v>
      </c>
      <c r="IC42" s="13" t="s">
        <v>1643</v>
      </c>
      <c r="ID42" s="3" t="s">
        <v>1643</v>
      </c>
      <c r="IE42" s="3" t="s">
        <v>1643</v>
      </c>
      <c r="IF42" s="3" t="s">
        <v>1643</v>
      </c>
      <c r="IG42" s="3" t="s">
        <v>1643</v>
      </c>
      <c r="IH42" s="3" t="s">
        <v>1643</v>
      </c>
      <c r="II42" s="3" t="s">
        <v>1643</v>
      </c>
      <c r="IJ42" s="3" t="s">
        <v>1643</v>
      </c>
      <c r="IK42" s="3" t="s">
        <v>1643</v>
      </c>
      <c r="IL42" s="3" t="s">
        <v>1643</v>
      </c>
      <c r="IM42" s="3" t="s">
        <v>1643</v>
      </c>
      <c r="IN42" s="3" t="s">
        <v>1643</v>
      </c>
      <c r="IO42" s="3" t="s">
        <v>1643</v>
      </c>
      <c r="IP42" s="3" t="s">
        <v>1643</v>
      </c>
      <c r="IQ42" s="3" t="s">
        <v>1643</v>
      </c>
      <c r="IR42" s="3" t="s">
        <v>1643</v>
      </c>
      <c r="IS42" s="3" t="s">
        <v>1643</v>
      </c>
      <c r="IT42" s="3" t="s">
        <v>1643</v>
      </c>
      <c r="IU42" s="3" t="s">
        <v>1643</v>
      </c>
      <c r="IV42" s="3" t="s">
        <v>1643</v>
      </c>
      <c r="IW42" s="3" t="s">
        <v>1643</v>
      </c>
      <c r="IX42" s="3" t="s">
        <v>1643</v>
      </c>
      <c r="IY42" s="3" t="s">
        <v>1643</v>
      </c>
      <c r="IZ42" s="3" t="s">
        <v>1643</v>
      </c>
      <c r="JA42" s="3" t="s">
        <v>1643</v>
      </c>
      <c r="JB42" s="3" t="s">
        <v>1643</v>
      </c>
      <c r="JC42" s="3" t="s">
        <v>1643</v>
      </c>
      <c r="JD42" s="3" t="s">
        <v>1643</v>
      </c>
      <c r="JE42" s="3" t="s">
        <v>1643</v>
      </c>
      <c r="JF42" s="3" t="s">
        <v>1643</v>
      </c>
      <c r="JG42" s="3" t="s">
        <v>1643</v>
      </c>
      <c r="JH42" s="3" t="s">
        <v>1643</v>
      </c>
      <c r="JI42" s="3" t="s">
        <v>1643</v>
      </c>
      <c r="JJ42" s="3" t="s">
        <v>1643</v>
      </c>
      <c r="JK42" s="3" t="s">
        <v>1643</v>
      </c>
      <c r="JL42" s="3" t="s">
        <v>1643</v>
      </c>
      <c r="JM42" s="3" t="s">
        <v>1643</v>
      </c>
      <c r="JN42" s="3" t="s">
        <v>1643</v>
      </c>
      <c r="JO42" s="3" t="s">
        <v>1643</v>
      </c>
      <c r="JP42" s="3" t="s">
        <v>1643</v>
      </c>
      <c r="JQ42" s="3" t="s">
        <v>1643</v>
      </c>
      <c r="JR42" s="3" t="s">
        <v>1643</v>
      </c>
      <c r="JS42" s="3" t="s">
        <v>1643</v>
      </c>
      <c r="JT42" s="3" t="s">
        <v>1643</v>
      </c>
      <c r="JU42" s="3" t="s">
        <v>1643</v>
      </c>
      <c r="JV42" s="3" t="s">
        <v>1643</v>
      </c>
      <c r="JW42" s="3" t="s">
        <v>1643</v>
      </c>
      <c r="JX42" s="3" t="s">
        <v>1643</v>
      </c>
      <c r="JY42" s="3" t="s">
        <v>1643</v>
      </c>
      <c r="JZ42" s="3" t="s">
        <v>1643</v>
      </c>
      <c r="KA42" s="3" t="s">
        <v>1643</v>
      </c>
      <c r="KB42" s="3" t="s">
        <v>1643</v>
      </c>
      <c r="KC42" s="3" t="s">
        <v>1643</v>
      </c>
      <c r="KD42" s="3" t="s">
        <v>1643</v>
      </c>
      <c r="KE42" s="3" t="s">
        <v>1643</v>
      </c>
      <c r="KF42" s="3" t="s">
        <v>1643</v>
      </c>
      <c r="KG42" s="3" t="s">
        <v>1643</v>
      </c>
      <c r="KH42" s="3" t="s">
        <v>1643</v>
      </c>
      <c r="KI42" s="3" t="s">
        <v>1643</v>
      </c>
      <c r="KJ42" s="3" t="s">
        <v>1643</v>
      </c>
      <c r="KK42" s="3" t="s">
        <v>1643</v>
      </c>
      <c r="KL42" s="3" t="s">
        <v>1643</v>
      </c>
      <c r="KM42" s="3" t="s">
        <v>1643</v>
      </c>
      <c r="KN42" s="3" t="s">
        <v>1643</v>
      </c>
      <c r="KO42" s="5" t="s">
        <v>1643</v>
      </c>
      <c r="KP42" s="8" t="s">
        <v>1643</v>
      </c>
      <c r="KQ42" s="3" t="s">
        <v>1643</v>
      </c>
      <c r="KR42" s="3" t="s">
        <v>1643</v>
      </c>
      <c r="KS42" s="3" t="s">
        <v>1643</v>
      </c>
      <c r="KT42" s="3" t="s">
        <v>1643</v>
      </c>
      <c r="KU42" s="3" t="s">
        <v>1643</v>
      </c>
      <c r="KV42" s="20" t="s">
        <v>1643</v>
      </c>
      <c r="KW42" s="13" t="s">
        <v>1643</v>
      </c>
      <c r="KX42" s="3" t="s">
        <v>1643</v>
      </c>
      <c r="KY42" s="3" t="s">
        <v>1643</v>
      </c>
      <c r="KZ42" s="3" t="s">
        <v>1643</v>
      </c>
      <c r="LA42" s="3" t="s">
        <v>1643</v>
      </c>
      <c r="LB42" s="3" t="s">
        <v>1643</v>
      </c>
      <c r="LC42" s="3" t="s">
        <v>1643</v>
      </c>
      <c r="LD42" s="3" t="s">
        <v>1643</v>
      </c>
      <c r="LE42" s="3" t="s">
        <v>1643</v>
      </c>
      <c r="LF42" s="3" t="s">
        <v>1643</v>
      </c>
      <c r="LG42" s="3" t="s">
        <v>1643</v>
      </c>
      <c r="LH42" s="3" t="s">
        <v>1643</v>
      </c>
      <c r="LI42" s="3" t="s">
        <v>1643</v>
      </c>
      <c r="LJ42" s="3" t="s">
        <v>1643</v>
      </c>
      <c r="LK42" s="3" t="s">
        <v>1643</v>
      </c>
      <c r="LL42" s="3" t="s">
        <v>1643</v>
      </c>
      <c r="LM42" s="3" t="s">
        <v>1643</v>
      </c>
      <c r="LN42" s="3" t="s">
        <v>1643</v>
      </c>
      <c r="LO42" s="3" t="s">
        <v>1643</v>
      </c>
      <c r="LP42" s="3" t="s">
        <v>1643</v>
      </c>
      <c r="LQ42" s="3" t="s">
        <v>1643</v>
      </c>
      <c r="LR42" s="3" t="s">
        <v>1643</v>
      </c>
      <c r="LS42" s="3" t="s">
        <v>1643</v>
      </c>
      <c r="LT42" s="3" t="s">
        <v>1643</v>
      </c>
      <c r="LU42" s="3" t="s">
        <v>1643</v>
      </c>
      <c r="LV42" s="3" t="s">
        <v>1643</v>
      </c>
      <c r="LW42" s="3" t="s">
        <v>1643</v>
      </c>
      <c r="LX42" s="3" t="s">
        <v>1643</v>
      </c>
      <c r="LY42" s="3" t="s">
        <v>1643</v>
      </c>
      <c r="LZ42" s="3" t="s">
        <v>1643</v>
      </c>
      <c r="MA42" s="3" t="s">
        <v>1643</v>
      </c>
      <c r="MB42" s="3" t="s">
        <v>1643</v>
      </c>
      <c r="MC42" s="3" t="s">
        <v>1643</v>
      </c>
      <c r="MD42" s="3" t="s">
        <v>1643</v>
      </c>
      <c r="ME42" s="3" t="s">
        <v>1643</v>
      </c>
      <c r="MF42" s="20" t="s">
        <v>1643</v>
      </c>
      <c r="MG42" s="13"/>
      <c r="MH42" s="3"/>
      <c r="MI42" s="5"/>
      <c r="MJ42" s="18" t="s">
        <v>1643</v>
      </c>
      <c r="MK42" s="13" t="s">
        <v>1643</v>
      </c>
      <c r="ML42" s="3" t="s">
        <v>1643</v>
      </c>
      <c r="MM42" s="3" t="s">
        <v>1643</v>
      </c>
      <c r="MN42" s="3" t="s">
        <v>1643</v>
      </c>
      <c r="MO42" s="3" t="s">
        <v>1643</v>
      </c>
      <c r="MP42" s="3" t="s">
        <v>1643</v>
      </c>
      <c r="MQ42" s="3" t="s">
        <v>1643</v>
      </c>
      <c r="MR42" s="3" t="s">
        <v>1643</v>
      </c>
      <c r="MS42" s="3" t="s">
        <v>1643</v>
      </c>
      <c r="MT42" s="5" t="s">
        <v>1643</v>
      </c>
      <c r="MU42" s="8" t="s">
        <v>1643</v>
      </c>
      <c r="MV42" s="3" t="s">
        <v>1643</v>
      </c>
      <c r="MW42" s="3" t="s">
        <v>1643</v>
      </c>
      <c r="MX42" s="3" t="s">
        <v>1643</v>
      </c>
      <c r="MY42" s="20" t="s">
        <v>1643</v>
      </c>
      <c r="MZ42" s="13" t="s">
        <v>1643</v>
      </c>
      <c r="NA42" s="5" t="s">
        <v>1643</v>
      </c>
      <c r="NB42" s="13" t="s">
        <v>1643</v>
      </c>
      <c r="NC42" s="5" t="s">
        <v>1643</v>
      </c>
      <c r="ND42" s="13" t="s">
        <v>1643</v>
      </c>
      <c r="NE42" s="3" t="s">
        <v>1643</v>
      </c>
      <c r="NF42" s="3" t="s">
        <v>1643</v>
      </c>
      <c r="NG42" s="3" t="s">
        <v>1643</v>
      </c>
      <c r="NH42" s="3" t="s">
        <v>1643</v>
      </c>
      <c r="NI42" s="5" t="s">
        <v>1643</v>
      </c>
      <c r="NJ42" s="13" t="s">
        <v>1643</v>
      </c>
      <c r="NK42" s="3"/>
      <c r="NL42" s="3" t="s">
        <v>1643</v>
      </c>
      <c r="NM42" s="3" t="s">
        <v>1643</v>
      </c>
      <c r="NN42" s="3" t="s">
        <v>1643</v>
      </c>
      <c r="NO42" s="3" t="s">
        <v>1643</v>
      </c>
      <c r="NP42" s="3" t="s">
        <v>1643</v>
      </c>
      <c r="NQ42" s="5" t="s">
        <v>1643</v>
      </c>
      <c r="NR42" s="8" t="s">
        <v>1643</v>
      </c>
      <c r="NS42" s="8" t="s">
        <v>1643</v>
      </c>
      <c r="NT42" s="3" t="s">
        <v>1643</v>
      </c>
      <c r="NU42" s="3" t="s">
        <v>1643</v>
      </c>
      <c r="NV42" s="3" t="s">
        <v>1643</v>
      </c>
      <c r="NW42" s="3" t="s">
        <v>1643</v>
      </c>
      <c r="NX42" s="5" t="s">
        <v>1643</v>
      </c>
      <c r="NY42" s="13" t="s">
        <v>1643</v>
      </c>
      <c r="NZ42" s="8" t="s">
        <v>1643</v>
      </c>
      <c r="OA42" s="3" t="s">
        <v>1643</v>
      </c>
      <c r="OB42" s="3" t="s">
        <v>1643</v>
      </c>
      <c r="OC42" s="3" t="s">
        <v>1643</v>
      </c>
      <c r="OD42" s="3" t="s">
        <v>1643</v>
      </c>
      <c r="OE42" s="5" t="s">
        <v>1643</v>
      </c>
      <c r="OF42" s="13" t="s">
        <v>1643</v>
      </c>
      <c r="OG42" s="8" t="s">
        <v>1643</v>
      </c>
      <c r="OH42" s="3" t="s">
        <v>1643</v>
      </c>
      <c r="OI42" s="3" t="s">
        <v>1643</v>
      </c>
      <c r="OJ42" s="3" t="s">
        <v>1643</v>
      </c>
      <c r="OK42" s="3" t="s">
        <v>1643</v>
      </c>
      <c r="OL42" s="20" t="s">
        <v>1643</v>
      </c>
      <c r="OM42" s="13" t="s">
        <v>1643</v>
      </c>
      <c r="ON42" s="3" t="s">
        <v>1643</v>
      </c>
      <c r="OO42" s="3" t="s">
        <v>1643</v>
      </c>
      <c r="OP42" s="3" t="s">
        <v>1643</v>
      </c>
      <c r="OQ42" s="3" t="s">
        <v>1643</v>
      </c>
      <c r="OR42" s="3" t="s">
        <v>1643</v>
      </c>
      <c r="OS42" s="3" t="s">
        <v>1643</v>
      </c>
      <c r="OT42" s="3" t="s">
        <v>1643</v>
      </c>
      <c r="OU42" s="20" t="s">
        <v>1643</v>
      </c>
      <c r="OV42" s="13" t="s">
        <v>1643</v>
      </c>
      <c r="OW42" s="3"/>
      <c r="OX42" s="3" t="s">
        <v>1643</v>
      </c>
      <c r="OY42" s="3" t="s">
        <v>1643</v>
      </c>
      <c r="OZ42" s="3" t="s">
        <v>1643</v>
      </c>
      <c r="PA42" s="5" t="s">
        <v>1643</v>
      </c>
      <c r="PB42" s="8" t="s">
        <v>1643</v>
      </c>
      <c r="PC42" s="8" t="s">
        <v>1643</v>
      </c>
      <c r="PD42" s="3" t="s">
        <v>1643</v>
      </c>
      <c r="PE42" s="3" t="s">
        <v>1643</v>
      </c>
      <c r="PF42" s="5" t="s">
        <v>1643</v>
      </c>
      <c r="PG42" s="13" t="s">
        <v>1643</v>
      </c>
      <c r="PH42" s="3" t="s">
        <v>1643</v>
      </c>
      <c r="PI42" s="3" t="s">
        <v>1643</v>
      </c>
      <c r="PJ42" s="3" t="s">
        <v>1643</v>
      </c>
      <c r="PK42" s="3" t="s">
        <v>1643</v>
      </c>
      <c r="PL42" s="3" t="s">
        <v>1643</v>
      </c>
      <c r="PM42" s="3" t="s">
        <v>1643</v>
      </c>
      <c r="PN42" s="3" t="s">
        <v>1643</v>
      </c>
      <c r="PO42" s="20" t="s">
        <v>1643</v>
      </c>
      <c r="PP42" s="13" t="s">
        <v>1643</v>
      </c>
      <c r="PQ42" s="3" t="s">
        <v>1643</v>
      </c>
      <c r="PR42" s="3" t="s">
        <v>1643</v>
      </c>
      <c r="PS42" s="3" t="s">
        <v>1643</v>
      </c>
      <c r="PT42" s="3" t="s">
        <v>1643</v>
      </c>
      <c r="PU42" s="5" t="s">
        <v>1643</v>
      </c>
      <c r="PV42" s="13" t="s">
        <v>1643</v>
      </c>
      <c r="PW42" s="3" t="s">
        <v>1643</v>
      </c>
      <c r="PX42" s="3" t="s">
        <v>1643</v>
      </c>
      <c r="PY42" s="3" t="s">
        <v>1643</v>
      </c>
      <c r="PZ42" s="5" t="s">
        <v>1643</v>
      </c>
      <c r="QA42" s="13" t="s">
        <v>1643</v>
      </c>
      <c r="QB42" s="3" t="s">
        <v>1643</v>
      </c>
      <c r="QC42" s="3" t="s">
        <v>1643</v>
      </c>
      <c r="QD42" s="3" t="s">
        <v>1643</v>
      </c>
      <c r="QE42" s="3" t="s">
        <v>1643</v>
      </c>
      <c r="QF42" s="3" t="s">
        <v>1643</v>
      </c>
      <c r="QG42" s="3" t="s">
        <v>1643</v>
      </c>
      <c r="QH42" s="3" t="s">
        <v>1643</v>
      </c>
      <c r="QI42" s="5" t="s">
        <v>1643</v>
      </c>
      <c r="QJ42" s="13" t="s">
        <v>1643</v>
      </c>
      <c r="QK42" s="3" t="s">
        <v>1643</v>
      </c>
      <c r="QL42" s="3" t="s">
        <v>1643</v>
      </c>
      <c r="QM42" s="3" t="s">
        <v>1643</v>
      </c>
      <c r="QN42" s="3" t="s">
        <v>1643</v>
      </c>
      <c r="QO42" s="3" t="s">
        <v>1643</v>
      </c>
      <c r="QP42" s="20" t="s">
        <v>1643</v>
      </c>
      <c r="QQ42" s="13" t="s">
        <v>1643</v>
      </c>
      <c r="QR42" s="3" t="s">
        <v>1643</v>
      </c>
      <c r="QS42" s="3" t="s">
        <v>1643</v>
      </c>
      <c r="QT42" s="3" t="s">
        <v>1643</v>
      </c>
      <c r="QU42" s="20" t="s">
        <v>1643</v>
      </c>
      <c r="QV42" s="16" t="s">
        <v>1643</v>
      </c>
      <c r="QW42" s="13" t="s">
        <v>1643</v>
      </c>
      <c r="QX42" s="3" t="s">
        <v>1643</v>
      </c>
      <c r="QY42" s="3" t="s">
        <v>1643</v>
      </c>
      <c r="QZ42" s="3" t="s">
        <v>1643</v>
      </c>
      <c r="RA42" s="3" t="s">
        <v>1643</v>
      </c>
      <c r="RB42" s="3" t="s">
        <v>1643</v>
      </c>
      <c r="RC42" s="3" t="s">
        <v>1643</v>
      </c>
      <c r="RD42" s="3" t="s">
        <v>1643</v>
      </c>
      <c r="RE42" s="3" t="s">
        <v>1643</v>
      </c>
      <c r="RF42" s="3" t="s">
        <v>1643</v>
      </c>
      <c r="RG42" s="3" t="s">
        <v>1643</v>
      </c>
      <c r="RH42" s="3" t="s">
        <v>1643</v>
      </c>
      <c r="RI42" s="3" t="s">
        <v>1643</v>
      </c>
      <c r="RJ42" s="3" t="s">
        <v>1643</v>
      </c>
      <c r="RK42" s="3" t="s">
        <v>1643</v>
      </c>
      <c r="RL42" s="3" t="s">
        <v>1643</v>
      </c>
      <c r="RM42" s="3" t="s">
        <v>1643</v>
      </c>
      <c r="RN42" s="3" t="s">
        <v>1643</v>
      </c>
      <c r="RO42" s="3" t="s">
        <v>1643</v>
      </c>
      <c r="RP42" s="3" t="s">
        <v>1643</v>
      </c>
      <c r="RQ42" s="3" t="s">
        <v>1643</v>
      </c>
      <c r="RR42" s="3" t="s">
        <v>1643</v>
      </c>
      <c r="RS42" s="3" t="s">
        <v>1643</v>
      </c>
      <c r="RT42" s="3" t="s">
        <v>1643</v>
      </c>
      <c r="RU42" s="3" t="s">
        <v>1643</v>
      </c>
      <c r="RV42" s="3" t="s">
        <v>1643</v>
      </c>
      <c r="RW42" s="3" t="s">
        <v>1643</v>
      </c>
      <c r="RX42" s="3" t="s">
        <v>1643</v>
      </c>
      <c r="RY42" s="3" t="s">
        <v>1643</v>
      </c>
      <c r="RZ42" s="3" t="s">
        <v>1643</v>
      </c>
      <c r="SA42" s="3" t="s">
        <v>1643</v>
      </c>
      <c r="SB42" s="3" t="s">
        <v>1643</v>
      </c>
      <c r="SC42" s="3" t="s">
        <v>1643</v>
      </c>
      <c r="SD42" s="3" t="s">
        <v>1643</v>
      </c>
      <c r="SE42" s="3" t="s">
        <v>1643</v>
      </c>
      <c r="SF42" s="3" t="s">
        <v>1643</v>
      </c>
      <c r="SG42" s="3" t="s">
        <v>1643</v>
      </c>
      <c r="SH42" s="3" t="s">
        <v>1643</v>
      </c>
      <c r="SI42" s="3" t="s">
        <v>1643</v>
      </c>
      <c r="SJ42" s="3" t="s">
        <v>1643</v>
      </c>
      <c r="SK42" s="3" t="s">
        <v>1643</v>
      </c>
      <c r="SL42" s="3" t="s">
        <v>1643</v>
      </c>
      <c r="SM42" s="3" t="s">
        <v>1643</v>
      </c>
      <c r="SN42" s="3" t="s">
        <v>1643</v>
      </c>
      <c r="SO42" s="3" t="s">
        <v>1643</v>
      </c>
      <c r="SP42" s="20" t="s">
        <v>1643</v>
      </c>
      <c r="SQ42" s="13" t="s">
        <v>1643</v>
      </c>
      <c r="SR42" s="3" t="s">
        <v>1643</v>
      </c>
      <c r="SS42" s="3" t="s">
        <v>1643</v>
      </c>
      <c r="ST42" s="3" t="s">
        <v>1643</v>
      </c>
      <c r="SU42" s="3" t="s">
        <v>1643</v>
      </c>
      <c r="SV42" s="3" t="s">
        <v>1643</v>
      </c>
      <c r="SW42" s="3" t="s">
        <v>1643</v>
      </c>
      <c r="SX42" s="20" t="s">
        <v>1643</v>
      </c>
      <c r="SY42" s="13" t="s">
        <v>1643</v>
      </c>
      <c r="SZ42" s="3" t="s">
        <v>1643</v>
      </c>
      <c r="TA42" s="3" t="s">
        <v>1643</v>
      </c>
      <c r="TB42" s="3" t="s">
        <v>1643</v>
      </c>
      <c r="TC42" s="3" t="s">
        <v>1643</v>
      </c>
      <c r="TD42" s="3" t="s">
        <v>1643</v>
      </c>
      <c r="TE42" s="20" t="s">
        <v>1643</v>
      </c>
      <c r="TF42" s="13" t="s">
        <v>1643</v>
      </c>
      <c r="TG42" s="3" t="s">
        <v>1643</v>
      </c>
      <c r="TH42" s="3" t="s">
        <v>1643</v>
      </c>
      <c r="TI42" s="3" t="s">
        <v>1643</v>
      </c>
      <c r="TJ42" s="3" t="s">
        <v>1643</v>
      </c>
      <c r="TK42" s="3" t="s">
        <v>1643</v>
      </c>
      <c r="TL42" s="3" t="s">
        <v>1643</v>
      </c>
      <c r="TM42" s="3" t="s">
        <v>1643</v>
      </c>
      <c r="TN42" s="3" t="s">
        <v>1643</v>
      </c>
      <c r="TO42" s="3" t="s">
        <v>1643</v>
      </c>
      <c r="TP42" s="3" t="s">
        <v>1643</v>
      </c>
      <c r="TQ42" s="20" t="s">
        <v>1643</v>
      </c>
      <c r="TR42" s="13" t="s">
        <v>110</v>
      </c>
      <c r="TS42" s="3" t="s">
        <v>1643</v>
      </c>
      <c r="TT42" s="5" t="s">
        <v>110</v>
      </c>
      <c r="TU42" s="13" t="s">
        <v>131</v>
      </c>
      <c r="TV42" s="3" t="s">
        <v>129</v>
      </c>
      <c r="TW42" s="3" t="s">
        <v>131</v>
      </c>
      <c r="TX42" s="3" t="s">
        <v>131</v>
      </c>
      <c r="TY42" s="3" t="s">
        <v>132</v>
      </c>
      <c r="TZ42" s="3" t="s">
        <v>131</v>
      </c>
      <c r="UA42" s="3" t="s">
        <v>130</v>
      </c>
      <c r="UB42" s="3" t="s">
        <v>131</v>
      </c>
      <c r="UC42" s="3" t="s">
        <v>129</v>
      </c>
      <c r="UD42" s="3" t="s">
        <v>127</v>
      </c>
      <c r="UE42" s="3" t="s">
        <v>127</v>
      </c>
      <c r="UF42" s="3" t="s">
        <v>127</v>
      </c>
      <c r="UG42" s="3" t="s">
        <v>127</v>
      </c>
      <c r="UH42" s="3" t="s">
        <v>129</v>
      </c>
      <c r="UI42" s="3" t="s">
        <v>129</v>
      </c>
      <c r="UJ42" s="5" t="s">
        <v>1643</v>
      </c>
      <c r="UK42" s="13" t="s">
        <v>196</v>
      </c>
      <c r="UL42" s="3" t="s">
        <v>198</v>
      </c>
      <c r="UM42" s="3" t="s">
        <v>200</v>
      </c>
      <c r="UN42" s="3" t="s">
        <v>1643</v>
      </c>
      <c r="UO42" s="3" t="s">
        <v>1643</v>
      </c>
      <c r="UP42" s="3" t="s">
        <v>1643</v>
      </c>
      <c r="UQ42" s="3" t="s">
        <v>1643</v>
      </c>
      <c r="UR42" s="5" t="s">
        <v>1643</v>
      </c>
      <c r="US42" s="13" t="s">
        <v>231</v>
      </c>
      <c r="UT42" s="3" t="s">
        <v>232</v>
      </c>
      <c r="UU42" s="3" t="s">
        <v>233</v>
      </c>
      <c r="UV42" s="3" t="s">
        <v>1643</v>
      </c>
      <c r="UW42" s="3" t="s">
        <v>235</v>
      </c>
      <c r="UX42" s="3" t="s">
        <v>1643</v>
      </c>
      <c r="UY42" s="3" t="s">
        <v>1643</v>
      </c>
      <c r="UZ42" s="5" t="s">
        <v>1643</v>
      </c>
      <c r="VA42" s="13" t="s">
        <v>1643</v>
      </c>
      <c r="VB42" s="3" t="s">
        <v>1643</v>
      </c>
      <c r="VC42" s="3" t="s">
        <v>1643</v>
      </c>
      <c r="VD42" s="3" t="s">
        <v>1643</v>
      </c>
      <c r="VE42" s="3" t="s">
        <v>1643</v>
      </c>
      <c r="VF42" s="3" t="s">
        <v>1643</v>
      </c>
      <c r="VG42" s="3" t="s">
        <v>1643</v>
      </c>
      <c r="VH42" s="3" t="s">
        <v>1643</v>
      </c>
      <c r="VI42" s="3" t="s">
        <v>1643</v>
      </c>
      <c r="VJ42" s="3" t="s">
        <v>1643</v>
      </c>
      <c r="VK42" s="3" t="s">
        <v>1643</v>
      </c>
      <c r="VL42" s="3" t="s">
        <v>1643</v>
      </c>
      <c r="VM42" s="3" t="s">
        <v>1643</v>
      </c>
      <c r="VN42" s="3" t="s">
        <v>1643</v>
      </c>
      <c r="VO42" s="3" t="s">
        <v>1643</v>
      </c>
      <c r="VP42" s="3" t="s">
        <v>1643</v>
      </c>
      <c r="VQ42" s="3" t="s">
        <v>1643</v>
      </c>
      <c r="VR42" s="3" t="s">
        <v>1643</v>
      </c>
      <c r="VS42" s="3" t="s">
        <v>1643</v>
      </c>
      <c r="VT42" s="3" t="s">
        <v>1643</v>
      </c>
      <c r="VU42" s="3" t="s">
        <v>1643</v>
      </c>
      <c r="VV42" s="3" t="s">
        <v>1643</v>
      </c>
      <c r="VW42" s="3" t="s">
        <v>1643</v>
      </c>
      <c r="VX42" s="3" t="s">
        <v>1643</v>
      </c>
      <c r="VY42" s="3" t="s">
        <v>1643</v>
      </c>
      <c r="VZ42" s="3" t="s">
        <v>1643</v>
      </c>
      <c r="WA42" s="3" t="s">
        <v>1643</v>
      </c>
      <c r="WB42" s="3" t="s">
        <v>1643</v>
      </c>
      <c r="WC42" s="3" t="s">
        <v>1643</v>
      </c>
      <c r="WD42" s="3" t="s">
        <v>1643</v>
      </c>
      <c r="WE42" s="3" t="s">
        <v>1643</v>
      </c>
      <c r="WF42" s="3" t="s">
        <v>1643</v>
      </c>
      <c r="WG42" s="3" t="s">
        <v>1643</v>
      </c>
      <c r="WH42" s="3" t="s">
        <v>1643</v>
      </c>
      <c r="WI42" s="3" t="s">
        <v>1643</v>
      </c>
      <c r="WJ42" s="3" t="s">
        <v>1643</v>
      </c>
      <c r="WK42" s="3" t="s">
        <v>1643</v>
      </c>
      <c r="WL42" s="3" t="s">
        <v>1643</v>
      </c>
      <c r="WM42" s="3" t="s">
        <v>1643</v>
      </c>
      <c r="WN42" s="3" t="s">
        <v>1643</v>
      </c>
      <c r="WO42" s="3" t="s">
        <v>1643</v>
      </c>
      <c r="WP42" s="3" t="s">
        <v>1643</v>
      </c>
      <c r="WQ42" s="3" t="s">
        <v>1643</v>
      </c>
      <c r="WR42" s="3" t="s">
        <v>1643</v>
      </c>
      <c r="WS42" s="3" t="s">
        <v>1643</v>
      </c>
      <c r="WT42" s="3" t="s">
        <v>1643</v>
      </c>
      <c r="WU42" s="3" t="s">
        <v>1643</v>
      </c>
      <c r="WV42" s="3" t="s">
        <v>1643</v>
      </c>
      <c r="WW42" s="3" t="s">
        <v>1643</v>
      </c>
      <c r="WX42" s="3" t="s">
        <v>1643</v>
      </c>
      <c r="WY42" s="3" t="s">
        <v>1643</v>
      </c>
      <c r="WZ42" s="3" t="s">
        <v>1643</v>
      </c>
      <c r="XA42" s="3" t="s">
        <v>1643</v>
      </c>
      <c r="XB42" s="3" t="s">
        <v>1643</v>
      </c>
      <c r="XC42" s="3" t="s">
        <v>1643</v>
      </c>
      <c r="XD42" s="3" t="s">
        <v>1643</v>
      </c>
      <c r="XE42" s="3" t="s">
        <v>1643</v>
      </c>
      <c r="XF42" s="3" t="s">
        <v>1643</v>
      </c>
      <c r="XG42" s="3" t="s">
        <v>1643</v>
      </c>
      <c r="XH42" s="3" t="s">
        <v>1643</v>
      </c>
      <c r="XI42" s="3" t="s">
        <v>1643</v>
      </c>
      <c r="XJ42" s="3" t="s">
        <v>1643</v>
      </c>
      <c r="XK42" s="3" t="s">
        <v>1643</v>
      </c>
      <c r="XL42" s="3" t="s">
        <v>1643</v>
      </c>
      <c r="XM42" s="5" t="s">
        <v>1643</v>
      </c>
      <c r="XN42" s="13" t="s">
        <v>1643</v>
      </c>
      <c r="XO42" s="3" t="s">
        <v>1643</v>
      </c>
      <c r="XP42" s="3" t="s">
        <v>1643</v>
      </c>
      <c r="XQ42" s="3" t="s">
        <v>1643</v>
      </c>
      <c r="XR42" s="3" t="s">
        <v>1643</v>
      </c>
      <c r="XS42" s="3" t="s">
        <v>1643</v>
      </c>
      <c r="XT42" s="5" t="s">
        <v>1643</v>
      </c>
      <c r="XU42" s="13" t="s">
        <v>1643</v>
      </c>
      <c r="XV42" s="3" t="s">
        <v>1643</v>
      </c>
      <c r="XW42" s="3" t="s">
        <v>1643</v>
      </c>
      <c r="XX42" s="3" t="s">
        <v>1643</v>
      </c>
      <c r="XY42" s="3" t="s">
        <v>1643</v>
      </c>
      <c r="XZ42" s="3" t="s">
        <v>1643</v>
      </c>
      <c r="YA42" s="3" t="s">
        <v>1643</v>
      </c>
      <c r="YB42" s="3" t="s">
        <v>1643</v>
      </c>
      <c r="YC42" s="3" t="s">
        <v>1643</v>
      </c>
      <c r="YD42" s="3" t="s">
        <v>1643</v>
      </c>
      <c r="YE42" s="3" t="s">
        <v>1643</v>
      </c>
      <c r="YF42" s="3" t="s">
        <v>1643</v>
      </c>
      <c r="YG42" s="3" t="s">
        <v>1643</v>
      </c>
      <c r="YH42" s="3" t="s">
        <v>1643</v>
      </c>
      <c r="YI42" s="3" t="s">
        <v>1643</v>
      </c>
      <c r="YJ42" s="3" t="s">
        <v>1643</v>
      </c>
      <c r="YK42" s="3" t="s">
        <v>1643</v>
      </c>
      <c r="YL42" s="3" t="s">
        <v>1643</v>
      </c>
      <c r="YM42" s="3" t="s">
        <v>1643</v>
      </c>
      <c r="YN42" s="3" t="s">
        <v>1643</v>
      </c>
      <c r="YO42" s="3" t="s">
        <v>1643</v>
      </c>
      <c r="YP42" s="3" t="s">
        <v>1643</v>
      </c>
      <c r="YQ42" s="3" t="s">
        <v>1643</v>
      </c>
      <c r="YR42" s="3" t="s">
        <v>1643</v>
      </c>
      <c r="YS42" s="3" t="s">
        <v>1643</v>
      </c>
      <c r="YT42" s="3" t="s">
        <v>1643</v>
      </c>
      <c r="YU42" s="3" t="s">
        <v>1643</v>
      </c>
      <c r="YV42" s="3" t="s">
        <v>1643</v>
      </c>
      <c r="YW42" s="3" t="s">
        <v>1643</v>
      </c>
      <c r="YX42" s="3" t="s">
        <v>1643</v>
      </c>
      <c r="YY42" s="3" t="s">
        <v>1643</v>
      </c>
      <c r="YZ42" s="3" t="s">
        <v>1643</v>
      </c>
      <c r="ZA42" s="3" t="s">
        <v>1643</v>
      </c>
      <c r="ZB42" s="3" t="s">
        <v>1643</v>
      </c>
      <c r="ZC42" s="3" t="s">
        <v>1643</v>
      </c>
      <c r="ZD42" s="5" t="s">
        <v>1643</v>
      </c>
      <c r="ZE42" s="13"/>
      <c r="ZF42" s="3"/>
      <c r="ZG42" s="5"/>
      <c r="ZH42" s="18" t="s">
        <v>1643</v>
      </c>
      <c r="ZI42" s="13" t="s">
        <v>1643</v>
      </c>
      <c r="ZJ42" s="3" t="s">
        <v>1643</v>
      </c>
      <c r="ZK42" s="3" t="s">
        <v>1643</v>
      </c>
      <c r="ZL42" s="3" t="s">
        <v>1643</v>
      </c>
      <c r="ZM42" s="3" t="s">
        <v>1643</v>
      </c>
      <c r="ZN42" s="3" t="s">
        <v>1643</v>
      </c>
      <c r="ZO42" s="3" t="s">
        <v>1643</v>
      </c>
      <c r="ZP42" s="3" t="s">
        <v>1643</v>
      </c>
      <c r="ZQ42" s="3" t="s">
        <v>1643</v>
      </c>
      <c r="ZR42" s="5" t="s">
        <v>1643</v>
      </c>
      <c r="ZS42" s="13" t="s">
        <v>1643</v>
      </c>
      <c r="ZT42" s="3" t="s">
        <v>1643</v>
      </c>
      <c r="ZU42" s="3" t="s">
        <v>1643</v>
      </c>
      <c r="ZV42" s="3" t="s">
        <v>1643</v>
      </c>
      <c r="ZW42" s="3" t="s">
        <v>1643</v>
      </c>
      <c r="ZX42" s="3" t="s">
        <v>1643</v>
      </c>
      <c r="ZY42" s="3" t="s">
        <v>1643</v>
      </c>
      <c r="ZZ42" s="3" t="s">
        <v>1643</v>
      </c>
      <c r="AAA42" s="5" t="s">
        <v>1643</v>
      </c>
      <c r="AAB42" s="13" t="s">
        <v>1643</v>
      </c>
      <c r="AAC42" s="5" t="s">
        <v>1643</v>
      </c>
      <c r="AAD42" s="13" t="s">
        <v>1643</v>
      </c>
      <c r="AAE42" s="3" t="s">
        <v>1643</v>
      </c>
      <c r="AAF42" s="3" t="s">
        <v>1643</v>
      </c>
      <c r="AAG42" s="3" t="s">
        <v>1643</v>
      </c>
      <c r="AAH42" s="3" t="s">
        <v>1643</v>
      </c>
      <c r="AAI42" s="3" t="s">
        <v>1643</v>
      </c>
      <c r="AAJ42" s="5" t="s">
        <v>1643</v>
      </c>
      <c r="AAK42" s="13" t="s">
        <v>1643</v>
      </c>
      <c r="AAL42" s="13" t="s">
        <v>1643</v>
      </c>
      <c r="AAM42" s="3" t="s">
        <v>1643</v>
      </c>
      <c r="AAN42" s="3" t="s">
        <v>1643</v>
      </c>
      <c r="AAO42" s="3" t="s">
        <v>1643</v>
      </c>
      <c r="AAP42" s="3" t="s">
        <v>1643</v>
      </c>
      <c r="AAQ42" s="20"/>
      <c r="AAR42" s="5" t="s">
        <v>1643</v>
      </c>
      <c r="AAS42" s="13" t="s">
        <v>1643</v>
      </c>
      <c r="AAT42" s="3" t="s">
        <v>1643</v>
      </c>
      <c r="AAU42" s="3" t="s">
        <v>1643</v>
      </c>
      <c r="AAV42" s="3" t="s">
        <v>1643</v>
      </c>
      <c r="AAW42" s="3" t="s">
        <v>1643</v>
      </c>
      <c r="AAX42" s="3" t="s">
        <v>1643</v>
      </c>
      <c r="AAY42" s="5" t="s">
        <v>1643</v>
      </c>
      <c r="AAZ42" s="13" t="s">
        <v>1643</v>
      </c>
      <c r="ABA42" s="3" t="s">
        <v>1643</v>
      </c>
      <c r="ABB42" s="3" t="s">
        <v>1643</v>
      </c>
      <c r="ABC42" s="3" t="s">
        <v>1643</v>
      </c>
      <c r="ABD42" s="3" t="s">
        <v>1643</v>
      </c>
      <c r="ABE42" s="3" t="s">
        <v>1643</v>
      </c>
      <c r="ABF42" s="5" t="s">
        <v>1643</v>
      </c>
      <c r="ABG42" s="13" t="s">
        <v>1643</v>
      </c>
      <c r="ABH42" s="3" t="s">
        <v>1643</v>
      </c>
      <c r="ABI42" s="3" t="s">
        <v>1643</v>
      </c>
      <c r="ABJ42" s="3" t="s">
        <v>1643</v>
      </c>
      <c r="ABK42" s="3" t="s">
        <v>1643</v>
      </c>
      <c r="ABL42" s="3" t="s">
        <v>1643</v>
      </c>
      <c r="ABM42" s="5" t="s">
        <v>1643</v>
      </c>
      <c r="ABN42" s="13" t="s">
        <v>1643</v>
      </c>
      <c r="ABO42" s="3" t="s">
        <v>1643</v>
      </c>
      <c r="ABP42" s="3" t="s">
        <v>1643</v>
      </c>
      <c r="ABQ42" s="3" t="s">
        <v>1643</v>
      </c>
      <c r="ABR42" s="3" t="s">
        <v>1643</v>
      </c>
      <c r="ABS42" s="3" t="s">
        <v>1643</v>
      </c>
      <c r="ABT42" s="3" t="s">
        <v>1643</v>
      </c>
      <c r="ABU42" s="3" t="s">
        <v>1643</v>
      </c>
      <c r="ABV42" s="5" t="s">
        <v>1643</v>
      </c>
      <c r="ABW42" s="13" t="s">
        <v>1643</v>
      </c>
      <c r="ABX42" s="3" t="s">
        <v>1643</v>
      </c>
      <c r="ABY42" s="3" t="s">
        <v>1643</v>
      </c>
      <c r="ABZ42" s="3" t="s">
        <v>1643</v>
      </c>
      <c r="ACA42" s="3" t="s">
        <v>1643</v>
      </c>
      <c r="ACB42" s="5" t="s">
        <v>1643</v>
      </c>
      <c r="ACC42" s="13" t="s">
        <v>1643</v>
      </c>
      <c r="ACD42" s="3" t="s">
        <v>1643</v>
      </c>
      <c r="ACE42" s="3" t="s">
        <v>1643</v>
      </c>
      <c r="ACF42" s="3" t="s">
        <v>1643</v>
      </c>
      <c r="ACG42" s="5"/>
      <c r="ACH42" s="13" t="s">
        <v>1643</v>
      </c>
      <c r="ACI42" s="3" t="s">
        <v>1643</v>
      </c>
      <c r="ACJ42" s="3" t="s">
        <v>1643</v>
      </c>
      <c r="ACK42" s="3" t="s">
        <v>1643</v>
      </c>
      <c r="ACL42" s="5" t="s">
        <v>1643</v>
      </c>
      <c r="ACM42" s="13" t="s">
        <v>1643</v>
      </c>
      <c r="ACN42" s="3" t="s">
        <v>1643</v>
      </c>
      <c r="ACO42" s="3" t="s">
        <v>1643</v>
      </c>
      <c r="ACP42" s="3" t="s">
        <v>1643</v>
      </c>
      <c r="ACQ42" s="3" t="s">
        <v>1643</v>
      </c>
      <c r="ACR42" s="3" t="s">
        <v>1643</v>
      </c>
      <c r="ACS42" s="3" t="s">
        <v>1643</v>
      </c>
      <c r="ACT42" s="3" t="s">
        <v>1643</v>
      </c>
      <c r="ACU42" s="20" t="s">
        <v>1643</v>
      </c>
      <c r="ACV42" s="13" t="s">
        <v>1643</v>
      </c>
      <c r="ACW42" s="3" t="s">
        <v>1643</v>
      </c>
      <c r="ACX42" s="3" t="s">
        <v>1643</v>
      </c>
      <c r="ACY42" s="3" t="s">
        <v>1643</v>
      </c>
      <c r="ACZ42" s="3" t="s">
        <v>1643</v>
      </c>
      <c r="ADA42" s="5" t="s">
        <v>1643</v>
      </c>
      <c r="ADB42" s="13" t="s">
        <v>1643</v>
      </c>
      <c r="ADC42" s="8" t="s">
        <v>1643</v>
      </c>
      <c r="ADD42" s="3" t="s">
        <v>1643</v>
      </c>
      <c r="ADE42" s="3" t="s">
        <v>1643</v>
      </c>
      <c r="ADF42" s="5" t="s">
        <v>1643</v>
      </c>
      <c r="ADG42" s="13" t="s">
        <v>1643</v>
      </c>
      <c r="ADH42" s="8" t="s">
        <v>1643</v>
      </c>
      <c r="ADI42" s="3" t="s">
        <v>1643</v>
      </c>
      <c r="ADJ42" s="3" t="s">
        <v>1643</v>
      </c>
      <c r="ADK42" s="5" t="s">
        <v>1643</v>
      </c>
      <c r="ADL42" s="13" t="s">
        <v>1643</v>
      </c>
      <c r="ADM42" s="8" t="s">
        <v>1643</v>
      </c>
      <c r="ADN42" s="3" t="s">
        <v>1643</v>
      </c>
      <c r="ADO42" s="3" t="s">
        <v>1643</v>
      </c>
      <c r="ADP42" s="5" t="s">
        <v>1643</v>
      </c>
      <c r="ADQ42" s="13" t="s">
        <v>1643</v>
      </c>
      <c r="ADR42" s="3" t="s">
        <v>1643</v>
      </c>
      <c r="ADS42" s="3" t="s">
        <v>1643</v>
      </c>
      <c r="ADT42" s="3" t="s">
        <v>1643</v>
      </c>
      <c r="ADU42" s="3" t="s">
        <v>1643</v>
      </c>
      <c r="ADV42" s="3" t="s">
        <v>1643</v>
      </c>
      <c r="ADW42" s="3" t="s">
        <v>1643</v>
      </c>
      <c r="ADX42" s="3" t="s">
        <v>1643</v>
      </c>
      <c r="ADY42" s="5" t="s">
        <v>1643</v>
      </c>
      <c r="ADZ42" s="13" t="s">
        <v>1643</v>
      </c>
      <c r="AEA42" s="3" t="s">
        <v>1643</v>
      </c>
      <c r="AEB42" s="3" t="s">
        <v>1643</v>
      </c>
      <c r="AEC42" s="3" t="s">
        <v>1643</v>
      </c>
      <c r="AED42" s="3" t="s">
        <v>1643</v>
      </c>
      <c r="AEE42" s="3" t="s">
        <v>1643</v>
      </c>
      <c r="AEF42" s="5" t="s">
        <v>1643</v>
      </c>
      <c r="AEG42" s="13" t="s">
        <v>1643</v>
      </c>
      <c r="AEH42" s="3" t="s">
        <v>1643</v>
      </c>
      <c r="AEI42" s="3" t="s">
        <v>1643</v>
      </c>
      <c r="AEJ42" s="3" t="s">
        <v>1643</v>
      </c>
      <c r="AEK42" s="5" t="s">
        <v>1643</v>
      </c>
      <c r="AEL42" s="18" t="s">
        <v>1643</v>
      </c>
    </row>
    <row r="43" spans="1:818" ht="87" x14ac:dyDescent="0.35">
      <c r="A43" s="1">
        <v>45619.692858796298</v>
      </c>
      <c r="B43" s="2">
        <v>45619.704386574071</v>
      </c>
      <c r="C43" s="4">
        <v>100</v>
      </c>
      <c r="D43" s="4">
        <v>995</v>
      </c>
      <c r="E43" s="3" t="s">
        <v>1677</v>
      </c>
      <c r="F43" s="2">
        <v>45626.704433321756</v>
      </c>
      <c r="G43" s="3" t="s">
        <v>1732</v>
      </c>
      <c r="H43" s="4">
        <v>1</v>
      </c>
      <c r="I43" s="3" t="s">
        <v>1642</v>
      </c>
      <c r="J43" s="3" t="s">
        <v>1642</v>
      </c>
      <c r="K43" s="3" t="s">
        <v>1642</v>
      </c>
      <c r="L43" s="3" t="s">
        <v>1642</v>
      </c>
      <c r="M43" s="3" t="s">
        <v>1642</v>
      </c>
      <c r="N43" s="3" t="s">
        <v>1642</v>
      </c>
      <c r="O43" s="3" t="s">
        <v>110</v>
      </c>
      <c r="P43" s="3" t="s">
        <v>1643</v>
      </c>
      <c r="Q43" s="3" t="s">
        <v>1643</v>
      </c>
      <c r="R43" s="20" t="s">
        <v>110</v>
      </c>
      <c r="S43" s="127">
        <v>33</v>
      </c>
      <c r="T43" s="124"/>
      <c r="U43" s="3"/>
      <c r="V43" s="3" t="s">
        <v>20</v>
      </c>
      <c r="W43" s="3" t="s">
        <v>110</v>
      </c>
      <c r="X43" s="3" t="s">
        <v>47</v>
      </c>
      <c r="Y43" s="3" t="s">
        <v>88</v>
      </c>
      <c r="Z43" s="3" t="s">
        <v>16</v>
      </c>
      <c r="AA43" s="405">
        <v>200</v>
      </c>
      <c r="AB43" s="3" t="s">
        <v>25</v>
      </c>
      <c r="AC43" s="3" t="s">
        <v>110</v>
      </c>
      <c r="AD43" s="3" t="s">
        <v>1643</v>
      </c>
      <c r="AE43" s="13" t="s">
        <v>1643</v>
      </c>
      <c r="AF43" s="20" t="s">
        <v>1643</v>
      </c>
      <c r="AG43" s="18" t="s">
        <v>1643</v>
      </c>
      <c r="AH43" s="13"/>
      <c r="AI43" s="31"/>
      <c r="AJ43" s="13" t="s">
        <v>1643</v>
      </c>
      <c r="AK43" s="3" t="s">
        <v>1643</v>
      </c>
      <c r="AL43" s="3" t="s">
        <v>1643</v>
      </c>
      <c r="AM43" s="3" t="s">
        <v>1643</v>
      </c>
      <c r="AN43" s="3" t="s">
        <v>1643</v>
      </c>
      <c r="AO43" s="3" t="s">
        <v>1643</v>
      </c>
      <c r="AP43" s="3" t="s">
        <v>1643</v>
      </c>
      <c r="AQ43" s="3" t="s">
        <v>1643</v>
      </c>
      <c r="AR43" s="3" t="s">
        <v>1643</v>
      </c>
      <c r="AS43" s="3" t="s">
        <v>1643</v>
      </c>
      <c r="AT43" s="3" t="s">
        <v>1643</v>
      </c>
      <c r="AU43" s="3" t="s">
        <v>1643</v>
      </c>
      <c r="AV43" s="3" t="s">
        <v>1643</v>
      </c>
      <c r="AW43" s="3" t="s">
        <v>1643</v>
      </c>
      <c r="AX43" s="3" t="s">
        <v>1643</v>
      </c>
      <c r="AY43" s="3" t="s">
        <v>1643</v>
      </c>
      <c r="AZ43" s="3" t="s">
        <v>1643</v>
      </c>
      <c r="BA43" s="3" t="s">
        <v>1643</v>
      </c>
      <c r="BB43" s="3" t="s">
        <v>1643</v>
      </c>
      <c r="BC43" s="3" t="s">
        <v>1643</v>
      </c>
      <c r="BD43" s="3" t="s">
        <v>1643</v>
      </c>
      <c r="BE43" s="3" t="s">
        <v>1643</v>
      </c>
      <c r="BF43" s="3" t="s">
        <v>1643</v>
      </c>
      <c r="BG43" s="3" t="s">
        <v>1643</v>
      </c>
      <c r="BH43" s="3" t="s">
        <v>1643</v>
      </c>
      <c r="BI43" s="3" t="s">
        <v>1643</v>
      </c>
      <c r="BJ43" s="3" t="s">
        <v>1643</v>
      </c>
      <c r="BK43" s="3" t="s">
        <v>1643</v>
      </c>
      <c r="BL43" s="3" t="s">
        <v>1643</v>
      </c>
      <c r="BM43" s="3" t="s">
        <v>1643</v>
      </c>
      <c r="BN43" s="3" t="s">
        <v>1643</v>
      </c>
      <c r="BO43" s="3" t="s">
        <v>1643</v>
      </c>
      <c r="BP43" s="3" t="s">
        <v>1643</v>
      </c>
      <c r="BQ43" s="3" t="s">
        <v>1643</v>
      </c>
      <c r="BR43" s="3" t="s">
        <v>1643</v>
      </c>
      <c r="BS43" s="3" t="s">
        <v>1643</v>
      </c>
      <c r="BT43" s="3" t="s">
        <v>1643</v>
      </c>
      <c r="BU43" s="3" t="s">
        <v>1643</v>
      </c>
      <c r="BV43" s="3" t="s">
        <v>1643</v>
      </c>
      <c r="BW43" s="3" t="s">
        <v>1643</v>
      </c>
      <c r="BX43" s="3" t="s">
        <v>1643</v>
      </c>
      <c r="BY43" s="3" t="s">
        <v>1643</v>
      </c>
      <c r="BZ43" s="20" t="s">
        <v>1643</v>
      </c>
      <c r="CA43" s="8" t="s">
        <v>1643</v>
      </c>
      <c r="CB43" s="3" t="s">
        <v>1643</v>
      </c>
      <c r="CC43" s="3" t="s">
        <v>1643</v>
      </c>
      <c r="CD43" s="3" t="s">
        <v>1643</v>
      </c>
      <c r="CE43" s="3" t="s">
        <v>1643</v>
      </c>
      <c r="CF43" s="3" t="s">
        <v>1643</v>
      </c>
      <c r="CG43" s="3" t="s">
        <v>1643</v>
      </c>
      <c r="CH43" s="3" t="s">
        <v>1643</v>
      </c>
      <c r="CI43" s="3" t="s">
        <v>1643</v>
      </c>
      <c r="CJ43" s="3" t="s">
        <v>1643</v>
      </c>
      <c r="CK43" s="3" t="s">
        <v>1643</v>
      </c>
      <c r="CL43" s="3" t="s">
        <v>1643</v>
      </c>
      <c r="CM43" s="3" t="s">
        <v>1643</v>
      </c>
      <c r="CN43" s="3" t="s">
        <v>1643</v>
      </c>
      <c r="CO43" s="3" t="s">
        <v>1643</v>
      </c>
      <c r="CP43" s="5" t="s">
        <v>1643</v>
      </c>
      <c r="CQ43" s="13" t="s">
        <v>1643</v>
      </c>
      <c r="CR43" s="3" t="s">
        <v>1643</v>
      </c>
      <c r="CS43" s="3" t="s">
        <v>1643</v>
      </c>
      <c r="CT43" s="3" t="s">
        <v>1643</v>
      </c>
      <c r="CU43" s="3" t="s">
        <v>1643</v>
      </c>
      <c r="CV43" s="3" t="s">
        <v>1643</v>
      </c>
      <c r="CW43" s="3" t="s">
        <v>1643</v>
      </c>
      <c r="CX43" s="5" t="s">
        <v>1643</v>
      </c>
      <c r="CY43" s="13" t="s">
        <v>1643</v>
      </c>
      <c r="CZ43" s="3" t="s">
        <v>1643</v>
      </c>
      <c r="DA43" s="3" t="s">
        <v>1643</v>
      </c>
      <c r="DB43" s="3" t="s">
        <v>1643</v>
      </c>
      <c r="DC43" s="3" t="s">
        <v>1643</v>
      </c>
      <c r="DD43" s="3" t="s">
        <v>1643</v>
      </c>
      <c r="DE43" s="3" t="s">
        <v>1643</v>
      </c>
      <c r="DF43" s="5" t="s">
        <v>1643</v>
      </c>
      <c r="DG43" s="13" t="s">
        <v>1643</v>
      </c>
      <c r="DH43" s="3" t="s">
        <v>1643</v>
      </c>
      <c r="DI43" s="3" t="s">
        <v>1643</v>
      </c>
      <c r="DJ43" s="5" t="s">
        <v>1643</v>
      </c>
      <c r="DK43" s="13" t="s">
        <v>1643</v>
      </c>
      <c r="DL43" s="3" t="s">
        <v>1643</v>
      </c>
      <c r="DM43" s="3" t="s">
        <v>1643</v>
      </c>
      <c r="DN43" s="5" t="s">
        <v>1643</v>
      </c>
      <c r="DO43" s="13" t="s">
        <v>1643</v>
      </c>
      <c r="DP43" s="5" t="s">
        <v>1643</v>
      </c>
      <c r="DQ43" s="13" t="s">
        <v>1643</v>
      </c>
      <c r="DR43" s="3" t="s">
        <v>1643</v>
      </c>
      <c r="DS43" s="3" t="s">
        <v>1643</v>
      </c>
      <c r="DT43" s="5" t="s">
        <v>1643</v>
      </c>
      <c r="DU43" s="13" t="s">
        <v>1643</v>
      </c>
      <c r="DV43" s="3" t="s">
        <v>1643</v>
      </c>
      <c r="DW43" s="3" t="s">
        <v>1643</v>
      </c>
      <c r="DX43" s="3" t="s">
        <v>1643</v>
      </c>
      <c r="DY43" s="5" t="s">
        <v>1643</v>
      </c>
      <c r="DZ43" s="13" t="s">
        <v>1643</v>
      </c>
      <c r="EA43" s="3" t="s">
        <v>1643</v>
      </c>
      <c r="EB43" s="3" t="s">
        <v>1643</v>
      </c>
      <c r="EC43" s="3" t="s">
        <v>1643</v>
      </c>
      <c r="ED43" s="3" t="s">
        <v>1643</v>
      </c>
      <c r="EE43" s="3" t="s">
        <v>1643</v>
      </c>
      <c r="EF43" s="5" t="s">
        <v>1643</v>
      </c>
      <c r="EG43" s="13" t="s">
        <v>1643</v>
      </c>
      <c r="EH43" s="3" t="s">
        <v>1643</v>
      </c>
      <c r="EI43" s="3" t="s">
        <v>1643</v>
      </c>
      <c r="EJ43" s="3" t="s">
        <v>1643</v>
      </c>
      <c r="EK43" s="3" t="s">
        <v>1643</v>
      </c>
      <c r="EL43" s="20" t="s">
        <v>1643</v>
      </c>
      <c r="EM43" s="13" t="s">
        <v>1643</v>
      </c>
      <c r="EN43" s="3" t="s">
        <v>1643</v>
      </c>
      <c r="EO43" s="3" t="s">
        <v>1643</v>
      </c>
      <c r="EP43" s="3" t="s">
        <v>1643</v>
      </c>
      <c r="EQ43" s="3" t="s">
        <v>1643</v>
      </c>
      <c r="ER43" s="3" t="s">
        <v>1643</v>
      </c>
      <c r="ES43" s="3" t="s">
        <v>1643</v>
      </c>
      <c r="ET43" s="3" t="s">
        <v>1643</v>
      </c>
      <c r="EU43" s="3" t="s">
        <v>1643</v>
      </c>
      <c r="EV43" s="3" t="s">
        <v>1643</v>
      </c>
      <c r="EW43" s="3" t="s">
        <v>1643</v>
      </c>
      <c r="EX43" s="3" t="s">
        <v>1643</v>
      </c>
      <c r="EY43" s="3" t="s">
        <v>1643</v>
      </c>
      <c r="EZ43" s="5" t="s">
        <v>1643</v>
      </c>
      <c r="FA43" s="8" t="s">
        <v>1643</v>
      </c>
      <c r="FB43" s="3" t="s">
        <v>1643</v>
      </c>
      <c r="FC43" s="3" t="s">
        <v>1643</v>
      </c>
      <c r="FD43" s="3" t="s">
        <v>1643</v>
      </c>
      <c r="FE43" s="3" t="s">
        <v>1643</v>
      </c>
      <c r="FF43" s="3" t="s">
        <v>1643</v>
      </c>
      <c r="FG43" s="3" t="s">
        <v>1643</v>
      </c>
      <c r="FH43" s="3" t="s">
        <v>1643</v>
      </c>
      <c r="FI43" s="5" t="s">
        <v>1643</v>
      </c>
      <c r="FJ43" s="8" t="s">
        <v>1643</v>
      </c>
      <c r="FK43" s="3" t="s">
        <v>1643</v>
      </c>
      <c r="FL43" s="3" t="s">
        <v>1643</v>
      </c>
      <c r="FM43" s="5" t="s">
        <v>1643</v>
      </c>
      <c r="FN43" s="8" t="s">
        <v>1643</v>
      </c>
      <c r="FO43" s="3" t="s">
        <v>1643</v>
      </c>
      <c r="FP43" s="3" t="s">
        <v>1643</v>
      </c>
      <c r="FQ43" s="5" t="s">
        <v>1643</v>
      </c>
      <c r="FR43" s="16" t="s">
        <v>1643</v>
      </c>
      <c r="FS43" s="13" t="s">
        <v>1643</v>
      </c>
      <c r="FT43" s="3" t="s">
        <v>1643</v>
      </c>
      <c r="FU43" s="3" t="s">
        <v>1643</v>
      </c>
      <c r="FV43" s="3" t="s">
        <v>1643</v>
      </c>
      <c r="FW43" s="20" t="s">
        <v>1643</v>
      </c>
      <c r="FX43" s="13" t="s">
        <v>1643</v>
      </c>
      <c r="FY43" s="3" t="s">
        <v>1643</v>
      </c>
      <c r="FZ43" s="3" t="s">
        <v>1643</v>
      </c>
      <c r="GA43" s="3" t="s">
        <v>1643</v>
      </c>
      <c r="GB43" s="3" t="s">
        <v>1643</v>
      </c>
      <c r="GC43" s="3" t="s">
        <v>1643</v>
      </c>
      <c r="GD43" s="3" t="s">
        <v>1643</v>
      </c>
      <c r="GE43" s="3" t="s">
        <v>1643</v>
      </c>
      <c r="GF43" s="3" t="s">
        <v>1643</v>
      </c>
      <c r="GG43" s="3" t="s">
        <v>1643</v>
      </c>
      <c r="GH43" s="20" t="s">
        <v>1643</v>
      </c>
      <c r="GI43" s="18" t="s">
        <v>1643</v>
      </c>
      <c r="GJ43" s="8" t="s">
        <v>1643</v>
      </c>
      <c r="GK43" s="3" t="s">
        <v>1643</v>
      </c>
      <c r="GL43" s="3" t="s">
        <v>1643</v>
      </c>
      <c r="GM43" s="3" t="s">
        <v>1643</v>
      </c>
      <c r="GN43" s="3" t="s">
        <v>1643</v>
      </c>
      <c r="GO43" s="3" t="s">
        <v>1643</v>
      </c>
      <c r="GP43" s="3" t="s">
        <v>1643</v>
      </c>
      <c r="GQ43" s="3" t="s">
        <v>1643</v>
      </c>
      <c r="GR43" s="3" t="s">
        <v>1643</v>
      </c>
      <c r="GS43" s="20" t="s">
        <v>1643</v>
      </c>
      <c r="GT43" s="13" t="s">
        <v>1643</v>
      </c>
      <c r="GU43" s="3" t="s">
        <v>1643</v>
      </c>
      <c r="GV43" s="3" t="s">
        <v>1643</v>
      </c>
      <c r="GW43" s="3" t="s">
        <v>1643</v>
      </c>
      <c r="GX43" s="3" t="s">
        <v>1643</v>
      </c>
      <c r="GY43" s="3" t="s">
        <v>1643</v>
      </c>
      <c r="GZ43" s="3" t="s">
        <v>1643</v>
      </c>
      <c r="HA43" s="3" t="s">
        <v>1643</v>
      </c>
      <c r="HB43" s="3" t="s">
        <v>1643</v>
      </c>
      <c r="HC43" s="3" t="s">
        <v>1643</v>
      </c>
      <c r="HD43" s="3" t="s">
        <v>1643</v>
      </c>
      <c r="HE43" s="3" t="s">
        <v>1643</v>
      </c>
      <c r="HF43" s="3" t="s">
        <v>1643</v>
      </c>
      <c r="HG43" s="3" t="s">
        <v>1643</v>
      </c>
      <c r="HH43" s="3" t="s">
        <v>1643</v>
      </c>
      <c r="HI43" s="5" t="s">
        <v>1643</v>
      </c>
      <c r="HJ43" s="13" t="s">
        <v>1643</v>
      </c>
      <c r="HK43" s="3" t="s">
        <v>1643</v>
      </c>
      <c r="HL43" s="3" t="s">
        <v>1643</v>
      </c>
      <c r="HM43" s="3" t="s">
        <v>1643</v>
      </c>
      <c r="HN43" s="3" t="s">
        <v>1643</v>
      </c>
      <c r="HO43" s="3" t="s">
        <v>1643</v>
      </c>
      <c r="HP43" s="3" t="s">
        <v>1643</v>
      </c>
      <c r="HQ43" s="5" t="s">
        <v>1643</v>
      </c>
      <c r="HR43" s="13" t="s">
        <v>1643</v>
      </c>
      <c r="HS43" s="3" t="s">
        <v>1643</v>
      </c>
      <c r="HT43" s="3" t="s">
        <v>1643</v>
      </c>
      <c r="HU43" s="3" t="s">
        <v>1643</v>
      </c>
      <c r="HV43" s="3" t="s">
        <v>1643</v>
      </c>
      <c r="HW43" s="3" t="s">
        <v>1643</v>
      </c>
      <c r="HX43" s="3" t="s">
        <v>1643</v>
      </c>
      <c r="HY43" s="3" t="s">
        <v>1643</v>
      </c>
      <c r="HZ43" s="3" t="s">
        <v>1643</v>
      </c>
      <c r="IA43" s="3" t="s">
        <v>1643</v>
      </c>
      <c r="IB43" s="5" t="s">
        <v>1643</v>
      </c>
      <c r="IC43" s="13" t="s">
        <v>1643</v>
      </c>
      <c r="ID43" s="3" t="s">
        <v>1643</v>
      </c>
      <c r="IE43" s="3" t="s">
        <v>1643</v>
      </c>
      <c r="IF43" s="3" t="s">
        <v>1643</v>
      </c>
      <c r="IG43" s="3" t="s">
        <v>1643</v>
      </c>
      <c r="IH43" s="3" t="s">
        <v>1643</v>
      </c>
      <c r="II43" s="3" t="s">
        <v>1643</v>
      </c>
      <c r="IJ43" s="3" t="s">
        <v>1643</v>
      </c>
      <c r="IK43" s="3" t="s">
        <v>1643</v>
      </c>
      <c r="IL43" s="3" t="s">
        <v>1643</v>
      </c>
      <c r="IM43" s="3" t="s">
        <v>1643</v>
      </c>
      <c r="IN43" s="3" t="s">
        <v>1643</v>
      </c>
      <c r="IO43" s="3" t="s">
        <v>1643</v>
      </c>
      <c r="IP43" s="3" t="s">
        <v>1643</v>
      </c>
      <c r="IQ43" s="3" t="s">
        <v>1643</v>
      </c>
      <c r="IR43" s="3" t="s">
        <v>1643</v>
      </c>
      <c r="IS43" s="3" t="s">
        <v>1643</v>
      </c>
      <c r="IT43" s="3" t="s">
        <v>1643</v>
      </c>
      <c r="IU43" s="3" t="s">
        <v>1643</v>
      </c>
      <c r="IV43" s="3" t="s">
        <v>1643</v>
      </c>
      <c r="IW43" s="3" t="s">
        <v>1643</v>
      </c>
      <c r="IX43" s="3" t="s">
        <v>1643</v>
      </c>
      <c r="IY43" s="3" t="s">
        <v>1643</v>
      </c>
      <c r="IZ43" s="3" t="s">
        <v>1643</v>
      </c>
      <c r="JA43" s="3" t="s">
        <v>1643</v>
      </c>
      <c r="JB43" s="3" t="s">
        <v>1643</v>
      </c>
      <c r="JC43" s="3" t="s">
        <v>1643</v>
      </c>
      <c r="JD43" s="3" t="s">
        <v>1643</v>
      </c>
      <c r="JE43" s="3" t="s">
        <v>1643</v>
      </c>
      <c r="JF43" s="3" t="s">
        <v>1643</v>
      </c>
      <c r="JG43" s="3" t="s">
        <v>1643</v>
      </c>
      <c r="JH43" s="3" t="s">
        <v>1643</v>
      </c>
      <c r="JI43" s="3" t="s">
        <v>1643</v>
      </c>
      <c r="JJ43" s="3" t="s">
        <v>1643</v>
      </c>
      <c r="JK43" s="3" t="s">
        <v>1643</v>
      </c>
      <c r="JL43" s="3" t="s">
        <v>1643</v>
      </c>
      <c r="JM43" s="3" t="s">
        <v>1643</v>
      </c>
      <c r="JN43" s="3" t="s">
        <v>1643</v>
      </c>
      <c r="JO43" s="3" t="s">
        <v>1643</v>
      </c>
      <c r="JP43" s="3" t="s">
        <v>1643</v>
      </c>
      <c r="JQ43" s="3" t="s">
        <v>1643</v>
      </c>
      <c r="JR43" s="3" t="s">
        <v>1643</v>
      </c>
      <c r="JS43" s="3" t="s">
        <v>1643</v>
      </c>
      <c r="JT43" s="3" t="s">
        <v>1643</v>
      </c>
      <c r="JU43" s="3" t="s">
        <v>1643</v>
      </c>
      <c r="JV43" s="3" t="s">
        <v>1643</v>
      </c>
      <c r="JW43" s="3" t="s">
        <v>1643</v>
      </c>
      <c r="JX43" s="3" t="s">
        <v>1643</v>
      </c>
      <c r="JY43" s="3" t="s">
        <v>1643</v>
      </c>
      <c r="JZ43" s="3" t="s">
        <v>1643</v>
      </c>
      <c r="KA43" s="3" t="s">
        <v>1643</v>
      </c>
      <c r="KB43" s="3" t="s">
        <v>1643</v>
      </c>
      <c r="KC43" s="3" t="s">
        <v>1643</v>
      </c>
      <c r="KD43" s="3" t="s">
        <v>1643</v>
      </c>
      <c r="KE43" s="3" t="s">
        <v>1643</v>
      </c>
      <c r="KF43" s="3" t="s">
        <v>1643</v>
      </c>
      <c r="KG43" s="3" t="s">
        <v>1643</v>
      </c>
      <c r="KH43" s="3" t="s">
        <v>1643</v>
      </c>
      <c r="KI43" s="3" t="s">
        <v>1643</v>
      </c>
      <c r="KJ43" s="3" t="s">
        <v>1643</v>
      </c>
      <c r="KK43" s="3" t="s">
        <v>1643</v>
      </c>
      <c r="KL43" s="3" t="s">
        <v>1643</v>
      </c>
      <c r="KM43" s="3" t="s">
        <v>1643</v>
      </c>
      <c r="KN43" s="3" t="s">
        <v>1643</v>
      </c>
      <c r="KO43" s="5" t="s">
        <v>1643</v>
      </c>
      <c r="KP43" s="8" t="s">
        <v>1643</v>
      </c>
      <c r="KQ43" s="3" t="s">
        <v>1643</v>
      </c>
      <c r="KR43" s="3" t="s">
        <v>1643</v>
      </c>
      <c r="KS43" s="3" t="s">
        <v>1643</v>
      </c>
      <c r="KT43" s="3" t="s">
        <v>1643</v>
      </c>
      <c r="KU43" s="3" t="s">
        <v>1643</v>
      </c>
      <c r="KV43" s="20" t="s">
        <v>1643</v>
      </c>
      <c r="KW43" s="13" t="s">
        <v>1643</v>
      </c>
      <c r="KX43" s="3" t="s">
        <v>1643</v>
      </c>
      <c r="KY43" s="3" t="s">
        <v>1643</v>
      </c>
      <c r="KZ43" s="3" t="s">
        <v>1643</v>
      </c>
      <c r="LA43" s="3" t="s">
        <v>1643</v>
      </c>
      <c r="LB43" s="3" t="s">
        <v>1643</v>
      </c>
      <c r="LC43" s="3" t="s">
        <v>1643</v>
      </c>
      <c r="LD43" s="3" t="s">
        <v>1643</v>
      </c>
      <c r="LE43" s="3" t="s">
        <v>1643</v>
      </c>
      <c r="LF43" s="3" t="s">
        <v>1643</v>
      </c>
      <c r="LG43" s="3" t="s">
        <v>1643</v>
      </c>
      <c r="LH43" s="3" t="s">
        <v>1643</v>
      </c>
      <c r="LI43" s="3" t="s">
        <v>1643</v>
      </c>
      <c r="LJ43" s="3" t="s">
        <v>1643</v>
      </c>
      <c r="LK43" s="3" t="s">
        <v>1643</v>
      </c>
      <c r="LL43" s="3" t="s">
        <v>1643</v>
      </c>
      <c r="LM43" s="3" t="s">
        <v>1643</v>
      </c>
      <c r="LN43" s="3" t="s">
        <v>1643</v>
      </c>
      <c r="LO43" s="3" t="s">
        <v>1643</v>
      </c>
      <c r="LP43" s="3" t="s">
        <v>1643</v>
      </c>
      <c r="LQ43" s="3" t="s">
        <v>1643</v>
      </c>
      <c r="LR43" s="3" t="s">
        <v>1643</v>
      </c>
      <c r="LS43" s="3" t="s">
        <v>1643</v>
      </c>
      <c r="LT43" s="3" t="s">
        <v>1643</v>
      </c>
      <c r="LU43" s="3" t="s">
        <v>1643</v>
      </c>
      <c r="LV43" s="3" t="s">
        <v>1643</v>
      </c>
      <c r="LW43" s="3" t="s">
        <v>1643</v>
      </c>
      <c r="LX43" s="3" t="s">
        <v>1643</v>
      </c>
      <c r="LY43" s="3" t="s">
        <v>1643</v>
      </c>
      <c r="LZ43" s="3" t="s">
        <v>1643</v>
      </c>
      <c r="MA43" s="3" t="s">
        <v>1643</v>
      </c>
      <c r="MB43" s="3" t="s">
        <v>1643</v>
      </c>
      <c r="MC43" s="3" t="s">
        <v>1643</v>
      </c>
      <c r="MD43" s="3" t="s">
        <v>1643</v>
      </c>
      <c r="ME43" s="3" t="s">
        <v>1643</v>
      </c>
      <c r="MF43" s="20" t="s">
        <v>1643</v>
      </c>
      <c r="MG43" s="13"/>
      <c r="MH43" s="3"/>
      <c r="MI43" s="5"/>
      <c r="MJ43" s="18" t="s">
        <v>1643</v>
      </c>
      <c r="MK43" s="13" t="s">
        <v>1643</v>
      </c>
      <c r="ML43" s="3" t="s">
        <v>1643</v>
      </c>
      <c r="MM43" s="3" t="s">
        <v>1643</v>
      </c>
      <c r="MN43" s="3" t="s">
        <v>1643</v>
      </c>
      <c r="MO43" s="3" t="s">
        <v>1643</v>
      </c>
      <c r="MP43" s="3" t="s">
        <v>1643</v>
      </c>
      <c r="MQ43" s="3" t="s">
        <v>1643</v>
      </c>
      <c r="MR43" s="3" t="s">
        <v>1643</v>
      </c>
      <c r="MS43" s="3" t="s">
        <v>1643</v>
      </c>
      <c r="MT43" s="5" t="s">
        <v>1643</v>
      </c>
      <c r="MU43" s="8" t="s">
        <v>1643</v>
      </c>
      <c r="MV43" s="3" t="s">
        <v>1643</v>
      </c>
      <c r="MW43" s="3" t="s">
        <v>1643</v>
      </c>
      <c r="MX43" s="3" t="s">
        <v>1643</v>
      </c>
      <c r="MY43" s="20" t="s">
        <v>1643</v>
      </c>
      <c r="MZ43" s="13" t="s">
        <v>1643</v>
      </c>
      <c r="NA43" s="5" t="s">
        <v>1643</v>
      </c>
      <c r="NB43" s="13" t="s">
        <v>1643</v>
      </c>
      <c r="NC43" s="5" t="s">
        <v>1643</v>
      </c>
      <c r="ND43" s="13" t="s">
        <v>1643</v>
      </c>
      <c r="NE43" s="3" t="s">
        <v>1643</v>
      </c>
      <c r="NF43" s="3" t="s">
        <v>1643</v>
      </c>
      <c r="NG43" s="3" t="s">
        <v>1643</v>
      </c>
      <c r="NH43" s="3" t="s">
        <v>1643</v>
      </c>
      <c r="NI43" s="5" t="s">
        <v>1643</v>
      </c>
      <c r="NJ43" s="13" t="s">
        <v>1643</v>
      </c>
      <c r="NK43" s="3"/>
      <c r="NL43" s="3" t="s">
        <v>1643</v>
      </c>
      <c r="NM43" s="3" t="s">
        <v>1643</v>
      </c>
      <c r="NN43" s="3" t="s">
        <v>1643</v>
      </c>
      <c r="NO43" s="3" t="s">
        <v>1643</v>
      </c>
      <c r="NP43" s="3" t="s">
        <v>1643</v>
      </c>
      <c r="NQ43" s="5" t="s">
        <v>1643</v>
      </c>
      <c r="NR43" s="8" t="s">
        <v>1643</v>
      </c>
      <c r="NS43" s="8" t="s">
        <v>1643</v>
      </c>
      <c r="NT43" s="3" t="s">
        <v>1643</v>
      </c>
      <c r="NU43" s="3" t="s">
        <v>1643</v>
      </c>
      <c r="NV43" s="3" t="s">
        <v>1643</v>
      </c>
      <c r="NW43" s="3" t="s">
        <v>1643</v>
      </c>
      <c r="NX43" s="5" t="s">
        <v>1643</v>
      </c>
      <c r="NY43" s="13" t="s">
        <v>1643</v>
      </c>
      <c r="NZ43" s="8" t="s">
        <v>1643</v>
      </c>
      <c r="OA43" s="3" t="s">
        <v>1643</v>
      </c>
      <c r="OB43" s="3" t="s">
        <v>1643</v>
      </c>
      <c r="OC43" s="3" t="s">
        <v>1643</v>
      </c>
      <c r="OD43" s="3" t="s">
        <v>1643</v>
      </c>
      <c r="OE43" s="5" t="s">
        <v>1643</v>
      </c>
      <c r="OF43" s="13" t="s">
        <v>1643</v>
      </c>
      <c r="OG43" s="8" t="s">
        <v>1643</v>
      </c>
      <c r="OH43" s="3" t="s">
        <v>1643</v>
      </c>
      <c r="OI43" s="3" t="s">
        <v>1643</v>
      </c>
      <c r="OJ43" s="3" t="s">
        <v>1643</v>
      </c>
      <c r="OK43" s="3" t="s">
        <v>1643</v>
      </c>
      <c r="OL43" s="20" t="s">
        <v>1643</v>
      </c>
      <c r="OM43" s="13" t="s">
        <v>1643</v>
      </c>
      <c r="ON43" s="3" t="s">
        <v>1643</v>
      </c>
      <c r="OO43" s="3" t="s">
        <v>1643</v>
      </c>
      <c r="OP43" s="3" t="s">
        <v>1643</v>
      </c>
      <c r="OQ43" s="3" t="s">
        <v>1643</v>
      </c>
      <c r="OR43" s="3" t="s">
        <v>1643</v>
      </c>
      <c r="OS43" s="3" t="s">
        <v>1643</v>
      </c>
      <c r="OT43" s="3" t="s">
        <v>1643</v>
      </c>
      <c r="OU43" s="20" t="s">
        <v>1643</v>
      </c>
      <c r="OV43" s="13" t="s">
        <v>1643</v>
      </c>
      <c r="OW43" s="3"/>
      <c r="OX43" s="3" t="s">
        <v>1643</v>
      </c>
      <c r="OY43" s="3" t="s">
        <v>1643</v>
      </c>
      <c r="OZ43" s="3" t="s">
        <v>1643</v>
      </c>
      <c r="PA43" s="5" t="s">
        <v>1643</v>
      </c>
      <c r="PB43" s="8" t="s">
        <v>1643</v>
      </c>
      <c r="PC43" s="8" t="s">
        <v>1643</v>
      </c>
      <c r="PD43" s="3" t="s">
        <v>1643</v>
      </c>
      <c r="PE43" s="3" t="s">
        <v>1643</v>
      </c>
      <c r="PF43" s="5" t="s">
        <v>1643</v>
      </c>
      <c r="PG43" s="13" t="s">
        <v>1643</v>
      </c>
      <c r="PH43" s="3" t="s">
        <v>1643</v>
      </c>
      <c r="PI43" s="3" t="s">
        <v>1643</v>
      </c>
      <c r="PJ43" s="3" t="s">
        <v>1643</v>
      </c>
      <c r="PK43" s="3" t="s">
        <v>1643</v>
      </c>
      <c r="PL43" s="3" t="s">
        <v>1643</v>
      </c>
      <c r="PM43" s="3" t="s">
        <v>1643</v>
      </c>
      <c r="PN43" s="3" t="s">
        <v>1643</v>
      </c>
      <c r="PO43" s="20" t="s">
        <v>1643</v>
      </c>
      <c r="PP43" s="13" t="s">
        <v>1643</v>
      </c>
      <c r="PQ43" s="3" t="s">
        <v>1643</v>
      </c>
      <c r="PR43" s="3" t="s">
        <v>1643</v>
      </c>
      <c r="PS43" s="3" t="s">
        <v>1643</v>
      </c>
      <c r="PT43" s="3" t="s">
        <v>1643</v>
      </c>
      <c r="PU43" s="5" t="s">
        <v>1643</v>
      </c>
      <c r="PV43" s="13" t="s">
        <v>1643</v>
      </c>
      <c r="PW43" s="3" t="s">
        <v>1643</v>
      </c>
      <c r="PX43" s="3" t="s">
        <v>1643</v>
      </c>
      <c r="PY43" s="3" t="s">
        <v>1643</v>
      </c>
      <c r="PZ43" s="5" t="s">
        <v>1643</v>
      </c>
      <c r="QA43" s="13" t="s">
        <v>1643</v>
      </c>
      <c r="QB43" s="3" t="s">
        <v>1643</v>
      </c>
      <c r="QC43" s="3" t="s">
        <v>1643</v>
      </c>
      <c r="QD43" s="3" t="s">
        <v>1643</v>
      </c>
      <c r="QE43" s="3" t="s">
        <v>1643</v>
      </c>
      <c r="QF43" s="3" t="s">
        <v>1643</v>
      </c>
      <c r="QG43" s="3" t="s">
        <v>1643</v>
      </c>
      <c r="QH43" s="3" t="s">
        <v>1643</v>
      </c>
      <c r="QI43" s="5" t="s">
        <v>1643</v>
      </c>
      <c r="QJ43" s="13" t="s">
        <v>1643</v>
      </c>
      <c r="QK43" s="3" t="s">
        <v>1643</v>
      </c>
      <c r="QL43" s="3" t="s">
        <v>1643</v>
      </c>
      <c r="QM43" s="3" t="s">
        <v>1643</v>
      </c>
      <c r="QN43" s="3" t="s">
        <v>1643</v>
      </c>
      <c r="QO43" s="3" t="s">
        <v>1643</v>
      </c>
      <c r="QP43" s="20" t="s">
        <v>1643</v>
      </c>
      <c r="QQ43" s="13" t="s">
        <v>1643</v>
      </c>
      <c r="QR43" s="3" t="s">
        <v>1643</v>
      </c>
      <c r="QS43" s="3" t="s">
        <v>1643</v>
      </c>
      <c r="QT43" s="3" t="s">
        <v>1643</v>
      </c>
      <c r="QU43" s="20" t="s">
        <v>1643</v>
      </c>
      <c r="QV43" s="16" t="s">
        <v>1643</v>
      </c>
      <c r="QW43" s="13" t="s">
        <v>1643</v>
      </c>
      <c r="QX43" s="3" t="s">
        <v>1643</v>
      </c>
      <c r="QY43" s="3" t="s">
        <v>1643</v>
      </c>
      <c r="QZ43" s="3" t="s">
        <v>1643</v>
      </c>
      <c r="RA43" s="3" t="s">
        <v>1643</v>
      </c>
      <c r="RB43" s="3" t="s">
        <v>1643</v>
      </c>
      <c r="RC43" s="3" t="s">
        <v>1643</v>
      </c>
      <c r="RD43" s="3" t="s">
        <v>1643</v>
      </c>
      <c r="RE43" s="3" t="s">
        <v>1643</v>
      </c>
      <c r="RF43" s="3" t="s">
        <v>1643</v>
      </c>
      <c r="RG43" s="3" t="s">
        <v>1643</v>
      </c>
      <c r="RH43" s="3" t="s">
        <v>1643</v>
      </c>
      <c r="RI43" s="3" t="s">
        <v>1643</v>
      </c>
      <c r="RJ43" s="3" t="s">
        <v>1643</v>
      </c>
      <c r="RK43" s="3" t="s">
        <v>1643</v>
      </c>
      <c r="RL43" s="3" t="s">
        <v>1643</v>
      </c>
      <c r="RM43" s="3" t="s">
        <v>1643</v>
      </c>
      <c r="RN43" s="3" t="s">
        <v>1643</v>
      </c>
      <c r="RO43" s="3" t="s">
        <v>1643</v>
      </c>
      <c r="RP43" s="3" t="s">
        <v>1643</v>
      </c>
      <c r="RQ43" s="3" t="s">
        <v>1643</v>
      </c>
      <c r="RR43" s="3" t="s">
        <v>1643</v>
      </c>
      <c r="RS43" s="3" t="s">
        <v>1643</v>
      </c>
      <c r="RT43" s="3" t="s">
        <v>1643</v>
      </c>
      <c r="RU43" s="3" t="s">
        <v>1643</v>
      </c>
      <c r="RV43" s="3" t="s">
        <v>1643</v>
      </c>
      <c r="RW43" s="3" t="s">
        <v>1643</v>
      </c>
      <c r="RX43" s="3" t="s">
        <v>1643</v>
      </c>
      <c r="RY43" s="3" t="s">
        <v>1643</v>
      </c>
      <c r="RZ43" s="3" t="s">
        <v>1643</v>
      </c>
      <c r="SA43" s="3" t="s">
        <v>1643</v>
      </c>
      <c r="SB43" s="3" t="s">
        <v>1643</v>
      </c>
      <c r="SC43" s="3" t="s">
        <v>1643</v>
      </c>
      <c r="SD43" s="3" t="s">
        <v>1643</v>
      </c>
      <c r="SE43" s="3" t="s">
        <v>1643</v>
      </c>
      <c r="SF43" s="3" t="s">
        <v>1643</v>
      </c>
      <c r="SG43" s="3" t="s">
        <v>1643</v>
      </c>
      <c r="SH43" s="3" t="s">
        <v>1643</v>
      </c>
      <c r="SI43" s="3" t="s">
        <v>1643</v>
      </c>
      <c r="SJ43" s="3" t="s">
        <v>1643</v>
      </c>
      <c r="SK43" s="3" t="s">
        <v>1643</v>
      </c>
      <c r="SL43" s="3" t="s">
        <v>1643</v>
      </c>
      <c r="SM43" s="3" t="s">
        <v>1643</v>
      </c>
      <c r="SN43" s="3" t="s">
        <v>1643</v>
      </c>
      <c r="SO43" s="3" t="s">
        <v>1643</v>
      </c>
      <c r="SP43" s="20" t="s">
        <v>1643</v>
      </c>
      <c r="SQ43" s="13" t="s">
        <v>1643</v>
      </c>
      <c r="SR43" s="3" t="s">
        <v>1643</v>
      </c>
      <c r="SS43" s="3" t="s">
        <v>1643</v>
      </c>
      <c r="ST43" s="3" t="s">
        <v>1643</v>
      </c>
      <c r="SU43" s="3" t="s">
        <v>1643</v>
      </c>
      <c r="SV43" s="3" t="s">
        <v>1643</v>
      </c>
      <c r="SW43" s="3" t="s">
        <v>1643</v>
      </c>
      <c r="SX43" s="20" t="s">
        <v>1643</v>
      </c>
      <c r="SY43" s="13" t="s">
        <v>1643</v>
      </c>
      <c r="SZ43" s="3" t="s">
        <v>1643</v>
      </c>
      <c r="TA43" s="3" t="s">
        <v>1643</v>
      </c>
      <c r="TB43" s="3" t="s">
        <v>1643</v>
      </c>
      <c r="TC43" s="3" t="s">
        <v>1643</v>
      </c>
      <c r="TD43" s="3" t="s">
        <v>1643</v>
      </c>
      <c r="TE43" s="20" t="s">
        <v>1643</v>
      </c>
      <c r="TF43" s="13" t="s">
        <v>1643</v>
      </c>
      <c r="TG43" s="3" t="s">
        <v>1643</v>
      </c>
      <c r="TH43" s="3" t="s">
        <v>1643</v>
      </c>
      <c r="TI43" s="3" t="s">
        <v>1643</v>
      </c>
      <c r="TJ43" s="3" t="s">
        <v>1643</v>
      </c>
      <c r="TK43" s="3" t="s">
        <v>1643</v>
      </c>
      <c r="TL43" s="3" t="s">
        <v>1643</v>
      </c>
      <c r="TM43" s="3" t="s">
        <v>1643</v>
      </c>
      <c r="TN43" s="3" t="s">
        <v>1643</v>
      </c>
      <c r="TO43" s="3" t="s">
        <v>1643</v>
      </c>
      <c r="TP43" s="3" t="s">
        <v>1643</v>
      </c>
      <c r="TQ43" s="20" t="s">
        <v>1643</v>
      </c>
      <c r="TR43" s="13" t="s">
        <v>110</v>
      </c>
      <c r="TS43" s="3" t="s">
        <v>1643</v>
      </c>
      <c r="TT43" s="5" t="s">
        <v>110</v>
      </c>
      <c r="TU43" s="13" t="s">
        <v>130</v>
      </c>
      <c r="TV43" s="3" t="s">
        <v>129</v>
      </c>
      <c r="TW43" s="3" t="s">
        <v>128</v>
      </c>
      <c r="TX43" s="3" t="s">
        <v>130</v>
      </c>
      <c r="TY43" s="3" t="s">
        <v>131</v>
      </c>
      <c r="TZ43" s="3" t="s">
        <v>129</v>
      </c>
      <c r="UA43" s="3" t="s">
        <v>130</v>
      </c>
      <c r="UB43" s="3" t="s">
        <v>131</v>
      </c>
      <c r="UC43" s="3" t="s">
        <v>131</v>
      </c>
      <c r="UD43" s="3" t="s">
        <v>128</v>
      </c>
      <c r="UE43" s="3" t="s">
        <v>131</v>
      </c>
      <c r="UF43" s="3" t="s">
        <v>131</v>
      </c>
      <c r="UG43" s="3" t="s">
        <v>132</v>
      </c>
      <c r="UH43" s="3" t="s">
        <v>129</v>
      </c>
      <c r="UI43" s="3" t="s">
        <v>131</v>
      </c>
      <c r="UJ43" s="5" t="s">
        <v>1643</v>
      </c>
      <c r="UK43" s="13" t="s">
        <v>196</v>
      </c>
      <c r="UL43" s="3" t="s">
        <v>1643</v>
      </c>
      <c r="UM43" s="3" t="s">
        <v>1643</v>
      </c>
      <c r="UN43" s="3" t="s">
        <v>1643</v>
      </c>
      <c r="UO43" s="3" t="s">
        <v>1643</v>
      </c>
      <c r="UP43" s="3" t="s">
        <v>1643</v>
      </c>
      <c r="UQ43" s="3" t="s">
        <v>1643</v>
      </c>
      <c r="UR43" s="5" t="s">
        <v>1643</v>
      </c>
      <c r="US43" s="13" t="s">
        <v>231</v>
      </c>
      <c r="UT43" s="3" t="s">
        <v>232</v>
      </c>
      <c r="UU43" s="3" t="s">
        <v>233</v>
      </c>
      <c r="UV43" s="3" t="s">
        <v>234</v>
      </c>
      <c r="UW43" s="3" t="s">
        <v>235</v>
      </c>
      <c r="UX43" s="3" t="s">
        <v>1643</v>
      </c>
      <c r="UY43" s="3" t="s">
        <v>1643</v>
      </c>
      <c r="UZ43" s="5" t="s">
        <v>1643</v>
      </c>
      <c r="VA43" s="13" t="s">
        <v>127</v>
      </c>
      <c r="VB43" s="3" t="s">
        <v>127</v>
      </c>
      <c r="VC43" s="3" t="s">
        <v>131</v>
      </c>
      <c r="VD43" s="3" t="s">
        <v>127</v>
      </c>
      <c r="VE43" s="3" t="s">
        <v>128</v>
      </c>
      <c r="VF43" s="3" t="s">
        <v>130</v>
      </c>
      <c r="VG43" s="3" t="s">
        <v>129</v>
      </c>
      <c r="VH43" s="3" t="s">
        <v>130</v>
      </c>
      <c r="VI43" s="3" t="s">
        <v>129</v>
      </c>
      <c r="VJ43" s="3" t="s">
        <v>130</v>
      </c>
      <c r="VK43" s="3" t="s">
        <v>130</v>
      </c>
      <c r="VL43" s="3" t="s">
        <v>128</v>
      </c>
      <c r="VM43" s="3" t="s">
        <v>128</v>
      </c>
      <c r="VN43" s="3" t="s">
        <v>127</v>
      </c>
      <c r="VO43" s="3" t="s">
        <v>127</v>
      </c>
      <c r="VP43" s="3" t="s">
        <v>128</v>
      </c>
      <c r="VQ43" s="3" t="s">
        <v>127</v>
      </c>
      <c r="VR43" s="3" t="s">
        <v>130</v>
      </c>
      <c r="VS43" s="3" t="s">
        <v>130</v>
      </c>
      <c r="VT43" s="3" t="s">
        <v>127</v>
      </c>
      <c r="VU43" s="3" t="s">
        <v>130</v>
      </c>
      <c r="VV43" s="3" t="s">
        <v>130</v>
      </c>
      <c r="VW43" s="3" t="s">
        <v>130</v>
      </c>
      <c r="VX43" s="3" t="s">
        <v>130</v>
      </c>
      <c r="VY43" s="3" t="s">
        <v>130</v>
      </c>
      <c r="VZ43" s="3" t="s">
        <v>131</v>
      </c>
      <c r="WA43" s="3" t="s">
        <v>129</v>
      </c>
      <c r="WB43" s="3" t="s">
        <v>130</v>
      </c>
      <c r="WC43" s="3" t="s">
        <v>128</v>
      </c>
      <c r="WD43" s="3" t="s">
        <v>129</v>
      </c>
      <c r="WE43" s="3" t="s">
        <v>130</v>
      </c>
      <c r="WF43" s="3" t="s">
        <v>128</v>
      </c>
      <c r="WG43" s="3" t="s">
        <v>127</v>
      </c>
      <c r="WH43" s="3" t="s">
        <v>131</v>
      </c>
      <c r="WI43" s="3" t="s">
        <v>131</v>
      </c>
      <c r="WJ43" s="3" t="s">
        <v>130</v>
      </c>
      <c r="WK43" s="3" t="s">
        <v>131</v>
      </c>
      <c r="WL43" s="3" t="s">
        <v>131</v>
      </c>
      <c r="WM43" s="3" t="s">
        <v>132</v>
      </c>
      <c r="WN43" s="3" t="s">
        <v>131</v>
      </c>
      <c r="WO43" s="3" t="s">
        <v>132</v>
      </c>
      <c r="WP43" s="3" t="s">
        <v>131</v>
      </c>
      <c r="WQ43" s="3" t="s">
        <v>127</v>
      </c>
      <c r="WR43" s="3" t="s">
        <v>129</v>
      </c>
      <c r="WS43" s="3" t="s">
        <v>129</v>
      </c>
      <c r="WT43" s="3" t="s">
        <v>129</v>
      </c>
      <c r="WU43" s="3" t="s">
        <v>129</v>
      </c>
      <c r="WV43" s="3" t="s">
        <v>127</v>
      </c>
      <c r="WW43" s="3" t="s">
        <v>127</v>
      </c>
      <c r="WX43" s="3" t="s">
        <v>127</v>
      </c>
      <c r="WY43" s="3" t="s">
        <v>127</v>
      </c>
      <c r="WZ43" s="3" t="s">
        <v>127</v>
      </c>
      <c r="XA43" s="3" t="s">
        <v>129</v>
      </c>
      <c r="XB43" s="3" t="s">
        <v>127</v>
      </c>
      <c r="XC43" s="3" t="s">
        <v>130</v>
      </c>
      <c r="XD43" s="3" t="s">
        <v>128</v>
      </c>
      <c r="XE43" s="3" t="s">
        <v>130</v>
      </c>
      <c r="XF43" s="3" t="s">
        <v>127</v>
      </c>
      <c r="XG43" s="3" t="s">
        <v>127</v>
      </c>
      <c r="XH43" s="3" t="s">
        <v>127</v>
      </c>
      <c r="XI43" s="3" t="s">
        <v>128</v>
      </c>
      <c r="XJ43" s="3" t="s">
        <v>128</v>
      </c>
      <c r="XK43" s="3" t="s">
        <v>128</v>
      </c>
      <c r="XL43" s="3" t="s">
        <v>127</v>
      </c>
      <c r="XM43" s="5" t="s">
        <v>1643</v>
      </c>
      <c r="XN43" s="13" t="s">
        <v>353</v>
      </c>
      <c r="XO43" s="3" t="s">
        <v>354</v>
      </c>
      <c r="XP43" s="3" t="s">
        <v>355</v>
      </c>
      <c r="XQ43" s="3" t="s">
        <v>1643</v>
      </c>
      <c r="XR43" s="3" t="s">
        <v>1643</v>
      </c>
      <c r="XS43" s="3" t="s">
        <v>111</v>
      </c>
      <c r="XT43" s="5" t="s">
        <v>1643</v>
      </c>
      <c r="XU43" s="13" t="s">
        <v>110</v>
      </c>
      <c r="XV43" s="3" t="s">
        <v>111</v>
      </c>
      <c r="XW43" s="3" t="s">
        <v>1643</v>
      </c>
      <c r="XX43" s="3" t="s">
        <v>111</v>
      </c>
      <c r="XY43" s="3" t="s">
        <v>1643</v>
      </c>
      <c r="XZ43" s="3" t="s">
        <v>1643</v>
      </c>
      <c r="YA43" s="3" t="s">
        <v>110</v>
      </c>
      <c r="YB43" s="3" t="s">
        <v>111</v>
      </c>
      <c r="YC43" s="3" t="s">
        <v>1643</v>
      </c>
      <c r="YD43" s="3" t="s">
        <v>110</v>
      </c>
      <c r="YE43" s="3" t="s">
        <v>417</v>
      </c>
      <c r="YF43" s="3" t="s">
        <v>111</v>
      </c>
      <c r="YG43" s="3" t="s">
        <v>1643</v>
      </c>
      <c r="YH43" s="3" t="s">
        <v>111</v>
      </c>
      <c r="YI43" s="3" t="s">
        <v>1643</v>
      </c>
      <c r="YJ43" s="3" t="s">
        <v>1643</v>
      </c>
      <c r="YK43" s="3" t="s">
        <v>111</v>
      </c>
      <c r="YL43" s="3" t="s">
        <v>1643</v>
      </c>
      <c r="YM43" s="3" t="s">
        <v>1643</v>
      </c>
      <c r="YN43" s="3" t="s">
        <v>110</v>
      </c>
      <c r="YO43" s="3" t="s">
        <v>111</v>
      </c>
      <c r="YP43" s="3" t="s">
        <v>1643</v>
      </c>
      <c r="YQ43" s="3" t="s">
        <v>245</v>
      </c>
      <c r="YR43" s="3" t="s">
        <v>1643</v>
      </c>
      <c r="YS43" s="3" t="s">
        <v>1643</v>
      </c>
      <c r="YT43" s="3" t="s">
        <v>245</v>
      </c>
      <c r="YU43" s="3" t="s">
        <v>1643</v>
      </c>
      <c r="YV43" s="3" t="s">
        <v>1643</v>
      </c>
      <c r="YW43" s="3" t="s">
        <v>111</v>
      </c>
      <c r="YX43" s="3" t="s">
        <v>1643</v>
      </c>
      <c r="YY43" s="3" t="s">
        <v>1643</v>
      </c>
      <c r="YZ43" s="3" t="s">
        <v>1643</v>
      </c>
      <c r="ZA43" s="3" t="s">
        <v>111</v>
      </c>
      <c r="ZB43" s="3" t="s">
        <v>1643</v>
      </c>
      <c r="ZC43" s="3" t="s">
        <v>1643</v>
      </c>
      <c r="ZD43" s="5" t="s">
        <v>1643</v>
      </c>
      <c r="ZE43" s="3" t="s">
        <v>452</v>
      </c>
      <c r="ZF43" s="3" t="s">
        <v>450</v>
      </c>
      <c r="ZG43" s="13" t="s">
        <v>447</v>
      </c>
      <c r="ZH43" s="18" t="s">
        <v>110</v>
      </c>
      <c r="ZI43" s="13" t="s">
        <v>1643</v>
      </c>
      <c r="ZJ43" s="3" t="s">
        <v>1643</v>
      </c>
      <c r="ZK43" s="3" t="s">
        <v>1643</v>
      </c>
      <c r="ZL43" s="3" t="s">
        <v>1643</v>
      </c>
      <c r="ZM43" s="3" t="s">
        <v>492</v>
      </c>
      <c r="ZN43" s="3" t="s">
        <v>495</v>
      </c>
      <c r="ZO43" s="3" t="s">
        <v>496</v>
      </c>
      <c r="ZP43" s="3" t="s">
        <v>497</v>
      </c>
      <c r="ZQ43" s="3" t="s">
        <v>498</v>
      </c>
      <c r="ZR43" s="5" t="s">
        <v>1643</v>
      </c>
      <c r="ZS43" s="13" t="s">
        <v>110</v>
      </c>
      <c r="ZT43" s="3" t="s">
        <v>110</v>
      </c>
      <c r="ZU43" s="3" t="s">
        <v>110</v>
      </c>
      <c r="ZV43" s="3" t="s">
        <v>110</v>
      </c>
      <c r="ZW43" s="3" t="s">
        <v>110</v>
      </c>
      <c r="ZX43" s="3" t="s">
        <v>1643</v>
      </c>
      <c r="ZY43" s="3" t="s">
        <v>1643</v>
      </c>
      <c r="ZZ43" s="3" t="s">
        <v>1643</v>
      </c>
      <c r="AAA43" s="5" t="s">
        <v>1643</v>
      </c>
      <c r="AAB43" s="13" t="s">
        <v>111</v>
      </c>
      <c r="AAC43" s="5" t="s">
        <v>1643</v>
      </c>
      <c r="AAD43" s="13" t="s">
        <v>526</v>
      </c>
      <c r="AAE43" s="3" t="s">
        <v>110</v>
      </c>
      <c r="AAF43" s="3" t="s">
        <v>110</v>
      </c>
      <c r="AAG43" s="3" t="s">
        <v>110</v>
      </c>
      <c r="AAH43" s="3" t="s">
        <v>111</v>
      </c>
      <c r="AAI43" s="3" t="s">
        <v>111</v>
      </c>
      <c r="AAJ43" s="5" t="s">
        <v>110</v>
      </c>
      <c r="AAK43" s="13" t="s">
        <v>111</v>
      </c>
      <c r="AAL43" s="13" t="s">
        <v>1643</v>
      </c>
      <c r="AAM43" s="3" t="s">
        <v>1643</v>
      </c>
      <c r="AAN43" s="3" t="s">
        <v>1643</v>
      </c>
      <c r="AAO43" s="3" t="s">
        <v>1643</v>
      </c>
      <c r="AAP43" s="3" t="s">
        <v>1643</v>
      </c>
      <c r="AAQ43" s="20"/>
      <c r="AAR43" s="5" t="s">
        <v>1643</v>
      </c>
      <c r="AAS43" s="13" t="s">
        <v>1643</v>
      </c>
      <c r="AAT43" s="3" t="s">
        <v>1643</v>
      </c>
      <c r="AAU43" s="3" t="s">
        <v>1643</v>
      </c>
      <c r="AAV43" s="3" t="s">
        <v>1643</v>
      </c>
      <c r="AAW43" s="3" t="s">
        <v>1643</v>
      </c>
      <c r="AAX43" s="3" t="s">
        <v>1643</v>
      </c>
      <c r="AAY43" s="5" t="s">
        <v>1643</v>
      </c>
      <c r="AAZ43" s="13" t="s">
        <v>1643</v>
      </c>
      <c r="ABA43" s="3" t="s">
        <v>1643</v>
      </c>
      <c r="ABB43" s="3" t="s">
        <v>1643</v>
      </c>
      <c r="ABC43" s="3" t="s">
        <v>1643</v>
      </c>
      <c r="ABD43" s="3" t="s">
        <v>1643</v>
      </c>
      <c r="ABE43" s="3" t="s">
        <v>1643</v>
      </c>
      <c r="ABF43" s="5" t="s">
        <v>1643</v>
      </c>
      <c r="ABG43" s="13" t="s">
        <v>1643</v>
      </c>
      <c r="ABH43" s="3" t="s">
        <v>1643</v>
      </c>
      <c r="ABI43" s="3" t="s">
        <v>1643</v>
      </c>
      <c r="ABJ43" s="3" t="s">
        <v>1643</v>
      </c>
      <c r="ABK43" s="3" t="s">
        <v>1643</v>
      </c>
      <c r="ABL43" s="3" t="s">
        <v>1643</v>
      </c>
      <c r="ABM43" s="5" t="s">
        <v>1643</v>
      </c>
      <c r="ABN43" s="13" t="s">
        <v>1643</v>
      </c>
      <c r="ABO43" s="3" t="s">
        <v>1643</v>
      </c>
      <c r="ABP43" s="3" t="s">
        <v>1643</v>
      </c>
      <c r="ABQ43" s="3" t="s">
        <v>1643</v>
      </c>
      <c r="ABR43" s="3" t="s">
        <v>1643</v>
      </c>
      <c r="ABS43" s="3" t="s">
        <v>1643</v>
      </c>
      <c r="ABT43" s="3" t="s">
        <v>1643</v>
      </c>
      <c r="ABU43" s="3" t="s">
        <v>1643</v>
      </c>
      <c r="ABV43" s="5" t="s">
        <v>1643</v>
      </c>
      <c r="ABW43" s="13" t="s">
        <v>111</v>
      </c>
      <c r="ABX43" s="3" t="s">
        <v>1643</v>
      </c>
      <c r="ABY43" s="3" t="s">
        <v>1643</v>
      </c>
      <c r="ABZ43" s="3" t="s">
        <v>1643</v>
      </c>
      <c r="ACA43" s="3" t="s">
        <v>1643</v>
      </c>
      <c r="ACB43" s="5" t="s">
        <v>1643</v>
      </c>
      <c r="ACC43" s="13" t="s">
        <v>1643</v>
      </c>
      <c r="ACD43" s="3" t="s">
        <v>1643</v>
      </c>
      <c r="ACE43" s="3" t="s">
        <v>1643</v>
      </c>
      <c r="ACF43" s="3" t="s">
        <v>1643</v>
      </c>
      <c r="ACG43" s="5"/>
      <c r="ACH43" s="13" t="s">
        <v>1643</v>
      </c>
      <c r="ACI43" s="3" t="s">
        <v>1643</v>
      </c>
      <c r="ACJ43" s="3" t="s">
        <v>1643</v>
      </c>
      <c r="ACK43" s="3" t="s">
        <v>1643</v>
      </c>
      <c r="ACL43" s="5" t="s">
        <v>1643</v>
      </c>
      <c r="ACM43" s="13" t="s">
        <v>1643</v>
      </c>
      <c r="ACN43" s="3" t="s">
        <v>1643</v>
      </c>
      <c r="ACO43" s="3" t="s">
        <v>1643</v>
      </c>
      <c r="ACP43" s="3" t="s">
        <v>1643</v>
      </c>
      <c r="ACQ43" s="3" t="s">
        <v>1643</v>
      </c>
      <c r="ACR43" s="3" t="s">
        <v>1643</v>
      </c>
      <c r="ACS43" s="3" t="s">
        <v>1643</v>
      </c>
      <c r="ACT43" s="3" t="s">
        <v>1643</v>
      </c>
      <c r="ACU43" s="20" t="s">
        <v>1643</v>
      </c>
      <c r="ACV43" s="13" t="s">
        <v>111</v>
      </c>
      <c r="ACW43" s="3" t="s">
        <v>1643</v>
      </c>
      <c r="ACX43" s="3" t="s">
        <v>1643</v>
      </c>
      <c r="ACY43" s="3" t="s">
        <v>1643</v>
      </c>
      <c r="ACZ43" s="3" t="s">
        <v>1643</v>
      </c>
      <c r="ADA43" s="5" t="s">
        <v>1643</v>
      </c>
      <c r="ADB43" s="13" t="s">
        <v>1643</v>
      </c>
      <c r="ADC43" s="8" t="s">
        <v>1643</v>
      </c>
      <c r="ADD43" s="3" t="s">
        <v>1643</v>
      </c>
      <c r="ADE43" s="3" t="s">
        <v>1643</v>
      </c>
      <c r="ADF43" s="5" t="s">
        <v>1643</v>
      </c>
      <c r="ADG43" s="13" t="s">
        <v>1643</v>
      </c>
      <c r="ADH43" s="8" t="s">
        <v>1643</v>
      </c>
      <c r="ADI43" s="3" t="s">
        <v>1643</v>
      </c>
      <c r="ADJ43" s="3" t="s">
        <v>1643</v>
      </c>
      <c r="ADK43" s="5" t="s">
        <v>1643</v>
      </c>
      <c r="ADL43" s="13" t="s">
        <v>1643</v>
      </c>
      <c r="ADM43" s="8" t="s">
        <v>1643</v>
      </c>
      <c r="ADN43" s="3" t="s">
        <v>1643</v>
      </c>
      <c r="ADO43" s="3" t="s">
        <v>1643</v>
      </c>
      <c r="ADP43" s="5" t="s">
        <v>1643</v>
      </c>
      <c r="ADQ43" s="13" t="s">
        <v>1643</v>
      </c>
      <c r="ADR43" s="3" t="s">
        <v>1643</v>
      </c>
      <c r="ADS43" s="3" t="s">
        <v>1643</v>
      </c>
      <c r="ADT43" s="3" t="s">
        <v>1643</v>
      </c>
      <c r="ADU43" s="3" t="s">
        <v>1643</v>
      </c>
      <c r="ADV43" s="3" t="s">
        <v>1643</v>
      </c>
      <c r="ADW43" s="3" t="s">
        <v>1643</v>
      </c>
      <c r="ADX43" s="3" t="s">
        <v>1643</v>
      </c>
      <c r="ADY43" s="5" t="s">
        <v>1643</v>
      </c>
      <c r="ADZ43" s="13" t="s">
        <v>1643</v>
      </c>
      <c r="AEA43" s="3" t="s">
        <v>1643</v>
      </c>
      <c r="AEB43" s="3" t="s">
        <v>1643</v>
      </c>
      <c r="AEC43" s="3" t="s">
        <v>1643</v>
      </c>
      <c r="AED43" s="3" t="s">
        <v>1643</v>
      </c>
      <c r="AEE43" s="3" t="s">
        <v>1643</v>
      </c>
      <c r="AEF43" s="5" t="s">
        <v>1643</v>
      </c>
      <c r="AEG43" s="13" t="s">
        <v>1643</v>
      </c>
      <c r="AEH43" s="3" t="s">
        <v>1643</v>
      </c>
      <c r="AEI43" s="3" t="s">
        <v>1643</v>
      </c>
      <c r="AEJ43" s="3" t="s">
        <v>1643</v>
      </c>
      <c r="AEK43" s="5" t="s">
        <v>1643</v>
      </c>
      <c r="AEL43" s="18" t="s">
        <v>1643</v>
      </c>
    </row>
    <row r="44" spans="1:818" ht="87" x14ac:dyDescent="0.35">
      <c r="A44" s="1">
        <v>45619.698819444442</v>
      </c>
      <c r="B44" s="2">
        <v>45619.708518518521</v>
      </c>
      <c r="C44" s="4">
        <v>73</v>
      </c>
      <c r="D44" s="4">
        <v>838</v>
      </c>
      <c r="E44" s="3" t="s">
        <v>1677</v>
      </c>
      <c r="F44" s="2">
        <v>45626.70858353009</v>
      </c>
      <c r="G44" s="3" t="s">
        <v>1733</v>
      </c>
      <c r="H44" s="4">
        <v>1</v>
      </c>
      <c r="I44" s="3" t="s">
        <v>1642</v>
      </c>
      <c r="J44" s="3" t="s">
        <v>1642</v>
      </c>
      <c r="K44" s="3" t="s">
        <v>1642</v>
      </c>
      <c r="L44" s="3" t="s">
        <v>1642</v>
      </c>
      <c r="M44" s="3" t="s">
        <v>1642</v>
      </c>
      <c r="N44" s="3" t="s">
        <v>1642</v>
      </c>
      <c r="O44" s="3" t="s">
        <v>110</v>
      </c>
      <c r="P44" s="3" t="s">
        <v>1643</v>
      </c>
      <c r="Q44" s="3" t="s">
        <v>1643</v>
      </c>
      <c r="R44" s="20" t="s">
        <v>110</v>
      </c>
      <c r="S44" s="127">
        <v>32</v>
      </c>
      <c r="T44" s="124"/>
      <c r="U44" s="3"/>
      <c r="V44" s="3" t="s">
        <v>20</v>
      </c>
      <c r="W44" s="3" t="s">
        <v>110</v>
      </c>
      <c r="X44" s="3" t="s">
        <v>37</v>
      </c>
      <c r="Y44" s="3" t="s">
        <v>81</v>
      </c>
      <c r="Z44" s="3" t="s">
        <v>10</v>
      </c>
      <c r="AA44" s="405">
        <v>387</v>
      </c>
      <c r="AB44" s="3" t="s">
        <v>25</v>
      </c>
      <c r="AC44" s="3" t="s">
        <v>110</v>
      </c>
      <c r="AD44" s="3" t="s">
        <v>1643</v>
      </c>
      <c r="AE44" s="13" t="s">
        <v>1643</v>
      </c>
      <c r="AF44" s="20" t="s">
        <v>1643</v>
      </c>
      <c r="AG44" s="18" t="s">
        <v>1643</v>
      </c>
      <c r="AH44" s="13"/>
      <c r="AI44" s="31"/>
      <c r="AJ44" s="13" t="s">
        <v>1643</v>
      </c>
      <c r="AK44" s="3" t="s">
        <v>1643</v>
      </c>
      <c r="AL44" s="3" t="s">
        <v>1643</v>
      </c>
      <c r="AM44" s="3" t="s">
        <v>1643</v>
      </c>
      <c r="AN44" s="3" t="s">
        <v>1643</v>
      </c>
      <c r="AO44" s="3" t="s">
        <v>1643</v>
      </c>
      <c r="AP44" s="3" t="s">
        <v>1643</v>
      </c>
      <c r="AQ44" s="3" t="s">
        <v>1643</v>
      </c>
      <c r="AR44" s="3" t="s">
        <v>1643</v>
      </c>
      <c r="AS44" s="3" t="s">
        <v>1643</v>
      </c>
      <c r="AT44" s="3" t="s">
        <v>1643</v>
      </c>
      <c r="AU44" s="3" t="s">
        <v>1643</v>
      </c>
      <c r="AV44" s="3" t="s">
        <v>1643</v>
      </c>
      <c r="AW44" s="3" t="s">
        <v>1643</v>
      </c>
      <c r="AX44" s="3" t="s">
        <v>1643</v>
      </c>
      <c r="AY44" s="3" t="s">
        <v>1643</v>
      </c>
      <c r="AZ44" s="3" t="s">
        <v>1643</v>
      </c>
      <c r="BA44" s="3" t="s">
        <v>1643</v>
      </c>
      <c r="BB44" s="3" t="s">
        <v>1643</v>
      </c>
      <c r="BC44" s="3" t="s">
        <v>1643</v>
      </c>
      <c r="BD44" s="3" t="s">
        <v>1643</v>
      </c>
      <c r="BE44" s="3" t="s">
        <v>1643</v>
      </c>
      <c r="BF44" s="3" t="s">
        <v>1643</v>
      </c>
      <c r="BG44" s="3" t="s">
        <v>1643</v>
      </c>
      <c r="BH44" s="3" t="s">
        <v>1643</v>
      </c>
      <c r="BI44" s="3" t="s">
        <v>1643</v>
      </c>
      <c r="BJ44" s="3" t="s">
        <v>1643</v>
      </c>
      <c r="BK44" s="3" t="s">
        <v>1643</v>
      </c>
      <c r="BL44" s="3" t="s">
        <v>1643</v>
      </c>
      <c r="BM44" s="3" t="s">
        <v>1643</v>
      </c>
      <c r="BN44" s="3" t="s">
        <v>1643</v>
      </c>
      <c r="BO44" s="3" t="s">
        <v>1643</v>
      </c>
      <c r="BP44" s="3" t="s">
        <v>1643</v>
      </c>
      <c r="BQ44" s="3" t="s">
        <v>1643</v>
      </c>
      <c r="BR44" s="3" t="s">
        <v>1643</v>
      </c>
      <c r="BS44" s="3" t="s">
        <v>1643</v>
      </c>
      <c r="BT44" s="3" t="s">
        <v>1643</v>
      </c>
      <c r="BU44" s="3" t="s">
        <v>1643</v>
      </c>
      <c r="BV44" s="3" t="s">
        <v>1643</v>
      </c>
      <c r="BW44" s="3" t="s">
        <v>1643</v>
      </c>
      <c r="BX44" s="3" t="s">
        <v>1643</v>
      </c>
      <c r="BY44" s="3" t="s">
        <v>1643</v>
      </c>
      <c r="BZ44" s="20" t="s">
        <v>1643</v>
      </c>
      <c r="CA44" s="8" t="s">
        <v>1643</v>
      </c>
      <c r="CB44" s="3" t="s">
        <v>1643</v>
      </c>
      <c r="CC44" s="3" t="s">
        <v>1643</v>
      </c>
      <c r="CD44" s="3" t="s">
        <v>1643</v>
      </c>
      <c r="CE44" s="3" t="s">
        <v>1643</v>
      </c>
      <c r="CF44" s="3" t="s">
        <v>1643</v>
      </c>
      <c r="CG44" s="3" t="s">
        <v>1643</v>
      </c>
      <c r="CH44" s="3" t="s">
        <v>1643</v>
      </c>
      <c r="CI44" s="3" t="s">
        <v>1643</v>
      </c>
      <c r="CJ44" s="3" t="s">
        <v>1643</v>
      </c>
      <c r="CK44" s="3" t="s">
        <v>1643</v>
      </c>
      <c r="CL44" s="3" t="s">
        <v>1643</v>
      </c>
      <c r="CM44" s="3" t="s">
        <v>1643</v>
      </c>
      <c r="CN44" s="3" t="s">
        <v>1643</v>
      </c>
      <c r="CO44" s="3" t="s">
        <v>1643</v>
      </c>
      <c r="CP44" s="5" t="s">
        <v>1643</v>
      </c>
      <c r="CQ44" s="13" t="s">
        <v>1643</v>
      </c>
      <c r="CR44" s="3" t="s">
        <v>1643</v>
      </c>
      <c r="CS44" s="3" t="s">
        <v>1643</v>
      </c>
      <c r="CT44" s="3" t="s">
        <v>1643</v>
      </c>
      <c r="CU44" s="3" t="s">
        <v>1643</v>
      </c>
      <c r="CV44" s="3" t="s">
        <v>1643</v>
      </c>
      <c r="CW44" s="3" t="s">
        <v>1643</v>
      </c>
      <c r="CX44" s="5" t="s">
        <v>1643</v>
      </c>
      <c r="CY44" s="13" t="s">
        <v>1643</v>
      </c>
      <c r="CZ44" s="3" t="s">
        <v>1643</v>
      </c>
      <c r="DA44" s="3" t="s">
        <v>1643</v>
      </c>
      <c r="DB44" s="3" t="s">
        <v>1643</v>
      </c>
      <c r="DC44" s="3" t="s">
        <v>1643</v>
      </c>
      <c r="DD44" s="3" t="s">
        <v>1643</v>
      </c>
      <c r="DE44" s="3" t="s">
        <v>1643</v>
      </c>
      <c r="DF44" s="5" t="s">
        <v>1643</v>
      </c>
      <c r="DG44" s="13" t="s">
        <v>1643</v>
      </c>
      <c r="DH44" s="3" t="s">
        <v>1643</v>
      </c>
      <c r="DI44" s="3" t="s">
        <v>1643</v>
      </c>
      <c r="DJ44" s="5" t="s">
        <v>1643</v>
      </c>
      <c r="DK44" s="13" t="s">
        <v>1643</v>
      </c>
      <c r="DL44" s="3" t="s">
        <v>1643</v>
      </c>
      <c r="DM44" s="3" t="s">
        <v>1643</v>
      </c>
      <c r="DN44" s="5" t="s">
        <v>1643</v>
      </c>
      <c r="DO44" s="13" t="s">
        <v>1643</v>
      </c>
      <c r="DP44" s="5" t="s">
        <v>1643</v>
      </c>
      <c r="DQ44" s="13" t="s">
        <v>1643</v>
      </c>
      <c r="DR44" s="3" t="s">
        <v>1643</v>
      </c>
      <c r="DS44" s="3" t="s">
        <v>1643</v>
      </c>
      <c r="DT44" s="5" t="s">
        <v>1643</v>
      </c>
      <c r="DU44" s="13" t="s">
        <v>1643</v>
      </c>
      <c r="DV44" s="3" t="s">
        <v>1643</v>
      </c>
      <c r="DW44" s="3" t="s">
        <v>1643</v>
      </c>
      <c r="DX44" s="3" t="s">
        <v>1643</v>
      </c>
      <c r="DY44" s="5" t="s">
        <v>1643</v>
      </c>
      <c r="DZ44" s="13" t="s">
        <v>1643</v>
      </c>
      <c r="EA44" s="3" t="s">
        <v>1643</v>
      </c>
      <c r="EB44" s="3" t="s">
        <v>1643</v>
      </c>
      <c r="EC44" s="3" t="s">
        <v>1643</v>
      </c>
      <c r="ED44" s="3" t="s">
        <v>1643</v>
      </c>
      <c r="EE44" s="3" t="s">
        <v>1643</v>
      </c>
      <c r="EF44" s="5" t="s">
        <v>1643</v>
      </c>
      <c r="EG44" s="13" t="s">
        <v>1643</v>
      </c>
      <c r="EH44" s="3" t="s">
        <v>1643</v>
      </c>
      <c r="EI44" s="3" t="s">
        <v>1643</v>
      </c>
      <c r="EJ44" s="3" t="s">
        <v>1643</v>
      </c>
      <c r="EK44" s="3" t="s">
        <v>1643</v>
      </c>
      <c r="EL44" s="20" t="s">
        <v>1643</v>
      </c>
      <c r="EM44" s="13" t="s">
        <v>1643</v>
      </c>
      <c r="EN44" s="3" t="s">
        <v>1643</v>
      </c>
      <c r="EO44" s="3" t="s">
        <v>1643</v>
      </c>
      <c r="EP44" s="3" t="s">
        <v>1643</v>
      </c>
      <c r="EQ44" s="3" t="s">
        <v>1643</v>
      </c>
      <c r="ER44" s="3" t="s">
        <v>1643</v>
      </c>
      <c r="ES44" s="3" t="s">
        <v>1643</v>
      </c>
      <c r="ET44" s="3" t="s">
        <v>1643</v>
      </c>
      <c r="EU44" s="3" t="s">
        <v>1643</v>
      </c>
      <c r="EV44" s="3" t="s">
        <v>1643</v>
      </c>
      <c r="EW44" s="3" t="s">
        <v>1643</v>
      </c>
      <c r="EX44" s="3" t="s">
        <v>1643</v>
      </c>
      <c r="EY44" s="3" t="s">
        <v>1643</v>
      </c>
      <c r="EZ44" s="5" t="s">
        <v>1643</v>
      </c>
      <c r="FA44" s="8" t="s">
        <v>1643</v>
      </c>
      <c r="FB44" s="3" t="s">
        <v>1643</v>
      </c>
      <c r="FC44" s="3" t="s">
        <v>1643</v>
      </c>
      <c r="FD44" s="3" t="s">
        <v>1643</v>
      </c>
      <c r="FE44" s="3" t="s">
        <v>1643</v>
      </c>
      <c r="FF44" s="3" t="s">
        <v>1643</v>
      </c>
      <c r="FG44" s="3" t="s">
        <v>1643</v>
      </c>
      <c r="FH44" s="3" t="s">
        <v>1643</v>
      </c>
      <c r="FI44" s="5" t="s">
        <v>1643</v>
      </c>
      <c r="FJ44" s="8" t="s">
        <v>1643</v>
      </c>
      <c r="FK44" s="3" t="s">
        <v>1643</v>
      </c>
      <c r="FL44" s="3" t="s">
        <v>1643</v>
      </c>
      <c r="FM44" s="5" t="s">
        <v>1643</v>
      </c>
      <c r="FN44" s="8" t="s">
        <v>1643</v>
      </c>
      <c r="FO44" s="3" t="s">
        <v>1643</v>
      </c>
      <c r="FP44" s="3" t="s">
        <v>1643</v>
      </c>
      <c r="FQ44" s="5" t="s">
        <v>1643</v>
      </c>
      <c r="FR44" s="16" t="s">
        <v>1643</v>
      </c>
      <c r="FS44" s="13" t="s">
        <v>1643</v>
      </c>
      <c r="FT44" s="3" t="s">
        <v>1643</v>
      </c>
      <c r="FU44" s="3" t="s">
        <v>1643</v>
      </c>
      <c r="FV44" s="3" t="s">
        <v>1643</v>
      </c>
      <c r="FW44" s="20" t="s">
        <v>1643</v>
      </c>
      <c r="FX44" s="13" t="s">
        <v>1643</v>
      </c>
      <c r="FY44" s="3" t="s">
        <v>1643</v>
      </c>
      <c r="FZ44" s="3" t="s">
        <v>1643</v>
      </c>
      <c r="GA44" s="3" t="s">
        <v>1643</v>
      </c>
      <c r="GB44" s="3" t="s">
        <v>1643</v>
      </c>
      <c r="GC44" s="3" t="s">
        <v>1643</v>
      </c>
      <c r="GD44" s="3" t="s">
        <v>1643</v>
      </c>
      <c r="GE44" s="3" t="s">
        <v>1643</v>
      </c>
      <c r="GF44" s="3" t="s">
        <v>1643</v>
      </c>
      <c r="GG44" s="3" t="s">
        <v>1643</v>
      </c>
      <c r="GH44" s="20" t="s">
        <v>1643</v>
      </c>
      <c r="GI44" s="18" t="s">
        <v>1643</v>
      </c>
      <c r="GJ44" s="8" t="s">
        <v>1643</v>
      </c>
      <c r="GK44" s="3" t="s">
        <v>1643</v>
      </c>
      <c r="GL44" s="3" t="s">
        <v>1643</v>
      </c>
      <c r="GM44" s="3" t="s">
        <v>1643</v>
      </c>
      <c r="GN44" s="3" t="s">
        <v>1643</v>
      </c>
      <c r="GO44" s="3" t="s">
        <v>1643</v>
      </c>
      <c r="GP44" s="3" t="s">
        <v>1643</v>
      </c>
      <c r="GQ44" s="3" t="s">
        <v>1643</v>
      </c>
      <c r="GR44" s="3" t="s">
        <v>1643</v>
      </c>
      <c r="GS44" s="20" t="s">
        <v>1643</v>
      </c>
      <c r="GT44" s="13" t="s">
        <v>1643</v>
      </c>
      <c r="GU44" s="3" t="s">
        <v>1643</v>
      </c>
      <c r="GV44" s="3" t="s">
        <v>1643</v>
      </c>
      <c r="GW44" s="3" t="s">
        <v>1643</v>
      </c>
      <c r="GX44" s="3" t="s">
        <v>1643</v>
      </c>
      <c r="GY44" s="3" t="s">
        <v>1643</v>
      </c>
      <c r="GZ44" s="3" t="s">
        <v>1643</v>
      </c>
      <c r="HA44" s="3" t="s">
        <v>1643</v>
      </c>
      <c r="HB44" s="3" t="s">
        <v>1643</v>
      </c>
      <c r="HC44" s="3" t="s">
        <v>1643</v>
      </c>
      <c r="HD44" s="3" t="s">
        <v>1643</v>
      </c>
      <c r="HE44" s="3" t="s">
        <v>1643</v>
      </c>
      <c r="HF44" s="3" t="s">
        <v>1643</v>
      </c>
      <c r="HG44" s="3" t="s">
        <v>1643</v>
      </c>
      <c r="HH44" s="3" t="s">
        <v>1643</v>
      </c>
      <c r="HI44" s="5" t="s">
        <v>1643</v>
      </c>
      <c r="HJ44" s="13" t="s">
        <v>1643</v>
      </c>
      <c r="HK44" s="3" t="s">
        <v>1643</v>
      </c>
      <c r="HL44" s="3" t="s">
        <v>1643</v>
      </c>
      <c r="HM44" s="3" t="s">
        <v>1643</v>
      </c>
      <c r="HN44" s="3" t="s">
        <v>1643</v>
      </c>
      <c r="HO44" s="3" t="s">
        <v>1643</v>
      </c>
      <c r="HP44" s="3" t="s">
        <v>1643</v>
      </c>
      <c r="HQ44" s="5" t="s">
        <v>1643</v>
      </c>
      <c r="HR44" s="13" t="s">
        <v>1643</v>
      </c>
      <c r="HS44" s="3" t="s">
        <v>1643</v>
      </c>
      <c r="HT44" s="3" t="s">
        <v>1643</v>
      </c>
      <c r="HU44" s="3" t="s">
        <v>1643</v>
      </c>
      <c r="HV44" s="3" t="s">
        <v>1643</v>
      </c>
      <c r="HW44" s="3" t="s">
        <v>1643</v>
      </c>
      <c r="HX44" s="3" t="s">
        <v>1643</v>
      </c>
      <c r="HY44" s="3" t="s">
        <v>1643</v>
      </c>
      <c r="HZ44" s="3" t="s">
        <v>1643</v>
      </c>
      <c r="IA44" s="3" t="s">
        <v>1643</v>
      </c>
      <c r="IB44" s="5" t="s">
        <v>1643</v>
      </c>
      <c r="IC44" s="13" t="s">
        <v>1643</v>
      </c>
      <c r="ID44" s="3" t="s">
        <v>1643</v>
      </c>
      <c r="IE44" s="3" t="s">
        <v>1643</v>
      </c>
      <c r="IF44" s="3" t="s">
        <v>1643</v>
      </c>
      <c r="IG44" s="3" t="s">
        <v>1643</v>
      </c>
      <c r="IH44" s="3" t="s">
        <v>1643</v>
      </c>
      <c r="II44" s="3" t="s">
        <v>1643</v>
      </c>
      <c r="IJ44" s="3" t="s">
        <v>1643</v>
      </c>
      <c r="IK44" s="3" t="s">
        <v>1643</v>
      </c>
      <c r="IL44" s="3" t="s">
        <v>1643</v>
      </c>
      <c r="IM44" s="3" t="s">
        <v>1643</v>
      </c>
      <c r="IN44" s="3" t="s">
        <v>1643</v>
      </c>
      <c r="IO44" s="3" t="s">
        <v>1643</v>
      </c>
      <c r="IP44" s="3" t="s">
        <v>1643</v>
      </c>
      <c r="IQ44" s="3" t="s">
        <v>1643</v>
      </c>
      <c r="IR44" s="3" t="s">
        <v>1643</v>
      </c>
      <c r="IS44" s="3" t="s">
        <v>1643</v>
      </c>
      <c r="IT44" s="3" t="s">
        <v>1643</v>
      </c>
      <c r="IU44" s="3" t="s">
        <v>1643</v>
      </c>
      <c r="IV44" s="3" t="s">
        <v>1643</v>
      </c>
      <c r="IW44" s="3" t="s">
        <v>1643</v>
      </c>
      <c r="IX44" s="3" t="s">
        <v>1643</v>
      </c>
      <c r="IY44" s="3" t="s">
        <v>1643</v>
      </c>
      <c r="IZ44" s="3" t="s">
        <v>1643</v>
      </c>
      <c r="JA44" s="3" t="s">
        <v>1643</v>
      </c>
      <c r="JB44" s="3" t="s">
        <v>1643</v>
      </c>
      <c r="JC44" s="3" t="s">
        <v>1643</v>
      </c>
      <c r="JD44" s="3" t="s">
        <v>1643</v>
      </c>
      <c r="JE44" s="3" t="s">
        <v>1643</v>
      </c>
      <c r="JF44" s="3" t="s">
        <v>1643</v>
      </c>
      <c r="JG44" s="3" t="s">
        <v>1643</v>
      </c>
      <c r="JH44" s="3" t="s">
        <v>1643</v>
      </c>
      <c r="JI44" s="3" t="s">
        <v>1643</v>
      </c>
      <c r="JJ44" s="3" t="s">
        <v>1643</v>
      </c>
      <c r="JK44" s="3" t="s">
        <v>1643</v>
      </c>
      <c r="JL44" s="3" t="s">
        <v>1643</v>
      </c>
      <c r="JM44" s="3" t="s">
        <v>1643</v>
      </c>
      <c r="JN44" s="3" t="s">
        <v>1643</v>
      </c>
      <c r="JO44" s="3" t="s">
        <v>1643</v>
      </c>
      <c r="JP44" s="3" t="s">
        <v>1643</v>
      </c>
      <c r="JQ44" s="3" t="s">
        <v>1643</v>
      </c>
      <c r="JR44" s="3" t="s">
        <v>1643</v>
      </c>
      <c r="JS44" s="3" t="s">
        <v>1643</v>
      </c>
      <c r="JT44" s="3" t="s">
        <v>1643</v>
      </c>
      <c r="JU44" s="3" t="s">
        <v>1643</v>
      </c>
      <c r="JV44" s="3" t="s">
        <v>1643</v>
      </c>
      <c r="JW44" s="3" t="s">
        <v>1643</v>
      </c>
      <c r="JX44" s="3" t="s">
        <v>1643</v>
      </c>
      <c r="JY44" s="3" t="s">
        <v>1643</v>
      </c>
      <c r="JZ44" s="3" t="s">
        <v>1643</v>
      </c>
      <c r="KA44" s="3" t="s">
        <v>1643</v>
      </c>
      <c r="KB44" s="3" t="s">
        <v>1643</v>
      </c>
      <c r="KC44" s="3" t="s">
        <v>1643</v>
      </c>
      <c r="KD44" s="3" t="s">
        <v>1643</v>
      </c>
      <c r="KE44" s="3" t="s">
        <v>1643</v>
      </c>
      <c r="KF44" s="3" t="s">
        <v>1643</v>
      </c>
      <c r="KG44" s="3" t="s">
        <v>1643</v>
      </c>
      <c r="KH44" s="3" t="s">
        <v>1643</v>
      </c>
      <c r="KI44" s="3" t="s">
        <v>1643</v>
      </c>
      <c r="KJ44" s="3" t="s">
        <v>1643</v>
      </c>
      <c r="KK44" s="3" t="s">
        <v>1643</v>
      </c>
      <c r="KL44" s="3" t="s">
        <v>1643</v>
      </c>
      <c r="KM44" s="3" t="s">
        <v>1643</v>
      </c>
      <c r="KN44" s="3" t="s">
        <v>1643</v>
      </c>
      <c r="KO44" s="5" t="s">
        <v>1643</v>
      </c>
      <c r="KP44" s="8" t="s">
        <v>1643</v>
      </c>
      <c r="KQ44" s="3" t="s">
        <v>1643</v>
      </c>
      <c r="KR44" s="3" t="s">
        <v>1643</v>
      </c>
      <c r="KS44" s="3" t="s">
        <v>1643</v>
      </c>
      <c r="KT44" s="3" t="s">
        <v>1643</v>
      </c>
      <c r="KU44" s="3" t="s">
        <v>1643</v>
      </c>
      <c r="KV44" s="20" t="s">
        <v>1643</v>
      </c>
      <c r="KW44" s="13" t="s">
        <v>1643</v>
      </c>
      <c r="KX44" s="3" t="s">
        <v>1643</v>
      </c>
      <c r="KY44" s="3" t="s">
        <v>1643</v>
      </c>
      <c r="KZ44" s="3" t="s">
        <v>1643</v>
      </c>
      <c r="LA44" s="3" t="s">
        <v>1643</v>
      </c>
      <c r="LB44" s="3" t="s">
        <v>1643</v>
      </c>
      <c r="LC44" s="3" t="s">
        <v>1643</v>
      </c>
      <c r="LD44" s="3" t="s">
        <v>1643</v>
      </c>
      <c r="LE44" s="3" t="s">
        <v>1643</v>
      </c>
      <c r="LF44" s="3" t="s">
        <v>1643</v>
      </c>
      <c r="LG44" s="3" t="s">
        <v>1643</v>
      </c>
      <c r="LH44" s="3" t="s">
        <v>1643</v>
      </c>
      <c r="LI44" s="3" t="s">
        <v>1643</v>
      </c>
      <c r="LJ44" s="3" t="s">
        <v>1643</v>
      </c>
      <c r="LK44" s="3" t="s">
        <v>1643</v>
      </c>
      <c r="LL44" s="3" t="s">
        <v>1643</v>
      </c>
      <c r="LM44" s="3" t="s">
        <v>1643</v>
      </c>
      <c r="LN44" s="3" t="s">
        <v>1643</v>
      </c>
      <c r="LO44" s="3" t="s">
        <v>1643</v>
      </c>
      <c r="LP44" s="3" t="s">
        <v>1643</v>
      </c>
      <c r="LQ44" s="3" t="s">
        <v>1643</v>
      </c>
      <c r="LR44" s="3" t="s">
        <v>1643</v>
      </c>
      <c r="LS44" s="3" t="s">
        <v>1643</v>
      </c>
      <c r="LT44" s="3" t="s">
        <v>1643</v>
      </c>
      <c r="LU44" s="3" t="s">
        <v>1643</v>
      </c>
      <c r="LV44" s="3" t="s">
        <v>1643</v>
      </c>
      <c r="LW44" s="3" t="s">
        <v>1643</v>
      </c>
      <c r="LX44" s="3" t="s">
        <v>1643</v>
      </c>
      <c r="LY44" s="3" t="s">
        <v>1643</v>
      </c>
      <c r="LZ44" s="3" t="s">
        <v>1643</v>
      </c>
      <c r="MA44" s="3" t="s">
        <v>1643</v>
      </c>
      <c r="MB44" s="3" t="s">
        <v>1643</v>
      </c>
      <c r="MC44" s="3" t="s">
        <v>1643</v>
      </c>
      <c r="MD44" s="3" t="s">
        <v>1643</v>
      </c>
      <c r="ME44" s="3" t="s">
        <v>1643</v>
      </c>
      <c r="MF44" s="20" t="s">
        <v>1643</v>
      </c>
      <c r="MG44" s="13"/>
      <c r="MH44" s="3"/>
      <c r="MI44" s="5"/>
      <c r="MJ44" s="18" t="s">
        <v>1643</v>
      </c>
      <c r="MK44" s="13" t="s">
        <v>1643</v>
      </c>
      <c r="ML44" s="3" t="s">
        <v>1643</v>
      </c>
      <c r="MM44" s="3" t="s">
        <v>1643</v>
      </c>
      <c r="MN44" s="3" t="s">
        <v>1643</v>
      </c>
      <c r="MO44" s="3" t="s">
        <v>1643</v>
      </c>
      <c r="MP44" s="3" t="s">
        <v>1643</v>
      </c>
      <c r="MQ44" s="3" t="s">
        <v>1643</v>
      </c>
      <c r="MR44" s="3" t="s">
        <v>1643</v>
      </c>
      <c r="MS44" s="3" t="s">
        <v>1643</v>
      </c>
      <c r="MT44" s="5" t="s">
        <v>1643</v>
      </c>
      <c r="MU44" s="8" t="s">
        <v>1643</v>
      </c>
      <c r="MV44" s="3" t="s">
        <v>1643</v>
      </c>
      <c r="MW44" s="3" t="s">
        <v>1643</v>
      </c>
      <c r="MX44" s="3" t="s">
        <v>1643</v>
      </c>
      <c r="MY44" s="20" t="s">
        <v>1643</v>
      </c>
      <c r="MZ44" s="13" t="s">
        <v>1643</v>
      </c>
      <c r="NA44" s="5" t="s">
        <v>1643</v>
      </c>
      <c r="NB44" s="13" t="s">
        <v>1643</v>
      </c>
      <c r="NC44" s="5" t="s">
        <v>1643</v>
      </c>
      <c r="ND44" s="13" t="s">
        <v>1643</v>
      </c>
      <c r="NE44" s="3" t="s">
        <v>1643</v>
      </c>
      <c r="NF44" s="3" t="s">
        <v>1643</v>
      </c>
      <c r="NG44" s="3" t="s">
        <v>1643</v>
      </c>
      <c r="NH44" s="3" t="s">
        <v>1643</v>
      </c>
      <c r="NI44" s="5" t="s">
        <v>1643</v>
      </c>
      <c r="NJ44" s="13" t="s">
        <v>1643</v>
      </c>
      <c r="NK44" s="3"/>
      <c r="NL44" s="3" t="s">
        <v>1643</v>
      </c>
      <c r="NM44" s="3" t="s">
        <v>1643</v>
      </c>
      <c r="NN44" s="3" t="s">
        <v>1643</v>
      </c>
      <c r="NO44" s="3" t="s">
        <v>1643</v>
      </c>
      <c r="NP44" s="3" t="s">
        <v>1643</v>
      </c>
      <c r="NQ44" s="5" t="s">
        <v>1643</v>
      </c>
      <c r="NR44" s="8" t="s">
        <v>1643</v>
      </c>
      <c r="NS44" s="8" t="s">
        <v>1643</v>
      </c>
      <c r="NT44" s="3" t="s">
        <v>1643</v>
      </c>
      <c r="NU44" s="3" t="s">
        <v>1643</v>
      </c>
      <c r="NV44" s="3" t="s">
        <v>1643</v>
      </c>
      <c r="NW44" s="3" t="s">
        <v>1643</v>
      </c>
      <c r="NX44" s="5" t="s">
        <v>1643</v>
      </c>
      <c r="NY44" s="13" t="s">
        <v>1643</v>
      </c>
      <c r="NZ44" s="8" t="s">
        <v>1643</v>
      </c>
      <c r="OA44" s="3" t="s">
        <v>1643</v>
      </c>
      <c r="OB44" s="3" t="s">
        <v>1643</v>
      </c>
      <c r="OC44" s="3" t="s">
        <v>1643</v>
      </c>
      <c r="OD44" s="3" t="s">
        <v>1643</v>
      </c>
      <c r="OE44" s="5" t="s">
        <v>1643</v>
      </c>
      <c r="OF44" s="13" t="s">
        <v>1643</v>
      </c>
      <c r="OG44" s="8" t="s">
        <v>1643</v>
      </c>
      <c r="OH44" s="3" t="s">
        <v>1643</v>
      </c>
      <c r="OI44" s="3" t="s">
        <v>1643</v>
      </c>
      <c r="OJ44" s="3" t="s">
        <v>1643</v>
      </c>
      <c r="OK44" s="3" t="s">
        <v>1643</v>
      </c>
      <c r="OL44" s="20" t="s">
        <v>1643</v>
      </c>
      <c r="OM44" s="13" t="s">
        <v>1643</v>
      </c>
      <c r="ON44" s="3" t="s">
        <v>1643</v>
      </c>
      <c r="OO44" s="3" t="s">
        <v>1643</v>
      </c>
      <c r="OP44" s="3" t="s">
        <v>1643</v>
      </c>
      <c r="OQ44" s="3" t="s">
        <v>1643</v>
      </c>
      <c r="OR44" s="3" t="s">
        <v>1643</v>
      </c>
      <c r="OS44" s="3" t="s">
        <v>1643</v>
      </c>
      <c r="OT44" s="3" t="s">
        <v>1643</v>
      </c>
      <c r="OU44" s="20" t="s">
        <v>1643</v>
      </c>
      <c r="OV44" s="13" t="s">
        <v>1643</v>
      </c>
      <c r="OW44" s="3"/>
      <c r="OX44" s="3" t="s">
        <v>1643</v>
      </c>
      <c r="OY44" s="3" t="s">
        <v>1643</v>
      </c>
      <c r="OZ44" s="3" t="s">
        <v>1643</v>
      </c>
      <c r="PA44" s="5" t="s">
        <v>1643</v>
      </c>
      <c r="PB44" s="8" t="s">
        <v>1643</v>
      </c>
      <c r="PC44" s="8" t="s">
        <v>1643</v>
      </c>
      <c r="PD44" s="3" t="s">
        <v>1643</v>
      </c>
      <c r="PE44" s="3" t="s">
        <v>1643</v>
      </c>
      <c r="PF44" s="5" t="s">
        <v>1643</v>
      </c>
      <c r="PG44" s="13" t="s">
        <v>1643</v>
      </c>
      <c r="PH44" s="3" t="s">
        <v>1643</v>
      </c>
      <c r="PI44" s="3" t="s">
        <v>1643</v>
      </c>
      <c r="PJ44" s="3" t="s">
        <v>1643</v>
      </c>
      <c r="PK44" s="3" t="s">
        <v>1643</v>
      </c>
      <c r="PL44" s="3" t="s">
        <v>1643</v>
      </c>
      <c r="PM44" s="3" t="s">
        <v>1643</v>
      </c>
      <c r="PN44" s="3" t="s">
        <v>1643</v>
      </c>
      <c r="PO44" s="20" t="s">
        <v>1643</v>
      </c>
      <c r="PP44" s="13" t="s">
        <v>1643</v>
      </c>
      <c r="PQ44" s="3" t="s">
        <v>1643</v>
      </c>
      <c r="PR44" s="3" t="s">
        <v>1643</v>
      </c>
      <c r="PS44" s="3" t="s">
        <v>1643</v>
      </c>
      <c r="PT44" s="3" t="s">
        <v>1643</v>
      </c>
      <c r="PU44" s="5" t="s">
        <v>1643</v>
      </c>
      <c r="PV44" s="13" t="s">
        <v>1643</v>
      </c>
      <c r="PW44" s="3" t="s">
        <v>1643</v>
      </c>
      <c r="PX44" s="3" t="s">
        <v>1643</v>
      </c>
      <c r="PY44" s="3" t="s">
        <v>1643</v>
      </c>
      <c r="PZ44" s="5" t="s">
        <v>1643</v>
      </c>
      <c r="QA44" s="13" t="s">
        <v>1643</v>
      </c>
      <c r="QB44" s="3" t="s">
        <v>1643</v>
      </c>
      <c r="QC44" s="3" t="s">
        <v>1643</v>
      </c>
      <c r="QD44" s="3" t="s">
        <v>1643</v>
      </c>
      <c r="QE44" s="3" t="s">
        <v>1643</v>
      </c>
      <c r="QF44" s="3" t="s">
        <v>1643</v>
      </c>
      <c r="QG44" s="3" t="s">
        <v>1643</v>
      </c>
      <c r="QH44" s="3" t="s">
        <v>1643</v>
      </c>
      <c r="QI44" s="5" t="s">
        <v>1643</v>
      </c>
      <c r="QJ44" s="13" t="s">
        <v>1643</v>
      </c>
      <c r="QK44" s="3" t="s">
        <v>1643</v>
      </c>
      <c r="QL44" s="3" t="s">
        <v>1643</v>
      </c>
      <c r="QM44" s="3" t="s">
        <v>1643</v>
      </c>
      <c r="QN44" s="3" t="s">
        <v>1643</v>
      </c>
      <c r="QO44" s="3" t="s">
        <v>1643</v>
      </c>
      <c r="QP44" s="20" t="s">
        <v>1643</v>
      </c>
      <c r="QQ44" s="13" t="s">
        <v>1643</v>
      </c>
      <c r="QR44" s="3" t="s">
        <v>1643</v>
      </c>
      <c r="QS44" s="3" t="s">
        <v>1643</v>
      </c>
      <c r="QT44" s="3" t="s">
        <v>1643</v>
      </c>
      <c r="QU44" s="20" t="s">
        <v>1643</v>
      </c>
      <c r="QV44" s="16" t="s">
        <v>1643</v>
      </c>
      <c r="QW44" s="13" t="s">
        <v>1643</v>
      </c>
      <c r="QX44" s="3" t="s">
        <v>1643</v>
      </c>
      <c r="QY44" s="3" t="s">
        <v>1643</v>
      </c>
      <c r="QZ44" s="3" t="s">
        <v>1643</v>
      </c>
      <c r="RA44" s="3" t="s">
        <v>1643</v>
      </c>
      <c r="RB44" s="3" t="s">
        <v>1643</v>
      </c>
      <c r="RC44" s="3" t="s">
        <v>1643</v>
      </c>
      <c r="RD44" s="3" t="s">
        <v>1643</v>
      </c>
      <c r="RE44" s="3" t="s">
        <v>1643</v>
      </c>
      <c r="RF44" s="3" t="s">
        <v>1643</v>
      </c>
      <c r="RG44" s="3" t="s">
        <v>1643</v>
      </c>
      <c r="RH44" s="3" t="s">
        <v>1643</v>
      </c>
      <c r="RI44" s="3" t="s">
        <v>1643</v>
      </c>
      <c r="RJ44" s="3" t="s">
        <v>1643</v>
      </c>
      <c r="RK44" s="3" t="s">
        <v>1643</v>
      </c>
      <c r="RL44" s="3" t="s">
        <v>1643</v>
      </c>
      <c r="RM44" s="3" t="s">
        <v>1643</v>
      </c>
      <c r="RN44" s="3" t="s">
        <v>1643</v>
      </c>
      <c r="RO44" s="3" t="s">
        <v>1643</v>
      </c>
      <c r="RP44" s="3" t="s">
        <v>1643</v>
      </c>
      <c r="RQ44" s="3" t="s">
        <v>1643</v>
      </c>
      <c r="RR44" s="3" t="s">
        <v>1643</v>
      </c>
      <c r="RS44" s="3" t="s">
        <v>1643</v>
      </c>
      <c r="RT44" s="3" t="s">
        <v>1643</v>
      </c>
      <c r="RU44" s="3" t="s">
        <v>1643</v>
      </c>
      <c r="RV44" s="3" t="s">
        <v>1643</v>
      </c>
      <c r="RW44" s="3" t="s">
        <v>1643</v>
      </c>
      <c r="RX44" s="3" t="s">
        <v>1643</v>
      </c>
      <c r="RY44" s="3" t="s">
        <v>1643</v>
      </c>
      <c r="RZ44" s="3" t="s">
        <v>1643</v>
      </c>
      <c r="SA44" s="3" t="s">
        <v>1643</v>
      </c>
      <c r="SB44" s="3" t="s">
        <v>1643</v>
      </c>
      <c r="SC44" s="3" t="s">
        <v>1643</v>
      </c>
      <c r="SD44" s="3" t="s">
        <v>1643</v>
      </c>
      <c r="SE44" s="3" t="s">
        <v>1643</v>
      </c>
      <c r="SF44" s="3" t="s">
        <v>1643</v>
      </c>
      <c r="SG44" s="3" t="s">
        <v>1643</v>
      </c>
      <c r="SH44" s="3" t="s">
        <v>1643</v>
      </c>
      <c r="SI44" s="3" t="s">
        <v>1643</v>
      </c>
      <c r="SJ44" s="3" t="s">
        <v>1643</v>
      </c>
      <c r="SK44" s="3" t="s">
        <v>1643</v>
      </c>
      <c r="SL44" s="3" t="s">
        <v>1643</v>
      </c>
      <c r="SM44" s="3" t="s">
        <v>1643</v>
      </c>
      <c r="SN44" s="3" t="s">
        <v>1643</v>
      </c>
      <c r="SO44" s="3" t="s">
        <v>1643</v>
      </c>
      <c r="SP44" s="20" t="s">
        <v>1643</v>
      </c>
      <c r="SQ44" s="13" t="s">
        <v>1643</v>
      </c>
      <c r="SR44" s="3" t="s">
        <v>1643</v>
      </c>
      <c r="SS44" s="3" t="s">
        <v>1643</v>
      </c>
      <c r="ST44" s="3" t="s">
        <v>1643</v>
      </c>
      <c r="SU44" s="3" t="s">
        <v>1643</v>
      </c>
      <c r="SV44" s="3" t="s">
        <v>1643</v>
      </c>
      <c r="SW44" s="3" t="s">
        <v>1643</v>
      </c>
      <c r="SX44" s="20" t="s">
        <v>1643</v>
      </c>
      <c r="SY44" s="13" t="s">
        <v>1643</v>
      </c>
      <c r="SZ44" s="3" t="s">
        <v>1643</v>
      </c>
      <c r="TA44" s="3" t="s">
        <v>1643</v>
      </c>
      <c r="TB44" s="3" t="s">
        <v>1643</v>
      </c>
      <c r="TC44" s="3" t="s">
        <v>1643</v>
      </c>
      <c r="TD44" s="3" t="s">
        <v>1643</v>
      </c>
      <c r="TE44" s="20" t="s">
        <v>1643</v>
      </c>
      <c r="TF44" s="13" t="s">
        <v>1643</v>
      </c>
      <c r="TG44" s="3" t="s">
        <v>1643</v>
      </c>
      <c r="TH44" s="3" t="s">
        <v>1643</v>
      </c>
      <c r="TI44" s="3" t="s">
        <v>1643</v>
      </c>
      <c r="TJ44" s="3" t="s">
        <v>1643</v>
      </c>
      <c r="TK44" s="3" t="s">
        <v>1643</v>
      </c>
      <c r="TL44" s="3" t="s">
        <v>1643</v>
      </c>
      <c r="TM44" s="3" t="s">
        <v>1643</v>
      </c>
      <c r="TN44" s="3" t="s">
        <v>1643</v>
      </c>
      <c r="TO44" s="3" t="s">
        <v>1643</v>
      </c>
      <c r="TP44" s="3" t="s">
        <v>1643</v>
      </c>
      <c r="TQ44" s="20" t="s">
        <v>1643</v>
      </c>
      <c r="TR44" s="13" t="s">
        <v>110</v>
      </c>
      <c r="TS44" s="3" t="s">
        <v>1643</v>
      </c>
      <c r="TT44" s="5" t="s">
        <v>110</v>
      </c>
      <c r="TU44" s="13" t="s">
        <v>127</v>
      </c>
      <c r="TV44" s="3" t="s">
        <v>127</v>
      </c>
      <c r="TW44" s="3" t="s">
        <v>127</v>
      </c>
      <c r="TX44" s="3" t="s">
        <v>129</v>
      </c>
      <c r="TY44" s="3" t="s">
        <v>131</v>
      </c>
      <c r="TZ44" s="3" t="s">
        <v>129</v>
      </c>
      <c r="UA44" s="3" t="s">
        <v>127</v>
      </c>
      <c r="UB44" s="3" t="s">
        <v>130</v>
      </c>
      <c r="UC44" s="3" t="s">
        <v>127</v>
      </c>
      <c r="UD44" s="3" t="s">
        <v>128</v>
      </c>
      <c r="UE44" s="3" t="s">
        <v>131</v>
      </c>
      <c r="UF44" s="3" t="s">
        <v>129</v>
      </c>
      <c r="UG44" s="3" t="s">
        <v>131</v>
      </c>
      <c r="UH44" s="3" t="s">
        <v>128</v>
      </c>
      <c r="UI44" s="3" t="s">
        <v>129</v>
      </c>
      <c r="UJ44" s="5" t="s">
        <v>1643</v>
      </c>
      <c r="UK44" s="13" t="s">
        <v>196</v>
      </c>
      <c r="UL44" s="3" t="s">
        <v>198</v>
      </c>
      <c r="UM44" s="3" t="s">
        <v>200</v>
      </c>
      <c r="UN44" s="3" t="s">
        <v>201</v>
      </c>
      <c r="UO44" s="3" t="s">
        <v>1643</v>
      </c>
      <c r="UP44" s="3" t="s">
        <v>207</v>
      </c>
      <c r="UQ44" s="3" t="s">
        <v>210</v>
      </c>
      <c r="UR44" s="5" t="s">
        <v>1643</v>
      </c>
      <c r="US44" s="13" t="s">
        <v>231</v>
      </c>
      <c r="UT44" s="3" t="s">
        <v>232</v>
      </c>
      <c r="UU44" s="3" t="s">
        <v>233</v>
      </c>
      <c r="UV44" s="3" t="s">
        <v>234</v>
      </c>
      <c r="UW44" s="3" t="s">
        <v>1643</v>
      </c>
      <c r="UX44" s="3" t="s">
        <v>1643</v>
      </c>
      <c r="UY44" s="3" t="s">
        <v>1643</v>
      </c>
      <c r="UZ44" s="5" t="s">
        <v>1643</v>
      </c>
      <c r="VA44" s="13" t="s">
        <v>128</v>
      </c>
      <c r="VB44" s="3" t="s">
        <v>127</v>
      </c>
      <c r="VC44" s="3" t="s">
        <v>127</v>
      </c>
      <c r="VD44" s="3" t="s">
        <v>127</v>
      </c>
      <c r="VE44" s="3" t="s">
        <v>127</v>
      </c>
      <c r="VF44" s="3" t="s">
        <v>127</v>
      </c>
      <c r="VG44" s="3" t="s">
        <v>127</v>
      </c>
      <c r="VH44" s="3" t="s">
        <v>127</v>
      </c>
      <c r="VI44" s="3" t="s">
        <v>127</v>
      </c>
      <c r="VJ44" s="3" t="s">
        <v>127</v>
      </c>
      <c r="VK44" s="3" t="s">
        <v>127</v>
      </c>
      <c r="VL44" s="3" t="s">
        <v>127</v>
      </c>
      <c r="VM44" s="3" t="s">
        <v>127</v>
      </c>
      <c r="VN44" s="3" t="s">
        <v>127</v>
      </c>
      <c r="VO44" s="3" t="s">
        <v>127</v>
      </c>
      <c r="VP44" s="3" t="s">
        <v>131</v>
      </c>
      <c r="VQ44" s="3" t="s">
        <v>128</v>
      </c>
      <c r="VR44" s="3" t="s">
        <v>129</v>
      </c>
      <c r="VS44" s="3" t="s">
        <v>129</v>
      </c>
      <c r="VT44" s="3" t="s">
        <v>127</v>
      </c>
      <c r="VU44" s="3" t="s">
        <v>131</v>
      </c>
      <c r="VV44" s="3" t="s">
        <v>131</v>
      </c>
      <c r="VW44" s="3" t="s">
        <v>131</v>
      </c>
      <c r="VX44" s="3" t="s">
        <v>129</v>
      </c>
      <c r="VY44" s="3" t="s">
        <v>130</v>
      </c>
      <c r="VZ44" s="3" t="s">
        <v>131</v>
      </c>
      <c r="WA44" s="3" t="s">
        <v>131</v>
      </c>
      <c r="WB44" s="3" t="s">
        <v>132</v>
      </c>
      <c r="WC44" s="3" t="s">
        <v>132</v>
      </c>
      <c r="WD44" s="3" t="s">
        <v>132</v>
      </c>
      <c r="WE44" s="3" t="s">
        <v>132</v>
      </c>
      <c r="WF44" s="3" t="s">
        <v>130</v>
      </c>
      <c r="WG44" s="3" t="s">
        <v>127</v>
      </c>
      <c r="WH44" s="3" t="s">
        <v>131</v>
      </c>
      <c r="WI44" s="3" t="s">
        <v>129</v>
      </c>
      <c r="WJ44" s="3" t="s">
        <v>129</v>
      </c>
      <c r="WK44" s="3" t="s">
        <v>131</v>
      </c>
      <c r="WL44" s="3" t="s">
        <v>131</v>
      </c>
      <c r="WM44" s="3" t="s">
        <v>131</v>
      </c>
      <c r="WN44" s="3" t="s">
        <v>131</v>
      </c>
      <c r="WO44" s="3" t="s">
        <v>131</v>
      </c>
      <c r="WP44" s="3" t="s">
        <v>131</v>
      </c>
      <c r="WQ44" s="3" t="s">
        <v>131</v>
      </c>
      <c r="WR44" s="3" t="s">
        <v>128</v>
      </c>
      <c r="WS44" s="3" t="s">
        <v>129</v>
      </c>
      <c r="WT44" s="3" t="s">
        <v>129</v>
      </c>
      <c r="WU44" s="3" t="s">
        <v>129</v>
      </c>
      <c r="WV44" s="3" t="s">
        <v>1643</v>
      </c>
      <c r="WW44" s="3" t="s">
        <v>1643</v>
      </c>
      <c r="WX44" s="3" t="s">
        <v>1643</v>
      </c>
      <c r="WY44" s="3" t="s">
        <v>1643</v>
      </c>
      <c r="WZ44" s="3" t="s">
        <v>1643</v>
      </c>
      <c r="XA44" s="3" t="s">
        <v>1643</v>
      </c>
      <c r="XB44" s="3" t="s">
        <v>1643</v>
      </c>
      <c r="XC44" s="3" t="s">
        <v>1643</v>
      </c>
      <c r="XD44" s="3" t="s">
        <v>1643</v>
      </c>
      <c r="XE44" s="3" t="s">
        <v>1643</v>
      </c>
      <c r="XF44" s="3" t="s">
        <v>1643</v>
      </c>
      <c r="XG44" s="3" t="s">
        <v>1643</v>
      </c>
      <c r="XH44" s="3" t="s">
        <v>1643</v>
      </c>
      <c r="XI44" s="3" t="s">
        <v>1643</v>
      </c>
      <c r="XJ44" s="3" t="s">
        <v>1643</v>
      </c>
      <c r="XK44" s="3" t="s">
        <v>1643</v>
      </c>
      <c r="XL44" s="3" t="s">
        <v>1643</v>
      </c>
      <c r="XM44" s="5" t="s">
        <v>1643</v>
      </c>
      <c r="XN44" s="13" t="s">
        <v>1643</v>
      </c>
      <c r="XO44" s="3" t="s">
        <v>1643</v>
      </c>
      <c r="XP44" s="3" t="s">
        <v>1643</v>
      </c>
      <c r="XQ44" s="3" t="s">
        <v>1643</v>
      </c>
      <c r="XR44" s="3" t="s">
        <v>1643</v>
      </c>
      <c r="XS44" s="3" t="s">
        <v>1643</v>
      </c>
      <c r="XT44" s="5" t="s">
        <v>1643</v>
      </c>
      <c r="XU44" s="13" t="s">
        <v>1643</v>
      </c>
      <c r="XV44" s="3" t="s">
        <v>1643</v>
      </c>
      <c r="XW44" s="3" t="s">
        <v>1643</v>
      </c>
      <c r="XX44" s="3" t="s">
        <v>1643</v>
      </c>
      <c r="XY44" s="3" t="s">
        <v>1643</v>
      </c>
      <c r="XZ44" s="3" t="s">
        <v>1643</v>
      </c>
      <c r="YA44" s="3" t="s">
        <v>1643</v>
      </c>
      <c r="YB44" s="3" t="s">
        <v>1643</v>
      </c>
      <c r="YC44" s="3" t="s">
        <v>1643</v>
      </c>
      <c r="YD44" s="3" t="s">
        <v>1643</v>
      </c>
      <c r="YE44" s="3" t="s">
        <v>1643</v>
      </c>
      <c r="YF44" s="3" t="s">
        <v>1643</v>
      </c>
      <c r="YG44" s="3" t="s">
        <v>1643</v>
      </c>
      <c r="YH44" s="3" t="s">
        <v>1643</v>
      </c>
      <c r="YI44" s="3" t="s">
        <v>1643</v>
      </c>
      <c r="YJ44" s="3" t="s">
        <v>1643</v>
      </c>
      <c r="YK44" s="3" t="s">
        <v>1643</v>
      </c>
      <c r="YL44" s="3" t="s">
        <v>1643</v>
      </c>
      <c r="YM44" s="3" t="s">
        <v>1643</v>
      </c>
      <c r="YN44" s="3" t="s">
        <v>1643</v>
      </c>
      <c r="YO44" s="3" t="s">
        <v>1643</v>
      </c>
      <c r="YP44" s="3" t="s">
        <v>1643</v>
      </c>
      <c r="YQ44" s="3" t="s">
        <v>1643</v>
      </c>
      <c r="YR44" s="3" t="s">
        <v>1643</v>
      </c>
      <c r="YS44" s="3" t="s">
        <v>1643</v>
      </c>
      <c r="YT44" s="3" t="s">
        <v>1643</v>
      </c>
      <c r="YU44" s="3" t="s">
        <v>1643</v>
      </c>
      <c r="YV44" s="3" t="s">
        <v>1643</v>
      </c>
      <c r="YW44" s="3" t="s">
        <v>1643</v>
      </c>
      <c r="YX44" s="3" t="s">
        <v>1643</v>
      </c>
      <c r="YY44" s="3" t="s">
        <v>1643</v>
      </c>
      <c r="YZ44" s="3" t="s">
        <v>1643</v>
      </c>
      <c r="ZA44" s="3" t="s">
        <v>1643</v>
      </c>
      <c r="ZB44" s="3" t="s">
        <v>1643</v>
      </c>
      <c r="ZC44" s="3" t="s">
        <v>1643</v>
      </c>
      <c r="ZD44" s="5" t="s">
        <v>1643</v>
      </c>
      <c r="ZE44" s="13"/>
      <c r="ZF44" s="3"/>
      <c r="ZG44" s="5"/>
      <c r="ZH44" s="18" t="s">
        <v>1643</v>
      </c>
      <c r="ZI44" s="13" t="s">
        <v>1643</v>
      </c>
      <c r="ZJ44" s="3" t="s">
        <v>1643</v>
      </c>
      <c r="ZK44" s="3" t="s">
        <v>1643</v>
      </c>
      <c r="ZL44" s="3" t="s">
        <v>1643</v>
      </c>
      <c r="ZM44" s="3" t="s">
        <v>1643</v>
      </c>
      <c r="ZN44" s="3" t="s">
        <v>1643</v>
      </c>
      <c r="ZO44" s="3" t="s">
        <v>1643</v>
      </c>
      <c r="ZP44" s="3" t="s">
        <v>1643</v>
      </c>
      <c r="ZQ44" s="3" t="s">
        <v>1643</v>
      </c>
      <c r="ZR44" s="5" t="s">
        <v>1643</v>
      </c>
      <c r="ZS44" s="13" t="s">
        <v>1643</v>
      </c>
      <c r="ZT44" s="3" t="s">
        <v>1643</v>
      </c>
      <c r="ZU44" s="3" t="s">
        <v>1643</v>
      </c>
      <c r="ZV44" s="3" t="s">
        <v>1643</v>
      </c>
      <c r="ZW44" s="3" t="s">
        <v>1643</v>
      </c>
      <c r="ZX44" s="3" t="s">
        <v>1643</v>
      </c>
      <c r="ZY44" s="3" t="s">
        <v>1643</v>
      </c>
      <c r="ZZ44" s="3" t="s">
        <v>1643</v>
      </c>
      <c r="AAA44" s="5" t="s">
        <v>1643</v>
      </c>
      <c r="AAB44" s="13" t="s">
        <v>1643</v>
      </c>
      <c r="AAC44" s="5" t="s">
        <v>1643</v>
      </c>
      <c r="AAD44" s="13" t="s">
        <v>1643</v>
      </c>
      <c r="AAE44" s="3" t="s">
        <v>1643</v>
      </c>
      <c r="AAF44" s="3" t="s">
        <v>1643</v>
      </c>
      <c r="AAG44" s="3" t="s">
        <v>1643</v>
      </c>
      <c r="AAH44" s="3" t="s">
        <v>1643</v>
      </c>
      <c r="AAI44" s="3" t="s">
        <v>1643</v>
      </c>
      <c r="AAJ44" s="5" t="s">
        <v>1643</v>
      </c>
      <c r="AAK44" s="13" t="s">
        <v>1643</v>
      </c>
      <c r="AAL44" s="13" t="s">
        <v>1643</v>
      </c>
      <c r="AAM44" s="3" t="s">
        <v>1643</v>
      </c>
      <c r="AAN44" s="3" t="s">
        <v>1643</v>
      </c>
      <c r="AAO44" s="3" t="s">
        <v>1643</v>
      </c>
      <c r="AAP44" s="3" t="s">
        <v>1643</v>
      </c>
      <c r="AAQ44" s="20"/>
      <c r="AAR44" s="5" t="s">
        <v>1643</v>
      </c>
      <c r="AAS44" s="13" t="s">
        <v>1643</v>
      </c>
      <c r="AAT44" s="3" t="s">
        <v>1643</v>
      </c>
      <c r="AAU44" s="3" t="s">
        <v>1643</v>
      </c>
      <c r="AAV44" s="3" t="s">
        <v>1643</v>
      </c>
      <c r="AAW44" s="3" t="s">
        <v>1643</v>
      </c>
      <c r="AAX44" s="3" t="s">
        <v>1643</v>
      </c>
      <c r="AAY44" s="5" t="s">
        <v>1643</v>
      </c>
      <c r="AAZ44" s="13" t="s">
        <v>1643</v>
      </c>
      <c r="ABA44" s="3" t="s">
        <v>1643</v>
      </c>
      <c r="ABB44" s="3" t="s">
        <v>1643</v>
      </c>
      <c r="ABC44" s="3" t="s">
        <v>1643</v>
      </c>
      <c r="ABD44" s="3" t="s">
        <v>1643</v>
      </c>
      <c r="ABE44" s="3" t="s">
        <v>1643</v>
      </c>
      <c r="ABF44" s="5" t="s">
        <v>1643</v>
      </c>
      <c r="ABG44" s="13" t="s">
        <v>1643</v>
      </c>
      <c r="ABH44" s="3" t="s">
        <v>1643</v>
      </c>
      <c r="ABI44" s="3" t="s">
        <v>1643</v>
      </c>
      <c r="ABJ44" s="3" t="s">
        <v>1643</v>
      </c>
      <c r="ABK44" s="3" t="s">
        <v>1643</v>
      </c>
      <c r="ABL44" s="3" t="s">
        <v>1643</v>
      </c>
      <c r="ABM44" s="5" t="s">
        <v>1643</v>
      </c>
      <c r="ABN44" s="13" t="s">
        <v>1643</v>
      </c>
      <c r="ABO44" s="3" t="s">
        <v>1643</v>
      </c>
      <c r="ABP44" s="3" t="s">
        <v>1643</v>
      </c>
      <c r="ABQ44" s="3" t="s">
        <v>1643</v>
      </c>
      <c r="ABR44" s="3" t="s">
        <v>1643</v>
      </c>
      <c r="ABS44" s="3" t="s">
        <v>1643</v>
      </c>
      <c r="ABT44" s="3" t="s">
        <v>1643</v>
      </c>
      <c r="ABU44" s="3" t="s">
        <v>1643</v>
      </c>
      <c r="ABV44" s="5" t="s">
        <v>1643</v>
      </c>
      <c r="ABW44" s="13" t="s">
        <v>1643</v>
      </c>
      <c r="ABX44" s="3" t="s">
        <v>1643</v>
      </c>
      <c r="ABY44" s="3" t="s">
        <v>1643</v>
      </c>
      <c r="ABZ44" s="3" t="s">
        <v>1643</v>
      </c>
      <c r="ACA44" s="3" t="s">
        <v>1643</v>
      </c>
      <c r="ACB44" s="5" t="s">
        <v>1643</v>
      </c>
      <c r="ACC44" s="13" t="s">
        <v>1643</v>
      </c>
      <c r="ACD44" s="3" t="s">
        <v>1643</v>
      </c>
      <c r="ACE44" s="3" t="s">
        <v>1643</v>
      </c>
      <c r="ACF44" s="3" t="s">
        <v>1643</v>
      </c>
      <c r="ACG44" s="5"/>
      <c r="ACH44" s="13" t="s">
        <v>1643</v>
      </c>
      <c r="ACI44" s="3" t="s">
        <v>1643</v>
      </c>
      <c r="ACJ44" s="3" t="s">
        <v>1643</v>
      </c>
      <c r="ACK44" s="3" t="s">
        <v>1643</v>
      </c>
      <c r="ACL44" s="5" t="s">
        <v>1643</v>
      </c>
      <c r="ACM44" s="13" t="s">
        <v>1643</v>
      </c>
      <c r="ACN44" s="3" t="s">
        <v>1643</v>
      </c>
      <c r="ACO44" s="3" t="s">
        <v>1643</v>
      </c>
      <c r="ACP44" s="3" t="s">
        <v>1643</v>
      </c>
      <c r="ACQ44" s="3" t="s">
        <v>1643</v>
      </c>
      <c r="ACR44" s="3" t="s">
        <v>1643</v>
      </c>
      <c r="ACS44" s="3" t="s">
        <v>1643</v>
      </c>
      <c r="ACT44" s="3" t="s">
        <v>1643</v>
      </c>
      <c r="ACU44" s="20" t="s">
        <v>1643</v>
      </c>
      <c r="ACV44" s="13" t="s">
        <v>1643</v>
      </c>
      <c r="ACW44" s="3" t="s">
        <v>1643</v>
      </c>
      <c r="ACX44" s="3" t="s">
        <v>1643</v>
      </c>
      <c r="ACY44" s="3" t="s">
        <v>1643</v>
      </c>
      <c r="ACZ44" s="3" t="s">
        <v>1643</v>
      </c>
      <c r="ADA44" s="5" t="s">
        <v>1643</v>
      </c>
      <c r="ADB44" s="13" t="s">
        <v>1643</v>
      </c>
      <c r="ADC44" s="8" t="s">
        <v>1643</v>
      </c>
      <c r="ADD44" s="3" t="s">
        <v>1643</v>
      </c>
      <c r="ADE44" s="3" t="s">
        <v>1643</v>
      </c>
      <c r="ADF44" s="5" t="s">
        <v>1643</v>
      </c>
      <c r="ADG44" s="13" t="s">
        <v>1643</v>
      </c>
      <c r="ADH44" s="8" t="s">
        <v>1643</v>
      </c>
      <c r="ADI44" s="3" t="s">
        <v>1643</v>
      </c>
      <c r="ADJ44" s="3" t="s">
        <v>1643</v>
      </c>
      <c r="ADK44" s="5" t="s">
        <v>1643</v>
      </c>
      <c r="ADL44" s="13" t="s">
        <v>1643</v>
      </c>
      <c r="ADM44" s="8" t="s">
        <v>1643</v>
      </c>
      <c r="ADN44" s="3" t="s">
        <v>1643</v>
      </c>
      <c r="ADO44" s="3" t="s">
        <v>1643</v>
      </c>
      <c r="ADP44" s="5" t="s">
        <v>1643</v>
      </c>
      <c r="ADQ44" s="13" t="s">
        <v>1643</v>
      </c>
      <c r="ADR44" s="3" t="s">
        <v>1643</v>
      </c>
      <c r="ADS44" s="3" t="s">
        <v>1643</v>
      </c>
      <c r="ADT44" s="3" t="s">
        <v>1643</v>
      </c>
      <c r="ADU44" s="3" t="s">
        <v>1643</v>
      </c>
      <c r="ADV44" s="3" t="s">
        <v>1643</v>
      </c>
      <c r="ADW44" s="3" t="s">
        <v>1643</v>
      </c>
      <c r="ADX44" s="3" t="s">
        <v>1643</v>
      </c>
      <c r="ADY44" s="5" t="s">
        <v>1643</v>
      </c>
      <c r="ADZ44" s="13" t="s">
        <v>1643</v>
      </c>
      <c r="AEA44" s="3" t="s">
        <v>1643</v>
      </c>
      <c r="AEB44" s="3" t="s">
        <v>1643</v>
      </c>
      <c r="AEC44" s="3" t="s">
        <v>1643</v>
      </c>
      <c r="AED44" s="3" t="s">
        <v>1643</v>
      </c>
      <c r="AEE44" s="3" t="s">
        <v>1643</v>
      </c>
      <c r="AEF44" s="5" t="s">
        <v>1643</v>
      </c>
      <c r="AEG44" s="13" t="s">
        <v>1643</v>
      </c>
      <c r="AEH44" s="3" t="s">
        <v>1643</v>
      </c>
      <c r="AEI44" s="3" t="s">
        <v>1643</v>
      </c>
      <c r="AEJ44" s="3" t="s">
        <v>1643</v>
      </c>
      <c r="AEK44" s="5" t="s">
        <v>1643</v>
      </c>
      <c r="AEL44" s="18" t="s">
        <v>1643</v>
      </c>
    </row>
    <row r="45" spans="1:818" ht="58" x14ac:dyDescent="0.35">
      <c r="A45" s="1">
        <v>45619.760023148148</v>
      </c>
      <c r="B45" s="2">
        <v>45619.764722222222</v>
      </c>
      <c r="C45" s="4">
        <v>14</v>
      </c>
      <c r="D45" s="4">
        <v>405</v>
      </c>
      <c r="E45" s="3" t="s">
        <v>1677</v>
      </c>
      <c r="F45" s="2">
        <v>45626.764746886576</v>
      </c>
      <c r="G45" s="3" t="s">
        <v>1734</v>
      </c>
      <c r="H45" s="4">
        <v>1</v>
      </c>
      <c r="I45" s="3" t="s">
        <v>1642</v>
      </c>
      <c r="J45" s="3" t="s">
        <v>1642</v>
      </c>
      <c r="K45" s="3" t="s">
        <v>1642</v>
      </c>
      <c r="L45" s="3" t="s">
        <v>1642</v>
      </c>
      <c r="M45" s="3" t="s">
        <v>1642</v>
      </c>
      <c r="N45" s="3" t="s">
        <v>1642</v>
      </c>
      <c r="O45" s="3" t="s">
        <v>110</v>
      </c>
      <c r="P45" s="3" t="s">
        <v>1643</v>
      </c>
      <c r="Q45" s="3" t="s">
        <v>1643</v>
      </c>
      <c r="R45" s="20" t="s">
        <v>110</v>
      </c>
      <c r="S45" s="127">
        <v>31</v>
      </c>
      <c r="T45" s="124"/>
      <c r="U45" s="3"/>
      <c r="V45" s="3" t="s">
        <v>20</v>
      </c>
      <c r="W45" s="3" t="s">
        <v>110</v>
      </c>
      <c r="X45" s="3" t="s">
        <v>47</v>
      </c>
      <c r="Y45" s="3" t="s">
        <v>74</v>
      </c>
      <c r="Z45" s="3" t="s">
        <v>10</v>
      </c>
      <c r="AA45" s="405">
        <v>398</v>
      </c>
      <c r="AB45" s="3" t="s">
        <v>25</v>
      </c>
      <c r="AC45" s="3" t="s">
        <v>111</v>
      </c>
      <c r="AD45" s="3" t="s">
        <v>111</v>
      </c>
      <c r="AE45" s="13" t="s">
        <v>1643</v>
      </c>
      <c r="AF45" s="20" t="s">
        <v>1643</v>
      </c>
      <c r="AG45" s="18" t="s">
        <v>110</v>
      </c>
      <c r="AH45" s="13" t="s">
        <v>111</v>
      </c>
      <c r="AI45" s="31" t="s">
        <v>111</v>
      </c>
      <c r="AJ45" s="13" t="s">
        <v>129</v>
      </c>
      <c r="AK45" s="411" t="s">
        <v>127</v>
      </c>
      <c r="AL45" s="411" t="s">
        <v>127</v>
      </c>
      <c r="AM45" s="411" t="s">
        <v>127</v>
      </c>
      <c r="AN45" s="3" t="s">
        <v>132</v>
      </c>
      <c r="AO45" s="3" t="s">
        <v>132</v>
      </c>
      <c r="AP45" s="3" t="s">
        <v>132</v>
      </c>
      <c r="AQ45" s="3" t="s">
        <v>132</v>
      </c>
      <c r="AR45" s="3" t="s">
        <v>132</v>
      </c>
      <c r="AS45" s="411" t="s">
        <v>127</v>
      </c>
      <c r="AT45" s="411" t="s">
        <v>127</v>
      </c>
      <c r="AU45" s="3" t="s">
        <v>131</v>
      </c>
      <c r="AV45" s="3" t="s">
        <v>130</v>
      </c>
      <c r="AW45" s="411" t="s">
        <v>127</v>
      </c>
      <c r="AX45" s="411" t="s">
        <v>127</v>
      </c>
      <c r="AY45" s="3" t="s">
        <v>212</v>
      </c>
      <c r="AZ45" s="3" t="s">
        <v>130</v>
      </c>
      <c r="BA45" s="3" t="s">
        <v>129</v>
      </c>
      <c r="BB45" s="3" t="s">
        <v>130</v>
      </c>
      <c r="BC45" s="3" t="s">
        <v>130</v>
      </c>
      <c r="BD45" s="411" t="s">
        <v>127</v>
      </c>
      <c r="BE45" s="411" t="s">
        <v>127</v>
      </c>
      <c r="BF45" s="3" t="s">
        <v>131</v>
      </c>
      <c r="BG45" s="3" t="s">
        <v>130</v>
      </c>
      <c r="BH45" s="3" t="s">
        <v>129</v>
      </c>
      <c r="BI45" s="3" t="s">
        <v>131</v>
      </c>
      <c r="BJ45" s="3" t="s">
        <v>131</v>
      </c>
      <c r="BK45" s="3" t="s">
        <v>129</v>
      </c>
      <c r="BL45" s="3" t="s">
        <v>130</v>
      </c>
      <c r="BM45" s="3" t="s">
        <v>132</v>
      </c>
      <c r="BN45" s="3" t="s">
        <v>132</v>
      </c>
      <c r="BO45" s="3" t="s">
        <v>131</v>
      </c>
      <c r="BP45" s="3" t="s">
        <v>130</v>
      </c>
      <c r="BQ45" s="3" t="s">
        <v>128</v>
      </c>
      <c r="BR45" s="3" t="s">
        <v>130</v>
      </c>
      <c r="BS45" s="411" t="s">
        <v>127</v>
      </c>
      <c r="BT45" s="3" t="s">
        <v>130</v>
      </c>
      <c r="BU45" s="3" t="s">
        <v>129</v>
      </c>
      <c r="BV45" s="3" t="s">
        <v>130</v>
      </c>
      <c r="BW45" s="3" t="s">
        <v>130</v>
      </c>
      <c r="BX45" s="3" t="s">
        <v>129</v>
      </c>
      <c r="BY45" s="3" t="s">
        <v>129</v>
      </c>
      <c r="BZ45" s="20" t="s">
        <v>1643</v>
      </c>
      <c r="CA45" s="8" t="s">
        <v>1643</v>
      </c>
      <c r="CB45" s="3" t="s">
        <v>1643</v>
      </c>
      <c r="CC45" s="3" t="s">
        <v>1643</v>
      </c>
      <c r="CD45" s="3" t="s">
        <v>1643</v>
      </c>
      <c r="CE45" s="3" t="s">
        <v>1643</v>
      </c>
      <c r="CF45" s="3" t="s">
        <v>1643</v>
      </c>
      <c r="CG45" s="3" t="s">
        <v>1643</v>
      </c>
      <c r="CH45" s="3" t="s">
        <v>1643</v>
      </c>
      <c r="CI45" s="3" t="s">
        <v>1643</v>
      </c>
      <c r="CJ45" s="3" t="s">
        <v>1643</v>
      </c>
      <c r="CK45" s="3" t="s">
        <v>1643</v>
      </c>
      <c r="CL45" s="3" t="s">
        <v>1643</v>
      </c>
      <c r="CM45" s="3" t="s">
        <v>1643</v>
      </c>
      <c r="CN45" s="3" t="s">
        <v>1643</v>
      </c>
      <c r="CO45" s="3" t="s">
        <v>1643</v>
      </c>
      <c r="CP45" s="5" t="s">
        <v>1643</v>
      </c>
      <c r="CQ45" s="13" t="s">
        <v>1643</v>
      </c>
      <c r="CR45" s="3" t="s">
        <v>1643</v>
      </c>
      <c r="CS45" s="3" t="s">
        <v>1643</v>
      </c>
      <c r="CT45" s="3" t="s">
        <v>1643</v>
      </c>
      <c r="CU45" s="3" t="s">
        <v>1643</v>
      </c>
      <c r="CV45" s="3" t="s">
        <v>1643</v>
      </c>
      <c r="CW45" s="3" t="s">
        <v>1643</v>
      </c>
      <c r="CX45" s="5" t="s">
        <v>1643</v>
      </c>
      <c r="CY45" s="13" t="s">
        <v>1643</v>
      </c>
      <c r="CZ45" s="3" t="s">
        <v>1643</v>
      </c>
      <c r="DA45" s="3" t="s">
        <v>1643</v>
      </c>
      <c r="DB45" s="3" t="s">
        <v>1643</v>
      </c>
      <c r="DC45" s="3" t="s">
        <v>1643</v>
      </c>
      <c r="DD45" s="3" t="s">
        <v>1643</v>
      </c>
      <c r="DE45" s="3" t="s">
        <v>1643</v>
      </c>
      <c r="DF45" s="5" t="s">
        <v>1643</v>
      </c>
      <c r="DG45" s="13" t="s">
        <v>1643</v>
      </c>
      <c r="DH45" s="3" t="s">
        <v>1643</v>
      </c>
      <c r="DI45" s="3" t="s">
        <v>1643</v>
      </c>
      <c r="DJ45" s="5" t="s">
        <v>1643</v>
      </c>
      <c r="DK45" s="13" t="s">
        <v>1643</v>
      </c>
      <c r="DL45" s="3" t="s">
        <v>1643</v>
      </c>
      <c r="DM45" s="3" t="s">
        <v>1643</v>
      </c>
      <c r="DN45" s="5" t="s">
        <v>1643</v>
      </c>
      <c r="DO45" s="13" t="s">
        <v>1643</v>
      </c>
      <c r="DP45" s="5" t="s">
        <v>1643</v>
      </c>
      <c r="DQ45" s="13" t="s">
        <v>1643</v>
      </c>
      <c r="DR45" s="3" t="s">
        <v>1643</v>
      </c>
      <c r="DS45" s="3" t="s">
        <v>1643</v>
      </c>
      <c r="DT45" s="5" t="s">
        <v>1643</v>
      </c>
      <c r="DU45" s="13" t="s">
        <v>1643</v>
      </c>
      <c r="DV45" s="3" t="s">
        <v>1643</v>
      </c>
      <c r="DW45" s="3" t="s">
        <v>1643</v>
      </c>
      <c r="DX45" s="3" t="s">
        <v>1643</v>
      </c>
      <c r="DY45" s="5" t="s">
        <v>1643</v>
      </c>
      <c r="DZ45" s="13" t="s">
        <v>1643</v>
      </c>
      <c r="EA45" s="3" t="s">
        <v>1643</v>
      </c>
      <c r="EB45" s="3" t="s">
        <v>1643</v>
      </c>
      <c r="EC45" s="3" t="s">
        <v>1643</v>
      </c>
      <c r="ED45" s="3" t="s">
        <v>1643</v>
      </c>
      <c r="EE45" s="3" t="s">
        <v>1643</v>
      </c>
      <c r="EF45" s="5" t="s">
        <v>1643</v>
      </c>
      <c r="EG45" s="13" t="s">
        <v>1643</v>
      </c>
      <c r="EH45" s="3" t="s">
        <v>1643</v>
      </c>
      <c r="EI45" s="3" t="s">
        <v>1643</v>
      </c>
      <c r="EJ45" s="3" t="s">
        <v>1643</v>
      </c>
      <c r="EK45" s="3" t="s">
        <v>1643</v>
      </c>
      <c r="EL45" s="20" t="s">
        <v>1643</v>
      </c>
      <c r="EM45" s="13" t="s">
        <v>1643</v>
      </c>
      <c r="EN45" s="3" t="s">
        <v>1643</v>
      </c>
      <c r="EO45" s="3" t="s">
        <v>1643</v>
      </c>
      <c r="EP45" s="3" t="s">
        <v>1643</v>
      </c>
      <c r="EQ45" s="3" t="s">
        <v>1643</v>
      </c>
      <c r="ER45" s="3" t="s">
        <v>1643</v>
      </c>
      <c r="ES45" s="3" t="s">
        <v>1643</v>
      </c>
      <c r="ET45" s="3" t="s">
        <v>1643</v>
      </c>
      <c r="EU45" s="3" t="s">
        <v>1643</v>
      </c>
      <c r="EV45" s="3" t="s">
        <v>1643</v>
      </c>
      <c r="EW45" s="3" t="s">
        <v>1643</v>
      </c>
      <c r="EX45" s="3" t="s">
        <v>1643</v>
      </c>
      <c r="EY45" s="3" t="s">
        <v>1643</v>
      </c>
      <c r="EZ45" s="5" t="s">
        <v>1643</v>
      </c>
      <c r="FA45" s="8" t="s">
        <v>1643</v>
      </c>
      <c r="FB45" s="3" t="s">
        <v>1643</v>
      </c>
      <c r="FC45" s="3" t="s">
        <v>1643</v>
      </c>
      <c r="FD45" s="3" t="s">
        <v>1643</v>
      </c>
      <c r="FE45" s="3" t="s">
        <v>1643</v>
      </c>
      <c r="FF45" s="3" t="s">
        <v>1643</v>
      </c>
      <c r="FG45" s="3" t="s">
        <v>1643</v>
      </c>
      <c r="FH45" s="3" t="s">
        <v>1643</v>
      </c>
      <c r="FI45" s="5" t="s">
        <v>1643</v>
      </c>
      <c r="FJ45" s="8" t="s">
        <v>1643</v>
      </c>
      <c r="FK45" s="3" t="s">
        <v>1643</v>
      </c>
      <c r="FL45" s="3" t="s">
        <v>1643</v>
      </c>
      <c r="FM45" s="5" t="s">
        <v>1643</v>
      </c>
      <c r="FN45" s="8" t="s">
        <v>1643</v>
      </c>
      <c r="FO45" s="3" t="s">
        <v>1643</v>
      </c>
      <c r="FP45" s="3" t="s">
        <v>1643</v>
      </c>
      <c r="FQ45" s="5" t="s">
        <v>1643</v>
      </c>
      <c r="FR45" s="16" t="s">
        <v>1643</v>
      </c>
      <c r="FS45" s="13" t="s">
        <v>1643</v>
      </c>
      <c r="FT45" s="3" t="s">
        <v>1643</v>
      </c>
      <c r="FU45" s="3" t="s">
        <v>1643</v>
      </c>
      <c r="FV45" s="3" t="s">
        <v>1643</v>
      </c>
      <c r="FW45" s="20" t="s">
        <v>1643</v>
      </c>
      <c r="FX45" s="13" t="s">
        <v>1643</v>
      </c>
      <c r="FY45" s="3" t="s">
        <v>1643</v>
      </c>
      <c r="FZ45" s="3" t="s">
        <v>1643</v>
      </c>
      <c r="GA45" s="3" t="s">
        <v>1643</v>
      </c>
      <c r="GB45" s="3" t="s">
        <v>1643</v>
      </c>
      <c r="GC45" s="3" t="s">
        <v>1643</v>
      </c>
      <c r="GD45" s="3" t="s">
        <v>1643</v>
      </c>
      <c r="GE45" s="3" t="s">
        <v>1643</v>
      </c>
      <c r="GF45" s="3" t="s">
        <v>1643</v>
      </c>
      <c r="GG45" s="3" t="s">
        <v>1643</v>
      </c>
      <c r="GH45" s="20" t="s">
        <v>1643</v>
      </c>
      <c r="GI45" s="18" t="s">
        <v>1643</v>
      </c>
      <c r="GJ45" s="8" t="s">
        <v>1643</v>
      </c>
      <c r="GK45" s="3" t="s">
        <v>1643</v>
      </c>
      <c r="GL45" s="3" t="s">
        <v>1643</v>
      </c>
      <c r="GM45" s="3" t="s">
        <v>1643</v>
      </c>
      <c r="GN45" s="3" t="s">
        <v>1643</v>
      </c>
      <c r="GO45" s="3" t="s">
        <v>1643</v>
      </c>
      <c r="GP45" s="3" t="s">
        <v>1643</v>
      </c>
      <c r="GQ45" s="3" t="s">
        <v>1643</v>
      </c>
      <c r="GR45" s="3" t="s">
        <v>1643</v>
      </c>
      <c r="GS45" s="20" t="s">
        <v>1643</v>
      </c>
      <c r="GT45" s="13" t="s">
        <v>1643</v>
      </c>
      <c r="GU45" s="3" t="s">
        <v>1643</v>
      </c>
      <c r="GV45" s="3" t="s">
        <v>1643</v>
      </c>
      <c r="GW45" s="3" t="s">
        <v>1643</v>
      </c>
      <c r="GX45" s="3" t="s">
        <v>1643</v>
      </c>
      <c r="GY45" s="3" t="s">
        <v>1643</v>
      </c>
      <c r="GZ45" s="3" t="s">
        <v>1643</v>
      </c>
      <c r="HA45" s="3" t="s">
        <v>1643</v>
      </c>
      <c r="HB45" s="3" t="s">
        <v>1643</v>
      </c>
      <c r="HC45" s="3" t="s">
        <v>1643</v>
      </c>
      <c r="HD45" s="3" t="s">
        <v>1643</v>
      </c>
      <c r="HE45" s="3" t="s">
        <v>1643</v>
      </c>
      <c r="HF45" s="3" t="s">
        <v>1643</v>
      </c>
      <c r="HG45" s="3" t="s">
        <v>1643</v>
      </c>
      <c r="HH45" s="3" t="s">
        <v>1643</v>
      </c>
      <c r="HI45" s="5" t="s">
        <v>1643</v>
      </c>
      <c r="HJ45" s="13" t="s">
        <v>1643</v>
      </c>
      <c r="HK45" s="3" t="s">
        <v>1643</v>
      </c>
      <c r="HL45" s="3" t="s">
        <v>1643</v>
      </c>
      <c r="HM45" s="3" t="s">
        <v>1643</v>
      </c>
      <c r="HN45" s="3" t="s">
        <v>1643</v>
      </c>
      <c r="HO45" s="3" t="s">
        <v>1643</v>
      </c>
      <c r="HP45" s="3" t="s">
        <v>1643</v>
      </c>
      <c r="HQ45" s="5" t="s">
        <v>1643</v>
      </c>
      <c r="HR45" s="13" t="s">
        <v>1643</v>
      </c>
      <c r="HS45" s="3" t="s">
        <v>1643</v>
      </c>
      <c r="HT45" s="3" t="s">
        <v>1643</v>
      </c>
      <c r="HU45" s="3" t="s">
        <v>1643</v>
      </c>
      <c r="HV45" s="3" t="s">
        <v>1643</v>
      </c>
      <c r="HW45" s="3" t="s">
        <v>1643</v>
      </c>
      <c r="HX45" s="3" t="s">
        <v>1643</v>
      </c>
      <c r="HY45" s="3" t="s">
        <v>1643</v>
      </c>
      <c r="HZ45" s="3" t="s">
        <v>1643</v>
      </c>
      <c r="IA45" s="3" t="s">
        <v>1643</v>
      </c>
      <c r="IB45" s="5" t="s">
        <v>1643</v>
      </c>
      <c r="IC45" s="13" t="s">
        <v>1643</v>
      </c>
      <c r="ID45" s="3" t="s">
        <v>1643</v>
      </c>
      <c r="IE45" s="3" t="s">
        <v>1643</v>
      </c>
      <c r="IF45" s="3" t="s">
        <v>1643</v>
      </c>
      <c r="IG45" s="3" t="s">
        <v>1643</v>
      </c>
      <c r="IH45" s="3" t="s">
        <v>1643</v>
      </c>
      <c r="II45" s="3" t="s">
        <v>1643</v>
      </c>
      <c r="IJ45" s="3" t="s">
        <v>1643</v>
      </c>
      <c r="IK45" s="3" t="s">
        <v>1643</v>
      </c>
      <c r="IL45" s="3" t="s">
        <v>1643</v>
      </c>
      <c r="IM45" s="3" t="s">
        <v>1643</v>
      </c>
      <c r="IN45" s="3" t="s">
        <v>1643</v>
      </c>
      <c r="IO45" s="3" t="s">
        <v>1643</v>
      </c>
      <c r="IP45" s="3" t="s">
        <v>1643</v>
      </c>
      <c r="IQ45" s="3" t="s">
        <v>1643</v>
      </c>
      <c r="IR45" s="3" t="s">
        <v>1643</v>
      </c>
      <c r="IS45" s="3" t="s">
        <v>1643</v>
      </c>
      <c r="IT45" s="3" t="s">
        <v>1643</v>
      </c>
      <c r="IU45" s="3" t="s">
        <v>1643</v>
      </c>
      <c r="IV45" s="3" t="s">
        <v>1643</v>
      </c>
      <c r="IW45" s="3" t="s">
        <v>1643</v>
      </c>
      <c r="IX45" s="3" t="s">
        <v>1643</v>
      </c>
      <c r="IY45" s="3" t="s">
        <v>1643</v>
      </c>
      <c r="IZ45" s="3" t="s">
        <v>1643</v>
      </c>
      <c r="JA45" s="3" t="s">
        <v>1643</v>
      </c>
      <c r="JB45" s="3" t="s">
        <v>1643</v>
      </c>
      <c r="JC45" s="3" t="s">
        <v>1643</v>
      </c>
      <c r="JD45" s="3" t="s">
        <v>1643</v>
      </c>
      <c r="JE45" s="3" t="s">
        <v>1643</v>
      </c>
      <c r="JF45" s="3" t="s">
        <v>1643</v>
      </c>
      <c r="JG45" s="3" t="s">
        <v>1643</v>
      </c>
      <c r="JH45" s="3" t="s">
        <v>1643</v>
      </c>
      <c r="JI45" s="3" t="s">
        <v>1643</v>
      </c>
      <c r="JJ45" s="3" t="s">
        <v>1643</v>
      </c>
      <c r="JK45" s="3" t="s">
        <v>1643</v>
      </c>
      <c r="JL45" s="3" t="s">
        <v>1643</v>
      </c>
      <c r="JM45" s="3" t="s">
        <v>1643</v>
      </c>
      <c r="JN45" s="3" t="s">
        <v>1643</v>
      </c>
      <c r="JO45" s="3" t="s">
        <v>1643</v>
      </c>
      <c r="JP45" s="3" t="s">
        <v>1643</v>
      </c>
      <c r="JQ45" s="3" t="s">
        <v>1643</v>
      </c>
      <c r="JR45" s="3" t="s">
        <v>1643</v>
      </c>
      <c r="JS45" s="3" t="s">
        <v>1643</v>
      </c>
      <c r="JT45" s="3" t="s">
        <v>1643</v>
      </c>
      <c r="JU45" s="3" t="s">
        <v>1643</v>
      </c>
      <c r="JV45" s="3" t="s">
        <v>1643</v>
      </c>
      <c r="JW45" s="3" t="s">
        <v>1643</v>
      </c>
      <c r="JX45" s="3" t="s">
        <v>1643</v>
      </c>
      <c r="JY45" s="3" t="s">
        <v>1643</v>
      </c>
      <c r="JZ45" s="3" t="s">
        <v>1643</v>
      </c>
      <c r="KA45" s="3" t="s">
        <v>1643</v>
      </c>
      <c r="KB45" s="3" t="s">
        <v>1643</v>
      </c>
      <c r="KC45" s="3" t="s">
        <v>1643</v>
      </c>
      <c r="KD45" s="3" t="s">
        <v>1643</v>
      </c>
      <c r="KE45" s="3" t="s">
        <v>1643</v>
      </c>
      <c r="KF45" s="3" t="s">
        <v>1643</v>
      </c>
      <c r="KG45" s="3" t="s">
        <v>1643</v>
      </c>
      <c r="KH45" s="3" t="s">
        <v>1643</v>
      </c>
      <c r="KI45" s="3" t="s">
        <v>1643</v>
      </c>
      <c r="KJ45" s="3" t="s">
        <v>1643</v>
      </c>
      <c r="KK45" s="3" t="s">
        <v>1643</v>
      </c>
      <c r="KL45" s="3" t="s">
        <v>1643</v>
      </c>
      <c r="KM45" s="3" t="s">
        <v>1643</v>
      </c>
      <c r="KN45" s="3" t="s">
        <v>1643</v>
      </c>
      <c r="KO45" s="5" t="s">
        <v>1643</v>
      </c>
      <c r="KP45" s="8" t="s">
        <v>1643</v>
      </c>
      <c r="KQ45" s="3" t="s">
        <v>1643</v>
      </c>
      <c r="KR45" s="3" t="s">
        <v>1643</v>
      </c>
      <c r="KS45" s="3" t="s">
        <v>1643</v>
      </c>
      <c r="KT45" s="3" t="s">
        <v>1643</v>
      </c>
      <c r="KU45" s="3" t="s">
        <v>1643</v>
      </c>
      <c r="KV45" s="20" t="s">
        <v>1643</v>
      </c>
      <c r="KW45" s="13" t="s">
        <v>1643</v>
      </c>
      <c r="KX45" s="3" t="s">
        <v>1643</v>
      </c>
      <c r="KY45" s="3" t="s">
        <v>1643</v>
      </c>
      <c r="KZ45" s="3" t="s">
        <v>1643</v>
      </c>
      <c r="LA45" s="3" t="s">
        <v>1643</v>
      </c>
      <c r="LB45" s="3" t="s">
        <v>1643</v>
      </c>
      <c r="LC45" s="3" t="s">
        <v>1643</v>
      </c>
      <c r="LD45" s="3" t="s">
        <v>1643</v>
      </c>
      <c r="LE45" s="3" t="s">
        <v>1643</v>
      </c>
      <c r="LF45" s="3" t="s">
        <v>1643</v>
      </c>
      <c r="LG45" s="3" t="s">
        <v>1643</v>
      </c>
      <c r="LH45" s="3" t="s">
        <v>1643</v>
      </c>
      <c r="LI45" s="3" t="s">
        <v>1643</v>
      </c>
      <c r="LJ45" s="3" t="s">
        <v>1643</v>
      </c>
      <c r="LK45" s="3" t="s">
        <v>1643</v>
      </c>
      <c r="LL45" s="3" t="s">
        <v>1643</v>
      </c>
      <c r="LM45" s="3" t="s">
        <v>1643</v>
      </c>
      <c r="LN45" s="3" t="s">
        <v>1643</v>
      </c>
      <c r="LO45" s="3" t="s">
        <v>1643</v>
      </c>
      <c r="LP45" s="3" t="s">
        <v>1643</v>
      </c>
      <c r="LQ45" s="3" t="s">
        <v>1643</v>
      </c>
      <c r="LR45" s="3" t="s">
        <v>1643</v>
      </c>
      <c r="LS45" s="3" t="s">
        <v>1643</v>
      </c>
      <c r="LT45" s="3" t="s">
        <v>1643</v>
      </c>
      <c r="LU45" s="3" t="s">
        <v>1643</v>
      </c>
      <c r="LV45" s="3" t="s">
        <v>1643</v>
      </c>
      <c r="LW45" s="3" t="s">
        <v>1643</v>
      </c>
      <c r="LX45" s="3" t="s">
        <v>1643</v>
      </c>
      <c r="LY45" s="3" t="s">
        <v>1643</v>
      </c>
      <c r="LZ45" s="3" t="s">
        <v>1643</v>
      </c>
      <c r="MA45" s="3" t="s">
        <v>1643</v>
      </c>
      <c r="MB45" s="3" t="s">
        <v>1643</v>
      </c>
      <c r="MC45" s="3" t="s">
        <v>1643</v>
      </c>
      <c r="MD45" s="3" t="s">
        <v>1643</v>
      </c>
      <c r="ME45" s="3" t="s">
        <v>1643</v>
      </c>
      <c r="MF45" s="20" t="s">
        <v>1643</v>
      </c>
      <c r="MG45" s="13"/>
      <c r="MH45" s="3"/>
      <c r="MI45" s="5"/>
      <c r="MJ45" s="18" t="s">
        <v>1643</v>
      </c>
      <c r="MK45" s="13" t="s">
        <v>1643</v>
      </c>
      <c r="ML45" s="3" t="s">
        <v>1643</v>
      </c>
      <c r="MM45" s="3" t="s">
        <v>1643</v>
      </c>
      <c r="MN45" s="3" t="s">
        <v>1643</v>
      </c>
      <c r="MO45" s="3" t="s">
        <v>1643</v>
      </c>
      <c r="MP45" s="3" t="s">
        <v>1643</v>
      </c>
      <c r="MQ45" s="3" t="s">
        <v>1643</v>
      </c>
      <c r="MR45" s="3" t="s">
        <v>1643</v>
      </c>
      <c r="MS45" s="3" t="s">
        <v>1643</v>
      </c>
      <c r="MT45" s="5" t="s">
        <v>1643</v>
      </c>
      <c r="MU45" s="8" t="s">
        <v>1643</v>
      </c>
      <c r="MV45" s="3" t="s">
        <v>1643</v>
      </c>
      <c r="MW45" s="3" t="s">
        <v>1643</v>
      </c>
      <c r="MX45" s="3" t="s">
        <v>1643</v>
      </c>
      <c r="MY45" s="20" t="s">
        <v>1643</v>
      </c>
      <c r="MZ45" s="13" t="s">
        <v>1643</v>
      </c>
      <c r="NA45" s="5" t="s">
        <v>1643</v>
      </c>
      <c r="NB45" s="13" t="s">
        <v>1643</v>
      </c>
      <c r="NC45" s="5" t="s">
        <v>1643</v>
      </c>
      <c r="ND45" s="13" t="s">
        <v>1643</v>
      </c>
      <c r="NE45" s="3" t="s">
        <v>1643</v>
      </c>
      <c r="NF45" s="3" t="s">
        <v>1643</v>
      </c>
      <c r="NG45" s="3" t="s">
        <v>1643</v>
      </c>
      <c r="NH45" s="3" t="s">
        <v>1643</v>
      </c>
      <c r="NI45" s="5" t="s">
        <v>1643</v>
      </c>
      <c r="NJ45" s="13" t="s">
        <v>1643</v>
      </c>
      <c r="NK45" s="3"/>
      <c r="NL45" s="3" t="s">
        <v>1643</v>
      </c>
      <c r="NM45" s="3" t="s">
        <v>1643</v>
      </c>
      <c r="NN45" s="3" t="s">
        <v>1643</v>
      </c>
      <c r="NO45" s="3" t="s">
        <v>1643</v>
      </c>
      <c r="NP45" s="3" t="s">
        <v>1643</v>
      </c>
      <c r="NQ45" s="5" t="s">
        <v>1643</v>
      </c>
      <c r="NR45" s="8" t="s">
        <v>1643</v>
      </c>
      <c r="NS45" s="8" t="s">
        <v>1643</v>
      </c>
      <c r="NT45" s="3" t="s">
        <v>1643</v>
      </c>
      <c r="NU45" s="3" t="s">
        <v>1643</v>
      </c>
      <c r="NV45" s="3" t="s">
        <v>1643</v>
      </c>
      <c r="NW45" s="3" t="s">
        <v>1643</v>
      </c>
      <c r="NX45" s="5" t="s">
        <v>1643</v>
      </c>
      <c r="NY45" s="13" t="s">
        <v>1643</v>
      </c>
      <c r="NZ45" s="8" t="s">
        <v>1643</v>
      </c>
      <c r="OA45" s="3" t="s">
        <v>1643</v>
      </c>
      <c r="OB45" s="3" t="s">
        <v>1643</v>
      </c>
      <c r="OC45" s="3" t="s">
        <v>1643</v>
      </c>
      <c r="OD45" s="3" t="s">
        <v>1643</v>
      </c>
      <c r="OE45" s="5" t="s">
        <v>1643</v>
      </c>
      <c r="OF45" s="13" t="s">
        <v>1643</v>
      </c>
      <c r="OG45" s="8" t="s">
        <v>1643</v>
      </c>
      <c r="OH45" s="3" t="s">
        <v>1643</v>
      </c>
      <c r="OI45" s="3" t="s">
        <v>1643</v>
      </c>
      <c r="OJ45" s="3" t="s">
        <v>1643</v>
      </c>
      <c r="OK45" s="3" t="s">
        <v>1643</v>
      </c>
      <c r="OL45" s="20" t="s">
        <v>1643</v>
      </c>
      <c r="OM45" s="13" t="s">
        <v>1643</v>
      </c>
      <c r="ON45" s="3" t="s">
        <v>1643</v>
      </c>
      <c r="OO45" s="3" t="s">
        <v>1643</v>
      </c>
      <c r="OP45" s="3" t="s">
        <v>1643</v>
      </c>
      <c r="OQ45" s="3" t="s">
        <v>1643</v>
      </c>
      <c r="OR45" s="3" t="s">
        <v>1643</v>
      </c>
      <c r="OS45" s="3" t="s">
        <v>1643</v>
      </c>
      <c r="OT45" s="3" t="s">
        <v>1643</v>
      </c>
      <c r="OU45" s="20" t="s">
        <v>1643</v>
      </c>
      <c r="OV45" s="13" t="s">
        <v>1643</v>
      </c>
      <c r="OW45" s="3"/>
      <c r="OX45" s="3" t="s">
        <v>1643</v>
      </c>
      <c r="OY45" s="3" t="s">
        <v>1643</v>
      </c>
      <c r="OZ45" s="3" t="s">
        <v>1643</v>
      </c>
      <c r="PA45" s="5" t="s">
        <v>1643</v>
      </c>
      <c r="PB45" s="8" t="s">
        <v>1643</v>
      </c>
      <c r="PC45" s="8" t="s">
        <v>1643</v>
      </c>
      <c r="PD45" s="3" t="s">
        <v>1643</v>
      </c>
      <c r="PE45" s="3" t="s">
        <v>1643</v>
      </c>
      <c r="PF45" s="5" t="s">
        <v>1643</v>
      </c>
      <c r="PG45" s="13" t="s">
        <v>1643</v>
      </c>
      <c r="PH45" s="3" t="s">
        <v>1643</v>
      </c>
      <c r="PI45" s="3" t="s">
        <v>1643</v>
      </c>
      <c r="PJ45" s="3" t="s">
        <v>1643</v>
      </c>
      <c r="PK45" s="3" t="s">
        <v>1643</v>
      </c>
      <c r="PL45" s="3" t="s">
        <v>1643</v>
      </c>
      <c r="PM45" s="3" t="s">
        <v>1643</v>
      </c>
      <c r="PN45" s="3" t="s">
        <v>1643</v>
      </c>
      <c r="PO45" s="20" t="s">
        <v>1643</v>
      </c>
      <c r="PP45" s="13" t="s">
        <v>1643</v>
      </c>
      <c r="PQ45" s="3" t="s">
        <v>1643</v>
      </c>
      <c r="PR45" s="3" t="s">
        <v>1643</v>
      </c>
      <c r="PS45" s="3" t="s">
        <v>1643</v>
      </c>
      <c r="PT45" s="3" t="s">
        <v>1643</v>
      </c>
      <c r="PU45" s="5" t="s">
        <v>1643</v>
      </c>
      <c r="PV45" s="13" t="s">
        <v>1643</v>
      </c>
      <c r="PW45" s="3" t="s">
        <v>1643</v>
      </c>
      <c r="PX45" s="3" t="s">
        <v>1643</v>
      </c>
      <c r="PY45" s="3" t="s">
        <v>1643</v>
      </c>
      <c r="PZ45" s="5" t="s">
        <v>1643</v>
      </c>
      <c r="QA45" s="13" t="s">
        <v>1643</v>
      </c>
      <c r="QB45" s="3" t="s">
        <v>1643</v>
      </c>
      <c r="QC45" s="3" t="s">
        <v>1643</v>
      </c>
      <c r="QD45" s="3" t="s">
        <v>1643</v>
      </c>
      <c r="QE45" s="3" t="s">
        <v>1643</v>
      </c>
      <c r="QF45" s="3" t="s">
        <v>1643</v>
      </c>
      <c r="QG45" s="3" t="s">
        <v>1643</v>
      </c>
      <c r="QH45" s="3" t="s">
        <v>1643</v>
      </c>
      <c r="QI45" s="5" t="s">
        <v>1643</v>
      </c>
      <c r="QJ45" s="13" t="s">
        <v>1643</v>
      </c>
      <c r="QK45" s="3" t="s">
        <v>1643</v>
      </c>
      <c r="QL45" s="3" t="s">
        <v>1643</v>
      </c>
      <c r="QM45" s="3" t="s">
        <v>1643</v>
      </c>
      <c r="QN45" s="3" t="s">
        <v>1643</v>
      </c>
      <c r="QO45" s="3" t="s">
        <v>1643</v>
      </c>
      <c r="QP45" s="20" t="s">
        <v>1643</v>
      </c>
      <c r="QQ45" s="13" t="s">
        <v>1643</v>
      </c>
      <c r="QR45" s="3" t="s">
        <v>1643</v>
      </c>
      <c r="QS45" s="3" t="s">
        <v>1643</v>
      </c>
      <c r="QT45" s="3" t="s">
        <v>1643</v>
      </c>
      <c r="QU45" s="20" t="s">
        <v>1643</v>
      </c>
      <c r="QV45" s="16" t="s">
        <v>1643</v>
      </c>
      <c r="QW45" s="13" t="s">
        <v>1643</v>
      </c>
      <c r="QX45" s="3" t="s">
        <v>1643</v>
      </c>
      <c r="QY45" s="3" t="s">
        <v>1643</v>
      </c>
      <c r="QZ45" s="3" t="s">
        <v>1643</v>
      </c>
      <c r="RA45" s="3" t="s">
        <v>1643</v>
      </c>
      <c r="RB45" s="3" t="s">
        <v>1643</v>
      </c>
      <c r="RC45" s="3" t="s">
        <v>1643</v>
      </c>
      <c r="RD45" s="3" t="s">
        <v>1643</v>
      </c>
      <c r="RE45" s="3" t="s">
        <v>1643</v>
      </c>
      <c r="RF45" s="3" t="s">
        <v>1643</v>
      </c>
      <c r="RG45" s="3" t="s">
        <v>1643</v>
      </c>
      <c r="RH45" s="3" t="s">
        <v>1643</v>
      </c>
      <c r="RI45" s="3" t="s">
        <v>1643</v>
      </c>
      <c r="RJ45" s="3" t="s">
        <v>1643</v>
      </c>
      <c r="RK45" s="3" t="s">
        <v>1643</v>
      </c>
      <c r="RL45" s="3" t="s">
        <v>1643</v>
      </c>
      <c r="RM45" s="3" t="s">
        <v>1643</v>
      </c>
      <c r="RN45" s="3" t="s">
        <v>1643</v>
      </c>
      <c r="RO45" s="3" t="s">
        <v>1643</v>
      </c>
      <c r="RP45" s="3" t="s">
        <v>1643</v>
      </c>
      <c r="RQ45" s="3" t="s">
        <v>1643</v>
      </c>
      <c r="RR45" s="3" t="s">
        <v>1643</v>
      </c>
      <c r="RS45" s="3" t="s">
        <v>1643</v>
      </c>
      <c r="RT45" s="3" t="s">
        <v>1643</v>
      </c>
      <c r="RU45" s="3" t="s">
        <v>1643</v>
      </c>
      <c r="RV45" s="3" t="s">
        <v>1643</v>
      </c>
      <c r="RW45" s="3" t="s">
        <v>1643</v>
      </c>
      <c r="RX45" s="3" t="s">
        <v>1643</v>
      </c>
      <c r="RY45" s="3" t="s">
        <v>1643</v>
      </c>
      <c r="RZ45" s="3" t="s">
        <v>1643</v>
      </c>
      <c r="SA45" s="3" t="s">
        <v>1643</v>
      </c>
      <c r="SB45" s="3" t="s">
        <v>1643</v>
      </c>
      <c r="SC45" s="3" t="s">
        <v>1643</v>
      </c>
      <c r="SD45" s="3" t="s">
        <v>1643</v>
      </c>
      <c r="SE45" s="3" t="s">
        <v>1643</v>
      </c>
      <c r="SF45" s="3" t="s">
        <v>1643</v>
      </c>
      <c r="SG45" s="3" t="s">
        <v>1643</v>
      </c>
      <c r="SH45" s="3" t="s">
        <v>1643</v>
      </c>
      <c r="SI45" s="3" t="s">
        <v>1643</v>
      </c>
      <c r="SJ45" s="3" t="s">
        <v>1643</v>
      </c>
      <c r="SK45" s="3" t="s">
        <v>1643</v>
      </c>
      <c r="SL45" s="3" t="s">
        <v>1643</v>
      </c>
      <c r="SM45" s="3" t="s">
        <v>1643</v>
      </c>
      <c r="SN45" s="3" t="s">
        <v>1643</v>
      </c>
      <c r="SO45" s="3" t="s">
        <v>1643</v>
      </c>
      <c r="SP45" s="20" t="s">
        <v>1643</v>
      </c>
      <c r="SQ45" s="13" t="s">
        <v>1643</v>
      </c>
      <c r="SR45" s="3" t="s">
        <v>1643</v>
      </c>
      <c r="SS45" s="3" t="s">
        <v>1643</v>
      </c>
      <c r="ST45" s="3" t="s">
        <v>1643</v>
      </c>
      <c r="SU45" s="3" t="s">
        <v>1643</v>
      </c>
      <c r="SV45" s="3" t="s">
        <v>1643</v>
      </c>
      <c r="SW45" s="3" t="s">
        <v>1643</v>
      </c>
      <c r="SX45" s="20" t="s">
        <v>1643</v>
      </c>
      <c r="SY45" s="13" t="s">
        <v>1643</v>
      </c>
      <c r="SZ45" s="3" t="s">
        <v>1643</v>
      </c>
      <c r="TA45" s="3" t="s">
        <v>1643</v>
      </c>
      <c r="TB45" s="3" t="s">
        <v>1643</v>
      </c>
      <c r="TC45" s="3" t="s">
        <v>1643</v>
      </c>
      <c r="TD45" s="3" t="s">
        <v>1643</v>
      </c>
      <c r="TE45" s="20" t="s">
        <v>1643</v>
      </c>
      <c r="TF45" s="13" t="s">
        <v>1643</v>
      </c>
      <c r="TG45" s="3" t="s">
        <v>1643</v>
      </c>
      <c r="TH45" s="3" t="s">
        <v>1643</v>
      </c>
      <c r="TI45" s="3" t="s">
        <v>1643</v>
      </c>
      <c r="TJ45" s="3" t="s">
        <v>1643</v>
      </c>
      <c r="TK45" s="3" t="s">
        <v>1643</v>
      </c>
      <c r="TL45" s="3" t="s">
        <v>1643</v>
      </c>
      <c r="TM45" s="3" t="s">
        <v>1643</v>
      </c>
      <c r="TN45" s="3" t="s">
        <v>1643</v>
      </c>
      <c r="TO45" s="3" t="s">
        <v>1643</v>
      </c>
      <c r="TP45" s="3" t="s">
        <v>1643</v>
      </c>
      <c r="TQ45" s="20" t="s">
        <v>1643</v>
      </c>
      <c r="TR45" s="13" t="s">
        <v>1643</v>
      </c>
      <c r="TS45" s="3" t="s">
        <v>1643</v>
      </c>
      <c r="TT45" s="5" t="s">
        <v>1643</v>
      </c>
      <c r="TU45" s="13" t="s">
        <v>1643</v>
      </c>
      <c r="TV45" s="3" t="s">
        <v>1643</v>
      </c>
      <c r="TW45" s="3" t="s">
        <v>1643</v>
      </c>
      <c r="TX45" s="3" t="s">
        <v>1643</v>
      </c>
      <c r="TY45" s="3" t="s">
        <v>1643</v>
      </c>
      <c r="TZ45" s="3" t="s">
        <v>1643</v>
      </c>
      <c r="UA45" s="3" t="s">
        <v>1643</v>
      </c>
      <c r="UB45" s="3" t="s">
        <v>1643</v>
      </c>
      <c r="UC45" s="3" t="s">
        <v>1643</v>
      </c>
      <c r="UD45" s="3" t="s">
        <v>1643</v>
      </c>
      <c r="UE45" s="3" t="s">
        <v>1643</v>
      </c>
      <c r="UF45" s="3" t="s">
        <v>1643</v>
      </c>
      <c r="UG45" s="3" t="s">
        <v>1643</v>
      </c>
      <c r="UH45" s="3" t="s">
        <v>1643</v>
      </c>
      <c r="UI45" s="3" t="s">
        <v>1643</v>
      </c>
      <c r="UJ45" s="5" t="s">
        <v>1643</v>
      </c>
      <c r="UK45" s="13" t="s">
        <v>1643</v>
      </c>
      <c r="UL45" s="3" t="s">
        <v>1643</v>
      </c>
      <c r="UM45" s="3" t="s">
        <v>1643</v>
      </c>
      <c r="UN45" s="3" t="s">
        <v>1643</v>
      </c>
      <c r="UO45" s="3" t="s">
        <v>1643</v>
      </c>
      <c r="UP45" s="3" t="s">
        <v>1643</v>
      </c>
      <c r="UQ45" s="3" t="s">
        <v>1643</v>
      </c>
      <c r="UR45" s="5" t="s">
        <v>1643</v>
      </c>
      <c r="US45" s="13" t="s">
        <v>1643</v>
      </c>
      <c r="UT45" s="3" t="s">
        <v>1643</v>
      </c>
      <c r="UU45" s="3" t="s">
        <v>1643</v>
      </c>
      <c r="UV45" s="3" t="s">
        <v>1643</v>
      </c>
      <c r="UW45" s="3" t="s">
        <v>1643</v>
      </c>
      <c r="UX45" s="3" t="s">
        <v>1643</v>
      </c>
      <c r="UY45" s="3" t="s">
        <v>1643</v>
      </c>
      <c r="UZ45" s="5" t="s">
        <v>1643</v>
      </c>
      <c r="VA45" s="13" t="s">
        <v>1643</v>
      </c>
      <c r="VB45" s="3" t="s">
        <v>1643</v>
      </c>
      <c r="VC45" s="3" t="s">
        <v>1643</v>
      </c>
      <c r="VD45" s="3" t="s">
        <v>1643</v>
      </c>
      <c r="VE45" s="3" t="s">
        <v>1643</v>
      </c>
      <c r="VF45" s="3" t="s">
        <v>1643</v>
      </c>
      <c r="VG45" s="3" t="s">
        <v>1643</v>
      </c>
      <c r="VH45" s="3" t="s">
        <v>1643</v>
      </c>
      <c r="VI45" s="3" t="s">
        <v>1643</v>
      </c>
      <c r="VJ45" s="3" t="s">
        <v>1643</v>
      </c>
      <c r="VK45" s="3" t="s">
        <v>1643</v>
      </c>
      <c r="VL45" s="3" t="s">
        <v>1643</v>
      </c>
      <c r="VM45" s="3" t="s">
        <v>1643</v>
      </c>
      <c r="VN45" s="3" t="s">
        <v>1643</v>
      </c>
      <c r="VO45" s="3" t="s">
        <v>1643</v>
      </c>
      <c r="VP45" s="3" t="s">
        <v>1643</v>
      </c>
      <c r="VQ45" s="3" t="s">
        <v>1643</v>
      </c>
      <c r="VR45" s="3" t="s">
        <v>1643</v>
      </c>
      <c r="VS45" s="3" t="s">
        <v>1643</v>
      </c>
      <c r="VT45" s="3" t="s">
        <v>1643</v>
      </c>
      <c r="VU45" s="3" t="s">
        <v>1643</v>
      </c>
      <c r="VV45" s="3" t="s">
        <v>1643</v>
      </c>
      <c r="VW45" s="3" t="s">
        <v>1643</v>
      </c>
      <c r="VX45" s="3" t="s">
        <v>1643</v>
      </c>
      <c r="VY45" s="3" t="s">
        <v>1643</v>
      </c>
      <c r="VZ45" s="3" t="s">
        <v>1643</v>
      </c>
      <c r="WA45" s="3" t="s">
        <v>1643</v>
      </c>
      <c r="WB45" s="3" t="s">
        <v>1643</v>
      </c>
      <c r="WC45" s="3" t="s">
        <v>1643</v>
      </c>
      <c r="WD45" s="3" t="s">
        <v>1643</v>
      </c>
      <c r="WE45" s="3" t="s">
        <v>1643</v>
      </c>
      <c r="WF45" s="3" t="s">
        <v>1643</v>
      </c>
      <c r="WG45" s="3" t="s">
        <v>1643</v>
      </c>
      <c r="WH45" s="3" t="s">
        <v>1643</v>
      </c>
      <c r="WI45" s="3" t="s">
        <v>1643</v>
      </c>
      <c r="WJ45" s="3" t="s">
        <v>1643</v>
      </c>
      <c r="WK45" s="3" t="s">
        <v>1643</v>
      </c>
      <c r="WL45" s="3" t="s">
        <v>1643</v>
      </c>
      <c r="WM45" s="3" t="s">
        <v>1643</v>
      </c>
      <c r="WN45" s="3" t="s">
        <v>1643</v>
      </c>
      <c r="WO45" s="3" t="s">
        <v>1643</v>
      </c>
      <c r="WP45" s="3" t="s">
        <v>1643</v>
      </c>
      <c r="WQ45" s="3" t="s">
        <v>1643</v>
      </c>
      <c r="WR45" s="3" t="s">
        <v>1643</v>
      </c>
      <c r="WS45" s="3" t="s">
        <v>1643</v>
      </c>
      <c r="WT45" s="3" t="s">
        <v>1643</v>
      </c>
      <c r="WU45" s="3" t="s">
        <v>1643</v>
      </c>
      <c r="WV45" s="3" t="s">
        <v>1643</v>
      </c>
      <c r="WW45" s="3" t="s">
        <v>1643</v>
      </c>
      <c r="WX45" s="3" t="s">
        <v>1643</v>
      </c>
      <c r="WY45" s="3" t="s">
        <v>1643</v>
      </c>
      <c r="WZ45" s="3" t="s">
        <v>1643</v>
      </c>
      <c r="XA45" s="3" t="s">
        <v>1643</v>
      </c>
      <c r="XB45" s="3" t="s">
        <v>1643</v>
      </c>
      <c r="XC45" s="3" t="s">
        <v>1643</v>
      </c>
      <c r="XD45" s="3" t="s">
        <v>1643</v>
      </c>
      <c r="XE45" s="3" t="s">
        <v>1643</v>
      </c>
      <c r="XF45" s="3" t="s">
        <v>1643</v>
      </c>
      <c r="XG45" s="3" t="s">
        <v>1643</v>
      </c>
      <c r="XH45" s="3" t="s">
        <v>1643</v>
      </c>
      <c r="XI45" s="3" t="s">
        <v>1643</v>
      </c>
      <c r="XJ45" s="3" t="s">
        <v>1643</v>
      </c>
      <c r="XK45" s="3" t="s">
        <v>1643</v>
      </c>
      <c r="XL45" s="3" t="s">
        <v>1643</v>
      </c>
      <c r="XM45" s="5" t="s">
        <v>1643</v>
      </c>
      <c r="XN45" s="13" t="s">
        <v>1643</v>
      </c>
      <c r="XO45" s="3" t="s">
        <v>1643</v>
      </c>
      <c r="XP45" s="3" t="s">
        <v>1643</v>
      </c>
      <c r="XQ45" s="3" t="s">
        <v>1643</v>
      </c>
      <c r="XR45" s="3" t="s">
        <v>1643</v>
      </c>
      <c r="XS45" s="3" t="s">
        <v>1643</v>
      </c>
      <c r="XT45" s="5" t="s">
        <v>1643</v>
      </c>
      <c r="XU45" s="13" t="s">
        <v>1643</v>
      </c>
      <c r="XV45" s="3" t="s">
        <v>1643</v>
      </c>
      <c r="XW45" s="3" t="s">
        <v>1643</v>
      </c>
      <c r="XX45" s="3" t="s">
        <v>1643</v>
      </c>
      <c r="XY45" s="3" t="s">
        <v>1643</v>
      </c>
      <c r="XZ45" s="3" t="s">
        <v>1643</v>
      </c>
      <c r="YA45" s="3" t="s">
        <v>1643</v>
      </c>
      <c r="YB45" s="3" t="s">
        <v>1643</v>
      </c>
      <c r="YC45" s="3" t="s">
        <v>1643</v>
      </c>
      <c r="YD45" s="3" t="s">
        <v>1643</v>
      </c>
      <c r="YE45" s="3" t="s">
        <v>1643</v>
      </c>
      <c r="YF45" s="3" t="s">
        <v>1643</v>
      </c>
      <c r="YG45" s="3" t="s">
        <v>1643</v>
      </c>
      <c r="YH45" s="3" t="s">
        <v>1643</v>
      </c>
      <c r="YI45" s="3" t="s">
        <v>1643</v>
      </c>
      <c r="YJ45" s="3" t="s">
        <v>1643</v>
      </c>
      <c r="YK45" s="3" t="s">
        <v>1643</v>
      </c>
      <c r="YL45" s="3" t="s">
        <v>1643</v>
      </c>
      <c r="YM45" s="3" t="s">
        <v>1643</v>
      </c>
      <c r="YN45" s="3" t="s">
        <v>1643</v>
      </c>
      <c r="YO45" s="3" t="s">
        <v>1643</v>
      </c>
      <c r="YP45" s="3" t="s">
        <v>1643</v>
      </c>
      <c r="YQ45" s="3" t="s">
        <v>1643</v>
      </c>
      <c r="YR45" s="3" t="s">
        <v>1643</v>
      </c>
      <c r="YS45" s="3" t="s">
        <v>1643</v>
      </c>
      <c r="YT45" s="3" t="s">
        <v>1643</v>
      </c>
      <c r="YU45" s="3" t="s">
        <v>1643</v>
      </c>
      <c r="YV45" s="3" t="s">
        <v>1643</v>
      </c>
      <c r="YW45" s="3" t="s">
        <v>1643</v>
      </c>
      <c r="YX45" s="3" t="s">
        <v>1643</v>
      </c>
      <c r="YY45" s="3" t="s">
        <v>1643</v>
      </c>
      <c r="YZ45" s="3" t="s">
        <v>1643</v>
      </c>
      <c r="ZA45" s="3" t="s">
        <v>1643</v>
      </c>
      <c r="ZB45" s="3" t="s">
        <v>1643</v>
      </c>
      <c r="ZC45" s="3" t="s">
        <v>1643</v>
      </c>
      <c r="ZD45" s="5" t="s">
        <v>1643</v>
      </c>
      <c r="ZE45" s="13"/>
      <c r="ZF45" s="3"/>
      <c r="ZG45" s="5"/>
      <c r="ZH45" s="18" t="s">
        <v>1643</v>
      </c>
      <c r="ZI45" s="13" t="s">
        <v>1643</v>
      </c>
      <c r="ZJ45" s="3" t="s">
        <v>1643</v>
      </c>
      <c r="ZK45" s="3" t="s">
        <v>1643</v>
      </c>
      <c r="ZL45" s="3" t="s">
        <v>1643</v>
      </c>
      <c r="ZM45" s="3" t="s">
        <v>1643</v>
      </c>
      <c r="ZN45" s="3" t="s">
        <v>1643</v>
      </c>
      <c r="ZO45" s="3" t="s">
        <v>1643</v>
      </c>
      <c r="ZP45" s="3" t="s">
        <v>1643</v>
      </c>
      <c r="ZQ45" s="3" t="s">
        <v>1643</v>
      </c>
      <c r="ZR45" s="5" t="s">
        <v>1643</v>
      </c>
      <c r="ZS45" s="13" t="s">
        <v>1643</v>
      </c>
      <c r="ZT45" s="3" t="s">
        <v>1643</v>
      </c>
      <c r="ZU45" s="3" t="s">
        <v>1643</v>
      </c>
      <c r="ZV45" s="3" t="s">
        <v>1643</v>
      </c>
      <c r="ZW45" s="3" t="s">
        <v>1643</v>
      </c>
      <c r="ZX45" s="3" t="s">
        <v>1643</v>
      </c>
      <c r="ZY45" s="3" t="s">
        <v>1643</v>
      </c>
      <c r="ZZ45" s="3" t="s">
        <v>1643</v>
      </c>
      <c r="AAA45" s="5" t="s">
        <v>1643</v>
      </c>
      <c r="AAB45" s="13" t="s">
        <v>1643</v>
      </c>
      <c r="AAC45" s="5" t="s">
        <v>1643</v>
      </c>
      <c r="AAD45" s="13" t="s">
        <v>1643</v>
      </c>
      <c r="AAE45" s="3" t="s">
        <v>1643</v>
      </c>
      <c r="AAF45" s="3" t="s">
        <v>1643</v>
      </c>
      <c r="AAG45" s="3" t="s">
        <v>1643</v>
      </c>
      <c r="AAH45" s="3" t="s">
        <v>1643</v>
      </c>
      <c r="AAI45" s="3" t="s">
        <v>1643</v>
      </c>
      <c r="AAJ45" s="5" t="s">
        <v>1643</v>
      </c>
      <c r="AAK45" s="13" t="s">
        <v>1643</v>
      </c>
      <c r="AAL45" s="13" t="s">
        <v>1643</v>
      </c>
      <c r="AAM45" s="3" t="s">
        <v>1643</v>
      </c>
      <c r="AAN45" s="3" t="s">
        <v>1643</v>
      </c>
      <c r="AAO45" s="3" t="s">
        <v>1643</v>
      </c>
      <c r="AAP45" s="3" t="s">
        <v>1643</v>
      </c>
      <c r="AAQ45" s="20"/>
      <c r="AAR45" s="5" t="s">
        <v>1643</v>
      </c>
      <c r="AAS45" s="13" t="s">
        <v>1643</v>
      </c>
      <c r="AAT45" s="3" t="s">
        <v>1643</v>
      </c>
      <c r="AAU45" s="3" t="s">
        <v>1643</v>
      </c>
      <c r="AAV45" s="3" t="s">
        <v>1643</v>
      </c>
      <c r="AAW45" s="3" t="s">
        <v>1643</v>
      </c>
      <c r="AAX45" s="3" t="s">
        <v>1643</v>
      </c>
      <c r="AAY45" s="5" t="s">
        <v>1643</v>
      </c>
      <c r="AAZ45" s="13" t="s">
        <v>1643</v>
      </c>
      <c r="ABA45" s="3" t="s">
        <v>1643</v>
      </c>
      <c r="ABB45" s="3" t="s">
        <v>1643</v>
      </c>
      <c r="ABC45" s="3" t="s">
        <v>1643</v>
      </c>
      <c r="ABD45" s="3" t="s">
        <v>1643</v>
      </c>
      <c r="ABE45" s="3" t="s">
        <v>1643</v>
      </c>
      <c r="ABF45" s="5" t="s">
        <v>1643</v>
      </c>
      <c r="ABG45" s="13" t="s">
        <v>1643</v>
      </c>
      <c r="ABH45" s="3" t="s">
        <v>1643</v>
      </c>
      <c r="ABI45" s="3" t="s">
        <v>1643</v>
      </c>
      <c r="ABJ45" s="3" t="s">
        <v>1643</v>
      </c>
      <c r="ABK45" s="3" t="s">
        <v>1643</v>
      </c>
      <c r="ABL45" s="3" t="s">
        <v>1643</v>
      </c>
      <c r="ABM45" s="5" t="s">
        <v>1643</v>
      </c>
      <c r="ABN45" s="13" t="s">
        <v>1643</v>
      </c>
      <c r="ABO45" s="3" t="s">
        <v>1643</v>
      </c>
      <c r="ABP45" s="3" t="s">
        <v>1643</v>
      </c>
      <c r="ABQ45" s="3" t="s">
        <v>1643</v>
      </c>
      <c r="ABR45" s="3" t="s">
        <v>1643</v>
      </c>
      <c r="ABS45" s="3" t="s">
        <v>1643</v>
      </c>
      <c r="ABT45" s="3" t="s">
        <v>1643</v>
      </c>
      <c r="ABU45" s="3" t="s">
        <v>1643</v>
      </c>
      <c r="ABV45" s="5" t="s">
        <v>1643</v>
      </c>
      <c r="ABW45" s="13" t="s">
        <v>1643</v>
      </c>
      <c r="ABX45" s="3" t="s">
        <v>1643</v>
      </c>
      <c r="ABY45" s="3" t="s">
        <v>1643</v>
      </c>
      <c r="ABZ45" s="3" t="s">
        <v>1643</v>
      </c>
      <c r="ACA45" s="3" t="s">
        <v>1643</v>
      </c>
      <c r="ACB45" s="5" t="s">
        <v>1643</v>
      </c>
      <c r="ACC45" s="13" t="s">
        <v>1643</v>
      </c>
      <c r="ACD45" s="3" t="s">
        <v>1643</v>
      </c>
      <c r="ACE45" s="3" t="s">
        <v>1643</v>
      </c>
      <c r="ACF45" s="3" t="s">
        <v>1643</v>
      </c>
      <c r="ACG45" s="5"/>
      <c r="ACH45" s="13" t="s">
        <v>1643</v>
      </c>
      <c r="ACI45" s="3" t="s">
        <v>1643</v>
      </c>
      <c r="ACJ45" s="3" t="s">
        <v>1643</v>
      </c>
      <c r="ACK45" s="3" t="s">
        <v>1643</v>
      </c>
      <c r="ACL45" s="5" t="s">
        <v>1643</v>
      </c>
      <c r="ACM45" s="13" t="s">
        <v>1643</v>
      </c>
      <c r="ACN45" s="3" t="s">
        <v>1643</v>
      </c>
      <c r="ACO45" s="3" t="s">
        <v>1643</v>
      </c>
      <c r="ACP45" s="3" t="s">
        <v>1643</v>
      </c>
      <c r="ACQ45" s="3" t="s">
        <v>1643</v>
      </c>
      <c r="ACR45" s="3" t="s">
        <v>1643</v>
      </c>
      <c r="ACS45" s="3" t="s">
        <v>1643</v>
      </c>
      <c r="ACT45" s="3" t="s">
        <v>1643</v>
      </c>
      <c r="ACU45" s="20" t="s">
        <v>1643</v>
      </c>
      <c r="ACV45" s="13" t="s">
        <v>1643</v>
      </c>
      <c r="ACW45" s="3" t="s">
        <v>1643</v>
      </c>
      <c r="ACX45" s="3" t="s">
        <v>1643</v>
      </c>
      <c r="ACY45" s="3" t="s">
        <v>1643</v>
      </c>
      <c r="ACZ45" s="3" t="s">
        <v>1643</v>
      </c>
      <c r="ADA45" s="5" t="s">
        <v>1643</v>
      </c>
      <c r="ADB45" s="13" t="s">
        <v>1643</v>
      </c>
      <c r="ADC45" s="8" t="s">
        <v>1643</v>
      </c>
      <c r="ADD45" s="3" t="s">
        <v>1643</v>
      </c>
      <c r="ADE45" s="3" t="s">
        <v>1643</v>
      </c>
      <c r="ADF45" s="5" t="s">
        <v>1643</v>
      </c>
      <c r="ADG45" s="13" t="s">
        <v>1643</v>
      </c>
      <c r="ADH45" s="8" t="s">
        <v>1643</v>
      </c>
      <c r="ADI45" s="3" t="s">
        <v>1643</v>
      </c>
      <c r="ADJ45" s="3" t="s">
        <v>1643</v>
      </c>
      <c r="ADK45" s="5" t="s">
        <v>1643</v>
      </c>
      <c r="ADL45" s="13" t="s">
        <v>1643</v>
      </c>
      <c r="ADM45" s="8" t="s">
        <v>1643</v>
      </c>
      <c r="ADN45" s="3" t="s">
        <v>1643</v>
      </c>
      <c r="ADO45" s="3" t="s">
        <v>1643</v>
      </c>
      <c r="ADP45" s="5" t="s">
        <v>1643</v>
      </c>
      <c r="ADQ45" s="13" t="s">
        <v>1643</v>
      </c>
      <c r="ADR45" s="3" t="s">
        <v>1643</v>
      </c>
      <c r="ADS45" s="3" t="s">
        <v>1643</v>
      </c>
      <c r="ADT45" s="3" t="s">
        <v>1643</v>
      </c>
      <c r="ADU45" s="3" t="s">
        <v>1643</v>
      </c>
      <c r="ADV45" s="3" t="s">
        <v>1643</v>
      </c>
      <c r="ADW45" s="3" t="s">
        <v>1643</v>
      </c>
      <c r="ADX45" s="3" t="s">
        <v>1643</v>
      </c>
      <c r="ADY45" s="5" t="s">
        <v>1643</v>
      </c>
      <c r="ADZ45" s="13" t="s">
        <v>1643</v>
      </c>
      <c r="AEA45" s="3" t="s">
        <v>1643</v>
      </c>
      <c r="AEB45" s="3" t="s">
        <v>1643</v>
      </c>
      <c r="AEC45" s="3" t="s">
        <v>1643</v>
      </c>
      <c r="AED45" s="3" t="s">
        <v>1643</v>
      </c>
      <c r="AEE45" s="3" t="s">
        <v>1643</v>
      </c>
      <c r="AEF45" s="5" t="s">
        <v>1643</v>
      </c>
      <c r="AEG45" s="13" t="s">
        <v>1643</v>
      </c>
      <c r="AEH45" s="3" t="s">
        <v>1643</v>
      </c>
      <c r="AEI45" s="3" t="s">
        <v>1643</v>
      </c>
      <c r="AEJ45" s="3" t="s">
        <v>1643</v>
      </c>
      <c r="AEK45" s="5" t="s">
        <v>1643</v>
      </c>
      <c r="AEL45" s="18" t="s">
        <v>1643</v>
      </c>
    </row>
    <row r="46" spans="1:818" ht="101.5" x14ac:dyDescent="0.35">
      <c r="A46" s="1">
        <v>45619.759699074071</v>
      </c>
      <c r="B46" s="2">
        <v>45619.771851851852</v>
      </c>
      <c r="C46" s="4">
        <v>33</v>
      </c>
      <c r="D46" s="4">
        <v>1049</v>
      </c>
      <c r="E46" s="3" t="s">
        <v>1677</v>
      </c>
      <c r="F46" s="2">
        <v>45626.771862754627</v>
      </c>
      <c r="G46" s="3" t="s">
        <v>1735</v>
      </c>
      <c r="H46" s="4">
        <v>1</v>
      </c>
      <c r="I46" s="3" t="s">
        <v>1642</v>
      </c>
      <c r="J46" s="3" t="s">
        <v>1642</v>
      </c>
      <c r="K46" s="3" t="s">
        <v>1642</v>
      </c>
      <c r="L46" s="3" t="s">
        <v>1642</v>
      </c>
      <c r="M46" s="3" t="s">
        <v>1642</v>
      </c>
      <c r="N46" s="3" t="s">
        <v>1642</v>
      </c>
      <c r="O46" s="3" t="s">
        <v>110</v>
      </c>
      <c r="P46" s="3" t="s">
        <v>1643</v>
      </c>
      <c r="Q46" s="3" t="s">
        <v>1643</v>
      </c>
      <c r="R46" s="20" t="s">
        <v>110</v>
      </c>
      <c r="S46" s="127">
        <v>30</v>
      </c>
      <c r="T46" s="124"/>
      <c r="U46" s="3"/>
      <c r="V46" s="3" t="s">
        <v>20</v>
      </c>
      <c r="W46" s="3" t="s">
        <v>111</v>
      </c>
      <c r="X46" s="3" t="s">
        <v>43</v>
      </c>
      <c r="Y46" s="3" t="s">
        <v>65</v>
      </c>
      <c r="Z46" s="3" t="s">
        <v>14</v>
      </c>
      <c r="AA46" s="405">
        <v>199</v>
      </c>
      <c r="AB46" s="3" t="s">
        <v>25</v>
      </c>
      <c r="AC46" s="3" t="s">
        <v>111</v>
      </c>
      <c r="AD46" s="3" t="s">
        <v>110</v>
      </c>
      <c r="AE46" s="13" t="s">
        <v>110</v>
      </c>
      <c r="AF46" s="20" t="s">
        <v>111</v>
      </c>
      <c r="AG46" s="18" t="s">
        <v>1643</v>
      </c>
      <c r="AH46" s="13"/>
      <c r="AI46" s="31"/>
      <c r="AJ46" s="13" t="s">
        <v>1643</v>
      </c>
      <c r="AK46" s="3" t="s">
        <v>1643</v>
      </c>
      <c r="AL46" s="3" t="s">
        <v>1643</v>
      </c>
      <c r="AM46" s="3" t="s">
        <v>1643</v>
      </c>
      <c r="AN46" s="3" t="s">
        <v>1643</v>
      </c>
      <c r="AO46" s="3" t="s">
        <v>1643</v>
      </c>
      <c r="AP46" s="3" t="s">
        <v>1643</v>
      </c>
      <c r="AQ46" s="3" t="s">
        <v>1643</v>
      </c>
      <c r="AR46" s="3" t="s">
        <v>1643</v>
      </c>
      <c r="AS46" s="3" t="s">
        <v>1643</v>
      </c>
      <c r="AT46" s="3" t="s">
        <v>1643</v>
      </c>
      <c r="AU46" s="3" t="s">
        <v>1643</v>
      </c>
      <c r="AV46" s="3" t="s">
        <v>1643</v>
      </c>
      <c r="AW46" s="3" t="s">
        <v>1643</v>
      </c>
      <c r="AX46" s="3" t="s">
        <v>1643</v>
      </c>
      <c r="AY46" s="3" t="s">
        <v>1643</v>
      </c>
      <c r="AZ46" s="3" t="s">
        <v>1643</v>
      </c>
      <c r="BA46" s="3" t="s">
        <v>1643</v>
      </c>
      <c r="BB46" s="3" t="s">
        <v>1643</v>
      </c>
      <c r="BC46" s="3" t="s">
        <v>1643</v>
      </c>
      <c r="BD46" s="3" t="s">
        <v>1643</v>
      </c>
      <c r="BE46" s="3" t="s">
        <v>1643</v>
      </c>
      <c r="BF46" s="3" t="s">
        <v>1643</v>
      </c>
      <c r="BG46" s="3" t="s">
        <v>1643</v>
      </c>
      <c r="BH46" s="3" t="s">
        <v>1643</v>
      </c>
      <c r="BI46" s="3" t="s">
        <v>1643</v>
      </c>
      <c r="BJ46" s="3" t="s">
        <v>1643</v>
      </c>
      <c r="BK46" s="3" t="s">
        <v>1643</v>
      </c>
      <c r="BL46" s="3" t="s">
        <v>1643</v>
      </c>
      <c r="BM46" s="3" t="s">
        <v>1643</v>
      </c>
      <c r="BN46" s="3" t="s">
        <v>1643</v>
      </c>
      <c r="BO46" s="3" t="s">
        <v>1643</v>
      </c>
      <c r="BP46" s="3" t="s">
        <v>1643</v>
      </c>
      <c r="BQ46" s="3" t="s">
        <v>1643</v>
      </c>
      <c r="BR46" s="3" t="s">
        <v>1643</v>
      </c>
      <c r="BS46" s="3" t="s">
        <v>1643</v>
      </c>
      <c r="BT46" s="3" t="s">
        <v>1643</v>
      </c>
      <c r="BU46" s="3" t="s">
        <v>1643</v>
      </c>
      <c r="BV46" s="3" t="s">
        <v>1643</v>
      </c>
      <c r="BW46" s="3" t="s">
        <v>1643</v>
      </c>
      <c r="BX46" s="3" t="s">
        <v>1643</v>
      </c>
      <c r="BY46" s="3" t="s">
        <v>1643</v>
      </c>
      <c r="BZ46" s="20" t="s">
        <v>1643</v>
      </c>
      <c r="CA46" s="8" t="s">
        <v>128</v>
      </c>
      <c r="CB46" s="3" t="s">
        <v>131</v>
      </c>
      <c r="CC46" s="3" t="s">
        <v>130</v>
      </c>
      <c r="CD46" s="3" t="s">
        <v>130</v>
      </c>
      <c r="CE46" s="3" t="s">
        <v>132</v>
      </c>
      <c r="CF46" s="3" t="s">
        <v>130</v>
      </c>
      <c r="CG46" s="3" t="s">
        <v>130</v>
      </c>
      <c r="CH46" s="3" t="s">
        <v>128</v>
      </c>
      <c r="CI46" s="3" t="s">
        <v>130</v>
      </c>
      <c r="CJ46" s="3" t="s">
        <v>130</v>
      </c>
      <c r="CK46" s="3" t="s">
        <v>131</v>
      </c>
      <c r="CL46" s="3" t="s">
        <v>131</v>
      </c>
      <c r="CM46" s="3" t="s">
        <v>132</v>
      </c>
      <c r="CN46" s="3" t="s">
        <v>128</v>
      </c>
      <c r="CO46" s="3" t="s">
        <v>129</v>
      </c>
      <c r="CP46" s="5" t="s">
        <v>1643</v>
      </c>
      <c r="CQ46" s="13" t="s">
        <v>1643</v>
      </c>
      <c r="CR46" s="3" t="s">
        <v>1643</v>
      </c>
      <c r="CS46" s="3" t="s">
        <v>1643</v>
      </c>
      <c r="CT46" s="3" t="s">
        <v>1643</v>
      </c>
      <c r="CU46" s="3" t="s">
        <v>1643</v>
      </c>
      <c r="CV46" s="3" t="s">
        <v>1643</v>
      </c>
      <c r="CW46" s="3" t="s">
        <v>1643</v>
      </c>
      <c r="CX46" s="5" t="s">
        <v>1738</v>
      </c>
      <c r="CY46" s="13" t="s">
        <v>231</v>
      </c>
      <c r="CZ46" s="3" t="s">
        <v>232</v>
      </c>
      <c r="DA46" s="3" t="s">
        <v>1643</v>
      </c>
      <c r="DB46" s="3" t="s">
        <v>1643</v>
      </c>
      <c r="DC46" s="3" t="s">
        <v>235</v>
      </c>
      <c r="DD46" s="3" t="s">
        <v>1643</v>
      </c>
      <c r="DE46" s="3" t="s">
        <v>1643</v>
      </c>
      <c r="DF46" s="5" t="s">
        <v>1643</v>
      </c>
      <c r="DG46" s="13" t="s">
        <v>132</v>
      </c>
      <c r="DH46" s="3" t="s">
        <v>132</v>
      </c>
      <c r="DI46" s="3" t="s">
        <v>132</v>
      </c>
      <c r="DJ46" s="5" t="s">
        <v>132</v>
      </c>
      <c r="DK46" s="13" t="s">
        <v>128</v>
      </c>
      <c r="DL46" s="3" t="s">
        <v>130</v>
      </c>
      <c r="DM46" s="3" t="s">
        <v>132</v>
      </c>
      <c r="DN46" s="5" t="s">
        <v>131</v>
      </c>
      <c r="DO46" s="13" t="s">
        <v>132</v>
      </c>
      <c r="DP46" s="5" t="s">
        <v>132</v>
      </c>
      <c r="DQ46" s="13" t="s">
        <v>132</v>
      </c>
      <c r="DR46" s="3" t="s">
        <v>132</v>
      </c>
      <c r="DS46" s="3" t="s">
        <v>132</v>
      </c>
      <c r="DT46" s="5" t="s">
        <v>132</v>
      </c>
      <c r="DU46" s="13" t="s">
        <v>130</v>
      </c>
      <c r="DV46" s="3" t="s">
        <v>132</v>
      </c>
      <c r="DW46" s="3" t="s">
        <v>129</v>
      </c>
      <c r="DX46" s="3" t="s">
        <v>129</v>
      </c>
      <c r="DY46" s="5" t="s">
        <v>131</v>
      </c>
      <c r="DZ46" s="13" t="s">
        <v>132</v>
      </c>
      <c r="EA46" s="3" t="s">
        <v>132</v>
      </c>
      <c r="EB46" s="3" t="s">
        <v>131</v>
      </c>
      <c r="EC46" s="3" t="s">
        <v>131</v>
      </c>
      <c r="ED46" s="3" t="s">
        <v>129</v>
      </c>
      <c r="EE46" s="3" t="s">
        <v>131</v>
      </c>
      <c r="EF46" s="5" t="s">
        <v>132</v>
      </c>
      <c r="EG46" s="13" t="s">
        <v>131</v>
      </c>
      <c r="EH46" s="3" t="s">
        <v>131</v>
      </c>
      <c r="EI46" s="3" t="s">
        <v>131</v>
      </c>
      <c r="EJ46" s="3" t="s">
        <v>132</v>
      </c>
      <c r="EK46" s="3" t="s">
        <v>129</v>
      </c>
      <c r="EL46" s="20" t="s">
        <v>129</v>
      </c>
      <c r="EM46" s="13" t="s">
        <v>132</v>
      </c>
      <c r="EN46" s="3" t="s">
        <v>131</v>
      </c>
      <c r="EO46" s="3" t="s">
        <v>132</v>
      </c>
      <c r="EP46" s="3" t="s">
        <v>132</v>
      </c>
      <c r="EQ46" s="3" t="s">
        <v>131</v>
      </c>
      <c r="ER46" s="3" t="s">
        <v>132</v>
      </c>
      <c r="ES46" s="3" t="s">
        <v>132</v>
      </c>
      <c r="ET46" s="3" t="s">
        <v>132</v>
      </c>
      <c r="EU46" s="3" t="s">
        <v>132</v>
      </c>
      <c r="EV46" s="3" t="s">
        <v>132</v>
      </c>
      <c r="EW46" s="3" t="s">
        <v>132</v>
      </c>
      <c r="EX46" s="3" t="s">
        <v>132</v>
      </c>
      <c r="EY46" s="3" t="s">
        <v>129</v>
      </c>
      <c r="EZ46" s="5" t="s">
        <v>129</v>
      </c>
      <c r="FA46" s="8" t="s">
        <v>132</v>
      </c>
      <c r="FB46" s="3" t="s">
        <v>132</v>
      </c>
      <c r="FC46" s="3" t="s">
        <v>132</v>
      </c>
      <c r="FD46" s="3" t="s">
        <v>132</v>
      </c>
      <c r="FE46" s="3" t="s">
        <v>132</v>
      </c>
      <c r="FF46" s="3" t="s">
        <v>132</v>
      </c>
      <c r="FG46" s="3" t="s">
        <v>132</v>
      </c>
      <c r="FH46" s="3" t="s">
        <v>132</v>
      </c>
      <c r="FI46" s="5" t="s">
        <v>129</v>
      </c>
      <c r="FJ46" s="8" t="s">
        <v>131</v>
      </c>
      <c r="FK46" s="3" t="s">
        <v>132</v>
      </c>
      <c r="FL46" s="3" t="s">
        <v>129</v>
      </c>
      <c r="FM46" s="5" t="s">
        <v>131</v>
      </c>
      <c r="FN46" s="8" t="s">
        <v>131</v>
      </c>
      <c r="FO46" s="3" t="s">
        <v>129</v>
      </c>
      <c r="FP46" s="3" t="s">
        <v>130</v>
      </c>
      <c r="FQ46" s="5" t="s">
        <v>131</v>
      </c>
      <c r="FR46" s="16" t="s">
        <v>1643</v>
      </c>
      <c r="FS46" s="13" t="s">
        <v>353</v>
      </c>
      <c r="FT46" s="3" t="s">
        <v>1643</v>
      </c>
      <c r="FU46" s="3" t="s">
        <v>355</v>
      </c>
      <c r="FV46" s="3" t="s">
        <v>356</v>
      </c>
      <c r="FW46" s="20" t="s">
        <v>1643</v>
      </c>
      <c r="FX46" s="13" t="s">
        <v>1643</v>
      </c>
      <c r="FY46" s="3" t="s">
        <v>1643</v>
      </c>
      <c r="FZ46" s="3" t="s">
        <v>110</v>
      </c>
      <c r="GA46" s="3" t="s">
        <v>1643</v>
      </c>
      <c r="GB46" s="3" t="s">
        <v>111</v>
      </c>
      <c r="GC46" s="3" t="s">
        <v>110</v>
      </c>
      <c r="GD46" s="3" t="s">
        <v>111</v>
      </c>
      <c r="GE46" s="3" t="s">
        <v>111</v>
      </c>
      <c r="GF46" s="3" t="s">
        <v>110</v>
      </c>
      <c r="GG46" s="3" t="s">
        <v>110</v>
      </c>
      <c r="GH46" s="20" t="s">
        <v>1643</v>
      </c>
      <c r="GI46" s="18" t="s">
        <v>110</v>
      </c>
      <c r="GJ46" s="8" t="s">
        <v>1643</v>
      </c>
      <c r="GK46" s="3" t="s">
        <v>1643</v>
      </c>
      <c r="GL46" s="3" t="s">
        <v>1643</v>
      </c>
      <c r="GM46" s="3" t="s">
        <v>1643</v>
      </c>
      <c r="GN46" s="3" t="s">
        <v>1643</v>
      </c>
      <c r="GO46" s="3" t="s">
        <v>495</v>
      </c>
      <c r="GP46" s="3" t="s">
        <v>496</v>
      </c>
      <c r="GQ46" s="3" t="s">
        <v>497</v>
      </c>
      <c r="GR46" s="3" t="s">
        <v>498</v>
      </c>
      <c r="GS46" s="20" t="s">
        <v>1643</v>
      </c>
      <c r="GT46" s="13" t="s">
        <v>1643</v>
      </c>
      <c r="GU46" s="3" t="s">
        <v>1643</v>
      </c>
      <c r="GV46" s="3" t="s">
        <v>1643</v>
      </c>
      <c r="GW46" s="3" t="s">
        <v>1643</v>
      </c>
      <c r="GX46" s="3" t="s">
        <v>1643</v>
      </c>
      <c r="GY46" s="3" t="s">
        <v>1643</v>
      </c>
      <c r="GZ46" s="3" t="s">
        <v>1643</v>
      </c>
      <c r="HA46" s="3" t="s">
        <v>1643</v>
      </c>
      <c r="HB46" s="3" t="s">
        <v>1643</v>
      </c>
      <c r="HC46" s="3" t="s">
        <v>1643</v>
      </c>
      <c r="HD46" s="3" t="s">
        <v>1643</v>
      </c>
      <c r="HE46" s="3" t="s">
        <v>1643</v>
      </c>
      <c r="HF46" s="3" t="s">
        <v>1643</v>
      </c>
      <c r="HG46" s="3" t="s">
        <v>1643</v>
      </c>
      <c r="HH46" s="3" t="s">
        <v>1643</v>
      </c>
      <c r="HI46" s="5" t="s">
        <v>1643</v>
      </c>
      <c r="HJ46" s="13" t="s">
        <v>1643</v>
      </c>
      <c r="HK46" s="3" t="s">
        <v>1643</v>
      </c>
      <c r="HL46" s="3" t="s">
        <v>1643</v>
      </c>
      <c r="HM46" s="3" t="s">
        <v>1643</v>
      </c>
      <c r="HN46" s="3" t="s">
        <v>1643</v>
      </c>
      <c r="HO46" s="3" t="s">
        <v>1643</v>
      </c>
      <c r="HP46" s="3" t="s">
        <v>1643</v>
      </c>
      <c r="HQ46" s="5" t="s">
        <v>1643</v>
      </c>
      <c r="HR46" s="13" t="s">
        <v>1643</v>
      </c>
      <c r="HS46" s="3" t="s">
        <v>1643</v>
      </c>
      <c r="HT46" s="3" t="s">
        <v>1643</v>
      </c>
      <c r="HU46" s="3" t="s">
        <v>1643</v>
      </c>
      <c r="HV46" s="3" t="s">
        <v>1643</v>
      </c>
      <c r="HW46" s="3" t="s">
        <v>1643</v>
      </c>
      <c r="HX46" s="3" t="s">
        <v>1643</v>
      </c>
      <c r="HY46" s="3" t="s">
        <v>1643</v>
      </c>
      <c r="HZ46" s="3" t="s">
        <v>1643</v>
      </c>
      <c r="IA46" s="3" t="s">
        <v>1643</v>
      </c>
      <c r="IB46" s="5" t="s">
        <v>1643</v>
      </c>
      <c r="IC46" s="13" t="s">
        <v>1643</v>
      </c>
      <c r="ID46" s="3" t="s">
        <v>1643</v>
      </c>
      <c r="IE46" s="3" t="s">
        <v>1643</v>
      </c>
      <c r="IF46" s="3" t="s">
        <v>1643</v>
      </c>
      <c r="IG46" s="3" t="s">
        <v>1643</v>
      </c>
      <c r="IH46" s="3" t="s">
        <v>1643</v>
      </c>
      <c r="II46" s="3" t="s">
        <v>1643</v>
      </c>
      <c r="IJ46" s="3" t="s">
        <v>1643</v>
      </c>
      <c r="IK46" s="3" t="s">
        <v>1643</v>
      </c>
      <c r="IL46" s="3" t="s">
        <v>1643</v>
      </c>
      <c r="IM46" s="3" t="s">
        <v>1643</v>
      </c>
      <c r="IN46" s="3" t="s">
        <v>1643</v>
      </c>
      <c r="IO46" s="3" t="s">
        <v>1643</v>
      </c>
      <c r="IP46" s="3" t="s">
        <v>1643</v>
      </c>
      <c r="IQ46" s="3" t="s">
        <v>1643</v>
      </c>
      <c r="IR46" s="3" t="s">
        <v>1643</v>
      </c>
      <c r="IS46" s="3" t="s">
        <v>1643</v>
      </c>
      <c r="IT46" s="3" t="s">
        <v>1643</v>
      </c>
      <c r="IU46" s="3" t="s">
        <v>1643</v>
      </c>
      <c r="IV46" s="3" t="s">
        <v>1643</v>
      </c>
      <c r="IW46" s="3" t="s">
        <v>1643</v>
      </c>
      <c r="IX46" s="3" t="s">
        <v>1643</v>
      </c>
      <c r="IY46" s="3" t="s">
        <v>1643</v>
      </c>
      <c r="IZ46" s="3" t="s">
        <v>1643</v>
      </c>
      <c r="JA46" s="3" t="s">
        <v>1643</v>
      </c>
      <c r="JB46" s="3" t="s">
        <v>1643</v>
      </c>
      <c r="JC46" s="3" t="s">
        <v>1643</v>
      </c>
      <c r="JD46" s="3" t="s">
        <v>1643</v>
      </c>
      <c r="JE46" s="3" t="s">
        <v>1643</v>
      </c>
      <c r="JF46" s="3" t="s">
        <v>1643</v>
      </c>
      <c r="JG46" s="3" t="s">
        <v>1643</v>
      </c>
      <c r="JH46" s="3" t="s">
        <v>1643</v>
      </c>
      <c r="JI46" s="3" t="s">
        <v>1643</v>
      </c>
      <c r="JJ46" s="3" t="s">
        <v>1643</v>
      </c>
      <c r="JK46" s="3" t="s">
        <v>1643</v>
      </c>
      <c r="JL46" s="3" t="s">
        <v>1643</v>
      </c>
      <c r="JM46" s="3" t="s">
        <v>1643</v>
      </c>
      <c r="JN46" s="3" t="s">
        <v>1643</v>
      </c>
      <c r="JO46" s="3" t="s">
        <v>1643</v>
      </c>
      <c r="JP46" s="3" t="s">
        <v>1643</v>
      </c>
      <c r="JQ46" s="3" t="s">
        <v>1643</v>
      </c>
      <c r="JR46" s="3" t="s">
        <v>1643</v>
      </c>
      <c r="JS46" s="3" t="s">
        <v>1643</v>
      </c>
      <c r="JT46" s="3" t="s">
        <v>1643</v>
      </c>
      <c r="JU46" s="3" t="s">
        <v>1643</v>
      </c>
      <c r="JV46" s="3" t="s">
        <v>1643</v>
      </c>
      <c r="JW46" s="3" t="s">
        <v>1643</v>
      </c>
      <c r="JX46" s="3" t="s">
        <v>1643</v>
      </c>
      <c r="JY46" s="3" t="s">
        <v>1643</v>
      </c>
      <c r="JZ46" s="3" t="s">
        <v>1643</v>
      </c>
      <c r="KA46" s="3" t="s">
        <v>1643</v>
      </c>
      <c r="KB46" s="3" t="s">
        <v>1643</v>
      </c>
      <c r="KC46" s="3" t="s">
        <v>1643</v>
      </c>
      <c r="KD46" s="3" t="s">
        <v>1643</v>
      </c>
      <c r="KE46" s="3" t="s">
        <v>1643</v>
      </c>
      <c r="KF46" s="3" t="s">
        <v>1643</v>
      </c>
      <c r="KG46" s="3" t="s">
        <v>1643</v>
      </c>
      <c r="KH46" s="3" t="s">
        <v>1643</v>
      </c>
      <c r="KI46" s="3" t="s">
        <v>1643</v>
      </c>
      <c r="KJ46" s="3" t="s">
        <v>1643</v>
      </c>
      <c r="KK46" s="3" t="s">
        <v>1643</v>
      </c>
      <c r="KL46" s="3" t="s">
        <v>1643</v>
      </c>
      <c r="KM46" s="3" t="s">
        <v>1643</v>
      </c>
      <c r="KN46" s="3" t="s">
        <v>1643</v>
      </c>
      <c r="KO46" s="5" t="s">
        <v>1643</v>
      </c>
      <c r="KP46" s="8" t="s">
        <v>1643</v>
      </c>
      <c r="KQ46" s="3" t="s">
        <v>1643</v>
      </c>
      <c r="KR46" s="3" t="s">
        <v>1643</v>
      </c>
      <c r="KS46" s="3" t="s">
        <v>1643</v>
      </c>
      <c r="KT46" s="3" t="s">
        <v>1643</v>
      </c>
      <c r="KU46" s="3" t="s">
        <v>1643</v>
      </c>
      <c r="KV46" s="20" t="s">
        <v>1643</v>
      </c>
      <c r="KW46" s="13" t="s">
        <v>1643</v>
      </c>
      <c r="KX46" s="3" t="s">
        <v>1643</v>
      </c>
      <c r="KY46" s="3" t="s">
        <v>1643</v>
      </c>
      <c r="KZ46" s="3" t="s">
        <v>1643</v>
      </c>
      <c r="LA46" s="3" t="s">
        <v>1643</v>
      </c>
      <c r="LB46" s="3" t="s">
        <v>1643</v>
      </c>
      <c r="LC46" s="3" t="s">
        <v>1643</v>
      </c>
      <c r="LD46" s="3" t="s">
        <v>1643</v>
      </c>
      <c r="LE46" s="3" t="s">
        <v>1643</v>
      </c>
      <c r="LF46" s="3" t="s">
        <v>1643</v>
      </c>
      <c r="LG46" s="3" t="s">
        <v>1643</v>
      </c>
      <c r="LH46" s="3" t="s">
        <v>1643</v>
      </c>
      <c r="LI46" s="3" t="s">
        <v>1643</v>
      </c>
      <c r="LJ46" s="3" t="s">
        <v>1643</v>
      </c>
      <c r="LK46" s="3" t="s">
        <v>1643</v>
      </c>
      <c r="LL46" s="3" t="s">
        <v>1643</v>
      </c>
      <c r="LM46" s="3" t="s">
        <v>1643</v>
      </c>
      <c r="LN46" s="3" t="s">
        <v>1643</v>
      </c>
      <c r="LO46" s="3" t="s">
        <v>1643</v>
      </c>
      <c r="LP46" s="3" t="s">
        <v>1643</v>
      </c>
      <c r="LQ46" s="3" t="s">
        <v>1643</v>
      </c>
      <c r="LR46" s="3" t="s">
        <v>1643</v>
      </c>
      <c r="LS46" s="3" t="s">
        <v>1643</v>
      </c>
      <c r="LT46" s="3" t="s">
        <v>1643</v>
      </c>
      <c r="LU46" s="3" t="s">
        <v>1643</v>
      </c>
      <c r="LV46" s="3" t="s">
        <v>1643</v>
      </c>
      <c r="LW46" s="3" t="s">
        <v>1643</v>
      </c>
      <c r="LX46" s="3" t="s">
        <v>1643</v>
      </c>
      <c r="LY46" s="3" t="s">
        <v>1643</v>
      </c>
      <c r="LZ46" s="3" t="s">
        <v>1643</v>
      </c>
      <c r="MA46" s="3" t="s">
        <v>1643</v>
      </c>
      <c r="MB46" s="3" t="s">
        <v>1643</v>
      </c>
      <c r="MC46" s="3" t="s">
        <v>1643</v>
      </c>
      <c r="MD46" s="3" t="s">
        <v>1643</v>
      </c>
      <c r="ME46" s="3" t="s">
        <v>1643</v>
      </c>
      <c r="MF46" s="20" t="s">
        <v>1643</v>
      </c>
      <c r="MG46" s="13"/>
      <c r="MH46" s="3"/>
      <c r="MI46" s="5"/>
      <c r="MJ46" s="18" t="s">
        <v>1643</v>
      </c>
      <c r="MK46" s="13" t="s">
        <v>1643</v>
      </c>
      <c r="ML46" s="3" t="s">
        <v>1643</v>
      </c>
      <c r="MM46" s="3" t="s">
        <v>1643</v>
      </c>
      <c r="MN46" s="3" t="s">
        <v>1643</v>
      </c>
      <c r="MO46" s="3" t="s">
        <v>1643</v>
      </c>
      <c r="MP46" s="3" t="s">
        <v>1643</v>
      </c>
      <c r="MQ46" s="3" t="s">
        <v>1643</v>
      </c>
      <c r="MR46" s="3" t="s">
        <v>1643</v>
      </c>
      <c r="MS46" s="3" t="s">
        <v>1643</v>
      </c>
      <c r="MT46" s="5" t="s">
        <v>1643</v>
      </c>
      <c r="MU46" s="13" t="s">
        <v>111</v>
      </c>
      <c r="MV46" s="3" t="s">
        <v>111</v>
      </c>
      <c r="MW46" s="3" t="s">
        <v>245</v>
      </c>
      <c r="MX46" s="20" t="s">
        <v>245</v>
      </c>
      <c r="MY46" s="31"/>
      <c r="MZ46" s="13" t="s">
        <v>111</v>
      </c>
      <c r="NA46" s="5" t="s">
        <v>1643</v>
      </c>
      <c r="NB46" s="13" t="s">
        <v>520</v>
      </c>
      <c r="NC46" s="5" t="s">
        <v>1739</v>
      </c>
      <c r="ND46" s="13" t="s">
        <v>110</v>
      </c>
      <c r="NE46" s="3" t="s">
        <v>110</v>
      </c>
      <c r="NF46" s="3" t="s">
        <v>111</v>
      </c>
      <c r="NG46" s="3" t="s">
        <v>111</v>
      </c>
      <c r="NH46" s="3" t="s">
        <v>111</v>
      </c>
      <c r="NI46" s="20" t="s">
        <v>111</v>
      </c>
      <c r="NJ46" s="13" t="s">
        <v>110</v>
      </c>
      <c r="NK46" s="3" t="s">
        <v>547</v>
      </c>
      <c r="NL46" s="3" t="s">
        <v>1643</v>
      </c>
      <c r="NM46" s="3" t="s">
        <v>1613</v>
      </c>
      <c r="NN46" s="3" t="s">
        <v>1643</v>
      </c>
      <c r="NO46" s="3" t="s">
        <v>1643</v>
      </c>
      <c r="NP46" s="3" t="s">
        <v>1643</v>
      </c>
      <c r="NQ46" s="5" t="s">
        <v>1643</v>
      </c>
      <c r="NR46" s="8"/>
      <c r="NS46" s="8"/>
      <c r="NT46" s="3"/>
      <c r="NU46" s="3"/>
      <c r="NV46" s="3"/>
      <c r="NW46" s="3"/>
      <c r="NX46" s="5"/>
      <c r="NY46" s="13" t="s">
        <v>549</v>
      </c>
      <c r="NZ46" s="8" t="s">
        <v>1612</v>
      </c>
      <c r="OA46" s="3" t="s">
        <v>1643</v>
      </c>
      <c r="OB46" s="3" t="s">
        <v>1643</v>
      </c>
      <c r="OC46" s="3" t="s">
        <v>1643</v>
      </c>
      <c r="OD46" s="3" t="s">
        <v>1643</v>
      </c>
      <c r="OE46" s="5" t="s">
        <v>1643</v>
      </c>
      <c r="OF46" s="13" t="s">
        <v>553</v>
      </c>
      <c r="OG46" s="8" t="s">
        <v>1612</v>
      </c>
      <c r="OH46" s="3" t="s">
        <v>1643</v>
      </c>
      <c r="OI46" s="3" t="s">
        <v>1643</v>
      </c>
      <c r="OJ46" s="3" t="s">
        <v>1643</v>
      </c>
      <c r="OK46" s="3" t="s">
        <v>1643</v>
      </c>
      <c r="OL46" s="20" t="s">
        <v>1643</v>
      </c>
      <c r="OM46" s="13" t="s">
        <v>1643</v>
      </c>
      <c r="ON46" s="3" t="s">
        <v>557</v>
      </c>
      <c r="OO46" s="3" t="s">
        <v>140</v>
      </c>
      <c r="OP46" s="3" t="s">
        <v>144</v>
      </c>
      <c r="OQ46" s="3" t="s">
        <v>156</v>
      </c>
      <c r="OR46" s="3" t="s">
        <v>1643</v>
      </c>
      <c r="OS46" s="3" t="s">
        <v>1643</v>
      </c>
      <c r="OT46" s="3" t="s">
        <v>1643</v>
      </c>
      <c r="OU46" s="20" t="s">
        <v>1643</v>
      </c>
      <c r="OV46" s="13" t="s">
        <v>1954</v>
      </c>
      <c r="OW46" s="3" t="s">
        <v>1662</v>
      </c>
      <c r="OX46" s="3" t="s">
        <v>1643</v>
      </c>
      <c r="OY46" s="3" t="s">
        <v>1643</v>
      </c>
      <c r="OZ46" s="3" t="s">
        <v>1643</v>
      </c>
      <c r="PA46" s="5" t="s">
        <v>1643</v>
      </c>
      <c r="PB46" s="8" t="s">
        <v>1643</v>
      </c>
      <c r="PC46" s="8" t="s">
        <v>1643</v>
      </c>
      <c r="PD46" s="3" t="s">
        <v>1643</v>
      </c>
      <c r="PE46" s="3" t="s">
        <v>1643</v>
      </c>
      <c r="PF46" s="5" t="s">
        <v>1643</v>
      </c>
      <c r="PG46" s="13" t="s">
        <v>1643</v>
      </c>
      <c r="PH46" s="3" t="s">
        <v>557</v>
      </c>
      <c r="PI46" s="3" t="s">
        <v>140</v>
      </c>
      <c r="PJ46" s="3" t="s">
        <v>144</v>
      </c>
      <c r="PK46" s="3" t="s">
        <v>156</v>
      </c>
      <c r="PL46" s="3" t="s">
        <v>1643</v>
      </c>
      <c r="PM46" s="3" t="s">
        <v>1643</v>
      </c>
      <c r="PN46" s="3" t="s">
        <v>1643</v>
      </c>
      <c r="PO46" s="20" t="s">
        <v>1643</v>
      </c>
      <c r="PP46" s="13" t="s">
        <v>110</v>
      </c>
      <c r="PQ46" s="3" t="s">
        <v>1643</v>
      </c>
      <c r="PR46" s="3" t="s">
        <v>1643</v>
      </c>
      <c r="PS46" s="3" t="s">
        <v>1643</v>
      </c>
      <c r="PT46" s="3" t="s">
        <v>1643</v>
      </c>
      <c r="PU46" s="5" t="s">
        <v>1643</v>
      </c>
      <c r="PV46" s="13" t="s">
        <v>1643</v>
      </c>
      <c r="PW46" s="3" t="s">
        <v>1643</v>
      </c>
      <c r="PX46" s="3" t="s">
        <v>1643</v>
      </c>
      <c r="PY46" s="3" t="s">
        <v>1643</v>
      </c>
      <c r="PZ46" s="5" t="s">
        <v>1643</v>
      </c>
      <c r="QA46" s="13" t="s">
        <v>1643</v>
      </c>
      <c r="QB46" s="3" t="s">
        <v>1643</v>
      </c>
      <c r="QC46" s="3" t="s">
        <v>1643</v>
      </c>
      <c r="QD46" s="3" t="s">
        <v>1643</v>
      </c>
      <c r="QE46" s="3" t="s">
        <v>1643</v>
      </c>
      <c r="QF46" s="3" t="s">
        <v>1643</v>
      </c>
      <c r="QG46" s="3" t="s">
        <v>1643</v>
      </c>
      <c r="QH46" s="3" t="s">
        <v>1643</v>
      </c>
      <c r="QI46" s="5" t="s">
        <v>1643</v>
      </c>
      <c r="QJ46" s="13" t="s">
        <v>1643</v>
      </c>
      <c r="QK46" s="3" t="s">
        <v>1643</v>
      </c>
      <c r="QL46" s="3" t="s">
        <v>1643</v>
      </c>
      <c r="QM46" s="3" t="s">
        <v>1643</v>
      </c>
      <c r="QN46" s="3" t="s">
        <v>1643</v>
      </c>
      <c r="QO46" s="3" t="s">
        <v>1643</v>
      </c>
      <c r="QP46" s="20" t="s">
        <v>1643</v>
      </c>
      <c r="QQ46" s="13" t="s">
        <v>1643</v>
      </c>
      <c r="QR46" s="3" t="s">
        <v>1643</v>
      </c>
      <c r="QS46" s="3" t="s">
        <v>1643</v>
      </c>
      <c r="QT46" s="3" t="s">
        <v>1643</v>
      </c>
      <c r="QU46" s="20" t="s">
        <v>1643</v>
      </c>
      <c r="QV46" s="16" t="s">
        <v>1643</v>
      </c>
      <c r="QW46" s="13" t="s">
        <v>1643</v>
      </c>
      <c r="QX46" s="3" t="s">
        <v>1643</v>
      </c>
      <c r="QY46" s="3" t="s">
        <v>1643</v>
      </c>
      <c r="QZ46" s="3" t="s">
        <v>1643</v>
      </c>
      <c r="RA46" s="3" t="s">
        <v>1643</v>
      </c>
      <c r="RB46" s="3" t="s">
        <v>1643</v>
      </c>
      <c r="RC46" s="3" t="s">
        <v>1643</v>
      </c>
      <c r="RD46" s="3" t="s">
        <v>1643</v>
      </c>
      <c r="RE46" s="3" t="s">
        <v>1643</v>
      </c>
      <c r="RF46" s="3" t="s">
        <v>1643</v>
      </c>
      <c r="RG46" s="3" t="s">
        <v>1643</v>
      </c>
      <c r="RH46" s="3" t="s">
        <v>1643</v>
      </c>
      <c r="RI46" s="3" t="s">
        <v>1643</v>
      </c>
      <c r="RJ46" s="3" t="s">
        <v>1643</v>
      </c>
      <c r="RK46" s="3" t="s">
        <v>1643</v>
      </c>
      <c r="RL46" s="3" t="s">
        <v>1643</v>
      </c>
      <c r="RM46" s="3" t="s">
        <v>1643</v>
      </c>
      <c r="RN46" s="3" t="s">
        <v>1643</v>
      </c>
      <c r="RO46" s="3" t="s">
        <v>1643</v>
      </c>
      <c r="RP46" s="3" t="s">
        <v>1643</v>
      </c>
      <c r="RQ46" s="3" t="s">
        <v>1643</v>
      </c>
      <c r="RR46" s="3" t="s">
        <v>1643</v>
      </c>
      <c r="RS46" s="3" t="s">
        <v>1643</v>
      </c>
      <c r="RT46" s="3" t="s">
        <v>1643</v>
      </c>
      <c r="RU46" s="3" t="s">
        <v>1643</v>
      </c>
      <c r="RV46" s="3" t="s">
        <v>1643</v>
      </c>
      <c r="RW46" s="3" t="s">
        <v>1643</v>
      </c>
      <c r="RX46" s="3" t="s">
        <v>1643</v>
      </c>
      <c r="RY46" s="3" t="s">
        <v>1643</v>
      </c>
      <c r="RZ46" s="3" t="s">
        <v>1643</v>
      </c>
      <c r="SA46" s="3" t="s">
        <v>1643</v>
      </c>
      <c r="SB46" s="3" t="s">
        <v>1643</v>
      </c>
      <c r="SC46" s="3" t="s">
        <v>1643</v>
      </c>
      <c r="SD46" s="3" t="s">
        <v>1643</v>
      </c>
      <c r="SE46" s="3" t="s">
        <v>1643</v>
      </c>
      <c r="SF46" s="3" t="s">
        <v>1643</v>
      </c>
      <c r="SG46" s="3" t="s">
        <v>1643</v>
      </c>
      <c r="SH46" s="3" t="s">
        <v>1643</v>
      </c>
      <c r="SI46" s="3" t="s">
        <v>1643</v>
      </c>
      <c r="SJ46" s="3" t="s">
        <v>1643</v>
      </c>
      <c r="SK46" s="3" t="s">
        <v>1643</v>
      </c>
      <c r="SL46" s="3" t="s">
        <v>1643</v>
      </c>
      <c r="SM46" s="3" t="s">
        <v>1643</v>
      </c>
      <c r="SN46" s="3" t="s">
        <v>1643</v>
      </c>
      <c r="SO46" s="3" t="s">
        <v>1643</v>
      </c>
      <c r="SP46" s="20" t="s">
        <v>1643</v>
      </c>
      <c r="SQ46" s="13" t="s">
        <v>1643</v>
      </c>
      <c r="SR46" s="3" t="s">
        <v>1643</v>
      </c>
      <c r="SS46" s="3" t="s">
        <v>1643</v>
      </c>
      <c r="ST46" s="3" t="s">
        <v>1643</v>
      </c>
      <c r="SU46" s="3" t="s">
        <v>1643</v>
      </c>
      <c r="SV46" s="3" t="s">
        <v>1643</v>
      </c>
      <c r="SW46" s="3" t="s">
        <v>1643</v>
      </c>
      <c r="SX46" s="20" t="s">
        <v>1643</v>
      </c>
      <c r="SY46" s="13" t="s">
        <v>1643</v>
      </c>
      <c r="SZ46" s="3" t="s">
        <v>1643</v>
      </c>
      <c r="TA46" s="3" t="s">
        <v>1643</v>
      </c>
      <c r="TB46" s="3" t="s">
        <v>1643</v>
      </c>
      <c r="TC46" s="3" t="s">
        <v>1643</v>
      </c>
      <c r="TD46" s="3" t="s">
        <v>1643</v>
      </c>
      <c r="TE46" s="20" t="s">
        <v>1643</v>
      </c>
      <c r="TF46" s="13" t="s">
        <v>1643</v>
      </c>
      <c r="TG46" s="3" t="s">
        <v>1643</v>
      </c>
      <c r="TH46" s="3" t="s">
        <v>1643</v>
      </c>
      <c r="TI46" s="3" t="s">
        <v>1643</v>
      </c>
      <c r="TJ46" s="3" t="s">
        <v>1643</v>
      </c>
      <c r="TK46" s="3" t="s">
        <v>1643</v>
      </c>
      <c r="TL46" s="3" t="s">
        <v>1643</v>
      </c>
      <c r="TM46" s="3" t="s">
        <v>1643</v>
      </c>
      <c r="TN46" s="3" t="s">
        <v>1643</v>
      </c>
      <c r="TO46" s="3" t="s">
        <v>1643</v>
      </c>
      <c r="TP46" s="3" t="s">
        <v>1643</v>
      </c>
      <c r="TQ46" s="20" t="s">
        <v>1643</v>
      </c>
      <c r="TR46" s="13" t="s">
        <v>1643</v>
      </c>
      <c r="TS46" s="3" t="s">
        <v>1643</v>
      </c>
      <c r="TT46" s="5" t="s">
        <v>1643</v>
      </c>
      <c r="TU46" s="13" t="s">
        <v>1643</v>
      </c>
      <c r="TV46" s="3" t="s">
        <v>1643</v>
      </c>
      <c r="TW46" s="3" t="s">
        <v>1643</v>
      </c>
      <c r="TX46" s="3" t="s">
        <v>1643</v>
      </c>
      <c r="TY46" s="3" t="s">
        <v>1643</v>
      </c>
      <c r="TZ46" s="3" t="s">
        <v>1643</v>
      </c>
      <c r="UA46" s="3" t="s">
        <v>1643</v>
      </c>
      <c r="UB46" s="3" t="s">
        <v>1643</v>
      </c>
      <c r="UC46" s="3" t="s">
        <v>1643</v>
      </c>
      <c r="UD46" s="3" t="s">
        <v>1643</v>
      </c>
      <c r="UE46" s="3" t="s">
        <v>1643</v>
      </c>
      <c r="UF46" s="3" t="s">
        <v>1643</v>
      </c>
      <c r="UG46" s="3" t="s">
        <v>1643</v>
      </c>
      <c r="UH46" s="3" t="s">
        <v>1643</v>
      </c>
      <c r="UI46" s="3" t="s">
        <v>1643</v>
      </c>
      <c r="UJ46" s="5" t="s">
        <v>1643</v>
      </c>
      <c r="UK46" s="13" t="s">
        <v>1643</v>
      </c>
      <c r="UL46" s="3" t="s">
        <v>1643</v>
      </c>
      <c r="UM46" s="3" t="s">
        <v>1643</v>
      </c>
      <c r="UN46" s="3" t="s">
        <v>1643</v>
      </c>
      <c r="UO46" s="3" t="s">
        <v>1643</v>
      </c>
      <c r="UP46" s="3" t="s">
        <v>1643</v>
      </c>
      <c r="UQ46" s="3" t="s">
        <v>1643</v>
      </c>
      <c r="UR46" s="5" t="s">
        <v>1643</v>
      </c>
      <c r="US46" s="13" t="s">
        <v>1643</v>
      </c>
      <c r="UT46" s="3" t="s">
        <v>1643</v>
      </c>
      <c r="UU46" s="3" t="s">
        <v>1643</v>
      </c>
      <c r="UV46" s="3" t="s">
        <v>1643</v>
      </c>
      <c r="UW46" s="3" t="s">
        <v>1643</v>
      </c>
      <c r="UX46" s="3" t="s">
        <v>1643</v>
      </c>
      <c r="UY46" s="3" t="s">
        <v>1643</v>
      </c>
      <c r="UZ46" s="5" t="s">
        <v>1643</v>
      </c>
      <c r="VA46" s="13" t="s">
        <v>1643</v>
      </c>
      <c r="VB46" s="3" t="s">
        <v>1643</v>
      </c>
      <c r="VC46" s="3" t="s">
        <v>1643</v>
      </c>
      <c r="VD46" s="3" t="s">
        <v>1643</v>
      </c>
      <c r="VE46" s="3" t="s">
        <v>1643</v>
      </c>
      <c r="VF46" s="3" t="s">
        <v>1643</v>
      </c>
      <c r="VG46" s="3" t="s">
        <v>1643</v>
      </c>
      <c r="VH46" s="3" t="s">
        <v>1643</v>
      </c>
      <c r="VI46" s="3" t="s">
        <v>1643</v>
      </c>
      <c r="VJ46" s="3" t="s">
        <v>1643</v>
      </c>
      <c r="VK46" s="3" t="s">
        <v>1643</v>
      </c>
      <c r="VL46" s="3" t="s">
        <v>1643</v>
      </c>
      <c r="VM46" s="3" t="s">
        <v>1643</v>
      </c>
      <c r="VN46" s="3" t="s">
        <v>1643</v>
      </c>
      <c r="VO46" s="3" t="s">
        <v>1643</v>
      </c>
      <c r="VP46" s="3" t="s">
        <v>1643</v>
      </c>
      <c r="VQ46" s="3" t="s">
        <v>1643</v>
      </c>
      <c r="VR46" s="3" t="s">
        <v>1643</v>
      </c>
      <c r="VS46" s="3" t="s">
        <v>1643</v>
      </c>
      <c r="VT46" s="3" t="s">
        <v>1643</v>
      </c>
      <c r="VU46" s="3" t="s">
        <v>1643</v>
      </c>
      <c r="VV46" s="3" t="s">
        <v>1643</v>
      </c>
      <c r="VW46" s="3" t="s">
        <v>1643</v>
      </c>
      <c r="VX46" s="3" t="s">
        <v>1643</v>
      </c>
      <c r="VY46" s="3" t="s">
        <v>1643</v>
      </c>
      <c r="VZ46" s="3" t="s">
        <v>1643</v>
      </c>
      <c r="WA46" s="3" t="s">
        <v>1643</v>
      </c>
      <c r="WB46" s="3" t="s">
        <v>1643</v>
      </c>
      <c r="WC46" s="3" t="s">
        <v>1643</v>
      </c>
      <c r="WD46" s="3" t="s">
        <v>1643</v>
      </c>
      <c r="WE46" s="3" t="s">
        <v>1643</v>
      </c>
      <c r="WF46" s="3" t="s">
        <v>1643</v>
      </c>
      <c r="WG46" s="3" t="s">
        <v>1643</v>
      </c>
      <c r="WH46" s="3" t="s">
        <v>1643</v>
      </c>
      <c r="WI46" s="3" t="s">
        <v>1643</v>
      </c>
      <c r="WJ46" s="3" t="s">
        <v>1643</v>
      </c>
      <c r="WK46" s="3" t="s">
        <v>1643</v>
      </c>
      <c r="WL46" s="3" t="s">
        <v>1643</v>
      </c>
      <c r="WM46" s="3" t="s">
        <v>1643</v>
      </c>
      <c r="WN46" s="3" t="s">
        <v>1643</v>
      </c>
      <c r="WO46" s="3" t="s">
        <v>1643</v>
      </c>
      <c r="WP46" s="3" t="s">
        <v>1643</v>
      </c>
      <c r="WQ46" s="3" t="s">
        <v>1643</v>
      </c>
      <c r="WR46" s="3" t="s">
        <v>1643</v>
      </c>
      <c r="WS46" s="3" t="s">
        <v>1643</v>
      </c>
      <c r="WT46" s="3" t="s">
        <v>1643</v>
      </c>
      <c r="WU46" s="3" t="s">
        <v>1643</v>
      </c>
      <c r="WV46" s="3" t="s">
        <v>1643</v>
      </c>
      <c r="WW46" s="3" t="s">
        <v>1643</v>
      </c>
      <c r="WX46" s="3" t="s">
        <v>1643</v>
      </c>
      <c r="WY46" s="3" t="s">
        <v>1643</v>
      </c>
      <c r="WZ46" s="3" t="s">
        <v>1643</v>
      </c>
      <c r="XA46" s="3" t="s">
        <v>1643</v>
      </c>
      <c r="XB46" s="3" t="s">
        <v>1643</v>
      </c>
      <c r="XC46" s="3" t="s">
        <v>1643</v>
      </c>
      <c r="XD46" s="3" t="s">
        <v>1643</v>
      </c>
      <c r="XE46" s="3" t="s">
        <v>1643</v>
      </c>
      <c r="XF46" s="3" t="s">
        <v>1643</v>
      </c>
      <c r="XG46" s="3" t="s">
        <v>1643</v>
      </c>
      <c r="XH46" s="3" t="s">
        <v>1643</v>
      </c>
      <c r="XI46" s="3" t="s">
        <v>1643</v>
      </c>
      <c r="XJ46" s="3" t="s">
        <v>1643</v>
      </c>
      <c r="XK46" s="3" t="s">
        <v>1643</v>
      </c>
      <c r="XL46" s="3" t="s">
        <v>1643</v>
      </c>
      <c r="XM46" s="5" t="s">
        <v>1643</v>
      </c>
      <c r="XN46" s="13" t="s">
        <v>1643</v>
      </c>
      <c r="XO46" s="3" t="s">
        <v>1643</v>
      </c>
      <c r="XP46" s="3" t="s">
        <v>1643</v>
      </c>
      <c r="XQ46" s="3" t="s">
        <v>1643</v>
      </c>
      <c r="XR46" s="3" t="s">
        <v>1643</v>
      </c>
      <c r="XS46" s="3" t="s">
        <v>1643</v>
      </c>
      <c r="XT46" s="5" t="s">
        <v>1643</v>
      </c>
      <c r="XU46" s="13" t="s">
        <v>1643</v>
      </c>
      <c r="XV46" s="3" t="s">
        <v>1643</v>
      </c>
      <c r="XW46" s="3" t="s">
        <v>1643</v>
      </c>
      <c r="XX46" s="3" t="s">
        <v>1643</v>
      </c>
      <c r="XY46" s="3" t="s">
        <v>1643</v>
      </c>
      <c r="XZ46" s="3" t="s">
        <v>1643</v>
      </c>
      <c r="YA46" s="3" t="s">
        <v>1643</v>
      </c>
      <c r="YB46" s="3" t="s">
        <v>1643</v>
      </c>
      <c r="YC46" s="3" t="s">
        <v>1643</v>
      </c>
      <c r="YD46" s="3" t="s">
        <v>1643</v>
      </c>
      <c r="YE46" s="3" t="s">
        <v>1643</v>
      </c>
      <c r="YF46" s="3" t="s">
        <v>1643</v>
      </c>
      <c r="YG46" s="3" t="s">
        <v>1643</v>
      </c>
      <c r="YH46" s="3" t="s">
        <v>1643</v>
      </c>
      <c r="YI46" s="3" t="s">
        <v>1643</v>
      </c>
      <c r="YJ46" s="3" t="s">
        <v>1643</v>
      </c>
      <c r="YK46" s="3" t="s">
        <v>1643</v>
      </c>
      <c r="YL46" s="3" t="s">
        <v>1643</v>
      </c>
      <c r="YM46" s="3" t="s">
        <v>1643</v>
      </c>
      <c r="YN46" s="3" t="s">
        <v>1643</v>
      </c>
      <c r="YO46" s="3" t="s">
        <v>1643</v>
      </c>
      <c r="YP46" s="3" t="s">
        <v>1643</v>
      </c>
      <c r="YQ46" s="3" t="s">
        <v>1643</v>
      </c>
      <c r="YR46" s="3" t="s">
        <v>1643</v>
      </c>
      <c r="YS46" s="3" t="s">
        <v>1643</v>
      </c>
      <c r="YT46" s="3" t="s">
        <v>1643</v>
      </c>
      <c r="YU46" s="3" t="s">
        <v>1643</v>
      </c>
      <c r="YV46" s="3" t="s">
        <v>1643</v>
      </c>
      <c r="YW46" s="3" t="s">
        <v>1643</v>
      </c>
      <c r="YX46" s="3" t="s">
        <v>1643</v>
      </c>
      <c r="YY46" s="3" t="s">
        <v>1643</v>
      </c>
      <c r="YZ46" s="3" t="s">
        <v>1643</v>
      </c>
      <c r="ZA46" s="3" t="s">
        <v>1643</v>
      </c>
      <c r="ZB46" s="3" t="s">
        <v>1643</v>
      </c>
      <c r="ZC46" s="3" t="s">
        <v>1643</v>
      </c>
      <c r="ZD46" s="5" t="s">
        <v>1643</v>
      </c>
      <c r="ZE46" s="13"/>
      <c r="ZF46" s="3"/>
      <c r="ZG46" s="5"/>
      <c r="ZH46" s="18" t="s">
        <v>1643</v>
      </c>
      <c r="ZI46" s="13" t="s">
        <v>1643</v>
      </c>
      <c r="ZJ46" s="3" t="s">
        <v>1643</v>
      </c>
      <c r="ZK46" s="3" t="s">
        <v>1643</v>
      </c>
      <c r="ZL46" s="3" t="s">
        <v>1643</v>
      </c>
      <c r="ZM46" s="3" t="s">
        <v>1643</v>
      </c>
      <c r="ZN46" s="3" t="s">
        <v>1643</v>
      </c>
      <c r="ZO46" s="3" t="s">
        <v>1643</v>
      </c>
      <c r="ZP46" s="3" t="s">
        <v>1643</v>
      </c>
      <c r="ZQ46" s="3" t="s">
        <v>1643</v>
      </c>
      <c r="ZR46" s="5" t="s">
        <v>1643</v>
      </c>
      <c r="ZS46" s="13" t="s">
        <v>1643</v>
      </c>
      <c r="ZT46" s="3" t="s">
        <v>1643</v>
      </c>
      <c r="ZU46" s="3" t="s">
        <v>1643</v>
      </c>
      <c r="ZV46" s="3" t="s">
        <v>1643</v>
      </c>
      <c r="ZW46" s="3" t="s">
        <v>1643</v>
      </c>
      <c r="ZX46" s="3" t="s">
        <v>1643</v>
      </c>
      <c r="ZY46" s="3" t="s">
        <v>1643</v>
      </c>
      <c r="ZZ46" s="3" t="s">
        <v>1643</v>
      </c>
      <c r="AAA46" s="5" t="s">
        <v>1643</v>
      </c>
      <c r="AAB46" s="13" t="s">
        <v>1643</v>
      </c>
      <c r="AAC46" s="5" t="s">
        <v>1643</v>
      </c>
      <c r="AAD46" s="13" t="s">
        <v>1643</v>
      </c>
      <c r="AAE46" s="3" t="s">
        <v>1643</v>
      </c>
      <c r="AAF46" s="3" t="s">
        <v>1643</v>
      </c>
      <c r="AAG46" s="3" t="s">
        <v>1643</v>
      </c>
      <c r="AAH46" s="3" t="s">
        <v>1643</v>
      </c>
      <c r="AAI46" s="3" t="s">
        <v>1643</v>
      </c>
      <c r="AAJ46" s="5" t="s">
        <v>1643</v>
      </c>
      <c r="AAK46" s="13" t="s">
        <v>1643</v>
      </c>
      <c r="AAL46" s="13" t="s">
        <v>1643</v>
      </c>
      <c r="AAM46" s="3" t="s">
        <v>1643</v>
      </c>
      <c r="AAN46" s="3" t="s">
        <v>1643</v>
      </c>
      <c r="AAO46" s="3" t="s">
        <v>1643</v>
      </c>
      <c r="AAP46" s="3" t="s">
        <v>1643</v>
      </c>
      <c r="AAQ46" s="20"/>
      <c r="AAR46" s="5" t="s">
        <v>1643</v>
      </c>
      <c r="AAS46" s="13" t="s">
        <v>1643</v>
      </c>
      <c r="AAT46" s="3" t="s">
        <v>1643</v>
      </c>
      <c r="AAU46" s="3" t="s">
        <v>1643</v>
      </c>
      <c r="AAV46" s="3" t="s">
        <v>1643</v>
      </c>
      <c r="AAW46" s="3" t="s">
        <v>1643</v>
      </c>
      <c r="AAX46" s="3" t="s">
        <v>1643</v>
      </c>
      <c r="AAY46" s="5" t="s">
        <v>1643</v>
      </c>
      <c r="AAZ46" s="13" t="s">
        <v>1643</v>
      </c>
      <c r="ABA46" s="3" t="s">
        <v>1643</v>
      </c>
      <c r="ABB46" s="3" t="s">
        <v>1643</v>
      </c>
      <c r="ABC46" s="3" t="s">
        <v>1643</v>
      </c>
      <c r="ABD46" s="3" t="s">
        <v>1643</v>
      </c>
      <c r="ABE46" s="3" t="s">
        <v>1643</v>
      </c>
      <c r="ABF46" s="5" t="s">
        <v>1643</v>
      </c>
      <c r="ABG46" s="13" t="s">
        <v>1643</v>
      </c>
      <c r="ABH46" s="3" t="s">
        <v>1643</v>
      </c>
      <c r="ABI46" s="3" t="s">
        <v>1643</v>
      </c>
      <c r="ABJ46" s="3" t="s">
        <v>1643</v>
      </c>
      <c r="ABK46" s="3" t="s">
        <v>1643</v>
      </c>
      <c r="ABL46" s="3" t="s">
        <v>1643</v>
      </c>
      <c r="ABM46" s="5" t="s">
        <v>1643</v>
      </c>
      <c r="ABN46" s="13" t="s">
        <v>1643</v>
      </c>
      <c r="ABO46" s="3" t="s">
        <v>1643</v>
      </c>
      <c r="ABP46" s="3" t="s">
        <v>1643</v>
      </c>
      <c r="ABQ46" s="3" t="s">
        <v>1643</v>
      </c>
      <c r="ABR46" s="3" t="s">
        <v>1643</v>
      </c>
      <c r="ABS46" s="3" t="s">
        <v>1643</v>
      </c>
      <c r="ABT46" s="3" t="s">
        <v>1643</v>
      </c>
      <c r="ABU46" s="3" t="s">
        <v>1643</v>
      </c>
      <c r="ABV46" s="5" t="s">
        <v>1643</v>
      </c>
      <c r="ABW46" s="13" t="s">
        <v>1643</v>
      </c>
      <c r="ABX46" s="3" t="s">
        <v>1643</v>
      </c>
      <c r="ABY46" s="3" t="s">
        <v>1643</v>
      </c>
      <c r="ABZ46" s="3" t="s">
        <v>1643</v>
      </c>
      <c r="ACA46" s="3" t="s">
        <v>1643</v>
      </c>
      <c r="ACB46" s="5" t="s">
        <v>1643</v>
      </c>
      <c r="ACC46" s="13" t="s">
        <v>1643</v>
      </c>
      <c r="ACD46" s="3" t="s">
        <v>1643</v>
      </c>
      <c r="ACE46" s="3" t="s">
        <v>1643</v>
      </c>
      <c r="ACF46" s="3" t="s">
        <v>1643</v>
      </c>
      <c r="ACG46" s="5"/>
      <c r="ACH46" s="13" t="s">
        <v>1643</v>
      </c>
      <c r="ACI46" s="3" t="s">
        <v>1643</v>
      </c>
      <c r="ACJ46" s="3" t="s">
        <v>1643</v>
      </c>
      <c r="ACK46" s="3" t="s">
        <v>1643</v>
      </c>
      <c r="ACL46" s="5" t="s">
        <v>1643</v>
      </c>
      <c r="ACM46" s="13" t="s">
        <v>1643</v>
      </c>
      <c r="ACN46" s="3" t="s">
        <v>1643</v>
      </c>
      <c r="ACO46" s="3" t="s">
        <v>1643</v>
      </c>
      <c r="ACP46" s="3" t="s">
        <v>1643</v>
      </c>
      <c r="ACQ46" s="3" t="s">
        <v>1643</v>
      </c>
      <c r="ACR46" s="3" t="s">
        <v>1643</v>
      </c>
      <c r="ACS46" s="3" t="s">
        <v>1643</v>
      </c>
      <c r="ACT46" s="3" t="s">
        <v>1643</v>
      </c>
      <c r="ACU46" s="20" t="s">
        <v>1643</v>
      </c>
      <c r="ACV46" s="13" t="s">
        <v>1643</v>
      </c>
      <c r="ACW46" s="3" t="s">
        <v>1643</v>
      </c>
      <c r="ACX46" s="3" t="s">
        <v>1643</v>
      </c>
      <c r="ACY46" s="3" t="s">
        <v>1643</v>
      </c>
      <c r="ACZ46" s="3" t="s">
        <v>1643</v>
      </c>
      <c r="ADA46" s="5" t="s">
        <v>1643</v>
      </c>
      <c r="ADB46" s="13" t="s">
        <v>1643</v>
      </c>
      <c r="ADC46" s="8" t="s">
        <v>1643</v>
      </c>
      <c r="ADD46" s="3" t="s">
        <v>1643</v>
      </c>
      <c r="ADE46" s="3" t="s">
        <v>1643</v>
      </c>
      <c r="ADF46" s="5" t="s">
        <v>1643</v>
      </c>
      <c r="ADG46" s="13" t="s">
        <v>1643</v>
      </c>
      <c r="ADH46" s="8" t="s">
        <v>1643</v>
      </c>
      <c r="ADI46" s="3" t="s">
        <v>1643</v>
      </c>
      <c r="ADJ46" s="3" t="s">
        <v>1643</v>
      </c>
      <c r="ADK46" s="5" t="s">
        <v>1643</v>
      </c>
      <c r="ADL46" s="13" t="s">
        <v>1643</v>
      </c>
      <c r="ADM46" s="8" t="s">
        <v>1643</v>
      </c>
      <c r="ADN46" s="3" t="s">
        <v>1643</v>
      </c>
      <c r="ADO46" s="3" t="s">
        <v>1643</v>
      </c>
      <c r="ADP46" s="5" t="s">
        <v>1643</v>
      </c>
      <c r="ADQ46" s="13" t="s">
        <v>1643</v>
      </c>
      <c r="ADR46" s="3" t="s">
        <v>1643</v>
      </c>
      <c r="ADS46" s="3" t="s">
        <v>1643</v>
      </c>
      <c r="ADT46" s="3" t="s">
        <v>1643</v>
      </c>
      <c r="ADU46" s="3" t="s">
        <v>1643</v>
      </c>
      <c r="ADV46" s="3" t="s">
        <v>1643</v>
      </c>
      <c r="ADW46" s="3" t="s">
        <v>1643</v>
      </c>
      <c r="ADX46" s="3" t="s">
        <v>1643</v>
      </c>
      <c r="ADY46" s="5" t="s">
        <v>1643</v>
      </c>
      <c r="ADZ46" s="13" t="s">
        <v>1643</v>
      </c>
      <c r="AEA46" s="3" t="s">
        <v>1643</v>
      </c>
      <c r="AEB46" s="3" t="s">
        <v>1643</v>
      </c>
      <c r="AEC46" s="3" t="s">
        <v>1643</v>
      </c>
      <c r="AED46" s="3" t="s">
        <v>1643</v>
      </c>
      <c r="AEE46" s="3" t="s">
        <v>1643</v>
      </c>
      <c r="AEF46" s="5" t="s">
        <v>1643</v>
      </c>
      <c r="AEG46" s="13" t="s">
        <v>1643</v>
      </c>
      <c r="AEH46" s="3" t="s">
        <v>1643</v>
      </c>
      <c r="AEI46" s="3" t="s">
        <v>1643</v>
      </c>
      <c r="AEJ46" s="3" t="s">
        <v>1643</v>
      </c>
      <c r="AEK46" s="5" t="s">
        <v>1643</v>
      </c>
      <c r="AEL46" s="18" t="s">
        <v>1643</v>
      </c>
    </row>
    <row r="47" spans="1:818" ht="72.5" x14ac:dyDescent="0.35">
      <c r="A47" s="1">
        <v>45619.828113425923</v>
      </c>
      <c r="B47" s="2">
        <v>45619.83394675926</v>
      </c>
      <c r="C47" s="4">
        <v>74</v>
      </c>
      <c r="D47" s="4">
        <v>504</v>
      </c>
      <c r="E47" s="3" t="s">
        <v>1677</v>
      </c>
      <c r="F47" s="2">
        <v>45626.833992685184</v>
      </c>
      <c r="G47" s="3" t="s">
        <v>1740</v>
      </c>
      <c r="H47" s="4">
        <v>1</v>
      </c>
      <c r="I47" s="3" t="s">
        <v>1642</v>
      </c>
      <c r="J47" s="3" t="s">
        <v>1642</v>
      </c>
      <c r="K47" s="3" t="s">
        <v>1642</v>
      </c>
      <c r="L47" s="3" t="s">
        <v>1642</v>
      </c>
      <c r="M47" s="3" t="s">
        <v>1642</v>
      </c>
      <c r="N47" s="3" t="s">
        <v>1642</v>
      </c>
      <c r="O47" s="3" t="s">
        <v>110</v>
      </c>
      <c r="P47" s="3" t="s">
        <v>1643</v>
      </c>
      <c r="Q47" s="3" t="s">
        <v>1643</v>
      </c>
      <c r="R47" s="20" t="s">
        <v>110</v>
      </c>
      <c r="S47" s="127">
        <v>29</v>
      </c>
      <c r="T47" s="124"/>
      <c r="U47" s="3"/>
      <c r="V47" s="3" t="s">
        <v>29</v>
      </c>
      <c r="W47" s="3" t="s">
        <v>111</v>
      </c>
      <c r="X47" s="3" t="s">
        <v>51</v>
      </c>
      <c r="Y47" s="3" t="s">
        <v>90</v>
      </c>
      <c r="Z47" s="3" t="s">
        <v>12</v>
      </c>
      <c r="AA47" s="405">
        <v>12</v>
      </c>
      <c r="AB47" s="3" t="s">
        <v>21</v>
      </c>
      <c r="AC47" s="3" t="s">
        <v>110</v>
      </c>
      <c r="AD47" s="3" t="s">
        <v>1643</v>
      </c>
      <c r="AE47" s="13" t="s">
        <v>1643</v>
      </c>
      <c r="AF47" s="20" t="s">
        <v>1643</v>
      </c>
      <c r="AG47" s="18" t="s">
        <v>1643</v>
      </c>
      <c r="AH47" s="13"/>
      <c r="AI47" s="31"/>
      <c r="AJ47" s="13" t="s">
        <v>1643</v>
      </c>
      <c r="AK47" s="3" t="s">
        <v>1643</v>
      </c>
      <c r="AL47" s="3" t="s">
        <v>1643</v>
      </c>
      <c r="AM47" s="3" t="s">
        <v>1643</v>
      </c>
      <c r="AN47" s="3" t="s">
        <v>1643</v>
      </c>
      <c r="AO47" s="3" t="s">
        <v>1643</v>
      </c>
      <c r="AP47" s="3" t="s">
        <v>1643</v>
      </c>
      <c r="AQ47" s="3" t="s">
        <v>1643</v>
      </c>
      <c r="AR47" s="3" t="s">
        <v>1643</v>
      </c>
      <c r="AS47" s="3" t="s">
        <v>1643</v>
      </c>
      <c r="AT47" s="3" t="s">
        <v>1643</v>
      </c>
      <c r="AU47" s="3" t="s">
        <v>1643</v>
      </c>
      <c r="AV47" s="3" t="s">
        <v>1643</v>
      </c>
      <c r="AW47" s="3" t="s">
        <v>1643</v>
      </c>
      <c r="AX47" s="3" t="s">
        <v>1643</v>
      </c>
      <c r="AY47" s="3" t="s">
        <v>1643</v>
      </c>
      <c r="AZ47" s="3" t="s">
        <v>1643</v>
      </c>
      <c r="BA47" s="3" t="s">
        <v>1643</v>
      </c>
      <c r="BB47" s="3" t="s">
        <v>1643</v>
      </c>
      <c r="BC47" s="3" t="s">
        <v>1643</v>
      </c>
      <c r="BD47" s="3" t="s">
        <v>1643</v>
      </c>
      <c r="BE47" s="3" t="s">
        <v>1643</v>
      </c>
      <c r="BF47" s="3" t="s">
        <v>1643</v>
      </c>
      <c r="BG47" s="3" t="s">
        <v>1643</v>
      </c>
      <c r="BH47" s="3" t="s">
        <v>1643</v>
      </c>
      <c r="BI47" s="3" t="s">
        <v>1643</v>
      </c>
      <c r="BJ47" s="3" t="s">
        <v>1643</v>
      </c>
      <c r="BK47" s="3" t="s">
        <v>1643</v>
      </c>
      <c r="BL47" s="3" t="s">
        <v>1643</v>
      </c>
      <c r="BM47" s="3" t="s">
        <v>1643</v>
      </c>
      <c r="BN47" s="3" t="s">
        <v>1643</v>
      </c>
      <c r="BO47" s="3" t="s">
        <v>1643</v>
      </c>
      <c r="BP47" s="3" t="s">
        <v>1643</v>
      </c>
      <c r="BQ47" s="3" t="s">
        <v>1643</v>
      </c>
      <c r="BR47" s="3" t="s">
        <v>1643</v>
      </c>
      <c r="BS47" s="3" t="s">
        <v>1643</v>
      </c>
      <c r="BT47" s="3" t="s">
        <v>1643</v>
      </c>
      <c r="BU47" s="3" t="s">
        <v>1643</v>
      </c>
      <c r="BV47" s="3" t="s">
        <v>1643</v>
      </c>
      <c r="BW47" s="3" t="s">
        <v>1643</v>
      </c>
      <c r="BX47" s="3" t="s">
        <v>1643</v>
      </c>
      <c r="BY47" s="3" t="s">
        <v>1643</v>
      </c>
      <c r="BZ47" s="20" t="s">
        <v>1643</v>
      </c>
      <c r="CA47" s="8" t="s">
        <v>1643</v>
      </c>
      <c r="CB47" s="3" t="s">
        <v>1643</v>
      </c>
      <c r="CC47" s="3" t="s">
        <v>1643</v>
      </c>
      <c r="CD47" s="3" t="s">
        <v>1643</v>
      </c>
      <c r="CE47" s="3" t="s">
        <v>1643</v>
      </c>
      <c r="CF47" s="3" t="s">
        <v>1643</v>
      </c>
      <c r="CG47" s="3" t="s">
        <v>1643</v>
      </c>
      <c r="CH47" s="3" t="s">
        <v>1643</v>
      </c>
      <c r="CI47" s="3" t="s">
        <v>1643</v>
      </c>
      <c r="CJ47" s="3" t="s">
        <v>1643</v>
      </c>
      <c r="CK47" s="3" t="s">
        <v>1643</v>
      </c>
      <c r="CL47" s="3" t="s">
        <v>1643</v>
      </c>
      <c r="CM47" s="3" t="s">
        <v>1643</v>
      </c>
      <c r="CN47" s="3" t="s">
        <v>1643</v>
      </c>
      <c r="CO47" s="3" t="s">
        <v>1643</v>
      </c>
      <c r="CP47" s="5" t="s">
        <v>1643</v>
      </c>
      <c r="CQ47" s="13" t="s">
        <v>1643</v>
      </c>
      <c r="CR47" s="3" t="s">
        <v>1643</v>
      </c>
      <c r="CS47" s="3" t="s">
        <v>1643</v>
      </c>
      <c r="CT47" s="3" t="s">
        <v>1643</v>
      </c>
      <c r="CU47" s="3" t="s">
        <v>1643</v>
      </c>
      <c r="CV47" s="3" t="s">
        <v>1643</v>
      </c>
      <c r="CW47" s="3" t="s">
        <v>1643</v>
      </c>
      <c r="CX47" s="5" t="s">
        <v>1643</v>
      </c>
      <c r="CY47" s="13" t="s">
        <v>1643</v>
      </c>
      <c r="CZ47" s="3" t="s">
        <v>1643</v>
      </c>
      <c r="DA47" s="3" t="s">
        <v>1643</v>
      </c>
      <c r="DB47" s="3" t="s">
        <v>1643</v>
      </c>
      <c r="DC47" s="3" t="s">
        <v>1643</v>
      </c>
      <c r="DD47" s="3" t="s">
        <v>1643</v>
      </c>
      <c r="DE47" s="3" t="s">
        <v>1643</v>
      </c>
      <c r="DF47" s="5" t="s">
        <v>1643</v>
      </c>
      <c r="DG47" s="13" t="s">
        <v>1643</v>
      </c>
      <c r="DH47" s="3" t="s">
        <v>1643</v>
      </c>
      <c r="DI47" s="3" t="s">
        <v>1643</v>
      </c>
      <c r="DJ47" s="5" t="s">
        <v>1643</v>
      </c>
      <c r="DK47" s="13" t="s">
        <v>1643</v>
      </c>
      <c r="DL47" s="3" t="s">
        <v>1643</v>
      </c>
      <c r="DM47" s="3" t="s">
        <v>1643</v>
      </c>
      <c r="DN47" s="5" t="s">
        <v>1643</v>
      </c>
      <c r="DO47" s="13" t="s">
        <v>1643</v>
      </c>
      <c r="DP47" s="5" t="s">
        <v>1643</v>
      </c>
      <c r="DQ47" s="13" t="s">
        <v>1643</v>
      </c>
      <c r="DR47" s="3" t="s">
        <v>1643</v>
      </c>
      <c r="DS47" s="3" t="s">
        <v>1643</v>
      </c>
      <c r="DT47" s="5" t="s">
        <v>1643</v>
      </c>
      <c r="DU47" s="13" t="s">
        <v>1643</v>
      </c>
      <c r="DV47" s="3" t="s">
        <v>1643</v>
      </c>
      <c r="DW47" s="3" t="s">
        <v>1643</v>
      </c>
      <c r="DX47" s="3" t="s">
        <v>1643</v>
      </c>
      <c r="DY47" s="5" t="s">
        <v>1643</v>
      </c>
      <c r="DZ47" s="13" t="s">
        <v>1643</v>
      </c>
      <c r="EA47" s="3" t="s">
        <v>1643</v>
      </c>
      <c r="EB47" s="3" t="s">
        <v>1643</v>
      </c>
      <c r="EC47" s="3" t="s">
        <v>1643</v>
      </c>
      <c r="ED47" s="3" t="s">
        <v>1643</v>
      </c>
      <c r="EE47" s="3" t="s">
        <v>1643</v>
      </c>
      <c r="EF47" s="5" t="s">
        <v>1643</v>
      </c>
      <c r="EG47" s="13" t="s">
        <v>1643</v>
      </c>
      <c r="EH47" s="3" t="s">
        <v>1643</v>
      </c>
      <c r="EI47" s="3" t="s">
        <v>1643</v>
      </c>
      <c r="EJ47" s="3" t="s">
        <v>1643</v>
      </c>
      <c r="EK47" s="3" t="s">
        <v>1643</v>
      </c>
      <c r="EL47" s="20" t="s">
        <v>1643</v>
      </c>
      <c r="EM47" s="13" t="s">
        <v>1643</v>
      </c>
      <c r="EN47" s="3" t="s">
        <v>1643</v>
      </c>
      <c r="EO47" s="3" t="s">
        <v>1643</v>
      </c>
      <c r="EP47" s="3" t="s">
        <v>1643</v>
      </c>
      <c r="EQ47" s="3" t="s">
        <v>1643</v>
      </c>
      <c r="ER47" s="3" t="s">
        <v>1643</v>
      </c>
      <c r="ES47" s="3" t="s">
        <v>1643</v>
      </c>
      <c r="ET47" s="3" t="s">
        <v>1643</v>
      </c>
      <c r="EU47" s="3" t="s">
        <v>1643</v>
      </c>
      <c r="EV47" s="3" t="s">
        <v>1643</v>
      </c>
      <c r="EW47" s="3" t="s">
        <v>1643</v>
      </c>
      <c r="EX47" s="3" t="s">
        <v>1643</v>
      </c>
      <c r="EY47" s="3" t="s">
        <v>1643</v>
      </c>
      <c r="EZ47" s="5" t="s">
        <v>1643</v>
      </c>
      <c r="FA47" s="8" t="s">
        <v>1643</v>
      </c>
      <c r="FB47" s="3" t="s">
        <v>1643</v>
      </c>
      <c r="FC47" s="3" t="s">
        <v>1643</v>
      </c>
      <c r="FD47" s="3" t="s">
        <v>1643</v>
      </c>
      <c r="FE47" s="3" t="s">
        <v>1643</v>
      </c>
      <c r="FF47" s="3" t="s">
        <v>1643</v>
      </c>
      <c r="FG47" s="3" t="s">
        <v>1643</v>
      </c>
      <c r="FH47" s="3" t="s">
        <v>1643</v>
      </c>
      <c r="FI47" s="5" t="s">
        <v>1643</v>
      </c>
      <c r="FJ47" s="8" t="s">
        <v>1643</v>
      </c>
      <c r="FK47" s="3" t="s">
        <v>1643</v>
      </c>
      <c r="FL47" s="3" t="s">
        <v>1643</v>
      </c>
      <c r="FM47" s="5" t="s">
        <v>1643</v>
      </c>
      <c r="FN47" s="8" t="s">
        <v>1643</v>
      </c>
      <c r="FO47" s="3" t="s">
        <v>1643</v>
      </c>
      <c r="FP47" s="3" t="s">
        <v>1643</v>
      </c>
      <c r="FQ47" s="5" t="s">
        <v>1643</v>
      </c>
      <c r="FR47" s="16" t="s">
        <v>1643</v>
      </c>
      <c r="FS47" s="13" t="s">
        <v>1643</v>
      </c>
      <c r="FT47" s="3" t="s">
        <v>1643</v>
      </c>
      <c r="FU47" s="3" t="s">
        <v>1643</v>
      </c>
      <c r="FV47" s="3" t="s">
        <v>1643</v>
      </c>
      <c r="FW47" s="20" t="s">
        <v>1643</v>
      </c>
      <c r="FX47" s="13" t="s">
        <v>1643</v>
      </c>
      <c r="FY47" s="3" t="s">
        <v>1643</v>
      </c>
      <c r="FZ47" s="3" t="s">
        <v>1643</v>
      </c>
      <c r="GA47" s="3" t="s">
        <v>1643</v>
      </c>
      <c r="GB47" s="3" t="s">
        <v>1643</v>
      </c>
      <c r="GC47" s="3" t="s">
        <v>1643</v>
      </c>
      <c r="GD47" s="3" t="s">
        <v>1643</v>
      </c>
      <c r="GE47" s="3" t="s">
        <v>1643</v>
      </c>
      <c r="GF47" s="3" t="s">
        <v>1643</v>
      </c>
      <c r="GG47" s="3" t="s">
        <v>1643</v>
      </c>
      <c r="GH47" s="20" t="s">
        <v>1643</v>
      </c>
      <c r="GI47" s="18" t="s">
        <v>1643</v>
      </c>
      <c r="GJ47" s="8" t="s">
        <v>1643</v>
      </c>
      <c r="GK47" s="3" t="s">
        <v>1643</v>
      </c>
      <c r="GL47" s="3" t="s">
        <v>1643</v>
      </c>
      <c r="GM47" s="3" t="s">
        <v>1643</v>
      </c>
      <c r="GN47" s="3" t="s">
        <v>1643</v>
      </c>
      <c r="GO47" s="3" t="s">
        <v>1643</v>
      </c>
      <c r="GP47" s="3" t="s">
        <v>1643</v>
      </c>
      <c r="GQ47" s="3" t="s">
        <v>1643</v>
      </c>
      <c r="GR47" s="3" t="s">
        <v>1643</v>
      </c>
      <c r="GS47" s="20" t="s">
        <v>1643</v>
      </c>
      <c r="GT47" s="13" t="s">
        <v>1643</v>
      </c>
      <c r="GU47" s="3" t="s">
        <v>1643</v>
      </c>
      <c r="GV47" s="3" t="s">
        <v>1643</v>
      </c>
      <c r="GW47" s="3" t="s">
        <v>1643</v>
      </c>
      <c r="GX47" s="3" t="s">
        <v>1643</v>
      </c>
      <c r="GY47" s="3" t="s">
        <v>1643</v>
      </c>
      <c r="GZ47" s="3" t="s">
        <v>1643</v>
      </c>
      <c r="HA47" s="3" t="s">
        <v>1643</v>
      </c>
      <c r="HB47" s="3" t="s">
        <v>1643</v>
      </c>
      <c r="HC47" s="3" t="s">
        <v>1643</v>
      </c>
      <c r="HD47" s="3" t="s">
        <v>1643</v>
      </c>
      <c r="HE47" s="3" t="s">
        <v>1643</v>
      </c>
      <c r="HF47" s="3" t="s">
        <v>1643</v>
      </c>
      <c r="HG47" s="3" t="s">
        <v>1643</v>
      </c>
      <c r="HH47" s="3" t="s">
        <v>1643</v>
      </c>
      <c r="HI47" s="5" t="s">
        <v>1643</v>
      </c>
      <c r="HJ47" s="13" t="s">
        <v>1643</v>
      </c>
      <c r="HK47" s="3" t="s">
        <v>1643</v>
      </c>
      <c r="HL47" s="3" t="s">
        <v>1643</v>
      </c>
      <c r="HM47" s="3" t="s">
        <v>1643</v>
      </c>
      <c r="HN47" s="3" t="s">
        <v>1643</v>
      </c>
      <c r="HO47" s="3" t="s">
        <v>1643</v>
      </c>
      <c r="HP47" s="3" t="s">
        <v>1643</v>
      </c>
      <c r="HQ47" s="5" t="s">
        <v>1643</v>
      </c>
      <c r="HR47" s="13" t="s">
        <v>1643</v>
      </c>
      <c r="HS47" s="3" t="s">
        <v>1643</v>
      </c>
      <c r="HT47" s="3" t="s">
        <v>1643</v>
      </c>
      <c r="HU47" s="3" t="s">
        <v>1643</v>
      </c>
      <c r="HV47" s="3" t="s">
        <v>1643</v>
      </c>
      <c r="HW47" s="3" t="s">
        <v>1643</v>
      </c>
      <c r="HX47" s="3" t="s">
        <v>1643</v>
      </c>
      <c r="HY47" s="3" t="s">
        <v>1643</v>
      </c>
      <c r="HZ47" s="3" t="s">
        <v>1643</v>
      </c>
      <c r="IA47" s="3" t="s">
        <v>1643</v>
      </c>
      <c r="IB47" s="5" t="s">
        <v>1643</v>
      </c>
      <c r="IC47" s="13" t="s">
        <v>1643</v>
      </c>
      <c r="ID47" s="3" t="s">
        <v>1643</v>
      </c>
      <c r="IE47" s="3" t="s">
        <v>1643</v>
      </c>
      <c r="IF47" s="3" t="s">
        <v>1643</v>
      </c>
      <c r="IG47" s="3" t="s">
        <v>1643</v>
      </c>
      <c r="IH47" s="3" t="s">
        <v>1643</v>
      </c>
      <c r="II47" s="3" t="s">
        <v>1643</v>
      </c>
      <c r="IJ47" s="3" t="s">
        <v>1643</v>
      </c>
      <c r="IK47" s="3" t="s">
        <v>1643</v>
      </c>
      <c r="IL47" s="3" t="s">
        <v>1643</v>
      </c>
      <c r="IM47" s="3" t="s">
        <v>1643</v>
      </c>
      <c r="IN47" s="3" t="s">
        <v>1643</v>
      </c>
      <c r="IO47" s="3" t="s">
        <v>1643</v>
      </c>
      <c r="IP47" s="3" t="s">
        <v>1643</v>
      </c>
      <c r="IQ47" s="3" t="s">
        <v>1643</v>
      </c>
      <c r="IR47" s="3" t="s">
        <v>1643</v>
      </c>
      <c r="IS47" s="3" t="s">
        <v>1643</v>
      </c>
      <c r="IT47" s="3" t="s">
        <v>1643</v>
      </c>
      <c r="IU47" s="3" t="s">
        <v>1643</v>
      </c>
      <c r="IV47" s="3" t="s">
        <v>1643</v>
      </c>
      <c r="IW47" s="3" t="s">
        <v>1643</v>
      </c>
      <c r="IX47" s="3" t="s">
        <v>1643</v>
      </c>
      <c r="IY47" s="3" t="s">
        <v>1643</v>
      </c>
      <c r="IZ47" s="3" t="s">
        <v>1643</v>
      </c>
      <c r="JA47" s="3" t="s">
        <v>1643</v>
      </c>
      <c r="JB47" s="3" t="s">
        <v>1643</v>
      </c>
      <c r="JC47" s="3" t="s">
        <v>1643</v>
      </c>
      <c r="JD47" s="3" t="s">
        <v>1643</v>
      </c>
      <c r="JE47" s="3" t="s">
        <v>1643</v>
      </c>
      <c r="JF47" s="3" t="s">
        <v>1643</v>
      </c>
      <c r="JG47" s="3" t="s">
        <v>1643</v>
      </c>
      <c r="JH47" s="3" t="s">
        <v>1643</v>
      </c>
      <c r="JI47" s="3" t="s">
        <v>1643</v>
      </c>
      <c r="JJ47" s="3" t="s">
        <v>1643</v>
      </c>
      <c r="JK47" s="3" t="s">
        <v>1643</v>
      </c>
      <c r="JL47" s="3" t="s">
        <v>1643</v>
      </c>
      <c r="JM47" s="3" t="s">
        <v>1643</v>
      </c>
      <c r="JN47" s="3" t="s">
        <v>1643</v>
      </c>
      <c r="JO47" s="3" t="s">
        <v>1643</v>
      </c>
      <c r="JP47" s="3" t="s">
        <v>1643</v>
      </c>
      <c r="JQ47" s="3" t="s">
        <v>1643</v>
      </c>
      <c r="JR47" s="3" t="s">
        <v>1643</v>
      </c>
      <c r="JS47" s="3" t="s">
        <v>1643</v>
      </c>
      <c r="JT47" s="3" t="s">
        <v>1643</v>
      </c>
      <c r="JU47" s="3" t="s">
        <v>1643</v>
      </c>
      <c r="JV47" s="3" t="s">
        <v>1643</v>
      </c>
      <c r="JW47" s="3" t="s">
        <v>1643</v>
      </c>
      <c r="JX47" s="3" t="s">
        <v>1643</v>
      </c>
      <c r="JY47" s="3" t="s">
        <v>1643</v>
      </c>
      <c r="JZ47" s="3" t="s">
        <v>1643</v>
      </c>
      <c r="KA47" s="3" t="s">
        <v>1643</v>
      </c>
      <c r="KB47" s="3" t="s">
        <v>1643</v>
      </c>
      <c r="KC47" s="3" t="s">
        <v>1643</v>
      </c>
      <c r="KD47" s="3" t="s">
        <v>1643</v>
      </c>
      <c r="KE47" s="3" t="s">
        <v>1643</v>
      </c>
      <c r="KF47" s="3" t="s">
        <v>1643</v>
      </c>
      <c r="KG47" s="3" t="s">
        <v>1643</v>
      </c>
      <c r="KH47" s="3" t="s">
        <v>1643</v>
      </c>
      <c r="KI47" s="3" t="s">
        <v>1643</v>
      </c>
      <c r="KJ47" s="3" t="s">
        <v>1643</v>
      </c>
      <c r="KK47" s="3" t="s">
        <v>1643</v>
      </c>
      <c r="KL47" s="3" t="s">
        <v>1643</v>
      </c>
      <c r="KM47" s="3" t="s">
        <v>1643</v>
      </c>
      <c r="KN47" s="3" t="s">
        <v>1643</v>
      </c>
      <c r="KO47" s="5" t="s">
        <v>1643</v>
      </c>
      <c r="KP47" s="8" t="s">
        <v>1643</v>
      </c>
      <c r="KQ47" s="3" t="s">
        <v>1643</v>
      </c>
      <c r="KR47" s="3" t="s">
        <v>1643</v>
      </c>
      <c r="KS47" s="3" t="s">
        <v>1643</v>
      </c>
      <c r="KT47" s="3" t="s">
        <v>1643</v>
      </c>
      <c r="KU47" s="3" t="s">
        <v>1643</v>
      </c>
      <c r="KV47" s="20" t="s">
        <v>1643</v>
      </c>
      <c r="KW47" s="13" t="s">
        <v>1643</v>
      </c>
      <c r="KX47" s="3" t="s">
        <v>1643</v>
      </c>
      <c r="KY47" s="3" t="s">
        <v>1643</v>
      </c>
      <c r="KZ47" s="3" t="s">
        <v>1643</v>
      </c>
      <c r="LA47" s="3" t="s">
        <v>1643</v>
      </c>
      <c r="LB47" s="3" t="s">
        <v>1643</v>
      </c>
      <c r="LC47" s="3" t="s">
        <v>1643</v>
      </c>
      <c r="LD47" s="3" t="s">
        <v>1643</v>
      </c>
      <c r="LE47" s="3" t="s">
        <v>1643</v>
      </c>
      <c r="LF47" s="3" t="s">
        <v>1643</v>
      </c>
      <c r="LG47" s="3" t="s">
        <v>1643</v>
      </c>
      <c r="LH47" s="3" t="s">
        <v>1643</v>
      </c>
      <c r="LI47" s="3" t="s">
        <v>1643</v>
      </c>
      <c r="LJ47" s="3" t="s">
        <v>1643</v>
      </c>
      <c r="LK47" s="3" t="s">
        <v>1643</v>
      </c>
      <c r="LL47" s="3" t="s">
        <v>1643</v>
      </c>
      <c r="LM47" s="3" t="s">
        <v>1643</v>
      </c>
      <c r="LN47" s="3" t="s">
        <v>1643</v>
      </c>
      <c r="LO47" s="3" t="s">
        <v>1643</v>
      </c>
      <c r="LP47" s="3" t="s">
        <v>1643</v>
      </c>
      <c r="LQ47" s="3" t="s">
        <v>1643</v>
      </c>
      <c r="LR47" s="3" t="s">
        <v>1643</v>
      </c>
      <c r="LS47" s="3" t="s">
        <v>1643</v>
      </c>
      <c r="LT47" s="3" t="s">
        <v>1643</v>
      </c>
      <c r="LU47" s="3" t="s">
        <v>1643</v>
      </c>
      <c r="LV47" s="3" t="s">
        <v>1643</v>
      </c>
      <c r="LW47" s="3" t="s">
        <v>1643</v>
      </c>
      <c r="LX47" s="3" t="s">
        <v>1643</v>
      </c>
      <c r="LY47" s="3" t="s">
        <v>1643</v>
      </c>
      <c r="LZ47" s="3" t="s">
        <v>1643</v>
      </c>
      <c r="MA47" s="3" t="s">
        <v>1643</v>
      </c>
      <c r="MB47" s="3" t="s">
        <v>1643</v>
      </c>
      <c r="MC47" s="3" t="s">
        <v>1643</v>
      </c>
      <c r="MD47" s="3" t="s">
        <v>1643</v>
      </c>
      <c r="ME47" s="3" t="s">
        <v>1643</v>
      </c>
      <c r="MF47" s="20" t="s">
        <v>1643</v>
      </c>
      <c r="MG47" s="13"/>
      <c r="MH47" s="3"/>
      <c r="MI47" s="5"/>
      <c r="MJ47" s="18" t="s">
        <v>1643</v>
      </c>
      <c r="MK47" s="13" t="s">
        <v>1643</v>
      </c>
      <c r="ML47" s="3" t="s">
        <v>1643</v>
      </c>
      <c r="MM47" s="3" t="s">
        <v>1643</v>
      </c>
      <c r="MN47" s="3" t="s">
        <v>1643</v>
      </c>
      <c r="MO47" s="3" t="s">
        <v>1643</v>
      </c>
      <c r="MP47" s="3" t="s">
        <v>1643</v>
      </c>
      <c r="MQ47" s="3" t="s">
        <v>1643</v>
      </c>
      <c r="MR47" s="3" t="s">
        <v>1643</v>
      </c>
      <c r="MS47" s="3" t="s">
        <v>1643</v>
      </c>
      <c r="MT47" s="5" t="s">
        <v>1643</v>
      </c>
      <c r="MU47" s="8" t="s">
        <v>1643</v>
      </c>
      <c r="MV47" s="3" t="s">
        <v>1643</v>
      </c>
      <c r="MW47" s="3" t="s">
        <v>1643</v>
      </c>
      <c r="MX47" s="3" t="s">
        <v>1643</v>
      </c>
      <c r="MY47" s="20" t="s">
        <v>1643</v>
      </c>
      <c r="MZ47" s="13" t="s">
        <v>1643</v>
      </c>
      <c r="NA47" s="5" t="s">
        <v>1643</v>
      </c>
      <c r="NB47" s="13" t="s">
        <v>1643</v>
      </c>
      <c r="NC47" s="5" t="s">
        <v>1643</v>
      </c>
      <c r="ND47" s="13" t="s">
        <v>1643</v>
      </c>
      <c r="NE47" s="3" t="s">
        <v>1643</v>
      </c>
      <c r="NF47" s="3" t="s">
        <v>1643</v>
      </c>
      <c r="NG47" s="3" t="s">
        <v>1643</v>
      </c>
      <c r="NH47" s="3" t="s">
        <v>1643</v>
      </c>
      <c r="NI47" s="5" t="s">
        <v>1643</v>
      </c>
      <c r="NJ47" s="13" t="s">
        <v>1643</v>
      </c>
      <c r="NK47" s="3"/>
      <c r="NL47" s="3" t="s">
        <v>1643</v>
      </c>
      <c r="NM47" s="3" t="s">
        <v>1643</v>
      </c>
      <c r="NN47" s="3" t="s">
        <v>1643</v>
      </c>
      <c r="NO47" s="3" t="s">
        <v>1643</v>
      </c>
      <c r="NP47" s="3" t="s">
        <v>1643</v>
      </c>
      <c r="NQ47" s="5" t="s">
        <v>1643</v>
      </c>
      <c r="NR47" s="8" t="s">
        <v>1643</v>
      </c>
      <c r="NS47" s="8" t="s">
        <v>1643</v>
      </c>
      <c r="NT47" s="3" t="s">
        <v>1643</v>
      </c>
      <c r="NU47" s="3" t="s">
        <v>1643</v>
      </c>
      <c r="NV47" s="3" t="s">
        <v>1643</v>
      </c>
      <c r="NW47" s="3" t="s">
        <v>1643</v>
      </c>
      <c r="NX47" s="5" t="s">
        <v>1643</v>
      </c>
      <c r="NY47" s="13" t="s">
        <v>1643</v>
      </c>
      <c r="NZ47" s="8" t="s">
        <v>1643</v>
      </c>
      <c r="OA47" s="3" t="s">
        <v>1643</v>
      </c>
      <c r="OB47" s="3" t="s">
        <v>1643</v>
      </c>
      <c r="OC47" s="3" t="s">
        <v>1643</v>
      </c>
      <c r="OD47" s="3" t="s">
        <v>1643</v>
      </c>
      <c r="OE47" s="5" t="s">
        <v>1643</v>
      </c>
      <c r="OF47" s="13" t="s">
        <v>1643</v>
      </c>
      <c r="OG47" s="8" t="s">
        <v>1643</v>
      </c>
      <c r="OH47" s="3" t="s">
        <v>1643</v>
      </c>
      <c r="OI47" s="3" t="s">
        <v>1643</v>
      </c>
      <c r="OJ47" s="3" t="s">
        <v>1643</v>
      </c>
      <c r="OK47" s="3" t="s">
        <v>1643</v>
      </c>
      <c r="OL47" s="20" t="s">
        <v>1643</v>
      </c>
      <c r="OM47" s="13" t="s">
        <v>1643</v>
      </c>
      <c r="ON47" s="3" t="s">
        <v>1643</v>
      </c>
      <c r="OO47" s="3" t="s">
        <v>1643</v>
      </c>
      <c r="OP47" s="3" t="s">
        <v>1643</v>
      </c>
      <c r="OQ47" s="3" t="s">
        <v>1643</v>
      </c>
      <c r="OR47" s="3" t="s">
        <v>1643</v>
      </c>
      <c r="OS47" s="3" t="s">
        <v>1643</v>
      </c>
      <c r="OT47" s="3" t="s">
        <v>1643</v>
      </c>
      <c r="OU47" s="20" t="s">
        <v>1643</v>
      </c>
      <c r="OV47" s="13" t="s">
        <v>1643</v>
      </c>
      <c r="OW47" s="3"/>
      <c r="OX47" s="3" t="s">
        <v>1643</v>
      </c>
      <c r="OY47" s="3" t="s">
        <v>1643</v>
      </c>
      <c r="OZ47" s="3" t="s">
        <v>1643</v>
      </c>
      <c r="PA47" s="5" t="s">
        <v>1643</v>
      </c>
      <c r="PB47" s="8" t="s">
        <v>1643</v>
      </c>
      <c r="PC47" s="8" t="s">
        <v>1643</v>
      </c>
      <c r="PD47" s="3" t="s">
        <v>1643</v>
      </c>
      <c r="PE47" s="3" t="s">
        <v>1643</v>
      </c>
      <c r="PF47" s="5" t="s">
        <v>1643</v>
      </c>
      <c r="PG47" s="13" t="s">
        <v>1643</v>
      </c>
      <c r="PH47" s="3" t="s">
        <v>1643</v>
      </c>
      <c r="PI47" s="3" t="s">
        <v>1643</v>
      </c>
      <c r="PJ47" s="3" t="s">
        <v>1643</v>
      </c>
      <c r="PK47" s="3" t="s">
        <v>1643</v>
      </c>
      <c r="PL47" s="3" t="s">
        <v>1643</v>
      </c>
      <c r="PM47" s="3" t="s">
        <v>1643</v>
      </c>
      <c r="PN47" s="3" t="s">
        <v>1643</v>
      </c>
      <c r="PO47" s="20" t="s">
        <v>1643</v>
      </c>
      <c r="PP47" s="13" t="s">
        <v>1643</v>
      </c>
      <c r="PQ47" s="3" t="s">
        <v>1643</v>
      </c>
      <c r="PR47" s="3" t="s">
        <v>1643</v>
      </c>
      <c r="PS47" s="3" t="s">
        <v>1643</v>
      </c>
      <c r="PT47" s="3" t="s">
        <v>1643</v>
      </c>
      <c r="PU47" s="5" t="s">
        <v>1643</v>
      </c>
      <c r="PV47" s="13" t="s">
        <v>1643</v>
      </c>
      <c r="PW47" s="3" t="s">
        <v>1643</v>
      </c>
      <c r="PX47" s="3" t="s">
        <v>1643</v>
      </c>
      <c r="PY47" s="3" t="s">
        <v>1643</v>
      </c>
      <c r="PZ47" s="5" t="s">
        <v>1643</v>
      </c>
      <c r="QA47" s="13" t="s">
        <v>1643</v>
      </c>
      <c r="QB47" s="3" t="s">
        <v>1643</v>
      </c>
      <c r="QC47" s="3" t="s">
        <v>1643</v>
      </c>
      <c r="QD47" s="3" t="s">
        <v>1643</v>
      </c>
      <c r="QE47" s="3" t="s">
        <v>1643</v>
      </c>
      <c r="QF47" s="3" t="s">
        <v>1643</v>
      </c>
      <c r="QG47" s="3" t="s">
        <v>1643</v>
      </c>
      <c r="QH47" s="3" t="s">
        <v>1643</v>
      </c>
      <c r="QI47" s="5" t="s">
        <v>1643</v>
      </c>
      <c r="QJ47" s="13" t="s">
        <v>1643</v>
      </c>
      <c r="QK47" s="3" t="s">
        <v>1643</v>
      </c>
      <c r="QL47" s="3" t="s">
        <v>1643</v>
      </c>
      <c r="QM47" s="3" t="s">
        <v>1643</v>
      </c>
      <c r="QN47" s="3" t="s">
        <v>1643</v>
      </c>
      <c r="QO47" s="3" t="s">
        <v>1643</v>
      </c>
      <c r="QP47" s="20" t="s">
        <v>1643</v>
      </c>
      <c r="QQ47" s="13" t="s">
        <v>1643</v>
      </c>
      <c r="QR47" s="3" t="s">
        <v>1643</v>
      </c>
      <c r="QS47" s="3" t="s">
        <v>1643</v>
      </c>
      <c r="QT47" s="3" t="s">
        <v>1643</v>
      </c>
      <c r="QU47" s="20" t="s">
        <v>1643</v>
      </c>
      <c r="QV47" s="16" t="s">
        <v>1643</v>
      </c>
      <c r="QW47" s="13" t="s">
        <v>1643</v>
      </c>
      <c r="QX47" s="3" t="s">
        <v>1643</v>
      </c>
      <c r="QY47" s="3" t="s">
        <v>1643</v>
      </c>
      <c r="QZ47" s="3" t="s">
        <v>1643</v>
      </c>
      <c r="RA47" s="3" t="s">
        <v>1643</v>
      </c>
      <c r="RB47" s="3" t="s">
        <v>1643</v>
      </c>
      <c r="RC47" s="3" t="s">
        <v>1643</v>
      </c>
      <c r="RD47" s="3" t="s">
        <v>1643</v>
      </c>
      <c r="RE47" s="3" t="s">
        <v>1643</v>
      </c>
      <c r="RF47" s="3" t="s">
        <v>1643</v>
      </c>
      <c r="RG47" s="3" t="s">
        <v>1643</v>
      </c>
      <c r="RH47" s="3" t="s">
        <v>1643</v>
      </c>
      <c r="RI47" s="3" t="s">
        <v>1643</v>
      </c>
      <c r="RJ47" s="3" t="s">
        <v>1643</v>
      </c>
      <c r="RK47" s="3" t="s">
        <v>1643</v>
      </c>
      <c r="RL47" s="3" t="s">
        <v>1643</v>
      </c>
      <c r="RM47" s="3" t="s">
        <v>1643</v>
      </c>
      <c r="RN47" s="3" t="s">
        <v>1643</v>
      </c>
      <c r="RO47" s="3" t="s">
        <v>1643</v>
      </c>
      <c r="RP47" s="3" t="s">
        <v>1643</v>
      </c>
      <c r="RQ47" s="3" t="s">
        <v>1643</v>
      </c>
      <c r="RR47" s="3" t="s">
        <v>1643</v>
      </c>
      <c r="RS47" s="3" t="s">
        <v>1643</v>
      </c>
      <c r="RT47" s="3" t="s">
        <v>1643</v>
      </c>
      <c r="RU47" s="3" t="s">
        <v>1643</v>
      </c>
      <c r="RV47" s="3" t="s">
        <v>1643</v>
      </c>
      <c r="RW47" s="3" t="s">
        <v>1643</v>
      </c>
      <c r="RX47" s="3" t="s">
        <v>1643</v>
      </c>
      <c r="RY47" s="3" t="s">
        <v>1643</v>
      </c>
      <c r="RZ47" s="3" t="s">
        <v>1643</v>
      </c>
      <c r="SA47" s="3" t="s">
        <v>1643</v>
      </c>
      <c r="SB47" s="3" t="s">
        <v>1643</v>
      </c>
      <c r="SC47" s="3" t="s">
        <v>1643</v>
      </c>
      <c r="SD47" s="3" t="s">
        <v>1643</v>
      </c>
      <c r="SE47" s="3" t="s">
        <v>1643</v>
      </c>
      <c r="SF47" s="3" t="s">
        <v>1643</v>
      </c>
      <c r="SG47" s="3" t="s">
        <v>1643</v>
      </c>
      <c r="SH47" s="3" t="s">
        <v>1643</v>
      </c>
      <c r="SI47" s="3" t="s">
        <v>1643</v>
      </c>
      <c r="SJ47" s="3" t="s">
        <v>1643</v>
      </c>
      <c r="SK47" s="3" t="s">
        <v>1643</v>
      </c>
      <c r="SL47" s="3" t="s">
        <v>1643</v>
      </c>
      <c r="SM47" s="3" t="s">
        <v>1643</v>
      </c>
      <c r="SN47" s="3" t="s">
        <v>1643</v>
      </c>
      <c r="SO47" s="3" t="s">
        <v>1643</v>
      </c>
      <c r="SP47" s="20" t="s">
        <v>1643</v>
      </c>
      <c r="SQ47" s="13" t="s">
        <v>1643</v>
      </c>
      <c r="SR47" s="3" t="s">
        <v>1643</v>
      </c>
      <c r="SS47" s="3" t="s">
        <v>1643</v>
      </c>
      <c r="ST47" s="3" t="s">
        <v>1643</v>
      </c>
      <c r="SU47" s="3" t="s">
        <v>1643</v>
      </c>
      <c r="SV47" s="3" t="s">
        <v>1643</v>
      </c>
      <c r="SW47" s="3" t="s">
        <v>1643</v>
      </c>
      <c r="SX47" s="20" t="s">
        <v>1643</v>
      </c>
      <c r="SY47" s="13" t="s">
        <v>1643</v>
      </c>
      <c r="SZ47" s="3" t="s">
        <v>1643</v>
      </c>
      <c r="TA47" s="3" t="s">
        <v>1643</v>
      </c>
      <c r="TB47" s="3" t="s">
        <v>1643</v>
      </c>
      <c r="TC47" s="3" t="s">
        <v>1643</v>
      </c>
      <c r="TD47" s="3" t="s">
        <v>1643</v>
      </c>
      <c r="TE47" s="20" t="s">
        <v>1643</v>
      </c>
      <c r="TF47" s="13" t="s">
        <v>1643</v>
      </c>
      <c r="TG47" s="3" t="s">
        <v>1643</v>
      </c>
      <c r="TH47" s="3" t="s">
        <v>1643</v>
      </c>
      <c r="TI47" s="3" t="s">
        <v>1643</v>
      </c>
      <c r="TJ47" s="3" t="s">
        <v>1643</v>
      </c>
      <c r="TK47" s="3" t="s">
        <v>1643</v>
      </c>
      <c r="TL47" s="3" t="s">
        <v>1643</v>
      </c>
      <c r="TM47" s="3" t="s">
        <v>1643</v>
      </c>
      <c r="TN47" s="3" t="s">
        <v>1643</v>
      </c>
      <c r="TO47" s="3" t="s">
        <v>1643</v>
      </c>
      <c r="TP47" s="3" t="s">
        <v>1643</v>
      </c>
      <c r="TQ47" s="20" t="s">
        <v>1643</v>
      </c>
      <c r="TR47" s="13" t="s">
        <v>110</v>
      </c>
      <c r="TS47" s="3" t="s">
        <v>1643</v>
      </c>
      <c r="TT47" s="5" t="s">
        <v>110</v>
      </c>
      <c r="TU47" s="13" t="s">
        <v>132</v>
      </c>
      <c r="TV47" s="3" t="s">
        <v>132</v>
      </c>
      <c r="TW47" s="3" t="s">
        <v>130</v>
      </c>
      <c r="TX47" s="3" t="s">
        <v>130</v>
      </c>
      <c r="TY47" s="3" t="s">
        <v>131</v>
      </c>
      <c r="TZ47" s="3" t="s">
        <v>131</v>
      </c>
      <c r="UA47" s="3" t="s">
        <v>127</v>
      </c>
      <c r="UB47" s="3" t="s">
        <v>131</v>
      </c>
      <c r="UC47" s="3" t="s">
        <v>127</v>
      </c>
      <c r="UD47" s="3" t="s">
        <v>131</v>
      </c>
      <c r="UE47" s="3" t="s">
        <v>127</v>
      </c>
      <c r="UF47" s="3" t="s">
        <v>132</v>
      </c>
      <c r="UG47" s="3" t="s">
        <v>132</v>
      </c>
      <c r="UH47" s="3" t="s">
        <v>132</v>
      </c>
      <c r="UI47" s="3" t="s">
        <v>130</v>
      </c>
      <c r="UJ47" s="5" t="s">
        <v>1643</v>
      </c>
      <c r="UK47" s="13" t="s">
        <v>196</v>
      </c>
      <c r="UL47" s="3" t="s">
        <v>1643</v>
      </c>
      <c r="UM47" s="3" t="s">
        <v>1643</v>
      </c>
      <c r="UN47" s="3" t="s">
        <v>1643</v>
      </c>
      <c r="UO47" s="3" t="s">
        <v>1643</v>
      </c>
      <c r="UP47" s="3" t="s">
        <v>1643</v>
      </c>
      <c r="UQ47" s="3" t="s">
        <v>1643</v>
      </c>
      <c r="UR47" s="5" t="s">
        <v>217</v>
      </c>
      <c r="US47" s="13" t="s">
        <v>231</v>
      </c>
      <c r="UT47" s="3" t="s">
        <v>232</v>
      </c>
      <c r="UU47" s="3" t="s">
        <v>1643</v>
      </c>
      <c r="UV47" s="3" t="s">
        <v>1643</v>
      </c>
      <c r="UW47" s="3" t="s">
        <v>1643</v>
      </c>
      <c r="UX47" s="3" t="s">
        <v>1643</v>
      </c>
      <c r="UY47" s="3" t="s">
        <v>1643</v>
      </c>
      <c r="UZ47" s="5" t="s">
        <v>1643</v>
      </c>
      <c r="VA47" s="13" t="s">
        <v>132</v>
      </c>
      <c r="VB47" s="3" t="s">
        <v>127</v>
      </c>
      <c r="VC47" s="3" t="s">
        <v>132</v>
      </c>
      <c r="VD47" s="3" t="s">
        <v>127</v>
      </c>
      <c r="VE47" s="3" t="s">
        <v>132</v>
      </c>
      <c r="VF47" s="3" t="s">
        <v>129</v>
      </c>
      <c r="VG47" s="3" t="s">
        <v>132</v>
      </c>
      <c r="VH47" s="3" t="s">
        <v>130</v>
      </c>
      <c r="VI47" s="3" t="s">
        <v>131</v>
      </c>
      <c r="VJ47" s="3" t="s">
        <v>127</v>
      </c>
      <c r="VK47" s="3" t="s">
        <v>132</v>
      </c>
      <c r="VL47" s="3" t="s">
        <v>132</v>
      </c>
      <c r="VM47" s="3" t="s">
        <v>131</v>
      </c>
      <c r="VN47" s="3" t="s">
        <v>127</v>
      </c>
      <c r="VO47" s="3" t="s">
        <v>129</v>
      </c>
      <c r="VP47" s="3" t="s">
        <v>132</v>
      </c>
      <c r="VQ47" s="3" t="s">
        <v>127</v>
      </c>
      <c r="VR47" s="3" t="s">
        <v>129</v>
      </c>
      <c r="VS47" s="3" t="s">
        <v>129</v>
      </c>
      <c r="VT47" s="3" t="s">
        <v>127</v>
      </c>
      <c r="VU47" s="3" t="s">
        <v>132</v>
      </c>
      <c r="VV47" s="3" t="s">
        <v>132</v>
      </c>
      <c r="VW47" s="3" t="s">
        <v>132</v>
      </c>
      <c r="VX47" s="3" t="s">
        <v>132</v>
      </c>
      <c r="VY47" s="3" t="s">
        <v>131</v>
      </c>
      <c r="VZ47" s="3" t="s">
        <v>132</v>
      </c>
      <c r="WA47" s="3" t="s">
        <v>132</v>
      </c>
      <c r="WB47" s="3" t="s">
        <v>129</v>
      </c>
      <c r="WC47" s="3" t="s">
        <v>131</v>
      </c>
      <c r="WD47" s="3" t="s">
        <v>129</v>
      </c>
      <c r="WE47" s="3" t="s">
        <v>132</v>
      </c>
      <c r="WF47" s="3" t="s">
        <v>127</v>
      </c>
      <c r="WG47" s="3" t="s">
        <v>127</v>
      </c>
      <c r="WH47" s="3" t="s">
        <v>130</v>
      </c>
      <c r="WI47" s="3" t="s">
        <v>129</v>
      </c>
      <c r="WJ47" s="3" t="s">
        <v>130</v>
      </c>
      <c r="WK47" s="3" t="s">
        <v>131</v>
      </c>
      <c r="WL47" s="3" t="s">
        <v>131</v>
      </c>
      <c r="WM47" s="3" t="s">
        <v>131</v>
      </c>
      <c r="WN47" s="3" t="s">
        <v>132</v>
      </c>
      <c r="WO47" s="3" t="s">
        <v>132</v>
      </c>
      <c r="WP47" s="3" t="s">
        <v>132</v>
      </c>
      <c r="WQ47" s="3" t="s">
        <v>132</v>
      </c>
      <c r="WR47" s="3" t="s">
        <v>128</v>
      </c>
      <c r="WS47" s="3" t="s">
        <v>128</v>
      </c>
      <c r="WT47" s="3" t="s">
        <v>128</v>
      </c>
      <c r="WU47" s="3" t="s">
        <v>127</v>
      </c>
      <c r="WV47" s="3" t="s">
        <v>127</v>
      </c>
      <c r="WW47" s="3" t="s">
        <v>127</v>
      </c>
      <c r="WX47" s="3" t="s">
        <v>127</v>
      </c>
      <c r="WY47" s="3" t="s">
        <v>127</v>
      </c>
      <c r="WZ47" s="3" t="s">
        <v>128</v>
      </c>
      <c r="XA47" s="3" t="s">
        <v>128</v>
      </c>
      <c r="XB47" s="3" t="s">
        <v>127</v>
      </c>
      <c r="XC47" s="3" t="s">
        <v>131</v>
      </c>
      <c r="XD47" s="3" t="s">
        <v>131</v>
      </c>
      <c r="XE47" s="3" t="s">
        <v>129</v>
      </c>
      <c r="XF47" s="3" t="s">
        <v>128</v>
      </c>
      <c r="XG47" s="3" t="s">
        <v>128</v>
      </c>
      <c r="XH47" s="3" t="s">
        <v>127</v>
      </c>
      <c r="XI47" s="3" t="s">
        <v>1643</v>
      </c>
      <c r="XJ47" s="3" t="s">
        <v>1643</v>
      </c>
      <c r="XK47" s="3" t="s">
        <v>1643</v>
      </c>
      <c r="XL47" s="3" t="s">
        <v>1643</v>
      </c>
      <c r="XM47" s="5" t="s">
        <v>1643</v>
      </c>
      <c r="XN47" s="13" t="s">
        <v>1643</v>
      </c>
      <c r="XO47" s="3" t="s">
        <v>1643</v>
      </c>
      <c r="XP47" s="3" t="s">
        <v>1643</v>
      </c>
      <c r="XQ47" s="3" t="s">
        <v>1643</v>
      </c>
      <c r="XR47" s="3" t="s">
        <v>1643</v>
      </c>
      <c r="XS47" s="3" t="s">
        <v>1643</v>
      </c>
      <c r="XT47" s="5" t="s">
        <v>1643</v>
      </c>
      <c r="XU47" s="13" t="s">
        <v>1643</v>
      </c>
      <c r="XV47" s="3" t="s">
        <v>1643</v>
      </c>
      <c r="XW47" s="3" t="s">
        <v>1643</v>
      </c>
      <c r="XX47" s="3" t="s">
        <v>1643</v>
      </c>
      <c r="XY47" s="3" t="s">
        <v>1643</v>
      </c>
      <c r="XZ47" s="3" t="s">
        <v>1643</v>
      </c>
      <c r="YA47" s="3" t="s">
        <v>1643</v>
      </c>
      <c r="YB47" s="3" t="s">
        <v>1643</v>
      </c>
      <c r="YC47" s="3" t="s">
        <v>1643</v>
      </c>
      <c r="YD47" s="3" t="s">
        <v>1643</v>
      </c>
      <c r="YE47" s="3" t="s">
        <v>1643</v>
      </c>
      <c r="YF47" s="3" t="s">
        <v>1643</v>
      </c>
      <c r="YG47" s="3" t="s">
        <v>1643</v>
      </c>
      <c r="YH47" s="3" t="s">
        <v>1643</v>
      </c>
      <c r="YI47" s="3" t="s">
        <v>1643</v>
      </c>
      <c r="YJ47" s="3" t="s">
        <v>1643</v>
      </c>
      <c r="YK47" s="3" t="s">
        <v>1643</v>
      </c>
      <c r="YL47" s="3" t="s">
        <v>1643</v>
      </c>
      <c r="YM47" s="3" t="s">
        <v>1643</v>
      </c>
      <c r="YN47" s="3" t="s">
        <v>1643</v>
      </c>
      <c r="YO47" s="3" t="s">
        <v>1643</v>
      </c>
      <c r="YP47" s="3" t="s">
        <v>1643</v>
      </c>
      <c r="YQ47" s="3" t="s">
        <v>1643</v>
      </c>
      <c r="YR47" s="3" t="s">
        <v>1643</v>
      </c>
      <c r="YS47" s="3" t="s">
        <v>1643</v>
      </c>
      <c r="YT47" s="3" t="s">
        <v>1643</v>
      </c>
      <c r="YU47" s="3" t="s">
        <v>1643</v>
      </c>
      <c r="YV47" s="3" t="s">
        <v>1643</v>
      </c>
      <c r="YW47" s="3" t="s">
        <v>1643</v>
      </c>
      <c r="YX47" s="3" t="s">
        <v>1643</v>
      </c>
      <c r="YY47" s="3" t="s">
        <v>1643</v>
      </c>
      <c r="YZ47" s="3" t="s">
        <v>1643</v>
      </c>
      <c r="ZA47" s="3" t="s">
        <v>1643</v>
      </c>
      <c r="ZB47" s="3" t="s">
        <v>1643</v>
      </c>
      <c r="ZC47" s="3" t="s">
        <v>1643</v>
      </c>
      <c r="ZD47" s="5" t="s">
        <v>1643</v>
      </c>
      <c r="ZE47" s="13"/>
      <c r="ZF47" s="3"/>
      <c r="ZG47" s="5"/>
      <c r="ZH47" s="18" t="s">
        <v>1643</v>
      </c>
      <c r="ZI47" s="13" t="s">
        <v>1643</v>
      </c>
      <c r="ZJ47" s="3" t="s">
        <v>1643</v>
      </c>
      <c r="ZK47" s="3" t="s">
        <v>1643</v>
      </c>
      <c r="ZL47" s="3" t="s">
        <v>1643</v>
      </c>
      <c r="ZM47" s="3" t="s">
        <v>1643</v>
      </c>
      <c r="ZN47" s="3" t="s">
        <v>1643</v>
      </c>
      <c r="ZO47" s="3" t="s">
        <v>1643</v>
      </c>
      <c r="ZP47" s="3" t="s">
        <v>1643</v>
      </c>
      <c r="ZQ47" s="3" t="s">
        <v>1643</v>
      </c>
      <c r="ZR47" s="5" t="s">
        <v>1643</v>
      </c>
      <c r="ZS47" s="13" t="s">
        <v>1643</v>
      </c>
      <c r="ZT47" s="3" t="s">
        <v>1643</v>
      </c>
      <c r="ZU47" s="3" t="s">
        <v>1643</v>
      </c>
      <c r="ZV47" s="3" t="s">
        <v>1643</v>
      </c>
      <c r="ZW47" s="3" t="s">
        <v>1643</v>
      </c>
      <c r="ZX47" s="3" t="s">
        <v>1643</v>
      </c>
      <c r="ZY47" s="3" t="s">
        <v>1643</v>
      </c>
      <c r="ZZ47" s="3" t="s">
        <v>1643</v>
      </c>
      <c r="AAA47" s="5" t="s">
        <v>1643</v>
      </c>
      <c r="AAB47" s="13" t="s">
        <v>1643</v>
      </c>
      <c r="AAC47" s="5" t="s">
        <v>1643</v>
      </c>
      <c r="AAD47" s="13" t="s">
        <v>1643</v>
      </c>
      <c r="AAE47" s="3" t="s">
        <v>1643</v>
      </c>
      <c r="AAF47" s="3" t="s">
        <v>1643</v>
      </c>
      <c r="AAG47" s="3" t="s">
        <v>1643</v>
      </c>
      <c r="AAH47" s="3" t="s">
        <v>1643</v>
      </c>
      <c r="AAI47" s="3" t="s">
        <v>1643</v>
      </c>
      <c r="AAJ47" s="5" t="s">
        <v>1643</v>
      </c>
      <c r="AAK47" s="13" t="s">
        <v>1643</v>
      </c>
      <c r="AAL47" s="13" t="s">
        <v>1643</v>
      </c>
      <c r="AAM47" s="3" t="s">
        <v>1643</v>
      </c>
      <c r="AAN47" s="3" t="s">
        <v>1643</v>
      </c>
      <c r="AAO47" s="3" t="s">
        <v>1643</v>
      </c>
      <c r="AAP47" s="3" t="s">
        <v>1643</v>
      </c>
      <c r="AAQ47" s="20"/>
      <c r="AAR47" s="5" t="s">
        <v>1643</v>
      </c>
      <c r="AAS47" s="13" t="s">
        <v>1643</v>
      </c>
      <c r="AAT47" s="3" t="s">
        <v>1643</v>
      </c>
      <c r="AAU47" s="3" t="s">
        <v>1643</v>
      </c>
      <c r="AAV47" s="3" t="s">
        <v>1643</v>
      </c>
      <c r="AAW47" s="3" t="s">
        <v>1643</v>
      </c>
      <c r="AAX47" s="3" t="s">
        <v>1643</v>
      </c>
      <c r="AAY47" s="5" t="s">
        <v>1643</v>
      </c>
      <c r="AAZ47" s="13" t="s">
        <v>1643</v>
      </c>
      <c r="ABA47" s="3" t="s">
        <v>1643</v>
      </c>
      <c r="ABB47" s="3" t="s">
        <v>1643</v>
      </c>
      <c r="ABC47" s="3" t="s">
        <v>1643</v>
      </c>
      <c r="ABD47" s="3" t="s">
        <v>1643</v>
      </c>
      <c r="ABE47" s="3" t="s">
        <v>1643</v>
      </c>
      <c r="ABF47" s="5" t="s">
        <v>1643</v>
      </c>
      <c r="ABG47" s="13" t="s">
        <v>1643</v>
      </c>
      <c r="ABH47" s="3" t="s">
        <v>1643</v>
      </c>
      <c r="ABI47" s="3" t="s">
        <v>1643</v>
      </c>
      <c r="ABJ47" s="3" t="s">
        <v>1643</v>
      </c>
      <c r="ABK47" s="3" t="s">
        <v>1643</v>
      </c>
      <c r="ABL47" s="3" t="s">
        <v>1643</v>
      </c>
      <c r="ABM47" s="5" t="s">
        <v>1643</v>
      </c>
      <c r="ABN47" s="13" t="s">
        <v>1643</v>
      </c>
      <c r="ABO47" s="3" t="s">
        <v>1643</v>
      </c>
      <c r="ABP47" s="3" t="s">
        <v>1643</v>
      </c>
      <c r="ABQ47" s="3" t="s">
        <v>1643</v>
      </c>
      <c r="ABR47" s="3" t="s">
        <v>1643</v>
      </c>
      <c r="ABS47" s="3" t="s">
        <v>1643</v>
      </c>
      <c r="ABT47" s="3" t="s">
        <v>1643</v>
      </c>
      <c r="ABU47" s="3" t="s">
        <v>1643</v>
      </c>
      <c r="ABV47" s="5" t="s">
        <v>1643</v>
      </c>
      <c r="ABW47" s="13" t="s">
        <v>1643</v>
      </c>
      <c r="ABX47" s="3" t="s">
        <v>1643</v>
      </c>
      <c r="ABY47" s="3" t="s">
        <v>1643</v>
      </c>
      <c r="ABZ47" s="3" t="s">
        <v>1643</v>
      </c>
      <c r="ACA47" s="3" t="s">
        <v>1643</v>
      </c>
      <c r="ACB47" s="5" t="s">
        <v>1643</v>
      </c>
      <c r="ACC47" s="13" t="s">
        <v>1643</v>
      </c>
      <c r="ACD47" s="3" t="s">
        <v>1643</v>
      </c>
      <c r="ACE47" s="3" t="s">
        <v>1643</v>
      </c>
      <c r="ACF47" s="3" t="s">
        <v>1643</v>
      </c>
      <c r="ACG47" s="5"/>
      <c r="ACH47" s="13" t="s">
        <v>1643</v>
      </c>
      <c r="ACI47" s="3" t="s">
        <v>1643</v>
      </c>
      <c r="ACJ47" s="3" t="s">
        <v>1643</v>
      </c>
      <c r="ACK47" s="3" t="s">
        <v>1643</v>
      </c>
      <c r="ACL47" s="5" t="s">
        <v>1643</v>
      </c>
      <c r="ACM47" s="13" t="s">
        <v>1643</v>
      </c>
      <c r="ACN47" s="3" t="s">
        <v>1643</v>
      </c>
      <c r="ACO47" s="3" t="s">
        <v>1643</v>
      </c>
      <c r="ACP47" s="3" t="s">
        <v>1643</v>
      </c>
      <c r="ACQ47" s="3" t="s">
        <v>1643</v>
      </c>
      <c r="ACR47" s="3" t="s">
        <v>1643</v>
      </c>
      <c r="ACS47" s="3" t="s">
        <v>1643</v>
      </c>
      <c r="ACT47" s="3" t="s">
        <v>1643</v>
      </c>
      <c r="ACU47" s="20" t="s">
        <v>1643</v>
      </c>
      <c r="ACV47" s="13" t="s">
        <v>1643</v>
      </c>
      <c r="ACW47" s="3" t="s">
        <v>1643</v>
      </c>
      <c r="ACX47" s="3" t="s">
        <v>1643</v>
      </c>
      <c r="ACY47" s="3" t="s">
        <v>1643</v>
      </c>
      <c r="ACZ47" s="3" t="s">
        <v>1643</v>
      </c>
      <c r="ADA47" s="5" t="s">
        <v>1643</v>
      </c>
      <c r="ADB47" s="13" t="s">
        <v>1643</v>
      </c>
      <c r="ADC47" s="8" t="s">
        <v>1643</v>
      </c>
      <c r="ADD47" s="3" t="s">
        <v>1643</v>
      </c>
      <c r="ADE47" s="3" t="s">
        <v>1643</v>
      </c>
      <c r="ADF47" s="5" t="s">
        <v>1643</v>
      </c>
      <c r="ADG47" s="13" t="s">
        <v>1643</v>
      </c>
      <c r="ADH47" s="8" t="s">
        <v>1643</v>
      </c>
      <c r="ADI47" s="3" t="s">
        <v>1643</v>
      </c>
      <c r="ADJ47" s="3" t="s">
        <v>1643</v>
      </c>
      <c r="ADK47" s="5" t="s">
        <v>1643</v>
      </c>
      <c r="ADL47" s="13" t="s">
        <v>1643</v>
      </c>
      <c r="ADM47" s="8" t="s">
        <v>1643</v>
      </c>
      <c r="ADN47" s="3" t="s">
        <v>1643</v>
      </c>
      <c r="ADO47" s="3" t="s">
        <v>1643</v>
      </c>
      <c r="ADP47" s="5" t="s">
        <v>1643</v>
      </c>
      <c r="ADQ47" s="13" t="s">
        <v>1643</v>
      </c>
      <c r="ADR47" s="3" t="s">
        <v>1643</v>
      </c>
      <c r="ADS47" s="3" t="s">
        <v>1643</v>
      </c>
      <c r="ADT47" s="3" t="s">
        <v>1643</v>
      </c>
      <c r="ADU47" s="3" t="s">
        <v>1643</v>
      </c>
      <c r="ADV47" s="3" t="s">
        <v>1643</v>
      </c>
      <c r="ADW47" s="3" t="s">
        <v>1643</v>
      </c>
      <c r="ADX47" s="3" t="s">
        <v>1643</v>
      </c>
      <c r="ADY47" s="5" t="s">
        <v>1643</v>
      </c>
      <c r="ADZ47" s="13" t="s">
        <v>1643</v>
      </c>
      <c r="AEA47" s="3" t="s">
        <v>1643</v>
      </c>
      <c r="AEB47" s="3" t="s">
        <v>1643</v>
      </c>
      <c r="AEC47" s="3" t="s">
        <v>1643</v>
      </c>
      <c r="AED47" s="3" t="s">
        <v>1643</v>
      </c>
      <c r="AEE47" s="3" t="s">
        <v>1643</v>
      </c>
      <c r="AEF47" s="5" t="s">
        <v>1643</v>
      </c>
      <c r="AEG47" s="13" t="s">
        <v>1643</v>
      </c>
      <c r="AEH47" s="3" t="s">
        <v>1643</v>
      </c>
      <c r="AEI47" s="3" t="s">
        <v>1643</v>
      </c>
      <c r="AEJ47" s="3" t="s">
        <v>1643</v>
      </c>
      <c r="AEK47" s="5" t="s">
        <v>1643</v>
      </c>
      <c r="AEL47" s="18" t="s">
        <v>1643</v>
      </c>
    </row>
    <row r="48" spans="1:818" ht="116" x14ac:dyDescent="0.35">
      <c r="A48" s="1">
        <v>45619.816481481481</v>
      </c>
      <c r="B48" s="2">
        <v>45619.86917824074</v>
      </c>
      <c r="C48" s="4">
        <v>69</v>
      </c>
      <c r="D48" s="4">
        <v>4553</v>
      </c>
      <c r="E48" s="3" t="s">
        <v>1677</v>
      </c>
      <c r="F48" s="2">
        <v>45626.869197870372</v>
      </c>
      <c r="G48" s="3" t="s">
        <v>1741</v>
      </c>
      <c r="H48" s="4">
        <v>1</v>
      </c>
      <c r="I48" s="3" t="s">
        <v>1642</v>
      </c>
      <c r="J48" s="3" t="s">
        <v>1642</v>
      </c>
      <c r="K48" s="3" t="s">
        <v>1642</v>
      </c>
      <c r="L48" s="3" t="s">
        <v>1642</v>
      </c>
      <c r="M48" s="3" t="s">
        <v>1642</v>
      </c>
      <c r="N48" s="3" t="s">
        <v>1642</v>
      </c>
      <c r="O48" s="3" t="s">
        <v>110</v>
      </c>
      <c r="P48" s="3" t="s">
        <v>1643</v>
      </c>
      <c r="Q48" s="3" t="s">
        <v>1643</v>
      </c>
      <c r="R48" s="20" t="s">
        <v>110</v>
      </c>
      <c r="S48" s="127">
        <v>28</v>
      </c>
      <c r="T48" s="124"/>
      <c r="U48" s="3"/>
      <c r="V48" s="3" t="s">
        <v>20</v>
      </c>
      <c r="W48" s="3" t="s">
        <v>111</v>
      </c>
      <c r="X48" s="3" t="s">
        <v>43</v>
      </c>
      <c r="Y48" s="3" t="s">
        <v>65</v>
      </c>
      <c r="Z48" s="3" t="s">
        <v>12</v>
      </c>
      <c r="AA48" s="405">
        <v>630</v>
      </c>
      <c r="AB48" s="3" t="s">
        <v>25</v>
      </c>
      <c r="AC48" s="3" t="s">
        <v>111</v>
      </c>
      <c r="AD48" s="3" t="s">
        <v>110</v>
      </c>
      <c r="AE48" s="13" t="s">
        <v>110</v>
      </c>
      <c r="AF48" s="20" t="s">
        <v>110</v>
      </c>
      <c r="AG48" s="18" t="s">
        <v>1643</v>
      </c>
      <c r="AH48" s="13"/>
      <c r="AI48" s="31"/>
      <c r="AJ48" s="13" t="s">
        <v>1643</v>
      </c>
      <c r="AK48" s="3" t="s">
        <v>1643</v>
      </c>
      <c r="AL48" s="3" t="s">
        <v>1643</v>
      </c>
      <c r="AM48" s="3" t="s">
        <v>1643</v>
      </c>
      <c r="AN48" s="3" t="s">
        <v>1643</v>
      </c>
      <c r="AO48" s="3" t="s">
        <v>1643</v>
      </c>
      <c r="AP48" s="3" t="s">
        <v>1643</v>
      </c>
      <c r="AQ48" s="3" t="s">
        <v>1643</v>
      </c>
      <c r="AR48" s="3" t="s">
        <v>1643</v>
      </c>
      <c r="AS48" s="3" t="s">
        <v>1643</v>
      </c>
      <c r="AT48" s="3" t="s">
        <v>1643</v>
      </c>
      <c r="AU48" s="3" t="s">
        <v>1643</v>
      </c>
      <c r="AV48" s="3" t="s">
        <v>1643</v>
      </c>
      <c r="AW48" s="3" t="s">
        <v>1643</v>
      </c>
      <c r="AX48" s="3" t="s">
        <v>1643</v>
      </c>
      <c r="AY48" s="3" t="s">
        <v>1643</v>
      </c>
      <c r="AZ48" s="3" t="s">
        <v>1643</v>
      </c>
      <c r="BA48" s="3" t="s">
        <v>1643</v>
      </c>
      <c r="BB48" s="3" t="s">
        <v>1643</v>
      </c>
      <c r="BC48" s="3" t="s">
        <v>1643</v>
      </c>
      <c r="BD48" s="3" t="s">
        <v>1643</v>
      </c>
      <c r="BE48" s="3" t="s">
        <v>1643</v>
      </c>
      <c r="BF48" s="3" t="s">
        <v>1643</v>
      </c>
      <c r="BG48" s="3" t="s">
        <v>1643</v>
      </c>
      <c r="BH48" s="3" t="s">
        <v>1643</v>
      </c>
      <c r="BI48" s="3" t="s">
        <v>1643</v>
      </c>
      <c r="BJ48" s="3" t="s">
        <v>1643</v>
      </c>
      <c r="BK48" s="3" t="s">
        <v>1643</v>
      </c>
      <c r="BL48" s="3" t="s">
        <v>1643</v>
      </c>
      <c r="BM48" s="3" t="s">
        <v>1643</v>
      </c>
      <c r="BN48" s="3" t="s">
        <v>1643</v>
      </c>
      <c r="BO48" s="3" t="s">
        <v>1643</v>
      </c>
      <c r="BP48" s="3" t="s">
        <v>1643</v>
      </c>
      <c r="BQ48" s="3" t="s">
        <v>1643</v>
      </c>
      <c r="BR48" s="3" t="s">
        <v>1643</v>
      </c>
      <c r="BS48" s="3" t="s">
        <v>1643</v>
      </c>
      <c r="BT48" s="3" t="s">
        <v>1643</v>
      </c>
      <c r="BU48" s="3" t="s">
        <v>1643</v>
      </c>
      <c r="BV48" s="3" t="s">
        <v>1643</v>
      </c>
      <c r="BW48" s="3" t="s">
        <v>1643</v>
      </c>
      <c r="BX48" s="3" t="s">
        <v>1643</v>
      </c>
      <c r="BY48" s="3" t="s">
        <v>1643</v>
      </c>
      <c r="BZ48" s="20" t="s">
        <v>1643</v>
      </c>
      <c r="CA48" s="8" t="s">
        <v>1643</v>
      </c>
      <c r="CB48" s="3" t="s">
        <v>1643</v>
      </c>
      <c r="CC48" s="3" t="s">
        <v>1643</v>
      </c>
      <c r="CD48" s="3" t="s">
        <v>1643</v>
      </c>
      <c r="CE48" s="3" t="s">
        <v>1643</v>
      </c>
      <c r="CF48" s="3" t="s">
        <v>1643</v>
      </c>
      <c r="CG48" s="3" t="s">
        <v>1643</v>
      </c>
      <c r="CH48" s="3" t="s">
        <v>1643</v>
      </c>
      <c r="CI48" s="3" t="s">
        <v>1643</v>
      </c>
      <c r="CJ48" s="3" t="s">
        <v>1643</v>
      </c>
      <c r="CK48" s="3" t="s">
        <v>1643</v>
      </c>
      <c r="CL48" s="3" t="s">
        <v>1643</v>
      </c>
      <c r="CM48" s="3" t="s">
        <v>1643</v>
      </c>
      <c r="CN48" s="3" t="s">
        <v>1643</v>
      </c>
      <c r="CO48" s="3" t="s">
        <v>1643</v>
      </c>
      <c r="CP48" s="5" t="s">
        <v>1643</v>
      </c>
      <c r="CQ48" s="13" t="s">
        <v>1643</v>
      </c>
      <c r="CR48" s="3" t="s">
        <v>1643</v>
      </c>
      <c r="CS48" s="3" t="s">
        <v>1643</v>
      </c>
      <c r="CT48" s="3" t="s">
        <v>1643</v>
      </c>
      <c r="CU48" s="3" t="s">
        <v>1643</v>
      </c>
      <c r="CV48" s="3" t="s">
        <v>1643</v>
      </c>
      <c r="CW48" s="3" t="s">
        <v>1643</v>
      </c>
      <c r="CX48" s="5" t="s">
        <v>1643</v>
      </c>
      <c r="CY48" s="13" t="s">
        <v>1643</v>
      </c>
      <c r="CZ48" s="3" t="s">
        <v>1643</v>
      </c>
      <c r="DA48" s="3" t="s">
        <v>1643</v>
      </c>
      <c r="DB48" s="3" t="s">
        <v>1643</v>
      </c>
      <c r="DC48" s="3" t="s">
        <v>1643</v>
      </c>
      <c r="DD48" s="3" t="s">
        <v>1643</v>
      </c>
      <c r="DE48" s="3" t="s">
        <v>1643</v>
      </c>
      <c r="DF48" s="5" t="s">
        <v>1643</v>
      </c>
      <c r="DG48" s="13" t="s">
        <v>1643</v>
      </c>
      <c r="DH48" s="3" t="s">
        <v>1643</v>
      </c>
      <c r="DI48" s="3" t="s">
        <v>1643</v>
      </c>
      <c r="DJ48" s="5" t="s">
        <v>1643</v>
      </c>
      <c r="DK48" s="13" t="s">
        <v>1643</v>
      </c>
      <c r="DL48" s="3" t="s">
        <v>1643</v>
      </c>
      <c r="DM48" s="3" t="s">
        <v>1643</v>
      </c>
      <c r="DN48" s="5" t="s">
        <v>1643</v>
      </c>
      <c r="DO48" s="13" t="s">
        <v>1643</v>
      </c>
      <c r="DP48" s="5" t="s">
        <v>1643</v>
      </c>
      <c r="DQ48" s="13" t="s">
        <v>1643</v>
      </c>
      <c r="DR48" s="3" t="s">
        <v>1643</v>
      </c>
      <c r="DS48" s="3" t="s">
        <v>1643</v>
      </c>
      <c r="DT48" s="5" t="s">
        <v>1643</v>
      </c>
      <c r="DU48" s="13" t="s">
        <v>1643</v>
      </c>
      <c r="DV48" s="3" t="s">
        <v>1643</v>
      </c>
      <c r="DW48" s="3" t="s">
        <v>1643</v>
      </c>
      <c r="DX48" s="3" t="s">
        <v>1643</v>
      </c>
      <c r="DY48" s="5" t="s">
        <v>1643</v>
      </c>
      <c r="DZ48" s="13" t="s">
        <v>1643</v>
      </c>
      <c r="EA48" s="3" t="s">
        <v>1643</v>
      </c>
      <c r="EB48" s="3" t="s">
        <v>1643</v>
      </c>
      <c r="EC48" s="3" t="s">
        <v>1643</v>
      </c>
      <c r="ED48" s="3" t="s">
        <v>1643</v>
      </c>
      <c r="EE48" s="3" t="s">
        <v>1643</v>
      </c>
      <c r="EF48" s="5" t="s">
        <v>1643</v>
      </c>
      <c r="EG48" s="13" t="s">
        <v>1643</v>
      </c>
      <c r="EH48" s="3" t="s">
        <v>1643</v>
      </c>
      <c r="EI48" s="3" t="s">
        <v>1643</v>
      </c>
      <c r="EJ48" s="3" t="s">
        <v>1643</v>
      </c>
      <c r="EK48" s="3" t="s">
        <v>1643</v>
      </c>
      <c r="EL48" s="20" t="s">
        <v>1643</v>
      </c>
      <c r="EM48" s="13" t="s">
        <v>1643</v>
      </c>
      <c r="EN48" s="3" t="s">
        <v>1643</v>
      </c>
      <c r="EO48" s="3" t="s">
        <v>1643</v>
      </c>
      <c r="EP48" s="3" t="s">
        <v>1643</v>
      </c>
      <c r="EQ48" s="3" t="s">
        <v>1643</v>
      </c>
      <c r="ER48" s="3" t="s">
        <v>1643</v>
      </c>
      <c r="ES48" s="3" t="s">
        <v>1643</v>
      </c>
      <c r="ET48" s="3" t="s">
        <v>1643</v>
      </c>
      <c r="EU48" s="3" t="s">
        <v>1643</v>
      </c>
      <c r="EV48" s="3" t="s">
        <v>1643</v>
      </c>
      <c r="EW48" s="3" t="s">
        <v>1643</v>
      </c>
      <c r="EX48" s="3" t="s">
        <v>1643</v>
      </c>
      <c r="EY48" s="3" t="s">
        <v>1643</v>
      </c>
      <c r="EZ48" s="5" t="s">
        <v>1643</v>
      </c>
      <c r="FA48" s="8" t="s">
        <v>1643</v>
      </c>
      <c r="FB48" s="3" t="s">
        <v>1643</v>
      </c>
      <c r="FC48" s="3" t="s">
        <v>1643</v>
      </c>
      <c r="FD48" s="3" t="s">
        <v>1643</v>
      </c>
      <c r="FE48" s="3" t="s">
        <v>1643</v>
      </c>
      <c r="FF48" s="3" t="s">
        <v>1643</v>
      </c>
      <c r="FG48" s="3" t="s">
        <v>1643</v>
      </c>
      <c r="FH48" s="3" t="s">
        <v>1643</v>
      </c>
      <c r="FI48" s="5" t="s">
        <v>1643</v>
      </c>
      <c r="FJ48" s="8" t="s">
        <v>1643</v>
      </c>
      <c r="FK48" s="3" t="s">
        <v>1643</v>
      </c>
      <c r="FL48" s="3" t="s">
        <v>1643</v>
      </c>
      <c r="FM48" s="5" t="s">
        <v>1643</v>
      </c>
      <c r="FN48" s="8" t="s">
        <v>1643</v>
      </c>
      <c r="FO48" s="3" t="s">
        <v>1643</v>
      </c>
      <c r="FP48" s="3" t="s">
        <v>1643</v>
      </c>
      <c r="FQ48" s="5" t="s">
        <v>1643</v>
      </c>
      <c r="FR48" s="16" t="s">
        <v>1643</v>
      </c>
      <c r="FS48" s="13" t="s">
        <v>1643</v>
      </c>
      <c r="FT48" s="3" t="s">
        <v>1643</v>
      </c>
      <c r="FU48" s="3" t="s">
        <v>1643</v>
      </c>
      <c r="FV48" s="3" t="s">
        <v>1643</v>
      </c>
      <c r="FW48" s="20" t="s">
        <v>1643</v>
      </c>
      <c r="FX48" s="13" t="s">
        <v>1643</v>
      </c>
      <c r="FY48" s="3" t="s">
        <v>1643</v>
      </c>
      <c r="FZ48" s="3" t="s">
        <v>1643</v>
      </c>
      <c r="GA48" s="3" t="s">
        <v>1643</v>
      </c>
      <c r="GB48" s="3" t="s">
        <v>1643</v>
      </c>
      <c r="GC48" s="3" t="s">
        <v>1643</v>
      </c>
      <c r="GD48" s="3" t="s">
        <v>1643</v>
      </c>
      <c r="GE48" s="3" t="s">
        <v>1643</v>
      </c>
      <c r="GF48" s="3" t="s">
        <v>1643</v>
      </c>
      <c r="GG48" s="3" t="s">
        <v>1643</v>
      </c>
      <c r="GH48" s="20" t="s">
        <v>1643</v>
      </c>
      <c r="GI48" s="18" t="s">
        <v>1643</v>
      </c>
      <c r="GJ48" s="8" t="s">
        <v>1643</v>
      </c>
      <c r="GK48" s="3" t="s">
        <v>1643</v>
      </c>
      <c r="GL48" s="3" t="s">
        <v>1643</v>
      </c>
      <c r="GM48" s="3" t="s">
        <v>1643</v>
      </c>
      <c r="GN48" s="3" t="s">
        <v>1643</v>
      </c>
      <c r="GO48" s="3" t="s">
        <v>1643</v>
      </c>
      <c r="GP48" s="3" t="s">
        <v>1643</v>
      </c>
      <c r="GQ48" s="3" t="s">
        <v>1643</v>
      </c>
      <c r="GR48" s="3" t="s">
        <v>1643</v>
      </c>
      <c r="GS48" s="20" t="s">
        <v>1643</v>
      </c>
      <c r="GT48" s="13" t="s">
        <v>127</v>
      </c>
      <c r="GU48" s="3" t="s">
        <v>129</v>
      </c>
      <c r="GV48" s="3" t="s">
        <v>128</v>
      </c>
      <c r="GW48" s="3" t="s">
        <v>130</v>
      </c>
      <c r="GX48" s="3" t="s">
        <v>132</v>
      </c>
      <c r="GY48" s="3" t="s">
        <v>129</v>
      </c>
      <c r="GZ48" s="3" t="s">
        <v>128</v>
      </c>
      <c r="HA48" s="3" t="s">
        <v>128</v>
      </c>
      <c r="HB48" s="3" t="s">
        <v>127</v>
      </c>
      <c r="HC48" s="3" t="s">
        <v>130</v>
      </c>
      <c r="HD48" s="3" t="s">
        <v>132</v>
      </c>
      <c r="HE48" s="3" t="s">
        <v>132</v>
      </c>
      <c r="HF48" s="3" t="s">
        <v>132</v>
      </c>
      <c r="HG48" s="3" t="s">
        <v>130</v>
      </c>
      <c r="HH48" s="3" t="s">
        <v>130</v>
      </c>
      <c r="HI48" s="5" t="s">
        <v>1643</v>
      </c>
      <c r="HJ48" s="13" t="s">
        <v>196</v>
      </c>
      <c r="HK48" s="3" t="s">
        <v>198</v>
      </c>
      <c r="HL48" s="3" t="s">
        <v>1643</v>
      </c>
      <c r="HM48" s="3" t="s">
        <v>201</v>
      </c>
      <c r="HN48" s="3" t="s">
        <v>1643</v>
      </c>
      <c r="HO48" s="3" t="s">
        <v>207</v>
      </c>
      <c r="HP48" s="3" t="s">
        <v>1643</v>
      </c>
      <c r="HQ48" s="5" t="s">
        <v>1643</v>
      </c>
      <c r="HR48" s="13" t="s">
        <v>231</v>
      </c>
      <c r="HS48" s="3" t="s">
        <v>232</v>
      </c>
      <c r="HT48" s="3" t="s">
        <v>1643</v>
      </c>
      <c r="HU48" s="3" t="s">
        <v>1643</v>
      </c>
      <c r="HV48" s="3" t="s">
        <v>1643</v>
      </c>
      <c r="HW48" s="3" t="s">
        <v>1643</v>
      </c>
      <c r="HX48" s="3" t="s">
        <v>1643</v>
      </c>
      <c r="HY48" s="3" t="s">
        <v>1643</v>
      </c>
      <c r="HZ48" s="3" t="s">
        <v>1643</v>
      </c>
      <c r="IA48" s="3" t="s">
        <v>1643</v>
      </c>
      <c r="IB48" s="5" t="s">
        <v>1643</v>
      </c>
      <c r="IC48" s="13" t="s">
        <v>129</v>
      </c>
      <c r="ID48" s="3" t="s">
        <v>127</v>
      </c>
      <c r="IE48" s="3" t="s">
        <v>129</v>
      </c>
      <c r="IF48" s="3" t="s">
        <v>129</v>
      </c>
      <c r="IG48" s="3" t="s">
        <v>131</v>
      </c>
      <c r="IH48" s="3" t="s">
        <v>129</v>
      </c>
      <c r="II48" s="3" t="s">
        <v>132</v>
      </c>
      <c r="IJ48" s="3" t="s">
        <v>129</v>
      </c>
      <c r="IK48" s="3" t="s">
        <v>131</v>
      </c>
      <c r="IL48" s="3" t="s">
        <v>1643</v>
      </c>
      <c r="IM48" s="3" t="s">
        <v>1643</v>
      </c>
      <c r="IN48" s="3" t="s">
        <v>127</v>
      </c>
      <c r="IO48" s="3" t="s">
        <v>127</v>
      </c>
      <c r="IP48" s="3" t="s">
        <v>127</v>
      </c>
      <c r="IQ48" s="3" t="s">
        <v>130</v>
      </c>
      <c r="IR48" s="3" t="s">
        <v>127</v>
      </c>
      <c r="IS48" s="3" t="s">
        <v>129</v>
      </c>
      <c r="IT48" s="3" t="s">
        <v>128</v>
      </c>
      <c r="IU48" s="3" t="s">
        <v>128</v>
      </c>
      <c r="IV48" s="3" t="s">
        <v>131</v>
      </c>
      <c r="IW48" s="3" t="s">
        <v>131</v>
      </c>
      <c r="IX48" s="3" t="s">
        <v>132</v>
      </c>
      <c r="IY48" s="3" t="s">
        <v>129</v>
      </c>
      <c r="IZ48" s="3" t="s">
        <v>130</v>
      </c>
      <c r="JA48" s="3" t="s">
        <v>127</v>
      </c>
      <c r="JB48" s="3" t="s">
        <v>132</v>
      </c>
      <c r="JC48" s="3" t="s">
        <v>132</v>
      </c>
      <c r="JD48" s="3" t="s">
        <v>130</v>
      </c>
      <c r="JE48" s="3" t="s">
        <v>129</v>
      </c>
      <c r="JF48" s="3" t="s">
        <v>129</v>
      </c>
      <c r="JG48" s="3" t="s">
        <v>131</v>
      </c>
      <c r="JH48" s="3" t="s">
        <v>127</v>
      </c>
      <c r="JI48" s="3" t="s">
        <v>127</v>
      </c>
      <c r="JJ48" s="3" t="s">
        <v>132</v>
      </c>
      <c r="JK48" s="3" t="s">
        <v>132</v>
      </c>
      <c r="JL48" s="3" t="s">
        <v>132</v>
      </c>
      <c r="JM48" s="3" t="s">
        <v>131</v>
      </c>
      <c r="JN48" s="3" t="s">
        <v>131</v>
      </c>
      <c r="JO48" s="3" t="s">
        <v>131</v>
      </c>
      <c r="JP48" s="3" t="s">
        <v>131</v>
      </c>
      <c r="JQ48" s="3" t="s">
        <v>132</v>
      </c>
      <c r="JR48" s="3" t="s">
        <v>131</v>
      </c>
      <c r="JS48" s="3" t="s">
        <v>132</v>
      </c>
      <c r="JT48" s="3" t="s">
        <v>129</v>
      </c>
      <c r="JU48" s="3" t="s">
        <v>131</v>
      </c>
      <c r="JV48" s="3" t="s">
        <v>129</v>
      </c>
      <c r="JW48" s="3" t="s">
        <v>127</v>
      </c>
      <c r="JX48" s="3" t="s">
        <v>127</v>
      </c>
      <c r="JY48" s="3" t="s">
        <v>127</v>
      </c>
      <c r="JZ48" s="3" t="s">
        <v>127</v>
      </c>
      <c r="KA48" s="3" t="s">
        <v>129</v>
      </c>
      <c r="KB48" s="3" t="s">
        <v>127</v>
      </c>
      <c r="KC48" s="3" t="s">
        <v>131</v>
      </c>
      <c r="KD48" s="3" t="s">
        <v>129</v>
      </c>
      <c r="KE48" s="3" t="s">
        <v>132</v>
      </c>
      <c r="KF48" s="3" t="s">
        <v>131</v>
      </c>
      <c r="KG48" s="3" t="s">
        <v>127</v>
      </c>
      <c r="KH48" s="3" t="s">
        <v>129</v>
      </c>
      <c r="KI48" s="3" t="s">
        <v>129</v>
      </c>
      <c r="KJ48" s="3" t="s">
        <v>130</v>
      </c>
      <c r="KK48" s="3" t="s">
        <v>131</v>
      </c>
      <c r="KL48" s="3" t="s">
        <v>129</v>
      </c>
      <c r="KM48" s="3" t="s">
        <v>129</v>
      </c>
      <c r="KN48" s="3" t="s">
        <v>129</v>
      </c>
      <c r="KO48" s="5" t="s">
        <v>329</v>
      </c>
      <c r="KP48" s="8" t="s">
        <v>353</v>
      </c>
      <c r="KQ48" s="3" t="s">
        <v>354</v>
      </c>
      <c r="KR48" s="3" t="s">
        <v>355</v>
      </c>
      <c r="KS48" s="3" t="s">
        <v>1643</v>
      </c>
      <c r="KT48" s="3" t="s">
        <v>1643</v>
      </c>
      <c r="KU48" s="3" t="s">
        <v>111</v>
      </c>
      <c r="KV48" s="20" t="s">
        <v>1643</v>
      </c>
      <c r="KW48" s="13" t="s">
        <v>111</v>
      </c>
      <c r="KX48" s="3" t="s">
        <v>1643</v>
      </c>
      <c r="KY48" s="3" t="s">
        <v>1643</v>
      </c>
      <c r="KZ48" s="3" t="s">
        <v>111</v>
      </c>
      <c r="LA48" s="3" t="s">
        <v>1643</v>
      </c>
      <c r="LB48" s="3" t="s">
        <v>1643</v>
      </c>
      <c r="LC48" s="3" t="s">
        <v>110</v>
      </c>
      <c r="LD48" s="3" t="s">
        <v>111</v>
      </c>
      <c r="LE48" s="3" t="s">
        <v>1643</v>
      </c>
      <c r="LF48" s="3" t="s">
        <v>110</v>
      </c>
      <c r="LG48" s="3" t="s">
        <v>404</v>
      </c>
      <c r="LH48" s="3" t="s">
        <v>111</v>
      </c>
      <c r="LI48" s="3" t="s">
        <v>1643</v>
      </c>
      <c r="LJ48" s="3" t="s">
        <v>111</v>
      </c>
      <c r="LK48" s="3" t="s">
        <v>1643</v>
      </c>
      <c r="LL48" s="3" t="s">
        <v>1643</v>
      </c>
      <c r="LM48" s="3" t="s">
        <v>110</v>
      </c>
      <c r="LN48" s="3" t="s">
        <v>111</v>
      </c>
      <c r="LO48" s="3" t="s">
        <v>1643</v>
      </c>
      <c r="LP48" s="3" t="s">
        <v>111</v>
      </c>
      <c r="LQ48" s="3" t="s">
        <v>1643</v>
      </c>
      <c r="LR48" s="3" t="s">
        <v>1643</v>
      </c>
      <c r="LS48" s="3" t="s">
        <v>110</v>
      </c>
      <c r="LT48" s="3" t="s">
        <v>111</v>
      </c>
      <c r="LU48" s="3" t="s">
        <v>1643</v>
      </c>
      <c r="LV48" s="3" t="s">
        <v>110</v>
      </c>
      <c r="LW48" s="3" t="s">
        <v>111</v>
      </c>
      <c r="LX48" s="3" t="s">
        <v>1643</v>
      </c>
      <c r="LY48" s="3" t="s">
        <v>111</v>
      </c>
      <c r="LZ48" s="3" t="s">
        <v>1643</v>
      </c>
      <c r="MA48" s="3" t="s">
        <v>1643</v>
      </c>
      <c r="MB48" s="3" t="s">
        <v>1643</v>
      </c>
      <c r="MC48" s="3" t="s">
        <v>111</v>
      </c>
      <c r="MD48" s="3" t="s">
        <v>1643</v>
      </c>
      <c r="ME48" s="3" t="s">
        <v>1643</v>
      </c>
      <c r="MF48" s="20" t="s">
        <v>1643</v>
      </c>
      <c r="MG48" s="13" t="s">
        <v>1742</v>
      </c>
      <c r="MH48" s="3" t="s">
        <v>459</v>
      </c>
      <c r="MI48" s="5" t="s">
        <v>452</v>
      </c>
      <c r="MJ48" s="18" t="s">
        <v>110</v>
      </c>
      <c r="MK48" s="13" t="s">
        <v>1643</v>
      </c>
      <c r="ML48" s="3" t="s">
        <v>1643</v>
      </c>
      <c r="MM48" s="3" t="s">
        <v>1643</v>
      </c>
      <c r="MN48" s="3" t="s">
        <v>489</v>
      </c>
      <c r="MO48" s="3" t="s">
        <v>1643</v>
      </c>
      <c r="MP48" s="3" t="s">
        <v>495</v>
      </c>
      <c r="MQ48" s="3" t="s">
        <v>496</v>
      </c>
      <c r="MR48" s="3" t="s">
        <v>497</v>
      </c>
      <c r="MS48" s="3" t="s">
        <v>498</v>
      </c>
      <c r="MT48" s="5" t="s">
        <v>1643</v>
      </c>
      <c r="MU48" s="8" t="s">
        <v>111</v>
      </c>
      <c r="MV48" s="3" t="s">
        <v>111</v>
      </c>
      <c r="MW48" s="3" t="s">
        <v>110</v>
      </c>
      <c r="MX48" s="3" t="s">
        <v>111</v>
      </c>
      <c r="MY48" s="20" t="s">
        <v>111</v>
      </c>
      <c r="MZ48" s="13" t="s">
        <v>111</v>
      </c>
      <c r="NA48" s="5" t="s">
        <v>1643</v>
      </c>
      <c r="NB48" s="13" t="s">
        <v>520</v>
      </c>
      <c r="NC48" s="5" t="s">
        <v>1743</v>
      </c>
      <c r="ND48" s="13" t="s">
        <v>110</v>
      </c>
      <c r="NE48" s="3" t="s">
        <v>110</v>
      </c>
      <c r="NF48" s="3" t="s">
        <v>111</v>
      </c>
      <c r="NG48" s="3" t="s">
        <v>111</v>
      </c>
      <c r="NH48" s="3" t="s">
        <v>111</v>
      </c>
      <c r="NI48" s="5" t="s">
        <v>111</v>
      </c>
      <c r="NJ48" s="13" t="s">
        <v>1643</v>
      </c>
      <c r="NK48" s="3"/>
      <c r="NL48" s="3" t="s">
        <v>1643</v>
      </c>
      <c r="NM48" s="3" t="s">
        <v>1643</v>
      </c>
      <c r="NN48" s="3" t="s">
        <v>1643</v>
      </c>
      <c r="NO48" s="3" t="s">
        <v>1643</v>
      </c>
      <c r="NP48" s="3" t="s">
        <v>1643</v>
      </c>
      <c r="NQ48" s="5" t="s">
        <v>1643</v>
      </c>
      <c r="NR48" s="8" t="s">
        <v>1643</v>
      </c>
      <c r="NS48" s="8" t="s">
        <v>1643</v>
      </c>
      <c r="NT48" s="3" t="s">
        <v>1643</v>
      </c>
      <c r="NU48" s="3" t="s">
        <v>1643</v>
      </c>
      <c r="NV48" s="3" t="s">
        <v>1643</v>
      </c>
      <c r="NW48" s="3" t="s">
        <v>1643</v>
      </c>
      <c r="NX48" s="5" t="s">
        <v>1643</v>
      </c>
      <c r="NY48" s="13" t="s">
        <v>1643</v>
      </c>
      <c r="NZ48" s="8" t="s">
        <v>1643</v>
      </c>
      <c r="OA48" s="3" t="s">
        <v>1643</v>
      </c>
      <c r="OB48" s="3" t="s">
        <v>1643</v>
      </c>
      <c r="OC48" s="3" t="s">
        <v>1643</v>
      </c>
      <c r="OD48" s="3" t="s">
        <v>1643</v>
      </c>
      <c r="OE48" s="5" t="s">
        <v>1643</v>
      </c>
      <c r="OF48" s="13" t="s">
        <v>1643</v>
      </c>
      <c r="OG48" s="8" t="s">
        <v>1643</v>
      </c>
      <c r="OH48" s="3" t="s">
        <v>1643</v>
      </c>
      <c r="OI48" s="3" t="s">
        <v>1643</v>
      </c>
      <c r="OJ48" s="3" t="s">
        <v>1643</v>
      </c>
      <c r="OK48" s="3" t="s">
        <v>1643</v>
      </c>
      <c r="OL48" s="20" t="s">
        <v>1643</v>
      </c>
      <c r="OM48" s="13" t="s">
        <v>1643</v>
      </c>
      <c r="ON48" s="3" t="s">
        <v>1643</v>
      </c>
      <c r="OO48" s="3" t="s">
        <v>1643</v>
      </c>
      <c r="OP48" s="3" t="s">
        <v>1643</v>
      </c>
      <c r="OQ48" s="3" t="s">
        <v>1643</v>
      </c>
      <c r="OR48" s="3" t="s">
        <v>1643</v>
      </c>
      <c r="OS48" s="3" t="s">
        <v>1643</v>
      </c>
      <c r="OT48" s="3" t="s">
        <v>1643</v>
      </c>
      <c r="OU48" s="20" t="s">
        <v>1643</v>
      </c>
      <c r="OV48" s="13" t="s">
        <v>110</v>
      </c>
      <c r="OW48" s="3" t="s">
        <v>546</v>
      </c>
      <c r="OX48" s="3" t="s">
        <v>1643</v>
      </c>
      <c r="OY48" s="3" t="s">
        <v>1643</v>
      </c>
      <c r="OZ48" s="3" t="s">
        <v>1643</v>
      </c>
      <c r="PA48" s="5" t="s">
        <v>545</v>
      </c>
      <c r="PB48" s="8" t="s">
        <v>1643</v>
      </c>
      <c r="PC48" s="8" t="s">
        <v>1643</v>
      </c>
      <c r="PD48" s="3" t="s">
        <v>1643</v>
      </c>
      <c r="PE48" s="3" t="s">
        <v>1643</v>
      </c>
      <c r="PF48" s="5" t="s">
        <v>1643</v>
      </c>
      <c r="PG48" s="13" t="s">
        <v>1643</v>
      </c>
      <c r="PH48" s="3" t="s">
        <v>1643</v>
      </c>
      <c r="PI48" s="3" t="s">
        <v>1643</v>
      </c>
      <c r="PJ48" s="3" t="s">
        <v>144</v>
      </c>
      <c r="PK48" s="3" t="s">
        <v>156</v>
      </c>
      <c r="PL48" s="3" t="s">
        <v>1643</v>
      </c>
      <c r="PM48" s="3" t="s">
        <v>1643</v>
      </c>
      <c r="PN48" s="3" t="s">
        <v>1643</v>
      </c>
      <c r="PO48" s="20" t="s">
        <v>1643</v>
      </c>
      <c r="PP48" s="13" t="s">
        <v>111</v>
      </c>
      <c r="PQ48" s="3" t="s">
        <v>1643</v>
      </c>
      <c r="PR48" s="3" t="s">
        <v>1643</v>
      </c>
      <c r="PS48" s="3" t="s">
        <v>1643</v>
      </c>
      <c r="PT48" s="3" t="s">
        <v>1643</v>
      </c>
      <c r="PU48" s="5" t="s">
        <v>1643</v>
      </c>
      <c r="PV48" s="13" t="s">
        <v>1643</v>
      </c>
      <c r="PW48" s="3" t="s">
        <v>1643</v>
      </c>
      <c r="PX48" s="3" t="s">
        <v>1643</v>
      </c>
      <c r="PY48" s="3" t="s">
        <v>1643</v>
      </c>
      <c r="PZ48" s="5" t="s">
        <v>1643</v>
      </c>
      <c r="QA48" s="13" t="s">
        <v>1643</v>
      </c>
      <c r="QB48" s="3" t="s">
        <v>1643</v>
      </c>
      <c r="QC48" s="3" t="s">
        <v>1643</v>
      </c>
      <c r="QD48" s="3" t="s">
        <v>1643</v>
      </c>
      <c r="QE48" s="3" t="s">
        <v>1643</v>
      </c>
      <c r="QF48" s="3" t="s">
        <v>1643</v>
      </c>
      <c r="QG48" s="3" t="s">
        <v>1643</v>
      </c>
      <c r="QH48" s="3" t="s">
        <v>1643</v>
      </c>
      <c r="QI48" s="5" t="s">
        <v>1643</v>
      </c>
      <c r="QJ48" s="13" t="s">
        <v>1643</v>
      </c>
      <c r="QK48" s="3" t="s">
        <v>1643</v>
      </c>
      <c r="QL48" s="3" t="s">
        <v>1643</v>
      </c>
      <c r="QM48" s="3" t="s">
        <v>1643</v>
      </c>
      <c r="QN48" s="3" t="s">
        <v>1643</v>
      </c>
      <c r="QO48" s="3" t="s">
        <v>1643</v>
      </c>
      <c r="QP48" s="20" t="s">
        <v>1643</v>
      </c>
      <c r="QQ48" s="13" t="s">
        <v>1643</v>
      </c>
      <c r="QR48" s="3" t="s">
        <v>1643</v>
      </c>
      <c r="QS48" s="3" t="s">
        <v>1643</v>
      </c>
      <c r="QT48" s="3" t="s">
        <v>1643</v>
      </c>
      <c r="QU48" s="20" t="s">
        <v>1643</v>
      </c>
      <c r="QV48" s="16" t="s">
        <v>110</v>
      </c>
      <c r="QW48" s="13" t="s">
        <v>127</v>
      </c>
      <c r="QX48" s="3" t="s">
        <v>127</v>
      </c>
      <c r="QY48" s="3" t="s">
        <v>127</v>
      </c>
      <c r="QZ48" s="3" t="s">
        <v>127</v>
      </c>
      <c r="RA48" s="3" t="s">
        <v>127</v>
      </c>
      <c r="RB48" s="3" t="s">
        <v>131</v>
      </c>
      <c r="RC48" s="3" t="s">
        <v>127</v>
      </c>
      <c r="RD48" s="3" t="s">
        <v>127</v>
      </c>
      <c r="RE48" s="3" t="s">
        <v>127</v>
      </c>
      <c r="RF48" s="3" t="s">
        <v>127</v>
      </c>
      <c r="RG48" s="3" t="s">
        <v>127</v>
      </c>
      <c r="RH48" s="3" t="s">
        <v>127</v>
      </c>
      <c r="RI48" s="3" t="s">
        <v>127</v>
      </c>
      <c r="RJ48" s="3" t="s">
        <v>127</v>
      </c>
      <c r="RK48" s="3" t="s">
        <v>127</v>
      </c>
      <c r="RL48" s="3" t="s">
        <v>127</v>
      </c>
      <c r="RM48" s="3" t="s">
        <v>127</v>
      </c>
      <c r="RN48" s="3" t="s">
        <v>1643</v>
      </c>
      <c r="RO48" s="3" t="s">
        <v>643</v>
      </c>
      <c r="RP48" s="3" t="s">
        <v>127</v>
      </c>
      <c r="RQ48" s="3" t="s">
        <v>127</v>
      </c>
      <c r="RR48" s="3" t="s">
        <v>127</v>
      </c>
      <c r="RS48" s="3" t="s">
        <v>127</v>
      </c>
      <c r="RT48" s="3" t="s">
        <v>127</v>
      </c>
      <c r="RU48" s="3" t="s">
        <v>127</v>
      </c>
      <c r="RV48" s="3" t="s">
        <v>127</v>
      </c>
      <c r="RW48" s="3" t="s">
        <v>127</v>
      </c>
      <c r="RX48" s="3" t="s">
        <v>127</v>
      </c>
      <c r="RY48" s="3" t="s">
        <v>127</v>
      </c>
      <c r="RZ48" s="3" t="s">
        <v>127</v>
      </c>
      <c r="SA48" s="3" t="s">
        <v>127</v>
      </c>
      <c r="SB48" s="3" t="s">
        <v>127</v>
      </c>
      <c r="SC48" s="3" t="s">
        <v>127</v>
      </c>
      <c r="SD48" s="3" t="s">
        <v>127</v>
      </c>
      <c r="SE48" s="3" t="s">
        <v>127</v>
      </c>
      <c r="SF48" s="3" t="s">
        <v>127</v>
      </c>
      <c r="SG48" s="3" t="s">
        <v>127</v>
      </c>
      <c r="SH48" s="3" t="s">
        <v>129</v>
      </c>
      <c r="SI48" s="3" t="s">
        <v>127</v>
      </c>
      <c r="SJ48" s="3" t="s">
        <v>127</v>
      </c>
      <c r="SK48" s="3" t="s">
        <v>127</v>
      </c>
      <c r="SL48" s="3" t="s">
        <v>130</v>
      </c>
      <c r="SM48" s="3" t="s">
        <v>127</v>
      </c>
      <c r="SN48" s="3" t="s">
        <v>130</v>
      </c>
      <c r="SO48" s="3" t="s">
        <v>130</v>
      </c>
      <c r="SP48" s="20" t="s">
        <v>665</v>
      </c>
      <c r="SQ48" s="13" t="s">
        <v>196</v>
      </c>
      <c r="SR48" s="3" t="s">
        <v>1643</v>
      </c>
      <c r="SS48" s="3" t="s">
        <v>1643</v>
      </c>
      <c r="ST48" s="3" t="s">
        <v>1643</v>
      </c>
      <c r="SU48" s="3" t="s">
        <v>1643</v>
      </c>
      <c r="SV48" s="3" t="s">
        <v>1643</v>
      </c>
      <c r="SW48" s="3" t="s">
        <v>1643</v>
      </c>
      <c r="SX48" s="20" t="s">
        <v>1643</v>
      </c>
      <c r="SY48" s="13" t="s">
        <v>1643</v>
      </c>
      <c r="SZ48" s="3" t="s">
        <v>1643</v>
      </c>
      <c r="TA48" s="3" t="s">
        <v>1643</v>
      </c>
      <c r="TB48" s="3" t="s">
        <v>1643</v>
      </c>
      <c r="TC48" s="3" t="s">
        <v>1643</v>
      </c>
      <c r="TD48" s="3" t="s">
        <v>1643</v>
      </c>
      <c r="TE48" s="20" t="s">
        <v>1643</v>
      </c>
      <c r="TF48" s="13" t="s">
        <v>111</v>
      </c>
      <c r="TG48" s="3" t="s">
        <v>111</v>
      </c>
      <c r="TH48" s="3" t="s">
        <v>111</v>
      </c>
      <c r="TI48" s="3" t="s">
        <v>111</v>
      </c>
      <c r="TJ48" s="3" t="s">
        <v>1643</v>
      </c>
      <c r="TK48" s="3" t="s">
        <v>111</v>
      </c>
      <c r="TL48" s="3" t="s">
        <v>111</v>
      </c>
      <c r="TM48" s="3" t="s">
        <v>111</v>
      </c>
      <c r="TN48" s="3" t="s">
        <v>111</v>
      </c>
      <c r="TO48" s="3" t="s">
        <v>111</v>
      </c>
      <c r="TP48" s="3" t="s">
        <v>111</v>
      </c>
      <c r="TQ48" s="20" t="s">
        <v>1643</v>
      </c>
      <c r="TR48" s="13" t="s">
        <v>1643</v>
      </c>
      <c r="TS48" s="3" t="s">
        <v>1643</v>
      </c>
      <c r="TT48" s="5" t="s">
        <v>1643</v>
      </c>
      <c r="TU48" s="13" t="s">
        <v>1643</v>
      </c>
      <c r="TV48" s="3" t="s">
        <v>1643</v>
      </c>
      <c r="TW48" s="3" t="s">
        <v>1643</v>
      </c>
      <c r="TX48" s="3" t="s">
        <v>1643</v>
      </c>
      <c r="TY48" s="3" t="s">
        <v>1643</v>
      </c>
      <c r="TZ48" s="3" t="s">
        <v>1643</v>
      </c>
      <c r="UA48" s="3" t="s">
        <v>1643</v>
      </c>
      <c r="UB48" s="3" t="s">
        <v>1643</v>
      </c>
      <c r="UC48" s="3" t="s">
        <v>1643</v>
      </c>
      <c r="UD48" s="3" t="s">
        <v>1643</v>
      </c>
      <c r="UE48" s="3" t="s">
        <v>1643</v>
      </c>
      <c r="UF48" s="3" t="s">
        <v>1643</v>
      </c>
      <c r="UG48" s="3" t="s">
        <v>1643</v>
      </c>
      <c r="UH48" s="3" t="s">
        <v>1643</v>
      </c>
      <c r="UI48" s="3" t="s">
        <v>1643</v>
      </c>
      <c r="UJ48" s="5" t="s">
        <v>1643</v>
      </c>
      <c r="UK48" s="13" t="s">
        <v>1643</v>
      </c>
      <c r="UL48" s="3" t="s">
        <v>1643</v>
      </c>
      <c r="UM48" s="3" t="s">
        <v>1643</v>
      </c>
      <c r="UN48" s="3" t="s">
        <v>1643</v>
      </c>
      <c r="UO48" s="3" t="s">
        <v>1643</v>
      </c>
      <c r="UP48" s="3" t="s">
        <v>1643</v>
      </c>
      <c r="UQ48" s="3" t="s">
        <v>1643</v>
      </c>
      <c r="UR48" s="5" t="s">
        <v>1643</v>
      </c>
      <c r="US48" s="13" t="s">
        <v>1643</v>
      </c>
      <c r="UT48" s="3" t="s">
        <v>1643</v>
      </c>
      <c r="UU48" s="3" t="s">
        <v>1643</v>
      </c>
      <c r="UV48" s="3" t="s">
        <v>1643</v>
      </c>
      <c r="UW48" s="3" t="s">
        <v>1643</v>
      </c>
      <c r="UX48" s="3" t="s">
        <v>1643</v>
      </c>
      <c r="UY48" s="3" t="s">
        <v>1643</v>
      </c>
      <c r="UZ48" s="5" t="s">
        <v>1643</v>
      </c>
      <c r="VA48" s="13" t="s">
        <v>1643</v>
      </c>
      <c r="VB48" s="3" t="s">
        <v>1643</v>
      </c>
      <c r="VC48" s="3" t="s">
        <v>1643</v>
      </c>
      <c r="VD48" s="3" t="s">
        <v>1643</v>
      </c>
      <c r="VE48" s="3" t="s">
        <v>1643</v>
      </c>
      <c r="VF48" s="3" t="s">
        <v>1643</v>
      </c>
      <c r="VG48" s="3" t="s">
        <v>1643</v>
      </c>
      <c r="VH48" s="3" t="s">
        <v>1643</v>
      </c>
      <c r="VI48" s="3" t="s">
        <v>1643</v>
      </c>
      <c r="VJ48" s="3" t="s">
        <v>1643</v>
      </c>
      <c r="VK48" s="3" t="s">
        <v>1643</v>
      </c>
      <c r="VL48" s="3" t="s">
        <v>1643</v>
      </c>
      <c r="VM48" s="3" t="s">
        <v>1643</v>
      </c>
      <c r="VN48" s="3" t="s">
        <v>1643</v>
      </c>
      <c r="VO48" s="3" t="s">
        <v>1643</v>
      </c>
      <c r="VP48" s="3" t="s">
        <v>1643</v>
      </c>
      <c r="VQ48" s="3" t="s">
        <v>1643</v>
      </c>
      <c r="VR48" s="3" t="s">
        <v>1643</v>
      </c>
      <c r="VS48" s="3" t="s">
        <v>1643</v>
      </c>
      <c r="VT48" s="3" t="s">
        <v>1643</v>
      </c>
      <c r="VU48" s="3" t="s">
        <v>1643</v>
      </c>
      <c r="VV48" s="3" t="s">
        <v>1643</v>
      </c>
      <c r="VW48" s="3" t="s">
        <v>1643</v>
      </c>
      <c r="VX48" s="3" t="s">
        <v>1643</v>
      </c>
      <c r="VY48" s="3" t="s">
        <v>1643</v>
      </c>
      <c r="VZ48" s="3" t="s">
        <v>1643</v>
      </c>
      <c r="WA48" s="3" t="s">
        <v>1643</v>
      </c>
      <c r="WB48" s="3" t="s">
        <v>1643</v>
      </c>
      <c r="WC48" s="3" t="s">
        <v>1643</v>
      </c>
      <c r="WD48" s="3" t="s">
        <v>1643</v>
      </c>
      <c r="WE48" s="3" t="s">
        <v>1643</v>
      </c>
      <c r="WF48" s="3" t="s">
        <v>1643</v>
      </c>
      <c r="WG48" s="3" t="s">
        <v>1643</v>
      </c>
      <c r="WH48" s="3" t="s">
        <v>1643</v>
      </c>
      <c r="WI48" s="3" t="s">
        <v>1643</v>
      </c>
      <c r="WJ48" s="3" t="s">
        <v>1643</v>
      </c>
      <c r="WK48" s="3" t="s">
        <v>1643</v>
      </c>
      <c r="WL48" s="3" t="s">
        <v>1643</v>
      </c>
      <c r="WM48" s="3" t="s">
        <v>1643</v>
      </c>
      <c r="WN48" s="3" t="s">
        <v>1643</v>
      </c>
      <c r="WO48" s="3" t="s">
        <v>1643</v>
      </c>
      <c r="WP48" s="3" t="s">
        <v>1643</v>
      </c>
      <c r="WQ48" s="3" t="s">
        <v>1643</v>
      </c>
      <c r="WR48" s="3" t="s">
        <v>1643</v>
      </c>
      <c r="WS48" s="3" t="s">
        <v>1643</v>
      </c>
      <c r="WT48" s="3" t="s">
        <v>1643</v>
      </c>
      <c r="WU48" s="3" t="s">
        <v>1643</v>
      </c>
      <c r="WV48" s="3" t="s">
        <v>1643</v>
      </c>
      <c r="WW48" s="3" t="s">
        <v>1643</v>
      </c>
      <c r="WX48" s="3" t="s">
        <v>1643</v>
      </c>
      <c r="WY48" s="3" t="s">
        <v>1643</v>
      </c>
      <c r="WZ48" s="3" t="s">
        <v>1643</v>
      </c>
      <c r="XA48" s="3" t="s">
        <v>1643</v>
      </c>
      <c r="XB48" s="3" t="s">
        <v>1643</v>
      </c>
      <c r="XC48" s="3" t="s">
        <v>1643</v>
      </c>
      <c r="XD48" s="3" t="s">
        <v>1643</v>
      </c>
      <c r="XE48" s="3" t="s">
        <v>1643</v>
      </c>
      <c r="XF48" s="3" t="s">
        <v>1643</v>
      </c>
      <c r="XG48" s="3" t="s">
        <v>1643</v>
      </c>
      <c r="XH48" s="3" t="s">
        <v>1643</v>
      </c>
      <c r="XI48" s="3" t="s">
        <v>1643</v>
      </c>
      <c r="XJ48" s="3" t="s">
        <v>1643</v>
      </c>
      <c r="XK48" s="3" t="s">
        <v>1643</v>
      </c>
      <c r="XL48" s="3" t="s">
        <v>1643</v>
      </c>
      <c r="XM48" s="5" t="s">
        <v>1643</v>
      </c>
      <c r="XN48" s="13" t="s">
        <v>1643</v>
      </c>
      <c r="XO48" s="3" t="s">
        <v>1643</v>
      </c>
      <c r="XP48" s="3" t="s">
        <v>1643</v>
      </c>
      <c r="XQ48" s="3" t="s">
        <v>1643</v>
      </c>
      <c r="XR48" s="3" t="s">
        <v>1643</v>
      </c>
      <c r="XS48" s="3" t="s">
        <v>1643</v>
      </c>
      <c r="XT48" s="5" t="s">
        <v>1643</v>
      </c>
      <c r="XU48" s="13" t="s">
        <v>1643</v>
      </c>
      <c r="XV48" s="3" t="s">
        <v>1643</v>
      </c>
      <c r="XW48" s="3" t="s">
        <v>1643</v>
      </c>
      <c r="XX48" s="3" t="s">
        <v>1643</v>
      </c>
      <c r="XY48" s="3" t="s">
        <v>1643</v>
      </c>
      <c r="XZ48" s="3" t="s">
        <v>1643</v>
      </c>
      <c r="YA48" s="3" t="s">
        <v>1643</v>
      </c>
      <c r="YB48" s="3" t="s">
        <v>1643</v>
      </c>
      <c r="YC48" s="3" t="s">
        <v>1643</v>
      </c>
      <c r="YD48" s="3" t="s">
        <v>1643</v>
      </c>
      <c r="YE48" s="3" t="s">
        <v>1643</v>
      </c>
      <c r="YF48" s="3" t="s">
        <v>1643</v>
      </c>
      <c r="YG48" s="3" t="s">
        <v>1643</v>
      </c>
      <c r="YH48" s="3" t="s">
        <v>1643</v>
      </c>
      <c r="YI48" s="3" t="s">
        <v>1643</v>
      </c>
      <c r="YJ48" s="3" t="s">
        <v>1643</v>
      </c>
      <c r="YK48" s="3" t="s">
        <v>1643</v>
      </c>
      <c r="YL48" s="3" t="s">
        <v>1643</v>
      </c>
      <c r="YM48" s="3" t="s">
        <v>1643</v>
      </c>
      <c r="YN48" s="3" t="s">
        <v>1643</v>
      </c>
      <c r="YO48" s="3" t="s">
        <v>1643</v>
      </c>
      <c r="YP48" s="3" t="s">
        <v>1643</v>
      </c>
      <c r="YQ48" s="3" t="s">
        <v>1643</v>
      </c>
      <c r="YR48" s="3" t="s">
        <v>1643</v>
      </c>
      <c r="YS48" s="3" t="s">
        <v>1643</v>
      </c>
      <c r="YT48" s="3" t="s">
        <v>1643</v>
      </c>
      <c r="YU48" s="3" t="s">
        <v>1643</v>
      </c>
      <c r="YV48" s="3" t="s">
        <v>1643</v>
      </c>
      <c r="YW48" s="3" t="s">
        <v>1643</v>
      </c>
      <c r="YX48" s="3" t="s">
        <v>1643</v>
      </c>
      <c r="YY48" s="3" t="s">
        <v>1643</v>
      </c>
      <c r="YZ48" s="3" t="s">
        <v>1643</v>
      </c>
      <c r="ZA48" s="3" t="s">
        <v>1643</v>
      </c>
      <c r="ZB48" s="3" t="s">
        <v>1643</v>
      </c>
      <c r="ZC48" s="3" t="s">
        <v>1643</v>
      </c>
      <c r="ZD48" s="5" t="s">
        <v>1643</v>
      </c>
      <c r="ZE48" s="13"/>
      <c r="ZF48" s="3"/>
      <c r="ZG48" s="5"/>
      <c r="ZH48" s="18" t="s">
        <v>1643</v>
      </c>
      <c r="ZI48" s="13" t="s">
        <v>1643</v>
      </c>
      <c r="ZJ48" s="3" t="s">
        <v>1643</v>
      </c>
      <c r="ZK48" s="3" t="s">
        <v>1643</v>
      </c>
      <c r="ZL48" s="3" t="s">
        <v>1643</v>
      </c>
      <c r="ZM48" s="3" t="s">
        <v>1643</v>
      </c>
      <c r="ZN48" s="3" t="s">
        <v>1643</v>
      </c>
      <c r="ZO48" s="3" t="s">
        <v>1643</v>
      </c>
      <c r="ZP48" s="3" t="s">
        <v>1643</v>
      </c>
      <c r="ZQ48" s="3" t="s">
        <v>1643</v>
      </c>
      <c r="ZR48" s="5" t="s">
        <v>1643</v>
      </c>
      <c r="ZS48" s="13" t="s">
        <v>1643</v>
      </c>
      <c r="ZT48" s="3" t="s">
        <v>1643</v>
      </c>
      <c r="ZU48" s="3" t="s">
        <v>1643</v>
      </c>
      <c r="ZV48" s="3" t="s">
        <v>1643</v>
      </c>
      <c r="ZW48" s="3" t="s">
        <v>1643</v>
      </c>
      <c r="ZX48" s="3" t="s">
        <v>1643</v>
      </c>
      <c r="ZY48" s="3" t="s">
        <v>1643</v>
      </c>
      <c r="ZZ48" s="3" t="s">
        <v>1643</v>
      </c>
      <c r="AAA48" s="5" t="s">
        <v>1643</v>
      </c>
      <c r="AAB48" s="13" t="s">
        <v>1643</v>
      </c>
      <c r="AAC48" s="5" t="s">
        <v>1643</v>
      </c>
      <c r="AAD48" s="13" t="s">
        <v>1643</v>
      </c>
      <c r="AAE48" s="3" t="s">
        <v>1643</v>
      </c>
      <c r="AAF48" s="3" t="s">
        <v>1643</v>
      </c>
      <c r="AAG48" s="3" t="s">
        <v>1643</v>
      </c>
      <c r="AAH48" s="3" t="s">
        <v>1643</v>
      </c>
      <c r="AAI48" s="3" t="s">
        <v>1643</v>
      </c>
      <c r="AAJ48" s="5" t="s">
        <v>1643</v>
      </c>
      <c r="AAK48" s="13" t="s">
        <v>1643</v>
      </c>
      <c r="AAL48" s="13" t="s">
        <v>1643</v>
      </c>
      <c r="AAM48" s="3" t="s">
        <v>1643</v>
      </c>
      <c r="AAN48" s="3" t="s">
        <v>1643</v>
      </c>
      <c r="AAO48" s="3" t="s">
        <v>1643</v>
      </c>
      <c r="AAP48" s="3" t="s">
        <v>1643</v>
      </c>
      <c r="AAQ48" s="20"/>
      <c r="AAR48" s="5" t="s">
        <v>1643</v>
      </c>
      <c r="AAS48" s="13" t="s">
        <v>1643</v>
      </c>
      <c r="AAT48" s="3" t="s">
        <v>1643</v>
      </c>
      <c r="AAU48" s="3" t="s">
        <v>1643</v>
      </c>
      <c r="AAV48" s="3" t="s">
        <v>1643</v>
      </c>
      <c r="AAW48" s="3" t="s">
        <v>1643</v>
      </c>
      <c r="AAX48" s="3" t="s">
        <v>1643</v>
      </c>
      <c r="AAY48" s="5" t="s">
        <v>1643</v>
      </c>
      <c r="AAZ48" s="13" t="s">
        <v>1643</v>
      </c>
      <c r="ABA48" s="3" t="s">
        <v>1643</v>
      </c>
      <c r="ABB48" s="3" t="s">
        <v>1643</v>
      </c>
      <c r="ABC48" s="3" t="s">
        <v>1643</v>
      </c>
      <c r="ABD48" s="3" t="s">
        <v>1643</v>
      </c>
      <c r="ABE48" s="3" t="s">
        <v>1643</v>
      </c>
      <c r="ABF48" s="5" t="s">
        <v>1643</v>
      </c>
      <c r="ABG48" s="13" t="s">
        <v>1643</v>
      </c>
      <c r="ABH48" s="3" t="s">
        <v>1643</v>
      </c>
      <c r="ABI48" s="3" t="s">
        <v>1643</v>
      </c>
      <c r="ABJ48" s="3" t="s">
        <v>1643</v>
      </c>
      <c r="ABK48" s="3" t="s">
        <v>1643</v>
      </c>
      <c r="ABL48" s="3" t="s">
        <v>1643</v>
      </c>
      <c r="ABM48" s="5" t="s">
        <v>1643</v>
      </c>
      <c r="ABN48" s="13" t="s">
        <v>1643</v>
      </c>
      <c r="ABO48" s="3" t="s">
        <v>1643</v>
      </c>
      <c r="ABP48" s="3" t="s">
        <v>1643</v>
      </c>
      <c r="ABQ48" s="3" t="s">
        <v>1643</v>
      </c>
      <c r="ABR48" s="3" t="s">
        <v>1643</v>
      </c>
      <c r="ABS48" s="3" t="s">
        <v>1643</v>
      </c>
      <c r="ABT48" s="3" t="s">
        <v>1643</v>
      </c>
      <c r="ABU48" s="3" t="s">
        <v>1643</v>
      </c>
      <c r="ABV48" s="5" t="s">
        <v>1643</v>
      </c>
      <c r="ABW48" s="13" t="s">
        <v>1643</v>
      </c>
      <c r="ABX48" s="3" t="s">
        <v>1643</v>
      </c>
      <c r="ABY48" s="3" t="s">
        <v>1643</v>
      </c>
      <c r="ABZ48" s="3" t="s">
        <v>1643</v>
      </c>
      <c r="ACA48" s="3" t="s">
        <v>1643</v>
      </c>
      <c r="ACB48" s="5" t="s">
        <v>1643</v>
      </c>
      <c r="ACC48" s="13" t="s">
        <v>1643</v>
      </c>
      <c r="ACD48" s="3" t="s">
        <v>1643</v>
      </c>
      <c r="ACE48" s="3" t="s">
        <v>1643</v>
      </c>
      <c r="ACF48" s="3" t="s">
        <v>1643</v>
      </c>
      <c r="ACG48" s="5"/>
      <c r="ACH48" s="13" t="s">
        <v>1643</v>
      </c>
      <c r="ACI48" s="3" t="s">
        <v>1643</v>
      </c>
      <c r="ACJ48" s="3" t="s">
        <v>1643</v>
      </c>
      <c r="ACK48" s="3" t="s">
        <v>1643</v>
      </c>
      <c r="ACL48" s="5" t="s">
        <v>1643</v>
      </c>
      <c r="ACM48" s="13" t="s">
        <v>1643</v>
      </c>
      <c r="ACN48" s="3" t="s">
        <v>1643</v>
      </c>
      <c r="ACO48" s="3" t="s">
        <v>1643</v>
      </c>
      <c r="ACP48" s="3" t="s">
        <v>1643</v>
      </c>
      <c r="ACQ48" s="3" t="s">
        <v>1643</v>
      </c>
      <c r="ACR48" s="3" t="s">
        <v>1643</v>
      </c>
      <c r="ACS48" s="3" t="s">
        <v>1643</v>
      </c>
      <c r="ACT48" s="3" t="s">
        <v>1643</v>
      </c>
      <c r="ACU48" s="20" t="s">
        <v>1643</v>
      </c>
      <c r="ACV48" s="13" t="s">
        <v>1643</v>
      </c>
      <c r="ACW48" s="3" t="s">
        <v>1643</v>
      </c>
      <c r="ACX48" s="3" t="s">
        <v>1643</v>
      </c>
      <c r="ACY48" s="3" t="s">
        <v>1643</v>
      </c>
      <c r="ACZ48" s="3" t="s">
        <v>1643</v>
      </c>
      <c r="ADA48" s="5" t="s">
        <v>1643</v>
      </c>
      <c r="ADB48" s="13" t="s">
        <v>1643</v>
      </c>
      <c r="ADC48" s="8" t="s">
        <v>1643</v>
      </c>
      <c r="ADD48" s="3" t="s">
        <v>1643</v>
      </c>
      <c r="ADE48" s="3" t="s">
        <v>1643</v>
      </c>
      <c r="ADF48" s="5" t="s">
        <v>1643</v>
      </c>
      <c r="ADG48" s="13" t="s">
        <v>1643</v>
      </c>
      <c r="ADH48" s="8" t="s">
        <v>1643</v>
      </c>
      <c r="ADI48" s="3" t="s">
        <v>1643</v>
      </c>
      <c r="ADJ48" s="3" t="s">
        <v>1643</v>
      </c>
      <c r="ADK48" s="5" t="s">
        <v>1643</v>
      </c>
      <c r="ADL48" s="13" t="s">
        <v>1643</v>
      </c>
      <c r="ADM48" s="8" t="s">
        <v>1643</v>
      </c>
      <c r="ADN48" s="3" t="s">
        <v>1643</v>
      </c>
      <c r="ADO48" s="3" t="s">
        <v>1643</v>
      </c>
      <c r="ADP48" s="5" t="s">
        <v>1643</v>
      </c>
      <c r="ADQ48" s="13" t="s">
        <v>1643</v>
      </c>
      <c r="ADR48" s="3" t="s">
        <v>1643</v>
      </c>
      <c r="ADS48" s="3" t="s">
        <v>1643</v>
      </c>
      <c r="ADT48" s="3" t="s">
        <v>1643</v>
      </c>
      <c r="ADU48" s="3" t="s">
        <v>1643</v>
      </c>
      <c r="ADV48" s="3" t="s">
        <v>1643</v>
      </c>
      <c r="ADW48" s="3" t="s">
        <v>1643</v>
      </c>
      <c r="ADX48" s="3" t="s">
        <v>1643</v>
      </c>
      <c r="ADY48" s="5" t="s">
        <v>1643</v>
      </c>
      <c r="ADZ48" s="13" t="s">
        <v>1643</v>
      </c>
      <c r="AEA48" s="3" t="s">
        <v>1643</v>
      </c>
      <c r="AEB48" s="3" t="s">
        <v>1643</v>
      </c>
      <c r="AEC48" s="3" t="s">
        <v>1643</v>
      </c>
      <c r="AED48" s="3" t="s">
        <v>1643</v>
      </c>
      <c r="AEE48" s="3" t="s">
        <v>1643</v>
      </c>
      <c r="AEF48" s="5" t="s">
        <v>1643</v>
      </c>
      <c r="AEG48" s="13" t="s">
        <v>1643</v>
      </c>
      <c r="AEH48" s="3" t="s">
        <v>1643</v>
      </c>
      <c r="AEI48" s="3" t="s">
        <v>1643</v>
      </c>
      <c r="AEJ48" s="3" t="s">
        <v>1643</v>
      </c>
      <c r="AEK48" s="5" t="s">
        <v>1643</v>
      </c>
      <c r="AEL48" s="18" t="s">
        <v>1643</v>
      </c>
    </row>
    <row r="49" spans="1:818" ht="101.5" x14ac:dyDescent="0.35">
      <c r="A49" s="1">
        <v>45619.919016203705</v>
      </c>
      <c r="B49" s="2">
        <v>45619.929976851854</v>
      </c>
      <c r="C49" s="4">
        <v>100</v>
      </c>
      <c r="D49" s="4">
        <v>947</v>
      </c>
      <c r="E49" s="3" t="s">
        <v>1677</v>
      </c>
      <c r="F49" s="2">
        <v>45626.930062928244</v>
      </c>
      <c r="G49" s="3" t="s">
        <v>1744</v>
      </c>
      <c r="H49" s="4">
        <v>1</v>
      </c>
      <c r="I49" s="3" t="s">
        <v>1642</v>
      </c>
      <c r="J49" s="3" t="s">
        <v>1642</v>
      </c>
      <c r="K49" s="3" t="s">
        <v>1642</v>
      </c>
      <c r="L49" s="3" t="s">
        <v>1642</v>
      </c>
      <c r="M49" s="3" t="s">
        <v>1642</v>
      </c>
      <c r="N49" s="3" t="s">
        <v>1642</v>
      </c>
      <c r="O49" s="3" t="s">
        <v>111</v>
      </c>
      <c r="P49" s="3" t="s">
        <v>110</v>
      </c>
      <c r="Q49" s="3" t="s">
        <v>7</v>
      </c>
      <c r="R49" s="20" t="s">
        <v>110</v>
      </c>
      <c r="S49" s="127">
        <v>27</v>
      </c>
      <c r="T49" s="124"/>
      <c r="U49" s="3"/>
      <c r="V49" s="3" t="s">
        <v>20</v>
      </c>
      <c r="W49" s="3" t="s">
        <v>110</v>
      </c>
      <c r="X49" s="3" t="s">
        <v>41</v>
      </c>
      <c r="Y49" s="3" t="s">
        <v>75</v>
      </c>
      <c r="Z49" s="3" t="s">
        <v>12</v>
      </c>
      <c r="AA49" s="405">
        <v>620</v>
      </c>
      <c r="AB49" s="3" t="s">
        <v>25</v>
      </c>
      <c r="AC49" s="3" t="s">
        <v>110</v>
      </c>
      <c r="AD49" s="3" t="s">
        <v>1643</v>
      </c>
      <c r="AE49" s="13" t="s">
        <v>1643</v>
      </c>
      <c r="AF49" s="20" t="s">
        <v>1643</v>
      </c>
      <c r="AG49" s="18" t="s">
        <v>1643</v>
      </c>
      <c r="AH49" s="13"/>
      <c r="AI49" s="31"/>
      <c r="AJ49" s="13" t="s">
        <v>1643</v>
      </c>
      <c r="AK49" s="3" t="s">
        <v>1643</v>
      </c>
      <c r="AL49" s="3" t="s">
        <v>1643</v>
      </c>
      <c r="AM49" s="3" t="s">
        <v>1643</v>
      </c>
      <c r="AN49" s="3" t="s">
        <v>1643</v>
      </c>
      <c r="AO49" s="3" t="s">
        <v>1643</v>
      </c>
      <c r="AP49" s="3" t="s">
        <v>1643</v>
      </c>
      <c r="AQ49" s="3" t="s">
        <v>1643</v>
      </c>
      <c r="AR49" s="3" t="s">
        <v>1643</v>
      </c>
      <c r="AS49" s="3" t="s">
        <v>1643</v>
      </c>
      <c r="AT49" s="3" t="s">
        <v>1643</v>
      </c>
      <c r="AU49" s="3" t="s">
        <v>1643</v>
      </c>
      <c r="AV49" s="3" t="s">
        <v>1643</v>
      </c>
      <c r="AW49" s="3" t="s">
        <v>1643</v>
      </c>
      <c r="AX49" s="3" t="s">
        <v>1643</v>
      </c>
      <c r="AY49" s="3" t="s">
        <v>1643</v>
      </c>
      <c r="AZ49" s="3" t="s">
        <v>1643</v>
      </c>
      <c r="BA49" s="3" t="s">
        <v>1643</v>
      </c>
      <c r="BB49" s="3" t="s">
        <v>1643</v>
      </c>
      <c r="BC49" s="3" t="s">
        <v>1643</v>
      </c>
      <c r="BD49" s="3" t="s">
        <v>1643</v>
      </c>
      <c r="BE49" s="3" t="s">
        <v>1643</v>
      </c>
      <c r="BF49" s="3" t="s">
        <v>1643</v>
      </c>
      <c r="BG49" s="3" t="s">
        <v>1643</v>
      </c>
      <c r="BH49" s="3" t="s">
        <v>1643</v>
      </c>
      <c r="BI49" s="3" t="s">
        <v>1643</v>
      </c>
      <c r="BJ49" s="3" t="s">
        <v>1643</v>
      </c>
      <c r="BK49" s="3" t="s">
        <v>1643</v>
      </c>
      <c r="BL49" s="3" t="s">
        <v>1643</v>
      </c>
      <c r="BM49" s="3" t="s">
        <v>1643</v>
      </c>
      <c r="BN49" s="3" t="s">
        <v>1643</v>
      </c>
      <c r="BO49" s="3" t="s">
        <v>1643</v>
      </c>
      <c r="BP49" s="3" t="s">
        <v>1643</v>
      </c>
      <c r="BQ49" s="3" t="s">
        <v>1643</v>
      </c>
      <c r="BR49" s="3" t="s">
        <v>1643</v>
      </c>
      <c r="BS49" s="3" t="s">
        <v>1643</v>
      </c>
      <c r="BT49" s="3" t="s">
        <v>1643</v>
      </c>
      <c r="BU49" s="3" t="s">
        <v>1643</v>
      </c>
      <c r="BV49" s="3" t="s">
        <v>1643</v>
      </c>
      <c r="BW49" s="3" t="s">
        <v>1643</v>
      </c>
      <c r="BX49" s="3" t="s">
        <v>1643</v>
      </c>
      <c r="BY49" s="3" t="s">
        <v>1643</v>
      </c>
      <c r="BZ49" s="20" t="s">
        <v>1643</v>
      </c>
      <c r="CA49" s="8" t="s">
        <v>1643</v>
      </c>
      <c r="CB49" s="3" t="s">
        <v>1643</v>
      </c>
      <c r="CC49" s="3" t="s">
        <v>1643</v>
      </c>
      <c r="CD49" s="3" t="s">
        <v>1643</v>
      </c>
      <c r="CE49" s="3" t="s">
        <v>1643</v>
      </c>
      <c r="CF49" s="3" t="s">
        <v>1643</v>
      </c>
      <c r="CG49" s="3" t="s">
        <v>1643</v>
      </c>
      <c r="CH49" s="3" t="s">
        <v>1643</v>
      </c>
      <c r="CI49" s="3" t="s">
        <v>1643</v>
      </c>
      <c r="CJ49" s="3" t="s">
        <v>1643</v>
      </c>
      <c r="CK49" s="3" t="s">
        <v>1643</v>
      </c>
      <c r="CL49" s="3" t="s">
        <v>1643</v>
      </c>
      <c r="CM49" s="3" t="s">
        <v>1643</v>
      </c>
      <c r="CN49" s="3" t="s">
        <v>1643</v>
      </c>
      <c r="CO49" s="3" t="s">
        <v>1643</v>
      </c>
      <c r="CP49" s="5" t="s">
        <v>1643</v>
      </c>
      <c r="CQ49" s="13" t="s">
        <v>1643</v>
      </c>
      <c r="CR49" s="3" t="s">
        <v>1643</v>
      </c>
      <c r="CS49" s="3" t="s">
        <v>1643</v>
      </c>
      <c r="CT49" s="3" t="s">
        <v>1643</v>
      </c>
      <c r="CU49" s="3" t="s">
        <v>1643</v>
      </c>
      <c r="CV49" s="3" t="s">
        <v>1643</v>
      </c>
      <c r="CW49" s="3" t="s">
        <v>1643</v>
      </c>
      <c r="CX49" s="5" t="s">
        <v>1643</v>
      </c>
      <c r="CY49" s="13" t="s">
        <v>1643</v>
      </c>
      <c r="CZ49" s="3" t="s">
        <v>1643</v>
      </c>
      <c r="DA49" s="3" t="s">
        <v>1643</v>
      </c>
      <c r="DB49" s="3" t="s">
        <v>1643</v>
      </c>
      <c r="DC49" s="3" t="s">
        <v>1643</v>
      </c>
      <c r="DD49" s="3" t="s">
        <v>1643</v>
      </c>
      <c r="DE49" s="3" t="s">
        <v>1643</v>
      </c>
      <c r="DF49" s="5" t="s">
        <v>1643</v>
      </c>
      <c r="DG49" s="13" t="s">
        <v>1643</v>
      </c>
      <c r="DH49" s="3" t="s">
        <v>1643</v>
      </c>
      <c r="DI49" s="3" t="s">
        <v>1643</v>
      </c>
      <c r="DJ49" s="5" t="s">
        <v>1643</v>
      </c>
      <c r="DK49" s="13" t="s">
        <v>1643</v>
      </c>
      <c r="DL49" s="3" t="s">
        <v>1643</v>
      </c>
      <c r="DM49" s="3" t="s">
        <v>1643</v>
      </c>
      <c r="DN49" s="5" t="s">
        <v>1643</v>
      </c>
      <c r="DO49" s="13" t="s">
        <v>1643</v>
      </c>
      <c r="DP49" s="5" t="s">
        <v>1643</v>
      </c>
      <c r="DQ49" s="13" t="s">
        <v>1643</v>
      </c>
      <c r="DR49" s="3" t="s">
        <v>1643</v>
      </c>
      <c r="DS49" s="3" t="s">
        <v>1643</v>
      </c>
      <c r="DT49" s="5" t="s">
        <v>1643</v>
      </c>
      <c r="DU49" s="13" t="s">
        <v>1643</v>
      </c>
      <c r="DV49" s="3" t="s">
        <v>1643</v>
      </c>
      <c r="DW49" s="3" t="s">
        <v>1643</v>
      </c>
      <c r="DX49" s="3" t="s">
        <v>1643</v>
      </c>
      <c r="DY49" s="5" t="s">
        <v>1643</v>
      </c>
      <c r="DZ49" s="13" t="s">
        <v>1643</v>
      </c>
      <c r="EA49" s="3" t="s">
        <v>1643</v>
      </c>
      <c r="EB49" s="3" t="s">
        <v>1643</v>
      </c>
      <c r="EC49" s="3" t="s">
        <v>1643</v>
      </c>
      <c r="ED49" s="3" t="s">
        <v>1643</v>
      </c>
      <c r="EE49" s="3" t="s">
        <v>1643</v>
      </c>
      <c r="EF49" s="5" t="s">
        <v>1643</v>
      </c>
      <c r="EG49" s="13" t="s">
        <v>1643</v>
      </c>
      <c r="EH49" s="3" t="s">
        <v>1643</v>
      </c>
      <c r="EI49" s="3" t="s">
        <v>1643</v>
      </c>
      <c r="EJ49" s="3" t="s">
        <v>1643</v>
      </c>
      <c r="EK49" s="3" t="s">
        <v>1643</v>
      </c>
      <c r="EL49" s="20" t="s">
        <v>1643</v>
      </c>
      <c r="EM49" s="13" t="s">
        <v>1643</v>
      </c>
      <c r="EN49" s="3" t="s">
        <v>1643</v>
      </c>
      <c r="EO49" s="3" t="s">
        <v>1643</v>
      </c>
      <c r="EP49" s="3" t="s">
        <v>1643</v>
      </c>
      <c r="EQ49" s="3" t="s">
        <v>1643</v>
      </c>
      <c r="ER49" s="3" t="s">
        <v>1643</v>
      </c>
      <c r="ES49" s="3" t="s">
        <v>1643</v>
      </c>
      <c r="ET49" s="3" t="s">
        <v>1643</v>
      </c>
      <c r="EU49" s="3" t="s">
        <v>1643</v>
      </c>
      <c r="EV49" s="3" t="s">
        <v>1643</v>
      </c>
      <c r="EW49" s="3" t="s">
        <v>1643</v>
      </c>
      <c r="EX49" s="3" t="s">
        <v>1643</v>
      </c>
      <c r="EY49" s="3" t="s">
        <v>1643</v>
      </c>
      <c r="EZ49" s="5" t="s">
        <v>1643</v>
      </c>
      <c r="FA49" s="8" t="s">
        <v>1643</v>
      </c>
      <c r="FB49" s="3" t="s">
        <v>1643</v>
      </c>
      <c r="FC49" s="3" t="s">
        <v>1643</v>
      </c>
      <c r="FD49" s="3" t="s">
        <v>1643</v>
      </c>
      <c r="FE49" s="3" t="s">
        <v>1643</v>
      </c>
      <c r="FF49" s="3" t="s">
        <v>1643</v>
      </c>
      <c r="FG49" s="3" t="s">
        <v>1643</v>
      </c>
      <c r="FH49" s="3" t="s">
        <v>1643</v>
      </c>
      <c r="FI49" s="5" t="s">
        <v>1643</v>
      </c>
      <c r="FJ49" s="8" t="s">
        <v>1643</v>
      </c>
      <c r="FK49" s="3" t="s">
        <v>1643</v>
      </c>
      <c r="FL49" s="3" t="s">
        <v>1643</v>
      </c>
      <c r="FM49" s="5" t="s">
        <v>1643</v>
      </c>
      <c r="FN49" s="8" t="s">
        <v>1643</v>
      </c>
      <c r="FO49" s="3" t="s">
        <v>1643</v>
      </c>
      <c r="FP49" s="3" t="s">
        <v>1643</v>
      </c>
      <c r="FQ49" s="5" t="s">
        <v>1643</v>
      </c>
      <c r="FR49" s="16" t="s">
        <v>1643</v>
      </c>
      <c r="FS49" s="13" t="s">
        <v>1643</v>
      </c>
      <c r="FT49" s="3" t="s">
        <v>1643</v>
      </c>
      <c r="FU49" s="3" t="s">
        <v>1643</v>
      </c>
      <c r="FV49" s="3" t="s">
        <v>1643</v>
      </c>
      <c r="FW49" s="20" t="s">
        <v>1643</v>
      </c>
      <c r="FX49" s="13" t="s">
        <v>1643</v>
      </c>
      <c r="FY49" s="3" t="s">
        <v>1643</v>
      </c>
      <c r="FZ49" s="3" t="s">
        <v>1643</v>
      </c>
      <c r="GA49" s="3" t="s">
        <v>1643</v>
      </c>
      <c r="GB49" s="3" t="s">
        <v>1643</v>
      </c>
      <c r="GC49" s="3" t="s">
        <v>1643</v>
      </c>
      <c r="GD49" s="3" t="s">
        <v>1643</v>
      </c>
      <c r="GE49" s="3" t="s">
        <v>1643</v>
      </c>
      <c r="GF49" s="3" t="s">
        <v>1643</v>
      </c>
      <c r="GG49" s="3" t="s">
        <v>1643</v>
      </c>
      <c r="GH49" s="20" t="s">
        <v>1643</v>
      </c>
      <c r="GI49" s="18" t="s">
        <v>1643</v>
      </c>
      <c r="GJ49" s="8" t="s">
        <v>1643</v>
      </c>
      <c r="GK49" s="3" t="s">
        <v>1643</v>
      </c>
      <c r="GL49" s="3" t="s">
        <v>1643</v>
      </c>
      <c r="GM49" s="3" t="s">
        <v>1643</v>
      </c>
      <c r="GN49" s="3" t="s">
        <v>1643</v>
      </c>
      <c r="GO49" s="3" t="s">
        <v>1643</v>
      </c>
      <c r="GP49" s="3" t="s">
        <v>1643</v>
      </c>
      <c r="GQ49" s="3" t="s">
        <v>1643</v>
      </c>
      <c r="GR49" s="3" t="s">
        <v>1643</v>
      </c>
      <c r="GS49" s="20" t="s">
        <v>1643</v>
      </c>
      <c r="GT49" s="13" t="s">
        <v>1643</v>
      </c>
      <c r="GU49" s="3" t="s">
        <v>1643</v>
      </c>
      <c r="GV49" s="3" t="s">
        <v>1643</v>
      </c>
      <c r="GW49" s="3" t="s">
        <v>1643</v>
      </c>
      <c r="GX49" s="3" t="s">
        <v>1643</v>
      </c>
      <c r="GY49" s="3" t="s">
        <v>1643</v>
      </c>
      <c r="GZ49" s="3" t="s">
        <v>1643</v>
      </c>
      <c r="HA49" s="3" t="s">
        <v>1643</v>
      </c>
      <c r="HB49" s="3" t="s">
        <v>1643</v>
      </c>
      <c r="HC49" s="3" t="s">
        <v>1643</v>
      </c>
      <c r="HD49" s="3" t="s">
        <v>1643</v>
      </c>
      <c r="HE49" s="3" t="s">
        <v>1643</v>
      </c>
      <c r="HF49" s="3" t="s">
        <v>1643</v>
      </c>
      <c r="HG49" s="3" t="s">
        <v>1643</v>
      </c>
      <c r="HH49" s="3" t="s">
        <v>1643</v>
      </c>
      <c r="HI49" s="5" t="s">
        <v>1643</v>
      </c>
      <c r="HJ49" s="13" t="s">
        <v>1643</v>
      </c>
      <c r="HK49" s="3" t="s">
        <v>1643</v>
      </c>
      <c r="HL49" s="3" t="s">
        <v>1643</v>
      </c>
      <c r="HM49" s="3" t="s">
        <v>1643</v>
      </c>
      <c r="HN49" s="3" t="s">
        <v>1643</v>
      </c>
      <c r="HO49" s="3" t="s">
        <v>1643</v>
      </c>
      <c r="HP49" s="3" t="s">
        <v>1643</v>
      </c>
      <c r="HQ49" s="5" t="s">
        <v>1643</v>
      </c>
      <c r="HR49" s="13" t="s">
        <v>1643</v>
      </c>
      <c r="HS49" s="3" t="s">
        <v>1643</v>
      </c>
      <c r="HT49" s="3" t="s">
        <v>1643</v>
      </c>
      <c r="HU49" s="3" t="s">
        <v>1643</v>
      </c>
      <c r="HV49" s="3" t="s">
        <v>1643</v>
      </c>
      <c r="HW49" s="3" t="s">
        <v>1643</v>
      </c>
      <c r="HX49" s="3" t="s">
        <v>1643</v>
      </c>
      <c r="HY49" s="3" t="s">
        <v>1643</v>
      </c>
      <c r="HZ49" s="3" t="s">
        <v>1643</v>
      </c>
      <c r="IA49" s="3" t="s">
        <v>1643</v>
      </c>
      <c r="IB49" s="5" t="s">
        <v>1643</v>
      </c>
      <c r="IC49" s="13" t="s">
        <v>1643</v>
      </c>
      <c r="ID49" s="3" t="s">
        <v>1643</v>
      </c>
      <c r="IE49" s="3" t="s">
        <v>1643</v>
      </c>
      <c r="IF49" s="3" t="s">
        <v>1643</v>
      </c>
      <c r="IG49" s="3" t="s">
        <v>1643</v>
      </c>
      <c r="IH49" s="3" t="s">
        <v>1643</v>
      </c>
      <c r="II49" s="3" t="s">
        <v>1643</v>
      </c>
      <c r="IJ49" s="3" t="s">
        <v>1643</v>
      </c>
      <c r="IK49" s="3" t="s">
        <v>1643</v>
      </c>
      <c r="IL49" s="3" t="s">
        <v>1643</v>
      </c>
      <c r="IM49" s="3" t="s">
        <v>1643</v>
      </c>
      <c r="IN49" s="3" t="s">
        <v>1643</v>
      </c>
      <c r="IO49" s="3" t="s">
        <v>1643</v>
      </c>
      <c r="IP49" s="3" t="s">
        <v>1643</v>
      </c>
      <c r="IQ49" s="3" t="s">
        <v>1643</v>
      </c>
      <c r="IR49" s="3" t="s">
        <v>1643</v>
      </c>
      <c r="IS49" s="3" t="s">
        <v>1643</v>
      </c>
      <c r="IT49" s="3" t="s">
        <v>1643</v>
      </c>
      <c r="IU49" s="3" t="s">
        <v>1643</v>
      </c>
      <c r="IV49" s="3" t="s">
        <v>1643</v>
      </c>
      <c r="IW49" s="3" t="s">
        <v>1643</v>
      </c>
      <c r="IX49" s="3" t="s">
        <v>1643</v>
      </c>
      <c r="IY49" s="3" t="s">
        <v>1643</v>
      </c>
      <c r="IZ49" s="3" t="s">
        <v>1643</v>
      </c>
      <c r="JA49" s="3" t="s">
        <v>1643</v>
      </c>
      <c r="JB49" s="3" t="s">
        <v>1643</v>
      </c>
      <c r="JC49" s="3" t="s">
        <v>1643</v>
      </c>
      <c r="JD49" s="3" t="s">
        <v>1643</v>
      </c>
      <c r="JE49" s="3" t="s">
        <v>1643</v>
      </c>
      <c r="JF49" s="3" t="s">
        <v>1643</v>
      </c>
      <c r="JG49" s="3" t="s">
        <v>1643</v>
      </c>
      <c r="JH49" s="3" t="s">
        <v>1643</v>
      </c>
      <c r="JI49" s="3" t="s">
        <v>1643</v>
      </c>
      <c r="JJ49" s="3" t="s">
        <v>1643</v>
      </c>
      <c r="JK49" s="3" t="s">
        <v>1643</v>
      </c>
      <c r="JL49" s="3" t="s">
        <v>1643</v>
      </c>
      <c r="JM49" s="3" t="s">
        <v>1643</v>
      </c>
      <c r="JN49" s="3" t="s">
        <v>1643</v>
      </c>
      <c r="JO49" s="3" t="s">
        <v>1643</v>
      </c>
      <c r="JP49" s="3" t="s">
        <v>1643</v>
      </c>
      <c r="JQ49" s="3" t="s">
        <v>1643</v>
      </c>
      <c r="JR49" s="3" t="s">
        <v>1643</v>
      </c>
      <c r="JS49" s="3" t="s">
        <v>1643</v>
      </c>
      <c r="JT49" s="3" t="s">
        <v>1643</v>
      </c>
      <c r="JU49" s="3" t="s">
        <v>1643</v>
      </c>
      <c r="JV49" s="3" t="s">
        <v>1643</v>
      </c>
      <c r="JW49" s="3" t="s">
        <v>1643</v>
      </c>
      <c r="JX49" s="3" t="s">
        <v>1643</v>
      </c>
      <c r="JY49" s="3" t="s">
        <v>1643</v>
      </c>
      <c r="JZ49" s="3" t="s">
        <v>1643</v>
      </c>
      <c r="KA49" s="3" t="s">
        <v>1643</v>
      </c>
      <c r="KB49" s="3" t="s">
        <v>1643</v>
      </c>
      <c r="KC49" s="3" t="s">
        <v>1643</v>
      </c>
      <c r="KD49" s="3" t="s">
        <v>1643</v>
      </c>
      <c r="KE49" s="3" t="s">
        <v>1643</v>
      </c>
      <c r="KF49" s="3" t="s">
        <v>1643</v>
      </c>
      <c r="KG49" s="3" t="s">
        <v>1643</v>
      </c>
      <c r="KH49" s="3" t="s">
        <v>1643</v>
      </c>
      <c r="KI49" s="3" t="s">
        <v>1643</v>
      </c>
      <c r="KJ49" s="3" t="s">
        <v>1643</v>
      </c>
      <c r="KK49" s="3" t="s">
        <v>1643</v>
      </c>
      <c r="KL49" s="3" t="s">
        <v>1643</v>
      </c>
      <c r="KM49" s="3" t="s">
        <v>1643</v>
      </c>
      <c r="KN49" s="3" t="s">
        <v>1643</v>
      </c>
      <c r="KO49" s="5" t="s">
        <v>1643</v>
      </c>
      <c r="KP49" s="8" t="s">
        <v>1643</v>
      </c>
      <c r="KQ49" s="3" t="s">
        <v>1643</v>
      </c>
      <c r="KR49" s="3" t="s">
        <v>1643</v>
      </c>
      <c r="KS49" s="3" t="s">
        <v>1643</v>
      </c>
      <c r="KT49" s="3" t="s">
        <v>1643</v>
      </c>
      <c r="KU49" s="3" t="s">
        <v>1643</v>
      </c>
      <c r="KV49" s="20" t="s">
        <v>1643</v>
      </c>
      <c r="KW49" s="13" t="s">
        <v>1643</v>
      </c>
      <c r="KX49" s="3" t="s">
        <v>1643</v>
      </c>
      <c r="KY49" s="3" t="s">
        <v>1643</v>
      </c>
      <c r="KZ49" s="3" t="s">
        <v>1643</v>
      </c>
      <c r="LA49" s="3" t="s">
        <v>1643</v>
      </c>
      <c r="LB49" s="3" t="s">
        <v>1643</v>
      </c>
      <c r="LC49" s="3" t="s">
        <v>1643</v>
      </c>
      <c r="LD49" s="3" t="s">
        <v>1643</v>
      </c>
      <c r="LE49" s="3" t="s">
        <v>1643</v>
      </c>
      <c r="LF49" s="3" t="s">
        <v>1643</v>
      </c>
      <c r="LG49" s="3" t="s">
        <v>1643</v>
      </c>
      <c r="LH49" s="3" t="s">
        <v>1643</v>
      </c>
      <c r="LI49" s="3" t="s">
        <v>1643</v>
      </c>
      <c r="LJ49" s="3" t="s">
        <v>1643</v>
      </c>
      <c r="LK49" s="3" t="s">
        <v>1643</v>
      </c>
      <c r="LL49" s="3" t="s">
        <v>1643</v>
      </c>
      <c r="LM49" s="3" t="s">
        <v>1643</v>
      </c>
      <c r="LN49" s="3" t="s">
        <v>1643</v>
      </c>
      <c r="LO49" s="3" t="s">
        <v>1643</v>
      </c>
      <c r="LP49" s="3" t="s">
        <v>1643</v>
      </c>
      <c r="LQ49" s="3" t="s">
        <v>1643</v>
      </c>
      <c r="LR49" s="3" t="s">
        <v>1643</v>
      </c>
      <c r="LS49" s="3" t="s">
        <v>1643</v>
      </c>
      <c r="LT49" s="3" t="s">
        <v>1643</v>
      </c>
      <c r="LU49" s="3" t="s">
        <v>1643</v>
      </c>
      <c r="LV49" s="3" t="s">
        <v>1643</v>
      </c>
      <c r="LW49" s="3" t="s">
        <v>1643</v>
      </c>
      <c r="LX49" s="3" t="s">
        <v>1643</v>
      </c>
      <c r="LY49" s="3" t="s">
        <v>1643</v>
      </c>
      <c r="LZ49" s="3" t="s">
        <v>1643</v>
      </c>
      <c r="MA49" s="3" t="s">
        <v>1643</v>
      </c>
      <c r="MB49" s="3" t="s">
        <v>1643</v>
      </c>
      <c r="MC49" s="3" t="s">
        <v>1643</v>
      </c>
      <c r="MD49" s="3" t="s">
        <v>1643</v>
      </c>
      <c r="ME49" s="3" t="s">
        <v>1643</v>
      </c>
      <c r="MF49" s="20" t="s">
        <v>1643</v>
      </c>
      <c r="MG49" s="13"/>
      <c r="MH49" s="3"/>
      <c r="MI49" s="5"/>
      <c r="MJ49" s="18" t="s">
        <v>1643</v>
      </c>
      <c r="MK49" s="13" t="s">
        <v>1643</v>
      </c>
      <c r="ML49" s="3" t="s">
        <v>1643</v>
      </c>
      <c r="MM49" s="3" t="s">
        <v>1643</v>
      </c>
      <c r="MN49" s="3" t="s">
        <v>1643</v>
      </c>
      <c r="MO49" s="3" t="s">
        <v>1643</v>
      </c>
      <c r="MP49" s="3" t="s">
        <v>1643</v>
      </c>
      <c r="MQ49" s="3" t="s">
        <v>1643</v>
      </c>
      <c r="MR49" s="3" t="s">
        <v>1643</v>
      </c>
      <c r="MS49" s="3" t="s">
        <v>1643</v>
      </c>
      <c r="MT49" s="5" t="s">
        <v>1643</v>
      </c>
      <c r="MU49" s="8" t="s">
        <v>1643</v>
      </c>
      <c r="MV49" s="3" t="s">
        <v>1643</v>
      </c>
      <c r="MW49" s="3" t="s">
        <v>1643</v>
      </c>
      <c r="MX49" s="3" t="s">
        <v>1643</v>
      </c>
      <c r="MY49" s="20" t="s">
        <v>1643</v>
      </c>
      <c r="MZ49" s="13" t="s">
        <v>1643</v>
      </c>
      <c r="NA49" s="5" t="s">
        <v>1643</v>
      </c>
      <c r="NB49" s="13" t="s">
        <v>1643</v>
      </c>
      <c r="NC49" s="5" t="s">
        <v>1643</v>
      </c>
      <c r="ND49" s="13" t="s">
        <v>1643</v>
      </c>
      <c r="NE49" s="3" t="s">
        <v>1643</v>
      </c>
      <c r="NF49" s="3" t="s">
        <v>1643</v>
      </c>
      <c r="NG49" s="3" t="s">
        <v>1643</v>
      </c>
      <c r="NH49" s="3" t="s">
        <v>1643</v>
      </c>
      <c r="NI49" s="5" t="s">
        <v>1643</v>
      </c>
      <c r="NJ49" s="13" t="s">
        <v>1643</v>
      </c>
      <c r="NK49" s="3"/>
      <c r="NL49" s="3" t="s">
        <v>1643</v>
      </c>
      <c r="NM49" s="3" t="s">
        <v>1643</v>
      </c>
      <c r="NN49" s="3" t="s">
        <v>1643</v>
      </c>
      <c r="NO49" s="3" t="s">
        <v>1643</v>
      </c>
      <c r="NP49" s="3" t="s">
        <v>1643</v>
      </c>
      <c r="NQ49" s="5" t="s">
        <v>1643</v>
      </c>
      <c r="NR49" s="8" t="s">
        <v>1643</v>
      </c>
      <c r="NS49" s="8" t="s">
        <v>1643</v>
      </c>
      <c r="NT49" s="3" t="s">
        <v>1643</v>
      </c>
      <c r="NU49" s="3" t="s">
        <v>1643</v>
      </c>
      <c r="NV49" s="3" t="s">
        <v>1643</v>
      </c>
      <c r="NW49" s="3" t="s">
        <v>1643</v>
      </c>
      <c r="NX49" s="5" t="s">
        <v>1643</v>
      </c>
      <c r="NY49" s="13" t="s">
        <v>1643</v>
      </c>
      <c r="NZ49" s="8" t="s">
        <v>1643</v>
      </c>
      <c r="OA49" s="3" t="s">
        <v>1643</v>
      </c>
      <c r="OB49" s="3" t="s">
        <v>1643</v>
      </c>
      <c r="OC49" s="3" t="s">
        <v>1643</v>
      </c>
      <c r="OD49" s="3" t="s">
        <v>1643</v>
      </c>
      <c r="OE49" s="5" t="s">
        <v>1643</v>
      </c>
      <c r="OF49" s="13" t="s">
        <v>1643</v>
      </c>
      <c r="OG49" s="8" t="s">
        <v>1643</v>
      </c>
      <c r="OH49" s="3" t="s">
        <v>1643</v>
      </c>
      <c r="OI49" s="3" t="s">
        <v>1643</v>
      </c>
      <c r="OJ49" s="3" t="s">
        <v>1643</v>
      </c>
      <c r="OK49" s="3" t="s">
        <v>1643</v>
      </c>
      <c r="OL49" s="20" t="s">
        <v>1643</v>
      </c>
      <c r="OM49" s="13" t="s">
        <v>1643</v>
      </c>
      <c r="ON49" s="3" t="s">
        <v>1643</v>
      </c>
      <c r="OO49" s="3" t="s">
        <v>1643</v>
      </c>
      <c r="OP49" s="3" t="s">
        <v>1643</v>
      </c>
      <c r="OQ49" s="3" t="s">
        <v>1643</v>
      </c>
      <c r="OR49" s="3" t="s">
        <v>1643</v>
      </c>
      <c r="OS49" s="3" t="s">
        <v>1643</v>
      </c>
      <c r="OT49" s="3" t="s">
        <v>1643</v>
      </c>
      <c r="OU49" s="20" t="s">
        <v>1643</v>
      </c>
      <c r="OV49" s="13" t="s">
        <v>1643</v>
      </c>
      <c r="OW49" s="3"/>
      <c r="OX49" s="3" t="s">
        <v>1643</v>
      </c>
      <c r="OY49" s="3" t="s">
        <v>1643</v>
      </c>
      <c r="OZ49" s="3" t="s">
        <v>1643</v>
      </c>
      <c r="PA49" s="5" t="s">
        <v>1643</v>
      </c>
      <c r="PB49" s="8" t="s">
        <v>1643</v>
      </c>
      <c r="PC49" s="8" t="s">
        <v>1643</v>
      </c>
      <c r="PD49" s="3" t="s">
        <v>1643</v>
      </c>
      <c r="PE49" s="3" t="s">
        <v>1643</v>
      </c>
      <c r="PF49" s="5" t="s">
        <v>1643</v>
      </c>
      <c r="PG49" s="13" t="s">
        <v>1643</v>
      </c>
      <c r="PH49" s="3" t="s">
        <v>1643</v>
      </c>
      <c r="PI49" s="3" t="s">
        <v>1643</v>
      </c>
      <c r="PJ49" s="3" t="s">
        <v>1643</v>
      </c>
      <c r="PK49" s="3" t="s">
        <v>1643</v>
      </c>
      <c r="PL49" s="3" t="s">
        <v>1643</v>
      </c>
      <c r="PM49" s="3" t="s">
        <v>1643</v>
      </c>
      <c r="PN49" s="3" t="s">
        <v>1643</v>
      </c>
      <c r="PO49" s="20" t="s">
        <v>1643</v>
      </c>
      <c r="PP49" s="13" t="s">
        <v>1643</v>
      </c>
      <c r="PQ49" s="3" t="s">
        <v>1643</v>
      </c>
      <c r="PR49" s="3" t="s">
        <v>1643</v>
      </c>
      <c r="PS49" s="3" t="s">
        <v>1643</v>
      </c>
      <c r="PT49" s="3" t="s">
        <v>1643</v>
      </c>
      <c r="PU49" s="5" t="s">
        <v>1643</v>
      </c>
      <c r="PV49" s="13" t="s">
        <v>1643</v>
      </c>
      <c r="PW49" s="3" t="s">
        <v>1643</v>
      </c>
      <c r="PX49" s="3" t="s">
        <v>1643</v>
      </c>
      <c r="PY49" s="3" t="s">
        <v>1643</v>
      </c>
      <c r="PZ49" s="5" t="s">
        <v>1643</v>
      </c>
      <c r="QA49" s="13" t="s">
        <v>1643</v>
      </c>
      <c r="QB49" s="3" t="s">
        <v>1643</v>
      </c>
      <c r="QC49" s="3" t="s">
        <v>1643</v>
      </c>
      <c r="QD49" s="3" t="s">
        <v>1643</v>
      </c>
      <c r="QE49" s="3" t="s">
        <v>1643</v>
      </c>
      <c r="QF49" s="3" t="s">
        <v>1643</v>
      </c>
      <c r="QG49" s="3" t="s">
        <v>1643</v>
      </c>
      <c r="QH49" s="3" t="s">
        <v>1643</v>
      </c>
      <c r="QI49" s="5" t="s">
        <v>1643</v>
      </c>
      <c r="QJ49" s="13" t="s">
        <v>1643</v>
      </c>
      <c r="QK49" s="3" t="s">
        <v>1643</v>
      </c>
      <c r="QL49" s="3" t="s">
        <v>1643</v>
      </c>
      <c r="QM49" s="3" t="s">
        <v>1643</v>
      </c>
      <c r="QN49" s="3" t="s">
        <v>1643</v>
      </c>
      <c r="QO49" s="3" t="s">
        <v>1643</v>
      </c>
      <c r="QP49" s="20" t="s">
        <v>1643</v>
      </c>
      <c r="QQ49" s="13" t="s">
        <v>1643</v>
      </c>
      <c r="QR49" s="3" t="s">
        <v>1643</v>
      </c>
      <c r="QS49" s="3" t="s">
        <v>1643</v>
      </c>
      <c r="QT49" s="3" t="s">
        <v>1643</v>
      </c>
      <c r="QU49" s="20" t="s">
        <v>1643</v>
      </c>
      <c r="QV49" s="16" t="s">
        <v>1643</v>
      </c>
      <c r="QW49" s="13" t="s">
        <v>1643</v>
      </c>
      <c r="QX49" s="3" t="s">
        <v>1643</v>
      </c>
      <c r="QY49" s="3" t="s">
        <v>1643</v>
      </c>
      <c r="QZ49" s="3" t="s">
        <v>1643</v>
      </c>
      <c r="RA49" s="3" t="s">
        <v>1643</v>
      </c>
      <c r="RB49" s="3" t="s">
        <v>1643</v>
      </c>
      <c r="RC49" s="3" t="s">
        <v>1643</v>
      </c>
      <c r="RD49" s="3" t="s">
        <v>1643</v>
      </c>
      <c r="RE49" s="3" t="s">
        <v>1643</v>
      </c>
      <c r="RF49" s="3" t="s">
        <v>1643</v>
      </c>
      <c r="RG49" s="3" t="s">
        <v>1643</v>
      </c>
      <c r="RH49" s="3" t="s">
        <v>1643</v>
      </c>
      <c r="RI49" s="3" t="s">
        <v>1643</v>
      </c>
      <c r="RJ49" s="3" t="s">
        <v>1643</v>
      </c>
      <c r="RK49" s="3" t="s">
        <v>1643</v>
      </c>
      <c r="RL49" s="3" t="s">
        <v>1643</v>
      </c>
      <c r="RM49" s="3" t="s">
        <v>1643</v>
      </c>
      <c r="RN49" s="3" t="s">
        <v>1643</v>
      </c>
      <c r="RO49" s="3" t="s">
        <v>1643</v>
      </c>
      <c r="RP49" s="3" t="s">
        <v>1643</v>
      </c>
      <c r="RQ49" s="3" t="s">
        <v>1643</v>
      </c>
      <c r="RR49" s="3" t="s">
        <v>1643</v>
      </c>
      <c r="RS49" s="3" t="s">
        <v>1643</v>
      </c>
      <c r="RT49" s="3" t="s">
        <v>1643</v>
      </c>
      <c r="RU49" s="3" t="s">
        <v>1643</v>
      </c>
      <c r="RV49" s="3" t="s">
        <v>1643</v>
      </c>
      <c r="RW49" s="3" t="s">
        <v>1643</v>
      </c>
      <c r="RX49" s="3" t="s">
        <v>1643</v>
      </c>
      <c r="RY49" s="3" t="s">
        <v>1643</v>
      </c>
      <c r="RZ49" s="3" t="s">
        <v>1643</v>
      </c>
      <c r="SA49" s="3" t="s">
        <v>1643</v>
      </c>
      <c r="SB49" s="3" t="s">
        <v>1643</v>
      </c>
      <c r="SC49" s="3" t="s">
        <v>1643</v>
      </c>
      <c r="SD49" s="3" t="s">
        <v>1643</v>
      </c>
      <c r="SE49" s="3" t="s">
        <v>1643</v>
      </c>
      <c r="SF49" s="3" t="s">
        <v>1643</v>
      </c>
      <c r="SG49" s="3" t="s">
        <v>1643</v>
      </c>
      <c r="SH49" s="3" t="s">
        <v>1643</v>
      </c>
      <c r="SI49" s="3" t="s">
        <v>1643</v>
      </c>
      <c r="SJ49" s="3" t="s">
        <v>1643</v>
      </c>
      <c r="SK49" s="3" t="s">
        <v>1643</v>
      </c>
      <c r="SL49" s="3" t="s">
        <v>1643</v>
      </c>
      <c r="SM49" s="3" t="s">
        <v>1643</v>
      </c>
      <c r="SN49" s="3" t="s">
        <v>1643</v>
      </c>
      <c r="SO49" s="3" t="s">
        <v>1643</v>
      </c>
      <c r="SP49" s="20" t="s">
        <v>1643</v>
      </c>
      <c r="SQ49" s="13" t="s">
        <v>1643</v>
      </c>
      <c r="SR49" s="3" t="s">
        <v>1643</v>
      </c>
      <c r="SS49" s="3" t="s">
        <v>1643</v>
      </c>
      <c r="ST49" s="3" t="s">
        <v>1643</v>
      </c>
      <c r="SU49" s="3" t="s">
        <v>1643</v>
      </c>
      <c r="SV49" s="3" t="s">
        <v>1643</v>
      </c>
      <c r="SW49" s="3" t="s">
        <v>1643</v>
      </c>
      <c r="SX49" s="20" t="s">
        <v>1643</v>
      </c>
      <c r="SY49" s="13" t="s">
        <v>1643</v>
      </c>
      <c r="SZ49" s="3" t="s">
        <v>1643</v>
      </c>
      <c r="TA49" s="3" t="s">
        <v>1643</v>
      </c>
      <c r="TB49" s="3" t="s">
        <v>1643</v>
      </c>
      <c r="TC49" s="3" t="s">
        <v>1643</v>
      </c>
      <c r="TD49" s="3" t="s">
        <v>1643</v>
      </c>
      <c r="TE49" s="20" t="s">
        <v>1643</v>
      </c>
      <c r="TF49" s="13" t="s">
        <v>1643</v>
      </c>
      <c r="TG49" s="3" t="s">
        <v>1643</v>
      </c>
      <c r="TH49" s="3" t="s">
        <v>1643</v>
      </c>
      <c r="TI49" s="3" t="s">
        <v>1643</v>
      </c>
      <c r="TJ49" s="3" t="s">
        <v>1643</v>
      </c>
      <c r="TK49" s="3" t="s">
        <v>1643</v>
      </c>
      <c r="TL49" s="3" t="s">
        <v>1643</v>
      </c>
      <c r="TM49" s="3" t="s">
        <v>1643</v>
      </c>
      <c r="TN49" s="3" t="s">
        <v>1643</v>
      </c>
      <c r="TO49" s="3" t="s">
        <v>1643</v>
      </c>
      <c r="TP49" s="3" t="s">
        <v>1643</v>
      </c>
      <c r="TQ49" s="20" t="s">
        <v>1643</v>
      </c>
      <c r="TR49" s="13" t="s">
        <v>110</v>
      </c>
      <c r="TS49" s="3" t="s">
        <v>1643</v>
      </c>
      <c r="TT49" s="5" t="s">
        <v>110</v>
      </c>
      <c r="TU49" s="13" t="s">
        <v>127</v>
      </c>
      <c r="TV49" s="3" t="s">
        <v>129</v>
      </c>
      <c r="TW49" s="3" t="s">
        <v>127</v>
      </c>
      <c r="TX49" s="3" t="s">
        <v>127</v>
      </c>
      <c r="TY49" s="3" t="s">
        <v>129</v>
      </c>
      <c r="TZ49" s="3" t="s">
        <v>129</v>
      </c>
      <c r="UA49" s="3" t="s">
        <v>127</v>
      </c>
      <c r="UB49" s="3" t="s">
        <v>127</v>
      </c>
      <c r="UC49" s="3" t="s">
        <v>127</v>
      </c>
      <c r="UD49" s="3" t="s">
        <v>127</v>
      </c>
      <c r="UE49" s="3" t="s">
        <v>132</v>
      </c>
      <c r="UF49" s="3" t="s">
        <v>131</v>
      </c>
      <c r="UG49" s="3" t="s">
        <v>131</v>
      </c>
      <c r="UH49" s="3" t="s">
        <v>127</v>
      </c>
      <c r="UI49" s="3" t="s">
        <v>127</v>
      </c>
      <c r="UJ49" s="5" t="s">
        <v>1643</v>
      </c>
      <c r="UK49" s="13" t="s">
        <v>1643</v>
      </c>
      <c r="UL49" s="3" t="s">
        <v>198</v>
      </c>
      <c r="UM49" s="3" t="s">
        <v>1643</v>
      </c>
      <c r="UN49" s="3" t="s">
        <v>1643</v>
      </c>
      <c r="UO49" s="3" t="s">
        <v>1643</v>
      </c>
      <c r="UP49" s="3" t="s">
        <v>207</v>
      </c>
      <c r="UQ49" s="3" t="s">
        <v>1643</v>
      </c>
      <c r="UR49" s="5" t="s">
        <v>1643</v>
      </c>
      <c r="US49" s="13" t="s">
        <v>1643</v>
      </c>
      <c r="UT49" s="3" t="s">
        <v>232</v>
      </c>
      <c r="UU49" s="3" t="s">
        <v>1643</v>
      </c>
      <c r="UV49" s="3" t="s">
        <v>1643</v>
      </c>
      <c r="UW49" s="3" t="s">
        <v>1643</v>
      </c>
      <c r="UX49" s="3" t="s">
        <v>1643</v>
      </c>
      <c r="UY49" s="3" t="s">
        <v>1643</v>
      </c>
      <c r="UZ49" s="5" t="s">
        <v>1643</v>
      </c>
      <c r="VA49" s="13" t="s">
        <v>127</v>
      </c>
      <c r="VB49" s="3" t="s">
        <v>127</v>
      </c>
      <c r="VC49" s="3" t="s">
        <v>127</v>
      </c>
      <c r="VD49" s="3" t="s">
        <v>132</v>
      </c>
      <c r="VE49" s="3" t="s">
        <v>127</v>
      </c>
      <c r="VF49" s="3" t="s">
        <v>127</v>
      </c>
      <c r="VG49" s="3" t="s">
        <v>132</v>
      </c>
      <c r="VH49" s="3" t="s">
        <v>127</v>
      </c>
      <c r="VI49" s="3" t="s">
        <v>132</v>
      </c>
      <c r="VJ49" s="3" t="s">
        <v>127</v>
      </c>
      <c r="VK49" s="3" t="s">
        <v>127</v>
      </c>
      <c r="VL49" s="3" t="s">
        <v>127</v>
      </c>
      <c r="VM49" s="3" t="s">
        <v>127</v>
      </c>
      <c r="VN49" s="3" t="s">
        <v>127</v>
      </c>
      <c r="VO49" s="3" t="s">
        <v>127</v>
      </c>
      <c r="VP49" s="3" t="s">
        <v>127</v>
      </c>
      <c r="VQ49" s="3" t="s">
        <v>131</v>
      </c>
      <c r="VR49" s="3" t="s">
        <v>127</v>
      </c>
      <c r="VS49" s="3" t="s">
        <v>127</v>
      </c>
      <c r="VT49" s="3" t="s">
        <v>131</v>
      </c>
      <c r="VU49" s="3" t="s">
        <v>132</v>
      </c>
      <c r="VV49" s="3" t="s">
        <v>132</v>
      </c>
      <c r="VW49" s="3" t="s">
        <v>132</v>
      </c>
      <c r="VX49" s="3" t="s">
        <v>132</v>
      </c>
      <c r="VY49" s="3" t="s">
        <v>132</v>
      </c>
      <c r="VZ49" s="3" t="s">
        <v>132</v>
      </c>
      <c r="WA49" s="3" t="s">
        <v>132</v>
      </c>
      <c r="WB49" s="3" t="s">
        <v>127</v>
      </c>
      <c r="WC49" s="3" t="s">
        <v>130</v>
      </c>
      <c r="WD49" s="3" t="s">
        <v>127</v>
      </c>
      <c r="WE49" s="3" t="s">
        <v>131</v>
      </c>
      <c r="WF49" s="3" t="s">
        <v>127</v>
      </c>
      <c r="WG49" s="3" t="s">
        <v>127</v>
      </c>
      <c r="WH49" s="3" t="s">
        <v>127</v>
      </c>
      <c r="WI49" s="3" t="s">
        <v>131</v>
      </c>
      <c r="WJ49" s="3" t="s">
        <v>131</v>
      </c>
      <c r="WK49" s="3" t="s">
        <v>127</v>
      </c>
      <c r="WL49" s="3" t="s">
        <v>131</v>
      </c>
      <c r="WM49" s="3" t="s">
        <v>131</v>
      </c>
      <c r="WN49" s="3" t="s">
        <v>131</v>
      </c>
      <c r="WO49" s="3" t="s">
        <v>131</v>
      </c>
      <c r="WP49" s="3" t="s">
        <v>132</v>
      </c>
      <c r="WQ49" s="3" t="s">
        <v>132</v>
      </c>
      <c r="WR49" s="3" t="s">
        <v>127</v>
      </c>
      <c r="WS49" s="3" t="s">
        <v>127</v>
      </c>
      <c r="WT49" s="3" t="s">
        <v>127</v>
      </c>
      <c r="WU49" s="3" t="s">
        <v>127</v>
      </c>
      <c r="WV49" s="3" t="s">
        <v>127</v>
      </c>
      <c r="WW49" s="3" t="s">
        <v>127</v>
      </c>
      <c r="WX49" s="3" t="s">
        <v>127</v>
      </c>
      <c r="WY49" s="3" t="s">
        <v>129</v>
      </c>
      <c r="WZ49" s="3" t="s">
        <v>132</v>
      </c>
      <c r="XA49" s="3" t="s">
        <v>132</v>
      </c>
      <c r="XB49" s="3" t="s">
        <v>132</v>
      </c>
      <c r="XC49" s="3" t="s">
        <v>131</v>
      </c>
      <c r="XD49" s="3" t="s">
        <v>129</v>
      </c>
      <c r="XE49" s="3" t="s">
        <v>131</v>
      </c>
      <c r="XF49" s="3" t="s">
        <v>130</v>
      </c>
      <c r="XG49" s="3" t="s">
        <v>127</v>
      </c>
      <c r="XH49" s="3" t="s">
        <v>127</v>
      </c>
      <c r="XI49" s="3" t="s">
        <v>129</v>
      </c>
      <c r="XJ49" s="3" t="s">
        <v>127</v>
      </c>
      <c r="XK49" s="3" t="s">
        <v>127</v>
      </c>
      <c r="XL49" s="3" t="s">
        <v>127</v>
      </c>
      <c r="XM49" s="5" t="s">
        <v>1643</v>
      </c>
      <c r="XN49" s="13" t="s">
        <v>1643</v>
      </c>
      <c r="XO49" s="3" t="s">
        <v>354</v>
      </c>
      <c r="XP49" s="3" t="s">
        <v>355</v>
      </c>
      <c r="XQ49" s="3" t="s">
        <v>1643</v>
      </c>
      <c r="XR49" s="3" t="s">
        <v>1643</v>
      </c>
      <c r="XS49" s="3" t="s">
        <v>111</v>
      </c>
      <c r="XT49" s="5" t="s">
        <v>1643</v>
      </c>
      <c r="XU49" s="13" t="s">
        <v>111</v>
      </c>
      <c r="XV49" s="3" t="s">
        <v>1643</v>
      </c>
      <c r="XW49" s="3" t="s">
        <v>1643</v>
      </c>
      <c r="XX49" s="3" t="s">
        <v>111</v>
      </c>
      <c r="XY49" s="3" t="s">
        <v>1643</v>
      </c>
      <c r="XZ49" s="3" t="s">
        <v>1643</v>
      </c>
      <c r="YA49" s="3" t="s">
        <v>111</v>
      </c>
      <c r="YB49" s="3" t="s">
        <v>1643</v>
      </c>
      <c r="YC49" s="3" t="s">
        <v>1643</v>
      </c>
      <c r="YD49" s="3" t="s">
        <v>111</v>
      </c>
      <c r="YE49" s="3" t="s">
        <v>1643</v>
      </c>
      <c r="YF49" s="3" t="s">
        <v>1643</v>
      </c>
      <c r="YG49" s="3" t="s">
        <v>1643</v>
      </c>
      <c r="YH49" s="3" t="s">
        <v>111</v>
      </c>
      <c r="YI49" s="3" t="s">
        <v>1643</v>
      </c>
      <c r="YJ49" s="3" t="s">
        <v>1643</v>
      </c>
      <c r="YK49" s="3" t="s">
        <v>110</v>
      </c>
      <c r="YL49" s="3" t="s">
        <v>111</v>
      </c>
      <c r="YM49" s="3" t="s">
        <v>1643</v>
      </c>
      <c r="YN49" s="3" t="s">
        <v>111</v>
      </c>
      <c r="YO49" s="3" t="s">
        <v>1643</v>
      </c>
      <c r="YP49" s="3" t="s">
        <v>1643</v>
      </c>
      <c r="YQ49" s="3" t="s">
        <v>110</v>
      </c>
      <c r="YR49" s="3" t="s">
        <v>111</v>
      </c>
      <c r="YS49" s="3" t="s">
        <v>1643</v>
      </c>
      <c r="YT49" s="3" t="s">
        <v>110</v>
      </c>
      <c r="YU49" s="3" t="s">
        <v>111</v>
      </c>
      <c r="YV49" s="3" t="s">
        <v>1643</v>
      </c>
      <c r="YW49" s="3" t="s">
        <v>111</v>
      </c>
      <c r="YX49" s="3" t="s">
        <v>1643</v>
      </c>
      <c r="YY49" s="3" t="s">
        <v>1643</v>
      </c>
      <c r="YZ49" s="3" t="s">
        <v>1643</v>
      </c>
      <c r="ZA49" s="3" t="s">
        <v>111</v>
      </c>
      <c r="ZB49" s="3" t="s">
        <v>1643</v>
      </c>
      <c r="ZC49" s="3" t="s">
        <v>1643</v>
      </c>
      <c r="ZD49" s="5" t="s">
        <v>1643</v>
      </c>
      <c r="ZE49" s="3" t="s">
        <v>450</v>
      </c>
      <c r="ZF49" s="3" t="s">
        <v>461</v>
      </c>
      <c r="ZG49" s="3" t="s">
        <v>462</v>
      </c>
      <c r="ZH49" s="18" t="s">
        <v>111</v>
      </c>
      <c r="ZI49" s="13" t="s">
        <v>1643</v>
      </c>
      <c r="ZJ49" s="3" t="s">
        <v>484</v>
      </c>
      <c r="ZK49" s="3" t="s">
        <v>1643</v>
      </c>
      <c r="ZL49" s="3" t="s">
        <v>1643</v>
      </c>
      <c r="ZM49" s="3" t="s">
        <v>1643</v>
      </c>
      <c r="ZN49" s="3" t="s">
        <v>1643</v>
      </c>
      <c r="ZO49" s="3" t="s">
        <v>496</v>
      </c>
      <c r="ZP49" s="3" t="s">
        <v>1643</v>
      </c>
      <c r="ZQ49" s="3" t="s">
        <v>498</v>
      </c>
      <c r="ZR49" s="5" t="s">
        <v>1643</v>
      </c>
      <c r="ZS49" s="13" t="s">
        <v>111</v>
      </c>
      <c r="ZT49" s="3" t="s">
        <v>111</v>
      </c>
      <c r="ZU49" s="3" t="s">
        <v>111</v>
      </c>
      <c r="ZV49" s="3" t="s">
        <v>111</v>
      </c>
      <c r="ZW49" s="3" t="s">
        <v>1643</v>
      </c>
      <c r="ZX49" s="3" t="s">
        <v>1643</v>
      </c>
      <c r="ZY49" s="3" t="s">
        <v>1643</v>
      </c>
      <c r="ZZ49" s="3" t="s">
        <v>1643</v>
      </c>
      <c r="AAA49" s="5" t="s">
        <v>1643</v>
      </c>
      <c r="AAB49" s="13" t="s">
        <v>111</v>
      </c>
      <c r="AAC49" s="5" t="s">
        <v>1643</v>
      </c>
      <c r="AAD49" s="13" t="s">
        <v>518</v>
      </c>
      <c r="AAE49" s="3" t="s">
        <v>111</v>
      </c>
      <c r="AAF49" s="3" t="s">
        <v>110</v>
      </c>
      <c r="AAG49" s="3" t="s">
        <v>111</v>
      </c>
      <c r="AAH49" s="3" t="s">
        <v>111</v>
      </c>
      <c r="AAI49" s="3" t="s">
        <v>111</v>
      </c>
      <c r="AAJ49" s="5" t="s">
        <v>111</v>
      </c>
      <c r="AAK49" s="13" t="s">
        <v>111</v>
      </c>
      <c r="AAL49" s="13" t="s">
        <v>1643</v>
      </c>
      <c r="AAM49" s="3" t="s">
        <v>1643</v>
      </c>
      <c r="AAN49" s="3" t="s">
        <v>1643</v>
      </c>
      <c r="AAO49" s="3" t="s">
        <v>1643</v>
      </c>
      <c r="AAP49" s="3" t="s">
        <v>1643</v>
      </c>
      <c r="AAQ49" s="20"/>
      <c r="AAR49" s="5" t="s">
        <v>1643</v>
      </c>
      <c r="AAS49" s="13" t="s">
        <v>1643</v>
      </c>
      <c r="AAT49" s="3" t="s">
        <v>1643</v>
      </c>
      <c r="AAU49" s="3" t="s">
        <v>1643</v>
      </c>
      <c r="AAV49" s="3" t="s">
        <v>1643</v>
      </c>
      <c r="AAW49" s="3" t="s">
        <v>1643</v>
      </c>
      <c r="AAX49" s="3" t="s">
        <v>1643</v>
      </c>
      <c r="AAY49" s="5" t="s">
        <v>1643</v>
      </c>
      <c r="AAZ49" s="13" t="s">
        <v>1643</v>
      </c>
      <c r="ABA49" s="3" t="s">
        <v>1643</v>
      </c>
      <c r="ABB49" s="3" t="s">
        <v>1643</v>
      </c>
      <c r="ABC49" s="3" t="s">
        <v>1643</v>
      </c>
      <c r="ABD49" s="3" t="s">
        <v>1643</v>
      </c>
      <c r="ABE49" s="3" t="s">
        <v>1643</v>
      </c>
      <c r="ABF49" s="5" t="s">
        <v>1643</v>
      </c>
      <c r="ABG49" s="13" t="s">
        <v>1643</v>
      </c>
      <c r="ABH49" s="3" t="s">
        <v>1643</v>
      </c>
      <c r="ABI49" s="3" t="s">
        <v>1643</v>
      </c>
      <c r="ABJ49" s="3" t="s">
        <v>1643</v>
      </c>
      <c r="ABK49" s="3" t="s">
        <v>1643</v>
      </c>
      <c r="ABL49" s="3" t="s">
        <v>1643</v>
      </c>
      <c r="ABM49" s="5" t="s">
        <v>1643</v>
      </c>
      <c r="ABN49" s="13" t="s">
        <v>1643</v>
      </c>
      <c r="ABO49" s="3" t="s">
        <v>1643</v>
      </c>
      <c r="ABP49" s="3" t="s">
        <v>1643</v>
      </c>
      <c r="ABQ49" s="3" t="s">
        <v>1643</v>
      </c>
      <c r="ABR49" s="3" t="s">
        <v>1643</v>
      </c>
      <c r="ABS49" s="3" t="s">
        <v>1643</v>
      </c>
      <c r="ABT49" s="3" t="s">
        <v>1643</v>
      </c>
      <c r="ABU49" s="3" t="s">
        <v>1643</v>
      </c>
      <c r="ABV49" s="5" t="s">
        <v>1643</v>
      </c>
      <c r="ABW49" s="13" t="s">
        <v>111</v>
      </c>
      <c r="ABX49" s="3" t="s">
        <v>1643</v>
      </c>
      <c r="ABY49" s="3" t="s">
        <v>1643</v>
      </c>
      <c r="ABZ49" s="3" t="s">
        <v>1643</v>
      </c>
      <c r="ACA49" s="3" t="s">
        <v>1643</v>
      </c>
      <c r="ACB49" s="5" t="s">
        <v>1643</v>
      </c>
      <c r="ACC49" s="13" t="s">
        <v>1643</v>
      </c>
      <c r="ACD49" s="3" t="s">
        <v>1643</v>
      </c>
      <c r="ACE49" s="3" t="s">
        <v>1643</v>
      </c>
      <c r="ACF49" s="3" t="s">
        <v>1643</v>
      </c>
      <c r="ACG49" s="5"/>
      <c r="ACH49" s="13" t="s">
        <v>1643</v>
      </c>
      <c r="ACI49" s="3" t="s">
        <v>1643</v>
      </c>
      <c r="ACJ49" s="3" t="s">
        <v>1643</v>
      </c>
      <c r="ACK49" s="3" t="s">
        <v>1643</v>
      </c>
      <c r="ACL49" s="5" t="s">
        <v>1643</v>
      </c>
      <c r="ACM49" s="13" t="s">
        <v>1643</v>
      </c>
      <c r="ACN49" s="3" t="s">
        <v>1643</v>
      </c>
      <c r="ACO49" s="3" t="s">
        <v>1643</v>
      </c>
      <c r="ACP49" s="3" t="s">
        <v>1643</v>
      </c>
      <c r="ACQ49" s="3" t="s">
        <v>1643</v>
      </c>
      <c r="ACR49" s="3" t="s">
        <v>1643</v>
      </c>
      <c r="ACS49" s="3" t="s">
        <v>1643</v>
      </c>
      <c r="ACT49" s="3" t="s">
        <v>1643</v>
      </c>
      <c r="ACU49" s="20" t="s">
        <v>1643</v>
      </c>
      <c r="ACV49" s="13" t="s">
        <v>110</v>
      </c>
      <c r="ACW49" s="3" t="s">
        <v>546</v>
      </c>
      <c r="ACX49" s="3" t="s">
        <v>1643</v>
      </c>
      <c r="ACY49" s="3" t="s">
        <v>1643</v>
      </c>
      <c r="ACZ49" s="3" t="s">
        <v>1643</v>
      </c>
      <c r="ADA49" s="5" t="s">
        <v>545</v>
      </c>
      <c r="ADB49" s="13" t="s">
        <v>1643</v>
      </c>
      <c r="ADC49" s="8" t="s">
        <v>1643</v>
      </c>
      <c r="ADD49" s="3" t="s">
        <v>1643</v>
      </c>
      <c r="ADE49" s="3" t="s">
        <v>1643</v>
      </c>
      <c r="ADF49" s="5" t="s">
        <v>1643</v>
      </c>
      <c r="ADG49" s="13" t="s">
        <v>1643</v>
      </c>
      <c r="ADH49" s="8" t="s">
        <v>1643</v>
      </c>
      <c r="ADI49" s="3" t="s">
        <v>1643</v>
      </c>
      <c r="ADJ49" s="3" t="s">
        <v>1643</v>
      </c>
      <c r="ADK49" s="5" t="s">
        <v>1643</v>
      </c>
      <c r="ADL49" s="13" t="s">
        <v>1643</v>
      </c>
      <c r="ADM49" s="8" t="s">
        <v>1643</v>
      </c>
      <c r="ADN49" s="3" t="s">
        <v>1643</v>
      </c>
      <c r="ADO49" s="3" t="s">
        <v>1643</v>
      </c>
      <c r="ADP49" s="5" t="s">
        <v>1643</v>
      </c>
      <c r="ADQ49" s="13" t="s">
        <v>1643</v>
      </c>
      <c r="ADR49" s="3" t="s">
        <v>557</v>
      </c>
      <c r="ADS49" s="3" t="s">
        <v>1643</v>
      </c>
      <c r="ADT49" s="3" t="s">
        <v>144</v>
      </c>
      <c r="ADU49" s="3" t="s">
        <v>156</v>
      </c>
      <c r="ADV49" s="3" t="s">
        <v>558</v>
      </c>
      <c r="ADW49" s="3" t="s">
        <v>1643</v>
      </c>
      <c r="ADX49" s="3" t="s">
        <v>1643</v>
      </c>
      <c r="ADY49" s="5" t="s">
        <v>1643</v>
      </c>
      <c r="ADZ49" s="13" t="s">
        <v>1643</v>
      </c>
      <c r="AEA49" s="3" t="s">
        <v>584</v>
      </c>
      <c r="AEB49" s="3" t="s">
        <v>1643</v>
      </c>
      <c r="AEC49" s="3" t="s">
        <v>1643</v>
      </c>
      <c r="AED49" s="3" t="s">
        <v>1643</v>
      </c>
      <c r="AEE49" s="3" t="s">
        <v>1643</v>
      </c>
      <c r="AEF49" s="5" t="s">
        <v>1643</v>
      </c>
      <c r="AEG49" s="13" t="s">
        <v>111</v>
      </c>
      <c r="AEH49" s="3" t="s">
        <v>1643</v>
      </c>
      <c r="AEI49" s="3" t="s">
        <v>111</v>
      </c>
      <c r="AEJ49" s="3" t="s">
        <v>1643</v>
      </c>
      <c r="AEK49" s="5" t="s">
        <v>1643</v>
      </c>
      <c r="AEL49" s="18" t="s">
        <v>1643</v>
      </c>
    </row>
    <row r="50" spans="1:818" ht="203" x14ac:dyDescent="0.35">
      <c r="A50" s="1">
        <v>45620.294409722221</v>
      </c>
      <c r="B50" s="2">
        <v>45620.3127662037</v>
      </c>
      <c r="C50" s="4">
        <v>100</v>
      </c>
      <c r="D50" s="4">
        <v>1585</v>
      </c>
      <c r="E50" s="3" t="s">
        <v>1677</v>
      </c>
      <c r="F50" s="2">
        <v>45627.312842430554</v>
      </c>
      <c r="G50" s="3" t="s">
        <v>1745</v>
      </c>
      <c r="H50" s="4">
        <v>1</v>
      </c>
      <c r="I50" s="3" t="s">
        <v>1642</v>
      </c>
      <c r="J50" s="3" t="s">
        <v>1642</v>
      </c>
      <c r="K50" s="3" t="s">
        <v>1642</v>
      </c>
      <c r="L50" s="3" t="s">
        <v>1642</v>
      </c>
      <c r="M50" s="3" t="s">
        <v>1642</v>
      </c>
      <c r="N50" s="3" t="s">
        <v>1642</v>
      </c>
      <c r="O50" s="3" t="s">
        <v>110</v>
      </c>
      <c r="P50" s="3" t="s">
        <v>1643</v>
      </c>
      <c r="Q50" s="3" t="s">
        <v>1643</v>
      </c>
      <c r="R50" s="20" t="s">
        <v>110</v>
      </c>
      <c r="S50" s="127">
        <v>26</v>
      </c>
      <c r="T50" s="124"/>
      <c r="U50" s="3"/>
      <c r="V50" s="3" t="s">
        <v>24</v>
      </c>
      <c r="W50" s="3" t="s">
        <v>111</v>
      </c>
      <c r="X50" s="3" t="s">
        <v>41</v>
      </c>
      <c r="Y50" s="3" t="s">
        <v>106</v>
      </c>
      <c r="Z50" s="3" t="s">
        <v>12</v>
      </c>
      <c r="AA50" s="405">
        <v>139</v>
      </c>
      <c r="AB50" s="3" t="s">
        <v>25</v>
      </c>
      <c r="AC50" s="3" t="s">
        <v>110</v>
      </c>
      <c r="AD50" s="3" t="s">
        <v>1643</v>
      </c>
      <c r="AE50" s="13" t="s">
        <v>1643</v>
      </c>
      <c r="AF50" s="20" t="s">
        <v>1643</v>
      </c>
      <c r="AG50" s="18" t="s">
        <v>1643</v>
      </c>
      <c r="AH50" s="13"/>
      <c r="AI50" s="31"/>
      <c r="AJ50" s="13" t="s">
        <v>1643</v>
      </c>
      <c r="AK50" s="3" t="s">
        <v>1643</v>
      </c>
      <c r="AL50" s="3" t="s">
        <v>1643</v>
      </c>
      <c r="AM50" s="3" t="s">
        <v>1643</v>
      </c>
      <c r="AN50" s="3" t="s">
        <v>1643</v>
      </c>
      <c r="AO50" s="3" t="s">
        <v>1643</v>
      </c>
      <c r="AP50" s="3" t="s">
        <v>1643</v>
      </c>
      <c r="AQ50" s="3" t="s">
        <v>1643</v>
      </c>
      <c r="AR50" s="3" t="s">
        <v>1643</v>
      </c>
      <c r="AS50" s="3" t="s">
        <v>1643</v>
      </c>
      <c r="AT50" s="3" t="s">
        <v>1643</v>
      </c>
      <c r="AU50" s="3" t="s">
        <v>1643</v>
      </c>
      <c r="AV50" s="3" t="s">
        <v>1643</v>
      </c>
      <c r="AW50" s="3" t="s">
        <v>1643</v>
      </c>
      <c r="AX50" s="3" t="s">
        <v>1643</v>
      </c>
      <c r="AY50" s="3" t="s">
        <v>1643</v>
      </c>
      <c r="AZ50" s="3" t="s">
        <v>1643</v>
      </c>
      <c r="BA50" s="3" t="s">
        <v>1643</v>
      </c>
      <c r="BB50" s="3" t="s">
        <v>1643</v>
      </c>
      <c r="BC50" s="3" t="s">
        <v>1643</v>
      </c>
      <c r="BD50" s="3" t="s">
        <v>1643</v>
      </c>
      <c r="BE50" s="3" t="s">
        <v>1643</v>
      </c>
      <c r="BF50" s="3" t="s">
        <v>1643</v>
      </c>
      <c r="BG50" s="3" t="s">
        <v>1643</v>
      </c>
      <c r="BH50" s="3" t="s">
        <v>1643</v>
      </c>
      <c r="BI50" s="3" t="s">
        <v>1643</v>
      </c>
      <c r="BJ50" s="3" t="s">
        <v>1643</v>
      </c>
      <c r="BK50" s="3" t="s">
        <v>1643</v>
      </c>
      <c r="BL50" s="3" t="s">
        <v>1643</v>
      </c>
      <c r="BM50" s="3" t="s">
        <v>1643</v>
      </c>
      <c r="BN50" s="3" t="s">
        <v>1643</v>
      </c>
      <c r="BO50" s="3" t="s">
        <v>1643</v>
      </c>
      <c r="BP50" s="3" t="s">
        <v>1643</v>
      </c>
      <c r="BQ50" s="3" t="s">
        <v>1643</v>
      </c>
      <c r="BR50" s="3" t="s">
        <v>1643</v>
      </c>
      <c r="BS50" s="3" t="s">
        <v>1643</v>
      </c>
      <c r="BT50" s="3" t="s">
        <v>1643</v>
      </c>
      <c r="BU50" s="3" t="s">
        <v>1643</v>
      </c>
      <c r="BV50" s="3" t="s">
        <v>1643</v>
      </c>
      <c r="BW50" s="3" t="s">
        <v>1643</v>
      </c>
      <c r="BX50" s="3" t="s">
        <v>1643</v>
      </c>
      <c r="BY50" s="3" t="s">
        <v>1643</v>
      </c>
      <c r="BZ50" s="20" t="s">
        <v>1643</v>
      </c>
      <c r="CA50" s="8" t="s">
        <v>1643</v>
      </c>
      <c r="CB50" s="3" t="s">
        <v>1643</v>
      </c>
      <c r="CC50" s="3" t="s">
        <v>1643</v>
      </c>
      <c r="CD50" s="3" t="s">
        <v>1643</v>
      </c>
      <c r="CE50" s="3" t="s">
        <v>1643</v>
      </c>
      <c r="CF50" s="3" t="s">
        <v>1643</v>
      </c>
      <c r="CG50" s="3" t="s">
        <v>1643</v>
      </c>
      <c r="CH50" s="3" t="s">
        <v>1643</v>
      </c>
      <c r="CI50" s="3" t="s">
        <v>1643</v>
      </c>
      <c r="CJ50" s="3" t="s">
        <v>1643</v>
      </c>
      <c r="CK50" s="3" t="s">
        <v>1643</v>
      </c>
      <c r="CL50" s="3" t="s">
        <v>1643</v>
      </c>
      <c r="CM50" s="3" t="s">
        <v>1643</v>
      </c>
      <c r="CN50" s="3" t="s">
        <v>1643</v>
      </c>
      <c r="CO50" s="3" t="s">
        <v>1643</v>
      </c>
      <c r="CP50" s="5" t="s">
        <v>1643</v>
      </c>
      <c r="CQ50" s="13" t="s">
        <v>1643</v>
      </c>
      <c r="CR50" s="3" t="s">
        <v>1643</v>
      </c>
      <c r="CS50" s="3" t="s">
        <v>1643</v>
      </c>
      <c r="CT50" s="3" t="s">
        <v>1643</v>
      </c>
      <c r="CU50" s="3" t="s">
        <v>1643</v>
      </c>
      <c r="CV50" s="3" t="s">
        <v>1643</v>
      </c>
      <c r="CW50" s="3" t="s">
        <v>1643</v>
      </c>
      <c r="CX50" s="5" t="s">
        <v>1643</v>
      </c>
      <c r="CY50" s="13" t="s">
        <v>1643</v>
      </c>
      <c r="CZ50" s="3" t="s">
        <v>1643</v>
      </c>
      <c r="DA50" s="3" t="s">
        <v>1643</v>
      </c>
      <c r="DB50" s="3" t="s">
        <v>1643</v>
      </c>
      <c r="DC50" s="3" t="s">
        <v>1643</v>
      </c>
      <c r="DD50" s="3" t="s">
        <v>1643</v>
      </c>
      <c r="DE50" s="3" t="s">
        <v>1643</v>
      </c>
      <c r="DF50" s="5" t="s">
        <v>1643</v>
      </c>
      <c r="DG50" s="13" t="s">
        <v>1643</v>
      </c>
      <c r="DH50" s="3" t="s">
        <v>1643</v>
      </c>
      <c r="DI50" s="3" t="s">
        <v>1643</v>
      </c>
      <c r="DJ50" s="5" t="s">
        <v>1643</v>
      </c>
      <c r="DK50" s="13" t="s">
        <v>1643</v>
      </c>
      <c r="DL50" s="3" t="s">
        <v>1643</v>
      </c>
      <c r="DM50" s="3" t="s">
        <v>1643</v>
      </c>
      <c r="DN50" s="5" t="s">
        <v>1643</v>
      </c>
      <c r="DO50" s="13" t="s">
        <v>1643</v>
      </c>
      <c r="DP50" s="5" t="s">
        <v>1643</v>
      </c>
      <c r="DQ50" s="13" t="s">
        <v>1643</v>
      </c>
      <c r="DR50" s="3" t="s">
        <v>1643</v>
      </c>
      <c r="DS50" s="3" t="s">
        <v>1643</v>
      </c>
      <c r="DT50" s="5" t="s">
        <v>1643</v>
      </c>
      <c r="DU50" s="13" t="s">
        <v>1643</v>
      </c>
      <c r="DV50" s="3" t="s">
        <v>1643</v>
      </c>
      <c r="DW50" s="3" t="s">
        <v>1643</v>
      </c>
      <c r="DX50" s="3" t="s">
        <v>1643</v>
      </c>
      <c r="DY50" s="5" t="s">
        <v>1643</v>
      </c>
      <c r="DZ50" s="13" t="s">
        <v>1643</v>
      </c>
      <c r="EA50" s="3" t="s">
        <v>1643</v>
      </c>
      <c r="EB50" s="3" t="s">
        <v>1643</v>
      </c>
      <c r="EC50" s="3" t="s">
        <v>1643</v>
      </c>
      <c r="ED50" s="3" t="s">
        <v>1643</v>
      </c>
      <c r="EE50" s="3" t="s">
        <v>1643</v>
      </c>
      <c r="EF50" s="5" t="s">
        <v>1643</v>
      </c>
      <c r="EG50" s="13" t="s">
        <v>1643</v>
      </c>
      <c r="EH50" s="3" t="s">
        <v>1643</v>
      </c>
      <c r="EI50" s="3" t="s">
        <v>1643</v>
      </c>
      <c r="EJ50" s="3" t="s">
        <v>1643</v>
      </c>
      <c r="EK50" s="3" t="s">
        <v>1643</v>
      </c>
      <c r="EL50" s="20" t="s">
        <v>1643</v>
      </c>
      <c r="EM50" s="13" t="s">
        <v>1643</v>
      </c>
      <c r="EN50" s="3" t="s">
        <v>1643</v>
      </c>
      <c r="EO50" s="3" t="s">
        <v>1643</v>
      </c>
      <c r="EP50" s="3" t="s">
        <v>1643</v>
      </c>
      <c r="EQ50" s="3" t="s">
        <v>1643</v>
      </c>
      <c r="ER50" s="3" t="s">
        <v>1643</v>
      </c>
      <c r="ES50" s="3" t="s">
        <v>1643</v>
      </c>
      <c r="ET50" s="3" t="s">
        <v>1643</v>
      </c>
      <c r="EU50" s="3" t="s">
        <v>1643</v>
      </c>
      <c r="EV50" s="3" t="s">
        <v>1643</v>
      </c>
      <c r="EW50" s="3" t="s">
        <v>1643</v>
      </c>
      <c r="EX50" s="3" t="s">
        <v>1643</v>
      </c>
      <c r="EY50" s="3" t="s">
        <v>1643</v>
      </c>
      <c r="EZ50" s="5" t="s">
        <v>1643</v>
      </c>
      <c r="FA50" s="8" t="s">
        <v>1643</v>
      </c>
      <c r="FB50" s="3" t="s">
        <v>1643</v>
      </c>
      <c r="FC50" s="3" t="s">
        <v>1643</v>
      </c>
      <c r="FD50" s="3" t="s">
        <v>1643</v>
      </c>
      <c r="FE50" s="3" t="s">
        <v>1643</v>
      </c>
      <c r="FF50" s="3" t="s">
        <v>1643</v>
      </c>
      <c r="FG50" s="3" t="s">
        <v>1643</v>
      </c>
      <c r="FH50" s="3" t="s">
        <v>1643</v>
      </c>
      <c r="FI50" s="5" t="s">
        <v>1643</v>
      </c>
      <c r="FJ50" s="8" t="s">
        <v>1643</v>
      </c>
      <c r="FK50" s="3" t="s">
        <v>1643</v>
      </c>
      <c r="FL50" s="3" t="s">
        <v>1643</v>
      </c>
      <c r="FM50" s="5" t="s">
        <v>1643</v>
      </c>
      <c r="FN50" s="8" t="s">
        <v>1643</v>
      </c>
      <c r="FO50" s="3" t="s">
        <v>1643</v>
      </c>
      <c r="FP50" s="3" t="s">
        <v>1643</v>
      </c>
      <c r="FQ50" s="5" t="s">
        <v>1643</v>
      </c>
      <c r="FR50" s="16" t="s">
        <v>1643</v>
      </c>
      <c r="FS50" s="13" t="s">
        <v>1643</v>
      </c>
      <c r="FT50" s="3" t="s">
        <v>1643</v>
      </c>
      <c r="FU50" s="3" t="s">
        <v>1643</v>
      </c>
      <c r="FV50" s="3" t="s">
        <v>1643</v>
      </c>
      <c r="FW50" s="20" t="s">
        <v>1643</v>
      </c>
      <c r="FX50" s="13" t="s">
        <v>1643</v>
      </c>
      <c r="FY50" s="3" t="s">
        <v>1643</v>
      </c>
      <c r="FZ50" s="3" t="s">
        <v>1643</v>
      </c>
      <c r="GA50" s="3" t="s">
        <v>1643</v>
      </c>
      <c r="GB50" s="3" t="s">
        <v>1643</v>
      </c>
      <c r="GC50" s="3" t="s">
        <v>1643</v>
      </c>
      <c r="GD50" s="3" t="s">
        <v>1643</v>
      </c>
      <c r="GE50" s="3" t="s">
        <v>1643</v>
      </c>
      <c r="GF50" s="3" t="s">
        <v>1643</v>
      </c>
      <c r="GG50" s="3" t="s">
        <v>1643</v>
      </c>
      <c r="GH50" s="20" t="s">
        <v>1643</v>
      </c>
      <c r="GI50" s="18" t="s">
        <v>1643</v>
      </c>
      <c r="GJ50" s="8" t="s">
        <v>1643</v>
      </c>
      <c r="GK50" s="3" t="s">
        <v>1643</v>
      </c>
      <c r="GL50" s="3" t="s">
        <v>1643</v>
      </c>
      <c r="GM50" s="3" t="s">
        <v>1643</v>
      </c>
      <c r="GN50" s="3" t="s">
        <v>1643</v>
      </c>
      <c r="GO50" s="3" t="s">
        <v>1643</v>
      </c>
      <c r="GP50" s="3" t="s">
        <v>1643</v>
      </c>
      <c r="GQ50" s="3" t="s">
        <v>1643</v>
      </c>
      <c r="GR50" s="3" t="s">
        <v>1643</v>
      </c>
      <c r="GS50" s="20" t="s">
        <v>1643</v>
      </c>
      <c r="GT50" s="13" t="s">
        <v>1643</v>
      </c>
      <c r="GU50" s="3" t="s">
        <v>1643</v>
      </c>
      <c r="GV50" s="3" t="s">
        <v>1643</v>
      </c>
      <c r="GW50" s="3" t="s">
        <v>1643</v>
      </c>
      <c r="GX50" s="3" t="s">
        <v>1643</v>
      </c>
      <c r="GY50" s="3" t="s">
        <v>1643</v>
      </c>
      <c r="GZ50" s="3" t="s">
        <v>1643</v>
      </c>
      <c r="HA50" s="3" t="s">
        <v>1643</v>
      </c>
      <c r="HB50" s="3" t="s">
        <v>1643</v>
      </c>
      <c r="HC50" s="3" t="s">
        <v>1643</v>
      </c>
      <c r="HD50" s="3" t="s">
        <v>1643</v>
      </c>
      <c r="HE50" s="3" t="s">
        <v>1643</v>
      </c>
      <c r="HF50" s="3" t="s">
        <v>1643</v>
      </c>
      <c r="HG50" s="3" t="s">
        <v>1643</v>
      </c>
      <c r="HH50" s="3" t="s">
        <v>1643</v>
      </c>
      <c r="HI50" s="5" t="s">
        <v>1643</v>
      </c>
      <c r="HJ50" s="13" t="s">
        <v>1643</v>
      </c>
      <c r="HK50" s="3" t="s">
        <v>1643</v>
      </c>
      <c r="HL50" s="3" t="s">
        <v>1643</v>
      </c>
      <c r="HM50" s="3" t="s">
        <v>1643</v>
      </c>
      <c r="HN50" s="3" t="s">
        <v>1643</v>
      </c>
      <c r="HO50" s="3" t="s">
        <v>1643</v>
      </c>
      <c r="HP50" s="3" t="s">
        <v>1643</v>
      </c>
      <c r="HQ50" s="5" t="s">
        <v>1643</v>
      </c>
      <c r="HR50" s="13" t="s">
        <v>1643</v>
      </c>
      <c r="HS50" s="3" t="s">
        <v>1643</v>
      </c>
      <c r="HT50" s="3" t="s">
        <v>1643</v>
      </c>
      <c r="HU50" s="3" t="s">
        <v>1643</v>
      </c>
      <c r="HV50" s="3" t="s">
        <v>1643</v>
      </c>
      <c r="HW50" s="3" t="s">
        <v>1643</v>
      </c>
      <c r="HX50" s="3" t="s">
        <v>1643</v>
      </c>
      <c r="HY50" s="3" t="s">
        <v>1643</v>
      </c>
      <c r="HZ50" s="3" t="s">
        <v>1643</v>
      </c>
      <c r="IA50" s="3" t="s">
        <v>1643</v>
      </c>
      <c r="IB50" s="5" t="s">
        <v>1643</v>
      </c>
      <c r="IC50" s="13" t="s">
        <v>1643</v>
      </c>
      <c r="ID50" s="3" t="s">
        <v>1643</v>
      </c>
      <c r="IE50" s="3" t="s">
        <v>1643</v>
      </c>
      <c r="IF50" s="3" t="s">
        <v>1643</v>
      </c>
      <c r="IG50" s="3" t="s">
        <v>1643</v>
      </c>
      <c r="IH50" s="3" t="s">
        <v>1643</v>
      </c>
      <c r="II50" s="3" t="s">
        <v>1643</v>
      </c>
      <c r="IJ50" s="3" t="s">
        <v>1643</v>
      </c>
      <c r="IK50" s="3" t="s">
        <v>1643</v>
      </c>
      <c r="IL50" s="3" t="s">
        <v>1643</v>
      </c>
      <c r="IM50" s="3" t="s">
        <v>1643</v>
      </c>
      <c r="IN50" s="3" t="s">
        <v>1643</v>
      </c>
      <c r="IO50" s="3" t="s">
        <v>1643</v>
      </c>
      <c r="IP50" s="3" t="s">
        <v>1643</v>
      </c>
      <c r="IQ50" s="3" t="s">
        <v>1643</v>
      </c>
      <c r="IR50" s="3" t="s">
        <v>1643</v>
      </c>
      <c r="IS50" s="3" t="s">
        <v>1643</v>
      </c>
      <c r="IT50" s="3" t="s">
        <v>1643</v>
      </c>
      <c r="IU50" s="3" t="s">
        <v>1643</v>
      </c>
      <c r="IV50" s="3" t="s">
        <v>1643</v>
      </c>
      <c r="IW50" s="3" t="s">
        <v>1643</v>
      </c>
      <c r="IX50" s="3" t="s">
        <v>1643</v>
      </c>
      <c r="IY50" s="3" t="s">
        <v>1643</v>
      </c>
      <c r="IZ50" s="3" t="s">
        <v>1643</v>
      </c>
      <c r="JA50" s="3" t="s">
        <v>1643</v>
      </c>
      <c r="JB50" s="3" t="s">
        <v>1643</v>
      </c>
      <c r="JC50" s="3" t="s">
        <v>1643</v>
      </c>
      <c r="JD50" s="3" t="s">
        <v>1643</v>
      </c>
      <c r="JE50" s="3" t="s">
        <v>1643</v>
      </c>
      <c r="JF50" s="3" t="s">
        <v>1643</v>
      </c>
      <c r="JG50" s="3" t="s">
        <v>1643</v>
      </c>
      <c r="JH50" s="3" t="s">
        <v>1643</v>
      </c>
      <c r="JI50" s="3" t="s">
        <v>1643</v>
      </c>
      <c r="JJ50" s="3" t="s">
        <v>1643</v>
      </c>
      <c r="JK50" s="3" t="s">
        <v>1643</v>
      </c>
      <c r="JL50" s="3" t="s">
        <v>1643</v>
      </c>
      <c r="JM50" s="3" t="s">
        <v>1643</v>
      </c>
      <c r="JN50" s="3" t="s">
        <v>1643</v>
      </c>
      <c r="JO50" s="3" t="s">
        <v>1643</v>
      </c>
      <c r="JP50" s="3" t="s">
        <v>1643</v>
      </c>
      <c r="JQ50" s="3" t="s">
        <v>1643</v>
      </c>
      <c r="JR50" s="3" t="s">
        <v>1643</v>
      </c>
      <c r="JS50" s="3" t="s">
        <v>1643</v>
      </c>
      <c r="JT50" s="3" t="s">
        <v>1643</v>
      </c>
      <c r="JU50" s="3" t="s">
        <v>1643</v>
      </c>
      <c r="JV50" s="3" t="s">
        <v>1643</v>
      </c>
      <c r="JW50" s="3" t="s">
        <v>1643</v>
      </c>
      <c r="JX50" s="3" t="s">
        <v>1643</v>
      </c>
      <c r="JY50" s="3" t="s">
        <v>1643</v>
      </c>
      <c r="JZ50" s="3" t="s">
        <v>1643</v>
      </c>
      <c r="KA50" s="3" t="s">
        <v>1643</v>
      </c>
      <c r="KB50" s="3" t="s">
        <v>1643</v>
      </c>
      <c r="KC50" s="3" t="s">
        <v>1643</v>
      </c>
      <c r="KD50" s="3" t="s">
        <v>1643</v>
      </c>
      <c r="KE50" s="3" t="s">
        <v>1643</v>
      </c>
      <c r="KF50" s="3" t="s">
        <v>1643</v>
      </c>
      <c r="KG50" s="3" t="s">
        <v>1643</v>
      </c>
      <c r="KH50" s="3" t="s">
        <v>1643</v>
      </c>
      <c r="KI50" s="3" t="s">
        <v>1643</v>
      </c>
      <c r="KJ50" s="3" t="s">
        <v>1643</v>
      </c>
      <c r="KK50" s="3" t="s">
        <v>1643</v>
      </c>
      <c r="KL50" s="3" t="s">
        <v>1643</v>
      </c>
      <c r="KM50" s="3" t="s">
        <v>1643</v>
      </c>
      <c r="KN50" s="3" t="s">
        <v>1643</v>
      </c>
      <c r="KO50" s="5" t="s">
        <v>1643</v>
      </c>
      <c r="KP50" s="8" t="s">
        <v>1643</v>
      </c>
      <c r="KQ50" s="3" t="s">
        <v>1643</v>
      </c>
      <c r="KR50" s="3" t="s">
        <v>1643</v>
      </c>
      <c r="KS50" s="3" t="s">
        <v>1643</v>
      </c>
      <c r="KT50" s="3" t="s">
        <v>1643</v>
      </c>
      <c r="KU50" s="3" t="s">
        <v>1643</v>
      </c>
      <c r="KV50" s="20" t="s">
        <v>1643</v>
      </c>
      <c r="KW50" s="13" t="s">
        <v>1643</v>
      </c>
      <c r="KX50" s="3" t="s">
        <v>1643</v>
      </c>
      <c r="KY50" s="3" t="s">
        <v>1643</v>
      </c>
      <c r="KZ50" s="3" t="s">
        <v>1643</v>
      </c>
      <c r="LA50" s="3" t="s">
        <v>1643</v>
      </c>
      <c r="LB50" s="3" t="s">
        <v>1643</v>
      </c>
      <c r="LC50" s="3" t="s">
        <v>1643</v>
      </c>
      <c r="LD50" s="3" t="s">
        <v>1643</v>
      </c>
      <c r="LE50" s="3" t="s">
        <v>1643</v>
      </c>
      <c r="LF50" s="3" t="s">
        <v>1643</v>
      </c>
      <c r="LG50" s="3" t="s">
        <v>1643</v>
      </c>
      <c r="LH50" s="3" t="s">
        <v>1643</v>
      </c>
      <c r="LI50" s="3" t="s">
        <v>1643</v>
      </c>
      <c r="LJ50" s="3" t="s">
        <v>1643</v>
      </c>
      <c r="LK50" s="3" t="s">
        <v>1643</v>
      </c>
      <c r="LL50" s="3" t="s">
        <v>1643</v>
      </c>
      <c r="LM50" s="3" t="s">
        <v>1643</v>
      </c>
      <c r="LN50" s="3" t="s">
        <v>1643</v>
      </c>
      <c r="LO50" s="3" t="s">
        <v>1643</v>
      </c>
      <c r="LP50" s="3" t="s">
        <v>1643</v>
      </c>
      <c r="LQ50" s="3" t="s">
        <v>1643</v>
      </c>
      <c r="LR50" s="3" t="s">
        <v>1643</v>
      </c>
      <c r="LS50" s="3" t="s">
        <v>1643</v>
      </c>
      <c r="LT50" s="3" t="s">
        <v>1643</v>
      </c>
      <c r="LU50" s="3" t="s">
        <v>1643</v>
      </c>
      <c r="LV50" s="3" t="s">
        <v>1643</v>
      </c>
      <c r="LW50" s="3" t="s">
        <v>1643</v>
      </c>
      <c r="LX50" s="3" t="s">
        <v>1643</v>
      </c>
      <c r="LY50" s="3" t="s">
        <v>1643</v>
      </c>
      <c r="LZ50" s="3" t="s">
        <v>1643</v>
      </c>
      <c r="MA50" s="3" t="s">
        <v>1643</v>
      </c>
      <c r="MB50" s="3" t="s">
        <v>1643</v>
      </c>
      <c r="MC50" s="3" t="s">
        <v>1643</v>
      </c>
      <c r="MD50" s="3" t="s">
        <v>1643</v>
      </c>
      <c r="ME50" s="3" t="s">
        <v>1643</v>
      </c>
      <c r="MF50" s="20" t="s">
        <v>1643</v>
      </c>
      <c r="MG50" s="13"/>
      <c r="MH50" s="3"/>
      <c r="MI50" s="5"/>
      <c r="MJ50" s="18" t="s">
        <v>1643</v>
      </c>
      <c r="MK50" s="13" t="s">
        <v>1643</v>
      </c>
      <c r="ML50" s="3" t="s">
        <v>1643</v>
      </c>
      <c r="MM50" s="3" t="s">
        <v>1643</v>
      </c>
      <c r="MN50" s="3" t="s">
        <v>1643</v>
      </c>
      <c r="MO50" s="3" t="s">
        <v>1643</v>
      </c>
      <c r="MP50" s="3" t="s">
        <v>1643</v>
      </c>
      <c r="MQ50" s="3" t="s">
        <v>1643</v>
      </c>
      <c r="MR50" s="3" t="s">
        <v>1643</v>
      </c>
      <c r="MS50" s="3" t="s">
        <v>1643</v>
      </c>
      <c r="MT50" s="5" t="s">
        <v>1643</v>
      </c>
      <c r="MU50" s="8" t="s">
        <v>1643</v>
      </c>
      <c r="MV50" s="3" t="s">
        <v>1643</v>
      </c>
      <c r="MW50" s="3" t="s">
        <v>1643</v>
      </c>
      <c r="MX50" s="3" t="s">
        <v>1643</v>
      </c>
      <c r="MY50" s="20" t="s">
        <v>1643</v>
      </c>
      <c r="MZ50" s="13" t="s">
        <v>1643</v>
      </c>
      <c r="NA50" s="5" t="s">
        <v>1643</v>
      </c>
      <c r="NB50" s="13" t="s">
        <v>1643</v>
      </c>
      <c r="NC50" s="5" t="s">
        <v>1643</v>
      </c>
      <c r="ND50" s="13" t="s">
        <v>1643</v>
      </c>
      <c r="NE50" s="3" t="s">
        <v>1643</v>
      </c>
      <c r="NF50" s="3" t="s">
        <v>1643</v>
      </c>
      <c r="NG50" s="3" t="s">
        <v>1643</v>
      </c>
      <c r="NH50" s="3" t="s">
        <v>1643</v>
      </c>
      <c r="NI50" s="5" t="s">
        <v>1643</v>
      </c>
      <c r="NJ50" s="13" t="s">
        <v>1643</v>
      </c>
      <c r="NK50" s="3"/>
      <c r="NL50" s="3" t="s">
        <v>1643</v>
      </c>
      <c r="NM50" s="3" t="s">
        <v>1643</v>
      </c>
      <c r="NN50" s="3" t="s">
        <v>1643</v>
      </c>
      <c r="NO50" s="3" t="s">
        <v>1643</v>
      </c>
      <c r="NP50" s="3" t="s">
        <v>1643</v>
      </c>
      <c r="NQ50" s="5" t="s">
        <v>1643</v>
      </c>
      <c r="NR50" s="8" t="s">
        <v>1643</v>
      </c>
      <c r="NS50" s="8" t="s">
        <v>1643</v>
      </c>
      <c r="NT50" s="3" t="s">
        <v>1643</v>
      </c>
      <c r="NU50" s="3" t="s">
        <v>1643</v>
      </c>
      <c r="NV50" s="3" t="s">
        <v>1643</v>
      </c>
      <c r="NW50" s="3" t="s">
        <v>1643</v>
      </c>
      <c r="NX50" s="5" t="s">
        <v>1643</v>
      </c>
      <c r="NY50" s="13" t="s">
        <v>1643</v>
      </c>
      <c r="NZ50" s="8" t="s">
        <v>1643</v>
      </c>
      <c r="OA50" s="3" t="s">
        <v>1643</v>
      </c>
      <c r="OB50" s="3" t="s">
        <v>1643</v>
      </c>
      <c r="OC50" s="3" t="s">
        <v>1643</v>
      </c>
      <c r="OD50" s="3" t="s">
        <v>1643</v>
      </c>
      <c r="OE50" s="5" t="s">
        <v>1643</v>
      </c>
      <c r="OF50" s="13" t="s">
        <v>1643</v>
      </c>
      <c r="OG50" s="8" t="s">
        <v>1643</v>
      </c>
      <c r="OH50" s="3" t="s">
        <v>1643</v>
      </c>
      <c r="OI50" s="3" t="s">
        <v>1643</v>
      </c>
      <c r="OJ50" s="3" t="s">
        <v>1643</v>
      </c>
      <c r="OK50" s="3" t="s">
        <v>1643</v>
      </c>
      <c r="OL50" s="20" t="s">
        <v>1643</v>
      </c>
      <c r="OM50" s="13" t="s">
        <v>1643</v>
      </c>
      <c r="ON50" s="3" t="s">
        <v>1643</v>
      </c>
      <c r="OO50" s="3" t="s">
        <v>1643</v>
      </c>
      <c r="OP50" s="3" t="s">
        <v>1643</v>
      </c>
      <c r="OQ50" s="3" t="s">
        <v>1643</v>
      </c>
      <c r="OR50" s="3" t="s">
        <v>1643</v>
      </c>
      <c r="OS50" s="3" t="s">
        <v>1643</v>
      </c>
      <c r="OT50" s="3" t="s">
        <v>1643</v>
      </c>
      <c r="OU50" s="20" t="s">
        <v>1643</v>
      </c>
      <c r="OV50" s="13" t="s">
        <v>1643</v>
      </c>
      <c r="OW50" s="3"/>
      <c r="OX50" s="3" t="s">
        <v>1643</v>
      </c>
      <c r="OY50" s="3" t="s">
        <v>1643</v>
      </c>
      <c r="OZ50" s="3" t="s">
        <v>1643</v>
      </c>
      <c r="PA50" s="5" t="s">
        <v>1643</v>
      </c>
      <c r="PB50" s="8" t="s">
        <v>1643</v>
      </c>
      <c r="PC50" s="8" t="s">
        <v>1643</v>
      </c>
      <c r="PD50" s="3" t="s">
        <v>1643</v>
      </c>
      <c r="PE50" s="3" t="s">
        <v>1643</v>
      </c>
      <c r="PF50" s="5" t="s">
        <v>1643</v>
      </c>
      <c r="PG50" s="13" t="s">
        <v>1643</v>
      </c>
      <c r="PH50" s="3" t="s">
        <v>1643</v>
      </c>
      <c r="PI50" s="3" t="s">
        <v>1643</v>
      </c>
      <c r="PJ50" s="3" t="s">
        <v>1643</v>
      </c>
      <c r="PK50" s="3" t="s">
        <v>1643</v>
      </c>
      <c r="PL50" s="3" t="s">
        <v>1643</v>
      </c>
      <c r="PM50" s="3" t="s">
        <v>1643</v>
      </c>
      <c r="PN50" s="3" t="s">
        <v>1643</v>
      </c>
      <c r="PO50" s="20" t="s">
        <v>1643</v>
      </c>
      <c r="PP50" s="13" t="s">
        <v>1643</v>
      </c>
      <c r="PQ50" s="3" t="s">
        <v>1643</v>
      </c>
      <c r="PR50" s="3" t="s">
        <v>1643</v>
      </c>
      <c r="PS50" s="3" t="s">
        <v>1643</v>
      </c>
      <c r="PT50" s="3" t="s">
        <v>1643</v>
      </c>
      <c r="PU50" s="5" t="s">
        <v>1643</v>
      </c>
      <c r="PV50" s="13" t="s">
        <v>1643</v>
      </c>
      <c r="PW50" s="3" t="s">
        <v>1643</v>
      </c>
      <c r="PX50" s="3" t="s">
        <v>1643</v>
      </c>
      <c r="PY50" s="3" t="s">
        <v>1643</v>
      </c>
      <c r="PZ50" s="5" t="s">
        <v>1643</v>
      </c>
      <c r="QA50" s="13" t="s">
        <v>1643</v>
      </c>
      <c r="QB50" s="3" t="s">
        <v>1643</v>
      </c>
      <c r="QC50" s="3" t="s">
        <v>1643</v>
      </c>
      <c r="QD50" s="3" t="s">
        <v>1643</v>
      </c>
      <c r="QE50" s="3" t="s">
        <v>1643</v>
      </c>
      <c r="QF50" s="3" t="s">
        <v>1643</v>
      </c>
      <c r="QG50" s="3" t="s">
        <v>1643</v>
      </c>
      <c r="QH50" s="3" t="s">
        <v>1643</v>
      </c>
      <c r="QI50" s="5" t="s">
        <v>1643</v>
      </c>
      <c r="QJ50" s="13" t="s">
        <v>1643</v>
      </c>
      <c r="QK50" s="3" t="s">
        <v>1643</v>
      </c>
      <c r="QL50" s="3" t="s">
        <v>1643</v>
      </c>
      <c r="QM50" s="3" t="s">
        <v>1643</v>
      </c>
      <c r="QN50" s="3" t="s">
        <v>1643</v>
      </c>
      <c r="QO50" s="3" t="s">
        <v>1643</v>
      </c>
      <c r="QP50" s="20" t="s">
        <v>1643</v>
      </c>
      <c r="QQ50" s="13" t="s">
        <v>1643</v>
      </c>
      <c r="QR50" s="3" t="s">
        <v>1643</v>
      </c>
      <c r="QS50" s="3" t="s">
        <v>1643</v>
      </c>
      <c r="QT50" s="3" t="s">
        <v>1643</v>
      </c>
      <c r="QU50" s="20" t="s">
        <v>1643</v>
      </c>
      <c r="QV50" s="16" t="s">
        <v>1643</v>
      </c>
      <c r="QW50" s="13" t="s">
        <v>1643</v>
      </c>
      <c r="QX50" s="3" t="s">
        <v>1643</v>
      </c>
      <c r="QY50" s="3" t="s">
        <v>1643</v>
      </c>
      <c r="QZ50" s="3" t="s">
        <v>1643</v>
      </c>
      <c r="RA50" s="3" t="s">
        <v>1643</v>
      </c>
      <c r="RB50" s="3" t="s">
        <v>1643</v>
      </c>
      <c r="RC50" s="3" t="s">
        <v>1643</v>
      </c>
      <c r="RD50" s="3" t="s">
        <v>1643</v>
      </c>
      <c r="RE50" s="3" t="s">
        <v>1643</v>
      </c>
      <c r="RF50" s="3" t="s">
        <v>1643</v>
      </c>
      <c r="RG50" s="3" t="s">
        <v>1643</v>
      </c>
      <c r="RH50" s="3" t="s">
        <v>1643</v>
      </c>
      <c r="RI50" s="3" t="s">
        <v>1643</v>
      </c>
      <c r="RJ50" s="3" t="s">
        <v>1643</v>
      </c>
      <c r="RK50" s="3" t="s">
        <v>1643</v>
      </c>
      <c r="RL50" s="3" t="s">
        <v>1643</v>
      </c>
      <c r="RM50" s="3" t="s">
        <v>1643</v>
      </c>
      <c r="RN50" s="3" t="s">
        <v>1643</v>
      </c>
      <c r="RO50" s="3" t="s">
        <v>1643</v>
      </c>
      <c r="RP50" s="3" t="s">
        <v>1643</v>
      </c>
      <c r="RQ50" s="3" t="s">
        <v>1643</v>
      </c>
      <c r="RR50" s="3" t="s">
        <v>1643</v>
      </c>
      <c r="RS50" s="3" t="s">
        <v>1643</v>
      </c>
      <c r="RT50" s="3" t="s">
        <v>1643</v>
      </c>
      <c r="RU50" s="3" t="s">
        <v>1643</v>
      </c>
      <c r="RV50" s="3" t="s">
        <v>1643</v>
      </c>
      <c r="RW50" s="3" t="s">
        <v>1643</v>
      </c>
      <c r="RX50" s="3" t="s">
        <v>1643</v>
      </c>
      <c r="RY50" s="3" t="s">
        <v>1643</v>
      </c>
      <c r="RZ50" s="3" t="s">
        <v>1643</v>
      </c>
      <c r="SA50" s="3" t="s">
        <v>1643</v>
      </c>
      <c r="SB50" s="3" t="s">
        <v>1643</v>
      </c>
      <c r="SC50" s="3" t="s">
        <v>1643</v>
      </c>
      <c r="SD50" s="3" t="s">
        <v>1643</v>
      </c>
      <c r="SE50" s="3" t="s">
        <v>1643</v>
      </c>
      <c r="SF50" s="3" t="s">
        <v>1643</v>
      </c>
      <c r="SG50" s="3" t="s">
        <v>1643</v>
      </c>
      <c r="SH50" s="3" t="s">
        <v>1643</v>
      </c>
      <c r="SI50" s="3" t="s">
        <v>1643</v>
      </c>
      <c r="SJ50" s="3" t="s">
        <v>1643</v>
      </c>
      <c r="SK50" s="3" t="s">
        <v>1643</v>
      </c>
      <c r="SL50" s="3" t="s">
        <v>1643</v>
      </c>
      <c r="SM50" s="3" t="s">
        <v>1643</v>
      </c>
      <c r="SN50" s="3" t="s">
        <v>1643</v>
      </c>
      <c r="SO50" s="3" t="s">
        <v>1643</v>
      </c>
      <c r="SP50" s="20" t="s">
        <v>1643</v>
      </c>
      <c r="SQ50" s="13" t="s">
        <v>1643</v>
      </c>
      <c r="SR50" s="3" t="s">
        <v>1643</v>
      </c>
      <c r="SS50" s="3" t="s">
        <v>1643</v>
      </c>
      <c r="ST50" s="3" t="s">
        <v>1643</v>
      </c>
      <c r="SU50" s="3" t="s">
        <v>1643</v>
      </c>
      <c r="SV50" s="3" t="s">
        <v>1643</v>
      </c>
      <c r="SW50" s="3" t="s">
        <v>1643</v>
      </c>
      <c r="SX50" s="20" t="s">
        <v>1643</v>
      </c>
      <c r="SY50" s="13" t="s">
        <v>1643</v>
      </c>
      <c r="SZ50" s="3" t="s">
        <v>1643</v>
      </c>
      <c r="TA50" s="3" t="s">
        <v>1643</v>
      </c>
      <c r="TB50" s="3" t="s">
        <v>1643</v>
      </c>
      <c r="TC50" s="3" t="s">
        <v>1643</v>
      </c>
      <c r="TD50" s="3" t="s">
        <v>1643</v>
      </c>
      <c r="TE50" s="20" t="s">
        <v>1643</v>
      </c>
      <c r="TF50" s="13" t="s">
        <v>1643</v>
      </c>
      <c r="TG50" s="3" t="s">
        <v>1643</v>
      </c>
      <c r="TH50" s="3" t="s">
        <v>1643</v>
      </c>
      <c r="TI50" s="3" t="s">
        <v>1643</v>
      </c>
      <c r="TJ50" s="3" t="s">
        <v>1643</v>
      </c>
      <c r="TK50" s="3" t="s">
        <v>1643</v>
      </c>
      <c r="TL50" s="3" t="s">
        <v>1643</v>
      </c>
      <c r="TM50" s="3" t="s">
        <v>1643</v>
      </c>
      <c r="TN50" s="3" t="s">
        <v>1643</v>
      </c>
      <c r="TO50" s="3" t="s">
        <v>1643</v>
      </c>
      <c r="TP50" s="3" t="s">
        <v>1643</v>
      </c>
      <c r="TQ50" s="20" t="s">
        <v>1643</v>
      </c>
      <c r="TR50" s="13" t="s">
        <v>110</v>
      </c>
      <c r="TS50" s="3" t="s">
        <v>1643</v>
      </c>
      <c r="TT50" s="5" t="s">
        <v>110</v>
      </c>
      <c r="TU50" s="13" t="s">
        <v>130</v>
      </c>
      <c r="TV50" s="3" t="s">
        <v>132</v>
      </c>
      <c r="TW50" s="3" t="s">
        <v>132</v>
      </c>
      <c r="TX50" s="3" t="s">
        <v>131</v>
      </c>
      <c r="TY50" s="3" t="s">
        <v>132</v>
      </c>
      <c r="TZ50" s="3" t="s">
        <v>132</v>
      </c>
      <c r="UA50" s="3" t="s">
        <v>127</v>
      </c>
      <c r="UB50" s="3" t="s">
        <v>129</v>
      </c>
      <c r="UC50" s="3" t="s">
        <v>127</v>
      </c>
      <c r="UD50" s="3" t="s">
        <v>128</v>
      </c>
      <c r="UE50" s="3" t="s">
        <v>132</v>
      </c>
      <c r="UF50" s="3" t="s">
        <v>131</v>
      </c>
      <c r="UG50" s="3" t="s">
        <v>131</v>
      </c>
      <c r="UH50" s="3" t="s">
        <v>128</v>
      </c>
      <c r="UI50" s="3" t="s">
        <v>131</v>
      </c>
      <c r="UJ50" s="5" t="s">
        <v>1643</v>
      </c>
      <c r="UK50" s="13" t="s">
        <v>196</v>
      </c>
      <c r="UL50" s="3" t="s">
        <v>198</v>
      </c>
      <c r="UM50" s="3" t="s">
        <v>200</v>
      </c>
      <c r="UN50" s="3" t="s">
        <v>201</v>
      </c>
      <c r="UO50" s="3" t="s">
        <v>1643</v>
      </c>
      <c r="UP50" s="3" t="s">
        <v>207</v>
      </c>
      <c r="UQ50" s="3" t="s">
        <v>210</v>
      </c>
      <c r="UR50" s="5" t="s">
        <v>1643</v>
      </c>
      <c r="US50" s="13" t="s">
        <v>231</v>
      </c>
      <c r="UT50" s="3" t="s">
        <v>232</v>
      </c>
      <c r="UU50" s="3" t="s">
        <v>233</v>
      </c>
      <c r="UV50" s="3" t="s">
        <v>234</v>
      </c>
      <c r="UW50" s="3" t="s">
        <v>235</v>
      </c>
      <c r="UX50" s="3" t="s">
        <v>1643</v>
      </c>
      <c r="UY50" s="3" t="s">
        <v>1643</v>
      </c>
      <c r="UZ50" s="5" t="s">
        <v>1643</v>
      </c>
      <c r="VA50" s="13" t="s">
        <v>127</v>
      </c>
      <c r="VB50" s="3" t="s">
        <v>127</v>
      </c>
      <c r="VC50" s="3" t="s">
        <v>127</v>
      </c>
      <c r="VD50" s="3" t="s">
        <v>127</v>
      </c>
      <c r="VE50" s="3" t="s">
        <v>127</v>
      </c>
      <c r="VF50" s="3" t="s">
        <v>127</v>
      </c>
      <c r="VG50" s="3" t="s">
        <v>127</v>
      </c>
      <c r="VH50" s="3" t="s">
        <v>127</v>
      </c>
      <c r="VI50" s="3" t="s">
        <v>127</v>
      </c>
      <c r="VJ50" s="3" t="s">
        <v>132</v>
      </c>
      <c r="VK50" s="3" t="s">
        <v>132</v>
      </c>
      <c r="VL50" s="3" t="s">
        <v>127</v>
      </c>
      <c r="VM50" s="3" t="s">
        <v>127</v>
      </c>
      <c r="VN50" s="3" t="s">
        <v>127</v>
      </c>
      <c r="VO50" s="3" t="s">
        <v>127</v>
      </c>
      <c r="VP50" s="3" t="s">
        <v>131</v>
      </c>
      <c r="VQ50" s="3" t="s">
        <v>127</v>
      </c>
      <c r="VR50" s="3" t="s">
        <v>131</v>
      </c>
      <c r="VS50" s="3" t="s">
        <v>129</v>
      </c>
      <c r="VT50" s="3" t="s">
        <v>131</v>
      </c>
      <c r="VU50" s="3" t="s">
        <v>131</v>
      </c>
      <c r="VV50" s="3" t="s">
        <v>132</v>
      </c>
      <c r="VW50" s="3" t="s">
        <v>129</v>
      </c>
      <c r="VX50" s="3" t="s">
        <v>129</v>
      </c>
      <c r="VY50" s="3" t="s">
        <v>132</v>
      </c>
      <c r="VZ50" s="3" t="s">
        <v>132</v>
      </c>
      <c r="WA50" s="3" t="s">
        <v>132</v>
      </c>
      <c r="WB50" s="3" t="s">
        <v>132</v>
      </c>
      <c r="WC50" s="3" t="s">
        <v>131</v>
      </c>
      <c r="WD50" s="3" t="s">
        <v>132</v>
      </c>
      <c r="WE50" s="3" t="s">
        <v>132</v>
      </c>
      <c r="WF50" s="3" t="s">
        <v>131</v>
      </c>
      <c r="WG50" s="3" t="s">
        <v>131</v>
      </c>
      <c r="WH50" s="3" t="s">
        <v>132</v>
      </c>
      <c r="WI50" s="3" t="s">
        <v>132</v>
      </c>
      <c r="WJ50" s="3" t="s">
        <v>131</v>
      </c>
      <c r="WK50" s="3" t="s">
        <v>132</v>
      </c>
      <c r="WL50" s="3" t="s">
        <v>132</v>
      </c>
      <c r="WM50" s="3" t="s">
        <v>132</v>
      </c>
      <c r="WN50" s="3" t="s">
        <v>132</v>
      </c>
      <c r="WO50" s="3" t="s">
        <v>132</v>
      </c>
      <c r="WP50" s="3" t="s">
        <v>132</v>
      </c>
      <c r="WQ50" s="3" t="s">
        <v>132</v>
      </c>
      <c r="WR50" s="3" t="s">
        <v>132</v>
      </c>
      <c r="WS50" s="3" t="s">
        <v>129</v>
      </c>
      <c r="WT50" s="3" t="s">
        <v>129</v>
      </c>
      <c r="WU50" s="3" t="s">
        <v>132</v>
      </c>
      <c r="WV50" s="3" t="s">
        <v>127</v>
      </c>
      <c r="WW50" s="3" t="s">
        <v>127</v>
      </c>
      <c r="WX50" s="3" t="s">
        <v>127</v>
      </c>
      <c r="WY50" s="3" t="s">
        <v>127</v>
      </c>
      <c r="WZ50" s="3" t="s">
        <v>127</v>
      </c>
      <c r="XA50" s="3" t="s">
        <v>131</v>
      </c>
      <c r="XB50" s="3" t="s">
        <v>127</v>
      </c>
      <c r="XC50" s="3" t="s">
        <v>131</v>
      </c>
      <c r="XD50" s="3" t="s">
        <v>131</v>
      </c>
      <c r="XE50" s="3" t="s">
        <v>127</v>
      </c>
      <c r="XF50" s="3" t="s">
        <v>127</v>
      </c>
      <c r="XG50" s="3" t="s">
        <v>127</v>
      </c>
      <c r="XH50" s="3" t="s">
        <v>127</v>
      </c>
      <c r="XI50" s="3" t="s">
        <v>127</v>
      </c>
      <c r="XJ50" s="3" t="s">
        <v>127</v>
      </c>
      <c r="XK50" s="3" t="s">
        <v>127</v>
      </c>
      <c r="XL50" s="3" t="s">
        <v>127</v>
      </c>
      <c r="XM50" s="5" t="s">
        <v>342</v>
      </c>
      <c r="XN50" s="13" t="s">
        <v>353</v>
      </c>
      <c r="XO50" s="3" t="s">
        <v>354</v>
      </c>
      <c r="XP50" s="3" t="s">
        <v>355</v>
      </c>
      <c r="XQ50" s="3" t="s">
        <v>1643</v>
      </c>
      <c r="XR50" s="3" t="s">
        <v>1643</v>
      </c>
      <c r="XS50" s="3" t="s">
        <v>111</v>
      </c>
      <c r="XT50" s="5" t="s">
        <v>1643</v>
      </c>
      <c r="XU50" s="13" t="s">
        <v>111</v>
      </c>
      <c r="XV50" s="3" t="s">
        <v>1643</v>
      </c>
      <c r="XW50" s="3" t="s">
        <v>1643</v>
      </c>
      <c r="XX50" s="3" t="s">
        <v>111</v>
      </c>
      <c r="XY50" s="3" t="s">
        <v>1643</v>
      </c>
      <c r="XZ50" s="3" t="s">
        <v>1643</v>
      </c>
      <c r="YA50" s="3" t="s">
        <v>110</v>
      </c>
      <c r="YB50" s="3" t="s">
        <v>111</v>
      </c>
      <c r="YC50" s="3" t="s">
        <v>1643</v>
      </c>
      <c r="YD50" s="3" t="s">
        <v>110</v>
      </c>
      <c r="YE50" s="3" t="s">
        <v>408</v>
      </c>
      <c r="YF50" s="3" t="s">
        <v>111</v>
      </c>
      <c r="YG50" s="3" t="s">
        <v>1643</v>
      </c>
      <c r="YH50" s="3" t="s">
        <v>111</v>
      </c>
      <c r="YI50" s="3" t="s">
        <v>1643</v>
      </c>
      <c r="YJ50" s="3" t="s">
        <v>1643</v>
      </c>
      <c r="YK50" s="3" t="s">
        <v>110</v>
      </c>
      <c r="YL50" s="3" t="s">
        <v>111</v>
      </c>
      <c r="YM50" s="3" t="s">
        <v>1643</v>
      </c>
      <c r="YN50" s="3" t="s">
        <v>110</v>
      </c>
      <c r="YO50" s="3" t="s">
        <v>111</v>
      </c>
      <c r="YP50" s="3" t="s">
        <v>1643</v>
      </c>
      <c r="YQ50" s="3" t="s">
        <v>110</v>
      </c>
      <c r="YR50" s="3" t="s">
        <v>111</v>
      </c>
      <c r="YS50" s="3" t="s">
        <v>1643</v>
      </c>
      <c r="YT50" s="3" t="s">
        <v>110</v>
      </c>
      <c r="YU50" s="3" t="s">
        <v>111</v>
      </c>
      <c r="YV50" s="3" t="s">
        <v>1643</v>
      </c>
      <c r="YW50" s="3" t="s">
        <v>245</v>
      </c>
      <c r="YX50" s="3" t="s">
        <v>1643</v>
      </c>
      <c r="YY50" s="3" t="s">
        <v>1643</v>
      </c>
      <c r="YZ50" s="3" t="s">
        <v>1643</v>
      </c>
      <c r="ZA50" s="3" t="s">
        <v>111</v>
      </c>
      <c r="ZB50" s="3" t="s">
        <v>1643</v>
      </c>
      <c r="ZC50" s="3" t="s">
        <v>1643</v>
      </c>
      <c r="ZD50" s="5" t="s">
        <v>1643</v>
      </c>
      <c r="ZE50" s="3" t="s">
        <v>1746</v>
      </c>
      <c r="ZF50" s="3" t="s">
        <v>452</v>
      </c>
      <c r="ZG50" s="3" t="s">
        <v>461</v>
      </c>
      <c r="ZH50" s="18" t="s">
        <v>110</v>
      </c>
      <c r="ZI50" s="13" t="s">
        <v>1643</v>
      </c>
      <c r="ZJ50" s="3" t="s">
        <v>484</v>
      </c>
      <c r="ZK50" s="3" t="s">
        <v>1643</v>
      </c>
      <c r="ZL50" s="3" t="s">
        <v>1643</v>
      </c>
      <c r="ZM50" s="3" t="s">
        <v>1643</v>
      </c>
      <c r="ZN50" s="3" t="s">
        <v>495</v>
      </c>
      <c r="ZO50" s="3" t="s">
        <v>496</v>
      </c>
      <c r="ZP50" s="3" t="s">
        <v>497</v>
      </c>
      <c r="ZQ50" s="3" t="s">
        <v>498</v>
      </c>
      <c r="ZR50" s="5" t="s">
        <v>1643</v>
      </c>
      <c r="ZS50" s="13" t="s">
        <v>110</v>
      </c>
      <c r="ZT50" s="3" t="s">
        <v>110</v>
      </c>
      <c r="ZU50" s="3" t="s">
        <v>110</v>
      </c>
      <c r="ZV50" s="3" t="s">
        <v>110</v>
      </c>
      <c r="ZW50" s="3" t="s">
        <v>111</v>
      </c>
      <c r="ZX50" s="3" t="s">
        <v>1643</v>
      </c>
      <c r="ZY50" s="3" t="s">
        <v>1643</v>
      </c>
      <c r="ZZ50" s="3" t="s">
        <v>1643</v>
      </c>
      <c r="AAA50" s="5" t="s">
        <v>1643</v>
      </c>
      <c r="AAB50" s="13" t="s">
        <v>111</v>
      </c>
      <c r="AAC50" s="5" t="s">
        <v>1643</v>
      </c>
      <c r="AAD50" s="13" t="s">
        <v>524</v>
      </c>
      <c r="AAE50" s="3" t="s">
        <v>110</v>
      </c>
      <c r="AAF50" s="3" t="s">
        <v>110</v>
      </c>
      <c r="AAG50" s="3" t="s">
        <v>110</v>
      </c>
      <c r="AAH50" s="3" t="s">
        <v>111</v>
      </c>
      <c r="AAI50" s="3" t="s">
        <v>110</v>
      </c>
      <c r="AAJ50" s="5" t="s">
        <v>110</v>
      </c>
      <c r="AAK50" s="13" t="s">
        <v>111</v>
      </c>
      <c r="AAL50" s="13" t="s">
        <v>1643</v>
      </c>
      <c r="AAM50" s="3" t="s">
        <v>1643</v>
      </c>
      <c r="AAN50" s="3" t="s">
        <v>1643</v>
      </c>
      <c r="AAO50" s="3" t="s">
        <v>1643</v>
      </c>
      <c r="AAP50" s="3" t="s">
        <v>1643</v>
      </c>
      <c r="AAQ50" s="20"/>
      <c r="AAR50" s="5" t="s">
        <v>1643</v>
      </c>
      <c r="AAS50" s="13" t="s">
        <v>1643</v>
      </c>
      <c r="AAT50" s="3" t="s">
        <v>1643</v>
      </c>
      <c r="AAU50" s="3" t="s">
        <v>1643</v>
      </c>
      <c r="AAV50" s="3" t="s">
        <v>1643</v>
      </c>
      <c r="AAW50" s="3" t="s">
        <v>1643</v>
      </c>
      <c r="AAX50" s="3" t="s">
        <v>1643</v>
      </c>
      <c r="AAY50" s="5" t="s">
        <v>1643</v>
      </c>
      <c r="AAZ50" s="13" t="s">
        <v>1643</v>
      </c>
      <c r="ABA50" s="3" t="s">
        <v>1643</v>
      </c>
      <c r="ABB50" s="3" t="s">
        <v>1643</v>
      </c>
      <c r="ABC50" s="3" t="s">
        <v>1643</v>
      </c>
      <c r="ABD50" s="3" t="s">
        <v>1643</v>
      </c>
      <c r="ABE50" s="3" t="s">
        <v>1643</v>
      </c>
      <c r="ABF50" s="5" t="s">
        <v>1643</v>
      </c>
      <c r="ABG50" s="13" t="s">
        <v>1643</v>
      </c>
      <c r="ABH50" s="3" t="s">
        <v>1643</v>
      </c>
      <c r="ABI50" s="3" t="s">
        <v>1643</v>
      </c>
      <c r="ABJ50" s="3" t="s">
        <v>1643</v>
      </c>
      <c r="ABK50" s="3" t="s">
        <v>1643</v>
      </c>
      <c r="ABL50" s="3" t="s">
        <v>1643</v>
      </c>
      <c r="ABM50" s="5" t="s">
        <v>1643</v>
      </c>
      <c r="ABN50" s="13" t="s">
        <v>1643</v>
      </c>
      <c r="ABO50" s="3" t="s">
        <v>1643</v>
      </c>
      <c r="ABP50" s="3" t="s">
        <v>1643</v>
      </c>
      <c r="ABQ50" s="3" t="s">
        <v>1643</v>
      </c>
      <c r="ABR50" s="3" t="s">
        <v>1643</v>
      </c>
      <c r="ABS50" s="3" t="s">
        <v>1643</v>
      </c>
      <c r="ABT50" s="3" t="s">
        <v>1643</v>
      </c>
      <c r="ABU50" s="3" t="s">
        <v>1643</v>
      </c>
      <c r="ABV50" s="5" t="s">
        <v>1643</v>
      </c>
      <c r="ABW50" s="13" t="s">
        <v>110</v>
      </c>
      <c r="ABX50" s="3" t="s">
        <v>546</v>
      </c>
      <c r="ABY50" s="3" t="s">
        <v>1643</v>
      </c>
      <c r="ABZ50" s="3" t="s">
        <v>1643</v>
      </c>
      <c r="ACA50" s="3" t="s">
        <v>1643</v>
      </c>
      <c r="ACB50" s="5" t="s">
        <v>1643</v>
      </c>
      <c r="ACC50" s="13" t="s">
        <v>1643</v>
      </c>
      <c r="ACD50" s="3" t="s">
        <v>1643</v>
      </c>
      <c r="ACE50" s="3" t="s">
        <v>1643</v>
      </c>
      <c r="ACF50" s="3" t="s">
        <v>545</v>
      </c>
      <c r="ACG50" s="5"/>
      <c r="ACH50" s="13" t="s">
        <v>1643</v>
      </c>
      <c r="ACI50" s="3" t="s">
        <v>1643</v>
      </c>
      <c r="ACJ50" s="3" t="s">
        <v>1643</v>
      </c>
      <c r="ACK50" s="3" t="s">
        <v>1643</v>
      </c>
      <c r="ACL50" s="5" t="s">
        <v>1643</v>
      </c>
      <c r="ACM50" s="13" t="s">
        <v>1643</v>
      </c>
      <c r="ACN50" s="3" t="s">
        <v>557</v>
      </c>
      <c r="ACO50" s="3" t="s">
        <v>140</v>
      </c>
      <c r="ACP50" s="3" t="s">
        <v>144</v>
      </c>
      <c r="ACQ50" s="3" t="s">
        <v>156</v>
      </c>
      <c r="ACR50" s="3" t="s">
        <v>558</v>
      </c>
      <c r="ACS50" s="3" t="s">
        <v>1643</v>
      </c>
      <c r="ACT50" s="3" t="s">
        <v>1643</v>
      </c>
      <c r="ACU50" s="20" t="s">
        <v>1643</v>
      </c>
      <c r="ACV50" s="13" t="s">
        <v>111</v>
      </c>
      <c r="ACW50" s="3" t="s">
        <v>1643</v>
      </c>
      <c r="ACX50" s="3" t="s">
        <v>1643</v>
      </c>
      <c r="ACY50" s="3" t="s">
        <v>1643</v>
      </c>
      <c r="ACZ50" s="3" t="s">
        <v>1643</v>
      </c>
      <c r="ADA50" s="5" t="s">
        <v>1643</v>
      </c>
      <c r="ADB50" s="13" t="s">
        <v>1643</v>
      </c>
      <c r="ADC50" s="8" t="s">
        <v>1643</v>
      </c>
      <c r="ADD50" s="3" t="s">
        <v>1643</v>
      </c>
      <c r="ADE50" s="3" t="s">
        <v>1643</v>
      </c>
      <c r="ADF50" s="5" t="s">
        <v>1643</v>
      </c>
      <c r="ADG50" s="13" t="s">
        <v>1643</v>
      </c>
      <c r="ADH50" s="8" t="s">
        <v>1643</v>
      </c>
      <c r="ADI50" s="3" t="s">
        <v>1643</v>
      </c>
      <c r="ADJ50" s="3" t="s">
        <v>1643</v>
      </c>
      <c r="ADK50" s="5" t="s">
        <v>1643</v>
      </c>
      <c r="ADL50" s="13" t="s">
        <v>1643</v>
      </c>
      <c r="ADM50" s="8" t="s">
        <v>1643</v>
      </c>
      <c r="ADN50" s="3" t="s">
        <v>1643</v>
      </c>
      <c r="ADO50" s="3" t="s">
        <v>1643</v>
      </c>
      <c r="ADP50" s="5" t="s">
        <v>1643</v>
      </c>
      <c r="ADQ50" s="13" t="s">
        <v>1643</v>
      </c>
      <c r="ADR50" s="3" t="s">
        <v>1643</v>
      </c>
      <c r="ADS50" s="3" t="s">
        <v>1643</v>
      </c>
      <c r="ADT50" s="3" t="s">
        <v>1643</v>
      </c>
      <c r="ADU50" s="3" t="s">
        <v>1643</v>
      </c>
      <c r="ADV50" s="3" t="s">
        <v>1643</v>
      </c>
      <c r="ADW50" s="3" t="s">
        <v>1643</v>
      </c>
      <c r="ADX50" s="3" t="s">
        <v>1643</v>
      </c>
      <c r="ADY50" s="5" t="s">
        <v>1643</v>
      </c>
      <c r="ADZ50" s="13" t="s">
        <v>1643</v>
      </c>
      <c r="AEA50" s="3" t="s">
        <v>1643</v>
      </c>
      <c r="AEB50" s="3" t="s">
        <v>1643</v>
      </c>
      <c r="AEC50" s="3" t="s">
        <v>1643</v>
      </c>
      <c r="AED50" s="3" t="s">
        <v>1643</v>
      </c>
      <c r="AEE50" s="3" t="s">
        <v>1643</v>
      </c>
      <c r="AEF50" s="5" t="s">
        <v>1643</v>
      </c>
      <c r="AEG50" s="13" t="s">
        <v>1643</v>
      </c>
      <c r="AEH50" s="3" t="s">
        <v>1643</v>
      </c>
      <c r="AEI50" s="3" t="s">
        <v>1643</v>
      </c>
      <c r="AEJ50" s="3" t="s">
        <v>1643</v>
      </c>
      <c r="AEK50" s="5" t="s">
        <v>1643</v>
      </c>
      <c r="AEL50" s="18" t="s">
        <v>111</v>
      </c>
    </row>
    <row r="51" spans="1:818" ht="101.5" x14ac:dyDescent="0.35">
      <c r="A51" s="1">
        <v>45632.489189814813</v>
      </c>
      <c r="B51" s="2">
        <v>45632.502685185187</v>
      </c>
      <c r="C51" s="4">
        <v>100</v>
      </c>
      <c r="D51" s="4">
        <v>1166</v>
      </c>
      <c r="E51" s="3" t="s">
        <v>1640</v>
      </c>
      <c r="F51" s="2">
        <v>45632.502745995371</v>
      </c>
      <c r="G51" s="3" t="s">
        <v>1747</v>
      </c>
      <c r="H51" s="4">
        <v>0.10000000149011612</v>
      </c>
      <c r="I51" s="3" t="s">
        <v>1642</v>
      </c>
      <c r="J51" s="3" t="s">
        <v>1642</v>
      </c>
      <c r="K51" s="3" t="s">
        <v>1642</v>
      </c>
      <c r="L51" s="3" t="s">
        <v>1642</v>
      </c>
      <c r="M51" s="3" t="s">
        <v>1642</v>
      </c>
      <c r="N51" s="3" t="s">
        <v>1642</v>
      </c>
      <c r="O51" s="3" t="s">
        <v>110</v>
      </c>
      <c r="P51" s="3" t="s">
        <v>1643</v>
      </c>
      <c r="Q51" s="3" t="s">
        <v>1643</v>
      </c>
      <c r="R51" s="20" t="s">
        <v>110</v>
      </c>
      <c r="S51" s="127">
        <v>25</v>
      </c>
      <c r="T51" s="124"/>
      <c r="U51" s="3"/>
      <c r="V51" s="3" t="s">
        <v>24</v>
      </c>
      <c r="W51" s="3" t="s">
        <v>111</v>
      </c>
      <c r="X51" s="3" t="s">
        <v>37</v>
      </c>
      <c r="Y51" s="3" t="s">
        <v>100</v>
      </c>
      <c r="Z51" s="3" t="s">
        <v>12</v>
      </c>
      <c r="AA51" s="405">
        <v>152</v>
      </c>
      <c r="AB51" s="3" t="s">
        <v>25</v>
      </c>
      <c r="AC51" s="3" t="s">
        <v>110</v>
      </c>
      <c r="AD51" s="3" t="s">
        <v>1643</v>
      </c>
      <c r="AE51" s="13" t="s">
        <v>1643</v>
      </c>
      <c r="AF51" s="20" t="s">
        <v>1643</v>
      </c>
      <c r="AG51" s="18" t="s">
        <v>1643</v>
      </c>
      <c r="AH51" s="13"/>
      <c r="AI51" s="31"/>
      <c r="AJ51" s="13" t="s">
        <v>1643</v>
      </c>
      <c r="AK51" s="3" t="s">
        <v>1643</v>
      </c>
      <c r="AL51" s="3" t="s">
        <v>1643</v>
      </c>
      <c r="AM51" s="3" t="s">
        <v>1643</v>
      </c>
      <c r="AN51" s="3" t="s">
        <v>1643</v>
      </c>
      <c r="AO51" s="3" t="s">
        <v>1643</v>
      </c>
      <c r="AP51" s="3" t="s">
        <v>1643</v>
      </c>
      <c r="AQ51" s="3" t="s">
        <v>1643</v>
      </c>
      <c r="AR51" s="3" t="s">
        <v>1643</v>
      </c>
      <c r="AS51" s="3" t="s">
        <v>1643</v>
      </c>
      <c r="AT51" s="3" t="s">
        <v>1643</v>
      </c>
      <c r="AU51" s="3" t="s">
        <v>1643</v>
      </c>
      <c r="AV51" s="3" t="s">
        <v>1643</v>
      </c>
      <c r="AW51" s="3" t="s">
        <v>1643</v>
      </c>
      <c r="AX51" s="3" t="s">
        <v>1643</v>
      </c>
      <c r="AY51" s="3" t="s">
        <v>1643</v>
      </c>
      <c r="AZ51" s="3" t="s">
        <v>1643</v>
      </c>
      <c r="BA51" s="3" t="s">
        <v>1643</v>
      </c>
      <c r="BB51" s="3" t="s">
        <v>1643</v>
      </c>
      <c r="BC51" s="3" t="s">
        <v>1643</v>
      </c>
      <c r="BD51" s="3" t="s">
        <v>1643</v>
      </c>
      <c r="BE51" s="3" t="s">
        <v>1643</v>
      </c>
      <c r="BF51" s="3" t="s">
        <v>1643</v>
      </c>
      <c r="BG51" s="3" t="s">
        <v>1643</v>
      </c>
      <c r="BH51" s="3" t="s">
        <v>1643</v>
      </c>
      <c r="BI51" s="3" t="s">
        <v>1643</v>
      </c>
      <c r="BJ51" s="3" t="s">
        <v>1643</v>
      </c>
      <c r="BK51" s="3" t="s">
        <v>1643</v>
      </c>
      <c r="BL51" s="3" t="s">
        <v>1643</v>
      </c>
      <c r="BM51" s="3" t="s">
        <v>1643</v>
      </c>
      <c r="BN51" s="3" t="s">
        <v>1643</v>
      </c>
      <c r="BO51" s="3" t="s">
        <v>1643</v>
      </c>
      <c r="BP51" s="3" t="s">
        <v>1643</v>
      </c>
      <c r="BQ51" s="3" t="s">
        <v>1643</v>
      </c>
      <c r="BR51" s="3" t="s">
        <v>1643</v>
      </c>
      <c r="BS51" s="3" t="s">
        <v>1643</v>
      </c>
      <c r="BT51" s="3" t="s">
        <v>1643</v>
      </c>
      <c r="BU51" s="3" t="s">
        <v>1643</v>
      </c>
      <c r="BV51" s="3" t="s">
        <v>1643</v>
      </c>
      <c r="BW51" s="3" t="s">
        <v>1643</v>
      </c>
      <c r="BX51" s="3" t="s">
        <v>1643</v>
      </c>
      <c r="BY51" s="3" t="s">
        <v>1643</v>
      </c>
      <c r="BZ51" s="20" t="s">
        <v>1643</v>
      </c>
      <c r="CA51" s="8" t="s">
        <v>1643</v>
      </c>
      <c r="CB51" s="3" t="s">
        <v>1643</v>
      </c>
      <c r="CC51" s="3" t="s">
        <v>1643</v>
      </c>
      <c r="CD51" s="3" t="s">
        <v>1643</v>
      </c>
      <c r="CE51" s="3" t="s">
        <v>1643</v>
      </c>
      <c r="CF51" s="3" t="s">
        <v>1643</v>
      </c>
      <c r="CG51" s="3" t="s">
        <v>1643</v>
      </c>
      <c r="CH51" s="3" t="s">
        <v>1643</v>
      </c>
      <c r="CI51" s="3" t="s">
        <v>1643</v>
      </c>
      <c r="CJ51" s="3" t="s">
        <v>1643</v>
      </c>
      <c r="CK51" s="3" t="s">
        <v>1643</v>
      </c>
      <c r="CL51" s="3" t="s">
        <v>1643</v>
      </c>
      <c r="CM51" s="3" t="s">
        <v>1643</v>
      </c>
      <c r="CN51" s="3" t="s">
        <v>1643</v>
      </c>
      <c r="CO51" s="3" t="s">
        <v>1643</v>
      </c>
      <c r="CP51" s="5" t="s">
        <v>1643</v>
      </c>
      <c r="CQ51" s="13" t="s">
        <v>1643</v>
      </c>
      <c r="CR51" s="3" t="s">
        <v>1643</v>
      </c>
      <c r="CS51" s="3" t="s">
        <v>1643</v>
      </c>
      <c r="CT51" s="3" t="s">
        <v>1643</v>
      </c>
      <c r="CU51" s="3" t="s">
        <v>1643</v>
      </c>
      <c r="CV51" s="3" t="s">
        <v>1643</v>
      </c>
      <c r="CW51" s="3" t="s">
        <v>1643</v>
      </c>
      <c r="CX51" s="5" t="s">
        <v>1643</v>
      </c>
      <c r="CY51" s="13" t="s">
        <v>1643</v>
      </c>
      <c r="CZ51" s="3" t="s">
        <v>1643</v>
      </c>
      <c r="DA51" s="3" t="s">
        <v>1643</v>
      </c>
      <c r="DB51" s="3" t="s">
        <v>1643</v>
      </c>
      <c r="DC51" s="3" t="s">
        <v>1643</v>
      </c>
      <c r="DD51" s="3" t="s">
        <v>1643</v>
      </c>
      <c r="DE51" s="3" t="s">
        <v>1643</v>
      </c>
      <c r="DF51" s="5" t="s">
        <v>1643</v>
      </c>
      <c r="DG51" s="13" t="s">
        <v>1643</v>
      </c>
      <c r="DH51" s="3" t="s">
        <v>1643</v>
      </c>
      <c r="DI51" s="3" t="s">
        <v>1643</v>
      </c>
      <c r="DJ51" s="5" t="s">
        <v>1643</v>
      </c>
      <c r="DK51" s="13" t="s">
        <v>1643</v>
      </c>
      <c r="DL51" s="3" t="s">
        <v>1643</v>
      </c>
      <c r="DM51" s="3" t="s">
        <v>1643</v>
      </c>
      <c r="DN51" s="5" t="s">
        <v>1643</v>
      </c>
      <c r="DO51" s="13" t="s">
        <v>1643</v>
      </c>
      <c r="DP51" s="5" t="s">
        <v>1643</v>
      </c>
      <c r="DQ51" s="13" t="s">
        <v>1643</v>
      </c>
      <c r="DR51" s="3" t="s">
        <v>1643</v>
      </c>
      <c r="DS51" s="3" t="s">
        <v>1643</v>
      </c>
      <c r="DT51" s="5" t="s">
        <v>1643</v>
      </c>
      <c r="DU51" s="13" t="s">
        <v>1643</v>
      </c>
      <c r="DV51" s="3" t="s">
        <v>1643</v>
      </c>
      <c r="DW51" s="3" t="s">
        <v>1643</v>
      </c>
      <c r="DX51" s="3" t="s">
        <v>1643</v>
      </c>
      <c r="DY51" s="5" t="s">
        <v>1643</v>
      </c>
      <c r="DZ51" s="13" t="s">
        <v>1643</v>
      </c>
      <c r="EA51" s="3" t="s">
        <v>1643</v>
      </c>
      <c r="EB51" s="3" t="s">
        <v>1643</v>
      </c>
      <c r="EC51" s="3" t="s">
        <v>1643</v>
      </c>
      <c r="ED51" s="3" t="s">
        <v>1643</v>
      </c>
      <c r="EE51" s="3" t="s">
        <v>1643</v>
      </c>
      <c r="EF51" s="5" t="s">
        <v>1643</v>
      </c>
      <c r="EG51" s="13" t="s">
        <v>1643</v>
      </c>
      <c r="EH51" s="3" t="s">
        <v>1643</v>
      </c>
      <c r="EI51" s="3" t="s">
        <v>1643</v>
      </c>
      <c r="EJ51" s="3" t="s">
        <v>1643</v>
      </c>
      <c r="EK51" s="3" t="s">
        <v>1643</v>
      </c>
      <c r="EL51" s="20" t="s">
        <v>1643</v>
      </c>
      <c r="EM51" s="13" t="s">
        <v>1643</v>
      </c>
      <c r="EN51" s="3" t="s">
        <v>1643</v>
      </c>
      <c r="EO51" s="3" t="s">
        <v>1643</v>
      </c>
      <c r="EP51" s="3" t="s">
        <v>1643</v>
      </c>
      <c r="EQ51" s="3" t="s">
        <v>1643</v>
      </c>
      <c r="ER51" s="3" t="s">
        <v>1643</v>
      </c>
      <c r="ES51" s="3" t="s">
        <v>1643</v>
      </c>
      <c r="ET51" s="3" t="s">
        <v>1643</v>
      </c>
      <c r="EU51" s="3" t="s">
        <v>1643</v>
      </c>
      <c r="EV51" s="3" t="s">
        <v>1643</v>
      </c>
      <c r="EW51" s="3" t="s">
        <v>1643</v>
      </c>
      <c r="EX51" s="3" t="s">
        <v>1643</v>
      </c>
      <c r="EY51" s="3" t="s">
        <v>1643</v>
      </c>
      <c r="EZ51" s="5" t="s">
        <v>1643</v>
      </c>
      <c r="FA51" s="8" t="s">
        <v>1643</v>
      </c>
      <c r="FB51" s="3" t="s">
        <v>1643</v>
      </c>
      <c r="FC51" s="3" t="s">
        <v>1643</v>
      </c>
      <c r="FD51" s="3" t="s">
        <v>1643</v>
      </c>
      <c r="FE51" s="3" t="s">
        <v>1643</v>
      </c>
      <c r="FF51" s="3" t="s">
        <v>1643</v>
      </c>
      <c r="FG51" s="3" t="s">
        <v>1643</v>
      </c>
      <c r="FH51" s="3" t="s">
        <v>1643</v>
      </c>
      <c r="FI51" s="5" t="s">
        <v>1643</v>
      </c>
      <c r="FJ51" s="8" t="s">
        <v>1643</v>
      </c>
      <c r="FK51" s="3" t="s">
        <v>1643</v>
      </c>
      <c r="FL51" s="3" t="s">
        <v>1643</v>
      </c>
      <c r="FM51" s="5" t="s">
        <v>1643</v>
      </c>
      <c r="FN51" s="8" t="s">
        <v>1643</v>
      </c>
      <c r="FO51" s="3" t="s">
        <v>1643</v>
      </c>
      <c r="FP51" s="3" t="s">
        <v>1643</v>
      </c>
      <c r="FQ51" s="5" t="s">
        <v>1643</v>
      </c>
      <c r="FR51" s="16" t="s">
        <v>1643</v>
      </c>
      <c r="FS51" s="13" t="s">
        <v>1643</v>
      </c>
      <c r="FT51" s="3" t="s">
        <v>1643</v>
      </c>
      <c r="FU51" s="3" t="s">
        <v>1643</v>
      </c>
      <c r="FV51" s="3" t="s">
        <v>1643</v>
      </c>
      <c r="FW51" s="20" t="s">
        <v>1643</v>
      </c>
      <c r="FX51" s="13" t="s">
        <v>1643</v>
      </c>
      <c r="FY51" s="3" t="s">
        <v>1643</v>
      </c>
      <c r="FZ51" s="3" t="s">
        <v>1643</v>
      </c>
      <c r="GA51" s="3" t="s">
        <v>1643</v>
      </c>
      <c r="GB51" s="3" t="s">
        <v>1643</v>
      </c>
      <c r="GC51" s="3" t="s">
        <v>1643</v>
      </c>
      <c r="GD51" s="3" t="s">
        <v>1643</v>
      </c>
      <c r="GE51" s="3" t="s">
        <v>1643</v>
      </c>
      <c r="GF51" s="3" t="s">
        <v>1643</v>
      </c>
      <c r="GG51" s="3" t="s">
        <v>1643</v>
      </c>
      <c r="GH51" s="20" t="s">
        <v>1643</v>
      </c>
      <c r="GI51" s="18" t="s">
        <v>1643</v>
      </c>
      <c r="GJ51" s="8" t="s">
        <v>1643</v>
      </c>
      <c r="GK51" s="3" t="s">
        <v>1643</v>
      </c>
      <c r="GL51" s="3" t="s">
        <v>1643</v>
      </c>
      <c r="GM51" s="3" t="s">
        <v>1643</v>
      </c>
      <c r="GN51" s="3" t="s">
        <v>1643</v>
      </c>
      <c r="GO51" s="3" t="s">
        <v>1643</v>
      </c>
      <c r="GP51" s="3" t="s">
        <v>1643</v>
      </c>
      <c r="GQ51" s="3" t="s">
        <v>1643</v>
      </c>
      <c r="GR51" s="3" t="s">
        <v>1643</v>
      </c>
      <c r="GS51" s="20" t="s">
        <v>1643</v>
      </c>
      <c r="GT51" s="13" t="s">
        <v>1643</v>
      </c>
      <c r="GU51" s="3" t="s">
        <v>1643</v>
      </c>
      <c r="GV51" s="3" t="s">
        <v>1643</v>
      </c>
      <c r="GW51" s="3" t="s">
        <v>1643</v>
      </c>
      <c r="GX51" s="3" t="s">
        <v>1643</v>
      </c>
      <c r="GY51" s="3" t="s">
        <v>1643</v>
      </c>
      <c r="GZ51" s="3" t="s">
        <v>1643</v>
      </c>
      <c r="HA51" s="3" t="s">
        <v>1643</v>
      </c>
      <c r="HB51" s="3" t="s">
        <v>1643</v>
      </c>
      <c r="HC51" s="3" t="s">
        <v>1643</v>
      </c>
      <c r="HD51" s="3" t="s">
        <v>1643</v>
      </c>
      <c r="HE51" s="3" t="s">
        <v>1643</v>
      </c>
      <c r="HF51" s="3" t="s">
        <v>1643</v>
      </c>
      <c r="HG51" s="3" t="s">
        <v>1643</v>
      </c>
      <c r="HH51" s="3" t="s">
        <v>1643</v>
      </c>
      <c r="HI51" s="5" t="s">
        <v>1643</v>
      </c>
      <c r="HJ51" s="13" t="s">
        <v>1643</v>
      </c>
      <c r="HK51" s="3" t="s">
        <v>1643</v>
      </c>
      <c r="HL51" s="3" t="s">
        <v>1643</v>
      </c>
      <c r="HM51" s="3" t="s">
        <v>1643</v>
      </c>
      <c r="HN51" s="3" t="s">
        <v>1643</v>
      </c>
      <c r="HO51" s="3" t="s">
        <v>1643</v>
      </c>
      <c r="HP51" s="3" t="s">
        <v>1643</v>
      </c>
      <c r="HQ51" s="5" t="s">
        <v>1643</v>
      </c>
      <c r="HR51" s="13" t="s">
        <v>1643</v>
      </c>
      <c r="HS51" s="3" t="s">
        <v>1643</v>
      </c>
      <c r="HT51" s="3" t="s">
        <v>1643</v>
      </c>
      <c r="HU51" s="3" t="s">
        <v>1643</v>
      </c>
      <c r="HV51" s="3" t="s">
        <v>1643</v>
      </c>
      <c r="HW51" s="3" t="s">
        <v>1643</v>
      </c>
      <c r="HX51" s="3" t="s">
        <v>1643</v>
      </c>
      <c r="HY51" s="3" t="s">
        <v>1643</v>
      </c>
      <c r="HZ51" s="3" t="s">
        <v>1643</v>
      </c>
      <c r="IA51" s="3" t="s">
        <v>1643</v>
      </c>
      <c r="IB51" s="5" t="s">
        <v>1643</v>
      </c>
      <c r="IC51" s="13" t="s">
        <v>1643</v>
      </c>
      <c r="ID51" s="3" t="s">
        <v>1643</v>
      </c>
      <c r="IE51" s="3" t="s">
        <v>1643</v>
      </c>
      <c r="IF51" s="3" t="s">
        <v>1643</v>
      </c>
      <c r="IG51" s="3" t="s">
        <v>1643</v>
      </c>
      <c r="IH51" s="3" t="s">
        <v>1643</v>
      </c>
      <c r="II51" s="3" t="s">
        <v>1643</v>
      </c>
      <c r="IJ51" s="3" t="s">
        <v>1643</v>
      </c>
      <c r="IK51" s="3" t="s">
        <v>1643</v>
      </c>
      <c r="IL51" s="3" t="s">
        <v>1643</v>
      </c>
      <c r="IM51" s="3" t="s">
        <v>1643</v>
      </c>
      <c r="IN51" s="3" t="s">
        <v>1643</v>
      </c>
      <c r="IO51" s="3" t="s">
        <v>1643</v>
      </c>
      <c r="IP51" s="3" t="s">
        <v>1643</v>
      </c>
      <c r="IQ51" s="3" t="s">
        <v>1643</v>
      </c>
      <c r="IR51" s="3" t="s">
        <v>1643</v>
      </c>
      <c r="IS51" s="3" t="s">
        <v>1643</v>
      </c>
      <c r="IT51" s="3" t="s">
        <v>1643</v>
      </c>
      <c r="IU51" s="3" t="s">
        <v>1643</v>
      </c>
      <c r="IV51" s="3" t="s">
        <v>1643</v>
      </c>
      <c r="IW51" s="3" t="s">
        <v>1643</v>
      </c>
      <c r="IX51" s="3" t="s">
        <v>1643</v>
      </c>
      <c r="IY51" s="3" t="s">
        <v>1643</v>
      </c>
      <c r="IZ51" s="3" t="s">
        <v>1643</v>
      </c>
      <c r="JA51" s="3" t="s">
        <v>1643</v>
      </c>
      <c r="JB51" s="3" t="s">
        <v>1643</v>
      </c>
      <c r="JC51" s="3" t="s">
        <v>1643</v>
      </c>
      <c r="JD51" s="3" t="s">
        <v>1643</v>
      </c>
      <c r="JE51" s="3" t="s">
        <v>1643</v>
      </c>
      <c r="JF51" s="3" t="s">
        <v>1643</v>
      </c>
      <c r="JG51" s="3" t="s">
        <v>1643</v>
      </c>
      <c r="JH51" s="3" t="s">
        <v>1643</v>
      </c>
      <c r="JI51" s="3" t="s">
        <v>1643</v>
      </c>
      <c r="JJ51" s="3" t="s">
        <v>1643</v>
      </c>
      <c r="JK51" s="3" t="s">
        <v>1643</v>
      </c>
      <c r="JL51" s="3" t="s">
        <v>1643</v>
      </c>
      <c r="JM51" s="3" t="s">
        <v>1643</v>
      </c>
      <c r="JN51" s="3" t="s">
        <v>1643</v>
      </c>
      <c r="JO51" s="3" t="s">
        <v>1643</v>
      </c>
      <c r="JP51" s="3" t="s">
        <v>1643</v>
      </c>
      <c r="JQ51" s="3" t="s">
        <v>1643</v>
      </c>
      <c r="JR51" s="3" t="s">
        <v>1643</v>
      </c>
      <c r="JS51" s="3" t="s">
        <v>1643</v>
      </c>
      <c r="JT51" s="3" t="s">
        <v>1643</v>
      </c>
      <c r="JU51" s="3" t="s">
        <v>1643</v>
      </c>
      <c r="JV51" s="3" t="s">
        <v>1643</v>
      </c>
      <c r="JW51" s="3" t="s">
        <v>1643</v>
      </c>
      <c r="JX51" s="3" t="s">
        <v>1643</v>
      </c>
      <c r="JY51" s="3" t="s">
        <v>1643</v>
      </c>
      <c r="JZ51" s="3" t="s">
        <v>1643</v>
      </c>
      <c r="KA51" s="3" t="s">
        <v>1643</v>
      </c>
      <c r="KB51" s="3" t="s">
        <v>1643</v>
      </c>
      <c r="KC51" s="3" t="s">
        <v>1643</v>
      </c>
      <c r="KD51" s="3" t="s">
        <v>1643</v>
      </c>
      <c r="KE51" s="3" t="s">
        <v>1643</v>
      </c>
      <c r="KF51" s="3" t="s">
        <v>1643</v>
      </c>
      <c r="KG51" s="3" t="s">
        <v>1643</v>
      </c>
      <c r="KH51" s="3" t="s">
        <v>1643</v>
      </c>
      <c r="KI51" s="3" t="s">
        <v>1643</v>
      </c>
      <c r="KJ51" s="3" t="s">
        <v>1643</v>
      </c>
      <c r="KK51" s="3" t="s">
        <v>1643</v>
      </c>
      <c r="KL51" s="3" t="s">
        <v>1643</v>
      </c>
      <c r="KM51" s="3" t="s">
        <v>1643</v>
      </c>
      <c r="KN51" s="3" t="s">
        <v>1643</v>
      </c>
      <c r="KO51" s="5" t="s">
        <v>1643</v>
      </c>
      <c r="KP51" s="8" t="s">
        <v>1643</v>
      </c>
      <c r="KQ51" s="3" t="s">
        <v>1643</v>
      </c>
      <c r="KR51" s="3" t="s">
        <v>1643</v>
      </c>
      <c r="KS51" s="3" t="s">
        <v>1643</v>
      </c>
      <c r="KT51" s="3" t="s">
        <v>1643</v>
      </c>
      <c r="KU51" s="3" t="s">
        <v>1643</v>
      </c>
      <c r="KV51" s="20" t="s">
        <v>1643</v>
      </c>
      <c r="KW51" s="13" t="s">
        <v>1643</v>
      </c>
      <c r="KX51" s="3" t="s">
        <v>1643</v>
      </c>
      <c r="KY51" s="3" t="s">
        <v>1643</v>
      </c>
      <c r="KZ51" s="3" t="s">
        <v>1643</v>
      </c>
      <c r="LA51" s="3" t="s">
        <v>1643</v>
      </c>
      <c r="LB51" s="3" t="s">
        <v>1643</v>
      </c>
      <c r="LC51" s="3" t="s">
        <v>1643</v>
      </c>
      <c r="LD51" s="3" t="s">
        <v>1643</v>
      </c>
      <c r="LE51" s="3" t="s">
        <v>1643</v>
      </c>
      <c r="LF51" s="3" t="s">
        <v>1643</v>
      </c>
      <c r="LG51" s="3" t="s">
        <v>1643</v>
      </c>
      <c r="LH51" s="3" t="s">
        <v>1643</v>
      </c>
      <c r="LI51" s="3" t="s">
        <v>1643</v>
      </c>
      <c r="LJ51" s="3" t="s">
        <v>1643</v>
      </c>
      <c r="LK51" s="3" t="s">
        <v>1643</v>
      </c>
      <c r="LL51" s="3" t="s">
        <v>1643</v>
      </c>
      <c r="LM51" s="3" t="s">
        <v>1643</v>
      </c>
      <c r="LN51" s="3" t="s">
        <v>1643</v>
      </c>
      <c r="LO51" s="3" t="s">
        <v>1643</v>
      </c>
      <c r="LP51" s="3" t="s">
        <v>1643</v>
      </c>
      <c r="LQ51" s="3" t="s">
        <v>1643</v>
      </c>
      <c r="LR51" s="3" t="s">
        <v>1643</v>
      </c>
      <c r="LS51" s="3" t="s">
        <v>1643</v>
      </c>
      <c r="LT51" s="3" t="s">
        <v>1643</v>
      </c>
      <c r="LU51" s="3" t="s">
        <v>1643</v>
      </c>
      <c r="LV51" s="3" t="s">
        <v>1643</v>
      </c>
      <c r="LW51" s="3" t="s">
        <v>1643</v>
      </c>
      <c r="LX51" s="3" t="s">
        <v>1643</v>
      </c>
      <c r="LY51" s="3" t="s">
        <v>1643</v>
      </c>
      <c r="LZ51" s="3" t="s">
        <v>1643</v>
      </c>
      <c r="MA51" s="3" t="s">
        <v>1643</v>
      </c>
      <c r="MB51" s="3" t="s">
        <v>1643</v>
      </c>
      <c r="MC51" s="3" t="s">
        <v>1643</v>
      </c>
      <c r="MD51" s="3" t="s">
        <v>1643</v>
      </c>
      <c r="ME51" s="3" t="s">
        <v>1643</v>
      </c>
      <c r="MF51" s="20" t="s">
        <v>1643</v>
      </c>
      <c r="MG51" s="13"/>
      <c r="MH51" s="3"/>
      <c r="MI51" s="5"/>
      <c r="MJ51" s="18" t="s">
        <v>1643</v>
      </c>
      <c r="MK51" s="13" t="s">
        <v>1643</v>
      </c>
      <c r="ML51" s="3" t="s">
        <v>1643</v>
      </c>
      <c r="MM51" s="3" t="s">
        <v>1643</v>
      </c>
      <c r="MN51" s="3" t="s">
        <v>1643</v>
      </c>
      <c r="MO51" s="3" t="s">
        <v>1643</v>
      </c>
      <c r="MP51" s="3" t="s">
        <v>1643</v>
      </c>
      <c r="MQ51" s="3" t="s">
        <v>1643</v>
      </c>
      <c r="MR51" s="3" t="s">
        <v>1643</v>
      </c>
      <c r="MS51" s="3" t="s">
        <v>1643</v>
      </c>
      <c r="MT51" s="5" t="s">
        <v>1643</v>
      </c>
      <c r="MU51" s="8" t="s">
        <v>1643</v>
      </c>
      <c r="MV51" s="3" t="s">
        <v>1643</v>
      </c>
      <c r="MW51" s="3" t="s">
        <v>1643</v>
      </c>
      <c r="MX51" s="3" t="s">
        <v>1643</v>
      </c>
      <c r="MY51" s="20" t="s">
        <v>1643</v>
      </c>
      <c r="MZ51" s="13" t="s">
        <v>1643</v>
      </c>
      <c r="NA51" s="5" t="s">
        <v>1643</v>
      </c>
      <c r="NB51" s="13" t="s">
        <v>1643</v>
      </c>
      <c r="NC51" s="5" t="s">
        <v>1643</v>
      </c>
      <c r="ND51" s="13" t="s">
        <v>1643</v>
      </c>
      <c r="NE51" s="3" t="s">
        <v>1643</v>
      </c>
      <c r="NF51" s="3" t="s">
        <v>1643</v>
      </c>
      <c r="NG51" s="3" t="s">
        <v>1643</v>
      </c>
      <c r="NH51" s="3" t="s">
        <v>1643</v>
      </c>
      <c r="NI51" s="5" t="s">
        <v>1643</v>
      </c>
      <c r="NJ51" s="13" t="s">
        <v>1643</v>
      </c>
      <c r="NK51" s="3"/>
      <c r="NL51" s="3" t="s">
        <v>1643</v>
      </c>
      <c r="NM51" s="3" t="s">
        <v>1643</v>
      </c>
      <c r="NN51" s="3" t="s">
        <v>1643</v>
      </c>
      <c r="NO51" s="3" t="s">
        <v>1643</v>
      </c>
      <c r="NP51" s="3" t="s">
        <v>1643</v>
      </c>
      <c r="NQ51" s="5" t="s">
        <v>1643</v>
      </c>
      <c r="NR51" s="8" t="s">
        <v>1643</v>
      </c>
      <c r="NS51" s="8" t="s">
        <v>1643</v>
      </c>
      <c r="NT51" s="3" t="s">
        <v>1643</v>
      </c>
      <c r="NU51" s="3" t="s">
        <v>1643</v>
      </c>
      <c r="NV51" s="3" t="s">
        <v>1643</v>
      </c>
      <c r="NW51" s="3" t="s">
        <v>1643</v>
      </c>
      <c r="NX51" s="5" t="s">
        <v>1643</v>
      </c>
      <c r="NY51" s="13" t="s">
        <v>1643</v>
      </c>
      <c r="NZ51" s="8" t="s">
        <v>1643</v>
      </c>
      <c r="OA51" s="3" t="s">
        <v>1643</v>
      </c>
      <c r="OB51" s="3" t="s">
        <v>1643</v>
      </c>
      <c r="OC51" s="3" t="s">
        <v>1643</v>
      </c>
      <c r="OD51" s="3" t="s">
        <v>1643</v>
      </c>
      <c r="OE51" s="5" t="s">
        <v>1643</v>
      </c>
      <c r="OF51" s="13" t="s">
        <v>1643</v>
      </c>
      <c r="OG51" s="8" t="s">
        <v>1643</v>
      </c>
      <c r="OH51" s="3" t="s">
        <v>1643</v>
      </c>
      <c r="OI51" s="3" t="s">
        <v>1643</v>
      </c>
      <c r="OJ51" s="3" t="s">
        <v>1643</v>
      </c>
      <c r="OK51" s="3" t="s">
        <v>1643</v>
      </c>
      <c r="OL51" s="20" t="s">
        <v>1643</v>
      </c>
      <c r="OM51" s="13" t="s">
        <v>1643</v>
      </c>
      <c r="ON51" s="3" t="s">
        <v>1643</v>
      </c>
      <c r="OO51" s="3" t="s">
        <v>1643</v>
      </c>
      <c r="OP51" s="3" t="s">
        <v>1643</v>
      </c>
      <c r="OQ51" s="3" t="s">
        <v>1643</v>
      </c>
      <c r="OR51" s="3" t="s">
        <v>1643</v>
      </c>
      <c r="OS51" s="3" t="s">
        <v>1643</v>
      </c>
      <c r="OT51" s="3" t="s">
        <v>1643</v>
      </c>
      <c r="OU51" s="20" t="s">
        <v>1643</v>
      </c>
      <c r="OV51" s="13" t="s">
        <v>1643</v>
      </c>
      <c r="OW51" s="3"/>
      <c r="OX51" s="3" t="s">
        <v>1643</v>
      </c>
      <c r="OY51" s="3" t="s">
        <v>1643</v>
      </c>
      <c r="OZ51" s="3" t="s">
        <v>1643</v>
      </c>
      <c r="PA51" s="5" t="s">
        <v>1643</v>
      </c>
      <c r="PB51" s="8" t="s">
        <v>1643</v>
      </c>
      <c r="PC51" s="8" t="s">
        <v>1643</v>
      </c>
      <c r="PD51" s="3" t="s">
        <v>1643</v>
      </c>
      <c r="PE51" s="3" t="s">
        <v>1643</v>
      </c>
      <c r="PF51" s="5" t="s">
        <v>1643</v>
      </c>
      <c r="PG51" s="13" t="s">
        <v>1643</v>
      </c>
      <c r="PH51" s="3" t="s">
        <v>1643</v>
      </c>
      <c r="PI51" s="3" t="s">
        <v>1643</v>
      </c>
      <c r="PJ51" s="3" t="s">
        <v>1643</v>
      </c>
      <c r="PK51" s="3" t="s">
        <v>1643</v>
      </c>
      <c r="PL51" s="3" t="s">
        <v>1643</v>
      </c>
      <c r="PM51" s="3" t="s">
        <v>1643</v>
      </c>
      <c r="PN51" s="3" t="s">
        <v>1643</v>
      </c>
      <c r="PO51" s="20" t="s">
        <v>1643</v>
      </c>
      <c r="PP51" s="13" t="s">
        <v>1643</v>
      </c>
      <c r="PQ51" s="3" t="s">
        <v>1643</v>
      </c>
      <c r="PR51" s="3" t="s">
        <v>1643</v>
      </c>
      <c r="PS51" s="3" t="s">
        <v>1643</v>
      </c>
      <c r="PT51" s="3" t="s">
        <v>1643</v>
      </c>
      <c r="PU51" s="5" t="s">
        <v>1643</v>
      </c>
      <c r="PV51" s="13" t="s">
        <v>1643</v>
      </c>
      <c r="PW51" s="3" t="s">
        <v>1643</v>
      </c>
      <c r="PX51" s="3" t="s">
        <v>1643</v>
      </c>
      <c r="PY51" s="3" t="s">
        <v>1643</v>
      </c>
      <c r="PZ51" s="5" t="s">
        <v>1643</v>
      </c>
      <c r="QA51" s="13" t="s">
        <v>1643</v>
      </c>
      <c r="QB51" s="3" t="s">
        <v>1643</v>
      </c>
      <c r="QC51" s="3" t="s">
        <v>1643</v>
      </c>
      <c r="QD51" s="3" t="s">
        <v>1643</v>
      </c>
      <c r="QE51" s="3" t="s">
        <v>1643</v>
      </c>
      <c r="QF51" s="3" t="s">
        <v>1643</v>
      </c>
      <c r="QG51" s="3" t="s">
        <v>1643</v>
      </c>
      <c r="QH51" s="3" t="s">
        <v>1643</v>
      </c>
      <c r="QI51" s="5" t="s">
        <v>1643</v>
      </c>
      <c r="QJ51" s="13" t="s">
        <v>1643</v>
      </c>
      <c r="QK51" s="3" t="s">
        <v>1643</v>
      </c>
      <c r="QL51" s="3" t="s">
        <v>1643</v>
      </c>
      <c r="QM51" s="3" t="s">
        <v>1643</v>
      </c>
      <c r="QN51" s="3" t="s">
        <v>1643</v>
      </c>
      <c r="QO51" s="3" t="s">
        <v>1643</v>
      </c>
      <c r="QP51" s="20" t="s">
        <v>1643</v>
      </c>
      <c r="QQ51" s="13" t="s">
        <v>1643</v>
      </c>
      <c r="QR51" s="3" t="s">
        <v>1643</v>
      </c>
      <c r="QS51" s="3" t="s">
        <v>1643</v>
      </c>
      <c r="QT51" s="3" t="s">
        <v>1643</v>
      </c>
      <c r="QU51" s="20" t="s">
        <v>1643</v>
      </c>
      <c r="QV51" s="16" t="s">
        <v>1643</v>
      </c>
      <c r="QW51" s="13" t="s">
        <v>1643</v>
      </c>
      <c r="QX51" s="3" t="s">
        <v>1643</v>
      </c>
      <c r="QY51" s="3" t="s">
        <v>1643</v>
      </c>
      <c r="QZ51" s="3" t="s">
        <v>1643</v>
      </c>
      <c r="RA51" s="3" t="s">
        <v>1643</v>
      </c>
      <c r="RB51" s="3" t="s">
        <v>1643</v>
      </c>
      <c r="RC51" s="3" t="s">
        <v>1643</v>
      </c>
      <c r="RD51" s="3" t="s">
        <v>1643</v>
      </c>
      <c r="RE51" s="3" t="s">
        <v>1643</v>
      </c>
      <c r="RF51" s="3" t="s">
        <v>1643</v>
      </c>
      <c r="RG51" s="3" t="s">
        <v>1643</v>
      </c>
      <c r="RH51" s="3" t="s">
        <v>1643</v>
      </c>
      <c r="RI51" s="3" t="s">
        <v>1643</v>
      </c>
      <c r="RJ51" s="3" t="s">
        <v>1643</v>
      </c>
      <c r="RK51" s="3" t="s">
        <v>1643</v>
      </c>
      <c r="RL51" s="3" t="s">
        <v>1643</v>
      </c>
      <c r="RM51" s="3" t="s">
        <v>1643</v>
      </c>
      <c r="RN51" s="3" t="s">
        <v>1643</v>
      </c>
      <c r="RO51" s="3" t="s">
        <v>1643</v>
      </c>
      <c r="RP51" s="3" t="s">
        <v>1643</v>
      </c>
      <c r="RQ51" s="3" t="s">
        <v>1643</v>
      </c>
      <c r="RR51" s="3" t="s">
        <v>1643</v>
      </c>
      <c r="RS51" s="3" t="s">
        <v>1643</v>
      </c>
      <c r="RT51" s="3" t="s">
        <v>1643</v>
      </c>
      <c r="RU51" s="3" t="s">
        <v>1643</v>
      </c>
      <c r="RV51" s="3" t="s">
        <v>1643</v>
      </c>
      <c r="RW51" s="3" t="s">
        <v>1643</v>
      </c>
      <c r="RX51" s="3" t="s">
        <v>1643</v>
      </c>
      <c r="RY51" s="3" t="s">
        <v>1643</v>
      </c>
      <c r="RZ51" s="3" t="s">
        <v>1643</v>
      </c>
      <c r="SA51" s="3" t="s">
        <v>1643</v>
      </c>
      <c r="SB51" s="3" t="s">
        <v>1643</v>
      </c>
      <c r="SC51" s="3" t="s">
        <v>1643</v>
      </c>
      <c r="SD51" s="3" t="s">
        <v>1643</v>
      </c>
      <c r="SE51" s="3" t="s">
        <v>1643</v>
      </c>
      <c r="SF51" s="3" t="s">
        <v>1643</v>
      </c>
      <c r="SG51" s="3" t="s">
        <v>1643</v>
      </c>
      <c r="SH51" s="3" t="s">
        <v>1643</v>
      </c>
      <c r="SI51" s="3" t="s">
        <v>1643</v>
      </c>
      <c r="SJ51" s="3" t="s">
        <v>1643</v>
      </c>
      <c r="SK51" s="3" t="s">
        <v>1643</v>
      </c>
      <c r="SL51" s="3" t="s">
        <v>1643</v>
      </c>
      <c r="SM51" s="3" t="s">
        <v>1643</v>
      </c>
      <c r="SN51" s="3" t="s">
        <v>1643</v>
      </c>
      <c r="SO51" s="3" t="s">
        <v>1643</v>
      </c>
      <c r="SP51" s="20" t="s">
        <v>1643</v>
      </c>
      <c r="SQ51" s="13" t="s">
        <v>1643</v>
      </c>
      <c r="SR51" s="3" t="s">
        <v>1643</v>
      </c>
      <c r="SS51" s="3" t="s">
        <v>1643</v>
      </c>
      <c r="ST51" s="3" t="s">
        <v>1643</v>
      </c>
      <c r="SU51" s="3" t="s">
        <v>1643</v>
      </c>
      <c r="SV51" s="3" t="s">
        <v>1643</v>
      </c>
      <c r="SW51" s="3" t="s">
        <v>1643</v>
      </c>
      <c r="SX51" s="20" t="s">
        <v>1643</v>
      </c>
      <c r="SY51" s="13" t="s">
        <v>1643</v>
      </c>
      <c r="SZ51" s="3" t="s">
        <v>1643</v>
      </c>
      <c r="TA51" s="3" t="s">
        <v>1643</v>
      </c>
      <c r="TB51" s="3" t="s">
        <v>1643</v>
      </c>
      <c r="TC51" s="3" t="s">
        <v>1643</v>
      </c>
      <c r="TD51" s="3" t="s">
        <v>1643</v>
      </c>
      <c r="TE51" s="20" t="s">
        <v>1643</v>
      </c>
      <c r="TF51" s="13" t="s">
        <v>1643</v>
      </c>
      <c r="TG51" s="3" t="s">
        <v>1643</v>
      </c>
      <c r="TH51" s="3" t="s">
        <v>1643</v>
      </c>
      <c r="TI51" s="3" t="s">
        <v>1643</v>
      </c>
      <c r="TJ51" s="3" t="s">
        <v>1643</v>
      </c>
      <c r="TK51" s="3" t="s">
        <v>1643</v>
      </c>
      <c r="TL51" s="3" t="s">
        <v>1643</v>
      </c>
      <c r="TM51" s="3" t="s">
        <v>1643</v>
      </c>
      <c r="TN51" s="3" t="s">
        <v>1643</v>
      </c>
      <c r="TO51" s="3" t="s">
        <v>1643</v>
      </c>
      <c r="TP51" s="3" t="s">
        <v>1643</v>
      </c>
      <c r="TQ51" s="20" t="s">
        <v>1643</v>
      </c>
      <c r="TR51" s="13" t="s">
        <v>110</v>
      </c>
      <c r="TS51" s="3" t="s">
        <v>1643</v>
      </c>
      <c r="TT51" s="5" t="s">
        <v>110</v>
      </c>
      <c r="TU51" s="13" t="s">
        <v>131</v>
      </c>
      <c r="TV51" s="3" t="s">
        <v>129</v>
      </c>
      <c r="TW51" s="3" t="s">
        <v>132</v>
      </c>
      <c r="TX51" s="3" t="s">
        <v>131</v>
      </c>
      <c r="TY51" s="3" t="s">
        <v>132</v>
      </c>
      <c r="TZ51" s="3" t="s">
        <v>131</v>
      </c>
      <c r="UA51" s="3" t="s">
        <v>130</v>
      </c>
      <c r="UB51" s="3" t="s">
        <v>129</v>
      </c>
      <c r="UC51" s="3" t="s">
        <v>131</v>
      </c>
      <c r="UD51" s="3" t="s">
        <v>130</v>
      </c>
      <c r="UE51" s="3" t="s">
        <v>132</v>
      </c>
      <c r="UF51" s="3" t="s">
        <v>132</v>
      </c>
      <c r="UG51" s="3" t="s">
        <v>132</v>
      </c>
      <c r="UH51" s="3" t="s">
        <v>131</v>
      </c>
      <c r="UI51" s="3" t="s">
        <v>132</v>
      </c>
      <c r="UJ51" s="5" t="s">
        <v>1643</v>
      </c>
      <c r="UK51" s="13" t="s">
        <v>196</v>
      </c>
      <c r="UL51" s="3" t="s">
        <v>198</v>
      </c>
      <c r="UM51" s="3" t="s">
        <v>1643</v>
      </c>
      <c r="UN51" s="3" t="s">
        <v>201</v>
      </c>
      <c r="UO51" s="3" t="s">
        <v>1643</v>
      </c>
      <c r="UP51" s="3" t="s">
        <v>1643</v>
      </c>
      <c r="UQ51" s="3" t="s">
        <v>1643</v>
      </c>
      <c r="UR51" s="5" t="s">
        <v>1643</v>
      </c>
      <c r="US51" s="13" t="s">
        <v>231</v>
      </c>
      <c r="UT51" s="3" t="s">
        <v>232</v>
      </c>
      <c r="UU51" s="3" t="s">
        <v>233</v>
      </c>
      <c r="UV51" s="3" t="s">
        <v>234</v>
      </c>
      <c r="UW51" s="3" t="s">
        <v>1643</v>
      </c>
      <c r="UX51" s="3" t="s">
        <v>1643</v>
      </c>
      <c r="UY51" s="3" t="s">
        <v>1643</v>
      </c>
      <c r="UZ51" s="5" t="s">
        <v>1643</v>
      </c>
      <c r="VA51" s="13" t="s">
        <v>130</v>
      </c>
      <c r="VB51" s="3" t="s">
        <v>128</v>
      </c>
      <c r="VC51" s="3" t="s">
        <v>131</v>
      </c>
      <c r="VD51" s="3" t="s">
        <v>131</v>
      </c>
      <c r="VE51" s="3" t="s">
        <v>131</v>
      </c>
      <c r="VF51" s="3" t="s">
        <v>131</v>
      </c>
      <c r="VG51" s="3" t="s">
        <v>131</v>
      </c>
      <c r="VH51" s="3" t="s">
        <v>131</v>
      </c>
      <c r="VI51" s="3" t="s">
        <v>131</v>
      </c>
      <c r="VJ51" s="3" t="s">
        <v>131</v>
      </c>
      <c r="VK51" s="3" t="s">
        <v>131</v>
      </c>
      <c r="VL51" s="3" t="s">
        <v>131</v>
      </c>
      <c r="VM51" s="3" t="s">
        <v>131</v>
      </c>
      <c r="VN51" s="3" t="s">
        <v>131</v>
      </c>
      <c r="VO51" s="3" t="s">
        <v>131</v>
      </c>
      <c r="VP51" s="3" t="s">
        <v>131</v>
      </c>
      <c r="VQ51" s="3" t="s">
        <v>130</v>
      </c>
      <c r="VR51" s="3" t="s">
        <v>129</v>
      </c>
      <c r="VS51" s="3" t="s">
        <v>129</v>
      </c>
      <c r="VT51" s="3" t="s">
        <v>131</v>
      </c>
      <c r="VU51" s="3" t="s">
        <v>131</v>
      </c>
      <c r="VV51" s="3" t="s">
        <v>131</v>
      </c>
      <c r="VW51" s="3" t="s">
        <v>131</v>
      </c>
      <c r="VX51" s="3" t="s">
        <v>131</v>
      </c>
      <c r="VY51" s="3" t="s">
        <v>132</v>
      </c>
      <c r="VZ51" s="3" t="s">
        <v>132</v>
      </c>
      <c r="WA51" s="3" t="s">
        <v>132</v>
      </c>
      <c r="WB51" s="3" t="s">
        <v>129</v>
      </c>
      <c r="WC51" s="3" t="s">
        <v>129</v>
      </c>
      <c r="WD51" s="3" t="s">
        <v>129</v>
      </c>
      <c r="WE51" s="3" t="s">
        <v>131</v>
      </c>
      <c r="WF51" s="3" t="s">
        <v>129</v>
      </c>
      <c r="WG51" s="3" t="s">
        <v>129</v>
      </c>
      <c r="WH51" s="3" t="s">
        <v>132</v>
      </c>
      <c r="WI51" s="3" t="s">
        <v>131</v>
      </c>
      <c r="WJ51" s="3" t="s">
        <v>131</v>
      </c>
      <c r="WK51" s="3" t="s">
        <v>131</v>
      </c>
      <c r="WL51" s="3" t="s">
        <v>131</v>
      </c>
      <c r="WM51" s="3" t="s">
        <v>131</v>
      </c>
      <c r="WN51" s="3" t="s">
        <v>131</v>
      </c>
      <c r="WO51" s="3" t="s">
        <v>131</v>
      </c>
      <c r="WP51" s="3" t="s">
        <v>131</v>
      </c>
      <c r="WQ51" s="3" t="s">
        <v>131</v>
      </c>
      <c r="WR51" s="3" t="s">
        <v>129</v>
      </c>
      <c r="WS51" s="3" t="s">
        <v>131</v>
      </c>
      <c r="WT51" s="3" t="s">
        <v>129</v>
      </c>
      <c r="WU51" s="3" t="s">
        <v>130</v>
      </c>
      <c r="WV51" s="3" t="s">
        <v>127</v>
      </c>
      <c r="WW51" s="3" t="s">
        <v>127</v>
      </c>
      <c r="WX51" s="3" t="s">
        <v>127</v>
      </c>
      <c r="WY51" s="3" t="s">
        <v>127</v>
      </c>
      <c r="WZ51" s="3" t="s">
        <v>132</v>
      </c>
      <c r="XA51" s="3" t="s">
        <v>132</v>
      </c>
      <c r="XB51" s="3" t="s">
        <v>132</v>
      </c>
      <c r="XC51" s="3" t="s">
        <v>129</v>
      </c>
      <c r="XD51" s="3" t="s">
        <v>127</v>
      </c>
      <c r="XE51" s="3" t="s">
        <v>131</v>
      </c>
      <c r="XF51" s="3" t="s">
        <v>128</v>
      </c>
      <c r="XG51" s="3" t="s">
        <v>128</v>
      </c>
      <c r="XH51" s="3" t="s">
        <v>128</v>
      </c>
      <c r="XI51" s="3" t="s">
        <v>129</v>
      </c>
      <c r="XJ51" s="3" t="s">
        <v>128</v>
      </c>
      <c r="XK51" s="3" t="s">
        <v>128</v>
      </c>
      <c r="XL51" s="3" t="s">
        <v>128</v>
      </c>
      <c r="XM51" s="5" t="s">
        <v>1643</v>
      </c>
      <c r="XN51" s="13" t="s">
        <v>353</v>
      </c>
      <c r="XO51" s="3" t="s">
        <v>354</v>
      </c>
      <c r="XP51" s="3" t="s">
        <v>355</v>
      </c>
      <c r="XQ51" s="3" t="s">
        <v>1643</v>
      </c>
      <c r="XR51" s="3" t="s">
        <v>1643</v>
      </c>
      <c r="XS51" s="3" t="s">
        <v>111</v>
      </c>
      <c r="XT51" s="5" t="s">
        <v>1643</v>
      </c>
      <c r="XU51" s="13" t="s">
        <v>111</v>
      </c>
      <c r="XV51" s="3" t="s">
        <v>1643</v>
      </c>
      <c r="XW51" s="3" t="s">
        <v>1643</v>
      </c>
      <c r="XX51" s="3" t="s">
        <v>111</v>
      </c>
      <c r="XY51" s="3" t="s">
        <v>1643</v>
      </c>
      <c r="XZ51" s="3" t="s">
        <v>1643</v>
      </c>
      <c r="YA51" s="3" t="s">
        <v>110</v>
      </c>
      <c r="YB51" s="3" t="s">
        <v>111</v>
      </c>
      <c r="YC51" s="3" t="s">
        <v>1643</v>
      </c>
      <c r="YD51" s="3" t="s">
        <v>110</v>
      </c>
      <c r="YE51" s="3" t="s">
        <v>401</v>
      </c>
      <c r="YF51" s="3" t="s">
        <v>111</v>
      </c>
      <c r="YG51" s="3" t="s">
        <v>1643</v>
      </c>
      <c r="YH51" s="3" t="s">
        <v>111</v>
      </c>
      <c r="YI51" s="3" t="s">
        <v>1643</v>
      </c>
      <c r="YJ51" s="3" t="s">
        <v>1643</v>
      </c>
      <c r="YK51" s="3" t="s">
        <v>110</v>
      </c>
      <c r="YL51" s="3" t="s">
        <v>111</v>
      </c>
      <c r="YM51" s="3" t="s">
        <v>1643</v>
      </c>
      <c r="YN51" s="3" t="s">
        <v>111</v>
      </c>
      <c r="YO51" s="3" t="s">
        <v>1643</v>
      </c>
      <c r="YP51" s="3" t="s">
        <v>1643</v>
      </c>
      <c r="YQ51" s="3" t="s">
        <v>111</v>
      </c>
      <c r="YR51" s="3" t="s">
        <v>1643</v>
      </c>
      <c r="YS51" s="3" t="s">
        <v>1643</v>
      </c>
      <c r="YT51" s="3" t="s">
        <v>110</v>
      </c>
      <c r="YU51" s="3" t="s">
        <v>111</v>
      </c>
      <c r="YV51" s="3" t="s">
        <v>1643</v>
      </c>
      <c r="YW51" s="3" t="s">
        <v>110</v>
      </c>
      <c r="YX51" s="3" t="s">
        <v>451</v>
      </c>
      <c r="YY51" s="3" t="s">
        <v>111</v>
      </c>
      <c r="YZ51" s="3" t="s">
        <v>1643</v>
      </c>
      <c r="ZA51" s="3" t="s">
        <v>111</v>
      </c>
      <c r="ZB51" s="3" t="s">
        <v>1643</v>
      </c>
      <c r="ZC51" s="3" t="s">
        <v>1643</v>
      </c>
      <c r="ZD51" s="5" t="s">
        <v>1643</v>
      </c>
      <c r="ZE51" s="3" t="s">
        <v>1748</v>
      </c>
      <c r="ZF51" s="3" t="s">
        <v>462</v>
      </c>
      <c r="ZG51" s="3" t="s">
        <v>464</v>
      </c>
      <c r="ZH51" s="18" t="s">
        <v>111</v>
      </c>
      <c r="ZI51" s="13" t="s">
        <v>1643</v>
      </c>
      <c r="ZJ51" s="3" t="s">
        <v>484</v>
      </c>
      <c r="ZK51" s="3" t="s">
        <v>1643</v>
      </c>
      <c r="ZL51" s="3" t="s">
        <v>1643</v>
      </c>
      <c r="ZM51" s="3" t="s">
        <v>492</v>
      </c>
      <c r="ZN51" s="3" t="s">
        <v>495</v>
      </c>
      <c r="ZO51" s="3" t="s">
        <v>496</v>
      </c>
      <c r="ZP51" s="3" t="s">
        <v>1643</v>
      </c>
      <c r="ZQ51" s="3" t="s">
        <v>1643</v>
      </c>
      <c r="ZR51" s="5" t="s">
        <v>1643</v>
      </c>
      <c r="ZS51" s="13" t="s">
        <v>110</v>
      </c>
      <c r="ZT51" s="3" t="s">
        <v>110</v>
      </c>
      <c r="ZU51" s="3" t="s">
        <v>110</v>
      </c>
      <c r="ZV51" s="3" t="s">
        <v>111</v>
      </c>
      <c r="ZW51" s="3" t="s">
        <v>110</v>
      </c>
      <c r="ZX51" s="3" t="s">
        <v>1749</v>
      </c>
      <c r="ZY51" s="3" t="s">
        <v>1750</v>
      </c>
      <c r="ZZ51" s="4">
        <v>414781</v>
      </c>
      <c r="AAA51" s="5" t="s">
        <v>1751</v>
      </c>
      <c r="AAB51" s="13" t="s">
        <v>111</v>
      </c>
      <c r="AAC51" s="5" t="s">
        <v>1643</v>
      </c>
      <c r="AAD51" s="13" t="s">
        <v>520</v>
      </c>
      <c r="AAE51" s="3" t="s">
        <v>110</v>
      </c>
      <c r="AAF51" s="3" t="s">
        <v>110</v>
      </c>
      <c r="AAG51" s="3" t="s">
        <v>110</v>
      </c>
      <c r="AAH51" s="3" t="s">
        <v>1643</v>
      </c>
      <c r="AAI51" s="3" t="s">
        <v>1643</v>
      </c>
      <c r="AAJ51" s="5" t="s">
        <v>1643</v>
      </c>
      <c r="AAK51" s="13" t="s">
        <v>111</v>
      </c>
      <c r="AAL51" s="13" t="s">
        <v>1643</v>
      </c>
      <c r="AAM51" s="3" t="s">
        <v>1643</v>
      </c>
      <c r="AAN51" s="3" t="s">
        <v>1643</v>
      </c>
      <c r="AAO51" s="3" t="s">
        <v>1643</v>
      </c>
      <c r="AAP51" s="3" t="s">
        <v>1643</v>
      </c>
      <c r="AAQ51" s="20"/>
      <c r="AAR51" s="5" t="s">
        <v>1643</v>
      </c>
      <c r="AAS51" s="13" t="s">
        <v>1643</v>
      </c>
      <c r="AAT51" s="3" t="s">
        <v>1643</v>
      </c>
      <c r="AAU51" s="3" t="s">
        <v>1643</v>
      </c>
      <c r="AAV51" s="3" t="s">
        <v>1643</v>
      </c>
      <c r="AAW51" s="3" t="s">
        <v>1643</v>
      </c>
      <c r="AAX51" s="3" t="s">
        <v>1643</v>
      </c>
      <c r="AAY51" s="5" t="s">
        <v>1643</v>
      </c>
      <c r="AAZ51" s="13" t="s">
        <v>1643</v>
      </c>
      <c r="ABA51" s="3" t="s">
        <v>1643</v>
      </c>
      <c r="ABB51" s="3" t="s">
        <v>1643</v>
      </c>
      <c r="ABC51" s="3" t="s">
        <v>1643</v>
      </c>
      <c r="ABD51" s="3" t="s">
        <v>1643</v>
      </c>
      <c r="ABE51" s="3" t="s">
        <v>1643</v>
      </c>
      <c r="ABF51" s="5" t="s">
        <v>1643</v>
      </c>
      <c r="ABG51" s="13" t="s">
        <v>1643</v>
      </c>
      <c r="ABH51" s="3" t="s">
        <v>1643</v>
      </c>
      <c r="ABI51" s="3" t="s">
        <v>1643</v>
      </c>
      <c r="ABJ51" s="3" t="s">
        <v>1643</v>
      </c>
      <c r="ABK51" s="3" t="s">
        <v>1643</v>
      </c>
      <c r="ABL51" s="3" t="s">
        <v>1643</v>
      </c>
      <c r="ABM51" s="5" t="s">
        <v>1643</v>
      </c>
      <c r="ABN51" s="13" t="s">
        <v>1643</v>
      </c>
      <c r="ABO51" s="3" t="s">
        <v>1643</v>
      </c>
      <c r="ABP51" s="3" t="s">
        <v>1643</v>
      </c>
      <c r="ABQ51" s="3" t="s">
        <v>1643</v>
      </c>
      <c r="ABR51" s="3" t="s">
        <v>1643</v>
      </c>
      <c r="ABS51" s="3" t="s">
        <v>1643</v>
      </c>
      <c r="ABT51" s="3" t="s">
        <v>1643</v>
      </c>
      <c r="ABU51" s="3" t="s">
        <v>1643</v>
      </c>
      <c r="ABV51" s="5" t="s">
        <v>1643</v>
      </c>
      <c r="ABW51" s="13" t="s">
        <v>110</v>
      </c>
      <c r="ABX51" s="3" t="s">
        <v>546</v>
      </c>
      <c r="ABY51" s="3" t="s">
        <v>1643</v>
      </c>
      <c r="ABZ51" s="3" t="s">
        <v>1643</v>
      </c>
      <c r="ACA51" s="3" t="s">
        <v>1643</v>
      </c>
      <c r="ACB51" s="5" t="s">
        <v>545</v>
      </c>
      <c r="ACC51" s="13" t="s">
        <v>1643</v>
      </c>
      <c r="ACD51" s="3" t="s">
        <v>1643</v>
      </c>
      <c r="ACE51" s="3" t="s">
        <v>1643</v>
      </c>
      <c r="ACF51" s="3" t="s">
        <v>1643</v>
      </c>
      <c r="ACG51" s="5"/>
      <c r="ACH51" s="13" t="s">
        <v>1643</v>
      </c>
      <c r="ACI51" s="3" t="s">
        <v>1643</v>
      </c>
      <c r="ACJ51" s="3" t="s">
        <v>1643</v>
      </c>
      <c r="ACK51" s="3" t="s">
        <v>1643</v>
      </c>
      <c r="ACL51" s="5" t="s">
        <v>1643</v>
      </c>
      <c r="ACM51" s="13" t="s">
        <v>136</v>
      </c>
      <c r="ACN51" s="3" t="s">
        <v>557</v>
      </c>
      <c r="ACO51" s="3" t="s">
        <v>140</v>
      </c>
      <c r="ACP51" s="3" t="s">
        <v>144</v>
      </c>
      <c r="ACQ51" s="3" t="s">
        <v>156</v>
      </c>
      <c r="ACR51" s="3" t="s">
        <v>558</v>
      </c>
      <c r="ACS51" s="3" t="s">
        <v>1643</v>
      </c>
      <c r="ACT51" s="3" t="s">
        <v>1643</v>
      </c>
      <c r="ACU51" s="20" t="s">
        <v>1643</v>
      </c>
      <c r="ACV51" s="13" t="s">
        <v>110</v>
      </c>
      <c r="ACW51" s="3" t="s">
        <v>574</v>
      </c>
      <c r="ACX51" s="3" t="s">
        <v>1643</v>
      </c>
      <c r="ACY51" s="3" t="s">
        <v>1643</v>
      </c>
      <c r="ACZ51" s="3" t="s">
        <v>1643</v>
      </c>
      <c r="ADA51" s="5" t="s">
        <v>545</v>
      </c>
      <c r="ADB51" s="13" t="s">
        <v>546</v>
      </c>
      <c r="ADC51" s="8" t="s">
        <v>1643</v>
      </c>
      <c r="ADD51" s="3" t="s">
        <v>1643</v>
      </c>
      <c r="ADE51" s="3" t="s">
        <v>1643</v>
      </c>
      <c r="ADF51" s="5" t="s">
        <v>545</v>
      </c>
      <c r="ADG51" s="13" t="s">
        <v>1643</v>
      </c>
      <c r="ADH51" s="8" t="s">
        <v>1643</v>
      </c>
      <c r="ADI51" s="3" t="s">
        <v>1643</v>
      </c>
      <c r="ADJ51" s="3" t="s">
        <v>1643</v>
      </c>
      <c r="ADK51" s="5" t="s">
        <v>1643</v>
      </c>
      <c r="ADL51" s="13" t="s">
        <v>1643</v>
      </c>
      <c r="ADM51" s="8" t="s">
        <v>1643</v>
      </c>
      <c r="ADN51" s="3" t="s">
        <v>1643</v>
      </c>
      <c r="ADO51" s="3" t="s">
        <v>1643</v>
      </c>
      <c r="ADP51" s="5" t="s">
        <v>1643</v>
      </c>
      <c r="ADQ51" s="13" t="s">
        <v>136</v>
      </c>
      <c r="ADR51" s="3" t="s">
        <v>1643</v>
      </c>
      <c r="ADS51" s="3" t="s">
        <v>140</v>
      </c>
      <c r="ADT51" s="3" t="s">
        <v>1643</v>
      </c>
      <c r="ADU51" s="3" t="s">
        <v>1643</v>
      </c>
      <c r="ADV51" s="3" t="s">
        <v>1643</v>
      </c>
      <c r="ADW51" s="3" t="s">
        <v>1643</v>
      </c>
      <c r="ADX51" s="3" t="s">
        <v>568</v>
      </c>
      <c r="ADY51" s="5" t="s">
        <v>1643</v>
      </c>
      <c r="ADZ51" s="13" t="s">
        <v>1643</v>
      </c>
      <c r="AEA51" s="3" t="s">
        <v>584</v>
      </c>
      <c r="AEB51" s="3" t="s">
        <v>1643</v>
      </c>
      <c r="AEC51" s="3" t="s">
        <v>1643</v>
      </c>
      <c r="AED51" s="3" t="s">
        <v>1643</v>
      </c>
      <c r="AEE51" s="3" t="s">
        <v>1643</v>
      </c>
      <c r="AEF51" s="5" t="s">
        <v>594</v>
      </c>
      <c r="AEG51" s="13" t="s">
        <v>111</v>
      </c>
      <c r="AEH51" s="3" t="s">
        <v>1643</v>
      </c>
      <c r="AEI51" s="3" t="s">
        <v>111</v>
      </c>
      <c r="AEJ51" s="3" t="s">
        <v>1643</v>
      </c>
      <c r="AEK51" s="5" t="s">
        <v>1643</v>
      </c>
      <c r="AEL51" s="18" t="s">
        <v>111</v>
      </c>
    </row>
    <row r="52" spans="1:818" ht="116" x14ac:dyDescent="0.35">
      <c r="A52" s="1">
        <v>45630.742094907408</v>
      </c>
      <c r="B52" s="2">
        <v>45630.75335648148</v>
      </c>
      <c r="C52" s="4">
        <v>100</v>
      </c>
      <c r="D52" s="4">
        <v>972</v>
      </c>
      <c r="E52" s="3" t="s">
        <v>1677</v>
      </c>
      <c r="F52" s="2">
        <v>45637.753453518519</v>
      </c>
      <c r="G52" s="3" t="s">
        <v>1752</v>
      </c>
      <c r="H52" s="4">
        <v>1</v>
      </c>
      <c r="I52" s="3" t="s">
        <v>1642</v>
      </c>
      <c r="J52" s="3" t="s">
        <v>1642</v>
      </c>
      <c r="K52" s="3" t="s">
        <v>1642</v>
      </c>
      <c r="L52" s="3" t="s">
        <v>1642</v>
      </c>
      <c r="M52" s="3" t="s">
        <v>1642</v>
      </c>
      <c r="N52" s="3" t="s">
        <v>1642</v>
      </c>
      <c r="O52" s="3" t="s">
        <v>110</v>
      </c>
      <c r="P52" s="3" t="s">
        <v>1643</v>
      </c>
      <c r="Q52" s="3" t="s">
        <v>1643</v>
      </c>
      <c r="R52" s="20" t="s">
        <v>110</v>
      </c>
      <c r="S52" s="127">
        <v>24</v>
      </c>
      <c r="T52" s="124"/>
      <c r="U52" s="3"/>
      <c r="V52" s="3" t="s">
        <v>20</v>
      </c>
      <c r="W52" s="3" t="s">
        <v>111</v>
      </c>
      <c r="X52" s="3" t="s">
        <v>47</v>
      </c>
      <c r="Y52" s="3" t="s">
        <v>93</v>
      </c>
      <c r="Z52" s="3" t="s">
        <v>16</v>
      </c>
      <c r="AA52" s="405">
        <v>313</v>
      </c>
      <c r="AB52" s="3" t="s">
        <v>25</v>
      </c>
      <c r="AC52" s="3" t="s">
        <v>110</v>
      </c>
      <c r="AD52" s="3" t="s">
        <v>1643</v>
      </c>
      <c r="AE52" s="13" t="s">
        <v>1643</v>
      </c>
      <c r="AF52" s="20" t="s">
        <v>1643</v>
      </c>
      <c r="AG52" s="18" t="s">
        <v>1643</v>
      </c>
      <c r="AH52" s="13"/>
      <c r="AI52" s="31"/>
      <c r="AJ52" s="13" t="s">
        <v>1643</v>
      </c>
      <c r="AK52" s="3" t="s">
        <v>1643</v>
      </c>
      <c r="AL52" s="3" t="s">
        <v>1643</v>
      </c>
      <c r="AM52" s="3" t="s">
        <v>1643</v>
      </c>
      <c r="AN52" s="3" t="s">
        <v>1643</v>
      </c>
      <c r="AO52" s="3" t="s">
        <v>1643</v>
      </c>
      <c r="AP52" s="3" t="s">
        <v>1643</v>
      </c>
      <c r="AQ52" s="3" t="s">
        <v>1643</v>
      </c>
      <c r="AR52" s="3" t="s">
        <v>1643</v>
      </c>
      <c r="AS52" s="3" t="s">
        <v>1643</v>
      </c>
      <c r="AT52" s="3" t="s">
        <v>1643</v>
      </c>
      <c r="AU52" s="3" t="s">
        <v>1643</v>
      </c>
      <c r="AV52" s="3" t="s">
        <v>1643</v>
      </c>
      <c r="AW52" s="3" t="s">
        <v>1643</v>
      </c>
      <c r="AX52" s="3" t="s">
        <v>1643</v>
      </c>
      <c r="AY52" s="3" t="s">
        <v>1643</v>
      </c>
      <c r="AZ52" s="3" t="s">
        <v>1643</v>
      </c>
      <c r="BA52" s="3" t="s">
        <v>1643</v>
      </c>
      <c r="BB52" s="3" t="s">
        <v>1643</v>
      </c>
      <c r="BC52" s="3" t="s">
        <v>1643</v>
      </c>
      <c r="BD52" s="3" t="s">
        <v>1643</v>
      </c>
      <c r="BE52" s="3" t="s">
        <v>1643</v>
      </c>
      <c r="BF52" s="3" t="s">
        <v>1643</v>
      </c>
      <c r="BG52" s="3" t="s">
        <v>1643</v>
      </c>
      <c r="BH52" s="3" t="s">
        <v>1643</v>
      </c>
      <c r="BI52" s="3" t="s">
        <v>1643</v>
      </c>
      <c r="BJ52" s="3" t="s">
        <v>1643</v>
      </c>
      <c r="BK52" s="3" t="s">
        <v>1643</v>
      </c>
      <c r="BL52" s="3" t="s">
        <v>1643</v>
      </c>
      <c r="BM52" s="3" t="s">
        <v>1643</v>
      </c>
      <c r="BN52" s="3" t="s">
        <v>1643</v>
      </c>
      <c r="BO52" s="3" t="s">
        <v>1643</v>
      </c>
      <c r="BP52" s="3" t="s">
        <v>1643</v>
      </c>
      <c r="BQ52" s="3" t="s">
        <v>1643</v>
      </c>
      <c r="BR52" s="3" t="s">
        <v>1643</v>
      </c>
      <c r="BS52" s="3" t="s">
        <v>1643</v>
      </c>
      <c r="BT52" s="3" t="s">
        <v>1643</v>
      </c>
      <c r="BU52" s="3" t="s">
        <v>1643</v>
      </c>
      <c r="BV52" s="3" t="s">
        <v>1643</v>
      </c>
      <c r="BW52" s="3" t="s">
        <v>1643</v>
      </c>
      <c r="BX52" s="3" t="s">
        <v>1643</v>
      </c>
      <c r="BY52" s="3" t="s">
        <v>1643</v>
      </c>
      <c r="BZ52" s="20" t="s">
        <v>1643</v>
      </c>
      <c r="CA52" s="8" t="s">
        <v>1643</v>
      </c>
      <c r="CB52" s="3" t="s">
        <v>1643</v>
      </c>
      <c r="CC52" s="3" t="s">
        <v>1643</v>
      </c>
      <c r="CD52" s="3" t="s">
        <v>1643</v>
      </c>
      <c r="CE52" s="3" t="s">
        <v>1643</v>
      </c>
      <c r="CF52" s="3" t="s">
        <v>1643</v>
      </c>
      <c r="CG52" s="3" t="s">
        <v>1643</v>
      </c>
      <c r="CH52" s="3" t="s">
        <v>1643</v>
      </c>
      <c r="CI52" s="3" t="s">
        <v>1643</v>
      </c>
      <c r="CJ52" s="3" t="s">
        <v>1643</v>
      </c>
      <c r="CK52" s="3" t="s">
        <v>1643</v>
      </c>
      <c r="CL52" s="3" t="s">
        <v>1643</v>
      </c>
      <c r="CM52" s="3" t="s">
        <v>1643</v>
      </c>
      <c r="CN52" s="3" t="s">
        <v>1643</v>
      </c>
      <c r="CO52" s="3" t="s">
        <v>1643</v>
      </c>
      <c r="CP52" s="5" t="s">
        <v>1643</v>
      </c>
      <c r="CQ52" s="13" t="s">
        <v>1643</v>
      </c>
      <c r="CR52" s="3" t="s">
        <v>1643</v>
      </c>
      <c r="CS52" s="3" t="s">
        <v>1643</v>
      </c>
      <c r="CT52" s="3" t="s">
        <v>1643</v>
      </c>
      <c r="CU52" s="3" t="s">
        <v>1643</v>
      </c>
      <c r="CV52" s="3" t="s">
        <v>1643</v>
      </c>
      <c r="CW52" s="3" t="s">
        <v>1643</v>
      </c>
      <c r="CX52" s="5" t="s">
        <v>1643</v>
      </c>
      <c r="CY52" s="13" t="s">
        <v>1643</v>
      </c>
      <c r="CZ52" s="3" t="s">
        <v>1643</v>
      </c>
      <c r="DA52" s="3" t="s">
        <v>1643</v>
      </c>
      <c r="DB52" s="3" t="s">
        <v>1643</v>
      </c>
      <c r="DC52" s="3" t="s">
        <v>1643</v>
      </c>
      <c r="DD52" s="3" t="s">
        <v>1643</v>
      </c>
      <c r="DE52" s="3" t="s">
        <v>1643</v>
      </c>
      <c r="DF52" s="5" t="s">
        <v>1643</v>
      </c>
      <c r="DG52" s="13" t="s">
        <v>1643</v>
      </c>
      <c r="DH52" s="3" t="s">
        <v>1643</v>
      </c>
      <c r="DI52" s="3" t="s">
        <v>1643</v>
      </c>
      <c r="DJ52" s="5" t="s">
        <v>1643</v>
      </c>
      <c r="DK52" s="13" t="s">
        <v>1643</v>
      </c>
      <c r="DL52" s="3" t="s">
        <v>1643</v>
      </c>
      <c r="DM52" s="3" t="s">
        <v>1643</v>
      </c>
      <c r="DN52" s="5" t="s">
        <v>1643</v>
      </c>
      <c r="DO52" s="13" t="s">
        <v>1643</v>
      </c>
      <c r="DP52" s="5" t="s">
        <v>1643</v>
      </c>
      <c r="DQ52" s="13" t="s">
        <v>1643</v>
      </c>
      <c r="DR52" s="3" t="s">
        <v>1643</v>
      </c>
      <c r="DS52" s="3" t="s">
        <v>1643</v>
      </c>
      <c r="DT52" s="5" t="s">
        <v>1643</v>
      </c>
      <c r="DU52" s="13" t="s">
        <v>1643</v>
      </c>
      <c r="DV52" s="3" t="s">
        <v>1643</v>
      </c>
      <c r="DW52" s="3" t="s">
        <v>1643</v>
      </c>
      <c r="DX52" s="3" t="s">
        <v>1643</v>
      </c>
      <c r="DY52" s="5" t="s">
        <v>1643</v>
      </c>
      <c r="DZ52" s="13" t="s">
        <v>1643</v>
      </c>
      <c r="EA52" s="3" t="s">
        <v>1643</v>
      </c>
      <c r="EB52" s="3" t="s">
        <v>1643</v>
      </c>
      <c r="EC52" s="3" t="s">
        <v>1643</v>
      </c>
      <c r="ED52" s="3" t="s">
        <v>1643</v>
      </c>
      <c r="EE52" s="3" t="s">
        <v>1643</v>
      </c>
      <c r="EF52" s="5" t="s">
        <v>1643</v>
      </c>
      <c r="EG52" s="13" t="s">
        <v>1643</v>
      </c>
      <c r="EH52" s="3" t="s">
        <v>1643</v>
      </c>
      <c r="EI52" s="3" t="s">
        <v>1643</v>
      </c>
      <c r="EJ52" s="3" t="s">
        <v>1643</v>
      </c>
      <c r="EK52" s="3" t="s">
        <v>1643</v>
      </c>
      <c r="EL52" s="20" t="s">
        <v>1643</v>
      </c>
      <c r="EM52" s="13" t="s">
        <v>1643</v>
      </c>
      <c r="EN52" s="3" t="s">
        <v>1643</v>
      </c>
      <c r="EO52" s="3" t="s">
        <v>1643</v>
      </c>
      <c r="EP52" s="3" t="s">
        <v>1643</v>
      </c>
      <c r="EQ52" s="3" t="s">
        <v>1643</v>
      </c>
      <c r="ER52" s="3" t="s">
        <v>1643</v>
      </c>
      <c r="ES52" s="3" t="s">
        <v>1643</v>
      </c>
      <c r="ET52" s="3" t="s">
        <v>1643</v>
      </c>
      <c r="EU52" s="3" t="s">
        <v>1643</v>
      </c>
      <c r="EV52" s="3" t="s">
        <v>1643</v>
      </c>
      <c r="EW52" s="3" t="s">
        <v>1643</v>
      </c>
      <c r="EX52" s="3" t="s">
        <v>1643</v>
      </c>
      <c r="EY52" s="3" t="s">
        <v>1643</v>
      </c>
      <c r="EZ52" s="5" t="s">
        <v>1643</v>
      </c>
      <c r="FA52" s="8" t="s">
        <v>1643</v>
      </c>
      <c r="FB52" s="3" t="s">
        <v>1643</v>
      </c>
      <c r="FC52" s="3" t="s">
        <v>1643</v>
      </c>
      <c r="FD52" s="3" t="s">
        <v>1643</v>
      </c>
      <c r="FE52" s="3" t="s">
        <v>1643</v>
      </c>
      <c r="FF52" s="3" t="s">
        <v>1643</v>
      </c>
      <c r="FG52" s="3" t="s">
        <v>1643</v>
      </c>
      <c r="FH52" s="3" t="s">
        <v>1643</v>
      </c>
      <c r="FI52" s="5" t="s">
        <v>1643</v>
      </c>
      <c r="FJ52" s="8" t="s">
        <v>1643</v>
      </c>
      <c r="FK52" s="3" t="s">
        <v>1643</v>
      </c>
      <c r="FL52" s="3" t="s">
        <v>1643</v>
      </c>
      <c r="FM52" s="5" t="s">
        <v>1643</v>
      </c>
      <c r="FN52" s="8" t="s">
        <v>1643</v>
      </c>
      <c r="FO52" s="3" t="s">
        <v>1643</v>
      </c>
      <c r="FP52" s="3" t="s">
        <v>1643</v>
      </c>
      <c r="FQ52" s="5" t="s">
        <v>1643</v>
      </c>
      <c r="FR52" s="16" t="s">
        <v>1643</v>
      </c>
      <c r="FS52" s="13" t="s">
        <v>1643</v>
      </c>
      <c r="FT52" s="3" t="s">
        <v>1643</v>
      </c>
      <c r="FU52" s="3" t="s">
        <v>1643</v>
      </c>
      <c r="FV52" s="3" t="s">
        <v>1643</v>
      </c>
      <c r="FW52" s="20" t="s">
        <v>1643</v>
      </c>
      <c r="FX52" s="13" t="s">
        <v>1643</v>
      </c>
      <c r="FY52" s="3" t="s">
        <v>1643</v>
      </c>
      <c r="FZ52" s="3" t="s">
        <v>1643</v>
      </c>
      <c r="GA52" s="3" t="s">
        <v>1643</v>
      </c>
      <c r="GB52" s="3" t="s">
        <v>1643</v>
      </c>
      <c r="GC52" s="3" t="s">
        <v>1643</v>
      </c>
      <c r="GD52" s="3" t="s">
        <v>1643</v>
      </c>
      <c r="GE52" s="3" t="s">
        <v>1643</v>
      </c>
      <c r="GF52" s="3" t="s">
        <v>1643</v>
      </c>
      <c r="GG52" s="3" t="s">
        <v>1643</v>
      </c>
      <c r="GH52" s="20" t="s">
        <v>1643</v>
      </c>
      <c r="GI52" s="18" t="s">
        <v>1643</v>
      </c>
      <c r="GJ52" s="8" t="s">
        <v>1643</v>
      </c>
      <c r="GK52" s="3" t="s">
        <v>1643</v>
      </c>
      <c r="GL52" s="3" t="s">
        <v>1643</v>
      </c>
      <c r="GM52" s="3" t="s">
        <v>1643</v>
      </c>
      <c r="GN52" s="3" t="s">
        <v>1643</v>
      </c>
      <c r="GO52" s="3" t="s">
        <v>1643</v>
      </c>
      <c r="GP52" s="3" t="s">
        <v>1643</v>
      </c>
      <c r="GQ52" s="3" t="s">
        <v>1643</v>
      </c>
      <c r="GR52" s="3" t="s">
        <v>1643</v>
      </c>
      <c r="GS52" s="20" t="s">
        <v>1643</v>
      </c>
      <c r="GT52" s="13" t="s">
        <v>1643</v>
      </c>
      <c r="GU52" s="3" t="s">
        <v>1643</v>
      </c>
      <c r="GV52" s="3" t="s">
        <v>1643</v>
      </c>
      <c r="GW52" s="3" t="s">
        <v>1643</v>
      </c>
      <c r="GX52" s="3" t="s">
        <v>1643</v>
      </c>
      <c r="GY52" s="3" t="s">
        <v>1643</v>
      </c>
      <c r="GZ52" s="3" t="s">
        <v>1643</v>
      </c>
      <c r="HA52" s="3" t="s">
        <v>1643</v>
      </c>
      <c r="HB52" s="3" t="s">
        <v>1643</v>
      </c>
      <c r="HC52" s="3" t="s">
        <v>1643</v>
      </c>
      <c r="HD52" s="3" t="s">
        <v>1643</v>
      </c>
      <c r="HE52" s="3" t="s">
        <v>1643</v>
      </c>
      <c r="HF52" s="3" t="s">
        <v>1643</v>
      </c>
      <c r="HG52" s="3" t="s">
        <v>1643</v>
      </c>
      <c r="HH52" s="3" t="s">
        <v>1643</v>
      </c>
      <c r="HI52" s="5" t="s">
        <v>1643</v>
      </c>
      <c r="HJ52" s="13" t="s">
        <v>1643</v>
      </c>
      <c r="HK52" s="3" t="s">
        <v>1643</v>
      </c>
      <c r="HL52" s="3" t="s">
        <v>1643</v>
      </c>
      <c r="HM52" s="3" t="s">
        <v>1643</v>
      </c>
      <c r="HN52" s="3" t="s">
        <v>1643</v>
      </c>
      <c r="HO52" s="3" t="s">
        <v>1643</v>
      </c>
      <c r="HP52" s="3" t="s">
        <v>1643</v>
      </c>
      <c r="HQ52" s="5" t="s">
        <v>1643</v>
      </c>
      <c r="HR52" s="13" t="s">
        <v>1643</v>
      </c>
      <c r="HS52" s="3" t="s">
        <v>1643</v>
      </c>
      <c r="HT52" s="3" t="s">
        <v>1643</v>
      </c>
      <c r="HU52" s="3" t="s">
        <v>1643</v>
      </c>
      <c r="HV52" s="3" t="s">
        <v>1643</v>
      </c>
      <c r="HW52" s="3" t="s">
        <v>1643</v>
      </c>
      <c r="HX52" s="3" t="s">
        <v>1643</v>
      </c>
      <c r="HY52" s="3" t="s">
        <v>1643</v>
      </c>
      <c r="HZ52" s="3" t="s">
        <v>1643</v>
      </c>
      <c r="IA52" s="3" t="s">
        <v>1643</v>
      </c>
      <c r="IB52" s="5" t="s">
        <v>1643</v>
      </c>
      <c r="IC52" s="13" t="s">
        <v>1643</v>
      </c>
      <c r="ID52" s="3" t="s">
        <v>1643</v>
      </c>
      <c r="IE52" s="3" t="s">
        <v>1643</v>
      </c>
      <c r="IF52" s="3" t="s">
        <v>1643</v>
      </c>
      <c r="IG52" s="3" t="s">
        <v>1643</v>
      </c>
      <c r="IH52" s="3" t="s">
        <v>1643</v>
      </c>
      <c r="II52" s="3" t="s">
        <v>1643</v>
      </c>
      <c r="IJ52" s="3" t="s">
        <v>1643</v>
      </c>
      <c r="IK52" s="3" t="s">
        <v>1643</v>
      </c>
      <c r="IL52" s="3" t="s">
        <v>1643</v>
      </c>
      <c r="IM52" s="3" t="s">
        <v>1643</v>
      </c>
      <c r="IN52" s="3" t="s">
        <v>1643</v>
      </c>
      <c r="IO52" s="3" t="s">
        <v>1643</v>
      </c>
      <c r="IP52" s="3" t="s">
        <v>1643</v>
      </c>
      <c r="IQ52" s="3" t="s">
        <v>1643</v>
      </c>
      <c r="IR52" s="3" t="s">
        <v>1643</v>
      </c>
      <c r="IS52" s="3" t="s">
        <v>1643</v>
      </c>
      <c r="IT52" s="3" t="s">
        <v>1643</v>
      </c>
      <c r="IU52" s="3" t="s">
        <v>1643</v>
      </c>
      <c r="IV52" s="3" t="s">
        <v>1643</v>
      </c>
      <c r="IW52" s="3" t="s">
        <v>1643</v>
      </c>
      <c r="IX52" s="3" t="s">
        <v>1643</v>
      </c>
      <c r="IY52" s="3" t="s">
        <v>1643</v>
      </c>
      <c r="IZ52" s="3" t="s">
        <v>1643</v>
      </c>
      <c r="JA52" s="3" t="s">
        <v>1643</v>
      </c>
      <c r="JB52" s="3" t="s">
        <v>1643</v>
      </c>
      <c r="JC52" s="3" t="s">
        <v>1643</v>
      </c>
      <c r="JD52" s="3" t="s">
        <v>1643</v>
      </c>
      <c r="JE52" s="3" t="s">
        <v>1643</v>
      </c>
      <c r="JF52" s="3" t="s">
        <v>1643</v>
      </c>
      <c r="JG52" s="3" t="s">
        <v>1643</v>
      </c>
      <c r="JH52" s="3" t="s">
        <v>1643</v>
      </c>
      <c r="JI52" s="3" t="s">
        <v>1643</v>
      </c>
      <c r="JJ52" s="3" t="s">
        <v>1643</v>
      </c>
      <c r="JK52" s="3" t="s">
        <v>1643</v>
      </c>
      <c r="JL52" s="3" t="s">
        <v>1643</v>
      </c>
      <c r="JM52" s="3" t="s">
        <v>1643</v>
      </c>
      <c r="JN52" s="3" t="s">
        <v>1643</v>
      </c>
      <c r="JO52" s="3" t="s">
        <v>1643</v>
      </c>
      <c r="JP52" s="3" t="s">
        <v>1643</v>
      </c>
      <c r="JQ52" s="3" t="s">
        <v>1643</v>
      </c>
      <c r="JR52" s="3" t="s">
        <v>1643</v>
      </c>
      <c r="JS52" s="3" t="s">
        <v>1643</v>
      </c>
      <c r="JT52" s="3" t="s">
        <v>1643</v>
      </c>
      <c r="JU52" s="3" t="s">
        <v>1643</v>
      </c>
      <c r="JV52" s="3" t="s">
        <v>1643</v>
      </c>
      <c r="JW52" s="3" t="s">
        <v>1643</v>
      </c>
      <c r="JX52" s="3" t="s">
        <v>1643</v>
      </c>
      <c r="JY52" s="3" t="s">
        <v>1643</v>
      </c>
      <c r="JZ52" s="3" t="s">
        <v>1643</v>
      </c>
      <c r="KA52" s="3" t="s">
        <v>1643</v>
      </c>
      <c r="KB52" s="3" t="s">
        <v>1643</v>
      </c>
      <c r="KC52" s="3" t="s">
        <v>1643</v>
      </c>
      <c r="KD52" s="3" t="s">
        <v>1643</v>
      </c>
      <c r="KE52" s="3" t="s">
        <v>1643</v>
      </c>
      <c r="KF52" s="3" t="s">
        <v>1643</v>
      </c>
      <c r="KG52" s="3" t="s">
        <v>1643</v>
      </c>
      <c r="KH52" s="3" t="s">
        <v>1643</v>
      </c>
      <c r="KI52" s="3" t="s">
        <v>1643</v>
      </c>
      <c r="KJ52" s="3" t="s">
        <v>1643</v>
      </c>
      <c r="KK52" s="3" t="s">
        <v>1643</v>
      </c>
      <c r="KL52" s="3" t="s">
        <v>1643</v>
      </c>
      <c r="KM52" s="3" t="s">
        <v>1643</v>
      </c>
      <c r="KN52" s="3" t="s">
        <v>1643</v>
      </c>
      <c r="KO52" s="5" t="s">
        <v>1643</v>
      </c>
      <c r="KP52" s="8" t="s">
        <v>1643</v>
      </c>
      <c r="KQ52" s="3" t="s">
        <v>1643</v>
      </c>
      <c r="KR52" s="3" t="s">
        <v>1643</v>
      </c>
      <c r="KS52" s="3" t="s">
        <v>1643</v>
      </c>
      <c r="KT52" s="3" t="s">
        <v>1643</v>
      </c>
      <c r="KU52" s="3" t="s">
        <v>1643</v>
      </c>
      <c r="KV52" s="20" t="s">
        <v>1643</v>
      </c>
      <c r="KW52" s="13" t="s">
        <v>1643</v>
      </c>
      <c r="KX52" s="3" t="s">
        <v>1643</v>
      </c>
      <c r="KY52" s="3" t="s">
        <v>1643</v>
      </c>
      <c r="KZ52" s="3" t="s">
        <v>1643</v>
      </c>
      <c r="LA52" s="3" t="s">
        <v>1643</v>
      </c>
      <c r="LB52" s="3" t="s">
        <v>1643</v>
      </c>
      <c r="LC52" s="3" t="s">
        <v>1643</v>
      </c>
      <c r="LD52" s="3" t="s">
        <v>1643</v>
      </c>
      <c r="LE52" s="3" t="s">
        <v>1643</v>
      </c>
      <c r="LF52" s="3" t="s">
        <v>1643</v>
      </c>
      <c r="LG52" s="3" t="s">
        <v>1643</v>
      </c>
      <c r="LH52" s="3" t="s">
        <v>1643</v>
      </c>
      <c r="LI52" s="3" t="s">
        <v>1643</v>
      </c>
      <c r="LJ52" s="3" t="s">
        <v>1643</v>
      </c>
      <c r="LK52" s="3" t="s">
        <v>1643</v>
      </c>
      <c r="LL52" s="3" t="s">
        <v>1643</v>
      </c>
      <c r="LM52" s="3" t="s">
        <v>1643</v>
      </c>
      <c r="LN52" s="3" t="s">
        <v>1643</v>
      </c>
      <c r="LO52" s="3" t="s">
        <v>1643</v>
      </c>
      <c r="LP52" s="3" t="s">
        <v>1643</v>
      </c>
      <c r="LQ52" s="3" t="s">
        <v>1643</v>
      </c>
      <c r="LR52" s="3" t="s">
        <v>1643</v>
      </c>
      <c r="LS52" s="3" t="s">
        <v>1643</v>
      </c>
      <c r="LT52" s="3" t="s">
        <v>1643</v>
      </c>
      <c r="LU52" s="3" t="s">
        <v>1643</v>
      </c>
      <c r="LV52" s="3" t="s">
        <v>1643</v>
      </c>
      <c r="LW52" s="3" t="s">
        <v>1643</v>
      </c>
      <c r="LX52" s="3" t="s">
        <v>1643</v>
      </c>
      <c r="LY52" s="3" t="s">
        <v>1643</v>
      </c>
      <c r="LZ52" s="3" t="s">
        <v>1643</v>
      </c>
      <c r="MA52" s="3" t="s">
        <v>1643</v>
      </c>
      <c r="MB52" s="3" t="s">
        <v>1643</v>
      </c>
      <c r="MC52" s="3" t="s">
        <v>1643</v>
      </c>
      <c r="MD52" s="3" t="s">
        <v>1643</v>
      </c>
      <c r="ME52" s="3" t="s">
        <v>1643</v>
      </c>
      <c r="MF52" s="20" t="s">
        <v>1643</v>
      </c>
      <c r="MG52" s="13"/>
      <c r="MH52" s="3"/>
      <c r="MI52" s="5"/>
      <c r="MJ52" s="18" t="s">
        <v>1643</v>
      </c>
      <c r="MK52" s="13" t="s">
        <v>1643</v>
      </c>
      <c r="ML52" s="3" t="s">
        <v>1643</v>
      </c>
      <c r="MM52" s="3" t="s">
        <v>1643</v>
      </c>
      <c r="MN52" s="3" t="s">
        <v>1643</v>
      </c>
      <c r="MO52" s="3" t="s">
        <v>1643</v>
      </c>
      <c r="MP52" s="3" t="s">
        <v>1643</v>
      </c>
      <c r="MQ52" s="3" t="s">
        <v>1643</v>
      </c>
      <c r="MR52" s="3" t="s">
        <v>1643</v>
      </c>
      <c r="MS52" s="3" t="s">
        <v>1643</v>
      </c>
      <c r="MT52" s="5" t="s">
        <v>1643</v>
      </c>
      <c r="MU52" s="8" t="s">
        <v>1643</v>
      </c>
      <c r="MV52" s="3" t="s">
        <v>1643</v>
      </c>
      <c r="MW52" s="3" t="s">
        <v>1643</v>
      </c>
      <c r="MX52" s="3" t="s">
        <v>1643</v>
      </c>
      <c r="MY52" s="20" t="s">
        <v>1643</v>
      </c>
      <c r="MZ52" s="13" t="s">
        <v>1643</v>
      </c>
      <c r="NA52" s="5" t="s">
        <v>1643</v>
      </c>
      <c r="NB52" s="13" t="s">
        <v>1643</v>
      </c>
      <c r="NC52" s="5" t="s">
        <v>1643</v>
      </c>
      <c r="ND52" s="13" t="s">
        <v>1643</v>
      </c>
      <c r="NE52" s="3" t="s">
        <v>1643</v>
      </c>
      <c r="NF52" s="3" t="s">
        <v>1643</v>
      </c>
      <c r="NG52" s="3" t="s">
        <v>1643</v>
      </c>
      <c r="NH52" s="3" t="s">
        <v>1643</v>
      </c>
      <c r="NI52" s="5" t="s">
        <v>1643</v>
      </c>
      <c r="NJ52" s="13" t="s">
        <v>1643</v>
      </c>
      <c r="NK52" s="3"/>
      <c r="NL52" s="3" t="s">
        <v>1643</v>
      </c>
      <c r="NM52" s="3" t="s">
        <v>1643</v>
      </c>
      <c r="NN52" s="3" t="s">
        <v>1643</v>
      </c>
      <c r="NO52" s="3" t="s">
        <v>1643</v>
      </c>
      <c r="NP52" s="3" t="s">
        <v>1643</v>
      </c>
      <c r="NQ52" s="5" t="s">
        <v>1643</v>
      </c>
      <c r="NR52" s="8" t="s">
        <v>1643</v>
      </c>
      <c r="NS52" s="8" t="s">
        <v>1643</v>
      </c>
      <c r="NT52" s="3" t="s">
        <v>1643</v>
      </c>
      <c r="NU52" s="3" t="s">
        <v>1643</v>
      </c>
      <c r="NV52" s="3" t="s">
        <v>1643</v>
      </c>
      <c r="NW52" s="3" t="s">
        <v>1643</v>
      </c>
      <c r="NX52" s="5" t="s">
        <v>1643</v>
      </c>
      <c r="NY52" s="13" t="s">
        <v>1643</v>
      </c>
      <c r="NZ52" s="8" t="s">
        <v>1643</v>
      </c>
      <c r="OA52" s="3" t="s">
        <v>1643</v>
      </c>
      <c r="OB52" s="3" t="s">
        <v>1643</v>
      </c>
      <c r="OC52" s="3" t="s">
        <v>1643</v>
      </c>
      <c r="OD52" s="3" t="s">
        <v>1643</v>
      </c>
      <c r="OE52" s="5" t="s">
        <v>1643</v>
      </c>
      <c r="OF52" s="13" t="s">
        <v>1643</v>
      </c>
      <c r="OG52" s="8" t="s">
        <v>1643</v>
      </c>
      <c r="OH52" s="3" t="s">
        <v>1643</v>
      </c>
      <c r="OI52" s="3" t="s">
        <v>1643</v>
      </c>
      <c r="OJ52" s="3" t="s">
        <v>1643</v>
      </c>
      <c r="OK52" s="3" t="s">
        <v>1643</v>
      </c>
      <c r="OL52" s="20" t="s">
        <v>1643</v>
      </c>
      <c r="OM52" s="13" t="s">
        <v>1643</v>
      </c>
      <c r="ON52" s="3" t="s">
        <v>1643</v>
      </c>
      <c r="OO52" s="3" t="s">
        <v>1643</v>
      </c>
      <c r="OP52" s="3" t="s">
        <v>1643</v>
      </c>
      <c r="OQ52" s="3" t="s">
        <v>1643</v>
      </c>
      <c r="OR52" s="3" t="s">
        <v>1643</v>
      </c>
      <c r="OS52" s="3" t="s">
        <v>1643</v>
      </c>
      <c r="OT52" s="3" t="s">
        <v>1643</v>
      </c>
      <c r="OU52" s="20" t="s">
        <v>1643</v>
      </c>
      <c r="OV52" s="13" t="s">
        <v>1643</v>
      </c>
      <c r="OW52" s="3"/>
      <c r="OX52" s="3" t="s">
        <v>1643</v>
      </c>
      <c r="OY52" s="3" t="s">
        <v>1643</v>
      </c>
      <c r="OZ52" s="3" t="s">
        <v>1643</v>
      </c>
      <c r="PA52" s="5" t="s">
        <v>1643</v>
      </c>
      <c r="PB52" s="8" t="s">
        <v>1643</v>
      </c>
      <c r="PC52" s="8" t="s">
        <v>1643</v>
      </c>
      <c r="PD52" s="3" t="s">
        <v>1643</v>
      </c>
      <c r="PE52" s="3" t="s">
        <v>1643</v>
      </c>
      <c r="PF52" s="5" t="s">
        <v>1643</v>
      </c>
      <c r="PG52" s="13" t="s">
        <v>1643</v>
      </c>
      <c r="PH52" s="3" t="s">
        <v>1643</v>
      </c>
      <c r="PI52" s="3" t="s">
        <v>1643</v>
      </c>
      <c r="PJ52" s="3" t="s">
        <v>1643</v>
      </c>
      <c r="PK52" s="3" t="s">
        <v>1643</v>
      </c>
      <c r="PL52" s="3" t="s">
        <v>1643</v>
      </c>
      <c r="PM52" s="3" t="s">
        <v>1643</v>
      </c>
      <c r="PN52" s="3" t="s">
        <v>1643</v>
      </c>
      <c r="PO52" s="20" t="s">
        <v>1643</v>
      </c>
      <c r="PP52" s="13" t="s">
        <v>1643</v>
      </c>
      <c r="PQ52" s="3" t="s">
        <v>1643</v>
      </c>
      <c r="PR52" s="3" t="s">
        <v>1643</v>
      </c>
      <c r="PS52" s="3" t="s">
        <v>1643</v>
      </c>
      <c r="PT52" s="3" t="s">
        <v>1643</v>
      </c>
      <c r="PU52" s="5" t="s">
        <v>1643</v>
      </c>
      <c r="PV52" s="13" t="s">
        <v>1643</v>
      </c>
      <c r="PW52" s="3" t="s">
        <v>1643</v>
      </c>
      <c r="PX52" s="3" t="s">
        <v>1643</v>
      </c>
      <c r="PY52" s="3" t="s">
        <v>1643</v>
      </c>
      <c r="PZ52" s="5" t="s">
        <v>1643</v>
      </c>
      <c r="QA52" s="13" t="s">
        <v>1643</v>
      </c>
      <c r="QB52" s="3" t="s">
        <v>1643</v>
      </c>
      <c r="QC52" s="3" t="s">
        <v>1643</v>
      </c>
      <c r="QD52" s="3" t="s">
        <v>1643</v>
      </c>
      <c r="QE52" s="3" t="s">
        <v>1643</v>
      </c>
      <c r="QF52" s="3" t="s">
        <v>1643</v>
      </c>
      <c r="QG52" s="3" t="s">
        <v>1643</v>
      </c>
      <c r="QH52" s="3" t="s">
        <v>1643</v>
      </c>
      <c r="QI52" s="5" t="s">
        <v>1643</v>
      </c>
      <c r="QJ52" s="13" t="s">
        <v>1643</v>
      </c>
      <c r="QK52" s="3" t="s">
        <v>1643</v>
      </c>
      <c r="QL52" s="3" t="s">
        <v>1643</v>
      </c>
      <c r="QM52" s="3" t="s">
        <v>1643</v>
      </c>
      <c r="QN52" s="3" t="s">
        <v>1643</v>
      </c>
      <c r="QO52" s="3" t="s">
        <v>1643</v>
      </c>
      <c r="QP52" s="20" t="s">
        <v>1643</v>
      </c>
      <c r="QQ52" s="13" t="s">
        <v>1643</v>
      </c>
      <c r="QR52" s="3" t="s">
        <v>1643</v>
      </c>
      <c r="QS52" s="3" t="s">
        <v>1643</v>
      </c>
      <c r="QT52" s="3" t="s">
        <v>1643</v>
      </c>
      <c r="QU52" s="20" t="s">
        <v>1643</v>
      </c>
      <c r="QV52" s="16" t="s">
        <v>1643</v>
      </c>
      <c r="QW52" s="13" t="s">
        <v>1643</v>
      </c>
      <c r="QX52" s="3" t="s">
        <v>1643</v>
      </c>
      <c r="QY52" s="3" t="s">
        <v>1643</v>
      </c>
      <c r="QZ52" s="3" t="s">
        <v>1643</v>
      </c>
      <c r="RA52" s="3" t="s">
        <v>1643</v>
      </c>
      <c r="RB52" s="3" t="s">
        <v>1643</v>
      </c>
      <c r="RC52" s="3" t="s">
        <v>1643</v>
      </c>
      <c r="RD52" s="3" t="s">
        <v>1643</v>
      </c>
      <c r="RE52" s="3" t="s">
        <v>1643</v>
      </c>
      <c r="RF52" s="3" t="s">
        <v>1643</v>
      </c>
      <c r="RG52" s="3" t="s">
        <v>1643</v>
      </c>
      <c r="RH52" s="3" t="s">
        <v>1643</v>
      </c>
      <c r="RI52" s="3" t="s">
        <v>1643</v>
      </c>
      <c r="RJ52" s="3" t="s">
        <v>1643</v>
      </c>
      <c r="RK52" s="3" t="s">
        <v>1643</v>
      </c>
      <c r="RL52" s="3" t="s">
        <v>1643</v>
      </c>
      <c r="RM52" s="3" t="s">
        <v>1643</v>
      </c>
      <c r="RN52" s="3" t="s">
        <v>1643</v>
      </c>
      <c r="RO52" s="3" t="s">
        <v>1643</v>
      </c>
      <c r="RP52" s="3" t="s">
        <v>1643</v>
      </c>
      <c r="RQ52" s="3" t="s">
        <v>1643</v>
      </c>
      <c r="RR52" s="3" t="s">
        <v>1643</v>
      </c>
      <c r="RS52" s="3" t="s">
        <v>1643</v>
      </c>
      <c r="RT52" s="3" t="s">
        <v>1643</v>
      </c>
      <c r="RU52" s="3" t="s">
        <v>1643</v>
      </c>
      <c r="RV52" s="3" t="s">
        <v>1643</v>
      </c>
      <c r="RW52" s="3" t="s">
        <v>1643</v>
      </c>
      <c r="RX52" s="3" t="s">
        <v>1643</v>
      </c>
      <c r="RY52" s="3" t="s">
        <v>1643</v>
      </c>
      <c r="RZ52" s="3" t="s">
        <v>1643</v>
      </c>
      <c r="SA52" s="3" t="s">
        <v>1643</v>
      </c>
      <c r="SB52" s="3" t="s">
        <v>1643</v>
      </c>
      <c r="SC52" s="3" t="s">
        <v>1643</v>
      </c>
      <c r="SD52" s="3" t="s">
        <v>1643</v>
      </c>
      <c r="SE52" s="3" t="s">
        <v>1643</v>
      </c>
      <c r="SF52" s="3" t="s">
        <v>1643</v>
      </c>
      <c r="SG52" s="3" t="s">
        <v>1643</v>
      </c>
      <c r="SH52" s="3" t="s">
        <v>1643</v>
      </c>
      <c r="SI52" s="3" t="s">
        <v>1643</v>
      </c>
      <c r="SJ52" s="3" t="s">
        <v>1643</v>
      </c>
      <c r="SK52" s="3" t="s">
        <v>1643</v>
      </c>
      <c r="SL52" s="3" t="s">
        <v>1643</v>
      </c>
      <c r="SM52" s="3" t="s">
        <v>1643</v>
      </c>
      <c r="SN52" s="3" t="s">
        <v>1643</v>
      </c>
      <c r="SO52" s="3" t="s">
        <v>1643</v>
      </c>
      <c r="SP52" s="20" t="s">
        <v>1643</v>
      </c>
      <c r="SQ52" s="13" t="s">
        <v>1643</v>
      </c>
      <c r="SR52" s="3" t="s">
        <v>1643</v>
      </c>
      <c r="SS52" s="3" t="s">
        <v>1643</v>
      </c>
      <c r="ST52" s="3" t="s">
        <v>1643</v>
      </c>
      <c r="SU52" s="3" t="s">
        <v>1643</v>
      </c>
      <c r="SV52" s="3" t="s">
        <v>1643</v>
      </c>
      <c r="SW52" s="3" t="s">
        <v>1643</v>
      </c>
      <c r="SX52" s="20" t="s">
        <v>1643</v>
      </c>
      <c r="SY52" s="13" t="s">
        <v>1643</v>
      </c>
      <c r="SZ52" s="3" t="s">
        <v>1643</v>
      </c>
      <c r="TA52" s="3" t="s">
        <v>1643</v>
      </c>
      <c r="TB52" s="3" t="s">
        <v>1643</v>
      </c>
      <c r="TC52" s="3" t="s">
        <v>1643</v>
      </c>
      <c r="TD52" s="3" t="s">
        <v>1643</v>
      </c>
      <c r="TE52" s="20" t="s">
        <v>1643</v>
      </c>
      <c r="TF52" s="13" t="s">
        <v>1643</v>
      </c>
      <c r="TG52" s="3" t="s">
        <v>1643</v>
      </c>
      <c r="TH52" s="3" t="s">
        <v>1643</v>
      </c>
      <c r="TI52" s="3" t="s">
        <v>1643</v>
      </c>
      <c r="TJ52" s="3" t="s">
        <v>1643</v>
      </c>
      <c r="TK52" s="3" t="s">
        <v>1643</v>
      </c>
      <c r="TL52" s="3" t="s">
        <v>1643</v>
      </c>
      <c r="TM52" s="3" t="s">
        <v>1643</v>
      </c>
      <c r="TN52" s="3" t="s">
        <v>1643</v>
      </c>
      <c r="TO52" s="3" t="s">
        <v>1643</v>
      </c>
      <c r="TP52" s="3" t="s">
        <v>1643</v>
      </c>
      <c r="TQ52" s="20" t="s">
        <v>1643</v>
      </c>
      <c r="TR52" s="13" t="s">
        <v>110</v>
      </c>
      <c r="TS52" s="3" t="s">
        <v>1643</v>
      </c>
      <c r="TT52" s="5" t="s">
        <v>110</v>
      </c>
      <c r="TU52" s="13" t="s">
        <v>130</v>
      </c>
      <c r="TV52" s="3" t="s">
        <v>132</v>
      </c>
      <c r="TW52" s="3" t="s">
        <v>131</v>
      </c>
      <c r="TX52" s="3" t="s">
        <v>131</v>
      </c>
      <c r="TY52" s="3" t="s">
        <v>132</v>
      </c>
      <c r="TZ52" s="3" t="s">
        <v>130</v>
      </c>
      <c r="UA52" s="3" t="s">
        <v>127</v>
      </c>
      <c r="UB52" s="3" t="s">
        <v>132</v>
      </c>
      <c r="UC52" s="3" t="s">
        <v>127</v>
      </c>
      <c r="UD52" s="3" t="s">
        <v>131</v>
      </c>
      <c r="UE52" s="3" t="s">
        <v>132</v>
      </c>
      <c r="UF52" s="3" t="s">
        <v>132</v>
      </c>
      <c r="UG52" s="3" t="s">
        <v>132</v>
      </c>
      <c r="UH52" s="3" t="s">
        <v>132</v>
      </c>
      <c r="UI52" s="3" t="s">
        <v>130</v>
      </c>
      <c r="UJ52" s="5" t="s">
        <v>1643</v>
      </c>
      <c r="UK52" s="13" t="s">
        <v>196</v>
      </c>
      <c r="UL52" s="3" t="s">
        <v>198</v>
      </c>
      <c r="UM52" s="3" t="s">
        <v>1643</v>
      </c>
      <c r="UN52" s="3" t="s">
        <v>201</v>
      </c>
      <c r="UO52" s="3" t="s">
        <v>1643</v>
      </c>
      <c r="UP52" s="3" t="s">
        <v>1643</v>
      </c>
      <c r="UQ52" s="3" t="s">
        <v>210</v>
      </c>
      <c r="UR52" s="5" t="s">
        <v>221</v>
      </c>
      <c r="US52" s="13" t="s">
        <v>231</v>
      </c>
      <c r="UT52" s="3" t="s">
        <v>232</v>
      </c>
      <c r="UU52" s="3" t="s">
        <v>233</v>
      </c>
      <c r="UV52" s="3" t="s">
        <v>234</v>
      </c>
      <c r="UW52" s="3" t="s">
        <v>235</v>
      </c>
      <c r="UX52" s="3" t="s">
        <v>1643</v>
      </c>
      <c r="UY52" s="3" t="s">
        <v>1643</v>
      </c>
      <c r="UZ52" s="5" t="s">
        <v>1643</v>
      </c>
      <c r="VA52" s="13" t="s">
        <v>132</v>
      </c>
      <c r="VB52" s="3" t="s">
        <v>127</v>
      </c>
      <c r="VC52" s="3" t="s">
        <v>132</v>
      </c>
      <c r="VD52" s="3" t="s">
        <v>127</v>
      </c>
      <c r="VE52" s="3" t="s">
        <v>132</v>
      </c>
      <c r="VF52" s="3" t="s">
        <v>129</v>
      </c>
      <c r="VG52" s="3" t="s">
        <v>132</v>
      </c>
      <c r="VH52" s="3" t="s">
        <v>130</v>
      </c>
      <c r="VI52" s="3" t="s">
        <v>132</v>
      </c>
      <c r="VJ52" s="3" t="s">
        <v>132</v>
      </c>
      <c r="VK52" s="3" t="s">
        <v>132</v>
      </c>
      <c r="VL52" s="3" t="s">
        <v>132</v>
      </c>
      <c r="VM52" s="3" t="s">
        <v>127</v>
      </c>
      <c r="VN52" s="3" t="s">
        <v>127</v>
      </c>
      <c r="VO52" s="3" t="s">
        <v>132</v>
      </c>
      <c r="VP52" s="3" t="s">
        <v>129</v>
      </c>
      <c r="VQ52" s="3" t="s">
        <v>132</v>
      </c>
      <c r="VR52" s="3" t="s">
        <v>132</v>
      </c>
      <c r="VS52" s="3" t="s">
        <v>132</v>
      </c>
      <c r="VT52" s="3" t="s">
        <v>127</v>
      </c>
      <c r="VU52" s="3" t="s">
        <v>132</v>
      </c>
      <c r="VV52" s="3" t="s">
        <v>132</v>
      </c>
      <c r="VW52" s="3" t="s">
        <v>132</v>
      </c>
      <c r="VX52" s="3" t="s">
        <v>132</v>
      </c>
      <c r="VY52" s="3" t="s">
        <v>132</v>
      </c>
      <c r="VZ52" s="3" t="s">
        <v>132</v>
      </c>
      <c r="WA52" s="3" t="s">
        <v>132</v>
      </c>
      <c r="WB52" s="3" t="s">
        <v>132</v>
      </c>
      <c r="WC52" s="3" t="s">
        <v>132</v>
      </c>
      <c r="WD52" s="3" t="s">
        <v>132</v>
      </c>
      <c r="WE52" s="3" t="s">
        <v>132</v>
      </c>
      <c r="WF52" s="3" t="s">
        <v>127</v>
      </c>
      <c r="WG52" s="3" t="s">
        <v>127</v>
      </c>
      <c r="WH52" s="3" t="s">
        <v>132</v>
      </c>
      <c r="WI52" s="3" t="s">
        <v>132</v>
      </c>
      <c r="WJ52" s="3" t="s">
        <v>132</v>
      </c>
      <c r="WK52" s="3" t="s">
        <v>132</v>
      </c>
      <c r="WL52" s="3" t="s">
        <v>132</v>
      </c>
      <c r="WM52" s="3" t="s">
        <v>132</v>
      </c>
      <c r="WN52" s="3" t="s">
        <v>132</v>
      </c>
      <c r="WO52" s="3" t="s">
        <v>132</v>
      </c>
      <c r="WP52" s="3" t="s">
        <v>132</v>
      </c>
      <c r="WQ52" s="3" t="s">
        <v>132</v>
      </c>
      <c r="WR52" s="3" t="s">
        <v>128</v>
      </c>
      <c r="WS52" s="3" t="s">
        <v>128</v>
      </c>
      <c r="WT52" s="3" t="s">
        <v>128</v>
      </c>
      <c r="WU52" s="3" t="s">
        <v>127</v>
      </c>
      <c r="WV52" s="3" t="s">
        <v>127</v>
      </c>
      <c r="WW52" s="3" t="s">
        <v>127</v>
      </c>
      <c r="WX52" s="3" t="s">
        <v>127</v>
      </c>
      <c r="WY52" s="3" t="s">
        <v>129</v>
      </c>
      <c r="WZ52" s="3" t="s">
        <v>129</v>
      </c>
      <c r="XA52" s="3" t="s">
        <v>127</v>
      </c>
      <c r="XB52" s="3" t="s">
        <v>127</v>
      </c>
      <c r="XC52" s="3" t="s">
        <v>132</v>
      </c>
      <c r="XD52" s="3" t="s">
        <v>131</v>
      </c>
      <c r="XE52" s="3" t="s">
        <v>127</v>
      </c>
      <c r="XF52" s="3" t="s">
        <v>132</v>
      </c>
      <c r="XG52" s="3" t="s">
        <v>132</v>
      </c>
      <c r="XH52" s="3" t="s">
        <v>129</v>
      </c>
      <c r="XI52" s="3" t="s">
        <v>132</v>
      </c>
      <c r="XJ52" s="3" t="s">
        <v>132</v>
      </c>
      <c r="XK52" s="3" t="s">
        <v>132</v>
      </c>
      <c r="XL52" s="3" t="s">
        <v>129</v>
      </c>
      <c r="XM52" s="5" t="s">
        <v>1643</v>
      </c>
      <c r="XN52" s="13" t="s">
        <v>353</v>
      </c>
      <c r="XO52" s="3" t="s">
        <v>354</v>
      </c>
      <c r="XP52" s="3" t="s">
        <v>355</v>
      </c>
      <c r="XQ52" s="3" t="s">
        <v>1643</v>
      </c>
      <c r="XR52" s="3" t="s">
        <v>1643</v>
      </c>
      <c r="XS52" s="3" t="s">
        <v>111</v>
      </c>
      <c r="XT52" s="5" t="s">
        <v>1643</v>
      </c>
      <c r="XU52" s="13" t="s">
        <v>111</v>
      </c>
      <c r="XV52" s="3" t="s">
        <v>1643</v>
      </c>
      <c r="XW52" s="3" t="s">
        <v>1643</v>
      </c>
      <c r="XX52" s="3" t="s">
        <v>111</v>
      </c>
      <c r="XY52" s="3" t="s">
        <v>1643</v>
      </c>
      <c r="XZ52" s="3" t="s">
        <v>1643</v>
      </c>
      <c r="YA52" s="3" t="s">
        <v>110</v>
      </c>
      <c r="YB52" s="3" t="s">
        <v>111</v>
      </c>
      <c r="YC52" s="3" t="s">
        <v>1643</v>
      </c>
      <c r="YD52" s="3" t="s">
        <v>110</v>
      </c>
      <c r="YE52" s="3" t="s">
        <v>422</v>
      </c>
      <c r="YF52" s="3" t="s">
        <v>111</v>
      </c>
      <c r="YG52" s="3" t="s">
        <v>1643</v>
      </c>
      <c r="YH52" s="3" t="s">
        <v>111</v>
      </c>
      <c r="YI52" s="3" t="s">
        <v>1643</v>
      </c>
      <c r="YJ52" s="3" t="s">
        <v>1643</v>
      </c>
      <c r="YK52" s="3" t="s">
        <v>110</v>
      </c>
      <c r="YL52" s="3" t="s">
        <v>111</v>
      </c>
      <c r="YM52" s="3" t="s">
        <v>1643</v>
      </c>
      <c r="YN52" s="3" t="s">
        <v>111</v>
      </c>
      <c r="YO52" s="3" t="s">
        <v>1643</v>
      </c>
      <c r="YP52" s="3" t="s">
        <v>1643</v>
      </c>
      <c r="YQ52" s="3" t="s">
        <v>111</v>
      </c>
      <c r="YR52" s="3" t="s">
        <v>1643</v>
      </c>
      <c r="YS52" s="3" t="s">
        <v>1643</v>
      </c>
      <c r="YT52" s="3" t="s">
        <v>110</v>
      </c>
      <c r="YU52" s="3" t="s">
        <v>111</v>
      </c>
      <c r="YV52" s="3" t="s">
        <v>1643</v>
      </c>
      <c r="YW52" s="3" t="s">
        <v>111</v>
      </c>
      <c r="YX52" s="3" t="s">
        <v>1643</v>
      </c>
      <c r="YY52" s="3" t="s">
        <v>1643</v>
      </c>
      <c r="YZ52" s="3" t="s">
        <v>1643</v>
      </c>
      <c r="ZA52" s="3" t="s">
        <v>111</v>
      </c>
      <c r="ZB52" s="3" t="s">
        <v>1643</v>
      </c>
      <c r="ZC52" s="3" t="s">
        <v>1643</v>
      </c>
      <c r="ZD52" s="5" t="s">
        <v>1643</v>
      </c>
      <c r="ZE52" s="3" t="s">
        <v>1753</v>
      </c>
      <c r="ZF52" s="3"/>
      <c r="ZG52" s="5"/>
      <c r="ZH52" s="18" t="s">
        <v>110</v>
      </c>
      <c r="ZI52" s="13" t="s">
        <v>1643</v>
      </c>
      <c r="ZJ52" s="3" t="s">
        <v>1643</v>
      </c>
      <c r="ZK52" s="3" t="s">
        <v>1643</v>
      </c>
      <c r="ZL52" s="3" t="s">
        <v>489</v>
      </c>
      <c r="ZM52" s="3" t="s">
        <v>492</v>
      </c>
      <c r="ZN52" s="3" t="s">
        <v>495</v>
      </c>
      <c r="ZO52" s="3" t="s">
        <v>496</v>
      </c>
      <c r="ZP52" s="3" t="s">
        <v>497</v>
      </c>
      <c r="ZQ52" s="3" t="s">
        <v>498</v>
      </c>
      <c r="ZR52" s="5" t="s">
        <v>1643</v>
      </c>
      <c r="ZS52" s="13" t="s">
        <v>110</v>
      </c>
      <c r="ZT52" s="3" t="s">
        <v>110</v>
      </c>
      <c r="ZU52" s="3" t="s">
        <v>110</v>
      </c>
      <c r="ZV52" s="3" t="s">
        <v>110</v>
      </c>
      <c r="ZW52" s="3" t="s">
        <v>110</v>
      </c>
      <c r="ZX52" s="3" t="s">
        <v>1754</v>
      </c>
      <c r="ZY52" s="3" t="s">
        <v>1755</v>
      </c>
      <c r="ZZ52" s="4">
        <v>205491</v>
      </c>
      <c r="AAA52" s="5" t="s">
        <v>1756</v>
      </c>
      <c r="AAB52" s="13" t="s">
        <v>111</v>
      </c>
      <c r="AAC52" s="5" t="s">
        <v>1643</v>
      </c>
      <c r="AAD52" s="13" t="s">
        <v>526</v>
      </c>
      <c r="AAE52" s="3" t="s">
        <v>110</v>
      </c>
      <c r="AAF52" s="3" t="s">
        <v>110</v>
      </c>
      <c r="AAG52" s="3" t="s">
        <v>1643</v>
      </c>
      <c r="AAH52" s="3" t="s">
        <v>1643</v>
      </c>
      <c r="AAI52" s="3" t="s">
        <v>1643</v>
      </c>
      <c r="AAJ52" s="5" t="s">
        <v>110</v>
      </c>
      <c r="AAK52" s="13" t="s">
        <v>110</v>
      </c>
      <c r="AAL52" s="13"/>
      <c r="AAM52" s="3"/>
      <c r="AAN52" s="3"/>
      <c r="AAO52" s="3"/>
      <c r="AAP52" s="3"/>
      <c r="AAQ52" s="20"/>
      <c r="AAR52" s="5"/>
      <c r="AAS52" s="13" t="s">
        <v>1643</v>
      </c>
      <c r="AAT52" s="3" t="s">
        <v>1643</v>
      </c>
      <c r="AAU52" s="3" t="s">
        <v>1643</v>
      </c>
      <c r="AAV52" s="3" t="s">
        <v>1643</v>
      </c>
      <c r="AAW52" s="3" t="s">
        <v>1643</v>
      </c>
      <c r="AAX52" s="3" t="s">
        <v>1643</v>
      </c>
      <c r="AAY52" s="5" t="s">
        <v>1643</v>
      </c>
      <c r="AAZ52" s="13" t="s">
        <v>1643</v>
      </c>
      <c r="ABA52" s="3" t="s">
        <v>1643</v>
      </c>
      <c r="ABB52" s="3" t="s">
        <v>1643</v>
      </c>
      <c r="ABC52" s="3" t="s">
        <v>1643</v>
      </c>
      <c r="ABD52" s="3" t="s">
        <v>1643</v>
      </c>
      <c r="ABE52" s="3" t="s">
        <v>1643</v>
      </c>
      <c r="ABF52" s="5" t="s">
        <v>1643</v>
      </c>
      <c r="ABG52" s="13" t="s">
        <v>1643</v>
      </c>
      <c r="ABH52" s="3" t="s">
        <v>1643</v>
      </c>
      <c r="ABI52" s="3" t="s">
        <v>1643</v>
      </c>
      <c r="ABJ52" s="3" t="s">
        <v>1643</v>
      </c>
      <c r="ABK52" s="3" t="s">
        <v>1643</v>
      </c>
      <c r="ABL52" s="3" t="s">
        <v>1643</v>
      </c>
      <c r="ABM52" s="5" t="s">
        <v>1643</v>
      </c>
      <c r="ABN52" s="13"/>
      <c r="ABO52" s="3"/>
      <c r="ABP52" s="3"/>
      <c r="ABQ52" s="3"/>
      <c r="ABR52" s="3"/>
      <c r="ABS52" s="3"/>
      <c r="ABT52" s="3"/>
      <c r="ABU52" s="3"/>
      <c r="ABV52" s="5"/>
      <c r="ABW52" s="13" t="s">
        <v>110</v>
      </c>
      <c r="ABX52" s="3" t="s">
        <v>546</v>
      </c>
      <c r="ABY52" s="3" t="s">
        <v>1643</v>
      </c>
      <c r="ABZ52" s="3" t="s">
        <v>1643</v>
      </c>
      <c r="ACA52" s="3" t="s">
        <v>1643</v>
      </c>
      <c r="ACB52" s="5" t="s">
        <v>545</v>
      </c>
      <c r="ACC52" s="13" t="s">
        <v>1643</v>
      </c>
      <c r="ACD52" s="3" t="s">
        <v>1643</v>
      </c>
      <c r="ACE52" s="3" t="s">
        <v>1643</v>
      </c>
      <c r="ACF52" s="3" t="s">
        <v>1643</v>
      </c>
      <c r="ACG52" s="5"/>
      <c r="ACH52" s="13" t="s">
        <v>1643</v>
      </c>
      <c r="ACI52" s="3" t="s">
        <v>1643</v>
      </c>
      <c r="ACJ52" s="3" t="s">
        <v>1643</v>
      </c>
      <c r="ACK52" s="3" t="s">
        <v>1643</v>
      </c>
      <c r="ACL52" s="5" t="s">
        <v>1643</v>
      </c>
      <c r="ACM52" s="13" t="s">
        <v>136</v>
      </c>
      <c r="ACN52" s="3" t="s">
        <v>557</v>
      </c>
      <c r="ACO52" s="3" t="s">
        <v>140</v>
      </c>
      <c r="ACP52" s="3" t="s">
        <v>144</v>
      </c>
      <c r="ACQ52" s="3" t="s">
        <v>156</v>
      </c>
      <c r="ACR52" s="3" t="s">
        <v>558</v>
      </c>
      <c r="ACS52" s="3" t="s">
        <v>1643</v>
      </c>
      <c r="ACT52" s="3" t="s">
        <v>1643</v>
      </c>
      <c r="ACU52" s="5" t="s">
        <v>560</v>
      </c>
      <c r="ACV52" s="13" t="s">
        <v>111</v>
      </c>
      <c r="ACW52" s="3" t="s">
        <v>1643</v>
      </c>
      <c r="ACX52" s="3" t="s">
        <v>1643</v>
      </c>
      <c r="ACY52" s="3" t="s">
        <v>1643</v>
      </c>
      <c r="ACZ52" s="3" t="s">
        <v>1643</v>
      </c>
      <c r="ADA52" s="5" t="s">
        <v>1643</v>
      </c>
      <c r="ADB52" s="13" t="s">
        <v>1643</v>
      </c>
      <c r="ADC52" s="8" t="s">
        <v>1643</v>
      </c>
      <c r="ADD52" s="3" t="s">
        <v>1643</v>
      </c>
      <c r="ADE52" s="3" t="s">
        <v>1643</v>
      </c>
      <c r="ADF52" s="5" t="s">
        <v>1643</v>
      </c>
      <c r="ADG52" s="13" t="s">
        <v>1643</v>
      </c>
      <c r="ADH52" s="8" t="s">
        <v>1643</v>
      </c>
      <c r="ADI52" s="3" t="s">
        <v>1643</v>
      </c>
      <c r="ADJ52" s="3" t="s">
        <v>1643</v>
      </c>
      <c r="ADK52" s="5" t="s">
        <v>1643</v>
      </c>
      <c r="ADL52" s="13" t="s">
        <v>1643</v>
      </c>
      <c r="ADM52" s="8" t="s">
        <v>1643</v>
      </c>
      <c r="ADN52" s="3" t="s">
        <v>1643</v>
      </c>
      <c r="ADO52" s="3" t="s">
        <v>1643</v>
      </c>
      <c r="ADP52" s="5" t="s">
        <v>1643</v>
      </c>
      <c r="ADQ52" s="13" t="s">
        <v>1643</v>
      </c>
      <c r="ADR52" s="3" t="s">
        <v>1643</v>
      </c>
      <c r="ADS52" s="3" t="s">
        <v>1643</v>
      </c>
      <c r="ADT52" s="3" t="s">
        <v>1643</v>
      </c>
      <c r="ADU52" s="3" t="s">
        <v>1643</v>
      </c>
      <c r="ADV52" s="3" t="s">
        <v>1643</v>
      </c>
      <c r="ADW52" s="3" t="s">
        <v>1643</v>
      </c>
      <c r="ADX52" s="3" t="s">
        <v>1643</v>
      </c>
      <c r="ADY52" s="5" t="s">
        <v>1643</v>
      </c>
      <c r="ADZ52" s="13" t="s">
        <v>1643</v>
      </c>
      <c r="AEA52" s="3" t="s">
        <v>1643</v>
      </c>
      <c r="AEB52" s="3" t="s">
        <v>1643</v>
      </c>
      <c r="AEC52" s="3" t="s">
        <v>1643</v>
      </c>
      <c r="AED52" s="3" t="s">
        <v>1643</v>
      </c>
      <c r="AEE52" s="3" t="s">
        <v>1643</v>
      </c>
      <c r="AEF52" s="5" t="s">
        <v>1643</v>
      </c>
      <c r="AEG52" s="13" t="s">
        <v>1643</v>
      </c>
      <c r="AEH52" s="3" t="s">
        <v>1643</v>
      </c>
      <c r="AEI52" s="3" t="s">
        <v>1643</v>
      </c>
      <c r="AEJ52" s="3" t="s">
        <v>1643</v>
      </c>
      <c r="AEK52" s="5" t="s">
        <v>1643</v>
      </c>
      <c r="AEL52" s="18" t="s">
        <v>625</v>
      </c>
    </row>
    <row r="53" spans="1:818" ht="101.5" x14ac:dyDescent="0.35">
      <c r="A53" s="1">
        <v>45639.389652777776</v>
      </c>
      <c r="B53" s="2">
        <v>45639.398599537039</v>
      </c>
      <c r="C53" s="4">
        <v>100</v>
      </c>
      <c r="D53" s="4">
        <v>772</v>
      </c>
      <c r="E53" s="3" t="s">
        <v>1640</v>
      </c>
      <c r="F53" s="2">
        <v>45639.398613888887</v>
      </c>
      <c r="G53" s="3" t="s">
        <v>1757</v>
      </c>
      <c r="H53" s="4">
        <v>1</v>
      </c>
      <c r="I53" s="3" t="s">
        <v>1642</v>
      </c>
      <c r="J53" s="3" t="s">
        <v>1642</v>
      </c>
      <c r="K53" s="3" t="s">
        <v>1642</v>
      </c>
      <c r="L53" s="3" t="s">
        <v>1642</v>
      </c>
      <c r="M53" s="3" t="s">
        <v>1642</v>
      </c>
      <c r="N53" s="3" t="s">
        <v>1642</v>
      </c>
      <c r="O53" s="3" t="s">
        <v>110</v>
      </c>
      <c r="P53" s="3" t="s">
        <v>1643</v>
      </c>
      <c r="Q53" s="3" t="s">
        <v>1643</v>
      </c>
      <c r="R53" s="20" t="s">
        <v>110</v>
      </c>
      <c r="S53" s="127">
        <v>23</v>
      </c>
      <c r="T53" s="124"/>
      <c r="U53" s="3"/>
      <c r="V53" s="3" t="s">
        <v>28</v>
      </c>
      <c r="W53" s="3" t="s">
        <v>111</v>
      </c>
      <c r="X53" s="3" t="s">
        <v>37</v>
      </c>
      <c r="Y53" s="3" t="s">
        <v>77</v>
      </c>
      <c r="Z53" s="3" t="s">
        <v>12</v>
      </c>
      <c r="AA53" s="405">
        <v>357</v>
      </c>
      <c r="AB53" s="3" t="s">
        <v>25</v>
      </c>
      <c r="AC53" s="3" t="s">
        <v>110</v>
      </c>
      <c r="AD53" s="3" t="s">
        <v>1643</v>
      </c>
      <c r="AE53" s="13" t="s">
        <v>1643</v>
      </c>
      <c r="AF53" s="20" t="s">
        <v>1643</v>
      </c>
      <c r="AG53" s="18" t="s">
        <v>1643</v>
      </c>
      <c r="AH53" s="13"/>
      <c r="AI53" s="31"/>
      <c r="AJ53" s="13" t="s">
        <v>1643</v>
      </c>
      <c r="AK53" s="3" t="s">
        <v>1643</v>
      </c>
      <c r="AL53" s="3" t="s">
        <v>1643</v>
      </c>
      <c r="AM53" s="3" t="s">
        <v>1643</v>
      </c>
      <c r="AN53" s="3" t="s">
        <v>1643</v>
      </c>
      <c r="AO53" s="3" t="s">
        <v>1643</v>
      </c>
      <c r="AP53" s="3" t="s">
        <v>1643</v>
      </c>
      <c r="AQ53" s="3" t="s">
        <v>1643</v>
      </c>
      <c r="AR53" s="3" t="s">
        <v>1643</v>
      </c>
      <c r="AS53" s="3" t="s">
        <v>1643</v>
      </c>
      <c r="AT53" s="3" t="s">
        <v>1643</v>
      </c>
      <c r="AU53" s="3" t="s">
        <v>1643</v>
      </c>
      <c r="AV53" s="3" t="s">
        <v>1643</v>
      </c>
      <c r="AW53" s="3" t="s">
        <v>1643</v>
      </c>
      <c r="AX53" s="3" t="s">
        <v>1643</v>
      </c>
      <c r="AY53" s="3" t="s">
        <v>1643</v>
      </c>
      <c r="AZ53" s="3" t="s">
        <v>1643</v>
      </c>
      <c r="BA53" s="3" t="s">
        <v>1643</v>
      </c>
      <c r="BB53" s="3" t="s">
        <v>1643</v>
      </c>
      <c r="BC53" s="3" t="s">
        <v>1643</v>
      </c>
      <c r="BD53" s="3" t="s">
        <v>1643</v>
      </c>
      <c r="BE53" s="3" t="s">
        <v>1643</v>
      </c>
      <c r="BF53" s="3" t="s">
        <v>1643</v>
      </c>
      <c r="BG53" s="3" t="s">
        <v>1643</v>
      </c>
      <c r="BH53" s="3" t="s">
        <v>1643</v>
      </c>
      <c r="BI53" s="3" t="s">
        <v>1643</v>
      </c>
      <c r="BJ53" s="3" t="s">
        <v>1643</v>
      </c>
      <c r="BK53" s="3" t="s">
        <v>1643</v>
      </c>
      <c r="BL53" s="3" t="s">
        <v>1643</v>
      </c>
      <c r="BM53" s="3" t="s">
        <v>1643</v>
      </c>
      <c r="BN53" s="3" t="s">
        <v>1643</v>
      </c>
      <c r="BO53" s="3" t="s">
        <v>1643</v>
      </c>
      <c r="BP53" s="3" t="s">
        <v>1643</v>
      </c>
      <c r="BQ53" s="3" t="s">
        <v>1643</v>
      </c>
      <c r="BR53" s="3" t="s">
        <v>1643</v>
      </c>
      <c r="BS53" s="3" t="s">
        <v>1643</v>
      </c>
      <c r="BT53" s="3" t="s">
        <v>1643</v>
      </c>
      <c r="BU53" s="3" t="s">
        <v>1643</v>
      </c>
      <c r="BV53" s="3" t="s">
        <v>1643</v>
      </c>
      <c r="BW53" s="3" t="s">
        <v>1643</v>
      </c>
      <c r="BX53" s="3" t="s">
        <v>1643</v>
      </c>
      <c r="BY53" s="3" t="s">
        <v>1643</v>
      </c>
      <c r="BZ53" s="20" t="s">
        <v>1643</v>
      </c>
      <c r="CA53" s="8" t="s">
        <v>1643</v>
      </c>
      <c r="CB53" s="3" t="s">
        <v>1643</v>
      </c>
      <c r="CC53" s="3" t="s">
        <v>1643</v>
      </c>
      <c r="CD53" s="3" t="s">
        <v>1643</v>
      </c>
      <c r="CE53" s="3" t="s">
        <v>1643</v>
      </c>
      <c r="CF53" s="3" t="s">
        <v>1643</v>
      </c>
      <c r="CG53" s="3" t="s">
        <v>1643</v>
      </c>
      <c r="CH53" s="3" t="s">
        <v>1643</v>
      </c>
      <c r="CI53" s="3" t="s">
        <v>1643</v>
      </c>
      <c r="CJ53" s="3" t="s">
        <v>1643</v>
      </c>
      <c r="CK53" s="3" t="s">
        <v>1643</v>
      </c>
      <c r="CL53" s="3" t="s">
        <v>1643</v>
      </c>
      <c r="CM53" s="3" t="s">
        <v>1643</v>
      </c>
      <c r="CN53" s="3" t="s">
        <v>1643</v>
      </c>
      <c r="CO53" s="3" t="s">
        <v>1643</v>
      </c>
      <c r="CP53" s="5" t="s">
        <v>1643</v>
      </c>
      <c r="CQ53" s="13" t="s">
        <v>1643</v>
      </c>
      <c r="CR53" s="3" t="s">
        <v>1643</v>
      </c>
      <c r="CS53" s="3" t="s">
        <v>1643</v>
      </c>
      <c r="CT53" s="3" t="s">
        <v>1643</v>
      </c>
      <c r="CU53" s="3" t="s">
        <v>1643</v>
      </c>
      <c r="CV53" s="3" t="s">
        <v>1643</v>
      </c>
      <c r="CW53" s="3" t="s">
        <v>1643</v>
      </c>
      <c r="CX53" s="5" t="s">
        <v>1643</v>
      </c>
      <c r="CY53" s="13" t="s">
        <v>1643</v>
      </c>
      <c r="CZ53" s="3" t="s">
        <v>1643</v>
      </c>
      <c r="DA53" s="3" t="s">
        <v>1643</v>
      </c>
      <c r="DB53" s="3" t="s">
        <v>1643</v>
      </c>
      <c r="DC53" s="3" t="s">
        <v>1643</v>
      </c>
      <c r="DD53" s="3" t="s">
        <v>1643</v>
      </c>
      <c r="DE53" s="3" t="s">
        <v>1643</v>
      </c>
      <c r="DF53" s="5" t="s">
        <v>1643</v>
      </c>
      <c r="DG53" s="13" t="s">
        <v>1643</v>
      </c>
      <c r="DH53" s="3" t="s">
        <v>1643</v>
      </c>
      <c r="DI53" s="3" t="s">
        <v>1643</v>
      </c>
      <c r="DJ53" s="5" t="s">
        <v>1643</v>
      </c>
      <c r="DK53" s="13" t="s">
        <v>1643</v>
      </c>
      <c r="DL53" s="3" t="s">
        <v>1643</v>
      </c>
      <c r="DM53" s="3" t="s">
        <v>1643</v>
      </c>
      <c r="DN53" s="5" t="s">
        <v>1643</v>
      </c>
      <c r="DO53" s="13" t="s">
        <v>1643</v>
      </c>
      <c r="DP53" s="5" t="s">
        <v>1643</v>
      </c>
      <c r="DQ53" s="13" t="s">
        <v>1643</v>
      </c>
      <c r="DR53" s="3" t="s">
        <v>1643</v>
      </c>
      <c r="DS53" s="3" t="s">
        <v>1643</v>
      </c>
      <c r="DT53" s="5" t="s">
        <v>1643</v>
      </c>
      <c r="DU53" s="13" t="s">
        <v>1643</v>
      </c>
      <c r="DV53" s="3" t="s">
        <v>1643</v>
      </c>
      <c r="DW53" s="3" t="s">
        <v>1643</v>
      </c>
      <c r="DX53" s="3" t="s">
        <v>1643</v>
      </c>
      <c r="DY53" s="5" t="s">
        <v>1643</v>
      </c>
      <c r="DZ53" s="13" t="s">
        <v>1643</v>
      </c>
      <c r="EA53" s="3" t="s">
        <v>1643</v>
      </c>
      <c r="EB53" s="3" t="s">
        <v>1643</v>
      </c>
      <c r="EC53" s="3" t="s">
        <v>1643</v>
      </c>
      <c r="ED53" s="3" t="s">
        <v>1643</v>
      </c>
      <c r="EE53" s="3" t="s">
        <v>1643</v>
      </c>
      <c r="EF53" s="5" t="s">
        <v>1643</v>
      </c>
      <c r="EG53" s="13" t="s">
        <v>1643</v>
      </c>
      <c r="EH53" s="3" t="s">
        <v>1643</v>
      </c>
      <c r="EI53" s="3" t="s">
        <v>1643</v>
      </c>
      <c r="EJ53" s="3" t="s">
        <v>1643</v>
      </c>
      <c r="EK53" s="3" t="s">
        <v>1643</v>
      </c>
      <c r="EL53" s="20" t="s">
        <v>1643</v>
      </c>
      <c r="EM53" s="13" t="s">
        <v>1643</v>
      </c>
      <c r="EN53" s="3" t="s">
        <v>1643</v>
      </c>
      <c r="EO53" s="3" t="s">
        <v>1643</v>
      </c>
      <c r="EP53" s="3" t="s">
        <v>1643</v>
      </c>
      <c r="EQ53" s="3" t="s">
        <v>1643</v>
      </c>
      <c r="ER53" s="3" t="s">
        <v>1643</v>
      </c>
      <c r="ES53" s="3" t="s">
        <v>1643</v>
      </c>
      <c r="ET53" s="3" t="s">
        <v>1643</v>
      </c>
      <c r="EU53" s="3" t="s">
        <v>1643</v>
      </c>
      <c r="EV53" s="3" t="s">
        <v>1643</v>
      </c>
      <c r="EW53" s="3" t="s">
        <v>1643</v>
      </c>
      <c r="EX53" s="3" t="s">
        <v>1643</v>
      </c>
      <c r="EY53" s="3" t="s">
        <v>1643</v>
      </c>
      <c r="EZ53" s="5" t="s">
        <v>1643</v>
      </c>
      <c r="FA53" s="8" t="s">
        <v>1643</v>
      </c>
      <c r="FB53" s="3" t="s">
        <v>1643</v>
      </c>
      <c r="FC53" s="3" t="s">
        <v>1643</v>
      </c>
      <c r="FD53" s="3" t="s">
        <v>1643</v>
      </c>
      <c r="FE53" s="3" t="s">
        <v>1643</v>
      </c>
      <c r="FF53" s="3" t="s">
        <v>1643</v>
      </c>
      <c r="FG53" s="3" t="s">
        <v>1643</v>
      </c>
      <c r="FH53" s="3" t="s">
        <v>1643</v>
      </c>
      <c r="FI53" s="5" t="s">
        <v>1643</v>
      </c>
      <c r="FJ53" s="8" t="s">
        <v>1643</v>
      </c>
      <c r="FK53" s="3" t="s">
        <v>1643</v>
      </c>
      <c r="FL53" s="3" t="s">
        <v>1643</v>
      </c>
      <c r="FM53" s="5" t="s">
        <v>1643</v>
      </c>
      <c r="FN53" s="8" t="s">
        <v>1643</v>
      </c>
      <c r="FO53" s="3" t="s">
        <v>1643</v>
      </c>
      <c r="FP53" s="3" t="s">
        <v>1643</v>
      </c>
      <c r="FQ53" s="5" t="s">
        <v>1643</v>
      </c>
      <c r="FR53" s="16" t="s">
        <v>1643</v>
      </c>
      <c r="FS53" s="13" t="s">
        <v>1643</v>
      </c>
      <c r="FT53" s="3" t="s">
        <v>1643</v>
      </c>
      <c r="FU53" s="3" t="s">
        <v>1643</v>
      </c>
      <c r="FV53" s="3" t="s">
        <v>1643</v>
      </c>
      <c r="FW53" s="20" t="s">
        <v>1643</v>
      </c>
      <c r="FX53" s="13" t="s">
        <v>1643</v>
      </c>
      <c r="FY53" s="3" t="s">
        <v>1643</v>
      </c>
      <c r="FZ53" s="3" t="s">
        <v>1643</v>
      </c>
      <c r="GA53" s="3" t="s">
        <v>1643</v>
      </c>
      <c r="GB53" s="3" t="s">
        <v>1643</v>
      </c>
      <c r="GC53" s="3" t="s">
        <v>1643</v>
      </c>
      <c r="GD53" s="3" t="s">
        <v>1643</v>
      </c>
      <c r="GE53" s="3" t="s">
        <v>1643</v>
      </c>
      <c r="GF53" s="3" t="s">
        <v>1643</v>
      </c>
      <c r="GG53" s="3" t="s">
        <v>1643</v>
      </c>
      <c r="GH53" s="20" t="s">
        <v>1643</v>
      </c>
      <c r="GI53" s="18" t="s">
        <v>1643</v>
      </c>
      <c r="GJ53" s="8" t="s">
        <v>1643</v>
      </c>
      <c r="GK53" s="3" t="s">
        <v>1643</v>
      </c>
      <c r="GL53" s="3" t="s">
        <v>1643</v>
      </c>
      <c r="GM53" s="3" t="s">
        <v>1643</v>
      </c>
      <c r="GN53" s="3" t="s">
        <v>1643</v>
      </c>
      <c r="GO53" s="3" t="s">
        <v>1643</v>
      </c>
      <c r="GP53" s="3" t="s">
        <v>1643</v>
      </c>
      <c r="GQ53" s="3" t="s">
        <v>1643</v>
      </c>
      <c r="GR53" s="3" t="s">
        <v>1643</v>
      </c>
      <c r="GS53" s="20" t="s">
        <v>1643</v>
      </c>
      <c r="GT53" s="13" t="s">
        <v>1643</v>
      </c>
      <c r="GU53" s="3" t="s">
        <v>1643</v>
      </c>
      <c r="GV53" s="3" t="s">
        <v>1643</v>
      </c>
      <c r="GW53" s="3" t="s">
        <v>1643</v>
      </c>
      <c r="GX53" s="3" t="s">
        <v>1643</v>
      </c>
      <c r="GY53" s="3" t="s">
        <v>1643</v>
      </c>
      <c r="GZ53" s="3" t="s">
        <v>1643</v>
      </c>
      <c r="HA53" s="3" t="s">
        <v>1643</v>
      </c>
      <c r="HB53" s="3" t="s">
        <v>1643</v>
      </c>
      <c r="HC53" s="3" t="s">
        <v>1643</v>
      </c>
      <c r="HD53" s="3" t="s">
        <v>1643</v>
      </c>
      <c r="HE53" s="3" t="s">
        <v>1643</v>
      </c>
      <c r="HF53" s="3" t="s">
        <v>1643</v>
      </c>
      <c r="HG53" s="3" t="s">
        <v>1643</v>
      </c>
      <c r="HH53" s="3" t="s">
        <v>1643</v>
      </c>
      <c r="HI53" s="5" t="s">
        <v>1643</v>
      </c>
      <c r="HJ53" s="13" t="s">
        <v>1643</v>
      </c>
      <c r="HK53" s="3" t="s">
        <v>1643</v>
      </c>
      <c r="HL53" s="3" t="s">
        <v>1643</v>
      </c>
      <c r="HM53" s="3" t="s">
        <v>1643</v>
      </c>
      <c r="HN53" s="3" t="s">
        <v>1643</v>
      </c>
      <c r="HO53" s="3" t="s">
        <v>1643</v>
      </c>
      <c r="HP53" s="3" t="s">
        <v>1643</v>
      </c>
      <c r="HQ53" s="5" t="s">
        <v>1643</v>
      </c>
      <c r="HR53" s="13" t="s">
        <v>1643</v>
      </c>
      <c r="HS53" s="3" t="s">
        <v>1643</v>
      </c>
      <c r="HT53" s="3" t="s">
        <v>1643</v>
      </c>
      <c r="HU53" s="3" t="s">
        <v>1643</v>
      </c>
      <c r="HV53" s="3" t="s">
        <v>1643</v>
      </c>
      <c r="HW53" s="3" t="s">
        <v>1643</v>
      </c>
      <c r="HX53" s="3" t="s">
        <v>1643</v>
      </c>
      <c r="HY53" s="3" t="s">
        <v>1643</v>
      </c>
      <c r="HZ53" s="3" t="s">
        <v>1643</v>
      </c>
      <c r="IA53" s="3" t="s">
        <v>1643</v>
      </c>
      <c r="IB53" s="5" t="s">
        <v>1643</v>
      </c>
      <c r="IC53" s="13" t="s">
        <v>1643</v>
      </c>
      <c r="ID53" s="3" t="s">
        <v>1643</v>
      </c>
      <c r="IE53" s="3" t="s">
        <v>1643</v>
      </c>
      <c r="IF53" s="3" t="s">
        <v>1643</v>
      </c>
      <c r="IG53" s="3" t="s">
        <v>1643</v>
      </c>
      <c r="IH53" s="3" t="s">
        <v>1643</v>
      </c>
      <c r="II53" s="3" t="s">
        <v>1643</v>
      </c>
      <c r="IJ53" s="3" t="s">
        <v>1643</v>
      </c>
      <c r="IK53" s="3" t="s">
        <v>1643</v>
      </c>
      <c r="IL53" s="3" t="s">
        <v>1643</v>
      </c>
      <c r="IM53" s="3" t="s">
        <v>1643</v>
      </c>
      <c r="IN53" s="3" t="s">
        <v>1643</v>
      </c>
      <c r="IO53" s="3" t="s">
        <v>1643</v>
      </c>
      <c r="IP53" s="3" t="s">
        <v>1643</v>
      </c>
      <c r="IQ53" s="3" t="s">
        <v>1643</v>
      </c>
      <c r="IR53" s="3" t="s">
        <v>1643</v>
      </c>
      <c r="IS53" s="3" t="s">
        <v>1643</v>
      </c>
      <c r="IT53" s="3" t="s">
        <v>1643</v>
      </c>
      <c r="IU53" s="3" t="s">
        <v>1643</v>
      </c>
      <c r="IV53" s="3" t="s">
        <v>1643</v>
      </c>
      <c r="IW53" s="3" t="s">
        <v>1643</v>
      </c>
      <c r="IX53" s="3" t="s">
        <v>1643</v>
      </c>
      <c r="IY53" s="3" t="s">
        <v>1643</v>
      </c>
      <c r="IZ53" s="3" t="s">
        <v>1643</v>
      </c>
      <c r="JA53" s="3" t="s">
        <v>1643</v>
      </c>
      <c r="JB53" s="3" t="s">
        <v>1643</v>
      </c>
      <c r="JC53" s="3" t="s">
        <v>1643</v>
      </c>
      <c r="JD53" s="3" t="s">
        <v>1643</v>
      </c>
      <c r="JE53" s="3" t="s">
        <v>1643</v>
      </c>
      <c r="JF53" s="3" t="s">
        <v>1643</v>
      </c>
      <c r="JG53" s="3" t="s">
        <v>1643</v>
      </c>
      <c r="JH53" s="3" t="s">
        <v>1643</v>
      </c>
      <c r="JI53" s="3" t="s">
        <v>1643</v>
      </c>
      <c r="JJ53" s="3" t="s">
        <v>1643</v>
      </c>
      <c r="JK53" s="3" t="s">
        <v>1643</v>
      </c>
      <c r="JL53" s="3" t="s">
        <v>1643</v>
      </c>
      <c r="JM53" s="3" t="s">
        <v>1643</v>
      </c>
      <c r="JN53" s="3" t="s">
        <v>1643</v>
      </c>
      <c r="JO53" s="3" t="s">
        <v>1643</v>
      </c>
      <c r="JP53" s="3" t="s">
        <v>1643</v>
      </c>
      <c r="JQ53" s="3" t="s">
        <v>1643</v>
      </c>
      <c r="JR53" s="3" t="s">
        <v>1643</v>
      </c>
      <c r="JS53" s="3" t="s">
        <v>1643</v>
      </c>
      <c r="JT53" s="3" t="s">
        <v>1643</v>
      </c>
      <c r="JU53" s="3" t="s">
        <v>1643</v>
      </c>
      <c r="JV53" s="3" t="s">
        <v>1643</v>
      </c>
      <c r="JW53" s="3" t="s">
        <v>1643</v>
      </c>
      <c r="JX53" s="3" t="s">
        <v>1643</v>
      </c>
      <c r="JY53" s="3" t="s">
        <v>1643</v>
      </c>
      <c r="JZ53" s="3" t="s">
        <v>1643</v>
      </c>
      <c r="KA53" s="3" t="s">
        <v>1643</v>
      </c>
      <c r="KB53" s="3" t="s">
        <v>1643</v>
      </c>
      <c r="KC53" s="3" t="s">
        <v>1643</v>
      </c>
      <c r="KD53" s="3" t="s">
        <v>1643</v>
      </c>
      <c r="KE53" s="3" t="s">
        <v>1643</v>
      </c>
      <c r="KF53" s="3" t="s">
        <v>1643</v>
      </c>
      <c r="KG53" s="3" t="s">
        <v>1643</v>
      </c>
      <c r="KH53" s="3" t="s">
        <v>1643</v>
      </c>
      <c r="KI53" s="3" t="s">
        <v>1643</v>
      </c>
      <c r="KJ53" s="3" t="s">
        <v>1643</v>
      </c>
      <c r="KK53" s="3" t="s">
        <v>1643</v>
      </c>
      <c r="KL53" s="3" t="s">
        <v>1643</v>
      </c>
      <c r="KM53" s="3" t="s">
        <v>1643</v>
      </c>
      <c r="KN53" s="3" t="s">
        <v>1643</v>
      </c>
      <c r="KO53" s="5" t="s">
        <v>1643</v>
      </c>
      <c r="KP53" s="8" t="s">
        <v>1643</v>
      </c>
      <c r="KQ53" s="3" t="s">
        <v>1643</v>
      </c>
      <c r="KR53" s="3" t="s">
        <v>1643</v>
      </c>
      <c r="KS53" s="3" t="s">
        <v>1643</v>
      </c>
      <c r="KT53" s="3" t="s">
        <v>1643</v>
      </c>
      <c r="KU53" s="3" t="s">
        <v>1643</v>
      </c>
      <c r="KV53" s="20" t="s">
        <v>1643</v>
      </c>
      <c r="KW53" s="13" t="s">
        <v>1643</v>
      </c>
      <c r="KX53" s="3" t="s">
        <v>1643</v>
      </c>
      <c r="KY53" s="3" t="s">
        <v>1643</v>
      </c>
      <c r="KZ53" s="3" t="s">
        <v>1643</v>
      </c>
      <c r="LA53" s="3" t="s">
        <v>1643</v>
      </c>
      <c r="LB53" s="3" t="s">
        <v>1643</v>
      </c>
      <c r="LC53" s="3" t="s">
        <v>1643</v>
      </c>
      <c r="LD53" s="3" t="s">
        <v>1643</v>
      </c>
      <c r="LE53" s="3" t="s">
        <v>1643</v>
      </c>
      <c r="LF53" s="3" t="s">
        <v>1643</v>
      </c>
      <c r="LG53" s="3" t="s">
        <v>1643</v>
      </c>
      <c r="LH53" s="3" t="s">
        <v>1643</v>
      </c>
      <c r="LI53" s="3" t="s">
        <v>1643</v>
      </c>
      <c r="LJ53" s="3" t="s">
        <v>1643</v>
      </c>
      <c r="LK53" s="3" t="s">
        <v>1643</v>
      </c>
      <c r="LL53" s="3" t="s">
        <v>1643</v>
      </c>
      <c r="LM53" s="3" t="s">
        <v>1643</v>
      </c>
      <c r="LN53" s="3" t="s">
        <v>1643</v>
      </c>
      <c r="LO53" s="3" t="s">
        <v>1643</v>
      </c>
      <c r="LP53" s="3" t="s">
        <v>1643</v>
      </c>
      <c r="LQ53" s="3" t="s">
        <v>1643</v>
      </c>
      <c r="LR53" s="3" t="s">
        <v>1643</v>
      </c>
      <c r="LS53" s="3" t="s">
        <v>1643</v>
      </c>
      <c r="LT53" s="3" t="s">
        <v>1643</v>
      </c>
      <c r="LU53" s="3" t="s">
        <v>1643</v>
      </c>
      <c r="LV53" s="3" t="s">
        <v>1643</v>
      </c>
      <c r="LW53" s="3" t="s">
        <v>1643</v>
      </c>
      <c r="LX53" s="3" t="s">
        <v>1643</v>
      </c>
      <c r="LY53" s="3" t="s">
        <v>1643</v>
      </c>
      <c r="LZ53" s="3" t="s">
        <v>1643</v>
      </c>
      <c r="MA53" s="3" t="s">
        <v>1643</v>
      </c>
      <c r="MB53" s="3" t="s">
        <v>1643</v>
      </c>
      <c r="MC53" s="3" t="s">
        <v>1643</v>
      </c>
      <c r="MD53" s="3" t="s">
        <v>1643</v>
      </c>
      <c r="ME53" s="3" t="s">
        <v>1643</v>
      </c>
      <c r="MF53" s="20" t="s">
        <v>1643</v>
      </c>
      <c r="MG53" s="13"/>
      <c r="MH53" s="3"/>
      <c r="MI53" s="5"/>
      <c r="MJ53" s="18" t="s">
        <v>1643</v>
      </c>
      <c r="MK53" s="13" t="s">
        <v>1643</v>
      </c>
      <c r="ML53" s="3" t="s">
        <v>1643</v>
      </c>
      <c r="MM53" s="3" t="s">
        <v>1643</v>
      </c>
      <c r="MN53" s="3" t="s">
        <v>1643</v>
      </c>
      <c r="MO53" s="3" t="s">
        <v>1643</v>
      </c>
      <c r="MP53" s="3" t="s">
        <v>1643</v>
      </c>
      <c r="MQ53" s="3" t="s">
        <v>1643</v>
      </c>
      <c r="MR53" s="3" t="s">
        <v>1643</v>
      </c>
      <c r="MS53" s="3" t="s">
        <v>1643</v>
      </c>
      <c r="MT53" s="5" t="s">
        <v>1643</v>
      </c>
      <c r="MU53" s="8" t="s">
        <v>1643</v>
      </c>
      <c r="MV53" s="3" t="s">
        <v>1643</v>
      </c>
      <c r="MW53" s="3" t="s">
        <v>1643</v>
      </c>
      <c r="MX53" s="3" t="s">
        <v>1643</v>
      </c>
      <c r="MY53" s="20" t="s">
        <v>1643</v>
      </c>
      <c r="MZ53" s="13" t="s">
        <v>1643</v>
      </c>
      <c r="NA53" s="5" t="s">
        <v>1643</v>
      </c>
      <c r="NB53" s="13" t="s">
        <v>1643</v>
      </c>
      <c r="NC53" s="5" t="s">
        <v>1643</v>
      </c>
      <c r="ND53" s="13" t="s">
        <v>1643</v>
      </c>
      <c r="NE53" s="3" t="s">
        <v>1643</v>
      </c>
      <c r="NF53" s="3" t="s">
        <v>1643</v>
      </c>
      <c r="NG53" s="3" t="s">
        <v>1643</v>
      </c>
      <c r="NH53" s="3" t="s">
        <v>1643</v>
      </c>
      <c r="NI53" s="5" t="s">
        <v>1643</v>
      </c>
      <c r="NJ53" s="13" t="s">
        <v>1643</v>
      </c>
      <c r="NK53" s="3"/>
      <c r="NL53" s="3" t="s">
        <v>1643</v>
      </c>
      <c r="NM53" s="3" t="s">
        <v>1643</v>
      </c>
      <c r="NN53" s="3" t="s">
        <v>1643</v>
      </c>
      <c r="NO53" s="3" t="s">
        <v>1643</v>
      </c>
      <c r="NP53" s="3" t="s">
        <v>1643</v>
      </c>
      <c r="NQ53" s="5" t="s">
        <v>1643</v>
      </c>
      <c r="NR53" s="8" t="s">
        <v>1643</v>
      </c>
      <c r="NS53" s="8" t="s">
        <v>1643</v>
      </c>
      <c r="NT53" s="3" t="s">
        <v>1643</v>
      </c>
      <c r="NU53" s="3" t="s">
        <v>1643</v>
      </c>
      <c r="NV53" s="3" t="s">
        <v>1643</v>
      </c>
      <c r="NW53" s="3" t="s">
        <v>1643</v>
      </c>
      <c r="NX53" s="5" t="s">
        <v>1643</v>
      </c>
      <c r="NY53" s="13" t="s">
        <v>1643</v>
      </c>
      <c r="NZ53" s="8" t="s">
        <v>1643</v>
      </c>
      <c r="OA53" s="3" t="s">
        <v>1643</v>
      </c>
      <c r="OB53" s="3" t="s">
        <v>1643</v>
      </c>
      <c r="OC53" s="3" t="s">
        <v>1643</v>
      </c>
      <c r="OD53" s="3" t="s">
        <v>1643</v>
      </c>
      <c r="OE53" s="5" t="s">
        <v>1643</v>
      </c>
      <c r="OF53" s="13" t="s">
        <v>1643</v>
      </c>
      <c r="OG53" s="8" t="s">
        <v>1643</v>
      </c>
      <c r="OH53" s="3" t="s">
        <v>1643</v>
      </c>
      <c r="OI53" s="3" t="s">
        <v>1643</v>
      </c>
      <c r="OJ53" s="3" t="s">
        <v>1643</v>
      </c>
      <c r="OK53" s="3" t="s">
        <v>1643</v>
      </c>
      <c r="OL53" s="20" t="s">
        <v>1643</v>
      </c>
      <c r="OM53" s="13" t="s">
        <v>1643</v>
      </c>
      <c r="ON53" s="3" t="s">
        <v>1643</v>
      </c>
      <c r="OO53" s="3" t="s">
        <v>1643</v>
      </c>
      <c r="OP53" s="3" t="s">
        <v>1643</v>
      </c>
      <c r="OQ53" s="3" t="s">
        <v>1643</v>
      </c>
      <c r="OR53" s="3" t="s">
        <v>1643</v>
      </c>
      <c r="OS53" s="3" t="s">
        <v>1643</v>
      </c>
      <c r="OT53" s="3" t="s">
        <v>1643</v>
      </c>
      <c r="OU53" s="20" t="s">
        <v>1643</v>
      </c>
      <c r="OV53" s="13" t="s">
        <v>1643</v>
      </c>
      <c r="OW53" s="3"/>
      <c r="OX53" s="3" t="s">
        <v>1643</v>
      </c>
      <c r="OY53" s="3" t="s">
        <v>1643</v>
      </c>
      <c r="OZ53" s="3" t="s">
        <v>1643</v>
      </c>
      <c r="PA53" s="5" t="s">
        <v>1643</v>
      </c>
      <c r="PB53" s="8" t="s">
        <v>1643</v>
      </c>
      <c r="PC53" s="8" t="s">
        <v>1643</v>
      </c>
      <c r="PD53" s="3" t="s">
        <v>1643</v>
      </c>
      <c r="PE53" s="3" t="s">
        <v>1643</v>
      </c>
      <c r="PF53" s="5" t="s">
        <v>1643</v>
      </c>
      <c r="PG53" s="13" t="s">
        <v>1643</v>
      </c>
      <c r="PH53" s="3" t="s">
        <v>1643</v>
      </c>
      <c r="PI53" s="3" t="s">
        <v>1643</v>
      </c>
      <c r="PJ53" s="3" t="s">
        <v>1643</v>
      </c>
      <c r="PK53" s="3" t="s">
        <v>1643</v>
      </c>
      <c r="PL53" s="3" t="s">
        <v>1643</v>
      </c>
      <c r="PM53" s="3" t="s">
        <v>1643</v>
      </c>
      <c r="PN53" s="3" t="s">
        <v>1643</v>
      </c>
      <c r="PO53" s="20" t="s">
        <v>1643</v>
      </c>
      <c r="PP53" s="13" t="s">
        <v>1643</v>
      </c>
      <c r="PQ53" s="3" t="s">
        <v>1643</v>
      </c>
      <c r="PR53" s="3" t="s">
        <v>1643</v>
      </c>
      <c r="PS53" s="3" t="s">
        <v>1643</v>
      </c>
      <c r="PT53" s="3" t="s">
        <v>1643</v>
      </c>
      <c r="PU53" s="5" t="s">
        <v>1643</v>
      </c>
      <c r="PV53" s="13" t="s">
        <v>1643</v>
      </c>
      <c r="PW53" s="3" t="s">
        <v>1643</v>
      </c>
      <c r="PX53" s="3" t="s">
        <v>1643</v>
      </c>
      <c r="PY53" s="3" t="s">
        <v>1643</v>
      </c>
      <c r="PZ53" s="5" t="s">
        <v>1643</v>
      </c>
      <c r="QA53" s="13" t="s">
        <v>1643</v>
      </c>
      <c r="QB53" s="3" t="s">
        <v>1643</v>
      </c>
      <c r="QC53" s="3" t="s">
        <v>1643</v>
      </c>
      <c r="QD53" s="3" t="s">
        <v>1643</v>
      </c>
      <c r="QE53" s="3" t="s">
        <v>1643</v>
      </c>
      <c r="QF53" s="3" t="s">
        <v>1643</v>
      </c>
      <c r="QG53" s="3" t="s">
        <v>1643</v>
      </c>
      <c r="QH53" s="3" t="s">
        <v>1643</v>
      </c>
      <c r="QI53" s="5" t="s">
        <v>1643</v>
      </c>
      <c r="QJ53" s="13" t="s">
        <v>1643</v>
      </c>
      <c r="QK53" s="3" t="s">
        <v>1643</v>
      </c>
      <c r="QL53" s="3" t="s">
        <v>1643</v>
      </c>
      <c r="QM53" s="3" t="s">
        <v>1643</v>
      </c>
      <c r="QN53" s="3" t="s">
        <v>1643</v>
      </c>
      <c r="QO53" s="3" t="s">
        <v>1643</v>
      </c>
      <c r="QP53" s="20" t="s">
        <v>1643</v>
      </c>
      <c r="QQ53" s="13" t="s">
        <v>1643</v>
      </c>
      <c r="QR53" s="3" t="s">
        <v>1643</v>
      </c>
      <c r="QS53" s="3" t="s">
        <v>1643</v>
      </c>
      <c r="QT53" s="3" t="s">
        <v>1643</v>
      </c>
      <c r="QU53" s="20" t="s">
        <v>1643</v>
      </c>
      <c r="QV53" s="16" t="s">
        <v>1643</v>
      </c>
      <c r="QW53" s="13" t="s">
        <v>1643</v>
      </c>
      <c r="QX53" s="3" t="s">
        <v>1643</v>
      </c>
      <c r="QY53" s="3" t="s">
        <v>1643</v>
      </c>
      <c r="QZ53" s="3" t="s">
        <v>1643</v>
      </c>
      <c r="RA53" s="3" t="s">
        <v>1643</v>
      </c>
      <c r="RB53" s="3" t="s">
        <v>1643</v>
      </c>
      <c r="RC53" s="3" t="s">
        <v>1643</v>
      </c>
      <c r="RD53" s="3" t="s">
        <v>1643</v>
      </c>
      <c r="RE53" s="3" t="s">
        <v>1643</v>
      </c>
      <c r="RF53" s="3" t="s">
        <v>1643</v>
      </c>
      <c r="RG53" s="3" t="s">
        <v>1643</v>
      </c>
      <c r="RH53" s="3" t="s">
        <v>1643</v>
      </c>
      <c r="RI53" s="3" t="s">
        <v>1643</v>
      </c>
      <c r="RJ53" s="3" t="s">
        <v>1643</v>
      </c>
      <c r="RK53" s="3" t="s">
        <v>1643</v>
      </c>
      <c r="RL53" s="3" t="s">
        <v>1643</v>
      </c>
      <c r="RM53" s="3" t="s">
        <v>1643</v>
      </c>
      <c r="RN53" s="3" t="s">
        <v>1643</v>
      </c>
      <c r="RO53" s="3" t="s">
        <v>1643</v>
      </c>
      <c r="RP53" s="3" t="s">
        <v>1643</v>
      </c>
      <c r="RQ53" s="3" t="s">
        <v>1643</v>
      </c>
      <c r="RR53" s="3" t="s">
        <v>1643</v>
      </c>
      <c r="RS53" s="3" t="s">
        <v>1643</v>
      </c>
      <c r="RT53" s="3" t="s">
        <v>1643</v>
      </c>
      <c r="RU53" s="3" t="s">
        <v>1643</v>
      </c>
      <c r="RV53" s="3" t="s">
        <v>1643</v>
      </c>
      <c r="RW53" s="3" t="s">
        <v>1643</v>
      </c>
      <c r="RX53" s="3" t="s">
        <v>1643</v>
      </c>
      <c r="RY53" s="3" t="s">
        <v>1643</v>
      </c>
      <c r="RZ53" s="3" t="s">
        <v>1643</v>
      </c>
      <c r="SA53" s="3" t="s">
        <v>1643</v>
      </c>
      <c r="SB53" s="3" t="s">
        <v>1643</v>
      </c>
      <c r="SC53" s="3" t="s">
        <v>1643</v>
      </c>
      <c r="SD53" s="3" t="s">
        <v>1643</v>
      </c>
      <c r="SE53" s="3" t="s">
        <v>1643</v>
      </c>
      <c r="SF53" s="3" t="s">
        <v>1643</v>
      </c>
      <c r="SG53" s="3" t="s">
        <v>1643</v>
      </c>
      <c r="SH53" s="3" t="s">
        <v>1643</v>
      </c>
      <c r="SI53" s="3" t="s">
        <v>1643</v>
      </c>
      <c r="SJ53" s="3" t="s">
        <v>1643</v>
      </c>
      <c r="SK53" s="3" t="s">
        <v>1643</v>
      </c>
      <c r="SL53" s="3" t="s">
        <v>1643</v>
      </c>
      <c r="SM53" s="3" t="s">
        <v>1643</v>
      </c>
      <c r="SN53" s="3" t="s">
        <v>1643</v>
      </c>
      <c r="SO53" s="3" t="s">
        <v>1643</v>
      </c>
      <c r="SP53" s="20" t="s">
        <v>1643</v>
      </c>
      <c r="SQ53" s="13" t="s">
        <v>1643</v>
      </c>
      <c r="SR53" s="3" t="s">
        <v>1643</v>
      </c>
      <c r="SS53" s="3" t="s">
        <v>1643</v>
      </c>
      <c r="ST53" s="3" t="s">
        <v>1643</v>
      </c>
      <c r="SU53" s="3" t="s">
        <v>1643</v>
      </c>
      <c r="SV53" s="3" t="s">
        <v>1643</v>
      </c>
      <c r="SW53" s="3" t="s">
        <v>1643</v>
      </c>
      <c r="SX53" s="20" t="s">
        <v>1643</v>
      </c>
      <c r="SY53" s="13" t="s">
        <v>1643</v>
      </c>
      <c r="SZ53" s="3" t="s">
        <v>1643</v>
      </c>
      <c r="TA53" s="3" t="s">
        <v>1643</v>
      </c>
      <c r="TB53" s="3" t="s">
        <v>1643</v>
      </c>
      <c r="TC53" s="3" t="s">
        <v>1643</v>
      </c>
      <c r="TD53" s="3" t="s">
        <v>1643</v>
      </c>
      <c r="TE53" s="20" t="s">
        <v>1643</v>
      </c>
      <c r="TF53" s="13" t="s">
        <v>1643</v>
      </c>
      <c r="TG53" s="3" t="s">
        <v>1643</v>
      </c>
      <c r="TH53" s="3" t="s">
        <v>1643</v>
      </c>
      <c r="TI53" s="3" t="s">
        <v>1643</v>
      </c>
      <c r="TJ53" s="3" t="s">
        <v>1643</v>
      </c>
      <c r="TK53" s="3" t="s">
        <v>1643</v>
      </c>
      <c r="TL53" s="3" t="s">
        <v>1643</v>
      </c>
      <c r="TM53" s="3" t="s">
        <v>1643</v>
      </c>
      <c r="TN53" s="3" t="s">
        <v>1643</v>
      </c>
      <c r="TO53" s="3" t="s">
        <v>1643</v>
      </c>
      <c r="TP53" s="3" t="s">
        <v>1643</v>
      </c>
      <c r="TQ53" s="20" t="s">
        <v>1643</v>
      </c>
      <c r="TR53" s="13" t="s">
        <v>110</v>
      </c>
      <c r="TS53" s="3" t="s">
        <v>1643</v>
      </c>
      <c r="TT53" s="5" t="s">
        <v>110</v>
      </c>
      <c r="TU53" s="13" t="s">
        <v>132</v>
      </c>
      <c r="TV53" s="3" t="s">
        <v>131</v>
      </c>
      <c r="TW53" s="3" t="s">
        <v>127</v>
      </c>
      <c r="TX53" s="3" t="s">
        <v>132</v>
      </c>
      <c r="TY53" s="3" t="s">
        <v>131</v>
      </c>
      <c r="TZ53" s="3" t="s">
        <v>129</v>
      </c>
      <c r="UA53" s="3" t="s">
        <v>127</v>
      </c>
      <c r="UB53" s="3" t="s">
        <v>127</v>
      </c>
      <c r="UC53" s="3" t="s">
        <v>129</v>
      </c>
      <c r="UD53" s="3" t="s">
        <v>127</v>
      </c>
      <c r="UE53" s="3" t="s">
        <v>127</v>
      </c>
      <c r="UF53" s="3" t="s">
        <v>127</v>
      </c>
      <c r="UG53" s="3" t="s">
        <v>127</v>
      </c>
      <c r="UH53" s="3" t="s">
        <v>129</v>
      </c>
      <c r="UI53" s="3" t="s">
        <v>131</v>
      </c>
      <c r="UJ53" s="5" t="s">
        <v>1643</v>
      </c>
      <c r="UK53" s="13" t="s">
        <v>196</v>
      </c>
      <c r="UL53" s="3" t="s">
        <v>1643</v>
      </c>
      <c r="UM53" s="3" t="s">
        <v>1643</v>
      </c>
      <c r="UN53" s="3" t="s">
        <v>1643</v>
      </c>
      <c r="UO53" s="3" t="s">
        <v>1643</v>
      </c>
      <c r="UP53" s="3" t="s">
        <v>1643</v>
      </c>
      <c r="UQ53" s="3" t="s">
        <v>1643</v>
      </c>
      <c r="UR53" s="5" t="s">
        <v>1643</v>
      </c>
      <c r="US53" s="13" t="s">
        <v>231</v>
      </c>
      <c r="UT53" s="3" t="s">
        <v>232</v>
      </c>
      <c r="UU53" s="3" t="s">
        <v>233</v>
      </c>
      <c r="UV53" s="3" t="s">
        <v>234</v>
      </c>
      <c r="UW53" s="3" t="s">
        <v>1643</v>
      </c>
      <c r="UX53" s="3" t="s">
        <v>1643</v>
      </c>
      <c r="UY53" s="3" t="s">
        <v>1758</v>
      </c>
      <c r="UZ53" s="5" t="s">
        <v>1759</v>
      </c>
      <c r="VA53" s="13" t="s">
        <v>131</v>
      </c>
      <c r="VB53" s="3" t="s">
        <v>127</v>
      </c>
      <c r="VC53" s="3" t="s">
        <v>127</v>
      </c>
      <c r="VD53" s="3" t="s">
        <v>127</v>
      </c>
      <c r="VE53" s="3" t="s">
        <v>127</v>
      </c>
      <c r="VF53" s="3" t="s">
        <v>127</v>
      </c>
      <c r="VG53" s="3" t="s">
        <v>127</v>
      </c>
      <c r="VH53" s="3" t="s">
        <v>127</v>
      </c>
      <c r="VI53" s="3" t="s">
        <v>127</v>
      </c>
      <c r="VJ53" s="3" t="s">
        <v>127</v>
      </c>
      <c r="VK53" s="3" t="s">
        <v>127</v>
      </c>
      <c r="VL53" s="3" t="s">
        <v>127</v>
      </c>
      <c r="VM53" s="3" t="s">
        <v>127</v>
      </c>
      <c r="VN53" s="3" t="s">
        <v>127</v>
      </c>
      <c r="VO53" s="3" t="s">
        <v>127</v>
      </c>
      <c r="VP53" s="3" t="s">
        <v>132</v>
      </c>
      <c r="VQ53" s="3" t="s">
        <v>132</v>
      </c>
      <c r="VR53" s="3" t="s">
        <v>127</v>
      </c>
      <c r="VS53" s="3" t="s">
        <v>127</v>
      </c>
      <c r="VT53" s="3" t="s">
        <v>127</v>
      </c>
      <c r="VU53" s="3" t="s">
        <v>131</v>
      </c>
      <c r="VV53" s="3" t="s">
        <v>130</v>
      </c>
      <c r="VW53" s="3" t="s">
        <v>130</v>
      </c>
      <c r="VX53" s="3" t="s">
        <v>130</v>
      </c>
      <c r="VY53" s="3" t="s">
        <v>132</v>
      </c>
      <c r="VZ53" s="3" t="s">
        <v>132</v>
      </c>
      <c r="WA53" s="3" t="s">
        <v>132</v>
      </c>
      <c r="WB53" s="3" t="s">
        <v>128</v>
      </c>
      <c r="WC53" s="3" t="s">
        <v>128</v>
      </c>
      <c r="WD53" s="3" t="s">
        <v>128</v>
      </c>
      <c r="WE53" s="3" t="s">
        <v>128</v>
      </c>
      <c r="WF53" s="3" t="s">
        <v>127</v>
      </c>
      <c r="WG53" s="3" t="s">
        <v>127</v>
      </c>
      <c r="WH53" s="3" t="s">
        <v>132</v>
      </c>
      <c r="WI53" s="3" t="s">
        <v>131</v>
      </c>
      <c r="WJ53" s="3" t="s">
        <v>132</v>
      </c>
      <c r="WK53" s="3" t="s">
        <v>127</v>
      </c>
      <c r="WL53" s="3" t="s">
        <v>130</v>
      </c>
      <c r="WM53" s="3" t="s">
        <v>131</v>
      </c>
      <c r="WN53" s="3" t="s">
        <v>131</v>
      </c>
      <c r="WO53" s="3" t="s">
        <v>131</v>
      </c>
      <c r="WP53" s="3" t="s">
        <v>132</v>
      </c>
      <c r="WQ53" s="3" t="s">
        <v>132</v>
      </c>
      <c r="WR53" s="3" t="s">
        <v>132</v>
      </c>
      <c r="WS53" s="3" t="s">
        <v>132</v>
      </c>
      <c r="WT53" s="3" t="s">
        <v>130</v>
      </c>
      <c r="WU53" s="3" t="s">
        <v>130</v>
      </c>
      <c r="WV53" s="3" t="s">
        <v>129</v>
      </c>
      <c r="WW53" s="3" t="s">
        <v>129</v>
      </c>
      <c r="WX53" s="3" t="s">
        <v>127</v>
      </c>
      <c r="WY53" s="3" t="s">
        <v>127</v>
      </c>
      <c r="WZ53" s="3" t="s">
        <v>127</v>
      </c>
      <c r="XA53" s="3" t="s">
        <v>127</v>
      </c>
      <c r="XB53" s="3" t="s">
        <v>127</v>
      </c>
      <c r="XC53" s="3" t="s">
        <v>127</v>
      </c>
      <c r="XD53" s="3" t="s">
        <v>127</v>
      </c>
      <c r="XE53" s="3" t="s">
        <v>131</v>
      </c>
      <c r="XF53" s="3" t="s">
        <v>127</v>
      </c>
      <c r="XG53" s="3" t="s">
        <v>127</v>
      </c>
      <c r="XH53" s="3" t="s">
        <v>127</v>
      </c>
      <c r="XI53" s="3" t="s">
        <v>127</v>
      </c>
      <c r="XJ53" s="3" t="s">
        <v>127</v>
      </c>
      <c r="XK53" s="3" t="s">
        <v>127</v>
      </c>
      <c r="XL53" s="3" t="s">
        <v>127</v>
      </c>
      <c r="XM53" s="5" t="s">
        <v>1643</v>
      </c>
      <c r="XN53" s="13" t="s">
        <v>353</v>
      </c>
      <c r="XO53" s="3" t="s">
        <v>354</v>
      </c>
      <c r="XP53" s="3" t="s">
        <v>355</v>
      </c>
      <c r="XQ53" s="3" t="s">
        <v>1643</v>
      </c>
      <c r="XR53" s="3" t="s">
        <v>1643</v>
      </c>
      <c r="XS53" s="3" t="s">
        <v>110</v>
      </c>
      <c r="XT53" s="5" t="s">
        <v>373</v>
      </c>
      <c r="XU53" s="13" t="s">
        <v>111</v>
      </c>
      <c r="XV53" s="3" t="s">
        <v>1643</v>
      </c>
      <c r="XW53" s="3" t="s">
        <v>1643</v>
      </c>
      <c r="XX53" s="3" t="s">
        <v>111</v>
      </c>
      <c r="XY53" s="3" t="s">
        <v>1643</v>
      </c>
      <c r="XZ53" s="3" t="s">
        <v>1643</v>
      </c>
      <c r="YA53" s="3" t="s">
        <v>110</v>
      </c>
      <c r="YB53" s="3" t="s">
        <v>111</v>
      </c>
      <c r="YC53" s="3" t="s">
        <v>1643</v>
      </c>
      <c r="YD53" s="3" t="s">
        <v>111</v>
      </c>
      <c r="YE53" s="3" t="s">
        <v>1643</v>
      </c>
      <c r="YF53" s="3" t="s">
        <v>1643</v>
      </c>
      <c r="YG53" s="3" t="s">
        <v>1643</v>
      </c>
      <c r="YH53" s="3" t="s">
        <v>111</v>
      </c>
      <c r="YI53" s="3" t="s">
        <v>1643</v>
      </c>
      <c r="YJ53" s="3" t="s">
        <v>1643</v>
      </c>
      <c r="YK53" s="3" t="s">
        <v>1643</v>
      </c>
      <c r="YL53" s="3" t="s">
        <v>1643</v>
      </c>
      <c r="YM53" s="3" t="s">
        <v>1643</v>
      </c>
      <c r="YN53" s="3" t="s">
        <v>110</v>
      </c>
      <c r="YO53" s="3" t="s">
        <v>111</v>
      </c>
      <c r="YP53" s="3" t="s">
        <v>1643</v>
      </c>
      <c r="YQ53" s="3" t="s">
        <v>111</v>
      </c>
      <c r="YR53" s="3" t="s">
        <v>1643</v>
      </c>
      <c r="YS53" s="3" t="s">
        <v>1643</v>
      </c>
      <c r="YT53" s="3" t="s">
        <v>110</v>
      </c>
      <c r="YU53" s="3" t="s">
        <v>111</v>
      </c>
      <c r="YV53" s="3" t="s">
        <v>1643</v>
      </c>
      <c r="YW53" s="3" t="s">
        <v>111</v>
      </c>
      <c r="YX53" s="3" t="s">
        <v>1643</v>
      </c>
      <c r="YY53" s="3" t="s">
        <v>1643</v>
      </c>
      <c r="YZ53" s="3" t="s">
        <v>1643</v>
      </c>
      <c r="ZA53" s="3" t="s">
        <v>111</v>
      </c>
      <c r="ZB53" s="3" t="s">
        <v>1643</v>
      </c>
      <c r="ZC53" s="3" t="s">
        <v>1643</v>
      </c>
      <c r="ZD53" s="5" t="s">
        <v>1643</v>
      </c>
      <c r="ZE53" s="13"/>
      <c r="ZF53" s="3"/>
      <c r="ZG53" s="5"/>
      <c r="ZH53" s="18" t="s">
        <v>500</v>
      </c>
      <c r="ZI53" s="13" t="s">
        <v>483</v>
      </c>
      <c r="ZJ53" s="3" t="s">
        <v>1643</v>
      </c>
      <c r="ZK53" s="3" t="s">
        <v>1643</v>
      </c>
      <c r="ZL53" s="3" t="s">
        <v>1643</v>
      </c>
      <c r="ZM53" s="3" t="s">
        <v>1643</v>
      </c>
      <c r="ZN53" s="3" t="s">
        <v>1643</v>
      </c>
      <c r="ZO53" s="3" t="s">
        <v>1643</v>
      </c>
      <c r="ZP53" s="3" t="s">
        <v>1643</v>
      </c>
      <c r="ZQ53" s="3" t="s">
        <v>1643</v>
      </c>
      <c r="ZR53" s="5" t="s">
        <v>1643</v>
      </c>
      <c r="ZS53" s="13" t="s">
        <v>111</v>
      </c>
      <c r="ZT53" s="3" t="s">
        <v>111</v>
      </c>
      <c r="ZU53" s="3" t="s">
        <v>110</v>
      </c>
      <c r="ZV53" s="3" t="s">
        <v>111</v>
      </c>
      <c r="ZW53" s="3" t="s">
        <v>111</v>
      </c>
      <c r="ZX53" s="3" t="s">
        <v>1643</v>
      </c>
      <c r="ZY53" s="3" t="s">
        <v>1643</v>
      </c>
      <c r="ZZ53" s="3" t="s">
        <v>1643</v>
      </c>
      <c r="AAA53" s="5" t="s">
        <v>1643</v>
      </c>
      <c r="AAB53" s="13" t="s">
        <v>111</v>
      </c>
      <c r="AAC53" s="5" t="s">
        <v>1643</v>
      </c>
      <c r="AAD53" s="13" t="s">
        <v>526</v>
      </c>
      <c r="AAE53" s="3" t="s">
        <v>110</v>
      </c>
      <c r="AAF53" s="3" t="s">
        <v>110</v>
      </c>
      <c r="AAG53" s="3" t="s">
        <v>110</v>
      </c>
      <c r="AAH53" s="3" t="s">
        <v>110</v>
      </c>
      <c r="AAI53" s="3" t="s">
        <v>110</v>
      </c>
      <c r="AAJ53" s="5" t="s">
        <v>111</v>
      </c>
      <c r="AAK53" s="13" t="s">
        <v>110</v>
      </c>
      <c r="AAL53" s="13"/>
      <c r="AAM53" s="3"/>
      <c r="AAN53" s="3" t="s">
        <v>1643</v>
      </c>
      <c r="AAO53" s="3" t="s">
        <v>1643</v>
      </c>
      <c r="AAP53" s="3" t="s">
        <v>1643</v>
      </c>
      <c r="AAQ53" s="20"/>
      <c r="AAR53" s="5" t="s">
        <v>1643</v>
      </c>
      <c r="AAS53" s="13" t="s">
        <v>1643</v>
      </c>
      <c r="AAT53" s="3" t="s">
        <v>1643</v>
      </c>
      <c r="AAU53" s="3" t="s">
        <v>1643</v>
      </c>
      <c r="AAV53" s="3" t="s">
        <v>1643</v>
      </c>
      <c r="AAW53" s="3" t="s">
        <v>1643</v>
      </c>
      <c r="AAX53" s="3" t="s">
        <v>1643</v>
      </c>
      <c r="AAY53" s="5" t="s">
        <v>1643</v>
      </c>
      <c r="AAZ53" s="13" t="s">
        <v>1643</v>
      </c>
      <c r="ABA53" s="3" t="s">
        <v>1643</v>
      </c>
      <c r="ABB53" s="3" t="s">
        <v>1643</v>
      </c>
      <c r="ABC53" s="3" t="s">
        <v>1643</v>
      </c>
      <c r="ABD53" s="3" t="s">
        <v>1643</v>
      </c>
      <c r="ABE53" s="3" t="s">
        <v>1643</v>
      </c>
      <c r="ABF53" s="5" t="s">
        <v>1643</v>
      </c>
      <c r="ABG53" s="13" t="s">
        <v>1643</v>
      </c>
      <c r="ABH53" s="3" t="s">
        <v>1643</v>
      </c>
      <c r="ABI53" s="3" t="s">
        <v>1643</v>
      </c>
      <c r="ABJ53" s="3" t="s">
        <v>1643</v>
      </c>
      <c r="ABK53" s="3" t="s">
        <v>1643</v>
      </c>
      <c r="ABL53" s="3" t="s">
        <v>1643</v>
      </c>
      <c r="ABM53" s="5" t="s">
        <v>1643</v>
      </c>
      <c r="ABN53" s="13"/>
      <c r="ABO53" s="3" t="s">
        <v>1643</v>
      </c>
      <c r="ABP53" s="3" t="s">
        <v>1643</v>
      </c>
      <c r="ABQ53" s="3" t="s">
        <v>1643</v>
      </c>
      <c r="ABR53" s="3" t="s">
        <v>1643</v>
      </c>
      <c r="ABS53" s="3" t="s">
        <v>1643</v>
      </c>
      <c r="ABT53" s="3" t="s">
        <v>1643</v>
      </c>
      <c r="ABU53" s="3" t="s">
        <v>1643</v>
      </c>
      <c r="ABV53" s="5" t="s">
        <v>1643</v>
      </c>
      <c r="ABW53" s="13" t="s">
        <v>111</v>
      </c>
      <c r="ABX53" s="3" t="s">
        <v>1643</v>
      </c>
      <c r="ABY53" s="3" t="s">
        <v>1643</v>
      </c>
      <c r="ABZ53" s="3" t="s">
        <v>1643</v>
      </c>
      <c r="ACA53" s="3" t="s">
        <v>1643</v>
      </c>
      <c r="ACB53" s="5" t="s">
        <v>1643</v>
      </c>
      <c r="ACC53" s="13" t="s">
        <v>1643</v>
      </c>
      <c r="ACD53" s="3" t="s">
        <v>1643</v>
      </c>
      <c r="ACE53" s="3" t="s">
        <v>1643</v>
      </c>
      <c r="ACF53" s="3" t="s">
        <v>1643</v>
      </c>
      <c r="ACG53" s="5"/>
      <c r="ACH53" s="13" t="s">
        <v>1643</v>
      </c>
      <c r="ACI53" s="3" t="s">
        <v>1643</v>
      </c>
      <c r="ACJ53" s="3" t="s">
        <v>1643</v>
      </c>
      <c r="ACK53" s="3" t="s">
        <v>1643</v>
      </c>
      <c r="ACL53" s="5" t="s">
        <v>1643</v>
      </c>
      <c r="ACM53" s="13" t="s">
        <v>1643</v>
      </c>
      <c r="ACN53" s="3" t="s">
        <v>1643</v>
      </c>
      <c r="ACO53" s="3" t="s">
        <v>1643</v>
      </c>
      <c r="ACP53" s="3" t="s">
        <v>1643</v>
      </c>
      <c r="ACQ53" s="3" t="s">
        <v>1643</v>
      </c>
      <c r="ACR53" s="3" t="s">
        <v>1643</v>
      </c>
      <c r="ACS53" s="3" t="s">
        <v>1643</v>
      </c>
      <c r="ACT53" s="3" t="s">
        <v>1643</v>
      </c>
      <c r="ACU53" s="20" t="s">
        <v>1643</v>
      </c>
      <c r="ACV53" s="13" t="s">
        <v>110</v>
      </c>
      <c r="ACW53" s="3" t="s">
        <v>549</v>
      </c>
      <c r="ACX53" s="3" t="s">
        <v>1643</v>
      </c>
      <c r="ACY53" s="3" t="s">
        <v>543</v>
      </c>
      <c r="ACZ53" s="3" t="s">
        <v>1643</v>
      </c>
      <c r="ADA53" s="5" t="s">
        <v>545</v>
      </c>
      <c r="ADB53" s="13" t="s">
        <v>1643</v>
      </c>
      <c r="ADC53" s="8" t="s">
        <v>1643</v>
      </c>
      <c r="ADD53" s="3" t="s">
        <v>1643</v>
      </c>
      <c r="ADE53" s="3" t="s">
        <v>1643</v>
      </c>
      <c r="ADF53" s="5" t="s">
        <v>1643</v>
      </c>
      <c r="ADG53" s="13" t="s">
        <v>1643</v>
      </c>
      <c r="ADH53" s="8" t="s">
        <v>1643</v>
      </c>
      <c r="ADI53" s="3" t="s">
        <v>1643</v>
      </c>
      <c r="ADJ53" s="3" t="s">
        <v>1643</v>
      </c>
      <c r="ADK53" s="5" t="s">
        <v>1643</v>
      </c>
      <c r="ADL53" s="13" t="s">
        <v>1643</v>
      </c>
      <c r="ADM53" s="8" t="s">
        <v>1643</v>
      </c>
      <c r="ADN53" s="3" t="s">
        <v>1643</v>
      </c>
      <c r="ADO53" s="3" t="s">
        <v>1643</v>
      </c>
      <c r="ADP53" s="5" t="s">
        <v>1643</v>
      </c>
      <c r="ADQ53" s="13" t="s">
        <v>136</v>
      </c>
      <c r="ADR53" s="3" t="s">
        <v>1643</v>
      </c>
      <c r="ADS53" s="3" t="s">
        <v>1643</v>
      </c>
      <c r="ADT53" s="3" t="s">
        <v>1643</v>
      </c>
      <c r="ADU53" s="3" t="s">
        <v>1643</v>
      </c>
      <c r="ADV53" s="3" t="s">
        <v>1643</v>
      </c>
      <c r="ADW53" s="3" t="s">
        <v>1643</v>
      </c>
      <c r="ADX53" s="3" t="s">
        <v>1643</v>
      </c>
      <c r="ADY53" s="5" t="s">
        <v>1643</v>
      </c>
      <c r="ADZ53" s="13" t="s">
        <v>1643</v>
      </c>
      <c r="AEA53" s="3" t="s">
        <v>1643</v>
      </c>
      <c r="AEB53" s="3" t="s">
        <v>1643</v>
      </c>
      <c r="AEC53" s="3" t="s">
        <v>1643</v>
      </c>
      <c r="AED53" s="3" t="s">
        <v>1643</v>
      </c>
      <c r="AEE53" s="3" t="s">
        <v>1643</v>
      </c>
      <c r="AEF53" s="5" t="s">
        <v>1643</v>
      </c>
      <c r="AEG53" s="13" t="s">
        <v>110</v>
      </c>
      <c r="AEH53" s="3" t="s">
        <v>1760</v>
      </c>
      <c r="AEI53" s="3" t="s">
        <v>111</v>
      </c>
      <c r="AEJ53" s="3" t="s">
        <v>1643</v>
      </c>
      <c r="AEK53" s="5" t="s">
        <v>1643</v>
      </c>
      <c r="AEL53" s="18" t="s">
        <v>1643</v>
      </c>
    </row>
    <row r="54" spans="1:818" ht="116" x14ac:dyDescent="0.35">
      <c r="A54" s="1">
        <v>45638.524444444447</v>
      </c>
      <c r="B54" s="2">
        <v>45638.540381944447</v>
      </c>
      <c r="C54" s="4">
        <v>63</v>
      </c>
      <c r="D54" s="4">
        <v>1377</v>
      </c>
      <c r="E54" s="3" t="s">
        <v>1677</v>
      </c>
      <c r="F54" s="2">
        <v>45645.540428819448</v>
      </c>
      <c r="G54" s="3" t="s">
        <v>1761</v>
      </c>
      <c r="H54" s="4">
        <v>0</v>
      </c>
      <c r="I54" s="3" t="s">
        <v>1642</v>
      </c>
      <c r="J54" s="3" t="s">
        <v>1642</v>
      </c>
      <c r="K54" s="3" t="s">
        <v>1642</v>
      </c>
      <c r="L54" s="3" t="s">
        <v>1642</v>
      </c>
      <c r="M54" s="3" t="s">
        <v>1642</v>
      </c>
      <c r="N54" s="3" t="s">
        <v>1642</v>
      </c>
      <c r="O54" s="3" t="s">
        <v>110</v>
      </c>
      <c r="P54" s="3" t="s">
        <v>1643</v>
      </c>
      <c r="Q54" s="3" t="s">
        <v>1643</v>
      </c>
      <c r="R54" s="20" t="s">
        <v>110</v>
      </c>
      <c r="S54" s="127">
        <v>22</v>
      </c>
      <c r="T54" s="124"/>
      <c r="U54" s="3"/>
      <c r="V54" s="3" t="s">
        <v>20</v>
      </c>
      <c r="W54" s="3" t="s">
        <v>111</v>
      </c>
      <c r="X54" s="3" t="s">
        <v>47</v>
      </c>
      <c r="Y54" s="3" t="s">
        <v>106</v>
      </c>
      <c r="Z54" s="3" t="s">
        <v>8</v>
      </c>
      <c r="AA54" s="405">
        <v>416</v>
      </c>
      <c r="AB54" s="3" t="s">
        <v>25</v>
      </c>
      <c r="AC54" s="3" t="s">
        <v>111</v>
      </c>
      <c r="AD54" s="3" t="s">
        <v>110</v>
      </c>
      <c r="AE54" s="13" t="s">
        <v>110</v>
      </c>
      <c r="AF54" s="20" t="s">
        <v>110</v>
      </c>
      <c r="AG54" s="18" t="s">
        <v>1643</v>
      </c>
      <c r="AH54" s="13"/>
      <c r="AI54" s="31"/>
      <c r="AJ54" s="13" t="s">
        <v>1643</v>
      </c>
      <c r="AK54" s="3" t="s">
        <v>1643</v>
      </c>
      <c r="AL54" s="3" t="s">
        <v>1643</v>
      </c>
      <c r="AM54" s="3" t="s">
        <v>1643</v>
      </c>
      <c r="AN54" s="3" t="s">
        <v>1643</v>
      </c>
      <c r="AO54" s="3" t="s">
        <v>1643</v>
      </c>
      <c r="AP54" s="3" t="s">
        <v>1643</v>
      </c>
      <c r="AQ54" s="3" t="s">
        <v>1643</v>
      </c>
      <c r="AR54" s="3" t="s">
        <v>1643</v>
      </c>
      <c r="AS54" s="3" t="s">
        <v>1643</v>
      </c>
      <c r="AT54" s="3" t="s">
        <v>1643</v>
      </c>
      <c r="AU54" s="3" t="s">
        <v>1643</v>
      </c>
      <c r="AV54" s="3" t="s">
        <v>1643</v>
      </c>
      <c r="AW54" s="3" t="s">
        <v>1643</v>
      </c>
      <c r="AX54" s="3" t="s">
        <v>1643</v>
      </c>
      <c r="AY54" s="3" t="s">
        <v>1643</v>
      </c>
      <c r="AZ54" s="3" t="s">
        <v>1643</v>
      </c>
      <c r="BA54" s="3" t="s">
        <v>1643</v>
      </c>
      <c r="BB54" s="3" t="s">
        <v>1643</v>
      </c>
      <c r="BC54" s="3" t="s">
        <v>1643</v>
      </c>
      <c r="BD54" s="3" t="s">
        <v>1643</v>
      </c>
      <c r="BE54" s="3" t="s">
        <v>1643</v>
      </c>
      <c r="BF54" s="3" t="s">
        <v>1643</v>
      </c>
      <c r="BG54" s="3" t="s">
        <v>1643</v>
      </c>
      <c r="BH54" s="3" t="s">
        <v>1643</v>
      </c>
      <c r="BI54" s="3" t="s">
        <v>1643</v>
      </c>
      <c r="BJ54" s="3" t="s">
        <v>1643</v>
      </c>
      <c r="BK54" s="3" t="s">
        <v>1643</v>
      </c>
      <c r="BL54" s="3" t="s">
        <v>1643</v>
      </c>
      <c r="BM54" s="3" t="s">
        <v>1643</v>
      </c>
      <c r="BN54" s="3" t="s">
        <v>1643</v>
      </c>
      <c r="BO54" s="3" t="s">
        <v>1643</v>
      </c>
      <c r="BP54" s="3" t="s">
        <v>1643</v>
      </c>
      <c r="BQ54" s="3" t="s">
        <v>1643</v>
      </c>
      <c r="BR54" s="3" t="s">
        <v>1643</v>
      </c>
      <c r="BS54" s="3" t="s">
        <v>1643</v>
      </c>
      <c r="BT54" s="3" t="s">
        <v>1643</v>
      </c>
      <c r="BU54" s="3" t="s">
        <v>1643</v>
      </c>
      <c r="BV54" s="3" t="s">
        <v>1643</v>
      </c>
      <c r="BW54" s="3" t="s">
        <v>1643</v>
      </c>
      <c r="BX54" s="3" t="s">
        <v>1643</v>
      </c>
      <c r="BY54" s="3" t="s">
        <v>1643</v>
      </c>
      <c r="BZ54" s="20" t="s">
        <v>1643</v>
      </c>
      <c r="CA54" s="8" t="s">
        <v>1643</v>
      </c>
      <c r="CB54" s="3" t="s">
        <v>1643</v>
      </c>
      <c r="CC54" s="3" t="s">
        <v>1643</v>
      </c>
      <c r="CD54" s="3" t="s">
        <v>1643</v>
      </c>
      <c r="CE54" s="3" t="s">
        <v>1643</v>
      </c>
      <c r="CF54" s="3" t="s">
        <v>1643</v>
      </c>
      <c r="CG54" s="3" t="s">
        <v>1643</v>
      </c>
      <c r="CH54" s="3" t="s">
        <v>1643</v>
      </c>
      <c r="CI54" s="3" t="s">
        <v>1643</v>
      </c>
      <c r="CJ54" s="3" t="s">
        <v>1643</v>
      </c>
      <c r="CK54" s="3" t="s">
        <v>1643</v>
      </c>
      <c r="CL54" s="3" t="s">
        <v>1643</v>
      </c>
      <c r="CM54" s="3" t="s">
        <v>1643</v>
      </c>
      <c r="CN54" s="3" t="s">
        <v>1643</v>
      </c>
      <c r="CO54" s="3" t="s">
        <v>1643</v>
      </c>
      <c r="CP54" s="5" t="s">
        <v>1643</v>
      </c>
      <c r="CQ54" s="13" t="s">
        <v>1643</v>
      </c>
      <c r="CR54" s="3" t="s">
        <v>1643</v>
      </c>
      <c r="CS54" s="3" t="s">
        <v>1643</v>
      </c>
      <c r="CT54" s="3" t="s">
        <v>1643</v>
      </c>
      <c r="CU54" s="3" t="s">
        <v>1643</v>
      </c>
      <c r="CV54" s="3" t="s">
        <v>1643</v>
      </c>
      <c r="CW54" s="3" t="s">
        <v>1643</v>
      </c>
      <c r="CX54" s="5" t="s">
        <v>1643</v>
      </c>
      <c r="CY54" s="13" t="s">
        <v>1643</v>
      </c>
      <c r="CZ54" s="3" t="s">
        <v>1643</v>
      </c>
      <c r="DA54" s="3" t="s">
        <v>1643</v>
      </c>
      <c r="DB54" s="3" t="s">
        <v>1643</v>
      </c>
      <c r="DC54" s="3" t="s">
        <v>1643</v>
      </c>
      <c r="DD54" s="3" t="s">
        <v>1643</v>
      </c>
      <c r="DE54" s="3" t="s">
        <v>1643</v>
      </c>
      <c r="DF54" s="5" t="s">
        <v>1643</v>
      </c>
      <c r="DG54" s="13" t="s">
        <v>1643</v>
      </c>
      <c r="DH54" s="3" t="s">
        <v>1643</v>
      </c>
      <c r="DI54" s="3" t="s">
        <v>1643</v>
      </c>
      <c r="DJ54" s="5" t="s">
        <v>1643</v>
      </c>
      <c r="DK54" s="13" t="s">
        <v>1643</v>
      </c>
      <c r="DL54" s="3" t="s">
        <v>1643</v>
      </c>
      <c r="DM54" s="3" t="s">
        <v>1643</v>
      </c>
      <c r="DN54" s="5" t="s">
        <v>1643</v>
      </c>
      <c r="DO54" s="13" t="s">
        <v>1643</v>
      </c>
      <c r="DP54" s="5" t="s">
        <v>1643</v>
      </c>
      <c r="DQ54" s="13" t="s">
        <v>1643</v>
      </c>
      <c r="DR54" s="3" t="s">
        <v>1643</v>
      </c>
      <c r="DS54" s="3" t="s">
        <v>1643</v>
      </c>
      <c r="DT54" s="5" t="s">
        <v>1643</v>
      </c>
      <c r="DU54" s="13" t="s">
        <v>1643</v>
      </c>
      <c r="DV54" s="3" t="s">
        <v>1643</v>
      </c>
      <c r="DW54" s="3" t="s">
        <v>1643</v>
      </c>
      <c r="DX54" s="3" t="s">
        <v>1643</v>
      </c>
      <c r="DY54" s="5" t="s">
        <v>1643</v>
      </c>
      <c r="DZ54" s="13" t="s">
        <v>1643</v>
      </c>
      <c r="EA54" s="3" t="s">
        <v>1643</v>
      </c>
      <c r="EB54" s="3" t="s">
        <v>1643</v>
      </c>
      <c r="EC54" s="3" t="s">
        <v>1643</v>
      </c>
      <c r="ED54" s="3" t="s">
        <v>1643</v>
      </c>
      <c r="EE54" s="3" t="s">
        <v>1643</v>
      </c>
      <c r="EF54" s="5" t="s">
        <v>1643</v>
      </c>
      <c r="EG54" s="13" t="s">
        <v>1643</v>
      </c>
      <c r="EH54" s="3" t="s">
        <v>1643</v>
      </c>
      <c r="EI54" s="3" t="s">
        <v>1643</v>
      </c>
      <c r="EJ54" s="3" t="s">
        <v>1643</v>
      </c>
      <c r="EK54" s="3" t="s">
        <v>1643</v>
      </c>
      <c r="EL54" s="20" t="s">
        <v>1643</v>
      </c>
      <c r="EM54" s="13" t="s">
        <v>1643</v>
      </c>
      <c r="EN54" s="3" t="s">
        <v>1643</v>
      </c>
      <c r="EO54" s="3" t="s">
        <v>1643</v>
      </c>
      <c r="EP54" s="3" t="s">
        <v>1643</v>
      </c>
      <c r="EQ54" s="3" t="s">
        <v>1643</v>
      </c>
      <c r="ER54" s="3" t="s">
        <v>1643</v>
      </c>
      <c r="ES54" s="3" t="s">
        <v>1643</v>
      </c>
      <c r="ET54" s="3" t="s">
        <v>1643</v>
      </c>
      <c r="EU54" s="3" t="s">
        <v>1643</v>
      </c>
      <c r="EV54" s="3" t="s">
        <v>1643</v>
      </c>
      <c r="EW54" s="3" t="s">
        <v>1643</v>
      </c>
      <c r="EX54" s="3" t="s">
        <v>1643</v>
      </c>
      <c r="EY54" s="3" t="s">
        <v>1643</v>
      </c>
      <c r="EZ54" s="5" t="s">
        <v>1643</v>
      </c>
      <c r="FA54" s="8" t="s">
        <v>1643</v>
      </c>
      <c r="FB54" s="3" t="s">
        <v>1643</v>
      </c>
      <c r="FC54" s="3" t="s">
        <v>1643</v>
      </c>
      <c r="FD54" s="3" t="s">
        <v>1643</v>
      </c>
      <c r="FE54" s="3" t="s">
        <v>1643</v>
      </c>
      <c r="FF54" s="3" t="s">
        <v>1643</v>
      </c>
      <c r="FG54" s="3" t="s">
        <v>1643</v>
      </c>
      <c r="FH54" s="3" t="s">
        <v>1643</v>
      </c>
      <c r="FI54" s="5" t="s">
        <v>1643</v>
      </c>
      <c r="FJ54" s="8" t="s">
        <v>1643</v>
      </c>
      <c r="FK54" s="3" t="s">
        <v>1643</v>
      </c>
      <c r="FL54" s="3" t="s">
        <v>1643</v>
      </c>
      <c r="FM54" s="5" t="s">
        <v>1643</v>
      </c>
      <c r="FN54" s="8" t="s">
        <v>1643</v>
      </c>
      <c r="FO54" s="3" t="s">
        <v>1643</v>
      </c>
      <c r="FP54" s="3" t="s">
        <v>1643</v>
      </c>
      <c r="FQ54" s="5" t="s">
        <v>1643</v>
      </c>
      <c r="FR54" s="16" t="s">
        <v>1643</v>
      </c>
      <c r="FS54" s="13" t="s">
        <v>1643</v>
      </c>
      <c r="FT54" s="3" t="s">
        <v>1643</v>
      </c>
      <c r="FU54" s="3" t="s">
        <v>1643</v>
      </c>
      <c r="FV54" s="3" t="s">
        <v>1643</v>
      </c>
      <c r="FW54" s="20" t="s">
        <v>1643</v>
      </c>
      <c r="FX54" s="13" t="s">
        <v>1643</v>
      </c>
      <c r="FY54" s="3" t="s">
        <v>1643</v>
      </c>
      <c r="FZ54" s="3" t="s">
        <v>1643</v>
      </c>
      <c r="GA54" s="3" t="s">
        <v>1643</v>
      </c>
      <c r="GB54" s="3" t="s">
        <v>1643</v>
      </c>
      <c r="GC54" s="3" t="s">
        <v>1643</v>
      </c>
      <c r="GD54" s="3" t="s">
        <v>1643</v>
      </c>
      <c r="GE54" s="3" t="s">
        <v>1643</v>
      </c>
      <c r="GF54" s="3" t="s">
        <v>1643</v>
      </c>
      <c r="GG54" s="3" t="s">
        <v>1643</v>
      </c>
      <c r="GH54" s="20" t="s">
        <v>1643</v>
      </c>
      <c r="GI54" s="18" t="s">
        <v>1643</v>
      </c>
      <c r="GJ54" s="8" t="s">
        <v>1643</v>
      </c>
      <c r="GK54" s="3" t="s">
        <v>1643</v>
      </c>
      <c r="GL54" s="3" t="s">
        <v>1643</v>
      </c>
      <c r="GM54" s="3" t="s">
        <v>1643</v>
      </c>
      <c r="GN54" s="3" t="s">
        <v>1643</v>
      </c>
      <c r="GO54" s="3" t="s">
        <v>1643</v>
      </c>
      <c r="GP54" s="3" t="s">
        <v>1643</v>
      </c>
      <c r="GQ54" s="3" t="s">
        <v>1643</v>
      </c>
      <c r="GR54" s="3" t="s">
        <v>1643</v>
      </c>
      <c r="GS54" s="20" t="s">
        <v>1643</v>
      </c>
      <c r="GT54" s="13" t="s">
        <v>129</v>
      </c>
      <c r="GU54" s="3" t="s">
        <v>131</v>
      </c>
      <c r="GV54" s="3" t="s">
        <v>129</v>
      </c>
      <c r="GW54" s="3" t="s">
        <v>131</v>
      </c>
      <c r="GX54" s="3" t="s">
        <v>131</v>
      </c>
      <c r="GY54" s="3" t="s">
        <v>131</v>
      </c>
      <c r="GZ54" s="3" t="s">
        <v>129</v>
      </c>
      <c r="HA54" s="3" t="s">
        <v>131</v>
      </c>
      <c r="HB54" s="3" t="s">
        <v>131</v>
      </c>
      <c r="HC54" s="3" t="s">
        <v>129</v>
      </c>
      <c r="HD54" s="3" t="s">
        <v>132</v>
      </c>
      <c r="HE54" s="3" t="s">
        <v>132</v>
      </c>
      <c r="HF54" s="3" t="s">
        <v>132</v>
      </c>
      <c r="HG54" s="3" t="s">
        <v>129</v>
      </c>
      <c r="HH54" s="3" t="s">
        <v>131</v>
      </c>
      <c r="HI54" s="5" t="s">
        <v>1643</v>
      </c>
      <c r="HJ54" s="13" t="s">
        <v>196</v>
      </c>
      <c r="HK54" s="3" t="s">
        <v>1643</v>
      </c>
      <c r="HL54" s="3" t="s">
        <v>200</v>
      </c>
      <c r="HM54" s="3" t="s">
        <v>1643</v>
      </c>
      <c r="HN54" s="3" t="s">
        <v>1643</v>
      </c>
      <c r="HO54" s="3" t="s">
        <v>1643</v>
      </c>
      <c r="HP54" s="3" t="s">
        <v>1643</v>
      </c>
      <c r="HQ54" s="5" t="s">
        <v>1762</v>
      </c>
      <c r="HR54" s="13" t="s">
        <v>231</v>
      </c>
      <c r="HS54" s="3" t="s">
        <v>232</v>
      </c>
      <c r="HT54" s="3" t="s">
        <v>1643</v>
      </c>
      <c r="HU54" s="3" t="s">
        <v>1643</v>
      </c>
      <c r="HV54" s="3" t="s">
        <v>1643</v>
      </c>
      <c r="HW54" s="3" t="s">
        <v>1643</v>
      </c>
      <c r="HX54" s="3" t="s">
        <v>1643</v>
      </c>
      <c r="HY54" s="3" t="s">
        <v>1643</v>
      </c>
      <c r="HZ54" s="3" t="s">
        <v>1643</v>
      </c>
      <c r="IA54" s="3" t="s">
        <v>1643</v>
      </c>
      <c r="IB54" s="5" t="s">
        <v>1643</v>
      </c>
      <c r="IC54" s="13" t="s">
        <v>132</v>
      </c>
      <c r="ID54" s="3" t="s">
        <v>132</v>
      </c>
      <c r="IE54" s="3" t="s">
        <v>132</v>
      </c>
      <c r="IF54" s="3" t="s">
        <v>132</v>
      </c>
      <c r="IG54" s="3" t="s">
        <v>127</v>
      </c>
      <c r="IH54" s="3" t="s">
        <v>129</v>
      </c>
      <c r="II54" s="3" t="s">
        <v>131</v>
      </c>
      <c r="IJ54" s="3" t="s">
        <v>128</v>
      </c>
      <c r="IK54" s="3" t="s">
        <v>131</v>
      </c>
      <c r="IL54" s="3" t="s">
        <v>1691</v>
      </c>
      <c r="IM54" s="3" t="s">
        <v>1691</v>
      </c>
      <c r="IN54" s="3" t="s">
        <v>127</v>
      </c>
      <c r="IO54" s="3" t="s">
        <v>127</v>
      </c>
      <c r="IP54" s="3" t="s">
        <v>127</v>
      </c>
      <c r="IQ54" s="3" t="s">
        <v>127</v>
      </c>
      <c r="IR54" s="3" t="s">
        <v>128</v>
      </c>
      <c r="IS54" s="3" t="s">
        <v>130</v>
      </c>
      <c r="IT54" s="3" t="s">
        <v>132</v>
      </c>
      <c r="IU54" s="3" t="s">
        <v>132</v>
      </c>
      <c r="IV54" s="3" t="s">
        <v>132</v>
      </c>
      <c r="IW54" s="3" t="s">
        <v>132</v>
      </c>
      <c r="IX54" s="3" t="s">
        <v>132</v>
      </c>
      <c r="IY54" s="3" t="s">
        <v>132</v>
      </c>
      <c r="IZ54" s="3" t="s">
        <v>132</v>
      </c>
      <c r="JA54" s="3" t="s">
        <v>131</v>
      </c>
      <c r="JB54" s="3" t="s">
        <v>132</v>
      </c>
      <c r="JC54" s="3" t="s">
        <v>132</v>
      </c>
      <c r="JD54" s="3" t="s">
        <v>131</v>
      </c>
      <c r="JE54" s="3" t="s">
        <v>129</v>
      </c>
      <c r="JF54" s="3" t="s">
        <v>131</v>
      </c>
      <c r="JG54" s="3" t="s">
        <v>129</v>
      </c>
      <c r="JH54" s="3" t="s">
        <v>130</v>
      </c>
      <c r="JI54" s="3" t="s">
        <v>130</v>
      </c>
      <c r="JJ54" s="3" t="s">
        <v>132</v>
      </c>
      <c r="JK54" s="3" t="s">
        <v>132</v>
      </c>
      <c r="JL54" s="3" t="s">
        <v>132</v>
      </c>
      <c r="JM54" s="3" t="s">
        <v>132</v>
      </c>
      <c r="JN54" s="3" t="s">
        <v>132</v>
      </c>
      <c r="JO54" s="3" t="s">
        <v>132</v>
      </c>
      <c r="JP54" s="3" t="s">
        <v>132</v>
      </c>
      <c r="JQ54" s="3" t="s">
        <v>132</v>
      </c>
      <c r="JR54" s="3" t="s">
        <v>132</v>
      </c>
      <c r="JS54" s="3" t="s">
        <v>132</v>
      </c>
      <c r="JT54" s="3" t="s">
        <v>129</v>
      </c>
      <c r="JU54" s="3" t="s">
        <v>129</v>
      </c>
      <c r="JV54" s="3" t="s">
        <v>129</v>
      </c>
      <c r="JW54" s="3" t="s">
        <v>129</v>
      </c>
      <c r="JX54" s="3" t="s">
        <v>127</v>
      </c>
      <c r="JY54" s="3" t="s">
        <v>127</v>
      </c>
      <c r="JZ54" s="3" t="s">
        <v>127</v>
      </c>
      <c r="KA54" s="3" t="s">
        <v>127</v>
      </c>
      <c r="KB54" s="3" t="s">
        <v>131</v>
      </c>
      <c r="KC54" s="3" t="s">
        <v>131</v>
      </c>
      <c r="KD54" s="3" t="s">
        <v>127</v>
      </c>
      <c r="KE54" s="3" t="s">
        <v>131</v>
      </c>
      <c r="KF54" s="3" t="s">
        <v>131</v>
      </c>
      <c r="KG54" s="3" t="s">
        <v>131</v>
      </c>
      <c r="KH54" s="3" t="s">
        <v>131</v>
      </c>
      <c r="KI54" s="3" t="s">
        <v>131</v>
      </c>
      <c r="KJ54" s="3" t="s">
        <v>131</v>
      </c>
      <c r="KK54" s="3" t="s">
        <v>131</v>
      </c>
      <c r="KL54" s="3" t="s">
        <v>131</v>
      </c>
      <c r="KM54" s="3" t="s">
        <v>131</v>
      </c>
      <c r="KN54" s="3" t="s">
        <v>131</v>
      </c>
      <c r="KO54" s="5" t="s">
        <v>333</v>
      </c>
      <c r="KP54" s="8" t="s">
        <v>353</v>
      </c>
      <c r="KQ54" s="3" t="s">
        <v>1643</v>
      </c>
      <c r="KR54" s="3" t="s">
        <v>1643</v>
      </c>
      <c r="KS54" s="3" t="s">
        <v>1643</v>
      </c>
      <c r="KT54" s="3" t="s">
        <v>1643</v>
      </c>
      <c r="KU54" s="3" t="s">
        <v>110</v>
      </c>
      <c r="KV54" s="20" t="s">
        <v>365</v>
      </c>
      <c r="KW54" s="13" t="s">
        <v>111</v>
      </c>
      <c r="KX54" s="3" t="s">
        <v>1643</v>
      </c>
      <c r="KY54" s="3" t="s">
        <v>1643</v>
      </c>
      <c r="KZ54" s="3" t="s">
        <v>111</v>
      </c>
      <c r="LA54" s="3" t="s">
        <v>1643</v>
      </c>
      <c r="LB54" s="3" t="s">
        <v>1643</v>
      </c>
      <c r="LC54" s="3" t="s">
        <v>110</v>
      </c>
      <c r="LD54" s="3" t="s">
        <v>111</v>
      </c>
      <c r="LE54" s="3" t="s">
        <v>1643</v>
      </c>
      <c r="LF54" s="3" t="s">
        <v>110</v>
      </c>
      <c r="LG54" s="3" t="s">
        <v>408</v>
      </c>
      <c r="LH54" s="3" t="s">
        <v>111</v>
      </c>
      <c r="LI54" s="3" t="s">
        <v>1643</v>
      </c>
      <c r="LJ54" s="3" t="s">
        <v>111</v>
      </c>
      <c r="LK54" s="3" t="s">
        <v>1643</v>
      </c>
      <c r="LL54" s="3" t="s">
        <v>1643</v>
      </c>
      <c r="LM54" s="3" t="s">
        <v>111</v>
      </c>
      <c r="LN54" s="3" t="s">
        <v>1643</v>
      </c>
      <c r="LO54" s="3" t="s">
        <v>1643</v>
      </c>
      <c r="LP54" s="3" t="s">
        <v>111</v>
      </c>
      <c r="LQ54" s="3" t="s">
        <v>1643</v>
      </c>
      <c r="LR54" s="3" t="s">
        <v>1643</v>
      </c>
      <c r="LS54" s="3" t="s">
        <v>111</v>
      </c>
      <c r="LT54" s="3" t="s">
        <v>1643</v>
      </c>
      <c r="LU54" s="3" t="s">
        <v>1643</v>
      </c>
      <c r="LV54" s="3" t="s">
        <v>110</v>
      </c>
      <c r="LW54" s="3" t="s">
        <v>111</v>
      </c>
      <c r="LX54" s="3" t="s">
        <v>1643</v>
      </c>
      <c r="LY54" s="3" t="s">
        <v>111</v>
      </c>
      <c r="LZ54" s="3" t="s">
        <v>1643</v>
      </c>
      <c r="MA54" s="3" t="s">
        <v>1643</v>
      </c>
      <c r="MB54" s="3" t="s">
        <v>1643</v>
      </c>
      <c r="MC54" s="3" t="s">
        <v>245</v>
      </c>
      <c r="MD54" s="3" t="s">
        <v>1643</v>
      </c>
      <c r="ME54" s="3" t="s">
        <v>1643</v>
      </c>
      <c r="MF54" s="20" t="s">
        <v>1643</v>
      </c>
      <c r="MG54" s="13" t="s">
        <v>494</v>
      </c>
      <c r="MH54" s="3" t="s">
        <v>485</v>
      </c>
      <c r="MI54" s="5" t="s">
        <v>450</v>
      </c>
      <c r="MJ54" s="18" t="s">
        <v>110</v>
      </c>
      <c r="MK54" s="13" t="s">
        <v>1643</v>
      </c>
      <c r="ML54" s="3" t="s">
        <v>484</v>
      </c>
      <c r="MM54" s="3" t="s">
        <v>1643</v>
      </c>
      <c r="MN54" s="3" t="s">
        <v>1643</v>
      </c>
      <c r="MO54" s="3" t="s">
        <v>1643</v>
      </c>
      <c r="MP54" s="3" t="s">
        <v>1643</v>
      </c>
      <c r="MQ54" s="3" t="s">
        <v>1643</v>
      </c>
      <c r="MR54" s="3" t="s">
        <v>1643</v>
      </c>
      <c r="MS54" s="3" t="s">
        <v>1643</v>
      </c>
      <c r="MT54" s="5" t="s">
        <v>1643</v>
      </c>
      <c r="MU54" s="8" t="s">
        <v>110</v>
      </c>
      <c r="MV54" s="3" t="s">
        <v>111</v>
      </c>
      <c r="MW54" s="3" t="s">
        <v>110</v>
      </c>
      <c r="MX54" s="3" t="s">
        <v>111</v>
      </c>
      <c r="MY54" s="20" t="s">
        <v>111</v>
      </c>
      <c r="MZ54" s="13" t="s">
        <v>111</v>
      </c>
      <c r="NA54" s="5" t="s">
        <v>1643</v>
      </c>
      <c r="NB54" s="13" t="s">
        <v>520</v>
      </c>
      <c r="NC54" s="5" t="s">
        <v>1763</v>
      </c>
      <c r="ND54" s="13" t="s">
        <v>1643</v>
      </c>
      <c r="NE54" s="3" t="s">
        <v>110</v>
      </c>
      <c r="NF54" s="3" t="s">
        <v>1643</v>
      </c>
      <c r="NG54" s="3" t="s">
        <v>1643</v>
      </c>
      <c r="NH54" s="3" t="s">
        <v>1643</v>
      </c>
      <c r="NI54" s="5" t="s">
        <v>1643</v>
      </c>
      <c r="NJ54" s="13" t="s">
        <v>1643</v>
      </c>
      <c r="NK54" s="3"/>
      <c r="NL54" s="3" t="s">
        <v>1643</v>
      </c>
      <c r="NM54" s="3" t="s">
        <v>1643</v>
      </c>
      <c r="NN54" s="3" t="s">
        <v>1643</v>
      </c>
      <c r="NO54" s="3" t="s">
        <v>1643</v>
      </c>
      <c r="NP54" s="3" t="s">
        <v>1643</v>
      </c>
      <c r="NQ54" s="5" t="s">
        <v>1643</v>
      </c>
      <c r="NR54" s="8" t="s">
        <v>1643</v>
      </c>
      <c r="NS54" s="8" t="s">
        <v>1643</v>
      </c>
      <c r="NT54" s="3" t="s">
        <v>1643</v>
      </c>
      <c r="NU54" s="3" t="s">
        <v>1643</v>
      </c>
      <c r="NV54" s="3" t="s">
        <v>1643</v>
      </c>
      <c r="NW54" s="3" t="s">
        <v>1643</v>
      </c>
      <c r="NX54" s="5" t="s">
        <v>1643</v>
      </c>
      <c r="NY54" s="13" t="s">
        <v>1643</v>
      </c>
      <c r="NZ54" s="8" t="s">
        <v>1643</v>
      </c>
      <c r="OA54" s="3" t="s">
        <v>1643</v>
      </c>
      <c r="OB54" s="3" t="s">
        <v>1643</v>
      </c>
      <c r="OC54" s="3" t="s">
        <v>1643</v>
      </c>
      <c r="OD54" s="3" t="s">
        <v>1643</v>
      </c>
      <c r="OE54" s="5" t="s">
        <v>1643</v>
      </c>
      <c r="OF54" s="13" t="s">
        <v>1643</v>
      </c>
      <c r="OG54" s="8" t="s">
        <v>1643</v>
      </c>
      <c r="OH54" s="3" t="s">
        <v>1643</v>
      </c>
      <c r="OI54" s="3" t="s">
        <v>1643</v>
      </c>
      <c r="OJ54" s="3" t="s">
        <v>1643</v>
      </c>
      <c r="OK54" s="3" t="s">
        <v>1643</v>
      </c>
      <c r="OL54" s="20" t="s">
        <v>1643</v>
      </c>
      <c r="OM54" s="13" t="s">
        <v>1643</v>
      </c>
      <c r="ON54" s="3" t="s">
        <v>1643</v>
      </c>
      <c r="OO54" s="3" t="s">
        <v>1643</v>
      </c>
      <c r="OP54" s="3" t="s">
        <v>1643</v>
      </c>
      <c r="OQ54" s="3" t="s">
        <v>1643</v>
      </c>
      <c r="OR54" s="3" t="s">
        <v>1643</v>
      </c>
      <c r="OS54" s="3" t="s">
        <v>1643</v>
      </c>
      <c r="OT54" s="3" t="s">
        <v>1643</v>
      </c>
      <c r="OU54" s="20" t="s">
        <v>1643</v>
      </c>
      <c r="OV54" s="13" t="s">
        <v>110</v>
      </c>
      <c r="OW54" s="3" t="s">
        <v>546</v>
      </c>
      <c r="OX54" s="3" t="s">
        <v>1643</v>
      </c>
      <c r="OY54" s="3" t="s">
        <v>1643</v>
      </c>
      <c r="OZ54" s="3" t="s">
        <v>1643</v>
      </c>
      <c r="PA54" s="5" t="s">
        <v>545</v>
      </c>
      <c r="PB54" s="8" t="s">
        <v>1718</v>
      </c>
      <c r="PC54" s="8" t="s">
        <v>1643</v>
      </c>
      <c r="PD54" s="3" t="s">
        <v>1643</v>
      </c>
      <c r="PE54" s="3" t="s">
        <v>1643</v>
      </c>
      <c r="PF54" s="5" t="s">
        <v>545</v>
      </c>
      <c r="PG54" s="13" t="s">
        <v>1643</v>
      </c>
      <c r="PH54" s="3" t="s">
        <v>557</v>
      </c>
      <c r="PI54" s="3" t="s">
        <v>140</v>
      </c>
      <c r="PJ54" s="3" t="s">
        <v>144</v>
      </c>
      <c r="PK54" s="3" t="s">
        <v>156</v>
      </c>
      <c r="PL54" s="3" t="s">
        <v>558</v>
      </c>
      <c r="PM54" s="3" t="s">
        <v>1643</v>
      </c>
      <c r="PN54" s="3" t="s">
        <v>568</v>
      </c>
      <c r="PO54" s="20" t="s">
        <v>1643</v>
      </c>
      <c r="PP54" s="13" t="s">
        <v>110</v>
      </c>
      <c r="PQ54" s="3" t="s">
        <v>1643</v>
      </c>
      <c r="PR54" s="3" t="s">
        <v>1643</v>
      </c>
      <c r="PS54" s="3" t="s">
        <v>1643</v>
      </c>
      <c r="PT54" s="3" t="s">
        <v>1643</v>
      </c>
      <c r="PU54" s="5" t="s">
        <v>1643</v>
      </c>
      <c r="PV54" s="13" t="s">
        <v>1643</v>
      </c>
      <c r="PW54" s="3" t="s">
        <v>1643</v>
      </c>
      <c r="PX54" s="3" t="s">
        <v>1643</v>
      </c>
      <c r="PY54" s="3" t="s">
        <v>1643</v>
      </c>
      <c r="PZ54" s="5" t="s">
        <v>1643</v>
      </c>
      <c r="QA54" s="13" t="s">
        <v>1643</v>
      </c>
      <c r="QB54" s="3" t="s">
        <v>1643</v>
      </c>
      <c r="QC54" s="3" t="s">
        <v>1643</v>
      </c>
      <c r="QD54" s="3" t="s">
        <v>1643</v>
      </c>
      <c r="QE54" s="3" t="s">
        <v>1643</v>
      </c>
      <c r="QF54" s="3" t="s">
        <v>1643</v>
      </c>
      <c r="QG54" s="3" t="s">
        <v>1643</v>
      </c>
      <c r="QH54" s="3" t="s">
        <v>1643</v>
      </c>
      <c r="QI54" s="5" t="s">
        <v>1643</v>
      </c>
      <c r="QJ54" s="13" t="s">
        <v>1643</v>
      </c>
      <c r="QK54" s="3" t="s">
        <v>1643</v>
      </c>
      <c r="QL54" s="3" t="s">
        <v>1643</v>
      </c>
      <c r="QM54" s="3" t="s">
        <v>1643</v>
      </c>
      <c r="QN54" s="3" t="s">
        <v>1643</v>
      </c>
      <c r="QO54" s="3" t="s">
        <v>1643</v>
      </c>
      <c r="QP54" s="20" t="s">
        <v>1643</v>
      </c>
      <c r="QQ54" s="13" t="s">
        <v>1643</v>
      </c>
      <c r="QR54" s="3" t="s">
        <v>1643</v>
      </c>
      <c r="QS54" s="3" t="s">
        <v>1643</v>
      </c>
      <c r="QT54" s="3" t="s">
        <v>1643</v>
      </c>
      <c r="QU54" s="20" t="s">
        <v>1643</v>
      </c>
      <c r="QV54" s="16" t="s">
        <v>1643</v>
      </c>
      <c r="QW54" s="13" t="s">
        <v>1643</v>
      </c>
      <c r="QX54" s="3" t="s">
        <v>1643</v>
      </c>
      <c r="QY54" s="3" t="s">
        <v>1643</v>
      </c>
      <c r="QZ54" s="3" t="s">
        <v>1643</v>
      </c>
      <c r="RA54" s="3" t="s">
        <v>1643</v>
      </c>
      <c r="RB54" s="3" t="s">
        <v>1643</v>
      </c>
      <c r="RC54" s="3" t="s">
        <v>1643</v>
      </c>
      <c r="RD54" s="3" t="s">
        <v>1643</v>
      </c>
      <c r="RE54" s="3" t="s">
        <v>1643</v>
      </c>
      <c r="RF54" s="3" t="s">
        <v>1643</v>
      </c>
      <c r="RG54" s="3" t="s">
        <v>1643</v>
      </c>
      <c r="RH54" s="3" t="s">
        <v>1643</v>
      </c>
      <c r="RI54" s="3" t="s">
        <v>1643</v>
      </c>
      <c r="RJ54" s="3" t="s">
        <v>1643</v>
      </c>
      <c r="RK54" s="3" t="s">
        <v>1643</v>
      </c>
      <c r="RL54" s="3" t="s">
        <v>1643</v>
      </c>
      <c r="RM54" s="3" t="s">
        <v>1643</v>
      </c>
      <c r="RN54" s="3" t="s">
        <v>1643</v>
      </c>
      <c r="RO54" s="3" t="s">
        <v>1643</v>
      </c>
      <c r="RP54" s="3" t="s">
        <v>1643</v>
      </c>
      <c r="RQ54" s="3" t="s">
        <v>1643</v>
      </c>
      <c r="RR54" s="3" t="s">
        <v>1643</v>
      </c>
      <c r="RS54" s="3" t="s">
        <v>1643</v>
      </c>
      <c r="RT54" s="3" t="s">
        <v>1643</v>
      </c>
      <c r="RU54" s="3" t="s">
        <v>1643</v>
      </c>
      <c r="RV54" s="3" t="s">
        <v>1643</v>
      </c>
      <c r="RW54" s="3" t="s">
        <v>1643</v>
      </c>
      <c r="RX54" s="3" t="s">
        <v>1643</v>
      </c>
      <c r="RY54" s="3" t="s">
        <v>1643</v>
      </c>
      <c r="RZ54" s="3" t="s">
        <v>1643</v>
      </c>
      <c r="SA54" s="3" t="s">
        <v>1643</v>
      </c>
      <c r="SB54" s="3" t="s">
        <v>1643</v>
      </c>
      <c r="SC54" s="3" t="s">
        <v>1643</v>
      </c>
      <c r="SD54" s="3" t="s">
        <v>1643</v>
      </c>
      <c r="SE54" s="3" t="s">
        <v>1643</v>
      </c>
      <c r="SF54" s="3" t="s">
        <v>1643</v>
      </c>
      <c r="SG54" s="3" t="s">
        <v>1643</v>
      </c>
      <c r="SH54" s="3" t="s">
        <v>1643</v>
      </c>
      <c r="SI54" s="3" t="s">
        <v>1643</v>
      </c>
      <c r="SJ54" s="3" t="s">
        <v>1643</v>
      </c>
      <c r="SK54" s="3" t="s">
        <v>1643</v>
      </c>
      <c r="SL54" s="3" t="s">
        <v>1643</v>
      </c>
      <c r="SM54" s="3" t="s">
        <v>1643</v>
      </c>
      <c r="SN54" s="3" t="s">
        <v>1643</v>
      </c>
      <c r="SO54" s="3" t="s">
        <v>1643</v>
      </c>
      <c r="SP54" s="20" t="s">
        <v>1643</v>
      </c>
      <c r="SQ54" s="13" t="s">
        <v>1643</v>
      </c>
      <c r="SR54" s="3" t="s">
        <v>1643</v>
      </c>
      <c r="SS54" s="3" t="s">
        <v>1643</v>
      </c>
      <c r="ST54" s="3" t="s">
        <v>1643</v>
      </c>
      <c r="SU54" s="3" t="s">
        <v>1643</v>
      </c>
      <c r="SV54" s="3" t="s">
        <v>1643</v>
      </c>
      <c r="SW54" s="3" t="s">
        <v>1643</v>
      </c>
      <c r="SX54" s="20" t="s">
        <v>1643</v>
      </c>
      <c r="SY54" s="13" t="s">
        <v>1643</v>
      </c>
      <c r="SZ54" s="3" t="s">
        <v>1643</v>
      </c>
      <c r="TA54" s="3" t="s">
        <v>1643</v>
      </c>
      <c r="TB54" s="3" t="s">
        <v>1643</v>
      </c>
      <c r="TC54" s="3" t="s">
        <v>1643</v>
      </c>
      <c r="TD54" s="3" t="s">
        <v>1643</v>
      </c>
      <c r="TE54" s="20" t="s">
        <v>1643</v>
      </c>
      <c r="TF54" s="13" t="s">
        <v>1643</v>
      </c>
      <c r="TG54" s="3" t="s">
        <v>1643</v>
      </c>
      <c r="TH54" s="3" t="s">
        <v>1643</v>
      </c>
      <c r="TI54" s="3" t="s">
        <v>1643</v>
      </c>
      <c r="TJ54" s="3" t="s">
        <v>1643</v>
      </c>
      <c r="TK54" s="3" t="s">
        <v>1643</v>
      </c>
      <c r="TL54" s="3" t="s">
        <v>1643</v>
      </c>
      <c r="TM54" s="3" t="s">
        <v>1643</v>
      </c>
      <c r="TN54" s="3" t="s">
        <v>1643</v>
      </c>
      <c r="TO54" s="3" t="s">
        <v>1643</v>
      </c>
      <c r="TP54" s="3" t="s">
        <v>1643</v>
      </c>
      <c r="TQ54" s="20" t="s">
        <v>1643</v>
      </c>
      <c r="TR54" s="13" t="s">
        <v>1643</v>
      </c>
      <c r="TS54" s="3" t="s">
        <v>1643</v>
      </c>
      <c r="TT54" s="5" t="s">
        <v>1643</v>
      </c>
      <c r="TU54" s="13" t="s">
        <v>1643</v>
      </c>
      <c r="TV54" s="3" t="s">
        <v>1643</v>
      </c>
      <c r="TW54" s="3" t="s">
        <v>1643</v>
      </c>
      <c r="TX54" s="3" t="s">
        <v>1643</v>
      </c>
      <c r="TY54" s="3" t="s">
        <v>1643</v>
      </c>
      <c r="TZ54" s="3" t="s">
        <v>1643</v>
      </c>
      <c r="UA54" s="3" t="s">
        <v>1643</v>
      </c>
      <c r="UB54" s="3" t="s">
        <v>1643</v>
      </c>
      <c r="UC54" s="3" t="s">
        <v>1643</v>
      </c>
      <c r="UD54" s="3" t="s">
        <v>1643</v>
      </c>
      <c r="UE54" s="3" t="s">
        <v>1643</v>
      </c>
      <c r="UF54" s="3" t="s">
        <v>1643</v>
      </c>
      <c r="UG54" s="3" t="s">
        <v>1643</v>
      </c>
      <c r="UH54" s="3" t="s">
        <v>1643</v>
      </c>
      <c r="UI54" s="3" t="s">
        <v>1643</v>
      </c>
      <c r="UJ54" s="5" t="s">
        <v>1643</v>
      </c>
      <c r="UK54" s="13" t="s">
        <v>1643</v>
      </c>
      <c r="UL54" s="3" t="s">
        <v>1643</v>
      </c>
      <c r="UM54" s="3" t="s">
        <v>1643</v>
      </c>
      <c r="UN54" s="3" t="s">
        <v>1643</v>
      </c>
      <c r="UO54" s="3" t="s">
        <v>1643</v>
      </c>
      <c r="UP54" s="3" t="s">
        <v>1643</v>
      </c>
      <c r="UQ54" s="3" t="s">
        <v>1643</v>
      </c>
      <c r="UR54" s="5" t="s">
        <v>1643</v>
      </c>
      <c r="US54" s="13" t="s">
        <v>1643</v>
      </c>
      <c r="UT54" s="3" t="s">
        <v>1643</v>
      </c>
      <c r="UU54" s="3" t="s">
        <v>1643</v>
      </c>
      <c r="UV54" s="3" t="s">
        <v>1643</v>
      </c>
      <c r="UW54" s="3" t="s">
        <v>1643</v>
      </c>
      <c r="UX54" s="3" t="s">
        <v>1643</v>
      </c>
      <c r="UY54" s="3" t="s">
        <v>1643</v>
      </c>
      <c r="UZ54" s="5" t="s">
        <v>1643</v>
      </c>
      <c r="VA54" s="13" t="s">
        <v>1643</v>
      </c>
      <c r="VB54" s="3" t="s">
        <v>1643</v>
      </c>
      <c r="VC54" s="3" t="s">
        <v>1643</v>
      </c>
      <c r="VD54" s="3" t="s">
        <v>1643</v>
      </c>
      <c r="VE54" s="3" t="s">
        <v>1643</v>
      </c>
      <c r="VF54" s="3" t="s">
        <v>1643</v>
      </c>
      <c r="VG54" s="3" t="s">
        <v>1643</v>
      </c>
      <c r="VH54" s="3" t="s">
        <v>1643</v>
      </c>
      <c r="VI54" s="3" t="s">
        <v>1643</v>
      </c>
      <c r="VJ54" s="3" t="s">
        <v>1643</v>
      </c>
      <c r="VK54" s="3" t="s">
        <v>1643</v>
      </c>
      <c r="VL54" s="3" t="s">
        <v>1643</v>
      </c>
      <c r="VM54" s="3" t="s">
        <v>1643</v>
      </c>
      <c r="VN54" s="3" t="s">
        <v>1643</v>
      </c>
      <c r="VO54" s="3" t="s">
        <v>1643</v>
      </c>
      <c r="VP54" s="3" t="s">
        <v>1643</v>
      </c>
      <c r="VQ54" s="3" t="s">
        <v>1643</v>
      </c>
      <c r="VR54" s="3" t="s">
        <v>1643</v>
      </c>
      <c r="VS54" s="3" t="s">
        <v>1643</v>
      </c>
      <c r="VT54" s="3" t="s">
        <v>1643</v>
      </c>
      <c r="VU54" s="3" t="s">
        <v>1643</v>
      </c>
      <c r="VV54" s="3" t="s">
        <v>1643</v>
      </c>
      <c r="VW54" s="3" t="s">
        <v>1643</v>
      </c>
      <c r="VX54" s="3" t="s">
        <v>1643</v>
      </c>
      <c r="VY54" s="3" t="s">
        <v>1643</v>
      </c>
      <c r="VZ54" s="3" t="s">
        <v>1643</v>
      </c>
      <c r="WA54" s="3" t="s">
        <v>1643</v>
      </c>
      <c r="WB54" s="3" t="s">
        <v>1643</v>
      </c>
      <c r="WC54" s="3" t="s">
        <v>1643</v>
      </c>
      <c r="WD54" s="3" t="s">
        <v>1643</v>
      </c>
      <c r="WE54" s="3" t="s">
        <v>1643</v>
      </c>
      <c r="WF54" s="3" t="s">
        <v>1643</v>
      </c>
      <c r="WG54" s="3" t="s">
        <v>1643</v>
      </c>
      <c r="WH54" s="3" t="s">
        <v>1643</v>
      </c>
      <c r="WI54" s="3" t="s">
        <v>1643</v>
      </c>
      <c r="WJ54" s="3" t="s">
        <v>1643</v>
      </c>
      <c r="WK54" s="3" t="s">
        <v>1643</v>
      </c>
      <c r="WL54" s="3" t="s">
        <v>1643</v>
      </c>
      <c r="WM54" s="3" t="s">
        <v>1643</v>
      </c>
      <c r="WN54" s="3" t="s">
        <v>1643</v>
      </c>
      <c r="WO54" s="3" t="s">
        <v>1643</v>
      </c>
      <c r="WP54" s="3" t="s">
        <v>1643</v>
      </c>
      <c r="WQ54" s="3" t="s">
        <v>1643</v>
      </c>
      <c r="WR54" s="3" t="s">
        <v>1643</v>
      </c>
      <c r="WS54" s="3" t="s">
        <v>1643</v>
      </c>
      <c r="WT54" s="3" t="s">
        <v>1643</v>
      </c>
      <c r="WU54" s="3" t="s">
        <v>1643</v>
      </c>
      <c r="WV54" s="3" t="s">
        <v>1643</v>
      </c>
      <c r="WW54" s="3" t="s">
        <v>1643</v>
      </c>
      <c r="WX54" s="3" t="s">
        <v>1643</v>
      </c>
      <c r="WY54" s="3" t="s">
        <v>1643</v>
      </c>
      <c r="WZ54" s="3" t="s">
        <v>1643</v>
      </c>
      <c r="XA54" s="3" t="s">
        <v>1643</v>
      </c>
      <c r="XB54" s="3" t="s">
        <v>1643</v>
      </c>
      <c r="XC54" s="3" t="s">
        <v>1643</v>
      </c>
      <c r="XD54" s="3" t="s">
        <v>1643</v>
      </c>
      <c r="XE54" s="3" t="s">
        <v>1643</v>
      </c>
      <c r="XF54" s="3" t="s">
        <v>1643</v>
      </c>
      <c r="XG54" s="3" t="s">
        <v>1643</v>
      </c>
      <c r="XH54" s="3" t="s">
        <v>1643</v>
      </c>
      <c r="XI54" s="3" t="s">
        <v>1643</v>
      </c>
      <c r="XJ54" s="3" t="s">
        <v>1643</v>
      </c>
      <c r="XK54" s="3" t="s">
        <v>1643</v>
      </c>
      <c r="XL54" s="3" t="s">
        <v>1643</v>
      </c>
      <c r="XM54" s="5" t="s">
        <v>1643</v>
      </c>
      <c r="XN54" s="13" t="s">
        <v>1643</v>
      </c>
      <c r="XO54" s="3" t="s">
        <v>1643</v>
      </c>
      <c r="XP54" s="3" t="s">
        <v>1643</v>
      </c>
      <c r="XQ54" s="3" t="s">
        <v>1643</v>
      </c>
      <c r="XR54" s="3" t="s">
        <v>1643</v>
      </c>
      <c r="XS54" s="3" t="s">
        <v>1643</v>
      </c>
      <c r="XT54" s="5" t="s">
        <v>1643</v>
      </c>
      <c r="XU54" s="13" t="s">
        <v>1643</v>
      </c>
      <c r="XV54" s="3" t="s">
        <v>1643</v>
      </c>
      <c r="XW54" s="3" t="s">
        <v>1643</v>
      </c>
      <c r="XX54" s="3" t="s">
        <v>1643</v>
      </c>
      <c r="XY54" s="3" t="s">
        <v>1643</v>
      </c>
      <c r="XZ54" s="3" t="s">
        <v>1643</v>
      </c>
      <c r="YA54" s="3" t="s">
        <v>1643</v>
      </c>
      <c r="YB54" s="3" t="s">
        <v>1643</v>
      </c>
      <c r="YC54" s="3" t="s">
        <v>1643</v>
      </c>
      <c r="YD54" s="3" t="s">
        <v>1643</v>
      </c>
      <c r="YE54" s="3" t="s">
        <v>1643</v>
      </c>
      <c r="YF54" s="3" t="s">
        <v>1643</v>
      </c>
      <c r="YG54" s="3" t="s">
        <v>1643</v>
      </c>
      <c r="YH54" s="3" t="s">
        <v>1643</v>
      </c>
      <c r="YI54" s="3" t="s">
        <v>1643</v>
      </c>
      <c r="YJ54" s="3" t="s">
        <v>1643</v>
      </c>
      <c r="YK54" s="3" t="s">
        <v>1643</v>
      </c>
      <c r="YL54" s="3" t="s">
        <v>1643</v>
      </c>
      <c r="YM54" s="3" t="s">
        <v>1643</v>
      </c>
      <c r="YN54" s="3" t="s">
        <v>1643</v>
      </c>
      <c r="YO54" s="3" t="s">
        <v>1643</v>
      </c>
      <c r="YP54" s="3" t="s">
        <v>1643</v>
      </c>
      <c r="YQ54" s="3" t="s">
        <v>1643</v>
      </c>
      <c r="YR54" s="3" t="s">
        <v>1643</v>
      </c>
      <c r="YS54" s="3" t="s">
        <v>1643</v>
      </c>
      <c r="YT54" s="3" t="s">
        <v>1643</v>
      </c>
      <c r="YU54" s="3" t="s">
        <v>1643</v>
      </c>
      <c r="YV54" s="3" t="s">
        <v>1643</v>
      </c>
      <c r="YW54" s="3" t="s">
        <v>1643</v>
      </c>
      <c r="YX54" s="3" t="s">
        <v>1643</v>
      </c>
      <c r="YY54" s="3" t="s">
        <v>1643</v>
      </c>
      <c r="YZ54" s="3" t="s">
        <v>1643</v>
      </c>
      <c r="ZA54" s="3" t="s">
        <v>1643</v>
      </c>
      <c r="ZB54" s="3" t="s">
        <v>1643</v>
      </c>
      <c r="ZC54" s="3" t="s">
        <v>1643</v>
      </c>
      <c r="ZD54" s="5" t="s">
        <v>1643</v>
      </c>
      <c r="ZE54" s="13"/>
      <c r="ZF54" s="3"/>
      <c r="ZG54" s="5"/>
      <c r="ZH54" s="18" t="s">
        <v>1643</v>
      </c>
      <c r="ZI54" s="13" t="s">
        <v>1643</v>
      </c>
      <c r="ZJ54" s="3" t="s">
        <v>1643</v>
      </c>
      <c r="ZK54" s="3" t="s">
        <v>1643</v>
      </c>
      <c r="ZL54" s="3" t="s">
        <v>1643</v>
      </c>
      <c r="ZM54" s="3" t="s">
        <v>1643</v>
      </c>
      <c r="ZN54" s="3" t="s">
        <v>1643</v>
      </c>
      <c r="ZO54" s="3" t="s">
        <v>1643</v>
      </c>
      <c r="ZP54" s="3" t="s">
        <v>1643</v>
      </c>
      <c r="ZQ54" s="3" t="s">
        <v>1643</v>
      </c>
      <c r="ZR54" s="5" t="s">
        <v>1643</v>
      </c>
      <c r="ZS54" s="13" t="s">
        <v>1643</v>
      </c>
      <c r="ZT54" s="3" t="s">
        <v>1643</v>
      </c>
      <c r="ZU54" s="3" t="s">
        <v>1643</v>
      </c>
      <c r="ZV54" s="3" t="s">
        <v>1643</v>
      </c>
      <c r="ZW54" s="3" t="s">
        <v>1643</v>
      </c>
      <c r="ZX54" s="3" t="s">
        <v>1643</v>
      </c>
      <c r="ZY54" s="3" t="s">
        <v>1643</v>
      </c>
      <c r="ZZ54" s="3" t="s">
        <v>1643</v>
      </c>
      <c r="AAA54" s="5" t="s">
        <v>1643</v>
      </c>
      <c r="AAB54" s="13" t="s">
        <v>1643</v>
      </c>
      <c r="AAC54" s="5" t="s">
        <v>1643</v>
      </c>
      <c r="AAD54" s="13" t="s">
        <v>1643</v>
      </c>
      <c r="AAE54" s="3" t="s">
        <v>1643</v>
      </c>
      <c r="AAF54" s="3" t="s">
        <v>1643</v>
      </c>
      <c r="AAG54" s="3" t="s">
        <v>1643</v>
      </c>
      <c r="AAH54" s="3" t="s">
        <v>1643</v>
      </c>
      <c r="AAI54" s="3" t="s">
        <v>1643</v>
      </c>
      <c r="AAJ54" s="5" t="s">
        <v>1643</v>
      </c>
      <c r="AAK54" s="13" t="s">
        <v>1643</v>
      </c>
      <c r="AAL54" s="13" t="s">
        <v>1643</v>
      </c>
      <c r="AAM54" s="3" t="s">
        <v>1643</v>
      </c>
      <c r="AAN54" s="3" t="s">
        <v>1643</v>
      </c>
      <c r="AAO54" s="3" t="s">
        <v>1643</v>
      </c>
      <c r="AAP54" s="3" t="s">
        <v>1643</v>
      </c>
      <c r="AAQ54" s="20"/>
      <c r="AAR54" s="5" t="s">
        <v>1643</v>
      </c>
      <c r="AAS54" s="13" t="s">
        <v>1643</v>
      </c>
      <c r="AAT54" s="3" t="s">
        <v>1643</v>
      </c>
      <c r="AAU54" s="3" t="s">
        <v>1643</v>
      </c>
      <c r="AAV54" s="3" t="s">
        <v>1643</v>
      </c>
      <c r="AAW54" s="3" t="s">
        <v>1643</v>
      </c>
      <c r="AAX54" s="3" t="s">
        <v>1643</v>
      </c>
      <c r="AAY54" s="5" t="s">
        <v>1643</v>
      </c>
      <c r="AAZ54" s="13" t="s">
        <v>1643</v>
      </c>
      <c r="ABA54" s="3" t="s">
        <v>1643</v>
      </c>
      <c r="ABB54" s="3" t="s">
        <v>1643</v>
      </c>
      <c r="ABC54" s="3" t="s">
        <v>1643</v>
      </c>
      <c r="ABD54" s="3" t="s">
        <v>1643</v>
      </c>
      <c r="ABE54" s="3" t="s">
        <v>1643</v>
      </c>
      <c r="ABF54" s="5" t="s">
        <v>1643</v>
      </c>
      <c r="ABG54" s="13" t="s">
        <v>1643</v>
      </c>
      <c r="ABH54" s="3" t="s">
        <v>1643</v>
      </c>
      <c r="ABI54" s="3" t="s">
        <v>1643</v>
      </c>
      <c r="ABJ54" s="3" t="s">
        <v>1643</v>
      </c>
      <c r="ABK54" s="3" t="s">
        <v>1643</v>
      </c>
      <c r="ABL54" s="3" t="s">
        <v>1643</v>
      </c>
      <c r="ABM54" s="5" t="s">
        <v>1643</v>
      </c>
      <c r="ABN54" s="13" t="s">
        <v>1643</v>
      </c>
      <c r="ABO54" s="3" t="s">
        <v>1643</v>
      </c>
      <c r="ABP54" s="3" t="s">
        <v>1643</v>
      </c>
      <c r="ABQ54" s="3" t="s">
        <v>1643</v>
      </c>
      <c r="ABR54" s="3" t="s">
        <v>1643</v>
      </c>
      <c r="ABS54" s="3" t="s">
        <v>1643</v>
      </c>
      <c r="ABT54" s="3" t="s">
        <v>1643</v>
      </c>
      <c r="ABU54" s="3" t="s">
        <v>1643</v>
      </c>
      <c r="ABV54" s="5" t="s">
        <v>1643</v>
      </c>
      <c r="ABW54" s="13" t="s">
        <v>1643</v>
      </c>
      <c r="ABX54" s="3" t="s">
        <v>1643</v>
      </c>
      <c r="ABY54" s="3" t="s">
        <v>1643</v>
      </c>
      <c r="ABZ54" s="3" t="s">
        <v>1643</v>
      </c>
      <c r="ACA54" s="3" t="s">
        <v>1643</v>
      </c>
      <c r="ACB54" s="5" t="s">
        <v>1643</v>
      </c>
      <c r="ACC54" s="13" t="s">
        <v>1643</v>
      </c>
      <c r="ACD54" s="3" t="s">
        <v>1643</v>
      </c>
      <c r="ACE54" s="3" t="s">
        <v>1643</v>
      </c>
      <c r="ACF54" s="3" t="s">
        <v>1643</v>
      </c>
      <c r="ACG54" s="5"/>
      <c r="ACH54" s="13" t="s">
        <v>1643</v>
      </c>
      <c r="ACI54" s="3" t="s">
        <v>1643</v>
      </c>
      <c r="ACJ54" s="3" t="s">
        <v>1643</v>
      </c>
      <c r="ACK54" s="3" t="s">
        <v>1643</v>
      </c>
      <c r="ACL54" s="5" t="s">
        <v>1643</v>
      </c>
      <c r="ACM54" s="13" t="s">
        <v>1643</v>
      </c>
      <c r="ACN54" s="3" t="s">
        <v>1643</v>
      </c>
      <c r="ACO54" s="3" t="s">
        <v>1643</v>
      </c>
      <c r="ACP54" s="3" t="s">
        <v>1643</v>
      </c>
      <c r="ACQ54" s="3" t="s">
        <v>1643</v>
      </c>
      <c r="ACR54" s="3" t="s">
        <v>1643</v>
      </c>
      <c r="ACS54" s="3" t="s">
        <v>1643</v>
      </c>
      <c r="ACT54" s="3" t="s">
        <v>1643</v>
      </c>
      <c r="ACU54" s="20" t="s">
        <v>1643</v>
      </c>
      <c r="ACV54" s="13" t="s">
        <v>1643</v>
      </c>
      <c r="ACW54" s="3" t="s">
        <v>1643</v>
      </c>
      <c r="ACX54" s="3" t="s">
        <v>1643</v>
      </c>
      <c r="ACY54" s="3" t="s">
        <v>1643</v>
      </c>
      <c r="ACZ54" s="3" t="s">
        <v>1643</v>
      </c>
      <c r="ADA54" s="5" t="s">
        <v>1643</v>
      </c>
      <c r="ADB54" s="13" t="s">
        <v>1643</v>
      </c>
      <c r="ADC54" s="8" t="s">
        <v>1643</v>
      </c>
      <c r="ADD54" s="3" t="s">
        <v>1643</v>
      </c>
      <c r="ADE54" s="3" t="s">
        <v>1643</v>
      </c>
      <c r="ADF54" s="5" t="s">
        <v>1643</v>
      </c>
      <c r="ADG54" s="13" t="s">
        <v>1643</v>
      </c>
      <c r="ADH54" s="8" t="s">
        <v>1643</v>
      </c>
      <c r="ADI54" s="3" t="s">
        <v>1643</v>
      </c>
      <c r="ADJ54" s="3" t="s">
        <v>1643</v>
      </c>
      <c r="ADK54" s="5" t="s">
        <v>1643</v>
      </c>
      <c r="ADL54" s="13" t="s">
        <v>1643</v>
      </c>
      <c r="ADM54" s="8" t="s">
        <v>1643</v>
      </c>
      <c r="ADN54" s="3" t="s">
        <v>1643</v>
      </c>
      <c r="ADO54" s="3" t="s">
        <v>1643</v>
      </c>
      <c r="ADP54" s="5" t="s">
        <v>1643</v>
      </c>
      <c r="ADQ54" s="13" t="s">
        <v>1643</v>
      </c>
      <c r="ADR54" s="3" t="s">
        <v>1643</v>
      </c>
      <c r="ADS54" s="3" t="s">
        <v>1643</v>
      </c>
      <c r="ADT54" s="3" t="s">
        <v>1643</v>
      </c>
      <c r="ADU54" s="3" t="s">
        <v>1643</v>
      </c>
      <c r="ADV54" s="3" t="s">
        <v>1643</v>
      </c>
      <c r="ADW54" s="3" t="s">
        <v>1643</v>
      </c>
      <c r="ADX54" s="3" t="s">
        <v>1643</v>
      </c>
      <c r="ADY54" s="5" t="s">
        <v>1643</v>
      </c>
      <c r="ADZ54" s="13" t="s">
        <v>1643</v>
      </c>
      <c r="AEA54" s="3" t="s">
        <v>1643</v>
      </c>
      <c r="AEB54" s="3" t="s">
        <v>1643</v>
      </c>
      <c r="AEC54" s="3" t="s">
        <v>1643</v>
      </c>
      <c r="AED54" s="3" t="s">
        <v>1643</v>
      </c>
      <c r="AEE54" s="3" t="s">
        <v>1643</v>
      </c>
      <c r="AEF54" s="5" t="s">
        <v>1643</v>
      </c>
      <c r="AEG54" s="13" t="s">
        <v>1643</v>
      </c>
      <c r="AEH54" s="3" t="s">
        <v>1643</v>
      </c>
      <c r="AEI54" s="3" t="s">
        <v>1643</v>
      </c>
      <c r="AEJ54" s="3" t="s">
        <v>1643</v>
      </c>
      <c r="AEK54" s="5" t="s">
        <v>1643</v>
      </c>
      <c r="AEL54" s="18" t="s">
        <v>1643</v>
      </c>
    </row>
    <row r="55" spans="1:818" ht="72.5" x14ac:dyDescent="0.35">
      <c r="A55" s="1">
        <v>45638.560532407406</v>
      </c>
      <c r="B55" s="2">
        <v>45638.568923611114</v>
      </c>
      <c r="C55" s="4">
        <v>53</v>
      </c>
      <c r="D55" s="4">
        <v>725</v>
      </c>
      <c r="E55" s="3" t="s">
        <v>1677</v>
      </c>
      <c r="F55" s="2">
        <v>45645.568933969909</v>
      </c>
      <c r="G55" s="3" t="s">
        <v>1764</v>
      </c>
      <c r="H55" s="4">
        <v>0.10000000149011612</v>
      </c>
      <c r="I55" s="3" t="s">
        <v>1642</v>
      </c>
      <c r="J55" s="3" t="s">
        <v>1642</v>
      </c>
      <c r="K55" s="3" t="s">
        <v>1642</v>
      </c>
      <c r="L55" s="3" t="s">
        <v>1642</v>
      </c>
      <c r="M55" s="3" t="s">
        <v>1642</v>
      </c>
      <c r="N55" s="3" t="s">
        <v>1642</v>
      </c>
      <c r="O55" s="3" t="s">
        <v>110</v>
      </c>
      <c r="P55" s="3" t="s">
        <v>1643</v>
      </c>
      <c r="Q55" s="3" t="s">
        <v>1643</v>
      </c>
      <c r="R55" s="20" t="s">
        <v>110</v>
      </c>
      <c r="S55" s="127">
        <v>21</v>
      </c>
      <c r="T55" s="124"/>
      <c r="U55" s="3"/>
      <c r="V55" s="3" t="s">
        <v>28</v>
      </c>
      <c r="W55" s="3" t="s">
        <v>111</v>
      </c>
      <c r="X55" s="3" t="s">
        <v>47</v>
      </c>
      <c r="Y55" s="3" t="s">
        <v>106</v>
      </c>
      <c r="Z55" s="3" t="s">
        <v>10</v>
      </c>
      <c r="AA55" s="405">
        <v>332</v>
      </c>
      <c r="AB55" s="3" t="s">
        <v>25</v>
      </c>
      <c r="AC55" s="3" t="s">
        <v>111</v>
      </c>
      <c r="AD55" s="3" t="s">
        <v>110</v>
      </c>
      <c r="AE55" s="13" t="s">
        <v>110</v>
      </c>
      <c r="AF55" s="20" t="s">
        <v>110</v>
      </c>
      <c r="AG55" s="18" t="s">
        <v>1643</v>
      </c>
      <c r="AH55" s="13"/>
      <c r="AI55" s="31"/>
      <c r="AJ55" s="13" t="s">
        <v>1643</v>
      </c>
      <c r="AK55" s="3" t="s">
        <v>1643</v>
      </c>
      <c r="AL55" s="3" t="s">
        <v>1643</v>
      </c>
      <c r="AM55" s="3" t="s">
        <v>1643</v>
      </c>
      <c r="AN55" s="3" t="s">
        <v>1643</v>
      </c>
      <c r="AO55" s="3" t="s">
        <v>1643</v>
      </c>
      <c r="AP55" s="3" t="s">
        <v>1643</v>
      </c>
      <c r="AQ55" s="3" t="s">
        <v>1643</v>
      </c>
      <c r="AR55" s="3" t="s">
        <v>1643</v>
      </c>
      <c r="AS55" s="3" t="s">
        <v>1643</v>
      </c>
      <c r="AT55" s="3" t="s">
        <v>1643</v>
      </c>
      <c r="AU55" s="3" t="s">
        <v>1643</v>
      </c>
      <c r="AV55" s="3" t="s">
        <v>1643</v>
      </c>
      <c r="AW55" s="3" t="s">
        <v>1643</v>
      </c>
      <c r="AX55" s="3" t="s">
        <v>1643</v>
      </c>
      <c r="AY55" s="3" t="s">
        <v>1643</v>
      </c>
      <c r="AZ55" s="3" t="s">
        <v>1643</v>
      </c>
      <c r="BA55" s="3" t="s">
        <v>1643</v>
      </c>
      <c r="BB55" s="3" t="s">
        <v>1643</v>
      </c>
      <c r="BC55" s="3" t="s">
        <v>1643</v>
      </c>
      <c r="BD55" s="3" t="s">
        <v>1643</v>
      </c>
      <c r="BE55" s="3" t="s">
        <v>1643</v>
      </c>
      <c r="BF55" s="3" t="s">
        <v>1643</v>
      </c>
      <c r="BG55" s="3" t="s">
        <v>1643</v>
      </c>
      <c r="BH55" s="3" t="s">
        <v>1643</v>
      </c>
      <c r="BI55" s="3" t="s">
        <v>1643</v>
      </c>
      <c r="BJ55" s="3" t="s">
        <v>1643</v>
      </c>
      <c r="BK55" s="3" t="s">
        <v>1643</v>
      </c>
      <c r="BL55" s="3" t="s">
        <v>1643</v>
      </c>
      <c r="BM55" s="3" t="s">
        <v>1643</v>
      </c>
      <c r="BN55" s="3" t="s">
        <v>1643</v>
      </c>
      <c r="BO55" s="3" t="s">
        <v>1643</v>
      </c>
      <c r="BP55" s="3" t="s">
        <v>1643</v>
      </c>
      <c r="BQ55" s="3" t="s">
        <v>1643</v>
      </c>
      <c r="BR55" s="3" t="s">
        <v>1643</v>
      </c>
      <c r="BS55" s="3" t="s">
        <v>1643</v>
      </c>
      <c r="BT55" s="3" t="s">
        <v>1643</v>
      </c>
      <c r="BU55" s="3" t="s">
        <v>1643</v>
      </c>
      <c r="BV55" s="3" t="s">
        <v>1643</v>
      </c>
      <c r="BW55" s="3" t="s">
        <v>1643</v>
      </c>
      <c r="BX55" s="3" t="s">
        <v>1643</v>
      </c>
      <c r="BY55" s="3" t="s">
        <v>1643</v>
      </c>
      <c r="BZ55" s="20" t="s">
        <v>1643</v>
      </c>
      <c r="CA55" s="8" t="s">
        <v>1643</v>
      </c>
      <c r="CB55" s="3" t="s">
        <v>1643</v>
      </c>
      <c r="CC55" s="3" t="s">
        <v>1643</v>
      </c>
      <c r="CD55" s="3" t="s">
        <v>1643</v>
      </c>
      <c r="CE55" s="3" t="s">
        <v>1643</v>
      </c>
      <c r="CF55" s="3" t="s">
        <v>1643</v>
      </c>
      <c r="CG55" s="3" t="s">
        <v>1643</v>
      </c>
      <c r="CH55" s="3" t="s">
        <v>1643</v>
      </c>
      <c r="CI55" s="3" t="s">
        <v>1643</v>
      </c>
      <c r="CJ55" s="3" t="s">
        <v>1643</v>
      </c>
      <c r="CK55" s="3" t="s">
        <v>1643</v>
      </c>
      <c r="CL55" s="3" t="s">
        <v>1643</v>
      </c>
      <c r="CM55" s="3" t="s">
        <v>1643</v>
      </c>
      <c r="CN55" s="3" t="s">
        <v>1643</v>
      </c>
      <c r="CO55" s="3" t="s">
        <v>1643</v>
      </c>
      <c r="CP55" s="5" t="s">
        <v>1643</v>
      </c>
      <c r="CQ55" s="13" t="s">
        <v>1643</v>
      </c>
      <c r="CR55" s="3" t="s">
        <v>1643</v>
      </c>
      <c r="CS55" s="3" t="s">
        <v>1643</v>
      </c>
      <c r="CT55" s="3" t="s">
        <v>1643</v>
      </c>
      <c r="CU55" s="3" t="s">
        <v>1643</v>
      </c>
      <c r="CV55" s="3" t="s">
        <v>1643</v>
      </c>
      <c r="CW55" s="3" t="s">
        <v>1643</v>
      </c>
      <c r="CX55" s="5" t="s">
        <v>1643</v>
      </c>
      <c r="CY55" s="13" t="s">
        <v>1643</v>
      </c>
      <c r="CZ55" s="3" t="s">
        <v>1643</v>
      </c>
      <c r="DA55" s="3" t="s">
        <v>1643</v>
      </c>
      <c r="DB55" s="3" t="s">
        <v>1643</v>
      </c>
      <c r="DC55" s="3" t="s">
        <v>1643</v>
      </c>
      <c r="DD55" s="3" t="s">
        <v>1643</v>
      </c>
      <c r="DE55" s="3" t="s">
        <v>1643</v>
      </c>
      <c r="DF55" s="5" t="s">
        <v>1643</v>
      </c>
      <c r="DG55" s="13" t="s">
        <v>1643</v>
      </c>
      <c r="DH55" s="3" t="s">
        <v>1643</v>
      </c>
      <c r="DI55" s="3" t="s">
        <v>1643</v>
      </c>
      <c r="DJ55" s="5" t="s">
        <v>1643</v>
      </c>
      <c r="DK55" s="13" t="s">
        <v>1643</v>
      </c>
      <c r="DL55" s="3" t="s">
        <v>1643</v>
      </c>
      <c r="DM55" s="3" t="s">
        <v>1643</v>
      </c>
      <c r="DN55" s="5" t="s">
        <v>1643</v>
      </c>
      <c r="DO55" s="13" t="s">
        <v>1643</v>
      </c>
      <c r="DP55" s="5" t="s">
        <v>1643</v>
      </c>
      <c r="DQ55" s="13" t="s">
        <v>1643</v>
      </c>
      <c r="DR55" s="3" t="s">
        <v>1643</v>
      </c>
      <c r="DS55" s="3" t="s">
        <v>1643</v>
      </c>
      <c r="DT55" s="5" t="s">
        <v>1643</v>
      </c>
      <c r="DU55" s="13" t="s">
        <v>1643</v>
      </c>
      <c r="DV55" s="3" t="s">
        <v>1643</v>
      </c>
      <c r="DW55" s="3" t="s">
        <v>1643</v>
      </c>
      <c r="DX55" s="3" t="s">
        <v>1643</v>
      </c>
      <c r="DY55" s="5" t="s">
        <v>1643</v>
      </c>
      <c r="DZ55" s="13" t="s">
        <v>1643</v>
      </c>
      <c r="EA55" s="3" t="s">
        <v>1643</v>
      </c>
      <c r="EB55" s="3" t="s">
        <v>1643</v>
      </c>
      <c r="EC55" s="3" t="s">
        <v>1643</v>
      </c>
      <c r="ED55" s="3" t="s">
        <v>1643</v>
      </c>
      <c r="EE55" s="3" t="s">
        <v>1643</v>
      </c>
      <c r="EF55" s="5" t="s">
        <v>1643</v>
      </c>
      <c r="EG55" s="13" t="s">
        <v>1643</v>
      </c>
      <c r="EH55" s="3" t="s">
        <v>1643</v>
      </c>
      <c r="EI55" s="3" t="s">
        <v>1643</v>
      </c>
      <c r="EJ55" s="3" t="s">
        <v>1643</v>
      </c>
      <c r="EK55" s="3" t="s">
        <v>1643</v>
      </c>
      <c r="EL55" s="20" t="s">
        <v>1643</v>
      </c>
      <c r="EM55" s="13" t="s">
        <v>1643</v>
      </c>
      <c r="EN55" s="3" t="s">
        <v>1643</v>
      </c>
      <c r="EO55" s="3" t="s">
        <v>1643</v>
      </c>
      <c r="EP55" s="3" t="s">
        <v>1643</v>
      </c>
      <c r="EQ55" s="3" t="s">
        <v>1643</v>
      </c>
      <c r="ER55" s="3" t="s">
        <v>1643</v>
      </c>
      <c r="ES55" s="3" t="s">
        <v>1643</v>
      </c>
      <c r="ET55" s="3" t="s">
        <v>1643</v>
      </c>
      <c r="EU55" s="3" t="s">
        <v>1643</v>
      </c>
      <c r="EV55" s="3" t="s">
        <v>1643</v>
      </c>
      <c r="EW55" s="3" t="s">
        <v>1643</v>
      </c>
      <c r="EX55" s="3" t="s">
        <v>1643</v>
      </c>
      <c r="EY55" s="3" t="s">
        <v>1643</v>
      </c>
      <c r="EZ55" s="5" t="s">
        <v>1643</v>
      </c>
      <c r="FA55" s="8" t="s">
        <v>1643</v>
      </c>
      <c r="FB55" s="3" t="s">
        <v>1643</v>
      </c>
      <c r="FC55" s="3" t="s">
        <v>1643</v>
      </c>
      <c r="FD55" s="3" t="s">
        <v>1643</v>
      </c>
      <c r="FE55" s="3" t="s">
        <v>1643</v>
      </c>
      <c r="FF55" s="3" t="s">
        <v>1643</v>
      </c>
      <c r="FG55" s="3" t="s">
        <v>1643</v>
      </c>
      <c r="FH55" s="3" t="s">
        <v>1643</v>
      </c>
      <c r="FI55" s="5" t="s">
        <v>1643</v>
      </c>
      <c r="FJ55" s="8" t="s">
        <v>1643</v>
      </c>
      <c r="FK55" s="3" t="s">
        <v>1643</v>
      </c>
      <c r="FL55" s="3" t="s">
        <v>1643</v>
      </c>
      <c r="FM55" s="5" t="s">
        <v>1643</v>
      </c>
      <c r="FN55" s="8" t="s">
        <v>1643</v>
      </c>
      <c r="FO55" s="3" t="s">
        <v>1643</v>
      </c>
      <c r="FP55" s="3" t="s">
        <v>1643</v>
      </c>
      <c r="FQ55" s="5" t="s">
        <v>1643</v>
      </c>
      <c r="FR55" s="16" t="s">
        <v>1643</v>
      </c>
      <c r="FS55" s="13" t="s">
        <v>1643</v>
      </c>
      <c r="FT55" s="3" t="s">
        <v>1643</v>
      </c>
      <c r="FU55" s="3" t="s">
        <v>1643</v>
      </c>
      <c r="FV55" s="3" t="s">
        <v>1643</v>
      </c>
      <c r="FW55" s="20" t="s">
        <v>1643</v>
      </c>
      <c r="FX55" s="13" t="s">
        <v>1643</v>
      </c>
      <c r="FY55" s="3" t="s">
        <v>1643</v>
      </c>
      <c r="FZ55" s="3" t="s">
        <v>1643</v>
      </c>
      <c r="GA55" s="3" t="s">
        <v>1643</v>
      </c>
      <c r="GB55" s="3" t="s">
        <v>1643</v>
      </c>
      <c r="GC55" s="3" t="s">
        <v>1643</v>
      </c>
      <c r="GD55" s="3" t="s">
        <v>1643</v>
      </c>
      <c r="GE55" s="3" t="s">
        <v>1643</v>
      </c>
      <c r="GF55" s="3" t="s">
        <v>1643</v>
      </c>
      <c r="GG55" s="3" t="s">
        <v>1643</v>
      </c>
      <c r="GH55" s="20" t="s">
        <v>1643</v>
      </c>
      <c r="GI55" s="18" t="s">
        <v>1643</v>
      </c>
      <c r="GJ55" s="8" t="s">
        <v>1643</v>
      </c>
      <c r="GK55" s="3" t="s">
        <v>1643</v>
      </c>
      <c r="GL55" s="3" t="s">
        <v>1643</v>
      </c>
      <c r="GM55" s="3" t="s">
        <v>1643</v>
      </c>
      <c r="GN55" s="3" t="s">
        <v>1643</v>
      </c>
      <c r="GO55" s="3" t="s">
        <v>1643</v>
      </c>
      <c r="GP55" s="3" t="s">
        <v>1643</v>
      </c>
      <c r="GQ55" s="3" t="s">
        <v>1643</v>
      </c>
      <c r="GR55" s="3" t="s">
        <v>1643</v>
      </c>
      <c r="GS55" s="20" t="s">
        <v>1643</v>
      </c>
      <c r="GT55" s="13" t="s">
        <v>129</v>
      </c>
      <c r="GU55" s="3" t="s">
        <v>129</v>
      </c>
      <c r="GV55" s="3" t="s">
        <v>128</v>
      </c>
      <c r="GW55" s="3" t="s">
        <v>131</v>
      </c>
      <c r="GX55" s="3" t="s">
        <v>131</v>
      </c>
      <c r="GY55" s="3" t="s">
        <v>131</v>
      </c>
      <c r="GZ55" s="3" t="s">
        <v>129</v>
      </c>
      <c r="HA55" s="3" t="s">
        <v>131</v>
      </c>
      <c r="HB55" s="3" t="s">
        <v>131</v>
      </c>
      <c r="HC55" s="3" t="s">
        <v>131</v>
      </c>
      <c r="HD55" s="3" t="s">
        <v>131</v>
      </c>
      <c r="HE55" s="3" t="s">
        <v>131</v>
      </c>
      <c r="HF55" s="3" t="s">
        <v>131</v>
      </c>
      <c r="HG55" s="3" t="s">
        <v>131</v>
      </c>
      <c r="HH55" s="3" t="s">
        <v>131</v>
      </c>
      <c r="HI55" s="5" t="s">
        <v>1643</v>
      </c>
      <c r="HJ55" s="13" t="s">
        <v>196</v>
      </c>
      <c r="HK55" s="3" t="s">
        <v>1643</v>
      </c>
      <c r="HL55" s="3" t="s">
        <v>200</v>
      </c>
      <c r="HM55" s="3" t="s">
        <v>201</v>
      </c>
      <c r="HN55" s="3" t="s">
        <v>1643</v>
      </c>
      <c r="HO55" s="3" t="s">
        <v>1643</v>
      </c>
      <c r="HP55" s="3" t="s">
        <v>1643</v>
      </c>
      <c r="HQ55" s="5" t="s">
        <v>1643</v>
      </c>
      <c r="HR55" s="13" t="s">
        <v>231</v>
      </c>
      <c r="HS55" s="3" t="s">
        <v>232</v>
      </c>
      <c r="HT55" s="3" t="s">
        <v>1643</v>
      </c>
      <c r="HU55" s="3" t="s">
        <v>1643</v>
      </c>
      <c r="HV55" s="3" t="s">
        <v>1643</v>
      </c>
      <c r="HW55" s="3" t="s">
        <v>1643</v>
      </c>
      <c r="HX55" s="3" t="s">
        <v>1643</v>
      </c>
      <c r="HY55" s="3" t="s">
        <v>1643</v>
      </c>
      <c r="HZ55" s="3" t="s">
        <v>1643</v>
      </c>
      <c r="IA55" s="3" t="s">
        <v>1643</v>
      </c>
      <c r="IB55" s="5" t="s">
        <v>1643</v>
      </c>
      <c r="IC55" s="13" t="s">
        <v>131</v>
      </c>
      <c r="ID55" s="3" t="s">
        <v>131</v>
      </c>
      <c r="IE55" s="3" t="s">
        <v>130</v>
      </c>
      <c r="IF55" s="3" t="s">
        <v>130</v>
      </c>
      <c r="IG55" s="3" t="s">
        <v>131</v>
      </c>
      <c r="IH55" s="3" t="s">
        <v>131</v>
      </c>
      <c r="II55" s="3" t="s">
        <v>132</v>
      </c>
      <c r="IJ55" s="3" t="s">
        <v>131</v>
      </c>
      <c r="IK55" s="3" t="s">
        <v>132</v>
      </c>
      <c r="IL55" s="3" t="s">
        <v>131</v>
      </c>
      <c r="IM55" s="3" t="s">
        <v>131</v>
      </c>
      <c r="IN55" s="3" t="s">
        <v>132</v>
      </c>
      <c r="IO55" s="3" t="s">
        <v>132</v>
      </c>
      <c r="IP55" s="3" t="s">
        <v>132</v>
      </c>
      <c r="IQ55" s="3" t="s">
        <v>132</v>
      </c>
      <c r="IR55" s="3" t="s">
        <v>129</v>
      </c>
      <c r="IS55" s="3" t="s">
        <v>131</v>
      </c>
      <c r="IT55" s="3" t="s">
        <v>131</v>
      </c>
      <c r="IU55" s="3" t="s">
        <v>131</v>
      </c>
      <c r="IV55" s="3" t="s">
        <v>129</v>
      </c>
      <c r="IW55" s="3" t="s">
        <v>131</v>
      </c>
      <c r="IX55" s="3" t="s">
        <v>132</v>
      </c>
      <c r="IY55" s="3" t="s">
        <v>131</v>
      </c>
      <c r="IZ55" s="3" t="s">
        <v>132</v>
      </c>
      <c r="JA55" s="3" t="s">
        <v>129</v>
      </c>
      <c r="JB55" s="3" t="s">
        <v>131</v>
      </c>
      <c r="JC55" s="3" t="s">
        <v>129</v>
      </c>
      <c r="JD55" s="3" t="s">
        <v>129</v>
      </c>
      <c r="JE55" s="3" t="s">
        <v>131</v>
      </c>
      <c r="JF55" s="3" t="s">
        <v>129</v>
      </c>
      <c r="JG55" s="3" t="s">
        <v>131</v>
      </c>
      <c r="JH55" s="3" t="s">
        <v>130</v>
      </c>
      <c r="JI55" s="3" t="s">
        <v>130</v>
      </c>
      <c r="JJ55" s="3" t="s">
        <v>131</v>
      </c>
      <c r="JK55" s="3" t="s">
        <v>131</v>
      </c>
      <c r="JL55" s="3" t="s">
        <v>131</v>
      </c>
      <c r="JM55" s="3" t="s">
        <v>129</v>
      </c>
      <c r="JN55" s="3" t="s">
        <v>129</v>
      </c>
      <c r="JO55" s="3" t="s">
        <v>131</v>
      </c>
      <c r="JP55" s="3" t="s">
        <v>129</v>
      </c>
      <c r="JQ55" s="3" t="s">
        <v>131</v>
      </c>
      <c r="JR55" s="3" t="s">
        <v>131</v>
      </c>
      <c r="JS55" s="3" t="s">
        <v>131</v>
      </c>
      <c r="JT55" s="3" t="s">
        <v>129</v>
      </c>
      <c r="JU55" s="3" t="s">
        <v>129</v>
      </c>
      <c r="JV55" s="3" t="s">
        <v>129</v>
      </c>
      <c r="JW55" s="3" t="s">
        <v>129</v>
      </c>
      <c r="JX55" s="3" t="s">
        <v>129</v>
      </c>
      <c r="JY55" s="3" t="s">
        <v>129</v>
      </c>
      <c r="JZ55" s="3" t="s">
        <v>129</v>
      </c>
      <c r="KA55" s="3" t="s">
        <v>129</v>
      </c>
      <c r="KB55" s="3" t="s">
        <v>132</v>
      </c>
      <c r="KC55" s="3" t="s">
        <v>132</v>
      </c>
      <c r="KD55" s="3" t="s">
        <v>132</v>
      </c>
      <c r="KE55" s="3" t="s">
        <v>132</v>
      </c>
      <c r="KF55" s="3" t="s">
        <v>131</v>
      </c>
      <c r="KG55" s="3" t="s">
        <v>131</v>
      </c>
      <c r="KH55" s="3" t="s">
        <v>131</v>
      </c>
      <c r="KI55" s="3" t="s">
        <v>131</v>
      </c>
      <c r="KJ55" s="3" t="s">
        <v>131</v>
      </c>
      <c r="KK55" s="3" t="s">
        <v>131</v>
      </c>
      <c r="KL55" s="3" t="s">
        <v>131</v>
      </c>
      <c r="KM55" s="3" t="s">
        <v>131</v>
      </c>
      <c r="KN55" s="3" t="s">
        <v>131</v>
      </c>
      <c r="KO55" s="5" t="s">
        <v>1643</v>
      </c>
      <c r="KP55" s="8" t="s">
        <v>353</v>
      </c>
      <c r="KQ55" s="3" t="s">
        <v>1643</v>
      </c>
      <c r="KR55" s="3" t="s">
        <v>355</v>
      </c>
      <c r="KS55" s="3" t="s">
        <v>1643</v>
      </c>
      <c r="KT55" s="3" t="s">
        <v>1643</v>
      </c>
      <c r="KU55" s="3" t="s">
        <v>111</v>
      </c>
      <c r="KV55" s="20" t="s">
        <v>1643</v>
      </c>
      <c r="KW55" s="13" t="s">
        <v>245</v>
      </c>
      <c r="KX55" s="3" t="s">
        <v>1643</v>
      </c>
      <c r="KY55" s="3" t="s">
        <v>1643</v>
      </c>
      <c r="KZ55" s="3" t="s">
        <v>245</v>
      </c>
      <c r="LA55" s="3" t="s">
        <v>1643</v>
      </c>
      <c r="LB55" s="3" t="s">
        <v>1643</v>
      </c>
      <c r="LC55" s="3" t="s">
        <v>110</v>
      </c>
      <c r="LD55" s="3" t="s">
        <v>111</v>
      </c>
      <c r="LE55" s="3" t="s">
        <v>1643</v>
      </c>
      <c r="LF55" s="3" t="s">
        <v>110</v>
      </c>
      <c r="LG55" s="3" t="s">
        <v>1643</v>
      </c>
      <c r="LH55" s="3" t="s">
        <v>111</v>
      </c>
      <c r="LI55" s="3" t="s">
        <v>1643</v>
      </c>
      <c r="LJ55" s="3" t="s">
        <v>110</v>
      </c>
      <c r="LK55" s="3" t="s">
        <v>111</v>
      </c>
      <c r="LL55" s="3" t="s">
        <v>1643</v>
      </c>
      <c r="LM55" s="3" t="s">
        <v>111</v>
      </c>
      <c r="LN55" s="3" t="s">
        <v>1643</v>
      </c>
      <c r="LO55" s="3" t="s">
        <v>1643</v>
      </c>
      <c r="LP55" s="3" t="s">
        <v>1643</v>
      </c>
      <c r="LQ55" s="3" t="s">
        <v>1643</v>
      </c>
      <c r="LR55" s="3" t="s">
        <v>1643</v>
      </c>
      <c r="LS55" s="3" t="s">
        <v>1643</v>
      </c>
      <c r="LT55" s="3" t="s">
        <v>1643</v>
      </c>
      <c r="LU55" s="3" t="s">
        <v>1643</v>
      </c>
      <c r="LV55" s="3" t="s">
        <v>1643</v>
      </c>
      <c r="LW55" s="3" t="s">
        <v>1643</v>
      </c>
      <c r="LX55" s="3" t="s">
        <v>1643</v>
      </c>
      <c r="LY55" s="3" t="s">
        <v>1643</v>
      </c>
      <c r="LZ55" s="3" t="s">
        <v>1643</v>
      </c>
      <c r="MA55" s="3" t="s">
        <v>1643</v>
      </c>
      <c r="MB55" s="3" t="s">
        <v>1643</v>
      </c>
      <c r="MC55" s="3" t="s">
        <v>1643</v>
      </c>
      <c r="MD55" s="3" t="s">
        <v>1643</v>
      </c>
      <c r="ME55" s="3" t="s">
        <v>1643</v>
      </c>
      <c r="MF55" s="20" t="s">
        <v>1643</v>
      </c>
      <c r="MG55" s="13"/>
      <c r="MH55" s="3"/>
      <c r="MI55" s="5"/>
      <c r="MJ55" s="18" t="s">
        <v>1643</v>
      </c>
      <c r="MK55" s="13" t="s">
        <v>1643</v>
      </c>
      <c r="ML55" s="3" t="s">
        <v>1643</v>
      </c>
      <c r="MM55" s="3" t="s">
        <v>1643</v>
      </c>
      <c r="MN55" s="3" t="s">
        <v>1643</v>
      </c>
      <c r="MO55" s="3" t="s">
        <v>1643</v>
      </c>
      <c r="MP55" s="3" t="s">
        <v>1643</v>
      </c>
      <c r="MQ55" s="3" t="s">
        <v>1643</v>
      </c>
      <c r="MR55" s="3" t="s">
        <v>1643</v>
      </c>
      <c r="MS55" s="3" t="s">
        <v>1643</v>
      </c>
      <c r="MT55" s="5" t="s">
        <v>1643</v>
      </c>
      <c r="MU55" s="8" t="s">
        <v>1643</v>
      </c>
      <c r="MV55" s="3" t="s">
        <v>1643</v>
      </c>
      <c r="MW55" s="3" t="s">
        <v>1643</v>
      </c>
      <c r="MX55" s="3" t="s">
        <v>1643</v>
      </c>
      <c r="MY55" s="20" t="s">
        <v>1643</v>
      </c>
      <c r="MZ55" s="13" t="s">
        <v>1643</v>
      </c>
      <c r="NA55" s="5" t="s">
        <v>1643</v>
      </c>
      <c r="NB55" s="13" t="s">
        <v>1643</v>
      </c>
      <c r="NC55" s="5" t="s">
        <v>1643</v>
      </c>
      <c r="ND55" s="13" t="s">
        <v>1643</v>
      </c>
      <c r="NE55" s="3" t="s">
        <v>1643</v>
      </c>
      <c r="NF55" s="3" t="s">
        <v>1643</v>
      </c>
      <c r="NG55" s="3" t="s">
        <v>1643</v>
      </c>
      <c r="NH55" s="3" t="s">
        <v>1643</v>
      </c>
      <c r="NI55" s="5" t="s">
        <v>1643</v>
      </c>
      <c r="NJ55" s="13" t="s">
        <v>1643</v>
      </c>
      <c r="NK55" s="3"/>
      <c r="NL55" s="3" t="s">
        <v>1643</v>
      </c>
      <c r="NM55" s="3" t="s">
        <v>1643</v>
      </c>
      <c r="NN55" s="3" t="s">
        <v>1643</v>
      </c>
      <c r="NO55" s="3" t="s">
        <v>1643</v>
      </c>
      <c r="NP55" s="3" t="s">
        <v>1643</v>
      </c>
      <c r="NQ55" s="5" t="s">
        <v>1643</v>
      </c>
      <c r="NR55" s="8" t="s">
        <v>1643</v>
      </c>
      <c r="NS55" s="8" t="s">
        <v>1643</v>
      </c>
      <c r="NT55" s="3" t="s">
        <v>1643</v>
      </c>
      <c r="NU55" s="3" t="s">
        <v>1643</v>
      </c>
      <c r="NV55" s="3" t="s">
        <v>1643</v>
      </c>
      <c r="NW55" s="3" t="s">
        <v>1643</v>
      </c>
      <c r="NX55" s="5" t="s">
        <v>1643</v>
      </c>
      <c r="NY55" s="13" t="s">
        <v>1643</v>
      </c>
      <c r="NZ55" s="8" t="s">
        <v>1643</v>
      </c>
      <c r="OA55" s="3" t="s">
        <v>1643</v>
      </c>
      <c r="OB55" s="3" t="s">
        <v>1643</v>
      </c>
      <c r="OC55" s="3" t="s">
        <v>1643</v>
      </c>
      <c r="OD55" s="3" t="s">
        <v>1643</v>
      </c>
      <c r="OE55" s="5" t="s">
        <v>1643</v>
      </c>
      <c r="OF55" s="13" t="s">
        <v>1643</v>
      </c>
      <c r="OG55" s="8" t="s">
        <v>1643</v>
      </c>
      <c r="OH55" s="3" t="s">
        <v>1643</v>
      </c>
      <c r="OI55" s="3" t="s">
        <v>1643</v>
      </c>
      <c r="OJ55" s="3" t="s">
        <v>1643</v>
      </c>
      <c r="OK55" s="3" t="s">
        <v>1643</v>
      </c>
      <c r="OL55" s="20" t="s">
        <v>1643</v>
      </c>
      <c r="OM55" s="13" t="s">
        <v>1643</v>
      </c>
      <c r="ON55" s="3" t="s">
        <v>1643</v>
      </c>
      <c r="OO55" s="3" t="s">
        <v>1643</v>
      </c>
      <c r="OP55" s="3" t="s">
        <v>1643</v>
      </c>
      <c r="OQ55" s="3" t="s">
        <v>1643</v>
      </c>
      <c r="OR55" s="3" t="s">
        <v>1643</v>
      </c>
      <c r="OS55" s="3" t="s">
        <v>1643</v>
      </c>
      <c r="OT55" s="3" t="s">
        <v>1643</v>
      </c>
      <c r="OU55" s="20" t="s">
        <v>1643</v>
      </c>
      <c r="OV55" s="13" t="s">
        <v>1643</v>
      </c>
      <c r="OW55" s="3"/>
      <c r="OX55" s="3" t="s">
        <v>1643</v>
      </c>
      <c r="OY55" s="3" t="s">
        <v>1643</v>
      </c>
      <c r="OZ55" s="3" t="s">
        <v>1643</v>
      </c>
      <c r="PA55" s="5" t="s">
        <v>1643</v>
      </c>
      <c r="PB55" s="8" t="s">
        <v>1643</v>
      </c>
      <c r="PC55" s="8" t="s">
        <v>1643</v>
      </c>
      <c r="PD55" s="3" t="s">
        <v>1643</v>
      </c>
      <c r="PE55" s="3" t="s">
        <v>1643</v>
      </c>
      <c r="PF55" s="5" t="s">
        <v>1643</v>
      </c>
      <c r="PG55" s="13" t="s">
        <v>1643</v>
      </c>
      <c r="PH55" s="3" t="s">
        <v>1643</v>
      </c>
      <c r="PI55" s="3" t="s">
        <v>1643</v>
      </c>
      <c r="PJ55" s="3" t="s">
        <v>1643</v>
      </c>
      <c r="PK55" s="3" t="s">
        <v>1643</v>
      </c>
      <c r="PL55" s="3" t="s">
        <v>1643</v>
      </c>
      <c r="PM55" s="3" t="s">
        <v>1643</v>
      </c>
      <c r="PN55" s="3" t="s">
        <v>1643</v>
      </c>
      <c r="PO55" s="20" t="s">
        <v>1643</v>
      </c>
      <c r="PP55" s="13" t="s">
        <v>1643</v>
      </c>
      <c r="PQ55" s="3" t="s">
        <v>1643</v>
      </c>
      <c r="PR55" s="3" t="s">
        <v>1643</v>
      </c>
      <c r="PS55" s="3" t="s">
        <v>1643</v>
      </c>
      <c r="PT55" s="3" t="s">
        <v>1643</v>
      </c>
      <c r="PU55" s="5" t="s">
        <v>1643</v>
      </c>
      <c r="PV55" s="13" t="s">
        <v>1643</v>
      </c>
      <c r="PW55" s="3" t="s">
        <v>1643</v>
      </c>
      <c r="PX55" s="3" t="s">
        <v>1643</v>
      </c>
      <c r="PY55" s="3" t="s">
        <v>1643</v>
      </c>
      <c r="PZ55" s="5" t="s">
        <v>1643</v>
      </c>
      <c r="QA55" s="13" t="s">
        <v>1643</v>
      </c>
      <c r="QB55" s="3" t="s">
        <v>1643</v>
      </c>
      <c r="QC55" s="3" t="s">
        <v>1643</v>
      </c>
      <c r="QD55" s="3" t="s">
        <v>1643</v>
      </c>
      <c r="QE55" s="3" t="s">
        <v>1643</v>
      </c>
      <c r="QF55" s="3" t="s">
        <v>1643</v>
      </c>
      <c r="QG55" s="3" t="s">
        <v>1643</v>
      </c>
      <c r="QH55" s="3" t="s">
        <v>1643</v>
      </c>
      <c r="QI55" s="5" t="s">
        <v>1643</v>
      </c>
      <c r="QJ55" s="13" t="s">
        <v>1643</v>
      </c>
      <c r="QK55" s="3" t="s">
        <v>1643</v>
      </c>
      <c r="QL55" s="3" t="s">
        <v>1643</v>
      </c>
      <c r="QM55" s="3" t="s">
        <v>1643</v>
      </c>
      <c r="QN55" s="3" t="s">
        <v>1643</v>
      </c>
      <c r="QO55" s="3" t="s">
        <v>1643</v>
      </c>
      <c r="QP55" s="20" t="s">
        <v>1643</v>
      </c>
      <c r="QQ55" s="13" t="s">
        <v>1643</v>
      </c>
      <c r="QR55" s="3" t="s">
        <v>1643</v>
      </c>
      <c r="QS55" s="3" t="s">
        <v>1643</v>
      </c>
      <c r="QT55" s="3" t="s">
        <v>1643</v>
      </c>
      <c r="QU55" s="20" t="s">
        <v>1643</v>
      </c>
      <c r="QV55" s="16" t="s">
        <v>1643</v>
      </c>
      <c r="QW55" s="13" t="s">
        <v>1643</v>
      </c>
      <c r="QX55" s="3" t="s">
        <v>1643</v>
      </c>
      <c r="QY55" s="3" t="s">
        <v>1643</v>
      </c>
      <c r="QZ55" s="3" t="s">
        <v>1643</v>
      </c>
      <c r="RA55" s="3" t="s">
        <v>1643</v>
      </c>
      <c r="RB55" s="3" t="s">
        <v>1643</v>
      </c>
      <c r="RC55" s="3" t="s">
        <v>1643</v>
      </c>
      <c r="RD55" s="3" t="s">
        <v>1643</v>
      </c>
      <c r="RE55" s="3" t="s">
        <v>1643</v>
      </c>
      <c r="RF55" s="3" t="s">
        <v>1643</v>
      </c>
      <c r="RG55" s="3" t="s">
        <v>1643</v>
      </c>
      <c r="RH55" s="3" t="s">
        <v>1643</v>
      </c>
      <c r="RI55" s="3" t="s">
        <v>1643</v>
      </c>
      <c r="RJ55" s="3" t="s">
        <v>1643</v>
      </c>
      <c r="RK55" s="3" t="s">
        <v>1643</v>
      </c>
      <c r="RL55" s="3" t="s">
        <v>1643</v>
      </c>
      <c r="RM55" s="3" t="s">
        <v>1643</v>
      </c>
      <c r="RN55" s="3" t="s">
        <v>1643</v>
      </c>
      <c r="RO55" s="3" t="s">
        <v>1643</v>
      </c>
      <c r="RP55" s="3" t="s">
        <v>1643</v>
      </c>
      <c r="RQ55" s="3" t="s">
        <v>1643</v>
      </c>
      <c r="RR55" s="3" t="s">
        <v>1643</v>
      </c>
      <c r="RS55" s="3" t="s">
        <v>1643</v>
      </c>
      <c r="RT55" s="3" t="s">
        <v>1643</v>
      </c>
      <c r="RU55" s="3" t="s">
        <v>1643</v>
      </c>
      <c r="RV55" s="3" t="s">
        <v>1643</v>
      </c>
      <c r="RW55" s="3" t="s">
        <v>1643</v>
      </c>
      <c r="RX55" s="3" t="s">
        <v>1643</v>
      </c>
      <c r="RY55" s="3" t="s">
        <v>1643</v>
      </c>
      <c r="RZ55" s="3" t="s">
        <v>1643</v>
      </c>
      <c r="SA55" s="3" t="s">
        <v>1643</v>
      </c>
      <c r="SB55" s="3" t="s">
        <v>1643</v>
      </c>
      <c r="SC55" s="3" t="s">
        <v>1643</v>
      </c>
      <c r="SD55" s="3" t="s">
        <v>1643</v>
      </c>
      <c r="SE55" s="3" t="s">
        <v>1643</v>
      </c>
      <c r="SF55" s="3" t="s">
        <v>1643</v>
      </c>
      <c r="SG55" s="3" t="s">
        <v>1643</v>
      </c>
      <c r="SH55" s="3" t="s">
        <v>1643</v>
      </c>
      <c r="SI55" s="3" t="s">
        <v>1643</v>
      </c>
      <c r="SJ55" s="3" t="s">
        <v>1643</v>
      </c>
      <c r="SK55" s="3" t="s">
        <v>1643</v>
      </c>
      <c r="SL55" s="3" t="s">
        <v>1643</v>
      </c>
      <c r="SM55" s="3" t="s">
        <v>1643</v>
      </c>
      <c r="SN55" s="3" t="s">
        <v>1643</v>
      </c>
      <c r="SO55" s="3" t="s">
        <v>1643</v>
      </c>
      <c r="SP55" s="20" t="s">
        <v>1643</v>
      </c>
      <c r="SQ55" s="13" t="s">
        <v>1643</v>
      </c>
      <c r="SR55" s="3" t="s">
        <v>1643</v>
      </c>
      <c r="SS55" s="3" t="s">
        <v>1643</v>
      </c>
      <c r="ST55" s="3" t="s">
        <v>1643</v>
      </c>
      <c r="SU55" s="3" t="s">
        <v>1643</v>
      </c>
      <c r="SV55" s="3" t="s">
        <v>1643</v>
      </c>
      <c r="SW55" s="3" t="s">
        <v>1643</v>
      </c>
      <c r="SX55" s="20" t="s">
        <v>1643</v>
      </c>
      <c r="SY55" s="13" t="s">
        <v>1643</v>
      </c>
      <c r="SZ55" s="3" t="s">
        <v>1643</v>
      </c>
      <c r="TA55" s="3" t="s">
        <v>1643</v>
      </c>
      <c r="TB55" s="3" t="s">
        <v>1643</v>
      </c>
      <c r="TC55" s="3" t="s">
        <v>1643</v>
      </c>
      <c r="TD55" s="3" t="s">
        <v>1643</v>
      </c>
      <c r="TE55" s="20" t="s">
        <v>1643</v>
      </c>
      <c r="TF55" s="13" t="s">
        <v>1643</v>
      </c>
      <c r="TG55" s="3" t="s">
        <v>1643</v>
      </c>
      <c r="TH55" s="3" t="s">
        <v>1643</v>
      </c>
      <c r="TI55" s="3" t="s">
        <v>1643</v>
      </c>
      <c r="TJ55" s="3" t="s">
        <v>1643</v>
      </c>
      <c r="TK55" s="3" t="s">
        <v>1643</v>
      </c>
      <c r="TL55" s="3" t="s">
        <v>1643</v>
      </c>
      <c r="TM55" s="3" t="s">
        <v>1643</v>
      </c>
      <c r="TN55" s="3" t="s">
        <v>1643</v>
      </c>
      <c r="TO55" s="3" t="s">
        <v>1643</v>
      </c>
      <c r="TP55" s="3" t="s">
        <v>1643</v>
      </c>
      <c r="TQ55" s="20" t="s">
        <v>1643</v>
      </c>
      <c r="TR55" s="13" t="s">
        <v>1643</v>
      </c>
      <c r="TS55" s="3" t="s">
        <v>1643</v>
      </c>
      <c r="TT55" s="5" t="s">
        <v>1643</v>
      </c>
      <c r="TU55" s="13" t="s">
        <v>1643</v>
      </c>
      <c r="TV55" s="3" t="s">
        <v>1643</v>
      </c>
      <c r="TW55" s="3" t="s">
        <v>1643</v>
      </c>
      <c r="TX55" s="3" t="s">
        <v>1643</v>
      </c>
      <c r="TY55" s="3" t="s">
        <v>1643</v>
      </c>
      <c r="TZ55" s="3" t="s">
        <v>1643</v>
      </c>
      <c r="UA55" s="3" t="s">
        <v>1643</v>
      </c>
      <c r="UB55" s="3" t="s">
        <v>1643</v>
      </c>
      <c r="UC55" s="3" t="s">
        <v>1643</v>
      </c>
      <c r="UD55" s="3" t="s">
        <v>1643</v>
      </c>
      <c r="UE55" s="3" t="s">
        <v>1643</v>
      </c>
      <c r="UF55" s="3" t="s">
        <v>1643</v>
      </c>
      <c r="UG55" s="3" t="s">
        <v>1643</v>
      </c>
      <c r="UH55" s="3" t="s">
        <v>1643</v>
      </c>
      <c r="UI55" s="3" t="s">
        <v>1643</v>
      </c>
      <c r="UJ55" s="5" t="s">
        <v>1643</v>
      </c>
      <c r="UK55" s="13" t="s">
        <v>1643</v>
      </c>
      <c r="UL55" s="3" t="s">
        <v>1643</v>
      </c>
      <c r="UM55" s="3" t="s">
        <v>1643</v>
      </c>
      <c r="UN55" s="3" t="s">
        <v>1643</v>
      </c>
      <c r="UO55" s="3" t="s">
        <v>1643</v>
      </c>
      <c r="UP55" s="3" t="s">
        <v>1643</v>
      </c>
      <c r="UQ55" s="3" t="s">
        <v>1643</v>
      </c>
      <c r="UR55" s="5" t="s">
        <v>1643</v>
      </c>
      <c r="US55" s="13" t="s">
        <v>1643</v>
      </c>
      <c r="UT55" s="3" t="s">
        <v>1643</v>
      </c>
      <c r="UU55" s="3" t="s">
        <v>1643</v>
      </c>
      <c r="UV55" s="3" t="s">
        <v>1643</v>
      </c>
      <c r="UW55" s="3" t="s">
        <v>1643</v>
      </c>
      <c r="UX55" s="3" t="s">
        <v>1643</v>
      </c>
      <c r="UY55" s="3" t="s">
        <v>1643</v>
      </c>
      <c r="UZ55" s="5" t="s">
        <v>1643</v>
      </c>
      <c r="VA55" s="13" t="s">
        <v>1643</v>
      </c>
      <c r="VB55" s="3" t="s">
        <v>1643</v>
      </c>
      <c r="VC55" s="3" t="s">
        <v>1643</v>
      </c>
      <c r="VD55" s="3" t="s">
        <v>1643</v>
      </c>
      <c r="VE55" s="3" t="s">
        <v>1643</v>
      </c>
      <c r="VF55" s="3" t="s">
        <v>1643</v>
      </c>
      <c r="VG55" s="3" t="s">
        <v>1643</v>
      </c>
      <c r="VH55" s="3" t="s">
        <v>1643</v>
      </c>
      <c r="VI55" s="3" t="s">
        <v>1643</v>
      </c>
      <c r="VJ55" s="3" t="s">
        <v>1643</v>
      </c>
      <c r="VK55" s="3" t="s">
        <v>1643</v>
      </c>
      <c r="VL55" s="3" t="s">
        <v>1643</v>
      </c>
      <c r="VM55" s="3" t="s">
        <v>1643</v>
      </c>
      <c r="VN55" s="3" t="s">
        <v>1643</v>
      </c>
      <c r="VO55" s="3" t="s">
        <v>1643</v>
      </c>
      <c r="VP55" s="3" t="s">
        <v>1643</v>
      </c>
      <c r="VQ55" s="3" t="s">
        <v>1643</v>
      </c>
      <c r="VR55" s="3" t="s">
        <v>1643</v>
      </c>
      <c r="VS55" s="3" t="s">
        <v>1643</v>
      </c>
      <c r="VT55" s="3" t="s">
        <v>1643</v>
      </c>
      <c r="VU55" s="3" t="s">
        <v>1643</v>
      </c>
      <c r="VV55" s="3" t="s">
        <v>1643</v>
      </c>
      <c r="VW55" s="3" t="s">
        <v>1643</v>
      </c>
      <c r="VX55" s="3" t="s">
        <v>1643</v>
      </c>
      <c r="VY55" s="3" t="s">
        <v>1643</v>
      </c>
      <c r="VZ55" s="3" t="s">
        <v>1643</v>
      </c>
      <c r="WA55" s="3" t="s">
        <v>1643</v>
      </c>
      <c r="WB55" s="3" t="s">
        <v>1643</v>
      </c>
      <c r="WC55" s="3" t="s">
        <v>1643</v>
      </c>
      <c r="WD55" s="3" t="s">
        <v>1643</v>
      </c>
      <c r="WE55" s="3" t="s">
        <v>1643</v>
      </c>
      <c r="WF55" s="3" t="s">
        <v>1643</v>
      </c>
      <c r="WG55" s="3" t="s">
        <v>1643</v>
      </c>
      <c r="WH55" s="3" t="s">
        <v>1643</v>
      </c>
      <c r="WI55" s="3" t="s">
        <v>1643</v>
      </c>
      <c r="WJ55" s="3" t="s">
        <v>1643</v>
      </c>
      <c r="WK55" s="3" t="s">
        <v>1643</v>
      </c>
      <c r="WL55" s="3" t="s">
        <v>1643</v>
      </c>
      <c r="WM55" s="3" t="s">
        <v>1643</v>
      </c>
      <c r="WN55" s="3" t="s">
        <v>1643</v>
      </c>
      <c r="WO55" s="3" t="s">
        <v>1643</v>
      </c>
      <c r="WP55" s="3" t="s">
        <v>1643</v>
      </c>
      <c r="WQ55" s="3" t="s">
        <v>1643</v>
      </c>
      <c r="WR55" s="3" t="s">
        <v>1643</v>
      </c>
      <c r="WS55" s="3" t="s">
        <v>1643</v>
      </c>
      <c r="WT55" s="3" t="s">
        <v>1643</v>
      </c>
      <c r="WU55" s="3" t="s">
        <v>1643</v>
      </c>
      <c r="WV55" s="3" t="s">
        <v>1643</v>
      </c>
      <c r="WW55" s="3" t="s">
        <v>1643</v>
      </c>
      <c r="WX55" s="3" t="s">
        <v>1643</v>
      </c>
      <c r="WY55" s="3" t="s">
        <v>1643</v>
      </c>
      <c r="WZ55" s="3" t="s">
        <v>1643</v>
      </c>
      <c r="XA55" s="3" t="s">
        <v>1643</v>
      </c>
      <c r="XB55" s="3" t="s">
        <v>1643</v>
      </c>
      <c r="XC55" s="3" t="s">
        <v>1643</v>
      </c>
      <c r="XD55" s="3" t="s">
        <v>1643</v>
      </c>
      <c r="XE55" s="3" t="s">
        <v>1643</v>
      </c>
      <c r="XF55" s="3" t="s">
        <v>1643</v>
      </c>
      <c r="XG55" s="3" t="s">
        <v>1643</v>
      </c>
      <c r="XH55" s="3" t="s">
        <v>1643</v>
      </c>
      <c r="XI55" s="3" t="s">
        <v>1643</v>
      </c>
      <c r="XJ55" s="3" t="s">
        <v>1643</v>
      </c>
      <c r="XK55" s="3" t="s">
        <v>1643</v>
      </c>
      <c r="XL55" s="3" t="s">
        <v>1643</v>
      </c>
      <c r="XM55" s="5" t="s">
        <v>1643</v>
      </c>
      <c r="XN55" s="13" t="s">
        <v>1643</v>
      </c>
      <c r="XO55" s="3" t="s">
        <v>1643</v>
      </c>
      <c r="XP55" s="3" t="s">
        <v>1643</v>
      </c>
      <c r="XQ55" s="3" t="s">
        <v>1643</v>
      </c>
      <c r="XR55" s="3" t="s">
        <v>1643</v>
      </c>
      <c r="XS55" s="3" t="s">
        <v>1643</v>
      </c>
      <c r="XT55" s="5" t="s">
        <v>1643</v>
      </c>
      <c r="XU55" s="13" t="s">
        <v>1643</v>
      </c>
      <c r="XV55" s="3" t="s">
        <v>1643</v>
      </c>
      <c r="XW55" s="3" t="s">
        <v>1643</v>
      </c>
      <c r="XX55" s="3" t="s">
        <v>1643</v>
      </c>
      <c r="XY55" s="3" t="s">
        <v>1643</v>
      </c>
      <c r="XZ55" s="3" t="s">
        <v>1643</v>
      </c>
      <c r="YA55" s="3" t="s">
        <v>1643</v>
      </c>
      <c r="YB55" s="3" t="s">
        <v>1643</v>
      </c>
      <c r="YC55" s="3" t="s">
        <v>1643</v>
      </c>
      <c r="YD55" s="3" t="s">
        <v>1643</v>
      </c>
      <c r="YE55" s="3" t="s">
        <v>1643</v>
      </c>
      <c r="YF55" s="3" t="s">
        <v>1643</v>
      </c>
      <c r="YG55" s="3" t="s">
        <v>1643</v>
      </c>
      <c r="YH55" s="3" t="s">
        <v>1643</v>
      </c>
      <c r="YI55" s="3" t="s">
        <v>1643</v>
      </c>
      <c r="YJ55" s="3" t="s">
        <v>1643</v>
      </c>
      <c r="YK55" s="3" t="s">
        <v>1643</v>
      </c>
      <c r="YL55" s="3" t="s">
        <v>1643</v>
      </c>
      <c r="YM55" s="3" t="s">
        <v>1643</v>
      </c>
      <c r="YN55" s="3" t="s">
        <v>1643</v>
      </c>
      <c r="YO55" s="3" t="s">
        <v>1643</v>
      </c>
      <c r="YP55" s="3" t="s">
        <v>1643</v>
      </c>
      <c r="YQ55" s="3" t="s">
        <v>1643</v>
      </c>
      <c r="YR55" s="3" t="s">
        <v>1643</v>
      </c>
      <c r="YS55" s="3" t="s">
        <v>1643</v>
      </c>
      <c r="YT55" s="3" t="s">
        <v>1643</v>
      </c>
      <c r="YU55" s="3" t="s">
        <v>1643</v>
      </c>
      <c r="YV55" s="3" t="s">
        <v>1643</v>
      </c>
      <c r="YW55" s="3" t="s">
        <v>1643</v>
      </c>
      <c r="YX55" s="3" t="s">
        <v>1643</v>
      </c>
      <c r="YY55" s="3" t="s">
        <v>1643</v>
      </c>
      <c r="YZ55" s="3" t="s">
        <v>1643</v>
      </c>
      <c r="ZA55" s="3" t="s">
        <v>1643</v>
      </c>
      <c r="ZB55" s="3" t="s">
        <v>1643</v>
      </c>
      <c r="ZC55" s="3" t="s">
        <v>1643</v>
      </c>
      <c r="ZD55" s="5" t="s">
        <v>1643</v>
      </c>
      <c r="ZE55" s="13"/>
      <c r="ZF55" s="3"/>
      <c r="ZG55" s="5"/>
      <c r="ZH55" s="18" t="s">
        <v>1643</v>
      </c>
      <c r="ZI55" s="13" t="s">
        <v>1643</v>
      </c>
      <c r="ZJ55" s="3" t="s">
        <v>1643</v>
      </c>
      <c r="ZK55" s="3" t="s">
        <v>1643</v>
      </c>
      <c r="ZL55" s="3" t="s">
        <v>1643</v>
      </c>
      <c r="ZM55" s="3" t="s">
        <v>1643</v>
      </c>
      <c r="ZN55" s="3" t="s">
        <v>1643</v>
      </c>
      <c r="ZO55" s="3" t="s">
        <v>1643</v>
      </c>
      <c r="ZP55" s="3" t="s">
        <v>1643</v>
      </c>
      <c r="ZQ55" s="3" t="s">
        <v>1643</v>
      </c>
      <c r="ZR55" s="5" t="s">
        <v>1643</v>
      </c>
      <c r="ZS55" s="13" t="s">
        <v>1643</v>
      </c>
      <c r="ZT55" s="3" t="s">
        <v>1643</v>
      </c>
      <c r="ZU55" s="3" t="s">
        <v>1643</v>
      </c>
      <c r="ZV55" s="3" t="s">
        <v>1643</v>
      </c>
      <c r="ZW55" s="3" t="s">
        <v>1643</v>
      </c>
      <c r="ZX55" s="3" t="s">
        <v>1643</v>
      </c>
      <c r="ZY55" s="3" t="s">
        <v>1643</v>
      </c>
      <c r="ZZ55" s="3" t="s">
        <v>1643</v>
      </c>
      <c r="AAA55" s="5" t="s">
        <v>1643</v>
      </c>
      <c r="AAB55" s="13" t="s">
        <v>1643</v>
      </c>
      <c r="AAC55" s="5" t="s">
        <v>1643</v>
      </c>
      <c r="AAD55" s="13" t="s">
        <v>1643</v>
      </c>
      <c r="AAE55" s="3" t="s">
        <v>1643</v>
      </c>
      <c r="AAF55" s="3" t="s">
        <v>1643</v>
      </c>
      <c r="AAG55" s="3" t="s">
        <v>1643</v>
      </c>
      <c r="AAH55" s="3" t="s">
        <v>1643</v>
      </c>
      <c r="AAI55" s="3" t="s">
        <v>1643</v>
      </c>
      <c r="AAJ55" s="5" t="s">
        <v>1643</v>
      </c>
      <c r="AAK55" s="13" t="s">
        <v>1643</v>
      </c>
      <c r="AAL55" s="13" t="s">
        <v>1643</v>
      </c>
      <c r="AAM55" s="3" t="s">
        <v>1643</v>
      </c>
      <c r="AAN55" s="3" t="s">
        <v>1643</v>
      </c>
      <c r="AAO55" s="3" t="s">
        <v>1643</v>
      </c>
      <c r="AAP55" s="3" t="s">
        <v>1643</v>
      </c>
      <c r="AAQ55" s="20"/>
      <c r="AAR55" s="5" t="s">
        <v>1643</v>
      </c>
      <c r="AAS55" s="13" t="s">
        <v>1643</v>
      </c>
      <c r="AAT55" s="3" t="s">
        <v>1643</v>
      </c>
      <c r="AAU55" s="3" t="s">
        <v>1643</v>
      </c>
      <c r="AAV55" s="3" t="s">
        <v>1643</v>
      </c>
      <c r="AAW55" s="3" t="s">
        <v>1643</v>
      </c>
      <c r="AAX55" s="3" t="s">
        <v>1643</v>
      </c>
      <c r="AAY55" s="5" t="s">
        <v>1643</v>
      </c>
      <c r="AAZ55" s="13" t="s">
        <v>1643</v>
      </c>
      <c r="ABA55" s="3" t="s">
        <v>1643</v>
      </c>
      <c r="ABB55" s="3" t="s">
        <v>1643</v>
      </c>
      <c r="ABC55" s="3" t="s">
        <v>1643</v>
      </c>
      <c r="ABD55" s="3" t="s">
        <v>1643</v>
      </c>
      <c r="ABE55" s="3" t="s">
        <v>1643</v>
      </c>
      <c r="ABF55" s="5" t="s">
        <v>1643</v>
      </c>
      <c r="ABG55" s="13" t="s">
        <v>1643</v>
      </c>
      <c r="ABH55" s="3" t="s">
        <v>1643</v>
      </c>
      <c r="ABI55" s="3" t="s">
        <v>1643</v>
      </c>
      <c r="ABJ55" s="3" t="s">
        <v>1643</v>
      </c>
      <c r="ABK55" s="3" t="s">
        <v>1643</v>
      </c>
      <c r="ABL55" s="3" t="s">
        <v>1643</v>
      </c>
      <c r="ABM55" s="5" t="s">
        <v>1643</v>
      </c>
      <c r="ABN55" s="13" t="s">
        <v>1643</v>
      </c>
      <c r="ABO55" s="3" t="s">
        <v>1643</v>
      </c>
      <c r="ABP55" s="3" t="s">
        <v>1643</v>
      </c>
      <c r="ABQ55" s="3" t="s">
        <v>1643</v>
      </c>
      <c r="ABR55" s="3" t="s">
        <v>1643</v>
      </c>
      <c r="ABS55" s="3" t="s">
        <v>1643</v>
      </c>
      <c r="ABT55" s="3" t="s">
        <v>1643</v>
      </c>
      <c r="ABU55" s="3" t="s">
        <v>1643</v>
      </c>
      <c r="ABV55" s="5" t="s">
        <v>1643</v>
      </c>
      <c r="ABW55" s="13" t="s">
        <v>1643</v>
      </c>
      <c r="ABX55" s="3" t="s">
        <v>1643</v>
      </c>
      <c r="ABY55" s="3" t="s">
        <v>1643</v>
      </c>
      <c r="ABZ55" s="3" t="s">
        <v>1643</v>
      </c>
      <c r="ACA55" s="3" t="s">
        <v>1643</v>
      </c>
      <c r="ACB55" s="5" t="s">
        <v>1643</v>
      </c>
      <c r="ACC55" s="13" t="s">
        <v>1643</v>
      </c>
      <c r="ACD55" s="3" t="s">
        <v>1643</v>
      </c>
      <c r="ACE55" s="3" t="s">
        <v>1643</v>
      </c>
      <c r="ACF55" s="3" t="s">
        <v>1643</v>
      </c>
      <c r="ACG55" s="5"/>
      <c r="ACH55" s="13" t="s">
        <v>1643</v>
      </c>
      <c r="ACI55" s="3" t="s">
        <v>1643</v>
      </c>
      <c r="ACJ55" s="3" t="s">
        <v>1643</v>
      </c>
      <c r="ACK55" s="3" t="s">
        <v>1643</v>
      </c>
      <c r="ACL55" s="5" t="s">
        <v>1643</v>
      </c>
      <c r="ACM55" s="13" t="s">
        <v>1643</v>
      </c>
      <c r="ACN55" s="3" t="s">
        <v>1643</v>
      </c>
      <c r="ACO55" s="3" t="s">
        <v>1643</v>
      </c>
      <c r="ACP55" s="3" t="s">
        <v>1643</v>
      </c>
      <c r="ACQ55" s="3" t="s">
        <v>1643</v>
      </c>
      <c r="ACR55" s="3" t="s">
        <v>1643</v>
      </c>
      <c r="ACS55" s="3" t="s">
        <v>1643</v>
      </c>
      <c r="ACT55" s="3" t="s">
        <v>1643</v>
      </c>
      <c r="ACU55" s="20" t="s">
        <v>1643</v>
      </c>
      <c r="ACV55" s="13" t="s">
        <v>1643</v>
      </c>
      <c r="ACW55" s="3" t="s">
        <v>1643</v>
      </c>
      <c r="ACX55" s="3" t="s">
        <v>1643</v>
      </c>
      <c r="ACY55" s="3" t="s">
        <v>1643</v>
      </c>
      <c r="ACZ55" s="3" t="s">
        <v>1643</v>
      </c>
      <c r="ADA55" s="5" t="s">
        <v>1643</v>
      </c>
      <c r="ADB55" s="13" t="s">
        <v>1643</v>
      </c>
      <c r="ADC55" s="8" t="s">
        <v>1643</v>
      </c>
      <c r="ADD55" s="3" t="s">
        <v>1643</v>
      </c>
      <c r="ADE55" s="3" t="s">
        <v>1643</v>
      </c>
      <c r="ADF55" s="5" t="s">
        <v>1643</v>
      </c>
      <c r="ADG55" s="13" t="s">
        <v>1643</v>
      </c>
      <c r="ADH55" s="8" t="s">
        <v>1643</v>
      </c>
      <c r="ADI55" s="3" t="s">
        <v>1643</v>
      </c>
      <c r="ADJ55" s="3" t="s">
        <v>1643</v>
      </c>
      <c r="ADK55" s="5" t="s">
        <v>1643</v>
      </c>
      <c r="ADL55" s="13" t="s">
        <v>1643</v>
      </c>
      <c r="ADM55" s="8" t="s">
        <v>1643</v>
      </c>
      <c r="ADN55" s="3" t="s">
        <v>1643</v>
      </c>
      <c r="ADO55" s="3" t="s">
        <v>1643</v>
      </c>
      <c r="ADP55" s="5" t="s">
        <v>1643</v>
      </c>
      <c r="ADQ55" s="13" t="s">
        <v>1643</v>
      </c>
      <c r="ADR55" s="3" t="s">
        <v>1643</v>
      </c>
      <c r="ADS55" s="3" t="s">
        <v>1643</v>
      </c>
      <c r="ADT55" s="3" t="s">
        <v>1643</v>
      </c>
      <c r="ADU55" s="3" t="s">
        <v>1643</v>
      </c>
      <c r="ADV55" s="3" t="s">
        <v>1643</v>
      </c>
      <c r="ADW55" s="3" t="s">
        <v>1643</v>
      </c>
      <c r="ADX55" s="3" t="s">
        <v>1643</v>
      </c>
      <c r="ADY55" s="5" t="s">
        <v>1643</v>
      </c>
      <c r="ADZ55" s="13" t="s">
        <v>1643</v>
      </c>
      <c r="AEA55" s="3" t="s">
        <v>1643</v>
      </c>
      <c r="AEB55" s="3" t="s">
        <v>1643</v>
      </c>
      <c r="AEC55" s="3" t="s">
        <v>1643</v>
      </c>
      <c r="AED55" s="3" t="s">
        <v>1643</v>
      </c>
      <c r="AEE55" s="3" t="s">
        <v>1643</v>
      </c>
      <c r="AEF55" s="5" t="s">
        <v>1643</v>
      </c>
      <c r="AEG55" s="13" t="s">
        <v>1643</v>
      </c>
      <c r="AEH55" s="3" t="s">
        <v>1643</v>
      </c>
      <c r="AEI55" s="3" t="s">
        <v>1643</v>
      </c>
      <c r="AEJ55" s="3" t="s">
        <v>1643</v>
      </c>
      <c r="AEK55" s="5" t="s">
        <v>1643</v>
      </c>
      <c r="AEL55" s="18" t="s">
        <v>1643</v>
      </c>
    </row>
    <row r="56" spans="1:818" ht="58" x14ac:dyDescent="0.35">
      <c r="A56" s="1">
        <v>45639.389293981483</v>
      </c>
      <c r="B56" s="2">
        <v>45639.394375000003</v>
      </c>
      <c r="C56" s="4">
        <v>73</v>
      </c>
      <c r="D56" s="4">
        <v>438</v>
      </c>
      <c r="E56" s="3" t="s">
        <v>1677</v>
      </c>
      <c r="F56" s="2">
        <v>45646.394407164349</v>
      </c>
      <c r="G56" s="3" t="s">
        <v>1765</v>
      </c>
      <c r="H56" s="4">
        <v>1</v>
      </c>
      <c r="I56" s="3" t="s">
        <v>1642</v>
      </c>
      <c r="J56" s="3" t="s">
        <v>1642</v>
      </c>
      <c r="K56" s="3" t="s">
        <v>1642</v>
      </c>
      <c r="L56" s="3" t="s">
        <v>1642</v>
      </c>
      <c r="M56" s="3" t="s">
        <v>1642</v>
      </c>
      <c r="N56" s="3" t="s">
        <v>1642</v>
      </c>
      <c r="O56" s="3" t="s">
        <v>110</v>
      </c>
      <c r="P56" s="3" t="s">
        <v>1643</v>
      </c>
      <c r="Q56" s="3" t="s">
        <v>1643</v>
      </c>
      <c r="R56" s="20" t="s">
        <v>110</v>
      </c>
      <c r="S56" s="127">
        <v>20</v>
      </c>
      <c r="T56" s="124"/>
      <c r="U56" s="3"/>
      <c r="V56" s="3" t="s">
        <v>28</v>
      </c>
      <c r="W56" s="3" t="s">
        <v>111</v>
      </c>
      <c r="X56" s="3" t="s">
        <v>47</v>
      </c>
      <c r="Y56" s="3" t="s">
        <v>79</v>
      </c>
      <c r="Z56" s="3" t="s">
        <v>10</v>
      </c>
      <c r="AA56" s="405">
        <v>240</v>
      </c>
      <c r="AB56" s="3" t="s">
        <v>25</v>
      </c>
      <c r="AC56" s="3" t="s">
        <v>110</v>
      </c>
      <c r="AD56" s="3" t="s">
        <v>1643</v>
      </c>
      <c r="AE56" s="13" t="s">
        <v>1643</v>
      </c>
      <c r="AF56" s="20" t="s">
        <v>1643</v>
      </c>
      <c r="AG56" s="18" t="s">
        <v>1643</v>
      </c>
      <c r="AH56" s="13"/>
      <c r="AI56" s="31"/>
      <c r="AJ56" s="13" t="s">
        <v>1643</v>
      </c>
      <c r="AK56" s="3" t="s">
        <v>1643</v>
      </c>
      <c r="AL56" s="3" t="s">
        <v>1643</v>
      </c>
      <c r="AM56" s="3" t="s">
        <v>1643</v>
      </c>
      <c r="AN56" s="3" t="s">
        <v>1643</v>
      </c>
      <c r="AO56" s="3" t="s">
        <v>1643</v>
      </c>
      <c r="AP56" s="3" t="s">
        <v>1643</v>
      </c>
      <c r="AQ56" s="3" t="s">
        <v>1643</v>
      </c>
      <c r="AR56" s="3" t="s">
        <v>1643</v>
      </c>
      <c r="AS56" s="3" t="s">
        <v>1643</v>
      </c>
      <c r="AT56" s="3" t="s">
        <v>1643</v>
      </c>
      <c r="AU56" s="3" t="s">
        <v>1643</v>
      </c>
      <c r="AV56" s="3" t="s">
        <v>1643</v>
      </c>
      <c r="AW56" s="3" t="s">
        <v>1643</v>
      </c>
      <c r="AX56" s="3" t="s">
        <v>1643</v>
      </c>
      <c r="AY56" s="3" t="s">
        <v>1643</v>
      </c>
      <c r="AZ56" s="3" t="s">
        <v>1643</v>
      </c>
      <c r="BA56" s="3" t="s">
        <v>1643</v>
      </c>
      <c r="BB56" s="3" t="s">
        <v>1643</v>
      </c>
      <c r="BC56" s="3" t="s">
        <v>1643</v>
      </c>
      <c r="BD56" s="3" t="s">
        <v>1643</v>
      </c>
      <c r="BE56" s="3" t="s">
        <v>1643</v>
      </c>
      <c r="BF56" s="3" t="s">
        <v>1643</v>
      </c>
      <c r="BG56" s="3" t="s">
        <v>1643</v>
      </c>
      <c r="BH56" s="3" t="s">
        <v>1643</v>
      </c>
      <c r="BI56" s="3" t="s">
        <v>1643</v>
      </c>
      <c r="BJ56" s="3" t="s">
        <v>1643</v>
      </c>
      <c r="BK56" s="3" t="s">
        <v>1643</v>
      </c>
      <c r="BL56" s="3" t="s">
        <v>1643</v>
      </c>
      <c r="BM56" s="3" t="s">
        <v>1643</v>
      </c>
      <c r="BN56" s="3" t="s">
        <v>1643</v>
      </c>
      <c r="BO56" s="3" t="s">
        <v>1643</v>
      </c>
      <c r="BP56" s="3" t="s">
        <v>1643</v>
      </c>
      <c r="BQ56" s="3" t="s">
        <v>1643</v>
      </c>
      <c r="BR56" s="3" t="s">
        <v>1643</v>
      </c>
      <c r="BS56" s="3" t="s">
        <v>1643</v>
      </c>
      <c r="BT56" s="3" t="s">
        <v>1643</v>
      </c>
      <c r="BU56" s="3" t="s">
        <v>1643</v>
      </c>
      <c r="BV56" s="3" t="s">
        <v>1643</v>
      </c>
      <c r="BW56" s="3" t="s">
        <v>1643</v>
      </c>
      <c r="BX56" s="3" t="s">
        <v>1643</v>
      </c>
      <c r="BY56" s="3" t="s">
        <v>1643</v>
      </c>
      <c r="BZ56" s="20" t="s">
        <v>1643</v>
      </c>
      <c r="CA56" s="8" t="s">
        <v>1643</v>
      </c>
      <c r="CB56" s="3" t="s">
        <v>1643</v>
      </c>
      <c r="CC56" s="3" t="s">
        <v>1643</v>
      </c>
      <c r="CD56" s="3" t="s">
        <v>1643</v>
      </c>
      <c r="CE56" s="3" t="s">
        <v>1643</v>
      </c>
      <c r="CF56" s="3" t="s">
        <v>1643</v>
      </c>
      <c r="CG56" s="3" t="s">
        <v>1643</v>
      </c>
      <c r="CH56" s="3" t="s">
        <v>1643</v>
      </c>
      <c r="CI56" s="3" t="s">
        <v>1643</v>
      </c>
      <c r="CJ56" s="3" t="s">
        <v>1643</v>
      </c>
      <c r="CK56" s="3" t="s">
        <v>1643</v>
      </c>
      <c r="CL56" s="3" t="s">
        <v>1643</v>
      </c>
      <c r="CM56" s="3" t="s">
        <v>1643</v>
      </c>
      <c r="CN56" s="3" t="s">
        <v>1643</v>
      </c>
      <c r="CO56" s="3" t="s">
        <v>1643</v>
      </c>
      <c r="CP56" s="5" t="s">
        <v>1643</v>
      </c>
      <c r="CQ56" s="13" t="s">
        <v>1643</v>
      </c>
      <c r="CR56" s="3" t="s">
        <v>1643</v>
      </c>
      <c r="CS56" s="3" t="s">
        <v>1643</v>
      </c>
      <c r="CT56" s="3" t="s">
        <v>1643</v>
      </c>
      <c r="CU56" s="3" t="s">
        <v>1643</v>
      </c>
      <c r="CV56" s="3" t="s">
        <v>1643</v>
      </c>
      <c r="CW56" s="3" t="s">
        <v>1643</v>
      </c>
      <c r="CX56" s="5" t="s">
        <v>1643</v>
      </c>
      <c r="CY56" s="13" t="s">
        <v>1643</v>
      </c>
      <c r="CZ56" s="3" t="s">
        <v>1643</v>
      </c>
      <c r="DA56" s="3" t="s">
        <v>1643</v>
      </c>
      <c r="DB56" s="3" t="s">
        <v>1643</v>
      </c>
      <c r="DC56" s="3" t="s">
        <v>1643</v>
      </c>
      <c r="DD56" s="3" t="s">
        <v>1643</v>
      </c>
      <c r="DE56" s="3" t="s">
        <v>1643</v>
      </c>
      <c r="DF56" s="5" t="s">
        <v>1643</v>
      </c>
      <c r="DG56" s="13" t="s">
        <v>1643</v>
      </c>
      <c r="DH56" s="3" t="s">
        <v>1643</v>
      </c>
      <c r="DI56" s="3" t="s">
        <v>1643</v>
      </c>
      <c r="DJ56" s="5" t="s">
        <v>1643</v>
      </c>
      <c r="DK56" s="13" t="s">
        <v>1643</v>
      </c>
      <c r="DL56" s="3" t="s">
        <v>1643</v>
      </c>
      <c r="DM56" s="3" t="s">
        <v>1643</v>
      </c>
      <c r="DN56" s="5" t="s">
        <v>1643</v>
      </c>
      <c r="DO56" s="13" t="s">
        <v>1643</v>
      </c>
      <c r="DP56" s="5" t="s">
        <v>1643</v>
      </c>
      <c r="DQ56" s="13" t="s">
        <v>1643</v>
      </c>
      <c r="DR56" s="3" t="s">
        <v>1643</v>
      </c>
      <c r="DS56" s="3" t="s">
        <v>1643</v>
      </c>
      <c r="DT56" s="5" t="s">
        <v>1643</v>
      </c>
      <c r="DU56" s="13" t="s">
        <v>1643</v>
      </c>
      <c r="DV56" s="3" t="s">
        <v>1643</v>
      </c>
      <c r="DW56" s="3" t="s">
        <v>1643</v>
      </c>
      <c r="DX56" s="3" t="s">
        <v>1643</v>
      </c>
      <c r="DY56" s="5" t="s">
        <v>1643</v>
      </c>
      <c r="DZ56" s="13" t="s">
        <v>1643</v>
      </c>
      <c r="EA56" s="3" t="s">
        <v>1643</v>
      </c>
      <c r="EB56" s="3" t="s">
        <v>1643</v>
      </c>
      <c r="EC56" s="3" t="s">
        <v>1643</v>
      </c>
      <c r="ED56" s="3" t="s">
        <v>1643</v>
      </c>
      <c r="EE56" s="3" t="s">
        <v>1643</v>
      </c>
      <c r="EF56" s="5" t="s">
        <v>1643</v>
      </c>
      <c r="EG56" s="13" t="s">
        <v>1643</v>
      </c>
      <c r="EH56" s="3" t="s">
        <v>1643</v>
      </c>
      <c r="EI56" s="3" t="s">
        <v>1643</v>
      </c>
      <c r="EJ56" s="3" t="s">
        <v>1643</v>
      </c>
      <c r="EK56" s="3" t="s">
        <v>1643</v>
      </c>
      <c r="EL56" s="20" t="s">
        <v>1643</v>
      </c>
      <c r="EM56" s="13" t="s">
        <v>1643</v>
      </c>
      <c r="EN56" s="3" t="s">
        <v>1643</v>
      </c>
      <c r="EO56" s="3" t="s">
        <v>1643</v>
      </c>
      <c r="EP56" s="3" t="s">
        <v>1643</v>
      </c>
      <c r="EQ56" s="3" t="s">
        <v>1643</v>
      </c>
      <c r="ER56" s="3" t="s">
        <v>1643</v>
      </c>
      <c r="ES56" s="3" t="s">
        <v>1643</v>
      </c>
      <c r="ET56" s="3" t="s">
        <v>1643</v>
      </c>
      <c r="EU56" s="3" t="s">
        <v>1643</v>
      </c>
      <c r="EV56" s="3" t="s">
        <v>1643</v>
      </c>
      <c r="EW56" s="3" t="s">
        <v>1643</v>
      </c>
      <c r="EX56" s="3" t="s">
        <v>1643</v>
      </c>
      <c r="EY56" s="3" t="s">
        <v>1643</v>
      </c>
      <c r="EZ56" s="5" t="s">
        <v>1643</v>
      </c>
      <c r="FA56" s="8" t="s">
        <v>1643</v>
      </c>
      <c r="FB56" s="3" t="s">
        <v>1643</v>
      </c>
      <c r="FC56" s="3" t="s">
        <v>1643</v>
      </c>
      <c r="FD56" s="3" t="s">
        <v>1643</v>
      </c>
      <c r="FE56" s="3" t="s">
        <v>1643</v>
      </c>
      <c r="FF56" s="3" t="s">
        <v>1643</v>
      </c>
      <c r="FG56" s="3" t="s">
        <v>1643</v>
      </c>
      <c r="FH56" s="3" t="s">
        <v>1643</v>
      </c>
      <c r="FI56" s="5" t="s">
        <v>1643</v>
      </c>
      <c r="FJ56" s="8" t="s">
        <v>1643</v>
      </c>
      <c r="FK56" s="3" t="s">
        <v>1643</v>
      </c>
      <c r="FL56" s="3" t="s">
        <v>1643</v>
      </c>
      <c r="FM56" s="5" t="s">
        <v>1643</v>
      </c>
      <c r="FN56" s="8" t="s">
        <v>1643</v>
      </c>
      <c r="FO56" s="3" t="s">
        <v>1643</v>
      </c>
      <c r="FP56" s="3" t="s">
        <v>1643</v>
      </c>
      <c r="FQ56" s="5" t="s">
        <v>1643</v>
      </c>
      <c r="FR56" s="16" t="s">
        <v>1643</v>
      </c>
      <c r="FS56" s="13" t="s">
        <v>1643</v>
      </c>
      <c r="FT56" s="3" t="s">
        <v>1643</v>
      </c>
      <c r="FU56" s="3" t="s">
        <v>1643</v>
      </c>
      <c r="FV56" s="3" t="s">
        <v>1643</v>
      </c>
      <c r="FW56" s="20" t="s">
        <v>1643</v>
      </c>
      <c r="FX56" s="13" t="s">
        <v>1643</v>
      </c>
      <c r="FY56" s="3" t="s">
        <v>1643</v>
      </c>
      <c r="FZ56" s="3" t="s">
        <v>1643</v>
      </c>
      <c r="GA56" s="3" t="s">
        <v>1643</v>
      </c>
      <c r="GB56" s="3" t="s">
        <v>1643</v>
      </c>
      <c r="GC56" s="3" t="s">
        <v>1643</v>
      </c>
      <c r="GD56" s="3" t="s">
        <v>1643</v>
      </c>
      <c r="GE56" s="3" t="s">
        <v>1643</v>
      </c>
      <c r="GF56" s="3" t="s">
        <v>1643</v>
      </c>
      <c r="GG56" s="3" t="s">
        <v>1643</v>
      </c>
      <c r="GH56" s="20" t="s">
        <v>1643</v>
      </c>
      <c r="GI56" s="18" t="s">
        <v>1643</v>
      </c>
      <c r="GJ56" s="8" t="s">
        <v>1643</v>
      </c>
      <c r="GK56" s="3" t="s">
        <v>1643</v>
      </c>
      <c r="GL56" s="3" t="s">
        <v>1643</v>
      </c>
      <c r="GM56" s="3" t="s">
        <v>1643</v>
      </c>
      <c r="GN56" s="3" t="s">
        <v>1643</v>
      </c>
      <c r="GO56" s="3" t="s">
        <v>1643</v>
      </c>
      <c r="GP56" s="3" t="s">
        <v>1643</v>
      </c>
      <c r="GQ56" s="3" t="s">
        <v>1643</v>
      </c>
      <c r="GR56" s="3" t="s">
        <v>1643</v>
      </c>
      <c r="GS56" s="20" t="s">
        <v>1643</v>
      </c>
      <c r="GT56" s="13" t="s">
        <v>1643</v>
      </c>
      <c r="GU56" s="3" t="s">
        <v>1643</v>
      </c>
      <c r="GV56" s="3" t="s">
        <v>1643</v>
      </c>
      <c r="GW56" s="3" t="s">
        <v>1643</v>
      </c>
      <c r="GX56" s="3" t="s">
        <v>1643</v>
      </c>
      <c r="GY56" s="3" t="s">
        <v>1643</v>
      </c>
      <c r="GZ56" s="3" t="s">
        <v>1643</v>
      </c>
      <c r="HA56" s="3" t="s">
        <v>1643</v>
      </c>
      <c r="HB56" s="3" t="s">
        <v>1643</v>
      </c>
      <c r="HC56" s="3" t="s">
        <v>1643</v>
      </c>
      <c r="HD56" s="3" t="s">
        <v>1643</v>
      </c>
      <c r="HE56" s="3" t="s">
        <v>1643</v>
      </c>
      <c r="HF56" s="3" t="s">
        <v>1643</v>
      </c>
      <c r="HG56" s="3" t="s">
        <v>1643</v>
      </c>
      <c r="HH56" s="3" t="s">
        <v>1643</v>
      </c>
      <c r="HI56" s="5" t="s">
        <v>1643</v>
      </c>
      <c r="HJ56" s="13" t="s">
        <v>1643</v>
      </c>
      <c r="HK56" s="3" t="s">
        <v>1643</v>
      </c>
      <c r="HL56" s="3" t="s">
        <v>1643</v>
      </c>
      <c r="HM56" s="3" t="s">
        <v>1643</v>
      </c>
      <c r="HN56" s="3" t="s">
        <v>1643</v>
      </c>
      <c r="HO56" s="3" t="s">
        <v>1643</v>
      </c>
      <c r="HP56" s="3" t="s">
        <v>1643</v>
      </c>
      <c r="HQ56" s="5" t="s">
        <v>1643</v>
      </c>
      <c r="HR56" s="13" t="s">
        <v>1643</v>
      </c>
      <c r="HS56" s="3" t="s">
        <v>1643</v>
      </c>
      <c r="HT56" s="3" t="s">
        <v>1643</v>
      </c>
      <c r="HU56" s="3" t="s">
        <v>1643</v>
      </c>
      <c r="HV56" s="3" t="s">
        <v>1643</v>
      </c>
      <c r="HW56" s="3" t="s">
        <v>1643</v>
      </c>
      <c r="HX56" s="3" t="s">
        <v>1643</v>
      </c>
      <c r="HY56" s="3" t="s">
        <v>1643</v>
      </c>
      <c r="HZ56" s="3" t="s">
        <v>1643</v>
      </c>
      <c r="IA56" s="3" t="s">
        <v>1643</v>
      </c>
      <c r="IB56" s="5" t="s">
        <v>1643</v>
      </c>
      <c r="IC56" s="13" t="s">
        <v>1643</v>
      </c>
      <c r="ID56" s="3" t="s">
        <v>1643</v>
      </c>
      <c r="IE56" s="3" t="s">
        <v>1643</v>
      </c>
      <c r="IF56" s="3" t="s">
        <v>1643</v>
      </c>
      <c r="IG56" s="3" t="s">
        <v>1643</v>
      </c>
      <c r="IH56" s="3" t="s">
        <v>1643</v>
      </c>
      <c r="II56" s="3" t="s">
        <v>1643</v>
      </c>
      <c r="IJ56" s="3" t="s">
        <v>1643</v>
      </c>
      <c r="IK56" s="3" t="s">
        <v>1643</v>
      </c>
      <c r="IL56" s="3" t="s">
        <v>1643</v>
      </c>
      <c r="IM56" s="3" t="s">
        <v>1643</v>
      </c>
      <c r="IN56" s="3" t="s">
        <v>1643</v>
      </c>
      <c r="IO56" s="3" t="s">
        <v>1643</v>
      </c>
      <c r="IP56" s="3" t="s">
        <v>1643</v>
      </c>
      <c r="IQ56" s="3" t="s">
        <v>1643</v>
      </c>
      <c r="IR56" s="3" t="s">
        <v>1643</v>
      </c>
      <c r="IS56" s="3" t="s">
        <v>1643</v>
      </c>
      <c r="IT56" s="3" t="s">
        <v>1643</v>
      </c>
      <c r="IU56" s="3" t="s">
        <v>1643</v>
      </c>
      <c r="IV56" s="3" t="s">
        <v>1643</v>
      </c>
      <c r="IW56" s="3" t="s">
        <v>1643</v>
      </c>
      <c r="IX56" s="3" t="s">
        <v>1643</v>
      </c>
      <c r="IY56" s="3" t="s">
        <v>1643</v>
      </c>
      <c r="IZ56" s="3" t="s">
        <v>1643</v>
      </c>
      <c r="JA56" s="3" t="s">
        <v>1643</v>
      </c>
      <c r="JB56" s="3" t="s">
        <v>1643</v>
      </c>
      <c r="JC56" s="3" t="s">
        <v>1643</v>
      </c>
      <c r="JD56" s="3" t="s">
        <v>1643</v>
      </c>
      <c r="JE56" s="3" t="s">
        <v>1643</v>
      </c>
      <c r="JF56" s="3" t="s">
        <v>1643</v>
      </c>
      <c r="JG56" s="3" t="s">
        <v>1643</v>
      </c>
      <c r="JH56" s="3" t="s">
        <v>1643</v>
      </c>
      <c r="JI56" s="3" t="s">
        <v>1643</v>
      </c>
      <c r="JJ56" s="3" t="s">
        <v>1643</v>
      </c>
      <c r="JK56" s="3" t="s">
        <v>1643</v>
      </c>
      <c r="JL56" s="3" t="s">
        <v>1643</v>
      </c>
      <c r="JM56" s="3" t="s">
        <v>1643</v>
      </c>
      <c r="JN56" s="3" t="s">
        <v>1643</v>
      </c>
      <c r="JO56" s="3" t="s">
        <v>1643</v>
      </c>
      <c r="JP56" s="3" t="s">
        <v>1643</v>
      </c>
      <c r="JQ56" s="3" t="s">
        <v>1643</v>
      </c>
      <c r="JR56" s="3" t="s">
        <v>1643</v>
      </c>
      <c r="JS56" s="3" t="s">
        <v>1643</v>
      </c>
      <c r="JT56" s="3" t="s">
        <v>1643</v>
      </c>
      <c r="JU56" s="3" t="s">
        <v>1643</v>
      </c>
      <c r="JV56" s="3" t="s">
        <v>1643</v>
      </c>
      <c r="JW56" s="3" t="s">
        <v>1643</v>
      </c>
      <c r="JX56" s="3" t="s">
        <v>1643</v>
      </c>
      <c r="JY56" s="3" t="s">
        <v>1643</v>
      </c>
      <c r="JZ56" s="3" t="s">
        <v>1643</v>
      </c>
      <c r="KA56" s="3" t="s">
        <v>1643</v>
      </c>
      <c r="KB56" s="3" t="s">
        <v>1643</v>
      </c>
      <c r="KC56" s="3" t="s">
        <v>1643</v>
      </c>
      <c r="KD56" s="3" t="s">
        <v>1643</v>
      </c>
      <c r="KE56" s="3" t="s">
        <v>1643</v>
      </c>
      <c r="KF56" s="3" t="s">
        <v>1643</v>
      </c>
      <c r="KG56" s="3" t="s">
        <v>1643</v>
      </c>
      <c r="KH56" s="3" t="s">
        <v>1643</v>
      </c>
      <c r="KI56" s="3" t="s">
        <v>1643</v>
      </c>
      <c r="KJ56" s="3" t="s">
        <v>1643</v>
      </c>
      <c r="KK56" s="3" t="s">
        <v>1643</v>
      </c>
      <c r="KL56" s="3" t="s">
        <v>1643</v>
      </c>
      <c r="KM56" s="3" t="s">
        <v>1643</v>
      </c>
      <c r="KN56" s="3" t="s">
        <v>1643</v>
      </c>
      <c r="KO56" s="5" t="s">
        <v>1643</v>
      </c>
      <c r="KP56" s="8" t="s">
        <v>1643</v>
      </c>
      <c r="KQ56" s="3" t="s">
        <v>1643</v>
      </c>
      <c r="KR56" s="3" t="s">
        <v>1643</v>
      </c>
      <c r="KS56" s="3" t="s">
        <v>1643</v>
      </c>
      <c r="KT56" s="3" t="s">
        <v>1643</v>
      </c>
      <c r="KU56" s="3" t="s">
        <v>1643</v>
      </c>
      <c r="KV56" s="20" t="s">
        <v>1643</v>
      </c>
      <c r="KW56" s="13" t="s">
        <v>1643</v>
      </c>
      <c r="KX56" s="3" t="s">
        <v>1643</v>
      </c>
      <c r="KY56" s="3" t="s">
        <v>1643</v>
      </c>
      <c r="KZ56" s="3" t="s">
        <v>1643</v>
      </c>
      <c r="LA56" s="3" t="s">
        <v>1643</v>
      </c>
      <c r="LB56" s="3" t="s">
        <v>1643</v>
      </c>
      <c r="LC56" s="3" t="s">
        <v>1643</v>
      </c>
      <c r="LD56" s="3" t="s">
        <v>1643</v>
      </c>
      <c r="LE56" s="3" t="s">
        <v>1643</v>
      </c>
      <c r="LF56" s="3" t="s">
        <v>1643</v>
      </c>
      <c r="LG56" s="3" t="s">
        <v>1643</v>
      </c>
      <c r="LH56" s="3" t="s">
        <v>1643</v>
      </c>
      <c r="LI56" s="3" t="s">
        <v>1643</v>
      </c>
      <c r="LJ56" s="3" t="s">
        <v>1643</v>
      </c>
      <c r="LK56" s="3" t="s">
        <v>1643</v>
      </c>
      <c r="LL56" s="3" t="s">
        <v>1643</v>
      </c>
      <c r="LM56" s="3" t="s">
        <v>1643</v>
      </c>
      <c r="LN56" s="3" t="s">
        <v>1643</v>
      </c>
      <c r="LO56" s="3" t="s">
        <v>1643</v>
      </c>
      <c r="LP56" s="3" t="s">
        <v>1643</v>
      </c>
      <c r="LQ56" s="3" t="s">
        <v>1643</v>
      </c>
      <c r="LR56" s="3" t="s">
        <v>1643</v>
      </c>
      <c r="LS56" s="3" t="s">
        <v>1643</v>
      </c>
      <c r="LT56" s="3" t="s">
        <v>1643</v>
      </c>
      <c r="LU56" s="3" t="s">
        <v>1643</v>
      </c>
      <c r="LV56" s="3" t="s">
        <v>1643</v>
      </c>
      <c r="LW56" s="3" t="s">
        <v>1643</v>
      </c>
      <c r="LX56" s="3" t="s">
        <v>1643</v>
      </c>
      <c r="LY56" s="3" t="s">
        <v>1643</v>
      </c>
      <c r="LZ56" s="3" t="s">
        <v>1643</v>
      </c>
      <c r="MA56" s="3" t="s">
        <v>1643</v>
      </c>
      <c r="MB56" s="3" t="s">
        <v>1643</v>
      </c>
      <c r="MC56" s="3" t="s">
        <v>1643</v>
      </c>
      <c r="MD56" s="3" t="s">
        <v>1643</v>
      </c>
      <c r="ME56" s="3" t="s">
        <v>1643</v>
      </c>
      <c r="MF56" s="20" t="s">
        <v>1643</v>
      </c>
      <c r="MG56" s="13"/>
      <c r="MH56" s="3"/>
      <c r="MI56" s="5"/>
      <c r="MJ56" s="18" t="s">
        <v>1643</v>
      </c>
      <c r="MK56" s="13" t="s">
        <v>1643</v>
      </c>
      <c r="ML56" s="3" t="s">
        <v>1643</v>
      </c>
      <c r="MM56" s="3" t="s">
        <v>1643</v>
      </c>
      <c r="MN56" s="3" t="s">
        <v>1643</v>
      </c>
      <c r="MO56" s="3" t="s">
        <v>1643</v>
      </c>
      <c r="MP56" s="3" t="s">
        <v>1643</v>
      </c>
      <c r="MQ56" s="3" t="s">
        <v>1643</v>
      </c>
      <c r="MR56" s="3" t="s">
        <v>1643</v>
      </c>
      <c r="MS56" s="3" t="s">
        <v>1643</v>
      </c>
      <c r="MT56" s="5" t="s">
        <v>1643</v>
      </c>
      <c r="MU56" s="8" t="s">
        <v>1643</v>
      </c>
      <c r="MV56" s="3" t="s">
        <v>1643</v>
      </c>
      <c r="MW56" s="3" t="s">
        <v>1643</v>
      </c>
      <c r="MX56" s="3" t="s">
        <v>1643</v>
      </c>
      <c r="MY56" s="20" t="s">
        <v>1643</v>
      </c>
      <c r="MZ56" s="13" t="s">
        <v>1643</v>
      </c>
      <c r="NA56" s="5" t="s">
        <v>1643</v>
      </c>
      <c r="NB56" s="13" t="s">
        <v>1643</v>
      </c>
      <c r="NC56" s="5" t="s">
        <v>1643</v>
      </c>
      <c r="ND56" s="13" t="s">
        <v>1643</v>
      </c>
      <c r="NE56" s="3" t="s">
        <v>1643</v>
      </c>
      <c r="NF56" s="3" t="s">
        <v>1643</v>
      </c>
      <c r="NG56" s="3" t="s">
        <v>1643</v>
      </c>
      <c r="NH56" s="3" t="s">
        <v>1643</v>
      </c>
      <c r="NI56" s="5" t="s">
        <v>1643</v>
      </c>
      <c r="NJ56" s="13" t="s">
        <v>1643</v>
      </c>
      <c r="NK56" s="3"/>
      <c r="NL56" s="3" t="s">
        <v>1643</v>
      </c>
      <c r="NM56" s="3" t="s">
        <v>1643</v>
      </c>
      <c r="NN56" s="3" t="s">
        <v>1643</v>
      </c>
      <c r="NO56" s="3" t="s">
        <v>1643</v>
      </c>
      <c r="NP56" s="3" t="s">
        <v>1643</v>
      </c>
      <c r="NQ56" s="5" t="s">
        <v>1643</v>
      </c>
      <c r="NR56" s="8" t="s">
        <v>1643</v>
      </c>
      <c r="NS56" s="8" t="s">
        <v>1643</v>
      </c>
      <c r="NT56" s="3" t="s">
        <v>1643</v>
      </c>
      <c r="NU56" s="3" t="s">
        <v>1643</v>
      </c>
      <c r="NV56" s="3" t="s">
        <v>1643</v>
      </c>
      <c r="NW56" s="3" t="s">
        <v>1643</v>
      </c>
      <c r="NX56" s="5" t="s">
        <v>1643</v>
      </c>
      <c r="NY56" s="13" t="s">
        <v>1643</v>
      </c>
      <c r="NZ56" s="8" t="s">
        <v>1643</v>
      </c>
      <c r="OA56" s="3" t="s">
        <v>1643</v>
      </c>
      <c r="OB56" s="3" t="s">
        <v>1643</v>
      </c>
      <c r="OC56" s="3" t="s">
        <v>1643</v>
      </c>
      <c r="OD56" s="3" t="s">
        <v>1643</v>
      </c>
      <c r="OE56" s="5" t="s">
        <v>1643</v>
      </c>
      <c r="OF56" s="13" t="s">
        <v>1643</v>
      </c>
      <c r="OG56" s="8" t="s">
        <v>1643</v>
      </c>
      <c r="OH56" s="3" t="s">
        <v>1643</v>
      </c>
      <c r="OI56" s="3" t="s">
        <v>1643</v>
      </c>
      <c r="OJ56" s="3" t="s">
        <v>1643</v>
      </c>
      <c r="OK56" s="3" t="s">
        <v>1643</v>
      </c>
      <c r="OL56" s="20" t="s">
        <v>1643</v>
      </c>
      <c r="OM56" s="13" t="s">
        <v>1643</v>
      </c>
      <c r="ON56" s="3" t="s">
        <v>1643</v>
      </c>
      <c r="OO56" s="3" t="s">
        <v>1643</v>
      </c>
      <c r="OP56" s="3" t="s">
        <v>1643</v>
      </c>
      <c r="OQ56" s="3" t="s">
        <v>1643</v>
      </c>
      <c r="OR56" s="3" t="s">
        <v>1643</v>
      </c>
      <c r="OS56" s="3" t="s">
        <v>1643</v>
      </c>
      <c r="OT56" s="3" t="s">
        <v>1643</v>
      </c>
      <c r="OU56" s="20" t="s">
        <v>1643</v>
      </c>
      <c r="OV56" s="13" t="s">
        <v>1643</v>
      </c>
      <c r="OW56" s="3"/>
      <c r="OX56" s="3" t="s">
        <v>1643</v>
      </c>
      <c r="OY56" s="3" t="s">
        <v>1643</v>
      </c>
      <c r="OZ56" s="3" t="s">
        <v>1643</v>
      </c>
      <c r="PA56" s="5" t="s">
        <v>1643</v>
      </c>
      <c r="PB56" s="8" t="s">
        <v>1643</v>
      </c>
      <c r="PC56" s="8" t="s">
        <v>1643</v>
      </c>
      <c r="PD56" s="3" t="s">
        <v>1643</v>
      </c>
      <c r="PE56" s="3" t="s">
        <v>1643</v>
      </c>
      <c r="PF56" s="5" t="s">
        <v>1643</v>
      </c>
      <c r="PG56" s="13" t="s">
        <v>1643</v>
      </c>
      <c r="PH56" s="3" t="s">
        <v>1643</v>
      </c>
      <c r="PI56" s="3" t="s">
        <v>1643</v>
      </c>
      <c r="PJ56" s="3" t="s">
        <v>1643</v>
      </c>
      <c r="PK56" s="3" t="s">
        <v>1643</v>
      </c>
      <c r="PL56" s="3" t="s">
        <v>1643</v>
      </c>
      <c r="PM56" s="3" t="s">
        <v>1643</v>
      </c>
      <c r="PN56" s="3" t="s">
        <v>1643</v>
      </c>
      <c r="PO56" s="20" t="s">
        <v>1643</v>
      </c>
      <c r="PP56" s="13" t="s">
        <v>1643</v>
      </c>
      <c r="PQ56" s="3" t="s">
        <v>1643</v>
      </c>
      <c r="PR56" s="3" t="s">
        <v>1643</v>
      </c>
      <c r="PS56" s="3" t="s">
        <v>1643</v>
      </c>
      <c r="PT56" s="3" t="s">
        <v>1643</v>
      </c>
      <c r="PU56" s="5" t="s">
        <v>1643</v>
      </c>
      <c r="PV56" s="13" t="s">
        <v>1643</v>
      </c>
      <c r="PW56" s="3" t="s">
        <v>1643</v>
      </c>
      <c r="PX56" s="3" t="s">
        <v>1643</v>
      </c>
      <c r="PY56" s="3" t="s">
        <v>1643</v>
      </c>
      <c r="PZ56" s="5" t="s">
        <v>1643</v>
      </c>
      <c r="QA56" s="13" t="s">
        <v>1643</v>
      </c>
      <c r="QB56" s="3" t="s">
        <v>1643</v>
      </c>
      <c r="QC56" s="3" t="s">
        <v>1643</v>
      </c>
      <c r="QD56" s="3" t="s">
        <v>1643</v>
      </c>
      <c r="QE56" s="3" t="s">
        <v>1643</v>
      </c>
      <c r="QF56" s="3" t="s">
        <v>1643</v>
      </c>
      <c r="QG56" s="3" t="s">
        <v>1643</v>
      </c>
      <c r="QH56" s="3" t="s">
        <v>1643</v>
      </c>
      <c r="QI56" s="5" t="s">
        <v>1643</v>
      </c>
      <c r="QJ56" s="13" t="s">
        <v>1643</v>
      </c>
      <c r="QK56" s="3" t="s">
        <v>1643</v>
      </c>
      <c r="QL56" s="3" t="s">
        <v>1643</v>
      </c>
      <c r="QM56" s="3" t="s">
        <v>1643</v>
      </c>
      <c r="QN56" s="3" t="s">
        <v>1643</v>
      </c>
      <c r="QO56" s="3" t="s">
        <v>1643</v>
      </c>
      <c r="QP56" s="20" t="s">
        <v>1643</v>
      </c>
      <c r="QQ56" s="13" t="s">
        <v>1643</v>
      </c>
      <c r="QR56" s="3" t="s">
        <v>1643</v>
      </c>
      <c r="QS56" s="3" t="s">
        <v>1643</v>
      </c>
      <c r="QT56" s="3" t="s">
        <v>1643</v>
      </c>
      <c r="QU56" s="20" t="s">
        <v>1643</v>
      </c>
      <c r="QV56" s="16" t="s">
        <v>1643</v>
      </c>
      <c r="QW56" s="13" t="s">
        <v>1643</v>
      </c>
      <c r="QX56" s="3" t="s">
        <v>1643</v>
      </c>
      <c r="QY56" s="3" t="s">
        <v>1643</v>
      </c>
      <c r="QZ56" s="3" t="s">
        <v>1643</v>
      </c>
      <c r="RA56" s="3" t="s">
        <v>1643</v>
      </c>
      <c r="RB56" s="3" t="s">
        <v>1643</v>
      </c>
      <c r="RC56" s="3" t="s">
        <v>1643</v>
      </c>
      <c r="RD56" s="3" t="s">
        <v>1643</v>
      </c>
      <c r="RE56" s="3" t="s">
        <v>1643</v>
      </c>
      <c r="RF56" s="3" t="s">
        <v>1643</v>
      </c>
      <c r="RG56" s="3" t="s">
        <v>1643</v>
      </c>
      <c r="RH56" s="3" t="s">
        <v>1643</v>
      </c>
      <c r="RI56" s="3" t="s">
        <v>1643</v>
      </c>
      <c r="RJ56" s="3" t="s">
        <v>1643</v>
      </c>
      <c r="RK56" s="3" t="s">
        <v>1643</v>
      </c>
      <c r="RL56" s="3" t="s">
        <v>1643</v>
      </c>
      <c r="RM56" s="3" t="s">
        <v>1643</v>
      </c>
      <c r="RN56" s="3" t="s">
        <v>1643</v>
      </c>
      <c r="RO56" s="3" t="s">
        <v>1643</v>
      </c>
      <c r="RP56" s="3" t="s">
        <v>1643</v>
      </c>
      <c r="RQ56" s="3" t="s">
        <v>1643</v>
      </c>
      <c r="RR56" s="3" t="s">
        <v>1643</v>
      </c>
      <c r="RS56" s="3" t="s">
        <v>1643</v>
      </c>
      <c r="RT56" s="3" t="s">
        <v>1643</v>
      </c>
      <c r="RU56" s="3" t="s">
        <v>1643</v>
      </c>
      <c r="RV56" s="3" t="s">
        <v>1643</v>
      </c>
      <c r="RW56" s="3" t="s">
        <v>1643</v>
      </c>
      <c r="RX56" s="3" t="s">
        <v>1643</v>
      </c>
      <c r="RY56" s="3" t="s">
        <v>1643</v>
      </c>
      <c r="RZ56" s="3" t="s">
        <v>1643</v>
      </c>
      <c r="SA56" s="3" t="s">
        <v>1643</v>
      </c>
      <c r="SB56" s="3" t="s">
        <v>1643</v>
      </c>
      <c r="SC56" s="3" t="s">
        <v>1643</v>
      </c>
      <c r="SD56" s="3" t="s">
        <v>1643</v>
      </c>
      <c r="SE56" s="3" t="s">
        <v>1643</v>
      </c>
      <c r="SF56" s="3" t="s">
        <v>1643</v>
      </c>
      <c r="SG56" s="3" t="s">
        <v>1643</v>
      </c>
      <c r="SH56" s="3" t="s">
        <v>1643</v>
      </c>
      <c r="SI56" s="3" t="s">
        <v>1643</v>
      </c>
      <c r="SJ56" s="3" t="s">
        <v>1643</v>
      </c>
      <c r="SK56" s="3" t="s">
        <v>1643</v>
      </c>
      <c r="SL56" s="3" t="s">
        <v>1643</v>
      </c>
      <c r="SM56" s="3" t="s">
        <v>1643</v>
      </c>
      <c r="SN56" s="3" t="s">
        <v>1643</v>
      </c>
      <c r="SO56" s="3" t="s">
        <v>1643</v>
      </c>
      <c r="SP56" s="20" t="s">
        <v>1643</v>
      </c>
      <c r="SQ56" s="13" t="s">
        <v>1643</v>
      </c>
      <c r="SR56" s="3" t="s">
        <v>1643</v>
      </c>
      <c r="SS56" s="3" t="s">
        <v>1643</v>
      </c>
      <c r="ST56" s="3" t="s">
        <v>1643</v>
      </c>
      <c r="SU56" s="3" t="s">
        <v>1643</v>
      </c>
      <c r="SV56" s="3" t="s">
        <v>1643</v>
      </c>
      <c r="SW56" s="3" t="s">
        <v>1643</v>
      </c>
      <c r="SX56" s="20" t="s">
        <v>1643</v>
      </c>
      <c r="SY56" s="13" t="s">
        <v>1643</v>
      </c>
      <c r="SZ56" s="3" t="s">
        <v>1643</v>
      </c>
      <c r="TA56" s="3" t="s">
        <v>1643</v>
      </c>
      <c r="TB56" s="3" t="s">
        <v>1643</v>
      </c>
      <c r="TC56" s="3" t="s">
        <v>1643</v>
      </c>
      <c r="TD56" s="3" t="s">
        <v>1643</v>
      </c>
      <c r="TE56" s="20" t="s">
        <v>1643</v>
      </c>
      <c r="TF56" s="13" t="s">
        <v>1643</v>
      </c>
      <c r="TG56" s="3" t="s">
        <v>1643</v>
      </c>
      <c r="TH56" s="3" t="s">
        <v>1643</v>
      </c>
      <c r="TI56" s="3" t="s">
        <v>1643</v>
      </c>
      <c r="TJ56" s="3" t="s">
        <v>1643</v>
      </c>
      <c r="TK56" s="3" t="s">
        <v>1643</v>
      </c>
      <c r="TL56" s="3" t="s">
        <v>1643</v>
      </c>
      <c r="TM56" s="3" t="s">
        <v>1643</v>
      </c>
      <c r="TN56" s="3" t="s">
        <v>1643</v>
      </c>
      <c r="TO56" s="3" t="s">
        <v>1643</v>
      </c>
      <c r="TP56" s="3" t="s">
        <v>1643</v>
      </c>
      <c r="TQ56" s="20" t="s">
        <v>1643</v>
      </c>
      <c r="TR56" s="13" t="s">
        <v>110</v>
      </c>
      <c r="TS56" s="3" t="s">
        <v>1643</v>
      </c>
      <c r="TT56" s="5" t="s">
        <v>110</v>
      </c>
      <c r="TU56" s="13" t="s">
        <v>128</v>
      </c>
      <c r="TV56" s="3" t="s">
        <v>131</v>
      </c>
      <c r="TW56" s="3" t="s">
        <v>128</v>
      </c>
      <c r="TX56" s="3" t="s">
        <v>131</v>
      </c>
      <c r="TY56" s="3" t="s">
        <v>132</v>
      </c>
      <c r="TZ56" s="3" t="s">
        <v>132</v>
      </c>
      <c r="UA56" s="3" t="s">
        <v>128</v>
      </c>
      <c r="UB56" s="3" t="s">
        <v>127</v>
      </c>
      <c r="UC56" s="3" t="s">
        <v>131</v>
      </c>
      <c r="UD56" s="3" t="s">
        <v>128</v>
      </c>
      <c r="UE56" s="3" t="s">
        <v>132</v>
      </c>
      <c r="UF56" s="3" t="s">
        <v>132</v>
      </c>
      <c r="UG56" s="3" t="s">
        <v>132</v>
      </c>
      <c r="UH56" s="3" t="s">
        <v>132</v>
      </c>
      <c r="UI56" s="3" t="s">
        <v>132</v>
      </c>
      <c r="UJ56" s="5" t="s">
        <v>1643</v>
      </c>
      <c r="UK56" s="13" t="s">
        <v>196</v>
      </c>
      <c r="UL56" s="3" t="s">
        <v>198</v>
      </c>
      <c r="UM56" s="3" t="s">
        <v>1643</v>
      </c>
      <c r="UN56" s="3" t="s">
        <v>201</v>
      </c>
      <c r="UO56" s="3" t="s">
        <v>1643</v>
      </c>
      <c r="UP56" s="3" t="s">
        <v>207</v>
      </c>
      <c r="UQ56" s="3" t="s">
        <v>1643</v>
      </c>
      <c r="UR56" s="5" t="s">
        <v>1643</v>
      </c>
      <c r="US56" s="13" t="s">
        <v>1643</v>
      </c>
      <c r="UT56" s="3" t="s">
        <v>1643</v>
      </c>
      <c r="UU56" s="3" t="s">
        <v>1643</v>
      </c>
      <c r="UV56" s="3" t="s">
        <v>1643</v>
      </c>
      <c r="UW56" s="3" t="s">
        <v>235</v>
      </c>
      <c r="UX56" s="3" t="s">
        <v>1643</v>
      </c>
      <c r="UY56" s="3" t="s">
        <v>1643</v>
      </c>
      <c r="UZ56" s="5" t="s">
        <v>1643</v>
      </c>
      <c r="VA56" s="13" t="s">
        <v>127</v>
      </c>
      <c r="VB56" s="3" t="s">
        <v>127</v>
      </c>
      <c r="VC56" s="3" t="s">
        <v>127</v>
      </c>
      <c r="VD56" s="3" t="s">
        <v>132</v>
      </c>
      <c r="VE56" s="3" t="s">
        <v>127</v>
      </c>
      <c r="VF56" s="3" t="s">
        <v>127</v>
      </c>
      <c r="VG56" s="3" t="s">
        <v>127</v>
      </c>
      <c r="VH56" s="3" t="s">
        <v>127</v>
      </c>
      <c r="VI56" s="3" t="s">
        <v>127</v>
      </c>
      <c r="VJ56" s="3" t="s">
        <v>127</v>
      </c>
      <c r="VK56" s="3" t="s">
        <v>127</v>
      </c>
      <c r="VL56" s="3" t="s">
        <v>127</v>
      </c>
      <c r="VM56" s="3" t="s">
        <v>127</v>
      </c>
      <c r="VN56" s="3" t="s">
        <v>127</v>
      </c>
      <c r="VO56" s="3" t="s">
        <v>127</v>
      </c>
      <c r="VP56" s="3" t="s">
        <v>131</v>
      </c>
      <c r="VQ56" s="3" t="s">
        <v>128</v>
      </c>
      <c r="VR56" s="3" t="s">
        <v>129</v>
      </c>
      <c r="VS56" s="3" t="s">
        <v>129</v>
      </c>
      <c r="VT56" s="3" t="s">
        <v>131</v>
      </c>
      <c r="VU56" s="3" t="s">
        <v>131</v>
      </c>
      <c r="VV56" s="3" t="s">
        <v>131</v>
      </c>
      <c r="VW56" s="3" t="s">
        <v>129</v>
      </c>
      <c r="VX56" s="3" t="s">
        <v>129</v>
      </c>
      <c r="VY56" s="3" t="s">
        <v>131</v>
      </c>
      <c r="VZ56" s="3" t="s">
        <v>131</v>
      </c>
      <c r="WA56" s="3" t="s">
        <v>131</v>
      </c>
      <c r="WB56" s="3" t="s">
        <v>129</v>
      </c>
      <c r="WC56" s="3" t="s">
        <v>129</v>
      </c>
      <c r="WD56" s="3" t="s">
        <v>129</v>
      </c>
      <c r="WE56" s="3" t="s">
        <v>129</v>
      </c>
      <c r="WF56" s="3" t="s">
        <v>128</v>
      </c>
      <c r="WG56" s="3" t="s">
        <v>129</v>
      </c>
      <c r="WH56" s="3" t="s">
        <v>1643</v>
      </c>
      <c r="WI56" s="3" t="s">
        <v>1643</v>
      </c>
      <c r="WJ56" s="3" t="s">
        <v>1643</v>
      </c>
      <c r="WK56" s="3" t="s">
        <v>1643</v>
      </c>
      <c r="WL56" s="3" t="s">
        <v>1643</v>
      </c>
      <c r="WM56" s="3" t="s">
        <v>1643</v>
      </c>
      <c r="WN56" s="3" t="s">
        <v>1643</v>
      </c>
      <c r="WO56" s="3" t="s">
        <v>1643</v>
      </c>
      <c r="WP56" s="3" t="s">
        <v>1643</v>
      </c>
      <c r="WQ56" s="3" t="s">
        <v>1643</v>
      </c>
      <c r="WR56" s="3" t="s">
        <v>1643</v>
      </c>
      <c r="WS56" s="3" t="s">
        <v>1643</v>
      </c>
      <c r="WT56" s="3" t="s">
        <v>1643</v>
      </c>
      <c r="WU56" s="3" t="s">
        <v>1643</v>
      </c>
      <c r="WV56" s="3" t="s">
        <v>1643</v>
      </c>
      <c r="WW56" s="3" t="s">
        <v>1643</v>
      </c>
      <c r="WX56" s="3" t="s">
        <v>1643</v>
      </c>
      <c r="WY56" s="3" t="s">
        <v>1643</v>
      </c>
      <c r="WZ56" s="3" t="s">
        <v>1643</v>
      </c>
      <c r="XA56" s="3" t="s">
        <v>1643</v>
      </c>
      <c r="XB56" s="3" t="s">
        <v>1643</v>
      </c>
      <c r="XC56" s="3" t="s">
        <v>1643</v>
      </c>
      <c r="XD56" s="3" t="s">
        <v>1643</v>
      </c>
      <c r="XE56" s="3" t="s">
        <v>1643</v>
      </c>
      <c r="XF56" s="3" t="s">
        <v>1643</v>
      </c>
      <c r="XG56" s="3" t="s">
        <v>1643</v>
      </c>
      <c r="XH56" s="3" t="s">
        <v>1643</v>
      </c>
      <c r="XI56" s="3" t="s">
        <v>1643</v>
      </c>
      <c r="XJ56" s="3" t="s">
        <v>1643</v>
      </c>
      <c r="XK56" s="3" t="s">
        <v>1643</v>
      </c>
      <c r="XL56" s="3" t="s">
        <v>1643</v>
      </c>
      <c r="XM56" s="5" t="s">
        <v>1643</v>
      </c>
      <c r="XN56" s="13" t="s">
        <v>1643</v>
      </c>
      <c r="XO56" s="3" t="s">
        <v>1643</v>
      </c>
      <c r="XP56" s="3" t="s">
        <v>1643</v>
      </c>
      <c r="XQ56" s="3" t="s">
        <v>1643</v>
      </c>
      <c r="XR56" s="3" t="s">
        <v>1643</v>
      </c>
      <c r="XS56" s="3" t="s">
        <v>1643</v>
      </c>
      <c r="XT56" s="5" t="s">
        <v>1643</v>
      </c>
      <c r="XU56" s="13" t="s">
        <v>1643</v>
      </c>
      <c r="XV56" s="3" t="s">
        <v>1643</v>
      </c>
      <c r="XW56" s="3" t="s">
        <v>1643</v>
      </c>
      <c r="XX56" s="3" t="s">
        <v>1643</v>
      </c>
      <c r="XY56" s="3" t="s">
        <v>1643</v>
      </c>
      <c r="XZ56" s="3" t="s">
        <v>1643</v>
      </c>
      <c r="YA56" s="3" t="s">
        <v>1643</v>
      </c>
      <c r="YB56" s="3" t="s">
        <v>1643</v>
      </c>
      <c r="YC56" s="3" t="s">
        <v>1643</v>
      </c>
      <c r="YD56" s="3" t="s">
        <v>1643</v>
      </c>
      <c r="YE56" s="3" t="s">
        <v>1643</v>
      </c>
      <c r="YF56" s="3" t="s">
        <v>1643</v>
      </c>
      <c r="YG56" s="3" t="s">
        <v>1643</v>
      </c>
      <c r="YH56" s="3" t="s">
        <v>1643</v>
      </c>
      <c r="YI56" s="3" t="s">
        <v>1643</v>
      </c>
      <c r="YJ56" s="3" t="s">
        <v>1643</v>
      </c>
      <c r="YK56" s="3" t="s">
        <v>1643</v>
      </c>
      <c r="YL56" s="3" t="s">
        <v>1643</v>
      </c>
      <c r="YM56" s="3" t="s">
        <v>1643</v>
      </c>
      <c r="YN56" s="3" t="s">
        <v>1643</v>
      </c>
      <c r="YO56" s="3" t="s">
        <v>1643</v>
      </c>
      <c r="YP56" s="3" t="s">
        <v>1643</v>
      </c>
      <c r="YQ56" s="3" t="s">
        <v>1643</v>
      </c>
      <c r="YR56" s="3" t="s">
        <v>1643</v>
      </c>
      <c r="YS56" s="3" t="s">
        <v>1643</v>
      </c>
      <c r="YT56" s="3" t="s">
        <v>1643</v>
      </c>
      <c r="YU56" s="3" t="s">
        <v>1643</v>
      </c>
      <c r="YV56" s="3" t="s">
        <v>1643</v>
      </c>
      <c r="YW56" s="3" t="s">
        <v>1643</v>
      </c>
      <c r="YX56" s="3" t="s">
        <v>1643</v>
      </c>
      <c r="YY56" s="3" t="s">
        <v>1643</v>
      </c>
      <c r="YZ56" s="3" t="s">
        <v>1643</v>
      </c>
      <c r="ZA56" s="3" t="s">
        <v>1643</v>
      </c>
      <c r="ZB56" s="3" t="s">
        <v>1643</v>
      </c>
      <c r="ZC56" s="3" t="s">
        <v>1643</v>
      </c>
      <c r="ZD56" s="5" t="s">
        <v>1643</v>
      </c>
      <c r="ZE56" s="13"/>
      <c r="ZF56" s="3"/>
      <c r="ZG56" s="5"/>
      <c r="ZH56" s="18" t="s">
        <v>1643</v>
      </c>
      <c r="ZI56" s="13" t="s">
        <v>1643</v>
      </c>
      <c r="ZJ56" s="3" t="s">
        <v>1643</v>
      </c>
      <c r="ZK56" s="3" t="s">
        <v>1643</v>
      </c>
      <c r="ZL56" s="3" t="s">
        <v>1643</v>
      </c>
      <c r="ZM56" s="3" t="s">
        <v>1643</v>
      </c>
      <c r="ZN56" s="3" t="s">
        <v>1643</v>
      </c>
      <c r="ZO56" s="3" t="s">
        <v>1643</v>
      </c>
      <c r="ZP56" s="3" t="s">
        <v>1643</v>
      </c>
      <c r="ZQ56" s="3" t="s">
        <v>1643</v>
      </c>
      <c r="ZR56" s="5" t="s">
        <v>1643</v>
      </c>
      <c r="ZS56" s="13" t="s">
        <v>1643</v>
      </c>
      <c r="ZT56" s="3" t="s">
        <v>1643</v>
      </c>
      <c r="ZU56" s="3" t="s">
        <v>1643</v>
      </c>
      <c r="ZV56" s="3" t="s">
        <v>1643</v>
      </c>
      <c r="ZW56" s="3" t="s">
        <v>1643</v>
      </c>
      <c r="ZX56" s="3" t="s">
        <v>1643</v>
      </c>
      <c r="ZY56" s="3" t="s">
        <v>1643</v>
      </c>
      <c r="ZZ56" s="3" t="s">
        <v>1643</v>
      </c>
      <c r="AAA56" s="5" t="s">
        <v>1643</v>
      </c>
      <c r="AAB56" s="13" t="s">
        <v>1643</v>
      </c>
      <c r="AAC56" s="5" t="s">
        <v>1643</v>
      </c>
      <c r="AAD56" s="13" t="s">
        <v>1643</v>
      </c>
      <c r="AAE56" s="3" t="s">
        <v>1643</v>
      </c>
      <c r="AAF56" s="3" t="s">
        <v>1643</v>
      </c>
      <c r="AAG56" s="3" t="s">
        <v>1643</v>
      </c>
      <c r="AAH56" s="3" t="s">
        <v>1643</v>
      </c>
      <c r="AAI56" s="3" t="s">
        <v>1643</v>
      </c>
      <c r="AAJ56" s="5" t="s">
        <v>1643</v>
      </c>
      <c r="AAK56" s="13" t="s">
        <v>1643</v>
      </c>
      <c r="AAL56" s="13" t="s">
        <v>1643</v>
      </c>
      <c r="AAM56" s="3" t="s">
        <v>1643</v>
      </c>
      <c r="AAN56" s="3" t="s">
        <v>1643</v>
      </c>
      <c r="AAO56" s="3" t="s">
        <v>1643</v>
      </c>
      <c r="AAP56" s="3" t="s">
        <v>1643</v>
      </c>
      <c r="AAQ56" s="20"/>
      <c r="AAR56" s="5" t="s">
        <v>1643</v>
      </c>
      <c r="AAS56" s="13" t="s">
        <v>1643</v>
      </c>
      <c r="AAT56" s="3" t="s">
        <v>1643</v>
      </c>
      <c r="AAU56" s="3" t="s">
        <v>1643</v>
      </c>
      <c r="AAV56" s="3" t="s">
        <v>1643</v>
      </c>
      <c r="AAW56" s="3" t="s">
        <v>1643</v>
      </c>
      <c r="AAX56" s="3" t="s">
        <v>1643</v>
      </c>
      <c r="AAY56" s="5" t="s">
        <v>1643</v>
      </c>
      <c r="AAZ56" s="13" t="s">
        <v>1643</v>
      </c>
      <c r="ABA56" s="3" t="s">
        <v>1643</v>
      </c>
      <c r="ABB56" s="3" t="s">
        <v>1643</v>
      </c>
      <c r="ABC56" s="3" t="s">
        <v>1643</v>
      </c>
      <c r="ABD56" s="3" t="s">
        <v>1643</v>
      </c>
      <c r="ABE56" s="3" t="s">
        <v>1643</v>
      </c>
      <c r="ABF56" s="5" t="s">
        <v>1643</v>
      </c>
      <c r="ABG56" s="13" t="s">
        <v>1643</v>
      </c>
      <c r="ABH56" s="3" t="s">
        <v>1643</v>
      </c>
      <c r="ABI56" s="3" t="s">
        <v>1643</v>
      </c>
      <c r="ABJ56" s="3" t="s">
        <v>1643</v>
      </c>
      <c r="ABK56" s="3" t="s">
        <v>1643</v>
      </c>
      <c r="ABL56" s="3" t="s">
        <v>1643</v>
      </c>
      <c r="ABM56" s="5" t="s">
        <v>1643</v>
      </c>
      <c r="ABN56" s="13" t="s">
        <v>1643</v>
      </c>
      <c r="ABO56" s="3" t="s">
        <v>1643</v>
      </c>
      <c r="ABP56" s="3" t="s">
        <v>1643</v>
      </c>
      <c r="ABQ56" s="3" t="s">
        <v>1643</v>
      </c>
      <c r="ABR56" s="3" t="s">
        <v>1643</v>
      </c>
      <c r="ABS56" s="3" t="s">
        <v>1643</v>
      </c>
      <c r="ABT56" s="3" t="s">
        <v>1643</v>
      </c>
      <c r="ABU56" s="3" t="s">
        <v>1643</v>
      </c>
      <c r="ABV56" s="5" t="s">
        <v>1643</v>
      </c>
      <c r="ABW56" s="13" t="s">
        <v>1643</v>
      </c>
      <c r="ABX56" s="3" t="s">
        <v>1643</v>
      </c>
      <c r="ABY56" s="3" t="s">
        <v>1643</v>
      </c>
      <c r="ABZ56" s="3" t="s">
        <v>1643</v>
      </c>
      <c r="ACA56" s="3" t="s">
        <v>1643</v>
      </c>
      <c r="ACB56" s="5" t="s">
        <v>1643</v>
      </c>
      <c r="ACC56" s="13" t="s">
        <v>1643</v>
      </c>
      <c r="ACD56" s="3" t="s">
        <v>1643</v>
      </c>
      <c r="ACE56" s="3" t="s">
        <v>1643</v>
      </c>
      <c r="ACF56" s="3" t="s">
        <v>1643</v>
      </c>
      <c r="ACG56" s="5"/>
      <c r="ACH56" s="13" t="s">
        <v>1643</v>
      </c>
      <c r="ACI56" s="3" t="s">
        <v>1643</v>
      </c>
      <c r="ACJ56" s="3" t="s">
        <v>1643</v>
      </c>
      <c r="ACK56" s="3" t="s">
        <v>1643</v>
      </c>
      <c r="ACL56" s="5" t="s">
        <v>1643</v>
      </c>
      <c r="ACM56" s="13" t="s">
        <v>1643</v>
      </c>
      <c r="ACN56" s="3" t="s">
        <v>1643</v>
      </c>
      <c r="ACO56" s="3" t="s">
        <v>1643</v>
      </c>
      <c r="ACP56" s="3" t="s">
        <v>1643</v>
      </c>
      <c r="ACQ56" s="3" t="s">
        <v>1643</v>
      </c>
      <c r="ACR56" s="3" t="s">
        <v>1643</v>
      </c>
      <c r="ACS56" s="3" t="s">
        <v>1643</v>
      </c>
      <c r="ACT56" s="3" t="s">
        <v>1643</v>
      </c>
      <c r="ACU56" s="20" t="s">
        <v>1643</v>
      </c>
      <c r="ACV56" s="13" t="s">
        <v>1643</v>
      </c>
      <c r="ACW56" s="3" t="s">
        <v>1643</v>
      </c>
      <c r="ACX56" s="3" t="s">
        <v>1643</v>
      </c>
      <c r="ACY56" s="3" t="s">
        <v>1643</v>
      </c>
      <c r="ACZ56" s="3" t="s">
        <v>1643</v>
      </c>
      <c r="ADA56" s="5" t="s">
        <v>1643</v>
      </c>
      <c r="ADB56" s="13" t="s">
        <v>1643</v>
      </c>
      <c r="ADC56" s="8" t="s">
        <v>1643</v>
      </c>
      <c r="ADD56" s="3" t="s">
        <v>1643</v>
      </c>
      <c r="ADE56" s="3" t="s">
        <v>1643</v>
      </c>
      <c r="ADF56" s="5" t="s">
        <v>1643</v>
      </c>
      <c r="ADG56" s="13" t="s">
        <v>1643</v>
      </c>
      <c r="ADH56" s="8" t="s">
        <v>1643</v>
      </c>
      <c r="ADI56" s="3" t="s">
        <v>1643</v>
      </c>
      <c r="ADJ56" s="3" t="s">
        <v>1643</v>
      </c>
      <c r="ADK56" s="5" t="s">
        <v>1643</v>
      </c>
      <c r="ADL56" s="13" t="s">
        <v>1643</v>
      </c>
      <c r="ADM56" s="8" t="s">
        <v>1643</v>
      </c>
      <c r="ADN56" s="3" t="s">
        <v>1643</v>
      </c>
      <c r="ADO56" s="3" t="s">
        <v>1643</v>
      </c>
      <c r="ADP56" s="5" t="s">
        <v>1643</v>
      </c>
      <c r="ADQ56" s="13" t="s">
        <v>1643</v>
      </c>
      <c r="ADR56" s="3" t="s">
        <v>1643</v>
      </c>
      <c r="ADS56" s="3" t="s">
        <v>1643</v>
      </c>
      <c r="ADT56" s="3" t="s">
        <v>1643</v>
      </c>
      <c r="ADU56" s="3" t="s">
        <v>1643</v>
      </c>
      <c r="ADV56" s="3" t="s">
        <v>1643</v>
      </c>
      <c r="ADW56" s="3" t="s">
        <v>1643</v>
      </c>
      <c r="ADX56" s="3" t="s">
        <v>1643</v>
      </c>
      <c r="ADY56" s="5" t="s">
        <v>1643</v>
      </c>
      <c r="ADZ56" s="13" t="s">
        <v>1643</v>
      </c>
      <c r="AEA56" s="3" t="s">
        <v>1643</v>
      </c>
      <c r="AEB56" s="3" t="s">
        <v>1643</v>
      </c>
      <c r="AEC56" s="3" t="s">
        <v>1643</v>
      </c>
      <c r="AED56" s="3" t="s">
        <v>1643</v>
      </c>
      <c r="AEE56" s="3" t="s">
        <v>1643</v>
      </c>
      <c r="AEF56" s="5" t="s">
        <v>1643</v>
      </c>
      <c r="AEG56" s="13" t="s">
        <v>1643</v>
      </c>
      <c r="AEH56" s="3" t="s">
        <v>1643</v>
      </c>
      <c r="AEI56" s="3" t="s">
        <v>1643</v>
      </c>
      <c r="AEJ56" s="3" t="s">
        <v>1643</v>
      </c>
      <c r="AEK56" s="5" t="s">
        <v>1643</v>
      </c>
      <c r="AEL56" s="18" t="s">
        <v>1643</v>
      </c>
    </row>
    <row r="57" spans="1:818" ht="58" x14ac:dyDescent="0.35">
      <c r="A57" s="1">
        <v>45639.501828703702</v>
      </c>
      <c r="B57" s="2">
        <v>45639.50304398148</v>
      </c>
      <c r="C57" s="4">
        <v>13</v>
      </c>
      <c r="D57" s="4">
        <v>104</v>
      </c>
      <c r="E57" s="3" t="s">
        <v>1677</v>
      </c>
      <c r="F57" s="2">
        <v>45646.503064745368</v>
      </c>
      <c r="G57" s="3" t="s">
        <v>1766</v>
      </c>
      <c r="H57" s="4">
        <v>1</v>
      </c>
      <c r="I57" s="3" t="s">
        <v>1642</v>
      </c>
      <c r="J57" s="3" t="s">
        <v>1642</v>
      </c>
      <c r="K57" s="3" t="s">
        <v>1642</v>
      </c>
      <c r="L57" s="3" t="s">
        <v>1642</v>
      </c>
      <c r="M57" s="3" t="s">
        <v>1642</v>
      </c>
      <c r="N57" s="3" t="s">
        <v>1642</v>
      </c>
      <c r="O57" s="3" t="s">
        <v>110</v>
      </c>
      <c r="P57" s="3" t="s">
        <v>1643</v>
      </c>
      <c r="Q57" s="3" t="s">
        <v>1643</v>
      </c>
      <c r="R57" s="20" t="s">
        <v>110</v>
      </c>
      <c r="S57" s="127">
        <v>19</v>
      </c>
      <c r="T57" s="124"/>
      <c r="U57" s="3"/>
      <c r="V57" s="3" t="s">
        <v>20</v>
      </c>
      <c r="W57" s="3" t="s">
        <v>110</v>
      </c>
      <c r="X57" s="3" t="s">
        <v>37</v>
      </c>
      <c r="Y57" s="3" t="s">
        <v>76</v>
      </c>
      <c r="Z57" s="3" t="s">
        <v>14</v>
      </c>
      <c r="AA57" s="405">
        <v>100</v>
      </c>
      <c r="AB57" s="3" t="s">
        <v>25</v>
      </c>
      <c r="AC57" s="3" t="s">
        <v>111</v>
      </c>
      <c r="AD57" s="3" t="s">
        <v>111</v>
      </c>
      <c r="AE57" s="13" t="s">
        <v>1643</v>
      </c>
      <c r="AF57" s="20" t="s">
        <v>1643</v>
      </c>
      <c r="AG57" s="18" t="s">
        <v>110</v>
      </c>
      <c r="AH57" s="13" t="s">
        <v>111</v>
      </c>
      <c r="AI57" s="31" t="s">
        <v>111</v>
      </c>
      <c r="AJ57" s="13" t="s">
        <v>1643</v>
      </c>
      <c r="AK57" s="3" t="s">
        <v>1643</v>
      </c>
      <c r="AL57" s="3" t="s">
        <v>1643</v>
      </c>
      <c r="AM57" s="3" t="s">
        <v>1643</v>
      </c>
      <c r="AN57" s="3" t="s">
        <v>1643</v>
      </c>
      <c r="AO57" s="3" t="s">
        <v>1643</v>
      </c>
      <c r="AP57" s="3" t="s">
        <v>1643</v>
      </c>
      <c r="AQ57" s="3" t="s">
        <v>1643</v>
      </c>
      <c r="AR57" s="3" t="s">
        <v>1643</v>
      </c>
      <c r="AS57" s="3" t="s">
        <v>1643</v>
      </c>
      <c r="AT57" s="3" t="s">
        <v>1643</v>
      </c>
      <c r="AU57" s="3" t="s">
        <v>1643</v>
      </c>
      <c r="AV57" s="3" t="s">
        <v>1643</v>
      </c>
      <c r="AW57" s="3" t="s">
        <v>1643</v>
      </c>
      <c r="AX57" s="3" t="s">
        <v>1643</v>
      </c>
      <c r="AY57" s="3" t="s">
        <v>1643</v>
      </c>
      <c r="AZ57" s="3" t="s">
        <v>1643</v>
      </c>
      <c r="BA57" s="3" t="s">
        <v>1643</v>
      </c>
      <c r="BB57" s="3" t="s">
        <v>1643</v>
      </c>
      <c r="BC57" s="3" t="s">
        <v>1643</v>
      </c>
      <c r="BD57" s="3" t="s">
        <v>1643</v>
      </c>
      <c r="BE57" s="3" t="s">
        <v>1643</v>
      </c>
      <c r="BF57" s="3" t="s">
        <v>1643</v>
      </c>
      <c r="BG57" s="3" t="s">
        <v>1643</v>
      </c>
      <c r="BH57" s="3" t="s">
        <v>1643</v>
      </c>
      <c r="BI57" s="3" t="s">
        <v>1643</v>
      </c>
      <c r="BJ57" s="3" t="s">
        <v>1643</v>
      </c>
      <c r="BK57" s="3" t="s">
        <v>1643</v>
      </c>
      <c r="BL57" s="3" t="s">
        <v>1643</v>
      </c>
      <c r="BM57" s="3" t="s">
        <v>1643</v>
      </c>
      <c r="BN57" s="3" t="s">
        <v>1643</v>
      </c>
      <c r="BO57" s="3" t="s">
        <v>1643</v>
      </c>
      <c r="BP57" s="3" t="s">
        <v>1643</v>
      </c>
      <c r="BQ57" s="3" t="s">
        <v>1643</v>
      </c>
      <c r="BR57" s="3" t="s">
        <v>1643</v>
      </c>
      <c r="BS57" s="3" t="s">
        <v>1643</v>
      </c>
      <c r="BT57" s="3" t="s">
        <v>1643</v>
      </c>
      <c r="BU57" s="3" t="s">
        <v>1643</v>
      </c>
      <c r="BV57" s="3" t="s">
        <v>1643</v>
      </c>
      <c r="BW57" s="3" t="s">
        <v>1643</v>
      </c>
      <c r="BX57" s="3" t="s">
        <v>1643</v>
      </c>
      <c r="BY57" s="3" t="s">
        <v>1643</v>
      </c>
      <c r="BZ57" s="20" t="s">
        <v>1643</v>
      </c>
      <c r="CA57" s="8" t="s">
        <v>1643</v>
      </c>
      <c r="CB57" s="3" t="s">
        <v>1643</v>
      </c>
      <c r="CC57" s="3" t="s">
        <v>1643</v>
      </c>
      <c r="CD57" s="3" t="s">
        <v>1643</v>
      </c>
      <c r="CE57" s="3" t="s">
        <v>1643</v>
      </c>
      <c r="CF57" s="3" t="s">
        <v>1643</v>
      </c>
      <c r="CG57" s="3" t="s">
        <v>1643</v>
      </c>
      <c r="CH57" s="3" t="s">
        <v>1643</v>
      </c>
      <c r="CI57" s="3" t="s">
        <v>1643</v>
      </c>
      <c r="CJ57" s="3" t="s">
        <v>1643</v>
      </c>
      <c r="CK57" s="3" t="s">
        <v>1643</v>
      </c>
      <c r="CL57" s="3" t="s">
        <v>1643</v>
      </c>
      <c r="CM57" s="3" t="s">
        <v>1643</v>
      </c>
      <c r="CN57" s="3" t="s">
        <v>1643</v>
      </c>
      <c r="CO57" s="3" t="s">
        <v>1643</v>
      </c>
      <c r="CP57" s="5" t="s">
        <v>1643</v>
      </c>
      <c r="CQ57" s="13" t="s">
        <v>1643</v>
      </c>
      <c r="CR57" s="3" t="s">
        <v>1643</v>
      </c>
      <c r="CS57" s="3" t="s">
        <v>1643</v>
      </c>
      <c r="CT57" s="3" t="s">
        <v>1643</v>
      </c>
      <c r="CU57" s="3" t="s">
        <v>1643</v>
      </c>
      <c r="CV57" s="3" t="s">
        <v>1643</v>
      </c>
      <c r="CW57" s="3" t="s">
        <v>1643</v>
      </c>
      <c r="CX57" s="5" t="s">
        <v>1643</v>
      </c>
      <c r="CY57" s="13" t="s">
        <v>1643</v>
      </c>
      <c r="CZ57" s="3" t="s">
        <v>1643</v>
      </c>
      <c r="DA57" s="3" t="s">
        <v>1643</v>
      </c>
      <c r="DB57" s="3" t="s">
        <v>1643</v>
      </c>
      <c r="DC57" s="3" t="s">
        <v>1643</v>
      </c>
      <c r="DD57" s="3" t="s">
        <v>1643</v>
      </c>
      <c r="DE57" s="3" t="s">
        <v>1643</v>
      </c>
      <c r="DF57" s="5" t="s">
        <v>1643</v>
      </c>
      <c r="DG57" s="13" t="s">
        <v>1643</v>
      </c>
      <c r="DH57" s="3" t="s">
        <v>1643</v>
      </c>
      <c r="DI57" s="3" t="s">
        <v>1643</v>
      </c>
      <c r="DJ57" s="5" t="s">
        <v>1643</v>
      </c>
      <c r="DK57" s="13" t="s">
        <v>1643</v>
      </c>
      <c r="DL57" s="3" t="s">
        <v>1643</v>
      </c>
      <c r="DM57" s="3" t="s">
        <v>1643</v>
      </c>
      <c r="DN57" s="5" t="s">
        <v>1643</v>
      </c>
      <c r="DO57" s="13" t="s">
        <v>1643</v>
      </c>
      <c r="DP57" s="5" t="s">
        <v>1643</v>
      </c>
      <c r="DQ57" s="13" t="s">
        <v>1643</v>
      </c>
      <c r="DR57" s="3" t="s">
        <v>1643</v>
      </c>
      <c r="DS57" s="3" t="s">
        <v>1643</v>
      </c>
      <c r="DT57" s="5" t="s">
        <v>1643</v>
      </c>
      <c r="DU57" s="13" t="s">
        <v>1643</v>
      </c>
      <c r="DV57" s="3" t="s">
        <v>1643</v>
      </c>
      <c r="DW57" s="3" t="s">
        <v>1643</v>
      </c>
      <c r="DX57" s="3" t="s">
        <v>1643</v>
      </c>
      <c r="DY57" s="5" t="s">
        <v>1643</v>
      </c>
      <c r="DZ57" s="13" t="s">
        <v>1643</v>
      </c>
      <c r="EA57" s="3" t="s">
        <v>1643</v>
      </c>
      <c r="EB57" s="3" t="s">
        <v>1643</v>
      </c>
      <c r="EC57" s="3" t="s">
        <v>1643</v>
      </c>
      <c r="ED57" s="3" t="s">
        <v>1643</v>
      </c>
      <c r="EE57" s="3" t="s">
        <v>1643</v>
      </c>
      <c r="EF57" s="5" t="s">
        <v>1643</v>
      </c>
      <c r="EG57" s="13" t="s">
        <v>1643</v>
      </c>
      <c r="EH57" s="3" t="s">
        <v>1643</v>
      </c>
      <c r="EI57" s="3" t="s">
        <v>1643</v>
      </c>
      <c r="EJ57" s="3" t="s">
        <v>1643</v>
      </c>
      <c r="EK57" s="3" t="s">
        <v>1643</v>
      </c>
      <c r="EL57" s="20" t="s">
        <v>1643</v>
      </c>
      <c r="EM57" s="13" t="s">
        <v>1643</v>
      </c>
      <c r="EN57" s="3" t="s">
        <v>1643</v>
      </c>
      <c r="EO57" s="3" t="s">
        <v>1643</v>
      </c>
      <c r="EP57" s="3" t="s">
        <v>1643</v>
      </c>
      <c r="EQ57" s="3" t="s">
        <v>1643</v>
      </c>
      <c r="ER57" s="3" t="s">
        <v>1643</v>
      </c>
      <c r="ES57" s="3" t="s">
        <v>1643</v>
      </c>
      <c r="ET57" s="3" t="s">
        <v>1643</v>
      </c>
      <c r="EU57" s="3" t="s">
        <v>1643</v>
      </c>
      <c r="EV57" s="3" t="s">
        <v>1643</v>
      </c>
      <c r="EW57" s="3" t="s">
        <v>1643</v>
      </c>
      <c r="EX57" s="3" t="s">
        <v>1643</v>
      </c>
      <c r="EY57" s="3" t="s">
        <v>1643</v>
      </c>
      <c r="EZ57" s="5" t="s">
        <v>1643</v>
      </c>
      <c r="FA57" s="8" t="s">
        <v>1643</v>
      </c>
      <c r="FB57" s="3" t="s">
        <v>1643</v>
      </c>
      <c r="FC57" s="3" t="s">
        <v>1643</v>
      </c>
      <c r="FD57" s="3" t="s">
        <v>1643</v>
      </c>
      <c r="FE57" s="3" t="s">
        <v>1643</v>
      </c>
      <c r="FF57" s="3" t="s">
        <v>1643</v>
      </c>
      <c r="FG57" s="3" t="s">
        <v>1643</v>
      </c>
      <c r="FH57" s="3" t="s">
        <v>1643</v>
      </c>
      <c r="FI57" s="5" t="s">
        <v>1643</v>
      </c>
      <c r="FJ57" s="8" t="s">
        <v>1643</v>
      </c>
      <c r="FK57" s="3" t="s">
        <v>1643</v>
      </c>
      <c r="FL57" s="3" t="s">
        <v>1643</v>
      </c>
      <c r="FM57" s="5" t="s">
        <v>1643</v>
      </c>
      <c r="FN57" s="8" t="s">
        <v>1643</v>
      </c>
      <c r="FO57" s="3" t="s">
        <v>1643</v>
      </c>
      <c r="FP57" s="3" t="s">
        <v>1643</v>
      </c>
      <c r="FQ57" s="5" t="s">
        <v>1643</v>
      </c>
      <c r="FR57" s="16" t="s">
        <v>1643</v>
      </c>
      <c r="FS57" s="13" t="s">
        <v>1643</v>
      </c>
      <c r="FT57" s="3" t="s">
        <v>1643</v>
      </c>
      <c r="FU57" s="3" t="s">
        <v>1643</v>
      </c>
      <c r="FV57" s="3" t="s">
        <v>1643</v>
      </c>
      <c r="FW57" s="20" t="s">
        <v>1643</v>
      </c>
      <c r="FX57" s="13" t="s">
        <v>1643</v>
      </c>
      <c r="FY57" s="3" t="s">
        <v>1643</v>
      </c>
      <c r="FZ57" s="3" t="s">
        <v>1643</v>
      </c>
      <c r="GA57" s="3" t="s">
        <v>1643</v>
      </c>
      <c r="GB57" s="3" t="s">
        <v>1643</v>
      </c>
      <c r="GC57" s="3" t="s">
        <v>1643</v>
      </c>
      <c r="GD57" s="3" t="s">
        <v>1643</v>
      </c>
      <c r="GE57" s="3" t="s">
        <v>1643</v>
      </c>
      <c r="GF57" s="3" t="s">
        <v>1643</v>
      </c>
      <c r="GG57" s="3" t="s">
        <v>1643</v>
      </c>
      <c r="GH57" s="20" t="s">
        <v>1643</v>
      </c>
      <c r="GI57" s="18" t="s">
        <v>1643</v>
      </c>
      <c r="GJ57" s="8" t="s">
        <v>1643</v>
      </c>
      <c r="GK57" s="3" t="s">
        <v>1643</v>
      </c>
      <c r="GL57" s="3" t="s">
        <v>1643</v>
      </c>
      <c r="GM57" s="3" t="s">
        <v>1643</v>
      </c>
      <c r="GN57" s="3" t="s">
        <v>1643</v>
      </c>
      <c r="GO57" s="3" t="s">
        <v>1643</v>
      </c>
      <c r="GP57" s="3" t="s">
        <v>1643</v>
      </c>
      <c r="GQ57" s="3" t="s">
        <v>1643</v>
      </c>
      <c r="GR57" s="3" t="s">
        <v>1643</v>
      </c>
      <c r="GS57" s="20" t="s">
        <v>1643</v>
      </c>
      <c r="GT57" s="13" t="s">
        <v>1643</v>
      </c>
      <c r="GU57" s="3" t="s">
        <v>1643</v>
      </c>
      <c r="GV57" s="3" t="s">
        <v>1643</v>
      </c>
      <c r="GW57" s="3" t="s">
        <v>1643</v>
      </c>
      <c r="GX57" s="3" t="s">
        <v>1643</v>
      </c>
      <c r="GY57" s="3" t="s">
        <v>1643</v>
      </c>
      <c r="GZ57" s="3" t="s">
        <v>1643</v>
      </c>
      <c r="HA57" s="3" t="s">
        <v>1643</v>
      </c>
      <c r="HB57" s="3" t="s">
        <v>1643</v>
      </c>
      <c r="HC57" s="3" t="s">
        <v>1643</v>
      </c>
      <c r="HD57" s="3" t="s">
        <v>1643</v>
      </c>
      <c r="HE57" s="3" t="s">
        <v>1643</v>
      </c>
      <c r="HF57" s="3" t="s">
        <v>1643</v>
      </c>
      <c r="HG57" s="3" t="s">
        <v>1643</v>
      </c>
      <c r="HH57" s="3" t="s">
        <v>1643</v>
      </c>
      <c r="HI57" s="5" t="s">
        <v>1643</v>
      </c>
      <c r="HJ57" s="13" t="s">
        <v>1643</v>
      </c>
      <c r="HK57" s="3" t="s">
        <v>1643</v>
      </c>
      <c r="HL57" s="3" t="s">
        <v>1643</v>
      </c>
      <c r="HM57" s="3" t="s">
        <v>1643</v>
      </c>
      <c r="HN57" s="3" t="s">
        <v>1643</v>
      </c>
      <c r="HO57" s="3" t="s">
        <v>1643</v>
      </c>
      <c r="HP57" s="3" t="s">
        <v>1643</v>
      </c>
      <c r="HQ57" s="5" t="s">
        <v>1643</v>
      </c>
      <c r="HR57" s="13" t="s">
        <v>1643</v>
      </c>
      <c r="HS57" s="3" t="s">
        <v>1643</v>
      </c>
      <c r="HT57" s="3" t="s">
        <v>1643</v>
      </c>
      <c r="HU57" s="3" t="s">
        <v>1643</v>
      </c>
      <c r="HV57" s="3" t="s">
        <v>1643</v>
      </c>
      <c r="HW57" s="3" t="s">
        <v>1643</v>
      </c>
      <c r="HX57" s="3" t="s">
        <v>1643</v>
      </c>
      <c r="HY57" s="3" t="s">
        <v>1643</v>
      </c>
      <c r="HZ57" s="3" t="s">
        <v>1643</v>
      </c>
      <c r="IA57" s="3" t="s">
        <v>1643</v>
      </c>
      <c r="IB57" s="5" t="s">
        <v>1643</v>
      </c>
      <c r="IC57" s="13" t="s">
        <v>1643</v>
      </c>
      <c r="ID57" s="3" t="s">
        <v>1643</v>
      </c>
      <c r="IE57" s="3" t="s">
        <v>1643</v>
      </c>
      <c r="IF57" s="3" t="s">
        <v>1643</v>
      </c>
      <c r="IG57" s="3" t="s">
        <v>1643</v>
      </c>
      <c r="IH57" s="3" t="s">
        <v>1643</v>
      </c>
      <c r="II57" s="3" t="s">
        <v>1643</v>
      </c>
      <c r="IJ57" s="3" t="s">
        <v>1643</v>
      </c>
      <c r="IK57" s="3" t="s">
        <v>1643</v>
      </c>
      <c r="IL57" s="3" t="s">
        <v>1643</v>
      </c>
      <c r="IM57" s="3" t="s">
        <v>1643</v>
      </c>
      <c r="IN57" s="3" t="s">
        <v>1643</v>
      </c>
      <c r="IO57" s="3" t="s">
        <v>1643</v>
      </c>
      <c r="IP57" s="3" t="s">
        <v>1643</v>
      </c>
      <c r="IQ57" s="3" t="s">
        <v>1643</v>
      </c>
      <c r="IR57" s="3" t="s">
        <v>1643</v>
      </c>
      <c r="IS57" s="3" t="s">
        <v>1643</v>
      </c>
      <c r="IT57" s="3" t="s">
        <v>1643</v>
      </c>
      <c r="IU57" s="3" t="s">
        <v>1643</v>
      </c>
      <c r="IV57" s="3" t="s">
        <v>1643</v>
      </c>
      <c r="IW57" s="3" t="s">
        <v>1643</v>
      </c>
      <c r="IX57" s="3" t="s">
        <v>1643</v>
      </c>
      <c r="IY57" s="3" t="s">
        <v>1643</v>
      </c>
      <c r="IZ57" s="3" t="s">
        <v>1643</v>
      </c>
      <c r="JA57" s="3" t="s">
        <v>1643</v>
      </c>
      <c r="JB57" s="3" t="s">
        <v>1643</v>
      </c>
      <c r="JC57" s="3" t="s">
        <v>1643</v>
      </c>
      <c r="JD57" s="3" t="s">
        <v>1643</v>
      </c>
      <c r="JE57" s="3" t="s">
        <v>1643</v>
      </c>
      <c r="JF57" s="3" t="s">
        <v>1643</v>
      </c>
      <c r="JG57" s="3" t="s">
        <v>1643</v>
      </c>
      <c r="JH57" s="3" t="s">
        <v>1643</v>
      </c>
      <c r="JI57" s="3" t="s">
        <v>1643</v>
      </c>
      <c r="JJ57" s="3" t="s">
        <v>1643</v>
      </c>
      <c r="JK57" s="3" t="s">
        <v>1643</v>
      </c>
      <c r="JL57" s="3" t="s">
        <v>1643</v>
      </c>
      <c r="JM57" s="3" t="s">
        <v>1643</v>
      </c>
      <c r="JN57" s="3" t="s">
        <v>1643</v>
      </c>
      <c r="JO57" s="3" t="s">
        <v>1643</v>
      </c>
      <c r="JP57" s="3" t="s">
        <v>1643</v>
      </c>
      <c r="JQ57" s="3" t="s">
        <v>1643</v>
      </c>
      <c r="JR57" s="3" t="s">
        <v>1643</v>
      </c>
      <c r="JS57" s="3" t="s">
        <v>1643</v>
      </c>
      <c r="JT57" s="3" t="s">
        <v>1643</v>
      </c>
      <c r="JU57" s="3" t="s">
        <v>1643</v>
      </c>
      <c r="JV57" s="3" t="s">
        <v>1643</v>
      </c>
      <c r="JW57" s="3" t="s">
        <v>1643</v>
      </c>
      <c r="JX57" s="3" t="s">
        <v>1643</v>
      </c>
      <c r="JY57" s="3" t="s">
        <v>1643</v>
      </c>
      <c r="JZ57" s="3" t="s">
        <v>1643</v>
      </c>
      <c r="KA57" s="3" t="s">
        <v>1643</v>
      </c>
      <c r="KB57" s="3" t="s">
        <v>1643</v>
      </c>
      <c r="KC57" s="3" t="s">
        <v>1643</v>
      </c>
      <c r="KD57" s="3" t="s">
        <v>1643</v>
      </c>
      <c r="KE57" s="3" t="s">
        <v>1643</v>
      </c>
      <c r="KF57" s="3" t="s">
        <v>1643</v>
      </c>
      <c r="KG57" s="3" t="s">
        <v>1643</v>
      </c>
      <c r="KH57" s="3" t="s">
        <v>1643</v>
      </c>
      <c r="KI57" s="3" t="s">
        <v>1643</v>
      </c>
      <c r="KJ57" s="3" t="s">
        <v>1643</v>
      </c>
      <c r="KK57" s="3" t="s">
        <v>1643</v>
      </c>
      <c r="KL57" s="3" t="s">
        <v>1643</v>
      </c>
      <c r="KM57" s="3" t="s">
        <v>1643</v>
      </c>
      <c r="KN57" s="3" t="s">
        <v>1643</v>
      </c>
      <c r="KO57" s="5" t="s">
        <v>1643</v>
      </c>
      <c r="KP57" s="8" t="s">
        <v>1643</v>
      </c>
      <c r="KQ57" s="3" t="s">
        <v>1643</v>
      </c>
      <c r="KR57" s="3" t="s">
        <v>1643</v>
      </c>
      <c r="KS57" s="3" t="s">
        <v>1643</v>
      </c>
      <c r="KT57" s="3" t="s">
        <v>1643</v>
      </c>
      <c r="KU57" s="3" t="s">
        <v>1643</v>
      </c>
      <c r="KV57" s="20" t="s">
        <v>1643</v>
      </c>
      <c r="KW57" s="13" t="s">
        <v>1643</v>
      </c>
      <c r="KX57" s="3" t="s">
        <v>1643</v>
      </c>
      <c r="KY57" s="3" t="s">
        <v>1643</v>
      </c>
      <c r="KZ57" s="3" t="s">
        <v>1643</v>
      </c>
      <c r="LA57" s="3" t="s">
        <v>1643</v>
      </c>
      <c r="LB57" s="3" t="s">
        <v>1643</v>
      </c>
      <c r="LC57" s="3" t="s">
        <v>1643</v>
      </c>
      <c r="LD57" s="3" t="s">
        <v>1643</v>
      </c>
      <c r="LE57" s="3" t="s">
        <v>1643</v>
      </c>
      <c r="LF57" s="3" t="s">
        <v>1643</v>
      </c>
      <c r="LG57" s="3" t="s">
        <v>1643</v>
      </c>
      <c r="LH57" s="3" t="s">
        <v>1643</v>
      </c>
      <c r="LI57" s="3" t="s">
        <v>1643</v>
      </c>
      <c r="LJ57" s="3" t="s">
        <v>1643</v>
      </c>
      <c r="LK57" s="3" t="s">
        <v>1643</v>
      </c>
      <c r="LL57" s="3" t="s">
        <v>1643</v>
      </c>
      <c r="LM57" s="3" t="s">
        <v>1643</v>
      </c>
      <c r="LN57" s="3" t="s">
        <v>1643</v>
      </c>
      <c r="LO57" s="3" t="s">
        <v>1643</v>
      </c>
      <c r="LP57" s="3" t="s">
        <v>1643</v>
      </c>
      <c r="LQ57" s="3" t="s">
        <v>1643</v>
      </c>
      <c r="LR57" s="3" t="s">
        <v>1643</v>
      </c>
      <c r="LS57" s="3" t="s">
        <v>1643</v>
      </c>
      <c r="LT57" s="3" t="s">
        <v>1643</v>
      </c>
      <c r="LU57" s="3" t="s">
        <v>1643</v>
      </c>
      <c r="LV57" s="3" t="s">
        <v>1643</v>
      </c>
      <c r="LW57" s="3" t="s">
        <v>1643</v>
      </c>
      <c r="LX57" s="3" t="s">
        <v>1643</v>
      </c>
      <c r="LY57" s="3" t="s">
        <v>1643</v>
      </c>
      <c r="LZ57" s="3" t="s">
        <v>1643</v>
      </c>
      <c r="MA57" s="3" t="s">
        <v>1643</v>
      </c>
      <c r="MB57" s="3" t="s">
        <v>1643</v>
      </c>
      <c r="MC57" s="3" t="s">
        <v>1643</v>
      </c>
      <c r="MD57" s="3" t="s">
        <v>1643</v>
      </c>
      <c r="ME57" s="3" t="s">
        <v>1643</v>
      </c>
      <c r="MF57" s="20" t="s">
        <v>1643</v>
      </c>
      <c r="MG57" s="13"/>
      <c r="MH57" s="3"/>
      <c r="MI57" s="5"/>
      <c r="MJ57" s="18" t="s">
        <v>1643</v>
      </c>
      <c r="MK57" s="13" t="s">
        <v>1643</v>
      </c>
      <c r="ML57" s="3" t="s">
        <v>1643</v>
      </c>
      <c r="MM57" s="3" t="s">
        <v>1643</v>
      </c>
      <c r="MN57" s="3" t="s">
        <v>1643</v>
      </c>
      <c r="MO57" s="3" t="s">
        <v>1643</v>
      </c>
      <c r="MP57" s="3" t="s">
        <v>1643</v>
      </c>
      <c r="MQ57" s="3" t="s">
        <v>1643</v>
      </c>
      <c r="MR57" s="3" t="s">
        <v>1643</v>
      </c>
      <c r="MS57" s="3" t="s">
        <v>1643</v>
      </c>
      <c r="MT57" s="5" t="s">
        <v>1643</v>
      </c>
      <c r="MU57" s="8" t="s">
        <v>1643</v>
      </c>
      <c r="MV57" s="3" t="s">
        <v>1643</v>
      </c>
      <c r="MW57" s="3" t="s">
        <v>1643</v>
      </c>
      <c r="MX57" s="3" t="s">
        <v>1643</v>
      </c>
      <c r="MY57" s="20" t="s">
        <v>1643</v>
      </c>
      <c r="MZ57" s="13" t="s">
        <v>1643</v>
      </c>
      <c r="NA57" s="5" t="s">
        <v>1643</v>
      </c>
      <c r="NB57" s="13" t="s">
        <v>1643</v>
      </c>
      <c r="NC57" s="5" t="s">
        <v>1643</v>
      </c>
      <c r="ND57" s="13" t="s">
        <v>1643</v>
      </c>
      <c r="NE57" s="3" t="s">
        <v>1643</v>
      </c>
      <c r="NF57" s="3" t="s">
        <v>1643</v>
      </c>
      <c r="NG57" s="3" t="s">
        <v>1643</v>
      </c>
      <c r="NH57" s="3" t="s">
        <v>1643</v>
      </c>
      <c r="NI57" s="5" t="s">
        <v>1643</v>
      </c>
      <c r="NJ57" s="13" t="s">
        <v>1643</v>
      </c>
      <c r="NK57" s="3"/>
      <c r="NL57" s="3" t="s">
        <v>1643</v>
      </c>
      <c r="NM57" s="3" t="s">
        <v>1643</v>
      </c>
      <c r="NN57" s="3" t="s">
        <v>1643</v>
      </c>
      <c r="NO57" s="3" t="s">
        <v>1643</v>
      </c>
      <c r="NP57" s="3" t="s">
        <v>1643</v>
      </c>
      <c r="NQ57" s="5" t="s">
        <v>1643</v>
      </c>
      <c r="NR57" s="8" t="s">
        <v>1643</v>
      </c>
      <c r="NS57" s="8" t="s">
        <v>1643</v>
      </c>
      <c r="NT57" s="3" t="s">
        <v>1643</v>
      </c>
      <c r="NU57" s="3" t="s">
        <v>1643</v>
      </c>
      <c r="NV57" s="3" t="s">
        <v>1643</v>
      </c>
      <c r="NW57" s="3" t="s">
        <v>1643</v>
      </c>
      <c r="NX57" s="5" t="s">
        <v>1643</v>
      </c>
      <c r="NY57" s="13" t="s">
        <v>1643</v>
      </c>
      <c r="NZ57" s="8" t="s">
        <v>1643</v>
      </c>
      <c r="OA57" s="3" t="s">
        <v>1643</v>
      </c>
      <c r="OB57" s="3" t="s">
        <v>1643</v>
      </c>
      <c r="OC57" s="3" t="s">
        <v>1643</v>
      </c>
      <c r="OD57" s="3" t="s">
        <v>1643</v>
      </c>
      <c r="OE57" s="5" t="s">
        <v>1643</v>
      </c>
      <c r="OF57" s="13" t="s">
        <v>1643</v>
      </c>
      <c r="OG57" s="8" t="s">
        <v>1643</v>
      </c>
      <c r="OH57" s="3" t="s">
        <v>1643</v>
      </c>
      <c r="OI57" s="3" t="s">
        <v>1643</v>
      </c>
      <c r="OJ57" s="3" t="s">
        <v>1643</v>
      </c>
      <c r="OK57" s="3" t="s">
        <v>1643</v>
      </c>
      <c r="OL57" s="20" t="s">
        <v>1643</v>
      </c>
      <c r="OM57" s="13" t="s">
        <v>1643</v>
      </c>
      <c r="ON57" s="3" t="s">
        <v>1643</v>
      </c>
      <c r="OO57" s="3" t="s">
        <v>1643</v>
      </c>
      <c r="OP57" s="3" t="s">
        <v>1643</v>
      </c>
      <c r="OQ57" s="3" t="s">
        <v>1643</v>
      </c>
      <c r="OR57" s="3" t="s">
        <v>1643</v>
      </c>
      <c r="OS57" s="3" t="s">
        <v>1643</v>
      </c>
      <c r="OT57" s="3" t="s">
        <v>1643</v>
      </c>
      <c r="OU57" s="20" t="s">
        <v>1643</v>
      </c>
      <c r="OV57" s="13" t="s">
        <v>1643</v>
      </c>
      <c r="OW57" s="3"/>
      <c r="OX57" s="3" t="s">
        <v>1643</v>
      </c>
      <c r="OY57" s="3" t="s">
        <v>1643</v>
      </c>
      <c r="OZ57" s="3" t="s">
        <v>1643</v>
      </c>
      <c r="PA57" s="5" t="s">
        <v>1643</v>
      </c>
      <c r="PB57" s="8" t="s">
        <v>1643</v>
      </c>
      <c r="PC57" s="8" t="s">
        <v>1643</v>
      </c>
      <c r="PD57" s="3" t="s">
        <v>1643</v>
      </c>
      <c r="PE57" s="3" t="s">
        <v>1643</v>
      </c>
      <c r="PF57" s="5" t="s">
        <v>1643</v>
      </c>
      <c r="PG57" s="13" t="s">
        <v>1643</v>
      </c>
      <c r="PH57" s="3" t="s">
        <v>1643</v>
      </c>
      <c r="PI57" s="3" t="s">
        <v>1643</v>
      </c>
      <c r="PJ57" s="3" t="s">
        <v>1643</v>
      </c>
      <c r="PK57" s="3" t="s">
        <v>1643</v>
      </c>
      <c r="PL57" s="3" t="s">
        <v>1643</v>
      </c>
      <c r="PM57" s="3" t="s">
        <v>1643</v>
      </c>
      <c r="PN57" s="3" t="s">
        <v>1643</v>
      </c>
      <c r="PO57" s="20" t="s">
        <v>1643</v>
      </c>
      <c r="PP57" s="13" t="s">
        <v>1643</v>
      </c>
      <c r="PQ57" s="3" t="s">
        <v>1643</v>
      </c>
      <c r="PR57" s="3" t="s">
        <v>1643</v>
      </c>
      <c r="PS57" s="3" t="s">
        <v>1643</v>
      </c>
      <c r="PT57" s="3" t="s">
        <v>1643</v>
      </c>
      <c r="PU57" s="5" t="s">
        <v>1643</v>
      </c>
      <c r="PV57" s="13" t="s">
        <v>1643</v>
      </c>
      <c r="PW57" s="3" t="s">
        <v>1643</v>
      </c>
      <c r="PX57" s="3" t="s">
        <v>1643</v>
      </c>
      <c r="PY57" s="3" t="s">
        <v>1643</v>
      </c>
      <c r="PZ57" s="5" t="s">
        <v>1643</v>
      </c>
      <c r="QA57" s="13" t="s">
        <v>1643</v>
      </c>
      <c r="QB57" s="3" t="s">
        <v>1643</v>
      </c>
      <c r="QC57" s="3" t="s">
        <v>1643</v>
      </c>
      <c r="QD57" s="3" t="s">
        <v>1643</v>
      </c>
      <c r="QE57" s="3" t="s">
        <v>1643</v>
      </c>
      <c r="QF57" s="3" t="s">
        <v>1643</v>
      </c>
      <c r="QG57" s="3" t="s">
        <v>1643</v>
      </c>
      <c r="QH57" s="3" t="s">
        <v>1643</v>
      </c>
      <c r="QI57" s="5" t="s">
        <v>1643</v>
      </c>
      <c r="QJ57" s="13" t="s">
        <v>1643</v>
      </c>
      <c r="QK57" s="3" t="s">
        <v>1643</v>
      </c>
      <c r="QL57" s="3" t="s">
        <v>1643</v>
      </c>
      <c r="QM57" s="3" t="s">
        <v>1643</v>
      </c>
      <c r="QN57" s="3" t="s">
        <v>1643</v>
      </c>
      <c r="QO57" s="3" t="s">
        <v>1643</v>
      </c>
      <c r="QP57" s="20" t="s">
        <v>1643</v>
      </c>
      <c r="QQ57" s="13" t="s">
        <v>1643</v>
      </c>
      <c r="QR57" s="3" t="s">
        <v>1643</v>
      </c>
      <c r="QS57" s="3" t="s">
        <v>1643</v>
      </c>
      <c r="QT57" s="3" t="s">
        <v>1643</v>
      </c>
      <c r="QU57" s="20" t="s">
        <v>1643</v>
      </c>
      <c r="QV57" s="16" t="s">
        <v>1643</v>
      </c>
      <c r="QW57" s="13" t="s">
        <v>1643</v>
      </c>
      <c r="QX57" s="3" t="s">
        <v>1643</v>
      </c>
      <c r="QY57" s="3" t="s">
        <v>1643</v>
      </c>
      <c r="QZ57" s="3" t="s">
        <v>1643</v>
      </c>
      <c r="RA57" s="3" t="s">
        <v>1643</v>
      </c>
      <c r="RB57" s="3" t="s">
        <v>1643</v>
      </c>
      <c r="RC57" s="3" t="s">
        <v>1643</v>
      </c>
      <c r="RD57" s="3" t="s">
        <v>1643</v>
      </c>
      <c r="RE57" s="3" t="s">
        <v>1643</v>
      </c>
      <c r="RF57" s="3" t="s">
        <v>1643</v>
      </c>
      <c r="RG57" s="3" t="s">
        <v>1643</v>
      </c>
      <c r="RH57" s="3" t="s">
        <v>1643</v>
      </c>
      <c r="RI57" s="3" t="s">
        <v>1643</v>
      </c>
      <c r="RJ57" s="3" t="s">
        <v>1643</v>
      </c>
      <c r="RK57" s="3" t="s">
        <v>1643</v>
      </c>
      <c r="RL57" s="3" t="s">
        <v>1643</v>
      </c>
      <c r="RM57" s="3" t="s">
        <v>1643</v>
      </c>
      <c r="RN57" s="3" t="s">
        <v>1643</v>
      </c>
      <c r="RO57" s="3" t="s">
        <v>1643</v>
      </c>
      <c r="RP57" s="3" t="s">
        <v>1643</v>
      </c>
      <c r="RQ57" s="3" t="s">
        <v>1643</v>
      </c>
      <c r="RR57" s="3" t="s">
        <v>1643</v>
      </c>
      <c r="RS57" s="3" t="s">
        <v>1643</v>
      </c>
      <c r="RT57" s="3" t="s">
        <v>1643</v>
      </c>
      <c r="RU57" s="3" t="s">
        <v>1643</v>
      </c>
      <c r="RV57" s="3" t="s">
        <v>1643</v>
      </c>
      <c r="RW57" s="3" t="s">
        <v>1643</v>
      </c>
      <c r="RX57" s="3" t="s">
        <v>1643</v>
      </c>
      <c r="RY57" s="3" t="s">
        <v>1643</v>
      </c>
      <c r="RZ57" s="3" t="s">
        <v>1643</v>
      </c>
      <c r="SA57" s="3" t="s">
        <v>1643</v>
      </c>
      <c r="SB57" s="3" t="s">
        <v>1643</v>
      </c>
      <c r="SC57" s="3" t="s">
        <v>1643</v>
      </c>
      <c r="SD57" s="3" t="s">
        <v>1643</v>
      </c>
      <c r="SE57" s="3" t="s">
        <v>1643</v>
      </c>
      <c r="SF57" s="3" t="s">
        <v>1643</v>
      </c>
      <c r="SG57" s="3" t="s">
        <v>1643</v>
      </c>
      <c r="SH57" s="3" t="s">
        <v>1643</v>
      </c>
      <c r="SI57" s="3" t="s">
        <v>1643</v>
      </c>
      <c r="SJ57" s="3" t="s">
        <v>1643</v>
      </c>
      <c r="SK57" s="3" t="s">
        <v>1643</v>
      </c>
      <c r="SL57" s="3" t="s">
        <v>1643</v>
      </c>
      <c r="SM57" s="3" t="s">
        <v>1643</v>
      </c>
      <c r="SN57" s="3" t="s">
        <v>1643</v>
      </c>
      <c r="SO57" s="3" t="s">
        <v>1643</v>
      </c>
      <c r="SP57" s="20" t="s">
        <v>1643</v>
      </c>
      <c r="SQ57" s="13" t="s">
        <v>1643</v>
      </c>
      <c r="SR57" s="3" t="s">
        <v>1643</v>
      </c>
      <c r="SS57" s="3" t="s">
        <v>1643</v>
      </c>
      <c r="ST57" s="3" t="s">
        <v>1643</v>
      </c>
      <c r="SU57" s="3" t="s">
        <v>1643</v>
      </c>
      <c r="SV57" s="3" t="s">
        <v>1643</v>
      </c>
      <c r="SW57" s="3" t="s">
        <v>1643</v>
      </c>
      <c r="SX57" s="20" t="s">
        <v>1643</v>
      </c>
      <c r="SY57" s="13" t="s">
        <v>1643</v>
      </c>
      <c r="SZ57" s="3" t="s">
        <v>1643</v>
      </c>
      <c r="TA57" s="3" t="s">
        <v>1643</v>
      </c>
      <c r="TB57" s="3" t="s">
        <v>1643</v>
      </c>
      <c r="TC57" s="3" t="s">
        <v>1643</v>
      </c>
      <c r="TD57" s="3" t="s">
        <v>1643</v>
      </c>
      <c r="TE57" s="20" t="s">
        <v>1643</v>
      </c>
      <c r="TF57" s="13" t="s">
        <v>1643</v>
      </c>
      <c r="TG57" s="3" t="s">
        <v>1643</v>
      </c>
      <c r="TH57" s="3" t="s">
        <v>1643</v>
      </c>
      <c r="TI57" s="3" t="s">
        <v>1643</v>
      </c>
      <c r="TJ57" s="3" t="s">
        <v>1643</v>
      </c>
      <c r="TK57" s="3" t="s">
        <v>1643</v>
      </c>
      <c r="TL57" s="3" t="s">
        <v>1643</v>
      </c>
      <c r="TM57" s="3" t="s">
        <v>1643</v>
      </c>
      <c r="TN57" s="3" t="s">
        <v>1643</v>
      </c>
      <c r="TO57" s="3" t="s">
        <v>1643</v>
      </c>
      <c r="TP57" s="3" t="s">
        <v>1643</v>
      </c>
      <c r="TQ57" s="20" t="s">
        <v>1643</v>
      </c>
      <c r="TR57" s="13" t="s">
        <v>1643</v>
      </c>
      <c r="TS57" s="3" t="s">
        <v>1643</v>
      </c>
      <c r="TT57" s="5" t="s">
        <v>1643</v>
      </c>
      <c r="TU57" s="13" t="s">
        <v>1643</v>
      </c>
      <c r="TV57" s="3" t="s">
        <v>1643</v>
      </c>
      <c r="TW57" s="3" t="s">
        <v>1643</v>
      </c>
      <c r="TX57" s="3" t="s">
        <v>1643</v>
      </c>
      <c r="TY57" s="3" t="s">
        <v>1643</v>
      </c>
      <c r="TZ57" s="3" t="s">
        <v>1643</v>
      </c>
      <c r="UA57" s="3" t="s">
        <v>1643</v>
      </c>
      <c r="UB57" s="3" t="s">
        <v>1643</v>
      </c>
      <c r="UC57" s="3" t="s">
        <v>1643</v>
      </c>
      <c r="UD57" s="3" t="s">
        <v>1643</v>
      </c>
      <c r="UE57" s="3" t="s">
        <v>1643</v>
      </c>
      <c r="UF57" s="3" t="s">
        <v>1643</v>
      </c>
      <c r="UG57" s="3" t="s">
        <v>1643</v>
      </c>
      <c r="UH57" s="3" t="s">
        <v>1643</v>
      </c>
      <c r="UI57" s="3" t="s">
        <v>1643</v>
      </c>
      <c r="UJ57" s="5" t="s">
        <v>1643</v>
      </c>
      <c r="UK57" s="13" t="s">
        <v>1643</v>
      </c>
      <c r="UL57" s="3" t="s">
        <v>1643</v>
      </c>
      <c r="UM57" s="3" t="s">
        <v>1643</v>
      </c>
      <c r="UN57" s="3" t="s">
        <v>1643</v>
      </c>
      <c r="UO57" s="3" t="s">
        <v>1643</v>
      </c>
      <c r="UP57" s="3" t="s">
        <v>1643</v>
      </c>
      <c r="UQ57" s="3" t="s">
        <v>1643</v>
      </c>
      <c r="UR57" s="5" t="s">
        <v>1643</v>
      </c>
      <c r="US57" s="13" t="s">
        <v>1643</v>
      </c>
      <c r="UT57" s="3" t="s">
        <v>1643</v>
      </c>
      <c r="UU57" s="3" t="s">
        <v>1643</v>
      </c>
      <c r="UV57" s="3" t="s">
        <v>1643</v>
      </c>
      <c r="UW57" s="3" t="s">
        <v>1643</v>
      </c>
      <c r="UX57" s="3" t="s">
        <v>1643</v>
      </c>
      <c r="UY57" s="3" t="s">
        <v>1643</v>
      </c>
      <c r="UZ57" s="5" t="s">
        <v>1643</v>
      </c>
      <c r="VA57" s="13" t="s">
        <v>1643</v>
      </c>
      <c r="VB57" s="3" t="s">
        <v>1643</v>
      </c>
      <c r="VC57" s="3" t="s">
        <v>1643</v>
      </c>
      <c r="VD57" s="3" t="s">
        <v>1643</v>
      </c>
      <c r="VE57" s="3" t="s">
        <v>1643</v>
      </c>
      <c r="VF57" s="3" t="s">
        <v>1643</v>
      </c>
      <c r="VG57" s="3" t="s">
        <v>1643</v>
      </c>
      <c r="VH57" s="3" t="s">
        <v>1643</v>
      </c>
      <c r="VI57" s="3" t="s">
        <v>1643</v>
      </c>
      <c r="VJ57" s="3" t="s">
        <v>1643</v>
      </c>
      <c r="VK57" s="3" t="s">
        <v>1643</v>
      </c>
      <c r="VL57" s="3" t="s">
        <v>1643</v>
      </c>
      <c r="VM57" s="3" t="s">
        <v>1643</v>
      </c>
      <c r="VN57" s="3" t="s">
        <v>1643</v>
      </c>
      <c r="VO57" s="3" t="s">
        <v>1643</v>
      </c>
      <c r="VP57" s="3" t="s">
        <v>1643</v>
      </c>
      <c r="VQ57" s="3" t="s">
        <v>1643</v>
      </c>
      <c r="VR57" s="3" t="s">
        <v>1643</v>
      </c>
      <c r="VS57" s="3" t="s">
        <v>1643</v>
      </c>
      <c r="VT57" s="3" t="s">
        <v>1643</v>
      </c>
      <c r="VU57" s="3" t="s">
        <v>1643</v>
      </c>
      <c r="VV57" s="3" t="s">
        <v>1643</v>
      </c>
      <c r="VW57" s="3" t="s">
        <v>1643</v>
      </c>
      <c r="VX57" s="3" t="s">
        <v>1643</v>
      </c>
      <c r="VY57" s="3" t="s">
        <v>1643</v>
      </c>
      <c r="VZ57" s="3" t="s">
        <v>1643</v>
      </c>
      <c r="WA57" s="3" t="s">
        <v>1643</v>
      </c>
      <c r="WB57" s="3" t="s">
        <v>1643</v>
      </c>
      <c r="WC57" s="3" t="s">
        <v>1643</v>
      </c>
      <c r="WD57" s="3" t="s">
        <v>1643</v>
      </c>
      <c r="WE57" s="3" t="s">
        <v>1643</v>
      </c>
      <c r="WF57" s="3" t="s">
        <v>1643</v>
      </c>
      <c r="WG57" s="3" t="s">
        <v>1643</v>
      </c>
      <c r="WH57" s="3" t="s">
        <v>1643</v>
      </c>
      <c r="WI57" s="3" t="s">
        <v>1643</v>
      </c>
      <c r="WJ57" s="3" t="s">
        <v>1643</v>
      </c>
      <c r="WK57" s="3" t="s">
        <v>1643</v>
      </c>
      <c r="WL57" s="3" t="s">
        <v>1643</v>
      </c>
      <c r="WM57" s="3" t="s">
        <v>1643</v>
      </c>
      <c r="WN57" s="3" t="s">
        <v>1643</v>
      </c>
      <c r="WO57" s="3" t="s">
        <v>1643</v>
      </c>
      <c r="WP57" s="3" t="s">
        <v>1643</v>
      </c>
      <c r="WQ57" s="3" t="s">
        <v>1643</v>
      </c>
      <c r="WR57" s="3" t="s">
        <v>1643</v>
      </c>
      <c r="WS57" s="3" t="s">
        <v>1643</v>
      </c>
      <c r="WT57" s="3" t="s">
        <v>1643</v>
      </c>
      <c r="WU57" s="3" t="s">
        <v>1643</v>
      </c>
      <c r="WV57" s="3" t="s">
        <v>1643</v>
      </c>
      <c r="WW57" s="3" t="s">
        <v>1643</v>
      </c>
      <c r="WX57" s="3" t="s">
        <v>1643</v>
      </c>
      <c r="WY57" s="3" t="s">
        <v>1643</v>
      </c>
      <c r="WZ57" s="3" t="s">
        <v>1643</v>
      </c>
      <c r="XA57" s="3" t="s">
        <v>1643</v>
      </c>
      <c r="XB57" s="3" t="s">
        <v>1643</v>
      </c>
      <c r="XC57" s="3" t="s">
        <v>1643</v>
      </c>
      <c r="XD57" s="3" t="s">
        <v>1643</v>
      </c>
      <c r="XE57" s="3" t="s">
        <v>1643</v>
      </c>
      <c r="XF57" s="3" t="s">
        <v>1643</v>
      </c>
      <c r="XG57" s="3" t="s">
        <v>1643</v>
      </c>
      <c r="XH57" s="3" t="s">
        <v>1643</v>
      </c>
      <c r="XI57" s="3" t="s">
        <v>1643</v>
      </c>
      <c r="XJ57" s="3" t="s">
        <v>1643</v>
      </c>
      <c r="XK57" s="3" t="s">
        <v>1643</v>
      </c>
      <c r="XL57" s="3" t="s">
        <v>1643</v>
      </c>
      <c r="XM57" s="5" t="s">
        <v>1643</v>
      </c>
      <c r="XN57" s="13" t="s">
        <v>1643</v>
      </c>
      <c r="XO57" s="3" t="s">
        <v>1643</v>
      </c>
      <c r="XP57" s="3" t="s">
        <v>1643</v>
      </c>
      <c r="XQ57" s="3" t="s">
        <v>1643</v>
      </c>
      <c r="XR57" s="3" t="s">
        <v>1643</v>
      </c>
      <c r="XS57" s="3" t="s">
        <v>1643</v>
      </c>
      <c r="XT57" s="5" t="s">
        <v>1643</v>
      </c>
      <c r="XU57" s="13" t="s">
        <v>1643</v>
      </c>
      <c r="XV57" s="3" t="s">
        <v>1643</v>
      </c>
      <c r="XW57" s="3" t="s">
        <v>1643</v>
      </c>
      <c r="XX57" s="3" t="s">
        <v>1643</v>
      </c>
      <c r="XY57" s="3" t="s">
        <v>1643</v>
      </c>
      <c r="XZ57" s="3" t="s">
        <v>1643</v>
      </c>
      <c r="YA57" s="3" t="s">
        <v>1643</v>
      </c>
      <c r="YB57" s="3" t="s">
        <v>1643</v>
      </c>
      <c r="YC57" s="3" t="s">
        <v>1643</v>
      </c>
      <c r="YD57" s="3" t="s">
        <v>1643</v>
      </c>
      <c r="YE57" s="3" t="s">
        <v>1643</v>
      </c>
      <c r="YF57" s="3" t="s">
        <v>1643</v>
      </c>
      <c r="YG57" s="3" t="s">
        <v>1643</v>
      </c>
      <c r="YH57" s="3" t="s">
        <v>1643</v>
      </c>
      <c r="YI57" s="3" t="s">
        <v>1643</v>
      </c>
      <c r="YJ57" s="3" t="s">
        <v>1643</v>
      </c>
      <c r="YK57" s="3" t="s">
        <v>1643</v>
      </c>
      <c r="YL57" s="3" t="s">
        <v>1643</v>
      </c>
      <c r="YM57" s="3" t="s">
        <v>1643</v>
      </c>
      <c r="YN57" s="3" t="s">
        <v>1643</v>
      </c>
      <c r="YO57" s="3" t="s">
        <v>1643</v>
      </c>
      <c r="YP57" s="3" t="s">
        <v>1643</v>
      </c>
      <c r="YQ57" s="3" t="s">
        <v>1643</v>
      </c>
      <c r="YR57" s="3" t="s">
        <v>1643</v>
      </c>
      <c r="YS57" s="3" t="s">
        <v>1643</v>
      </c>
      <c r="YT57" s="3" t="s">
        <v>1643</v>
      </c>
      <c r="YU57" s="3" t="s">
        <v>1643</v>
      </c>
      <c r="YV57" s="3" t="s">
        <v>1643</v>
      </c>
      <c r="YW57" s="3" t="s">
        <v>1643</v>
      </c>
      <c r="YX57" s="3" t="s">
        <v>1643</v>
      </c>
      <c r="YY57" s="3" t="s">
        <v>1643</v>
      </c>
      <c r="YZ57" s="3" t="s">
        <v>1643</v>
      </c>
      <c r="ZA57" s="3" t="s">
        <v>1643</v>
      </c>
      <c r="ZB57" s="3" t="s">
        <v>1643</v>
      </c>
      <c r="ZC57" s="3" t="s">
        <v>1643</v>
      </c>
      <c r="ZD57" s="5" t="s">
        <v>1643</v>
      </c>
      <c r="ZE57" s="13"/>
      <c r="ZF57" s="3"/>
      <c r="ZG57" s="5"/>
      <c r="ZH57" s="18" t="s">
        <v>1643</v>
      </c>
      <c r="ZI57" s="13" t="s">
        <v>1643</v>
      </c>
      <c r="ZJ57" s="3" t="s">
        <v>1643</v>
      </c>
      <c r="ZK57" s="3" t="s">
        <v>1643</v>
      </c>
      <c r="ZL57" s="3" t="s">
        <v>1643</v>
      </c>
      <c r="ZM57" s="3" t="s">
        <v>1643</v>
      </c>
      <c r="ZN57" s="3" t="s">
        <v>1643</v>
      </c>
      <c r="ZO57" s="3" t="s">
        <v>1643</v>
      </c>
      <c r="ZP57" s="3" t="s">
        <v>1643</v>
      </c>
      <c r="ZQ57" s="3" t="s">
        <v>1643</v>
      </c>
      <c r="ZR57" s="5" t="s">
        <v>1643</v>
      </c>
      <c r="ZS57" s="13" t="s">
        <v>1643</v>
      </c>
      <c r="ZT57" s="3" t="s">
        <v>1643</v>
      </c>
      <c r="ZU57" s="3" t="s">
        <v>1643</v>
      </c>
      <c r="ZV57" s="3" t="s">
        <v>1643</v>
      </c>
      <c r="ZW57" s="3" t="s">
        <v>1643</v>
      </c>
      <c r="ZX57" s="3" t="s">
        <v>1643</v>
      </c>
      <c r="ZY57" s="3" t="s">
        <v>1643</v>
      </c>
      <c r="ZZ57" s="3" t="s">
        <v>1643</v>
      </c>
      <c r="AAA57" s="5" t="s">
        <v>1643</v>
      </c>
      <c r="AAB57" s="13" t="s">
        <v>1643</v>
      </c>
      <c r="AAC57" s="5" t="s">
        <v>1643</v>
      </c>
      <c r="AAD57" s="13" t="s">
        <v>1643</v>
      </c>
      <c r="AAE57" s="3" t="s">
        <v>1643</v>
      </c>
      <c r="AAF57" s="3" t="s">
        <v>1643</v>
      </c>
      <c r="AAG57" s="3" t="s">
        <v>1643</v>
      </c>
      <c r="AAH57" s="3" t="s">
        <v>1643</v>
      </c>
      <c r="AAI57" s="3" t="s">
        <v>1643</v>
      </c>
      <c r="AAJ57" s="5" t="s">
        <v>1643</v>
      </c>
      <c r="AAK57" s="13" t="s">
        <v>1643</v>
      </c>
      <c r="AAL57" s="13" t="s">
        <v>1643</v>
      </c>
      <c r="AAM57" s="3" t="s">
        <v>1643</v>
      </c>
      <c r="AAN57" s="3" t="s">
        <v>1643</v>
      </c>
      <c r="AAO57" s="3" t="s">
        <v>1643</v>
      </c>
      <c r="AAP57" s="3" t="s">
        <v>1643</v>
      </c>
      <c r="AAQ57" s="20"/>
      <c r="AAR57" s="5" t="s">
        <v>1643</v>
      </c>
      <c r="AAS57" s="13" t="s">
        <v>1643</v>
      </c>
      <c r="AAT57" s="3" t="s">
        <v>1643</v>
      </c>
      <c r="AAU57" s="3" t="s">
        <v>1643</v>
      </c>
      <c r="AAV57" s="3" t="s">
        <v>1643</v>
      </c>
      <c r="AAW57" s="3" t="s">
        <v>1643</v>
      </c>
      <c r="AAX57" s="3" t="s">
        <v>1643</v>
      </c>
      <c r="AAY57" s="5" t="s">
        <v>1643</v>
      </c>
      <c r="AAZ57" s="13" t="s">
        <v>1643</v>
      </c>
      <c r="ABA57" s="3" t="s">
        <v>1643</v>
      </c>
      <c r="ABB57" s="3" t="s">
        <v>1643</v>
      </c>
      <c r="ABC57" s="3" t="s">
        <v>1643</v>
      </c>
      <c r="ABD57" s="3" t="s">
        <v>1643</v>
      </c>
      <c r="ABE57" s="3" t="s">
        <v>1643</v>
      </c>
      <c r="ABF57" s="5" t="s">
        <v>1643</v>
      </c>
      <c r="ABG57" s="13" t="s">
        <v>1643</v>
      </c>
      <c r="ABH57" s="3" t="s">
        <v>1643</v>
      </c>
      <c r="ABI57" s="3" t="s">
        <v>1643</v>
      </c>
      <c r="ABJ57" s="3" t="s">
        <v>1643</v>
      </c>
      <c r="ABK57" s="3" t="s">
        <v>1643</v>
      </c>
      <c r="ABL57" s="3" t="s">
        <v>1643</v>
      </c>
      <c r="ABM57" s="5" t="s">
        <v>1643</v>
      </c>
      <c r="ABN57" s="13" t="s">
        <v>1643</v>
      </c>
      <c r="ABO57" s="3" t="s">
        <v>1643</v>
      </c>
      <c r="ABP57" s="3" t="s">
        <v>1643</v>
      </c>
      <c r="ABQ57" s="3" t="s">
        <v>1643</v>
      </c>
      <c r="ABR57" s="3" t="s">
        <v>1643</v>
      </c>
      <c r="ABS57" s="3" t="s">
        <v>1643</v>
      </c>
      <c r="ABT57" s="3" t="s">
        <v>1643</v>
      </c>
      <c r="ABU57" s="3" t="s">
        <v>1643</v>
      </c>
      <c r="ABV57" s="5" t="s">
        <v>1643</v>
      </c>
      <c r="ABW57" s="13" t="s">
        <v>1643</v>
      </c>
      <c r="ABX57" s="3" t="s">
        <v>1643</v>
      </c>
      <c r="ABY57" s="3" t="s">
        <v>1643</v>
      </c>
      <c r="ABZ57" s="3" t="s">
        <v>1643</v>
      </c>
      <c r="ACA57" s="3" t="s">
        <v>1643</v>
      </c>
      <c r="ACB57" s="5" t="s">
        <v>1643</v>
      </c>
      <c r="ACC57" s="13" t="s">
        <v>1643</v>
      </c>
      <c r="ACD57" s="3" t="s">
        <v>1643</v>
      </c>
      <c r="ACE57" s="3" t="s">
        <v>1643</v>
      </c>
      <c r="ACF57" s="3" t="s">
        <v>1643</v>
      </c>
      <c r="ACG57" s="5"/>
      <c r="ACH57" s="13" t="s">
        <v>1643</v>
      </c>
      <c r="ACI57" s="3" t="s">
        <v>1643</v>
      </c>
      <c r="ACJ57" s="3" t="s">
        <v>1643</v>
      </c>
      <c r="ACK57" s="3" t="s">
        <v>1643</v>
      </c>
      <c r="ACL57" s="5" t="s">
        <v>1643</v>
      </c>
      <c r="ACM57" s="13" t="s">
        <v>1643</v>
      </c>
      <c r="ACN57" s="3" t="s">
        <v>1643</v>
      </c>
      <c r="ACO57" s="3" t="s">
        <v>1643</v>
      </c>
      <c r="ACP57" s="3" t="s">
        <v>1643</v>
      </c>
      <c r="ACQ57" s="3" t="s">
        <v>1643</v>
      </c>
      <c r="ACR57" s="3" t="s">
        <v>1643</v>
      </c>
      <c r="ACS57" s="3" t="s">
        <v>1643</v>
      </c>
      <c r="ACT57" s="3" t="s">
        <v>1643</v>
      </c>
      <c r="ACU57" s="20" t="s">
        <v>1643</v>
      </c>
      <c r="ACV57" s="13" t="s">
        <v>1643</v>
      </c>
      <c r="ACW57" s="3" t="s">
        <v>1643</v>
      </c>
      <c r="ACX57" s="3" t="s">
        <v>1643</v>
      </c>
      <c r="ACY57" s="3" t="s">
        <v>1643</v>
      </c>
      <c r="ACZ57" s="3" t="s">
        <v>1643</v>
      </c>
      <c r="ADA57" s="5" t="s">
        <v>1643</v>
      </c>
      <c r="ADB57" s="13" t="s">
        <v>1643</v>
      </c>
      <c r="ADC57" s="8" t="s">
        <v>1643</v>
      </c>
      <c r="ADD57" s="3" t="s">
        <v>1643</v>
      </c>
      <c r="ADE57" s="3" t="s">
        <v>1643</v>
      </c>
      <c r="ADF57" s="5" t="s">
        <v>1643</v>
      </c>
      <c r="ADG57" s="13" t="s">
        <v>1643</v>
      </c>
      <c r="ADH57" s="8" t="s">
        <v>1643</v>
      </c>
      <c r="ADI57" s="3" t="s">
        <v>1643</v>
      </c>
      <c r="ADJ57" s="3" t="s">
        <v>1643</v>
      </c>
      <c r="ADK57" s="5" t="s">
        <v>1643</v>
      </c>
      <c r="ADL57" s="13" t="s">
        <v>1643</v>
      </c>
      <c r="ADM57" s="8" t="s">
        <v>1643</v>
      </c>
      <c r="ADN57" s="3" t="s">
        <v>1643</v>
      </c>
      <c r="ADO57" s="3" t="s">
        <v>1643</v>
      </c>
      <c r="ADP57" s="5" t="s">
        <v>1643</v>
      </c>
      <c r="ADQ57" s="13" t="s">
        <v>1643</v>
      </c>
      <c r="ADR57" s="3" t="s">
        <v>1643</v>
      </c>
      <c r="ADS57" s="3" t="s">
        <v>1643</v>
      </c>
      <c r="ADT57" s="3" t="s">
        <v>1643</v>
      </c>
      <c r="ADU57" s="3" t="s">
        <v>1643</v>
      </c>
      <c r="ADV57" s="3" t="s">
        <v>1643</v>
      </c>
      <c r="ADW57" s="3" t="s">
        <v>1643</v>
      </c>
      <c r="ADX57" s="3" t="s">
        <v>1643</v>
      </c>
      <c r="ADY57" s="5" t="s">
        <v>1643</v>
      </c>
      <c r="ADZ57" s="13" t="s">
        <v>1643</v>
      </c>
      <c r="AEA57" s="3" t="s">
        <v>1643</v>
      </c>
      <c r="AEB57" s="3" t="s">
        <v>1643</v>
      </c>
      <c r="AEC57" s="3" t="s">
        <v>1643</v>
      </c>
      <c r="AED57" s="3" t="s">
        <v>1643</v>
      </c>
      <c r="AEE57" s="3" t="s">
        <v>1643</v>
      </c>
      <c r="AEF57" s="5" t="s">
        <v>1643</v>
      </c>
      <c r="AEG57" s="13" t="s">
        <v>1643</v>
      </c>
      <c r="AEH57" s="3" t="s">
        <v>1643</v>
      </c>
      <c r="AEI57" s="3" t="s">
        <v>1643</v>
      </c>
      <c r="AEJ57" s="3" t="s">
        <v>1643</v>
      </c>
      <c r="AEK57" s="5" t="s">
        <v>1643</v>
      </c>
      <c r="AEL57" s="18" t="s">
        <v>1643</v>
      </c>
    </row>
    <row r="58" spans="1:818" ht="130.5" x14ac:dyDescent="0.35">
      <c r="A58" s="1">
        <v>45639.595081018517</v>
      </c>
      <c r="B58" s="2">
        <v>45639.606840277775</v>
      </c>
      <c r="C58" s="4">
        <v>13</v>
      </c>
      <c r="D58" s="4">
        <v>1015</v>
      </c>
      <c r="E58" s="3" t="s">
        <v>1677</v>
      </c>
      <c r="F58" s="2">
        <v>45646.606856365739</v>
      </c>
      <c r="G58" s="3" t="s">
        <v>1767</v>
      </c>
      <c r="H58" s="4">
        <v>0</v>
      </c>
      <c r="I58" s="3" t="s">
        <v>1642</v>
      </c>
      <c r="J58" s="3" t="s">
        <v>1642</v>
      </c>
      <c r="K58" s="3" t="s">
        <v>1642</v>
      </c>
      <c r="L58" s="3" t="s">
        <v>1642</v>
      </c>
      <c r="M58" s="3" t="s">
        <v>1642</v>
      </c>
      <c r="N58" s="3" t="s">
        <v>1642</v>
      </c>
      <c r="O58" s="3" t="s">
        <v>110</v>
      </c>
      <c r="P58" s="3" t="s">
        <v>1643</v>
      </c>
      <c r="Q58" s="3" t="s">
        <v>1643</v>
      </c>
      <c r="R58" s="20" t="s">
        <v>110</v>
      </c>
      <c r="S58" s="127">
        <v>18</v>
      </c>
      <c r="T58" s="124"/>
      <c r="U58" s="3"/>
      <c r="V58" s="3" t="s">
        <v>20</v>
      </c>
      <c r="W58" s="3" t="s">
        <v>110</v>
      </c>
      <c r="X58" s="3" t="s">
        <v>49</v>
      </c>
      <c r="Y58" s="3" t="s">
        <v>106</v>
      </c>
      <c r="Z58" s="3" t="s">
        <v>10</v>
      </c>
      <c r="AA58" s="405">
        <v>320</v>
      </c>
      <c r="AB58" s="3" t="s">
        <v>25</v>
      </c>
      <c r="AC58" s="3" t="s">
        <v>111</v>
      </c>
      <c r="AD58" s="3" t="s">
        <v>111</v>
      </c>
      <c r="AE58" s="13" t="s">
        <v>1643</v>
      </c>
      <c r="AF58" s="20" t="s">
        <v>1643</v>
      </c>
      <c r="AG58" s="18" t="s">
        <v>111</v>
      </c>
      <c r="AH58" s="13"/>
      <c r="AI58" s="31"/>
      <c r="AJ58" s="13" t="s">
        <v>1643</v>
      </c>
      <c r="AK58" s="3" t="s">
        <v>1643</v>
      </c>
      <c r="AL58" s="3" t="s">
        <v>1643</v>
      </c>
      <c r="AM58" s="3" t="s">
        <v>1643</v>
      </c>
      <c r="AN58" s="3" t="s">
        <v>1643</v>
      </c>
      <c r="AO58" s="3" t="s">
        <v>1643</v>
      </c>
      <c r="AP58" s="3" t="s">
        <v>1643</v>
      </c>
      <c r="AQ58" s="3" t="s">
        <v>1643</v>
      </c>
      <c r="AR58" s="3" t="s">
        <v>1643</v>
      </c>
      <c r="AS58" s="3" t="s">
        <v>1643</v>
      </c>
      <c r="AT58" s="3" t="s">
        <v>1643</v>
      </c>
      <c r="AU58" s="3" t="s">
        <v>1643</v>
      </c>
      <c r="AV58" s="3" t="s">
        <v>1643</v>
      </c>
      <c r="AW58" s="3" t="s">
        <v>1643</v>
      </c>
      <c r="AX58" s="3" t="s">
        <v>1643</v>
      </c>
      <c r="AY58" s="3" t="s">
        <v>1643</v>
      </c>
      <c r="AZ58" s="3" t="s">
        <v>1643</v>
      </c>
      <c r="BA58" s="3" t="s">
        <v>1643</v>
      </c>
      <c r="BB58" s="3" t="s">
        <v>1643</v>
      </c>
      <c r="BC58" s="3" t="s">
        <v>1643</v>
      </c>
      <c r="BD58" s="3" t="s">
        <v>1643</v>
      </c>
      <c r="BE58" s="3" t="s">
        <v>1643</v>
      </c>
      <c r="BF58" s="3" t="s">
        <v>1643</v>
      </c>
      <c r="BG58" s="3" t="s">
        <v>1643</v>
      </c>
      <c r="BH58" s="3" t="s">
        <v>1643</v>
      </c>
      <c r="BI58" s="3" t="s">
        <v>1643</v>
      </c>
      <c r="BJ58" s="3" t="s">
        <v>1643</v>
      </c>
      <c r="BK58" s="3" t="s">
        <v>1643</v>
      </c>
      <c r="BL58" s="3" t="s">
        <v>1643</v>
      </c>
      <c r="BM58" s="3" t="s">
        <v>1643</v>
      </c>
      <c r="BN58" s="3" t="s">
        <v>1643</v>
      </c>
      <c r="BO58" s="3" t="s">
        <v>1643</v>
      </c>
      <c r="BP58" s="3" t="s">
        <v>1643</v>
      </c>
      <c r="BQ58" s="3" t="s">
        <v>1643</v>
      </c>
      <c r="BR58" s="3" t="s">
        <v>1643</v>
      </c>
      <c r="BS58" s="3" t="s">
        <v>1643</v>
      </c>
      <c r="BT58" s="3" t="s">
        <v>1643</v>
      </c>
      <c r="BU58" s="3" t="s">
        <v>1643</v>
      </c>
      <c r="BV58" s="3" t="s">
        <v>1643</v>
      </c>
      <c r="BW58" s="3" t="s">
        <v>1643</v>
      </c>
      <c r="BX58" s="3" t="s">
        <v>1643</v>
      </c>
      <c r="BY58" s="3" t="s">
        <v>1643</v>
      </c>
      <c r="BZ58" s="20" t="s">
        <v>1643</v>
      </c>
      <c r="CA58" s="8" t="s">
        <v>129</v>
      </c>
      <c r="CB58" s="3" t="s">
        <v>132</v>
      </c>
      <c r="CC58" s="3" t="s">
        <v>132</v>
      </c>
      <c r="CD58" s="3" t="s">
        <v>132</v>
      </c>
      <c r="CE58" s="3" t="s">
        <v>132</v>
      </c>
      <c r="CF58" s="3" t="s">
        <v>132</v>
      </c>
      <c r="CG58" s="3" t="s">
        <v>132</v>
      </c>
      <c r="CH58" s="3" t="s">
        <v>132</v>
      </c>
      <c r="CI58" s="3" t="s">
        <v>132</v>
      </c>
      <c r="CJ58" s="3" t="s">
        <v>132</v>
      </c>
      <c r="CK58" s="3" t="s">
        <v>132</v>
      </c>
      <c r="CL58" s="3" t="s">
        <v>132</v>
      </c>
      <c r="CM58" s="3" t="s">
        <v>132</v>
      </c>
      <c r="CN58" s="3" t="s">
        <v>132</v>
      </c>
      <c r="CO58" s="3" t="s">
        <v>132</v>
      </c>
      <c r="CP58" s="5" t="s">
        <v>1643</v>
      </c>
      <c r="CQ58" s="13" t="s">
        <v>196</v>
      </c>
      <c r="CR58" s="3" t="s">
        <v>1643</v>
      </c>
      <c r="CS58" s="3" t="s">
        <v>200</v>
      </c>
      <c r="CT58" s="3" t="s">
        <v>201</v>
      </c>
      <c r="CU58" s="3" t="s">
        <v>203</v>
      </c>
      <c r="CV58" s="3" t="s">
        <v>1643</v>
      </c>
      <c r="CW58" s="3" t="s">
        <v>210</v>
      </c>
      <c r="CX58" s="5" t="s">
        <v>1768</v>
      </c>
      <c r="CY58" s="13" t="s">
        <v>231</v>
      </c>
      <c r="CZ58" s="3" t="s">
        <v>232</v>
      </c>
      <c r="DA58" s="3" t="s">
        <v>233</v>
      </c>
      <c r="DB58" s="3" t="s">
        <v>234</v>
      </c>
      <c r="DC58" s="3" t="s">
        <v>235</v>
      </c>
      <c r="DD58" s="3" t="s">
        <v>1643</v>
      </c>
      <c r="DE58" s="3" t="s">
        <v>1643</v>
      </c>
      <c r="DF58" s="5" t="s">
        <v>1643</v>
      </c>
      <c r="DG58" s="13" t="s">
        <v>132</v>
      </c>
      <c r="DH58" s="3" t="s">
        <v>132</v>
      </c>
      <c r="DI58" s="3" t="s">
        <v>132</v>
      </c>
      <c r="DJ58" s="5" t="s">
        <v>132</v>
      </c>
      <c r="DK58" s="13" t="s">
        <v>132</v>
      </c>
      <c r="DL58" s="3" t="s">
        <v>132</v>
      </c>
      <c r="DM58" s="3" t="s">
        <v>132</v>
      </c>
      <c r="DN58" s="5" t="s">
        <v>132</v>
      </c>
      <c r="DO58" s="13" t="s">
        <v>132</v>
      </c>
      <c r="DP58" s="5" t="s">
        <v>132</v>
      </c>
      <c r="DQ58" s="13" t="s">
        <v>132</v>
      </c>
      <c r="DR58" s="3" t="s">
        <v>132</v>
      </c>
      <c r="DS58" s="3" t="s">
        <v>132</v>
      </c>
      <c r="DT58" s="5" t="s">
        <v>132</v>
      </c>
      <c r="DU58" s="13" t="s">
        <v>131</v>
      </c>
      <c r="DV58" s="3" t="s">
        <v>129</v>
      </c>
      <c r="DW58" s="3" t="s">
        <v>129</v>
      </c>
      <c r="DX58" s="3" t="s">
        <v>131</v>
      </c>
      <c r="DY58" s="5" t="s">
        <v>131</v>
      </c>
      <c r="DZ58" s="13" t="s">
        <v>132</v>
      </c>
      <c r="EA58" s="3" t="s">
        <v>132</v>
      </c>
      <c r="EB58" s="3" t="s">
        <v>132</v>
      </c>
      <c r="EC58" s="3" t="s">
        <v>132</v>
      </c>
      <c r="ED58" s="3" t="s">
        <v>132</v>
      </c>
      <c r="EE58" s="3" t="s">
        <v>132</v>
      </c>
      <c r="EF58" s="5" t="s">
        <v>132</v>
      </c>
      <c r="EG58" s="13" t="s">
        <v>131</v>
      </c>
      <c r="EH58" s="3" t="s">
        <v>131</v>
      </c>
      <c r="EI58" s="3" t="s">
        <v>131</v>
      </c>
      <c r="EJ58" s="3" t="s">
        <v>131</v>
      </c>
      <c r="EK58" s="3" t="s">
        <v>131</v>
      </c>
      <c r="EL58" s="20" t="s">
        <v>131</v>
      </c>
      <c r="EM58" s="13" t="s">
        <v>132</v>
      </c>
      <c r="EN58" s="3" t="s">
        <v>132</v>
      </c>
      <c r="EO58" s="3" t="s">
        <v>132</v>
      </c>
      <c r="EP58" s="3" t="s">
        <v>132</v>
      </c>
      <c r="EQ58" s="3" t="s">
        <v>132</v>
      </c>
      <c r="ER58" s="3" t="s">
        <v>132</v>
      </c>
      <c r="ES58" s="3" t="s">
        <v>132</v>
      </c>
      <c r="ET58" s="3" t="s">
        <v>132</v>
      </c>
      <c r="EU58" s="3" t="s">
        <v>132</v>
      </c>
      <c r="EV58" s="3" t="s">
        <v>132</v>
      </c>
      <c r="EW58" s="3" t="s">
        <v>132</v>
      </c>
      <c r="EX58" s="3" t="s">
        <v>132</v>
      </c>
      <c r="EY58" s="3" t="s">
        <v>132</v>
      </c>
      <c r="EZ58" s="5" t="s">
        <v>132</v>
      </c>
      <c r="FA58" s="8" t="s">
        <v>132</v>
      </c>
      <c r="FB58" s="3" t="s">
        <v>132</v>
      </c>
      <c r="FC58" s="3" t="s">
        <v>132</v>
      </c>
      <c r="FD58" s="3" t="s">
        <v>132</v>
      </c>
      <c r="FE58" s="3" t="s">
        <v>132</v>
      </c>
      <c r="FF58" s="3" t="s">
        <v>132</v>
      </c>
      <c r="FG58" s="3" t="s">
        <v>132</v>
      </c>
      <c r="FH58" s="3" t="s">
        <v>132</v>
      </c>
      <c r="FI58" s="5" t="s">
        <v>132</v>
      </c>
      <c r="FJ58" s="8" t="s">
        <v>132</v>
      </c>
      <c r="FK58" s="3" t="s">
        <v>132</v>
      </c>
      <c r="FL58" s="3" t="s">
        <v>132</v>
      </c>
      <c r="FM58" s="5" t="s">
        <v>132</v>
      </c>
      <c r="FN58" s="8" t="s">
        <v>132</v>
      </c>
      <c r="FO58" s="3" t="s">
        <v>132</v>
      </c>
      <c r="FP58" s="3" t="s">
        <v>132</v>
      </c>
      <c r="FQ58" s="5" t="s">
        <v>132</v>
      </c>
      <c r="FR58" s="16" t="s">
        <v>1769</v>
      </c>
      <c r="FS58" s="13" t="s">
        <v>353</v>
      </c>
      <c r="FT58" s="3" t="s">
        <v>354</v>
      </c>
      <c r="FU58" s="3" t="s">
        <v>355</v>
      </c>
      <c r="FV58" s="3" t="s">
        <v>1643</v>
      </c>
      <c r="FW58" s="20" t="s">
        <v>1643</v>
      </c>
      <c r="FX58" s="13" t="s">
        <v>110</v>
      </c>
      <c r="FY58" s="3" t="s">
        <v>110</v>
      </c>
      <c r="FZ58" s="3" t="s">
        <v>110</v>
      </c>
      <c r="GA58" s="3" t="s">
        <v>1643</v>
      </c>
      <c r="GB58" s="3" t="s">
        <v>110</v>
      </c>
      <c r="GC58" s="3" t="s">
        <v>110</v>
      </c>
      <c r="GD58" s="3" t="s">
        <v>110</v>
      </c>
      <c r="GE58" s="3" t="s">
        <v>110</v>
      </c>
      <c r="GF58" s="3" t="s">
        <v>110</v>
      </c>
      <c r="GG58" s="3" t="s">
        <v>110</v>
      </c>
      <c r="GH58" s="20" t="s">
        <v>1770</v>
      </c>
      <c r="GI58" s="18" t="s">
        <v>110</v>
      </c>
      <c r="GJ58" s="8" t="s">
        <v>1643</v>
      </c>
      <c r="GK58" s="3" t="s">
        <v>1643</v>
      </c>
      <c r="GL58" s="3" t="s">
        <v>486</v>
      </c>
      <c r="GM58" s="3" t="s">
        <v>489</v>
      </c>
      <c r="GN58" s="3" t="s">
        <v>492</v>
      </c>
      <c r="GO58" s="3" t="s">
        <v>495</v>
      </c>
      <c r="GP58" s="3" t="s">
        <v>496</v>
      </c>
      <c r="GQ58" s="3" t="s">
        <v>497</v>
      </c>
      <c r="GR58" s="3" t="s">
        <v>1643</v>
      </c>
      <c r="GS58" s="20" t="s">
        <v>1643</v>
      </c>
      <c r="GT58" s="13" t="s">
        <v>1643</v>
      </c>
      <c r="GU58" s="3" t="s">
        <v>1643</v>
      </c>
      <c r="GV58" s="3" t="s">
        <v>1643</v>
      </c>
      <c r="GW58" s="3" t="s">
        <v>1643</v>
      </c>
      <c r="GX58" s="3" t="s">
        <v>1643</v>
      </c>
      <c r="GY58" s="3" t="s">
        <v>1643</v>
      </c>
      <c r="GZ58" s="3" t="s">
        <v>1643</v>
      </c>
      <c r="HA58" s="3" t="s">
        <v>1643</v>
      </c>
      <c r="HB58" s="3" t="s">
        <v>1643</v>
      </c>
      <c r="HC58" s="3" t="s">
        <v>1643</v>
      </c>
      <c r="HD58" s="3" t="s">
        <v>1643</v>
      </c>
      <c r="HE58" s="3" t="s">
        <v>1643</v>
      </c>
      <c r="HF58" s="3" t="s">
        <v>1643</v>
      </c>
      <c r="HG58" s="3" t="s">
        <v>1643</v>
      </c>
      <c r="HH58" s="3" t="s">
        <v>1643</v>
      </c>
      <c r="HI58" s="5" t="s">
        <v>1643</v>
      </c>
      <c r="HJ58" s="13" t="s">
        <v>1643</v>
      </c>
      <c r="HK58" s="3" t="s">
        <v>1643</v>
      </c>
      <c r="HL58" s="3" t="s">
        <v>1643</v>
      </c>
      <c r="HM58" s="3" t="s">
        <v>1643</v>
      </c>
      <c r="HN58" s="3" t="s">
        <v>1643</v>
      </c>
      <c r="HO58" s="3" t="s">
        <v>1643</v>
      </c>
      <c r="HP58" s="3" t="s">
        <v>1643</v>
      </c>
      <c r="HQ58" s="5" t="s">
        <v>1643</v>
      </c>
      <c r="HR58" s="13" t="s">
        <v>1643</v>
      </c>
      <c r="HS58" s="3" t="s">
        <v>1643</v>
      </c>
      <c r="HT58" s="3" t="s">
        <v>1643</v>
      </c>
      <c r="HU58" s="3" t="s">
        <v>1643</v>
      </c>
      <c r="HV58" s="3" t="s">
        <v>1643</v>
      </c>
      <c r="HW58" s="3" t="s">
        <v>1643</v>
      </c>
      <c r="HX58" s="3" t="s">
        <v>1643</v>
      </c>
      <c r="HY58" s="3" t="s">
        <v>1643</v>
      </c>
      <c r="HZ58" s="3" t="s">
        <v>1643</v>
      </c>
      <c r="IA58" s="3" t="s">
        <v>1643</v>
      </c>
      <c r="IB58" s="5" t="s">
        <v>1643</v>
      </c>
      <c r="IC58" s="13" t="s">
        <v>1643</v>
      </c>
      <c r="ID58" s="3" t="s">
        <v>1643</v>
      </c>
      <c r="IE58" s="3" t="s">
        <v>1643</v>
      </c>
      <c r="IF58" s="3" t="s">
        <v>1643</v>
      </c>
      <c r="IG58" s="3" t="s">
        <v>1643</v>
      </c>
      <c r="IH58" s="3" t="s">
        <v>1643</v>
      </c>
      <c r="II58" s="3" t="s">
        <v>1643</v>
      </c>
      <c r="IJ58" s="3" t="s">
        <v>1643</v>
      </c>
      <c r="IK58" s="3" t="s">
        <v>1643</v>
      </c>
      <c r="IL58" s="3" t="s">
        <v>1643</v>
      </c>
      <c r="IM58" s="3" t="s">
        <v>1643</v>
      </c>
      <c r="IN58" s="3" t="s">
        <v>1643</v>
      </c>
      <c r="IO58" s="3" t="s">
        <v>1643</v>
      </c>
      <c r="IP58" s="3" t="s">
        <v>1643</v>
      </c>
      <c r="IQ58" s="3" t="s">
        <v>1643</v>
      </c>
      <c r="IR58" s="3" t="s">
        <v>1643</v>
      </c>
      <c r="IS58" s="3" t="s">
        <v>1643</v>
      </c>
      <c r="IT58" s="3" t="s">
        <v>1643</v>
      </c>
      <c r="IU58" s="3" t="s">
        <v>1643</v>
      </c>
      <c r="IV58" s="3" t="s">
        <v>1643</v>
      </c>
      <c r="IW58" s="3" t="s">
        <v>1643</v>
      </c>
      <c r="IX58" s="3" t="s">
        <v>1643</v>
      </c>
      <c r="IY58" s="3" t="s">
        <v>1643</v>
      </c>
      <c r="IZ58" s="3" t="s">
        <v>1643</v>
      </c>
      <c r="JA58" s="3" t="s">
        <v>1643</v>
      </c>
      <c r="JB58" s="3" t="s">
        <v>1643</v>
      </c>
      <c r="JC58" s="3" t="s">
        <v>1643</v>
      </c>
      <c r="JD58" s="3" t="s">
        <v>1643</v>
      </c>
      <c r="JE58" s="3" t="s">
        <v>1643</v>
      </c>
      <c r="JF58" s="3" t="s">
        <v>1643</v>
      </c>
      <c r="JG58" s="3" t="s">
        <v>1643</v>
      </c>
      <c r="JH58" s="3" t="s">
        <v>1643</v>
      </c>
      <c r="JI58" s="3" t="s">
        <v>1643</v>
      </c>
      <c r="JJ58" s="3" t="s">
        <v>1643</v>
      </c>
      <c r="JK58" s="3" t="s">
        <v>1643</v>
      </c>
      <c r="JL58" s="3" t="s">
        <v>1643</v>
      </c>
      <c r="JM58" s="3" t="s">
        <v>1643</v>
      </c>
      <c r="JN58" s="3" t="s">
        <v>1643</v>
      </c>
      <c r="JO58" s="3" t="s">
        <v>1643</v>
      </c>
      <c r="JP58" s="3" t="s">
        <v>1643</v>
      </c>
      <c r="JQ58" s="3" t="s">
        <v>1643</v>
      </c>
      <c r="JR58" s="3" t="s">
        <v>1643</v>
      </c>
      <c r="JS58" s="3" t="s">
        <v>1643</v>
      </c>
      <c r="JT58" s="3" t="s">
        <v>1643</v>
      </c>
      <c r="JU58" s="3" t="s">
        <v>1643</v>
      </c>
      <c r="JV58" s="3" t="s">
        <v>1643</v>
      </c>
      <c r="JW58" s="3" t="s">
        <v>1643</v>
      </c>
      <c r="JX58" s="3" t="s">
        <v>1643</v>
      </c>
      <c r="JY58" s="3" t="s">
        <v>1643</v>
      </c>
      <c r="JZ58" s="3" t="s">
        <v>1643</v>
      </c>
      <c r="KA58" s="3" t="s">
        <v>1643</v>
      </c>
      <c r="KB58" s="3" t="s">
        <v>1643</v>
      </c>
      <c r="KC58" s="3" t="s">
        <v>1643</v>
      </c>
      <c r="KD58" s="3" t="s">
        <v>1643</v>
      </c>
      <c r="KE58" s="3" t="s">
        <v>1643</v>
      </c>
      <c r="KF58" s="3" t="s">
        <v>1643</v>
      </c>
      <c r="KG58" s="3" t="s">
        <v>1643</v>
      </c>
      <c r="KH58" s="3" t="s">
        <v>1643</v>
      </c>
      <c r="KI58" s="3" t="s">
        <v>1643</v>
      </c>
      <c r="KJ58" s="3" t="s">
        <v>1643</v>
      </c>
      <c r="KK58" s="3" t="s">
        <v>1643</v>
      </c>
      <c r="KL58" s="3" t="s">
        <v>1643</v>
      </c>
      <c r="KM58" s="3" t="s">
        <v>1643</v>
      </c>
      <c r="KN58" s="3" t="s">
        <v>1643</v>
      </c>
      <c r="KO58" s="5" t="s">
        <v>1643</v>
      </c>
      <c r="KP58" s="8" t="s">
        <v>1643</v>
      </c>
      <c r="KQ58" s="3" t="s">
        <v>1643</v>
      </c>
      <c r="KR58" s="3" t="s">
        <v>1643</v>
      </c>
      <c r="KS58" s="3" t="s">
        <v>1643</v>
      </c>
      <c r="KT58" s="3" t="s">
        <v>1643</v>
      </c>
      <c r="KU58" s="3" t="s">
        <v>1643</v>
      </c>
      <c r="KV58" s="20" t="s">
        <v>1643</v>
      </c>
      <c r="KW58" s="13" t="s">
        <v>1643</v>
      </c>
      <c r="KX58" s="3" t="s">
        <v>1643</v>
      </c>
      <c r="KY58" s="3" t="s">
        <v>1643</v>
      </c>
      <c r="KZ58" s="3" t="s">
        <v>1643</v>
      </c>
      <c r="LA58" s="3" t="s">
        <v>1643</v>
      </c>
      <c r="LB58" s="3" t="s">
        <v>1643</v>
      </c>
      <c r="LC58" s="3" t="s">
        <v>1643</v>
      </c>
      <c r="LD58" s="3" t="s">
        <v>1643</v>
      </c>
      <c r="LE58" s="3" t="s">
        <v>1643</v>
      </c>
      <c r="LF58" s="3" t="s">
        <v>1643</v>
      </c>
      <c r="LG58" s="3" t="s">
        <v>1643</v>
      </c>
      <c r="LH58" s="3" t="s">
        <v>1643</v>
      </c>
      <c r="LI58" s="3" t="s">
        <v>1643</v>
      </c>
      <c r="LJ58" s="3" t="s">
        <v>1643</v>
      </c>
      <c r="LK58" s="3" t="s">
        <v>1643</v>
      </c>
      <c r="LL58" s="3" t="s">
        <v>1643</v>
      </c>
      <c r="LM58" s="3" t="s">
        <v>1643</v>
      </c>
      <c r="LN58" s="3" t="s">
        <v>1643</v>
      </c>
      <c r="LO58" s="3" t="s">
        <v>1643</v>
      </c>
      <c r="LP58" s="3" t="s">
        <v>1643</v>
      </c>
      <c r="LQ58" s="3" t="s">
        <v>1643</v>
      </c>
      <c r="LR58" s="3" t="s">
        <v>1643</v>
      </c>
      <c r="LS58" s="3" t="s">
        <v>1643</v>
      </c>
      <c r="LT58" s="3" t="s">
        <v>1643</v>
      </c>
      <c r="LU58" s="3" t="s">
        <v>1643</v>
      </c>
      <c r="LV58" s="3" t="s">
        <v>1643</v>
      </c>
      <c r="LW58" s="3" t="s">
        <v>1643</v>
      </c>
      <c r="LX58" s="3" t="s">
        <v>1643</v>
      </c>
      <c r="LY58" s="3" t="s">
        <v>1643</v>
      </c>
      <c r="LZ58" s="3" t="s">
        <v>1643</v>
      </c>
      <c r="MA58" s="3" t="s">
        <v>1643</v>
      </c>
      <c r="MB58" s="3" t="s">
        <v>1643</v>
      </c>
      <c r="MC58" s="3" t="s">
        <v>1643</v>
      </c>
      <c r="MD58" s="3" t="s">
        <v>1643</v>
      </c>
      <c r="ME58" s="3" t="s">
        <v>1643</v>
      </c>
      <c r="MF58" s="20" t="s">
        <v>1643</v>
      </c>
      <c r="MG58" s="13"/>
      <c r="MH58" s="3"/>
      <c r="MI58" s="5"/>
      <c r="MJ58" s="18" t="s">
        <v>1643</v>
      </c>
      <c r="MK58" s="13" t="s">
        <v>1643</v>
      </c>
      <c r="ML58" s="3" t="s">
        <v>1643</v>
      </c>
      <c r="MM58" s="3" t="s">
        <v>1643</v>
      </c>
      <c r="MN58" s="3" t="s">
        <v>1643</v>
      </c>
      <c r="MO58" s="3" t="s">
        <v>1643</v>
      </c>
      <c r="MP58" s="3" t="s">
        <v>1643</v>
      </c>
      <c r="MQ58" s="3" t="s">
        <v>1643</v>
      </c>
      <c r="MR58" s="3" t="s">
        <v>1643</v>
      </c>
      <c r="MS58" s="3" t="s">
        <v>1643</v>
      </c>
      <c r="MT58" s="5" t="s">
        <v>1643</v>
      </c>
      <c r="MU58" s="8" t="s">
        <v>1643</v>
      </c>
      <c r="MV58" s="3" t="s">
        <v>1643</v>
      </c>
      <c r="MW58" s="3" t="s">
        <v>1643</v>
      </c>
      <c r="MX58" s="3" t="s">
        <v>1643</v>
      </c>
      <c r="MY58" s="20" t="s">
        <v>1643</v>
      </c>
      <c r="MZ58" s="13" t="s">
        <v>1643</v>
      </c>
      <c r="NA58" s="5" t="s">
        <v>1643</v>
      </c>
      <c r="NB58" s="13" t="s">
        <v>1643</v>
      </c>
      <c r="NC58" s="5" t="s">
        <v>1643</v>
      </c>
      <c r="ND58" s="13" t="s">
        <v>1643</v>
      </c>
      <c r="NE58" s="3" t="s">
        <v>1643</v>
      </c>
      <c r="NF58" s="3" t="s">
        <v>1643</v>
      </c>
      <c r="NG58" s="3" t="s">
        <v>1643</v>
      </c>
      <c r="NH58" s="3" t="s">
        <v>1643</v>
      </c>
      <c r="NI58" s="5" t="s">
        <v>1643</v>
      </c>
      <c r="NJ58" s="13" t="s">
        <v>1643</v>
      </c>
      <c r="NK58" s="3"/>
      <c r="NL58" s="3" t="s">
        <v>1643</v>
      </c>
      <c r="NM58" s="3" t="s">
        <v>1643</v>
      </c>
      <c r="NN58" s="3" t="s">
        <v>1643</v>
      </c>
      <c r="NO58" s="3" t="s">
        <v>1643</v>
      </c>
      <c r="NP58" s="3" t="s">
        <v>1643</v>
      </c>
      <c r="NQ58" s="5" t="s">
        <v>1643</v>
      </c>
      <c r="NR58" s="8" t="s">
        <v>1643</v>
      </c>
      <c r="NS58" s="8" t="s">
        <v>1643</v>
      </c>
      <c r="NT58" s="3" t="s">
        <v>1643</v>
      </c>
      <c r="NU58" s="3" t="s">
        <v>1643</v>
      </c>
      <c r="NV58" s="3" t="s">
        <v>1643</v>
      </c>
      <c r="NW58" s="3" t="s">
        <v>1643</v>
      </c>
      <c r="NX58" s="5" t="s">
        <v>1643</v>
      </c>
      <c r="NY58" s="13" t="s">
        <v>1643</v>
      </c>
      <c r="NZ58" s="8" t="s">
        <v>1643</v>
      </c>
      <c r="OA58" s="3" t="s">
        <v>1643</v>
      </c>
      <c r="OB58" s="3" t="s">
        <v>1643</v>
      </c>
      <c r="OC58" s="3" t="s">
        <v>1643</v>
      </c>
      <c r="OD58" s="3" t="s">
        <v>1643</v>
      </c>
      <c r="OE58" s="5" t="s">
        <v>1643</v>
      </c>
      <c r="OF58" s="13" t="s">
        <v>1643</v>
      </c>
      <c r="OG58" s="8" t="s">
        <v>1643</v>
      </c>
      <c r="OH58" s="3" t="s">
        <v>1643</v>
      </c>
      <c r="OI58" s="3" t="s">
        <v>1643</v>
      </c>
      <c r="OJ58" s="3" t="s">
        <v>1643</v>
      </c>
      <c r="OK58" s="3" t="s">
        <v>1643</v>
      </c>
      <c r="OL58" s="20" t="s">
        <v>1643</v>
      </c>
      <c r="OM58" s="13" t="s">
        <v>1643</v>
      </c>
      <c r="ON58" s="3" t="s">
        <v>1643</v>
      </c>
      <c r="OO58" s="3" t="s">
        <v>1643</v>
      </c>
      <c r="OP58" s="3" t="s">
        <v>1643</v>
      </c>
      <c r="OQ58" s="3" t="s">
        <v>1643</v>
      </c>
      <c r="OR58" s="3" t="s">
        <v>1643</v>
      </c>
      <c r="OS58" s="3" t="s">
        <v>1643</v>
      </c>
      <c r="OT58" s="3" t="s">
        <v>1643</v>
      </c>
      <c r="OU58" s="20" t="s">
        <v>1643</v>
      </c>
      <c r="OV58" s="13" t="s">
        <v>1643</v>
      </c>
      <c r="OW58" s="3"/>
      <c r="OX58" s="3" t="s">
        <v>1643</v>
      </c>
      <c r="OY58" s="3" t="s">
        <v>1643</v>
      </c>
      <c r="OZ58" s="3" t="s">
        <v>1643</v>
      </c>
      <c r="PA58" s="5" t="s">
        <v>1643</v>
      </c>
      <c r="PB58" s="8" t="s">
        <v>1643</v>
      </c>
      <c r="PC58" s="8" t="s">
        <v>1643</v>
      </c>
      <c r="PD58" s="3" t="s">
        <v>1643</v>
      </c>
      <c r="PE58" s="3" t="s">
        <v>1643</v>
      </c>
      <c r="PF58" s="5" t="s">
        <v>1643</v>
      </c>
      <c r="PG58" s="13" t="s">
        <v>1643</v>
      </c>
      <c r="PH58" s="3" t="s">
        <v>1643</v>
      </c>
      <c r="PI58" s="3" t="s">
        <v>1643</v>
      </c>
      <c r="PJ58" s="3" t="s">
        <v>1643</v>
      </c>
      <c r="PK58" s="3" t="s">
        <v>1643</v>
      </c>
      <c r="PL58" s="3" t="s">
        <v>1643</v>
      </c>
      <c r="PM58" s="3" t="s">
        <v>1643</v>
      </c>
      <c r="PN58" s="3" t="s">
        <v>1643</v>
      </c>
      <c r="PO58" s="20" t="s">
        <v>1643</v>
      </c>
      <c r="PP58" s="13" t="s">
        <v>1643</v>
      </c>
      <c r="PQ58" s="3" t="s">
        <v>1643</v>
      </c>
      <c r="PR58" s="3" t="s">
        <v>1643</v>
      </c>
      <c r="PS58" s="3" t="s">
        <v>1643</v>
      </c>
      <c r="PT58" s="3" t="s">
        <v>1643</v>
      </c>
      <c r="PU58" s="5" t="s">
        <v>1643</v>
      </c>
      <c r="PV58" s="13" t="s">
        <v>1643</v>
      </c>
      <c r="PW58" s="3" t="s">
        <v>1643</v>
      </c>
      <c r="PX58" s="3" t="s">
        <v>1643</v>
      </c>
      <c r="PY58" s="3" t="s">
        <v>1643</v>
      </c>
      <c r="PZ58" s="5" t="s">
        <v>1643</v>
      </c>
      <c r="QA58" s="13" t="s">
        <v>1643</v>
      </c>
      <c r="QB58" s="3" t="s">
        <v>1643</v>
      </c>
      <c r="QC58" s="3" t="s">
        <v>1643</v>
      </c>
      <c r="QD58" s="3" t="s">
        <v>1643</v>
      </c>
      <c r="QE58" s="3" t="s">
        <v>1643</v>
      </c>
      <c r="QF58" s="3" t="s">
        <v>1643</v>
      </c>
      <c r="QG58" s="3" t="s">
        <v>1643</v>
      </c>
      <c r="QH58" s="3" t="s">
        <v>1643</v>
      </c>
      <c r="QI58" s="5" t="s">
        <v>1643</v>
      </c>
      <c r="QJ58" s="13" t="s">
        <v>1643</v>
      </c>
      <c r="QK58" s="3" t="s">
        <v>1643</v>
      </c>
      <c r="QL58" s="3" t="s">
        <v>1643</v>
      </c>
      <c r="QM58" s="3" t="s">
        <v>1643</v>
      </c>
      <c r="QN58" s="3" t="s">
        <v>1643</v>
      </c>
      <c r="QO58" s="3" t="s">
        <v>1643</v>
      </c>
      <c r="QP58" s="20" t="s">
        <v>1643</v>
      </c>
      <c r="QQ58" s="13" t="s">
        <v>1643</v>
      </c>
      <c r="QR58" s="3" t="s">
        <v>1643</v>
      </c>
      <c r="QS58" s="3" t="s">
        <v>1643</v>
      </c>
      <c r="QT58" s="3" t="s">
        <v>1643</v>
      </c>
      <c r="QU58" s="20" t="s">
        <v>1643</v>
      </c>
      <c r="QV58" s="16" t="s">
        <v>1643</v>
      </c>
      <c r="QW58" s="13" t="s">
        <v>1643</v>
      </c>
      <c r="QX58" s="3" t="s">
        <v>1643</v>
      </c>
      <c r="QY58" s="3" t="s">
        <v>1643</v>
      </c>
      <c r="QZ58" s="3" t="s">
        <v>1643</v>
      </c>
      <c r="RA58" s="3" t="s">
        <v>1643</v>
      </c>
      <c r="RB58" s="3" t="s">
        <v>1643</v>
      </c>
      <c r="RC58" s="3" t="s">
        <v>1643</v>
      </c>
      <c r="RD58" s="3" t="s">
        <v>1643</v>
      </c>
      <c r="RE58" s="3" t="s">
        <v>1643</v>
      </c>
      <c r="RF58" s="3" t="s">
        <v>1643</v>
      </c>
      <c r="RG58" s="3" t="s">
        <v>1643</v>
      </c>
      <c r="RH58" s="3" t="s">
        <v>1643</v>
      </c>
      <c r="RI58" s="3" t="s">
        <v>1643</v>
      </c>
      <c r="RJ58" s="3" t="s">
        <v>1643</v>
      </c>
      <c r="RK58" s="3" t="s">
        <v>1643</v>
      </c>
      <c r="RL58" s="3" t="s">
        <v>1643</v>
      </c>
      <c r="RM58" s="3" t="s">
        <v>1643</v>
      </c>
      <c r="RN58" s="3" t="s">
        <v>1643</v>
      </c>
      <c r="RO58" s="3" t="s">
        <v>1643</v>
      </c>
      <c r="RP58" s="3" t="s">
        <v>1643</v>
      </c>
      <c r="RQ58" s="3" t="s">
        <v>1643</v>
      </c>
      <c r="RR58" s="3" t="s">
        <v>1643</v>
      </c>
      <c r="RS58" s="3" t="s">
        <v>1643</v>
      </c>
      <c r="RT58" s="3" t="s">
        <v>1643</v>
      </c>
      <c r="RU58" s="3" t="s">
        <v>1643</v>
      </c>
      <c r="RV58" s="3" t="s">
        <v>1643</v>
      </c>
      <c r="RW58" s="3" t="s">
        <v>1643</v>
      </c>
      <c r="RX58" s="3" t="s">
        <v>1643</v>
      </c>
      <c r="RY58" s="3" t="s">
        <v>1643</v>
      </c>
      <c r="RZ58" s="3" t="s">
        <v>1643</v>
      </c>
      <c r="SA58" s="3" t="s">
        <v>1643</v>
      </c>
      <c r="SB58" s="3" t="s">
        <v>1643</v>
      </c>
      <c r="SC58" s="3" t="s">
        <v>1643</v>
      </c>
      <c r="SD58" s="3" t="s">
        <v>1643</v>
      </c>
      <c r="SE58" s="3" t="s">
        <v>1643</v>
      </c>
      <c r="SF58" s="3" t="s">
        <v>1643</v>
      </c>
      <c r="SG58" s="3" t="s">
        <v>1643</v>
      </c>
      <c r="SH58" s="3" t="s">
        <v>1643</v>
      </c>
      <c r="SI58" s="3" t="s">
        <v>1643</v>
      </c>
      <c r="SJ58" s="3" t="s">
        <v>1643</v>
      </c>
      <c r="SK58" s="3" t="s">
        <v>1643</v>
      </c>
      <c r="SL58" s="3" t="s">
        <v>1643</v>
      </c>
      <c r="SM58" s="3" t="s">
        <v>1643</v>
      </c>
      <c r="SN58" s="3" t="s">
        <v>1643</v>
      </c>
      <c r="SO58" s="3" t="s">
        <v>1643</v>
      </c>
      <c r="SP58" s="20" t="s">
        <v>1643</v>
      </c>
      <c r="SQ58" s="13" t="s">
        <v>1643</v>
      </c>
      <c r="SR58" s="3" t="s">
        <v>1643</v>
      </c>
      <c r="SS58" s="3" t="s">
        <v>1643</v>
      </c>
      <c r="ST58" s="3" t="s">
        <v>1643</v>
      </c>
      <c r="SU58" s="3" t="s">
        <v>1643</v>
      </c>
      <c r="SV58" s="3" t="s">
        <v>1643</v>
      </c>
      <c r="SW58" s="3" t="s">
        <v>1643</v>
      </c>
      <c r="SX58" s="20" t="s">
        <v>1643</v>
      </c>
      <c r="SY58" s="13" t="s">
        <v>1643</v>
      </c>
      <c r="SZ58" s="3" t="s">
        <v>1643</v>
      </c>
      <c r="TA58" s="3" t="s">
        <v>1643</v>
      </c>
      <c r="TB58" s="3" t="s">
        <v>1643</v>
      </c>
      <c r="TC58" s="3" t="s">
        <v>1643</v>
      </c>
      <c r="TD58" s="3" t="s">
        <v>1643</v>
      </c>
      <c r="TE58" s="20" t="s">
        <v>1643</v>
      </c>
      <c r="TF58" s="13" t="s">
        <v>1643</v>
      </c>
      <c r="TG58" s="3" t="s">
        <v>1643</v>
      </c>
      <c r="TH58" s="3" t="s">
        <v>1643</v>
      </c>
      <c r="TI58" s="3" t="s">
        <v>1643</v>
      </c>
      <c r="TJ58" s="3" t="s">
        <v>1643</v>
      </c>
      <c r="TK58" s="3" t="s">
        <v>1643</v>
      </c>
      <c r="TL58" s="3" t="s">
        <v>1643</v>
      </c>
      <c r="TM58" s="3" t="s">
        <v>1643</v>
      </c>
      <c r="TN58" s="3" t="s">
        <v>1643</v>
      </c>
      <c r="TO58" s="3" t="s">
        <v>1643</v>
      </c>
      <c r="TP58" s="3" t="s">
        <v>1643</v>
      </c>
      <c r="TQ58" s="20" t="s">
        <v>1643</v>
      </c>
      <c r="TR58" s="13" t="s">
        <v>1643</v>
      </c>
      <c r="TS58" s="3" t="s">
        <v>1643</v>
      </c>
      <c r="TT58" s="5" t="s">
        <v>1643</v>
      </c>
      <c r="TU58" s="13" t="s">
        <v>1643</v>
      </c>
      <c r="TV58" s="3" t="s">
        <v>1643</v>
      </c>
      <c r="TW58" s="3" t="s">
        <v>1643</v>
      </c>
      <c r="TX58" s="3" t="s">
        <v>1643</v>
      </c>
      <c r="TY58" s="3" t="s">
        <v>1643</v>
      </c>
      <c r="TZ58" s="3" t="s">
        <v>1643</v>
      </c>
      <c r="UA58" s="3" t="s">
        <v>1643</v>
      </c>
      <c r="UB58" s="3" t="s">
        <v>1643</v>
      </c>
      <c r="UC58" s="3" t="s">
        <v>1643</v>
      </c>
      <c r="UD58" s="3" t="s">
        <v>1643</v>
      </c>
      <c r="UE58" s="3" t="s">
        <v>1643</v>
      </c>
      <c r="UF58" s="3" t="s">
        <v>1643</v>
      </c>
      <c r="UG58" s="3" t="s">
        <v>1643</v>
      </c>
      <c r="UH58" s="3" t="s">
        <v>1643</v>
      </c>
      <c r="UI58" s="3" t="s">
        <v>1643</v>
      </c>
      <c r="UJ58" s="5" t="s">
        <v>1643</v>
      </c>
      <c r="UK58" s="13" t="s">
        <v>1643</v>
      </c>
      <c r="UL58" s="3" t="s">
        <v>1643</v>
      </c>
      <c r="UM58" s="3" t="s">
        <v>1643</v>
      </c>
      <c r="UN58" s="3" t="s">
        <v>1643</v>
      </c>
      <c r="UO58" s="3" t="s">
        <v>1643</v>
      </c>
      <c r="UP58" s="3" t="s">
        <v>1643</v>
      </c>
      <c r="UQ58" s="3" t="s">
        <v>1643</v>
      </c>
      <c r="UR58" s="5" t="s">
        <v>1643</v>
      </c>
      <c r="US58" s="13" t="s">
        <v>1643</v>
      </c>
      <c r="UT58" s="3" t="s">
        <v>1643</v>
      </c>
      <c r="UU58" s="3" t="s">
        <v>1643</v>
      </c>
      <c r="UV58" s="3" t="s">
        <v>1643</v>
      </c>
      <c r="UW58" s="3" t="s">
        <v>1643</v>
      </c>
      <c r="UX58" s="3" t="s">
        <v>1643</v>
      </c>
      <c r="UY58" s="3" t="s">
        <v>1643</v>
      </c>
      <c r="UZ58" s="5" t="s">
        <v>1643</v>
      </c>
      <c r="VA58" s="13" t="s">
        <v>1643</v>
      </c>
      <c r="VB58" s="3" t="s">
        <v>1643</v>
      </c>
      <c r="VC58" s="3" t="s">
        <v>1643</v>
      </c>
      <c r="VD58" s="3" t="s">
        <v>1643</v>
      </c>
      <c r="VE58" s="3" t="s">
        <v>1643</v>
      </c>
      <c r="VF58" s="3" t="s">
        <v>1643</v>
      </c>
      <c r="VG58" s="3" t="s">
        <v>1643</v>
      </c>
      <c r="VH58" s="3" t="s">
        <v>1643</v>
      </c>
      <c r="VI58" s="3" t="s">
        <v>1643</v>
      </c>
      <c r="VJ58" s="3" t="s">
        <v>1643</v>
      </c>
      <c r="VK58" s="3" t="s">
        <v>1643</v>
      </c>
      <c r="VL58" s="3" t="s">
        <v>1643</v>
      </c>
      <c r="VM58" s="3" t="s">
        <v>1643</v>
      </c>
      <c r="VN58" s="3" t="s">
        <v>1643</v>
      </c>
      <c r="VO58" s="3" t="s">
        <v>1643</v>
      </c>
      <c r="VP58" s="3" t="s">
        <v>1643</v>
      </c>
      <c r="VQ58" s="3" t="s">
        <v>1643</v>
      </c>
      <c r="VR58" s="3" t="s">
        <v>1643</v>
      </c>
      <c r="VS58" s="3" t="s">
        <v>1643</v>
      </c>
      <c r="VT58" s="3" t="s">
        <v>1643</v>
      </c>
      <c r="VU58" s="3" t="s">
        <v>1643</v>
      </c>
      <c r="VV58" s="3" t="s">
        <v>1643</v>
      </c>
      <c r="VW58" s="3" t="s">
        <v>1643</v>
      </c>
      <c r="VX58" s="3" t="s">
        <v>1643</v>
      </c>
      <c r="VY58" s="3" t="s">
        <v>1643</v>
      </c>
      <c r="VZ58" s="3" t="s">
        <v>1643</v>
      </c>
      <c r="WA58" s="3" t="s">
        <v>1643</v>
      </c>
      <c r="WB58" s="3" t="s">
        <v>1643</v>
      </c>
      <c r="WC58" s="3" t="s">
        <v>1643</v>
      </c>
      <c r="WD58" s="3" t="s">
        <v>1643</v>
      </c>
      <c r="WE58" s="3" t="s">
        <v>1643</v>
      </c>
      <c r="WF58" s="3" t="s">
        <v>1643</v>
      </c>
      <c r="WG58" s="3" t="s">
        <v>1643</v>
      </c>
      <c r="WH58" s="3" t="s">
        <v>1643</v>
      </c>
      <c r="WI58" s="3" t="s">
        <v>1643</v>
      </c>
      <c r="WJ58" s="3" t="s">
        <v>1643</v>
      </c>
      <c r="WK58" s="3" t="s">
        <v>1643</v>
      </c>
      <c r="WL58" s="3" t="s">
        <v>1643</v>
      </c>
      <c r="WM58" s="3" t="s">
        <v>1643</v>
      </c>
      <c r="WN58" s="3" t="s">
        <v>1643</v>
      </c>
      <c r="WO58" s="3" t="s">
        <v>1643</v>
      </c>
      <c r="WP58" s="3" t="s">
        <v>1643</v>
      </c>
      <c r="WQ58" s="3" t="s">
        <v>1643</v>
      </c>
      <c r="WR58" s="3" t="s">
        <v>1643</v>
      </c>
      <c r="WS58" s="3" t="s">
        <v>1643</v>
      </c>
      <c r="WT58" s="3" t="s">
        <v>1643</v>
      </c>
      <c r="WU58" s="3" t="s">
        <v>1643</v>
      </c>
      <c r="WV58" s="3" t="s">
        <v>1643</v>
      </c>
      <c r="WW58" s="3" t="s">
        <v>1643</v>
      </c>
      <c r="WX58" s="3" t="s">
        <v>1643</v>
      </c>
      <c r="WY58" s="3" t="s">
        <v>1643</v>
      </c>
      <c r="WZ58" s="3" t="s">
        <v>1643</v>
      </c>
      <c r="XA58" s="3" t="s">
        <v>1643</v>
      </c>
      <c r="XB58" s="3" t="s">
        <v>1643</v>
      </c>
      <c r="XC58" s="3" t="s">
        <v>1643</v>
      </c>
      <c r="XD58" s="3" t="s">
        <v>1643</v>
      </c>
      <c r="XE58" s="3" t="s">
        <v>1643</v>
      </c>
      <c r="XF58" s="3" t="s">
        <v>1643</v>
      </c>
      <c r="XG58" s="3" t="s">
        <v>1643</v>
      </c>
      <c r="XH58" s="3" t="s">
        <v>1643</v>
      </c>
      <c r="XI58" s="3" t="s">
        <v>1643</v>
      </c>
      <c r="XJ58" s="3" t="s">
        <v>1643</v>
      </c>
      <c r="XK58" s="3" t="s">
        <v>1643</v>
      </c>
      <c r="XL58" s="3" t="s">
        <v>1643</v>
      </c>
      <c r="XM58" s="5" t="s">
        <v>1643</v>
      </c>
      <c r="XN58" s="13" t="s">
        <v>1643</v>
      </c>
      <c r="XO58" s="3" t="s">
        <v>1643</v>
      </c>
      <c r="XP58" s="3" t="s">
        <v>1643</v>
      </c>
      <c r="XQ58" s="3" t="s">
        <v>1643</v>
      </c>
      <c r="XR58" s="3" t="s">
        <v>1643</v>
      </c>
      <c r="XS58" s="3" t="s">
        <v>1643</v>
      </c>
      <c r="XT58" s="5" t="s">
        <v>1643</v>
      </c>
      <c r="XU58" s="13" t="s">
        <v>1643</v>
      </c>
      <c r="XV58" s="3" t="s">
        <v>1643</v>
      </c>
      <c r="XW58" s="3" t="s">
        <v>1643</v>
      </c>
      <c r="XX58" s="3" t="s">
        <v>1643</v>
      </c>
      <c r="XY58" s="3" t="s">
        <v>1643</v>
      </c>
      <c r="XZ58" s="3" t="s">
        <v>1643</v>
      </c>
      <c r="YA58" s="3" t="s">
        <v>1643</v>
      </c>
      <c r="YB58" s="3" t="s">
        <v>1643</v>
      </c>
      <c r="YC58" s="3" t="s">
        <v>1643</v>
      </c>
      <c r="YD58" s="3" t="s">
        <v>1643</v>
      </c>
      <c r="YE58" s="3" t="s">
        <v>1643</v>
      </c>
      <c r="YF58" s="3" t="s">
        <v>1643</v>
      </c>
      <c r="YG58" s="3" t="s">
        <v>1643</v>
      </c>
      <c r="YH58" s="3" t="s">
        <v>1643</v>
      </c>
      <c r="YI58" s="3" t="s">
        <v>1643</v>
      </c>
      <c r="YJ58" s="3" t="s">
        <v>1643</v>
      </c>
      <c r="YK58" s="3" t="s">
        <v>1643</v>
      </c>
      <c r="YL58" s="3" t="s">
        <v>1643</v>
      </c>
      <c r="YM58" s="3" t="s">
        <v>1643</v>
      </c>
      <c r="YN58" s="3" t="s">
        <v>1643</v>
      </c>
      <c r="YO58" s="3" t="s">
        <v>1643</v>
      </c>
      <c r="YP58" s="3" t="s">
        <v>1643</v>
      </c>
      <c r="YQ58" s="3" t="s">
        <v>1643</v>
      </c>
      <c r="YR58" s="3" t="s">
        <v>1643</v>
      </c>
      <c r="YS58" s="3" t="s">
        <v>1643</v>
      </c>
      <c r="YT58" s="3" t="s">
        <v>1643</v>
      </c>
      <c r="YU58" s="3" t="s">
        <v>1643</v>
      </c>
      <c r="YV58" s="3" t="s">
        <v>1643</v>
      </c>
      <c r="YW58" s="3" t="s">
        <v>1643</v>
      </c>
      <c r="YX58" s="3" t="s">
        <v>1643</v>
      </c>
      <c r="YY58" s="3" t="s">
        <v>1643</v>
      </c>
      <c r="YZ58" s="3" t="s">
        <v>1643</v>
      </c>
      <c r="ZA58" s="3" t="s">
        <v>1643</v>
      </c>
      <c r="ZB58" s="3" t="s">
        <v>1643</v>
      </c>
      <c r="ZC58" s="3" t="s">
        <v>1643</v>
      </c>
      <c r="ZD58" s="5" t="s">
        <v>1643</v>
      </c>
      <c r="ZE58" s="13"/>
      <c r="ZF58" s="3"/>
      <c r="ZG58" s="5"/>
      <c r="ZH58" s="18" t="s">
        <v>1643</v>
      </c>
      <c r="ZI58" s="13" t="s">
        <v>1643</v>
      </c>
      <c r="ZJ58" s="3" t="s">
        <v>1643</v>
      </c>
      <c r="ZK58" s="3" t="s">
        <v>1643</v>
      </c>
      <c r="ZL58" s="3" t="s">
        <v>1643</v>
      </c>
      <c r="ZM58" s="3" t="s">
        <v>1643</v>
      </c>
      <c r="ZN58" s="3" t="s">
        <v>1643</v>
      </c>
      <c r="ZO58" s="3" t="s">
        <v>1643</v>
      </c>
      <c r="ZP58" s="3" t="s">
        <v>1643</v>
      </c>
      <c r="ZQ58" s="3" t="s">
        <v>1643</v>
      </c>
      <c r="ZR58" s="5" t="s">
        <v>1643</v>
      </c>
      <c r="ZS58" s="13" t="s">
        <v>1643</v>
      </c>
      <c r="ZT58" s="3" t="s">
        <v>1643</v>
      </c>
      <c r="ZU58" s="3" t="s">
        <v>1643</v>
      </c>
      <c r="ZV58" s="3" t="s">
        <v>1643</v>
      </c>
      <c r="ZW58" s="3" t="s">
        <v>1643</v>
      </c>
      <c r="ZX58" s="3" t="s">
        <v>1643</v>
      </c>
      <c r="ZY58" s="3" t="s">
        <v>1643</v>
      </c>
      <c r="ZZ58" s="3" t="s">
        <v>1643</v>
      </c>
      <c r="AAA58" s="5" t="s">
        <v>1643</v>
      </c>
      <c r="AAB58" s="13" t="s">
        <v>1643</v>
      </c>
      <c r="AAC58" s="5" t="s">
        <v>1643</v>
      </c>
      <c r="AAD58" s="13" t="s">
        <v>1643</v>
      </c>
      <c r="AAE58" s="3" t="s">
        <v>1643</v>
      </c>
      <c r="AAF58" s="3" t="s">
        <v>1643</v>
      </c>
      <c r="AAG58" s="3" t="s">
        <v>1643</v>
      </c>
      <c r="AAH58" s="3" t="s">
        <v>1643</v>
      </c>
      <c r="AAI58" s="3" t="s">
        <v>1643</v>
      </c>
      <c r="AAJ58" s="5" t="s">
        <v>1643</v>
      </c>
      <c r="AAK58" s="13" t="s">
        <v>1643</v>
      </c>
      <c r="AAL58" s="13" t="s">
        <v>1643</v>
      </c>
      <c r="AAM58" s="3" t="s">
        <v>1643</v>
      </c>
      <c r="AAN58" s="3" t="s">
        <v>1643</v>
      </c>
      <c r="AAO58" s="3" t="s">
        <v>1643</v>
      </c>
      <c r="AAP58" s="3" t="s">
        <v>1643</v>
      </c>
      <c r="AAQ58" s="20"/>
      <c r="AAR58" s="5" t="s">
        <v>1643</v>
      </c>
      <c r="AAS58" s="13" t="s">
        <v>1643</v>
      </c>
      <c r="AAT58" s="3" t="s">
        <v>1643</v>
      </c>
      <c r="AAU58" s="3" t="s">
        <v>1643</v>
      </c>
      <c r="AAV58" s="3" t="s">
        <v>1643</v>
      </c>
      <c r="AAW58" s="3" t="s">
        <v>1643</v>
      </c>
      <c r="AAX58" s="3" t="s">
        <v>1643</v>
      </c>
      <c r="AAY58" s="5" t="s">
        <v>1643</v>
      </c>
      <c r="AAZ58" s="13" t="s">
        <v>1643</v>
      </c>
      <c r="ABA58" s="3" t="s">
        <v>1643</v>
      </c>
      <c r="ABB58" s="3" t="s">
        <v>1643</v>
      </c>
      <c r="ABC58" s="3" t="s">
        <v>1643</v>
      </c>
      <c r="ABD58" s="3" t="s">
        <v>1643</v>
      </c>
      <c r="ABE58" s="3" t="s">
        <v>1643</v>
      </c>
      <c r="ABF58" s="5" t="s">
        <v>1643</v>
      </c>
      <c r="ABG58" s="13" t="s">
        <v>1643</v>
      </c>
      <c r="ABH58" s="3" t="s">
        <v>1643</v>
      </c>
      <c r="ABI58" s="3" t="s">
        <v>1643</v>
      </c>
      <c r="ABJ58" s="3" t="s">
        <v>1643</v>
      </c>
      <c r="ABK58" s="3" t="s">
        <v>1643</v>
      </c>
      <c r="ABL58" s="3" t="s">
        <v>1643</v>
      </c>
      <c r="ABM58" s="5" t="s">
        <v>1643</v>
      </c>
      <c r="ABN58" s="13" t="s">
        <v>1643</v>
      </c>
      <c r="ABO58" s="3" t="s">
        <v>1643</v>
      </c>
      <c r="ABP58" s="3" t="s">
        <v>1643</v>
      </c>
      <c r="ABQ58" s="3" t="s">
        <v>1643</v>
      </c>
      <c r="ABR58" s="3" t="s">
        <v>1643</v>
      </c>
      <c r="ABS58" s="3" t="s">
        <v>1643</v>
      </c>
      <c r="ABT58" s="3" t="s">
        <v>1643</v>
      </c>
      <c r="ABU58" s="3" t="s">
        <v>1643</v>
      </c>
      <c r="ABV58" s="5" t="s">
        <v>1643</v>
      </c>
      <c r="ABW58" s="13" t="s">
        <v>1643</v>
      </c>
      <c r="ABX58" s="3" t="s">
        <v>1643</v>
      </c>
      <c r="ABY58" s="3" t="s">
        <v>1643</v>
      </c>
      <c r="ABZ58" s="3" t="s">
        <v>1643</v>
      </c>
      <c r="ACA58" s="3" t="s">
        <v>1643</v>
      </c>
      <c r="ACB58" s="5" t="s">
        <v>1643</v>
      </c>
      <c r="ACC58" s="13" t="s">
        <v>1643</v>
      </c>
      <c r="ACD58" s="3" t="s">
        <v>1643</v>
      </c>
      <c r="ACE58" s="3" t="s">
        <v>1643</v>
      </c>
      <c r="ACF58" s="3" t="s">
        <v>1643</v>
      </c>
      <c r="ACG58" s="5"/>
      <c r="ACH58" s="13" t="s">
        <v>1643</v>
      </c>
      <c r="ACI58" s="3" t="s">
        <v>1643</v>
      </c>
      <c r="ACJ58" s="3" t="s">
        <v>1643</v>
      </c>
      <c r="ACK58" s="3" t="s">
        <v>1643</v>
      </c>
      <c r="ACL58" s="5" t="s">
        <v>1643</v>
      </c>
      <c r="ACM58" s="13" t="s">
        <v>1643</v>
      </c>
      <c r="ACN58" s="3" t="s">
        <v>1643</v>
      </c>
      <c r="ACO58" s="3" t="s">
        <v>1643</v>
      </c>
      <c r="ACP58" s="3" t="s">
        <v>1643</v>
      </c>
      <c r="ACQ58" s="3" t="s">
        <v>1643</v>
      </c>
      <c r="ACR58" s="3" t="s">
        <v>1643</v>
      </c>
      <c r="ACS58" s="3" t="s">
        <v>1643</v>
      </c>
      <c r="ACT58" s="3" t="s">
        <v>1643</v>
      </c>
      <c r="ACU58" s="20" t="s">
        <v>1643</v>
      </c>
      <c r="ACV58" s="13" t="s">
        <v>1643</v>
      </c>
      <c r="ACW58" s="3" t="s">
        <v>1643</v>
      </c>
      <c r="ACX58" s="3" t="s">
        <v>1643</v>
      </c>
      <c r="ACY58" s="3" t="s">
        <v>1643</v>
      </c>
      <c r="ACZ58" s="3" t="s">
        <v>1643</v>
      </c>
      <c r="ADA58" s="5" t="s">
        <v>1643</v>
      </c>
      <c r="ADB58" s="13" t="s">
        <v>1643</v>
      </c>
      <c r="ADC58" s="8" t="s">
        <v>1643</v>
      </c>
      <c r="ADD58" s="3" t="s">
        <v>1643</v>
      </c>
      <c r="ADE58" s="3" t="s">
        <v>1643</v>
      </c>
      <c r="ADF58" s="5" t="s">
        <v>1643</v>
      </c>
      <c r="ADG58" s="13" t="s">
        <v>1643</v>
      </c>
      <c r="ADH58" s="8" t="s">
        <v>1643</v>
      </c>
      <c r="ADI58" s="3" t="s">
        <v>1643</v>
      </c>
      <c r="ADJ58" s="3" t="s">
        <v>1643</v>
      </c>
      <c r="ADK58" s="5" t="s">
        <v>1643</v>
      </c>
      <c r="ADL58" s="13" t="s">
        <v>1643</v>
      </c>
      <c r="ADM58" s="8" t="s">
        <v>1643</v>
      </c>
      <c r="ADN58" s="3" t="s">
        <v>1643</v>
      </c>
      <c r="ADO58" s="3" t="s">
        <v>1643</v>
      </c>
      <c r="ADP58" s="5" t="s">
        <v>1643</v>
      </c>
      <c r="ADQ58" s="13" t="s">
        <v>1643</v>
      </c>
      <c r="ADR58" s="3" t="s">
        <v>1643</v>
      </c>
      <c r="ADS58" s="3" t="s">
        <v>1643</v>
      </c>
      <c r="ADT58" s="3" t="s">
        <v>1643</v>
      </c>
      <c r="ADU58" s="3" t="s">
        <v>1643</v>
      </c>
      <c r="ADV58" s="3" t="s">
        <v>1643</v>
      </c>
      <c r="ADW58" s="3" t="s">
        <v>1643</v>
      </c>
      <c r="ADX58" s="3" t="s">
        <v>1643</v>
      </c>
      <c r="ADY58" s="5" t="s">
        <v>1643</v>
      </c>
      <c r="ADZ58" s="13" t="s">
        <v>1643</v>
      </c>
      <c r="AEA58" s="3" t="s">
        <v>1643</v>
      </c>
      <c r="AEB58" s="3" t="s">
        <v>1643</v>
      </c>
      <c r="AEC58" s="3" t="s">
        <v>1643</v>
      </c>
      <c r="AED58" s="3" t="s">
        <v>1643</v>
      </c>
      <c r="AEE58" s="3" t="s">
        <v>1643</v>
      </c>
      <c r="AEF58" s="5" t="s">
        <v>1643</v>
      </c>
      <c r="AEG58" s="13" t="s">
        <v>1643</v>
      </c>
      <c r="AEH58" s="3" t="s">
        <v>1643</v>
      </c>
      <c r="AEI58" s="3" t="s">
        <v>1643</v>
      </c>
      <c r="AEJ58" s="3" t="s">
        <v>1643</v>
      </c>
      <c r="AEK58" s="5" t="s">
        <v>1643</v>
      </c>
      <c r="AEL58" s="18" t="s">
        <v>1771</v>
      </c>
    </row>
    <row r="59" spans="1:818" ht="409.5" x14ac:dyDescent="0.35">
      <c r="A59" s="1">
        <v>45665.352002314816</v>
      </c>
      <c r="B59" s="2">
        <v>45665.363229166665</v>
      </c>
      <c r="C59" s="4">
        <v>100</v>
      </c>
      <c r="D59" s="4">
        <v>969</v>
      </c>
      <c r="E59" s="3" t="s">
        <v>1640</v>
      </c>
      <c r="F59" s="2">
        <v>45665.363248773145</v>
      </c>
      <c r="G59" s="3" t="s">
        <v>1772</v>
      </c>
      <c r="H59" s="4">
        <v>0.89999997615814209</v>
      </c>
      <c r="I59" s="3" t="s">
        <v>1642</v>
      </c>
      <c r="J59" s="3" t="s">
        <v>1642</v>
      </c>
      <c r="K59" s="3" t="s">
        <v>1642</v>
      </c>
      <c r="L59" s="3" t="s">
        <v>1642</v>
      </c>
      <c r="M59" s="3" t="s">
        <v>1642</v>
      </c>
      <c r="N59" s="3" t="s">
        <v>1642</v>
      </c>
      <c r="O59" s="3" t="s">
        <v>110</v>
      </c>
      <c r="P59" s="3" t="s">
        <v>1643</v>
      </c>
      <c r="Q59" s="3" t="s">
        <v>1643</v>
      </c>
      <c r="R59" s="20" t="s">
        <v>110</v>
      </c>
      <c r="S59" s="127">
        <v>17</v>
      </c>
      <c r="T59" s="124"/>
      <c r="U59" s="3"/>
      <c r="V59" s="3" t="s">
        <v>20</v>
      </c>
      <c r="W59" s="3" t="s">
        <v>110</v>
      </c>
      <c r="X59" s="3" t="s">
        <v>41</v>
      </c>
      <c r="Y59" s="3" t="s">
        <v>79</v>
      </c>
      <c r="Z59" s="3" t="s">
        <v>8</v>
      </c>
      <c r="AA59" s="405">
        <v>700</v>
      </c>
      <c r="AB59" s="3" t="s">
        <v>25</v>
      </c>
      <c r="AC59" s="3" t="s">
        <v>110</v>
      </c>
      <c r="AD59" s="3" t="s">
        <v>1643</v>
      </c>
      <c r="AE59" s="13" t="s">
        <v>1643</v>
      </c>
      <c r="AF59" s="20" t="s">
        <v>1643</v>
      </c>
      <c r="AG59" s="18" t="s">
        <v>1643</v>
      </c>
      <c r="AH59" s="13"/>
      <c r="AI59" s="31"/>
      <c r="AJ59" s="13" t="s">
        <v>1643</v>
      </c>
      <c r="AK59" s="3" t="s">
        <v>1643</v>
      </c>
      <c r="AL59" s="3" t="s">
        <v>1643</v>
      </c>
      <c r="AM59" s="3" t="s">
        <v>1643</v>
      </c>
      <c r="AN59" s="3" t="s">
        <v>1643</v>
      </c>
      <c r="AO59" s="3" t="s">
        <v>1643</v>
      </c>
      <c r="AP59" s="3" t="s">
        <v>1643</v>
      </c>
      <c r="AQ59" s="3" t="s">
        <v>1643</v>
      </c>
      <c r="AR59" s="3" t="s">
        <v>1643</v>
      </c>
      <c r="AS59" s="3" t="s">
        <v>1643</v>
      </c>
      <c r="AT59" s="3" t="s">
        <v>1643</v>
      </c>
      <c r="AU59" s="3" t="s">
        <v>1643</v>
      </c>
      <c r="AV59" s="3" t="s">
        <v>1643</v>
      </c>
      <c r="AW59" s="3" t="s">
        <v>1643</v>
      </c>
      <c r="AX59" s="3" t="s">
        <v>1643</v>
      </c>
      <c r="AY59" s="3" t="s">
        <v>1643</v>
      </c>
      <c r="AZ59" s="3" t="s">
        <v>1643</v>
      </c>
      <c r="BA59" s="3" t="s">
        <v>1643</v>
      </c>
      <c r="BB59" s="3" t="s">
        <v>1643</v>
      </c>
      <c r="BC59" s="3" t="s">
        <v>1643</v>
      </c>
      <c r="BD59" s="3" t="s">
        <v>1643</v>
      </c>
      <c r="BE59" s="3" t="s">
        <v>1643</v>
      </c>
      <c r="BF59" s="3" t="s">
        <v>1643</v>
      </c>
      <c r="BG59" s="3" t="s">
        <v>1643</v>
      </c>
      <c r="BH59" s="3" t="s">
        <v>1643</v>
      </c>
      <c r="BI59" s="3" t="s">
        <v>1643</v>
      </c>
      <c r="BJ59" s="3" t="s">
        <v>1643</v>
      </c>
      <c r="BK59" s="3" t="s">
        <v>1643</v>
      </c>
      <c r="BL59" s="3" t="s">
        <v>1643</v>
      </c>
      <c r="BM59" s="3" t="s">
        <v>1643</v>
      </c>
      <c r="BN59" s="3" t="s">
        <v>1643</v>
      </c>
      <c r="BO59" s="3" t="s">
        <v>1643</v>
      </c>
      <c r="BP59" s="3" t="s">
        <v>1643</v>
      </c>
      <c r="BQ59" s="3" t="s">
        <v>1643</v>
      </c>
      <c r="BR59" s="3" t="s">
        <v>1643</v>
      </c>
      <c r="BS59" s="3" t="s">
        <v>1643</v>
      </c>
      <c r="BT59" s="3" t="s">
        <v>1643</v>
      </c>
      <c r="BU59" s="3" t="s">
        <v>1643</v>
      </c>
      <c r="BV59" s="3" t="s">
        <v>1643</v>
      </c>
      <c r="BW59" s="3" t="s">
        <v>1643</v>
      </c>
      <c r="BX59" s="3" t="s">
        <v>1643</v>
      </c>
      <c r="BY59" s="3" t="s">
        <v>1643</v>
      </c>
      <c r="BZ59" s="20" t="s">
        <v>1643</v>
      </c>
      <c r="CA59" s="8" t="s">
        <v>1643</v>
      </c>
      <c r="CB59" s="3" t="s">
        <v>1643</v>
      </c>
      <c r="CC59" s="3" t="s">
        <v>1643</v>
      </c>
      <c r="CD59" s="3" t="s">
        <v>1643</v>
      </c>
      <c r="CE59" s="3" t="s">
        <v>1643</v>
      </c>
      <c r="CF59" s="3" t="s">
        <v>1643</v>
      </c>
      <c r="CG59" s="3" t="s">
        <v>1643</v>
      </c>
      <c r="CH59" s="3" t="s">
        <v>1643</v>
      </c>
      <c r="CI59" s="3" t="s">
        <v>1643</v>
      </c>
      <c r="CJ59" s="3" t="s">
        <v>1643</v>
      </c>
      <c r="CK59" s="3" t="s">
        <v>1643</v>
      </c>
      <c r="CL59" s="3" t="s">
        <v>1643</v>
      </c>
      <c r="CM59" s="3" t="s">
        <v>1643</v>
      </c>
      <c r="CN59" s="3" t="s">
        <v>1643</v>
      </c>
      <c r="CO59" s="3" t="s">
        <v>1643</v>
      </c>
      <c r="CP59" s="5" t="s">
        <v>1643</v>
      </c>
      <c r="CQ59" s="13" t="s">
        <v>1643</v>
      </c>
      <c r="CR59" s="3" t="s">
        <v>1643</v>
      </c>
      <c r="CS59" s="3" t="s">
        <v>1643</v>
      </c>
      <c r="CT59" s="3" t="s">
        <v>1643</v>
      </c>
      <c r="CU59" s="3" t="s">
        <v>1643</v>
      </c>
      <c r="CV59" s="3" t="s">
        <v>1643</v>
      </c>
      <c r="CW59" s="3" t="s">
        <v>1643</v>
      </c>
      <c r="CX59" s="5" t="s">
        <v>1643</v>
      </c>
      <c r="CY59" s="13" t="s">
        <v>1643</v>
      </c>
      <c r="CZ59" s="3" t="s">
        <v>1643</v>
      </c>
      <c r="DA59" s="3" t="s">
        <v>1643</v>
      </c>
      <c r="DB59" s="3" t="s">
        <v>1643</v>
      </c>
      <c r="DC59" s="3" t="s">
        <v>1643</v>
      </c>
      <c r="DD59" s="3" t="s">
        <v>1643</v>
      </c>
      <c r="DE59" s="3" t="s">
        <v>1643</v>
      </c>
      <c r="DF59" s="5" t="s">
        <v>1643</v>
      </c>
      <c r="DG59" s="13" t="s">
        <v>1643</v>
      </c>
      <c r="DH59" s="3" t="s">
        <v>1643</v>
      </c>
      <c r="DI59" s="3" t="s">
        <v>1643</v>
      </c>
      <c r="DJ59" s="5" t="s">
        <v>1643</v>
      </c>
      <c r="DK59" s="13" t="s">
        <v>1643</v>
      </c>
      <c r="DL59" s="3" t="s">
        <v>1643</v>
      </c>
      <c r="DM59" s="3" t="s">
        <v>1643</v>
      </c>
      <c r="DN59" s="5" t="s">
        <v>1643</v>
      </c>
      <c r="DO59" s="13" t="s">
        <v>1643</v>
      </c>
      <c r="DP59" s="5" t="s">
        <v>1643</v>
      </c>
      <c r="DQ59" s="13" t="s">
        <v>1643</v>
      </c>
      <c r="DR59" s="3" t="s">
        <v>1643</v>
      </c>
      <c r="DS59" s="3" t="s">
        <v>1643</v>
      </c>
      <c r="DT59" s="5" t="s">
        <v>1643</v>
      </c>
      <c r="DU59" s="13" t="s">
        <v>1643</v>
      </c>
      <c r="DV59" s="3" t="s">
        <v>1643</v>
      </c>
      <c r="DW59" s="3" t="s">
        <v>1643</v>
      </c>
      <c r="DX59" s="3" t="s">
        <v>1643</v>
      </c>
      <c r="DY59" s="5" t="s">
        <v>1643</v>
      </c>
      <c r="DZ59" s="13" t="s">
        <v>1643</v>
      </c>
      <c r="EA59" s="3" t="s">
        <v>1643</v>
      </c>
      <c r="EB59" s="3" t="s">
        <v>1643</v>
      </c>
      <c r="EC59" s="3" t="s">
        <v>1643</v>
      </c>
      <c r="ED59" s="3" t="s">
        <v>1643</v>
      </c>
      <c r="EE59" s="3" t="s">
        <v>1643</v>
      </c>
      <c r="EF59" s="5" t="s">
        <v>1643</v>
      </c>
      <c r="EG59" s="13" t="s">
        <v>1643</v>
      </c>
      <c r="EH59" s="3" t="s">
        <v>1643</v>
      </c>
      <c r="EI59" s="3" t="s">
        <v>1643</v>
      </c>
      <c r="EJ59" s="3" t="s">
        <v>1643</v>
      </c>
      <c r="EK59" s="3" t="s">
        <v>1643</v>
      </c>
      <c r="EL59" s="20" t="s">
        <v>1643</v>
      </c>
      <c r="EM59" s="13" t="s">
        <v>1643</v>
      </c>
      <c r="EN59" s="3" t="s">
        <v>1643</v>
      </c>
      <c r="EO59" s="3" t="s">
        <v>1643</v>
      </c>
      <c r="EP59" s="3" t="s">
        <v>1643</v>
      </c>
      <c r="EQ59" s="3" t="s">
        <v>1643</v>
      </c>
      <c r="ER59" s="3" t="s">
        <v>1643</v>
      </c>
      <c r="ES59" s="3" t="s">
        <v>1643</v>
      </c>
      <c r="ET59" s="3" t="s">
        <v>1643</v>
      </c>
      <c r="EU59" s="3" t="s">
        <v>1643</v>
      </c>
      <c r="EV59" s="3" t="s">
        <v>1643</v>
      </c>
      <c r="EW59" s="3" t="s">
        <v>1643</v>
      </c>
      <c r="EX59" s="3" t="s">
        <v>1643</v>
      </c>
      <c r="EY59" s="3" t="s">
        <v>1643</v>
      </c>
      <c r="EZ59" s="5" t="s">
        <v>1643</v>
      </c>
      <c r="FA59" s="8" t="s">
        <v>1643</v>
      </c>
      <c r="FB59" s="3" t="s">
        <v>1643</v>
      </c>
      <c r="FC59" s="3" t="s">
        <v>1643</v>
      </c>
      <c r="FD59" s="3" t="s">
        <v>1643</v>
      </c>
      <c r="FE59" s="3" t="s">
        <v>1643</v>
      </c>
      <c r="FF59" s="3" t="s">
        <v>1643</v>
      </c>
      <c r="FG59" s="3" t="s">
        <v>1643</v>
      </c>
      <c r="FH59" s="3" t="s">
        <v>1643</v>
      </c>
      <c r="FI59" s="5" t="s">
        <v>1643</v>
      </c>
      <c r="FJ59" s="8" t="s">
        <v>1643</v>
      </c>
      <c r="FK59" s="3" t="s">
        <v>1643</v>
      </c>
      <c r="FL59" s="3" t="s">
        <v>1643</v>
      </c>
      <c r="FM59" s="5" t="s">
        <v>1643</v>
      </c>
      <c r="FN59" s="8" t="s">
        <v>1643</v>
      </c>
      <c r="FO59" s="3" t="s">
        <v>1643</v>
      </c>
      <c r="FP59" s="3" t="s">
        <v>1643</v>
      </c>
      <c r="FQ59" s="5" t="s">
        <v>1643</v>
      </c>
      <c r="FR59" s="16" t="s">
        <v>1643</v>
      </c>
      <c r="FS59" s="13" t="s">
        <v>1643</v>
      </c>
      <c r="FT59" s="3" t="s">
        <v>1643</v>
      </c>
      <c r="FU59" s="3" t="s">
        <v>1643</v>
      </c>
      <c r="FV59" s="3" t="s">
        <v>1643</v>
      </c>
      <c r="FW59" s="20" t="s">
        <v>1643</v>
      </c>
      <c r="FX59" s="13" t="s">
        <v>1643</v>
      </c>
      <c r="FY59" s="3" t="s">
        <v>1643</v>
      </c>
      <c r="FZ59" s="3" t="s">
        <v>1643</v>
      </c>
      <c r="GA59" s="3" t="s">
        <v>1643</v>
      </c>
      <c r="GB59" s="3" t="s">
        <v>1643</v>
      </c>
      <c r="GC59" s="3" t="s">
        <v>1643</v>
      </c>
      <c r="GD59" s="3" t="s">
        <v>1643</v>
      </c>
      <c r="GE59" s="3" t="s">
        <v>1643</v>
      </c>
      <c r="GF59" s="3" t="s">
        <v>1643</v>
      </c>
      <c r="GG59" s="3" t="s">
        <v>1643</v>
      </c>
      <c r="GH59" s="20" t="s">
        <v>1643</v>
      </c>
      <c r="GI59" s="18" t="s">
        <v>1643</v>
      </c>
      <c r="GJ59" s="8" t="s">
        <v>1643</v>
      </c>
      <c r="GK59" s="3" t="s">
        <v>1643</v>
      </c>
      <c r="GL59" s="3" t="s">
        <v>1643</v>
      </c>
      <c r="GM59" s="3" t="s">
        <v>1643</v>
      </c>
      <c r="GN59" s="3" t="s">
        <v>1643</v>
      </c>
      <c r="GO59" s="3" t="s">
        <v>1643</v>
      </c>
      <c r="GP59" s="3" t="s">
        <v>1643</v>
      </c>
      <c r="GQ59" s="3" t="s">
        <v>1643</v>
      </c>
      <c r="GR59" s="3" t="s">
        <v>1643</v>
      </c>
      <c r="GS59" s="20" t="s">
        <v>1643</v>
      </c>
      <c r="GT59" s="13" t="s">
        <v>1643</v>
      </c>
      <c r="GU59" s="3" t="s">
        <v>1643</v>
      </c>
      <c r="GV59" s="3" t="s">
        <v>1643</v>
      </c>
      <c r="GW59" s="3" t="s">
        <v>1643</v>
      </c>
      <c r="GX59" s="3" t="s">
        <v>1643</v>
      </c>
      <c r="GY59" s="3" t="s">
        <v>1643</v>
      </c>
      <c r="GZ59" s="3" t="s">
        <v>1643</v>
      </c>
      <c r="HA59" s="3" t="s">
        <v>1643</v>
      </c>
      <c r="HB59" s="3" t="s">
        <v>1643</v>
      </c>
      <c r="HC59" s="3" t="s">
        <v>1643</v>
      </c>
      <c r="HD59" s="3" t="s">
        <v>1643</v>
      </c>
      <c r="HE59" s="3" t="s">
        <v>1643</v>
      </c>
      <c r="HF59" s="3" t="s">
        <v>1643</v>
      </c>
      <c r="HG59" s="3" t="s">
        <v>1643</v>
      </c>
      <c r="HH59" s="3" t="s">
        <v>1643</v>
      </c>
      <c r="HI59" s="5" t="s">
        <v>1643</v>
      </c>
      <c r="HJ59" s="13" t="s">
        <v>1643</v>
      </c>
      <c r="HK59" s="3" t="s">
        <v>1643</v>
      </c>
      <c r="HL59" s="3" t="s">
        <v>1643</v>
      </c>
      <c r="HM59" s="3" t="s">
        <v>1643</v>
      </c>
      <c r="HN59" s="3" t="s">
        <v>1643</v>
      </c>
      <c r="HO59" s="3" t="s">
        <v>1643</v>
      </c>
      <c r="HP59" s="3" t="s">
        <v>1643</v>
      </c>
      <c r="HQ59" s="5" t="s">
        <v>1643</v>
      </c>
      <c r="HR59" s="13" t="s">
        <v>1643</v>
      </c>
      <c r="HS59" s="3" t="s">
        <v>1643</v>
      </c>
      <c r="HT59" s="3" t="s">
        <v>1643</v>
      </c>
      <c r="HU59" s="3" t="s">
        <v>1643</v>
      </c>
      <c r="HV59" s="3" t="s">
        <v>1643</v>
      </c>
      <c r="HW59" s="3" t="s">
        <v>1643</v>
      </c>
      <c r="HX59" s="3" t="s">
        <v>1643</v>
      </c>
      <c r="HY59" s="3" t="s">
        <v>1643</v>
      </c>
      <c r="HZ59" s="3" t="s">
        <v>1643</v>
      </c>
      <c r="IA59" s="3" t="s">
        <v>1643</v>
      </c>
      <c r="IB59" s="5" t="s">
        <v>1643</v>
      </c>
      <c r="IC59" s="13" t="s">
        <v>1643</v>
      </c>
      <c r="ID59" s="3" t="s">
        <v>1643</v>
      </c>
      <c r="IE59" s="3" t="s">
        <v>1643</v>
      </c>
      <c r="IF59" s="3" t="s">
        <v>1643</v>
      </c>
      <c r="IG59" s="3" t="s">
        <v>1643</v>
      </c>
      <c r="IH59" s="3" t="s">
        <v>1643</v>
      </c>
      <c r="II59" s="3" t="s">
        <v>1643</v>
      </c>
      <c r="IJ59" s="3" t="s">
        <v>1643</v>
      </c>
      <c r="IK59" s="3" t="s">
        <v>1643</v>
      </c>
      <c r="IL59" s="3" t="s">
        <v>1643</v>
      </c>
      <c r="IM59" s="3" t="s">
        <v>1643</v>
      </c>
      <c r="IN59" s="3" t="s">
        <v>1643</v>
      </c>
      <c r="IO59" s="3" t="s">
        <v>1643</v>
      </c>
      <c r="IP59" s="3" t="s">
        <v>1643</v>
      </c>
      <c r="IQ59" s="3" t="s">
        <v>1643</v>
      </c>
      <c r="IR59" s="3" t="s">
        <v>1643</v>
      </c>
      <c r="IS59" s="3" t="s">
        <v>1643</v>
      </c>
      <c r="IT59" s="3" t="s">
        <v>1643</v>
      </c>
      <c r="IU59" s="3" t="s">
        <v>1643</v>
      </c>
      <c r="IV59" s="3" t="s">
        <v>1643</v>
      </c>
      <c r="IW59" s="3" t="s">
        <v>1643</v>
      </c>
      <c r="IX59" s="3" t="s">
        <v>1643</v>
      </c>
      <c r="IY59" s="3" t="s">
        <v>1643</v>
      </c>
      <c r="IZ59" s="3" t="s">
        <v>1643</v>
      </c>
      <c r="JA59" s="3" t="s">
        <v>1643</v>
      </c>
      <c r="JB59" s="3" t="s">
        <v>1643</v>
      </c>
      <c r="JC59" s="3" t="s">
        <v>1643</v>
      </c>
      <c r="JD59" s="3" t="s">
        <v>1643</v>
      </c>
      <c r="JE59" s="3" t="s">
        <v>1643</v>
      </c>
      <c r="JF59" s="3" t="s">
        <v>1643</v>
      </c>
      <c r="JG59" s="3" t="s">
        <v>1643</v>
      </c>
      <c r="JH59" s="3" t="s">
        <v>1643</v>
      </c>
      <c r="JI59" s="3" t="s">
        <v>1643</v>
      </c>
      <c r="JJ59" s="3" t="s">
        <v>1643</v>
      </c>
      <c r="JK59" s="3" t="s">
        <v>1643</v>
      </c>
      <c r="JL59" s="3" t="s">
        <v>1643</v>
      </c>
      <c r="JM59" s="3" t="s">
        <v>1643</v>
      </c>
      <c r="JN59" s="3" t="s">
        <v>1643</v>
      </c>
      <c r="JO59" s="3" t="s">
        <v>1643</v>
      </c>
      <c r="JP59" s="3" t="s">
        <v>1643</v>
      </c>
      <c r="JQ59" s="3" t="s">
        <v>1643</v>
      </c>
      <c r="JR59" s="3" t="s">
        <v>1643</v>
      </c>
      <c r="JS59" s="3" t="s">
        <v>1643</v>
      </c>
      <c r="JT59" s="3" t="s">
        <v>1643</v>
      </c>
      <c r="JU59" s="3" t="s">
        <v>1643</v>
      </c>
      <c r="JV59" s="3" t="s">
        <v>1643</v>
      </c>
      <c r="JW59" s="3" t="s">
        <v>1643</v>
      </c>
      <c r="JX59" s="3" t="s">
        <v>1643</v>
      </c>
      <c r="JY59" s="3" t="s">
        <v>1643</v>
      </c>
      <c r="JZ59" s="3" t="s">
        <v>1643</v>
      </c>
      <c r="KA59" s="3" t="s">
        <v>1643</v>
      </c>
      <c r="KB59" s="3" t="s">
        <v>1643</v>
      </c>
      <c r="KC59" s="3" t="s">
        <v>1643</v>
      </c>
      <c r="KD59" s="3" t="s">
        <v>1643</v>
      </c>
      <c r="KE59" s="3" t="s">
        <v>1643</v>
      </c>
      <c r="KF59" s="3" t="s">
        <v>1643</v>
      </c>
      <c r="KG59" s="3" t="s">
        <v>1643</v>
      </c>
      <c r="KH59" s="3" t="s">
        <v>1643</v>
      </c>
      <c r="KI59" s="3" t="s">
        <v>1643</v>
      </c>
      <c r="KJ59" s="3" t="s">
        <v>1643</v>
      </c>
      <c r="KK59" s="3" t="s">
        <v>1643</v>
      </c>
      <c r="KL59" s="3" t="s">
        <v>1643</v>
      </c>
      <c r="KM59" s="3" t="s">
        <v>1643</v>
      </c>
      <c r="KN59" s="3" t="s">
        <v>1643</v>
      </c>
      <c r="KO59" s="5" t="s">
        <v>1643</v>
      </c>
      <c r="KP59" s="8" t="s">
        <v>1643</v>
      </c>
      <c r="KQ59" s="3" t="s">
        <v>1643</v>
      </c>
      <c r="KR59" s="3" t="s">
        <v>1643</v>
      </c>
      <c r="KS59" s="3" t="s">
        <v>1643</v>
      </c>
      <c r="KT59" s="3" t="s">
        <v>1643</v>
      </c>
      <c r="KU59" s="3" t="s">
        <v>1643</v>
      </c>
      <c r="KV59" s="20" t="s">
        <v>1643</v>
      </c>
      <c r="KW59" s="13" t="s">
        <v>1643</v>
      </c>
      <c r="KX59" s="3" t="s">
        <v>1643</v>
      </c>
      <c r="KY59" s="3" t="s">
        <v>1643</v>
      </c>
      <c r="KZ59" s="3" t="s">
        <v>1643</v>
      </c>
      <c r="LA59" s="3" t="s">
        <v>1643</v>
      </c>
      <c r="LB59" s="3" t="s">
        <v>1643</v>
      </c>
      <c r="LC59" s="3" t="s">
        <v>1643</v>
      </c>
      <c r="LD59" s="3" t="s">
        <v>1643</v>
      </c>
      <c r="LE59" s="3" t="s">
        <v>1643</v>
      </c>
      <c r="LF59" s="3" t="s">
        <v>1643</v>
      </c>
      <c r="LG59" s="3" t="s">
        <v>1643</v>
      </c>
      <c r="LH59" s="3" t="s">
        <v>1643</v>
      </c>
      <c r="LI59" s="3" t="s">
        <v>1643</v>
      </c>
      <c r="LJ59" s="3" t="s">
        <v>1643</v>
      </c>
      <c r="LK59" s="3" t="s">
        <v>1643</v>
      </c>
      <c r="LL59" s="3" t="s">
        <v>1643</v>
      </c>
      <c r="LM59" s="3" t="s">
        <v>1643</v>
      </c>
      <c r="LN59" s="3" t="s">
        <v>1643</v>
      </c>
      <c r="LO59" s="3" t="s">
        <v>1643</v>
      </c>
      <c r="LP59" s="3" t="s">
        <v>1643</v>
      </c>
      <c r="LQ59" s="3" t="s">
        <v>1643</v>
      </c>
      <c r="LR59" s="3" t="s">
        <v>1643</v>
      </c>
      <c r="LS59" s="3" t="s">
        <v>1643</v>
      </c>
      <c r="LT59" s="3" t="s">
        <v>1643</v>
      </c>
      <c r="LU59" s="3" t="s">
        <v>1643</v>
      </c>
      <c r="LV59" s="3" t="s">
        <v>1643</v>
      </c>
      <c r="LW59" s="3" t="s">
        <v>1643</v>
      </c>
      <c r="LX59" s="3" t="s">
        <v>1643</v>
      </c>
      <c r="LY59" s="3" t="s">
        <v>1643</v>
      </c>
      <c r="LZ59" s="3" t="s">
        <v>1643</v>
      </c>
      <c r="MA59" s="3" t="s">
        <v>1643</v>
      </c>
      <c r="MB59" s="3" t="s">
        <v>1643</v>
      </c>
      <c r="MC59" s="3" t="s">
        <v>1643</v>
      </c>
      <c r="MD59" s="3" t="s">
        <v>1643</v>
      </c>
      <c r="ME59" s="3" t="s">
        <v>1643</v>
      </c>
      <c r="MF59" s="20" t="s">
        <v>1643</v>
      </c>
      <c r="MG59" s="13"/>
      <c r="MH59" s="3"/>
      <c r="MI59" s="5"/>
      <c r="MJ59" s="18" t="s">
        <v>1643</v>
      </c>
      <c r="MK59" s="13" t="s">
        <v>1643</v>
      </c>
      <c r="ML59" s="3" t="s">
        <v>1643</v>
      </c>
      <c r="MM59" s="3" t="s">
        <v>1643</v>
      </c>
      <c r="MN59" s="3" t="s">
        <v>1643</v>
      </c>
      <c r="MO59" s="3" t="s">
        <v>1643</v>
      </c>
      <c r="MP59" s="3" t="s">
        <v>1643</v>
      </c>
      <c r="MQ59" s="3" t="s">
        <v>1643</v>
      </c>
      <c r="MR59" s="3" t="s">
        <v>1643</v>
      </c>
      <c r="MS59" s="3" t="s">
        <v>1643</v>
      </c>
      <c r="MT59" s="5" t="s">
        <v>1643</v>
      </c>
      <c r="MU59" s="8" t="s">
        <v>1643</v>
      </c>
      <c r="MV59" s="3" t="s">
        <v>1643</v>
      </c>
      <c r="MW59" s="3" t="s">
        <v>1643</v>
      </c>
      <c r="MX59" s="3" t="s">
        <v>1643</v>
      </c>
      <c r="MY59" s="20" t="s">
        <v>1643</v>
      </c>
      <c r="MZ59" s="13" t="s">
        <v>1643</v>
      </c>
      <c r="NA59" s="5" t="s">
        <v>1643</v>
      </c>
      <c r="NB59" s="13" t="s">
        <v>1643</v>
      </c>
      <c r="NC59" s="5" t="s">
        <v>1643</v>
      </c>
      <c r="ND59" s="13" t="s">
        <v>1643</v>
      </c>
      <c r="NE59" s="3" t="s">
        <v>1643</v>
      </c>
      <c r="NF59" s="3" t="s">
        <v>1643</v>
      </c>
      <c r="NG59" s="3" t="s">
        <v>1643</v>
      </c>
      <c r="NH59" s="3" t="s">
        <v>1643</v>
      </c>
      <c r="NI59" s="5" t="s">
        <v>1643</v>
      </c>
      <c r="NJ59" s="13" t="s">
        <v>1643</v>
      </c>
      <c r="NK59" s="3"/>
      <c r="NL59" s="3" t="s">
        <v>1643</v>
      </c>
      <c r="NM59" s="3" t="s">
        <v>1643</v>
      </c>
      <c r="NN59" s="3" t="s">
        <v>1643</v>
      </c>
      <c r="NO59" s="3" t="s">
        <v>1643</v>
      </c>
      <c r="NP59" s="3" t="s">
        <v>1643</v>
      </c>
      <c r="NQ59" s="5" t="s">
        <v>1643</v>
      </c>
      <c r="NR59" s="8" t="s">
        <v>1643</v>
      </c>
      <c r="NS59" s="8" t="s">
        <v>1643</v>
      </c>
      <c r="NT59" s="3" t="s">
        <v>1643</v>
      </c>
      <c r="NU59" s="3" t="s">
        <v>1643</v>
      </c>
      <c r="NV59" s="3" t="s">
        <v>1643</v>
      </c>
      <c r="NW59" s="3" t="s">
        <v>1643</v>
      </c>
      <c r="NX59" s="5" t="s">
        <v>1643</v>
      </c>
      <c r="NY59" s="13" t="s">
        <v>1643</v>
      </c>
      <c r="NZ59" s="8" t="s">
        <v>1643</v>
      </c>
      <c r="OA59" s="3" t="s">
        <v>1643</v>
      </c>
      <c r="OB59" s="3" t="s">
        <v>1643</v>
      </c>
      <c r="OC59" s="3" t="s">
        <v>1643</v>
      </c>
      <c r="OD59" s="3" t="s">
        <v>1643</v>
      </c>
      <c r="OE59" s="5" t="s">
        <v>1643</v>
      </c>
      <c r="OF59" s="13" t="s">
        <v>1643</v>
      </c>
      <c r="OG59" s="8" t="s">
        <v>1643</v>
      </c>
      <c r="OH59" s="3" t="s">
        <v>1643</v>
      </c>
      <c r="OI59" s="3" t="s">
        <v>1643</v>
      </c>
      <c r="OJ59" s="3" t="s">
        <v>1643</v>
      </c>
      <c r="OK59" s="3" t="s">
        <v>1643</v>
      </c>
      <c r="OL59" s="20" t="s">
        <v>1643</v>
      </c>
      <c r="OM59" s="13" t="s">
        <v>1643</v>
      </c>
      <c r="ON59" s="3" t="s">
        <v>1643</v>
      </c>
      <c r="OO59" s="3" t="s">
        <v>1643</v>
      </c>
      <c r="OP59" s="3" t="s">
        <v>1643</v>
      </c>
      <c r="OQ59" s="3" t="s">
        <v>1643</v>
      </c>
      <c r="OR59" s="3" t="s">
        <v>1643</v>
      </c>
      <c r="OS59" s="3" t="s">
        <v>1643</v>
      </c>
      <c r="OT59" s="3" t="s">
        <v>1643</v>
      </c>
      <c r="OU59" s="20" t="s">
        <v>1643</v>
      </c>
      <c r="OV59" s="13" t="s">
        <v>1643</v>
      </c>
      <c r="OW59" s="3"/>
      <c r="OX59" s="3" t="s">
        <v>1643</v>
      </c>
      <c r="OY59" s="3" t="s">
        <v>1643</v>
      </c>
      <c r="OZ59" s="3" t="s">
        <v>1643</v>
      </c>
      <c r="PA59" s="5" t="s">
        <v>1643</v>
      </c>
      <c r="PB59" s="8" t="s">
        <v>1643</v>
      </c>
      <c r="PC59" s="8" t="s">
        <v>1643</v>
      </c>
      <c r="PD59" s="3" t="s">
        <v>1643</v>
      </c>
      <c r="PE59" s="3" t="s">
        <v>1643</v>
      </c>
      <c r="PF59" s="5" t="s">
        <v>1643</v>
      </c>
      <c r="PG59" s="13" t="s">
        <v>1643</v>
      </c>
      <c r="PH59" s="3" t="s">
        <v>1643</v>
      </c>
      <c r="PI59" s="3" t="s">
        <v>1643</v>
      </c>
      <c r="PJ59" s="3" t="s">
        <v>1643</v>
      </c>
      <c r="PK59" s="3" t="s">
        <v>1643</v>
      </c>
      <c r="PL59" s="3" t="s">
        <v>1643</v>
      </c>
      <c r="PM59" s="3" t="s">
        <v>1643</v>
      </c>
      <c r="PN59" s="3" t="s">
        <v>1643</v>
      </c>
      <c r="PO59" s="20" t="s">
        <v>1643</v>
      </c>
      <c r="PP59" s="13" t="s">
        <v>1643</v>
      </c>
      <c r="PQ59" s="3" t="s">
        <v>1643</v>
      </c>
      <c r="PR59" s="3" t="s">
        <v>1643</v>
      </c>
      <c r="PS59" s="3" t="s">
        <v>1643</v>
      </c>
      <c r="PT59" s="3" t="s">
        <v>1643</v>
      </c>
      <c r="PU59" s="5" t="s">
        <v>1643</v>
      </c>
      <c r="PV59" s="13" t="s">
        <v>1643</v>
      </c>
      <c r="PW59" s="3" t="s">
        <v>1643</v>
      </c>
      <c r="PX59" s="3" t="s">
        <v>1643</v>
      </c>
      <c r="PY59" s="3" t="s">
        <v>1643</v>
      </c>
      <c r="PZ59" s="5" t="s">
        <v>1643</v>
      </c>
      <c r="QA59" s="13" t="s">
        <v>1643</v>
      </c>
      <c r="QB59" s="3" t="s">
        <v>1643</v>
      </c>
      <c r="QC59" s="3" t="s">
        <v>1643</v>
      </c>
      <c r="QD59" s="3" t="s">
        <v>1643</v>
      </c>
      <c r="QE59" s="3" t="s">
        <v>1643</v>
      </c>
      <c r="QF59" s="3" t="s">
        <v>1643</v>
      </c>
      <c r="QG59" s="3" t="s">
        <v>1643</v>
      </c>
      <c r="QH59" s="3" t="s">
        <v>1643</v>
      </c>
      <c r="QI59" s="5" t="s">
        <v>1643</v>
      </c>
      <c r="QJ59" s="13" t="s">
        <v>1643</v>
      </c>
      <c r="QK59" s="3" t="s">
        <v>1643</v>
      </c>
      <c r="QL59" s="3" t="s">
        <v>1643</v>
      </c>
      <c r="QM59" s="3" t="s">
        <v>1643</v>
      </c>
      <c r="QN59" s="3" t="s">
        <v>1643</v>
      </c>
      <c r="QO59" s="3" t="s">
        <v>1643</v>
      </c>
      <c r="QP59" s="20" t="s">
        <v>1643</v>
      </c>
      <c r="QQ59" s="13" t="s">
        <v>1643</v>
      </c>
      <c r="QR59" s="3" t="s">
        <v>1643</v>
      </c>
      <c r="QS59" s="3" t="s">
        <v>1643</v>
      </c>
      <c r="QT59" s="3" t="s">
        <v>1643</v>
      </c>
      <c r="QU59" s="20" t="s">
        <v>1643</v>
      </c>
      <c r="QV59" s="16" t="s">
        <v>1643</v>
      </c>
      <c r="QW59" s="13" t="s">
        <v>1643</v>
      </c>
      <c r="QX59" s="3" t="s">
        <v>1643</v>
      </c>
      <c r="QY59" s="3" t="s">
        <v>1643</v>
      </c>
      <c r="QZ59" s="3" t="s">
        <v>1643</v>
      </c>
      <c r="RA59" s="3" t="s">
        <v>1643</v>
      </c>
      <c r="RB59" s="3" t="s">
        <v>1643</v>
      </c>
      <c r="RC59" s="3" t="s">
        <v>1643</v>
      </c>
      <c r="RD59" s="3" t="s">
        <v>1643</v>
      </c>
      <c r="RE59" s="3" t="s">
        <v>1643</v>
      </c>
      <c r="RF59" s="3" t="s">
        <v>1643</v>
      </c>
      <c r="RG59" s="3" t="s">
        <v>1643</v>
      </c>
      <c r="RH59" s="3" t="s">
        <v>1643</v>
      </c>
      <c r="RI59" s="3" t="s">
        <v>1643</v>
      </c>
      <c r="RJ59" s="3" t="s">
        <v>1643</v>
      </c>
      <c r="RK59" s="3" t="s">
        <v>1643</v>
      </c>
      <c r="RL59" s="3" t="s">
        <v>1643</v>
      </c>
      <c r="RM59" s="3" t="s">
        <v>1643</v>
      </c>
      <c r="RN59" s="3" t="s">
        <v>1643</v>
      </c>
      <c r="RO59" s="3" t="s">
        <v>1643</v>
      </c>
      <c r="RP59" s="3" t="s">
        <v>1643</v>
      </c>
      <c r="RQ59" s="3" t="s">
        <v>1643</v>
      </c>
      <c r="RR59" s="3" t="s">
        <v>1643</v>
      </c>
      <c r="RS59" s="3" t="s">
        <v>1643</v>
      </c>
      <c r="RT59" s="3" t="s">
        <v>1643</v>
      </c>
      <c r="RU59" s="3" t="s">
        <v>1643</v>
      </c>
      <c r="RV59" s="3" t="s">
        <v>1643</v>
      </c>
      <c r="RW59" s="3" t="s">
        <v>1643</v>
      </c>
      <c r="RX59" s="3" t="s">
        <v>1643</v>
      </c>
      <c r="RY59" s="3" t="s">
        <v>1643</v>
      </c>
      <c r="RZ59" s="3" t="s">
        <v>1643</v>
      </c>
      <c r="SA59" s="3" t="s">
        <v>1643</v>
      </c>
      <c r="SB59" s="3" t="s">
        <v>1643</v>
      </c>
      <c r="SC59" s="3" t="s">
        <v>1643</v>
      </c>
      <c r="SD59" s="3" t="s">
        <v>1643</v>
      </c>
      <c r="SE59" s="3" t="s">
        <v>1643</v>
      </c>
      <c r="SF59" s="3" t="s">
        <v>1643</v>
      </c>
      <c r="SG59" s="3" t="s">
        <v>1643</v>
      </c>
      <c r="SH59" s="3" t="s">
        <v>1643</v>
      </c>
      <c r="SI59" s="3" t="s">
        <v>1643</v>
      </c>
      <c r="SJ59" s="3" t="s">
        <v>1643</v>
      </c>
      <c r="SK59" s="3" t="s">
        <v>1643</v>
      </c>
      <c r="SL59" s="3" t="s">
        <v>1643</v>
      </c>
      <c r="SM59" s="3" t="s">
        <v>1643</v>
      </c>
      <c r="SN59" s="3" t="s">
        <v>1643</v>
      </c>
      <c r="SO59" s="3" t="s">
        <v>1643</v>
      </c>
      <c r="SP59" s="20" t="s">
        <v>1643</v>
      </c>
      <c r="SQ59" s="13" t="s">
        <v>1643</v>
      </c>
      <c r="SR59" s="3" t="s">
        <v>1643</v>
      </c>
      <c r="SS59" s="3" t="s">
        <v>1643</v>
      </c>
      <c r="ST59" s="3" t="s">
        <v>1643</v>
      </c>
      <c r="SU59" s="3" t="s">
        <v>1643</v>
      </c>
      <c r="SV59" s="3" t="s">
        <v>1643</v>
      </c>
      <c r="SW59" s="3" t="s">
        <v>1643</v>
      </c>
      <c r="SX59" s="20" t="s">
        <v>1643</v>
      </c>
      <c r="SY59" s="13" t="s">
        <v>1643</v>
      </c>
      <c r="SZ59" s="3" t="s">
        <v>1643</v>
      </c>
      <c r="TA59" s="3" t="s">
        <v>1643</v>
      </c>
      <c r="TB59" s="3" t="s">
        <v>1643</v>
      </c>
      <c r="TC59" s="3" t="s">
        <v>1643</v>
      </c>
      <c r="TD59" s="3" t="s">
        <v>1643</v>
      </c>
      <c r="TE59" s="20" t="s">
        <v>1643</v>
      </c>
      <c r="TF59" s="13" t="s">
        <v>1643</v>
      </c>
      <c r="TG59" s="3" t="s">
        <v>1643</v>
      </c>
      <c r="TH59" s="3" t="s">
        <v>1643</v>
      </c>
      <c r="TI59" s="3" t="s">
        <v>1643</v>
      </c>
      <c r="TJ59" s="3" t="s">
        <v>1643</v>
      </c>
      <c r="TK59" s="3" t="s">
        <v>1643</v>
      </c>
      <c r="TL59" s="3" t="s">
        <v>1643</v>
      </c>
      <c r="TM59" s="3" t="s">
        <v>1643</v>
      </c>
      <c r="TN59" s="3" t="s">
        <v>1643</v>
      </c>
      <c r="TO59" s="3" t="s">
        <v>1643</v>
      </c>
      <c r="TP59" s="3" t="s">
        <v>1643</v>
      </c>
      <c r="TQ59" s="20" t="s">
        <v>1643</v>
      </c>
      <c r="TR59" s="13" t="s">
        <v>110</v>
      </c>
      <c r="TS59" s="3" t="s">
        <v>1643</v>
      </c>
      <c r="TT59" s="5" t="s">
        <v>110</v>
      </c>
      <c r="TU59" s="13" t="s">
        <v>131</v>
      </c>
      <c r="TV59" s="3" t="s">
        <v>131</v>
      </c>
      <c r="TW59" s="3" t="s">
        <v>127</v>
      </c>
      <c r="TX59" s="3" t="s">
        <v>127</v>
      </c>
      <c r="TY59" s="3" t="s">
        <v>129</v>
      </c>
      <c r="TZ59" s="3" t="s">
        <v>132</v>
      </c>
      <c r="UA59" s="3" t="s">
        <v>127</v>
      </c>
      <c r="UB59" s="3" t="s">
        <v>130</v>
      </c>
      <c r="UC59" s="3" t="s">
        <v>131</v>
      </c>
      <c r="UD59" s="3" t="s">
        <v>128</v>
      </c>
      <c r="UE59" s="3" t="s">
        <v>128</v>
      </c>
      <c r="UF59" s="3" t="s">
        <v>128</v>
      </c>
      <c r="UG59" s="3" t="s">
        <v>128</v>
      </c>
      <c r="UH59" s="3" t="s">
        <v>128</v>
      </c>
      <c r="UI59" s="3" t="s">
        <v>128</v>
      </c>
      <c r="UJ59" s="5" t="s">
        <v>169</v>
      </c>
      <c r="UK59" s="13" t="s">
        <v>196</v>
      </c>
      <c r="UL59" s="3" t="s">
        <v>1643</v>
      </c>
      <c r="UM59" s="3" t="s">
        <v>1643</v>
      </c>
      <c r="UN59" s="3" t="s">
        <v>1643</v>
      </c>
      <c r="UO59" s="3" t="s">
        <v>1643</v>
      </c>
      <c r="UP59" s="3" t="s">
        <v>1643</v>
      </c>
      <c r="UQ59" s="3" t="s">
        <v>210</v>
      </c>
      <c r="UR59" s="5" t="s">
        <v>1643</v>
      </c>
      <c r="US59" s="13" t="s">
        <v>1643</v>
      </c>
      <c r="UT59" s="3" t="s">
        <v>1643</v>
      </c>
      <c r="UU59" s="3" t="s">
        <v>1643</v>
      </c>
      <c r="UV59" s="3" t="s">
        <v>1643</v>
      </c>
      <c r="UW59" s="3" t="s">
        <v>235</v>
      </c>
      <c r="UX59" s="3" t="s">
        <v>1643</v>
      </c>
      <c r="UY59" s="3" t="s">
        <v>1643</v>
      </c>
      <c r="UZ59" s="5" t="s">
        <v>1643</v>
      </c>
      <c r="VA59" s="13" t="s">
        <v>132</v>
      </c>
      <c r="VB59" s="3" t="s">
        <v>127</v>
      </c>
      <c r="VC59" s="3" t="s">
        <v>127</v>
      </c>
      <c r="VD59" s="3" t="s">
        <v>127</v>
      </c>
      <c r="VE59" s="3" t="s">
        <v>132</v>
      </c>
      <c r="VF59" s="3" t="s">
        <v>132</v>
      </c>
      <c r="VG59" s="3" t="s">
        <v>132</v>
      </c>
      <c r="VH59" s="3" t="s">
        <v>127</v>
      </c>
      <c r="VI59" s="3" t="s">
        <v>132</v>
      </c>
      <c r="VJ59" s="3" t="s">
        <v>132</v>
      </c>
      <c r="VK59" s="3" t="s">
        <v>132</v>
      </c>
      <c r="VL59" s="3" t="s">
        <v>132</v>
      </c>
      <c r="VM59" s="3" t="s">
        <v>127</v>
      </c>
      <c r="VN59" s="3" t="s">
        <v>127</v>
      </c>
      <c r="VO59" s="3" t="s">
        <v>132</v>
      </c>
      <c r="VP59" s="3" t="s">
        <v>127</v>
      </c>
      <c r="VQ59" s="3" t="s">
        <v>127</v>
      </c>
      <c r="VR59" s="3" t="s">
        <v>132</v>
      </c>
      <c r="VS59" s="3" t="s">
        <v>132</v>
      </c>
      <c r="VT59" s="3" t="s">
        <v>127</v>
      </c>
      <c r="VU59" s="3" t="s">
        <v>132</v>
      </c>
      <c r="VV59" s="3" t="s">
        <v>132</v>
      </c>
      <c r="VW59" s="3" t="s">
        <v>132</v>
      </c>
      <c r="VX59" s="3" t="s">
        <v>132</v>
      </c>
      <c r="VY59" s="3" t="s">
        <v>132</v>
      </c>
      <c r="VZ59" s="3" t="s">
        <v>132</v>
      </c>
      <c r="WA59" s="3" t="s">
        <v>132</v>
      </c>
      <c r="WB59" s="3" t="s">
        <v>132</v>
      </c>
      <c r="WC59" s="3" t="s">
        <v>132</v>
      </c>
      <c r="WD59" s="3" t="s">
        <v>132</v>
      </c>
      <c r="WE59" s="3" t="s">
        <v>132</v>
      </c>
      <c r="WF59" s="3" t="s">
        <v>132</v>
      </c>
      <c r="WG59" s="3" t="s">
        <v>132</v>
      </c>
      <c r="WH59" s="3" t="s">
        <v>132</v>
      </c>
      <c r="WI59" s="3" t="s">
        <v>132</v>
      </c>
      <c r="WJ59" s="3" t="s">
        <v>132</v>
      </c>
      <c r="WK59" s="3" t="s">
        <v>132</v>
      </c>
      <c r="WL59" s="3" t="s">
        <v>132</v>
      </c>
      <c r="WM59" s="3" t="s">
        <v>132</v>
      </c>
      <c r="WN59" s="3" t="s">
        <v>132</v>
      </c>
      <c r="WO59" s="3" t="s">
        <v>132</v>
      </c>
      <c r="WP59" s="3" t="s">
        <v>132</v>
      </c>
      <c r="WQ59" s="3" t="s">
        <v>132</v>
      </c>
      <c r="WR59" s="3" t="s">
        <v>127</v>
      </c>
      <c r="WS59" s="3" t="s">
        <v>132</v>
      </c>
      <c r="WT59" s="3" t="s">
        <v>127</v>
      </c>
      <c r="WU59" s="3" t="s">
        <v>127</v>
      </c>
      <c r="WV59" s="3" t="s">
        <v>127</v>
      </c>
      <c r="WW59" s="3" t="s">
        <v>127</v>
      </c>
      <c r="WX59" s="3" t="s">
        <v>127</v>
      </c>
      <c r="WY59" s="3" t="s">
        <v>127</v>
      </c>
      <c r="WZ59" s="3" t="s">
        <v>132</v>
      </c>
      <c r="XA59" s="3" t="s">
        <v>132</v>
      </c>
      <c r="XB59" s="3" t="s">
        <v>127</v>
      </c>
      <c r="XC59" s="3" t="s">
        <v>132</v>
      </c>
      <c r="XD59" s="3" t="s">
        <v>132</v>
      </c>
      <c r="XE59" s="3" t="s">
        <v>132</v>
      </c>
      <c r="XF59" s="3" t="s">
        <v>132</v>
      </c>
      <c r="XG59" s="3" t="s">
        <v>132</v>
      </c>
      <c r="XH59" s="3" t="s">
        <v>132</v>
      </c>
      <c r="XI59" s="3" t="s">
        <v>132</v>
      </c>
      <c r="XJ59" s="3" t="s">
        <v>132</v>
      </c>
      <c r="XK59" s="3" t="s">
        <v>132</v>
      </c>
      <c r="XL59" s="3" t="s">
        <v>132</v>
      </c>
      <c r="XM59" s="5" t="s">
        <v>1643</v>
      </c>
      <c r="XN59" s="13" t="s">
        <v>353</v>
      </c>
      <c r="XO59" s="3" t="s">
        <v>354</v>
      </c>
      <c r="XP59" s="3" t="s">
        <v>355</v>
      </c>
      <c r="XQ59" s="3" t="s">
        <v>1643</v>
      </c>
      <c r="XR59" s="3" t="s">
        <v>1643</v>
      </c>
      <c r="XS59" s="3" t="s">
        <v>110</v>
      </c>
      <c r="XT59" s="5" t="s">
        <v>374</v>
      </c>
      <c r="XU59" s="13" t="s">
        <v>111</v>
      </c>
      <c r="XV59" s="3" t="s">
        <v>1643</v>
      </c>
      <c r="XW59" s="3" t="s">
        <v>1643</v>
      </c>
      <c r="XX59" s="3" t="s">
        <v>111</v>
      </c>
      <c r="XY59" s="3" t="s">
        <v>1643</v>
      </c>
      <c r="XZ59" s="3" t="s">
        <v>1643</v>
      </c>
      <c r="YA59" s="3" t="s">
        <v>110</v>
      </c>
      <c r="YB59" s="3" t="s">
        <v>111</v>
      </c>
      <c r="YC59" s="3" t="s">
        <v>1643</v>
      </c>
      <c r="YD59" s="3" t="s">
        <v>110</v>
      </c>
      <c r="YE59" s="3" t="s">
        <v>423</v>
      </c>
      <c r="YF59" s="3" t="s">
        <v>111</v>
      </c>
      <c r="YG59" s="3" t="s">
        <v>1643</v>
      </c>
      <c r="YH59" s="3" t="s">
        <v>111</v>
      </c>
      <c r="YI59" s="3" t="s">
        <v>1643</v>
      </c>
      <c r="YJ59" s="3" t="s">
        <v>1643</v>
      </c>
      <c r="YK59" s="3" t="s">
        <v>110</v>
      </c>
      <c r="YL59" s="3" t="s">
        <v>111</v>
      </c>
      <c r="YM59" s="3" t="s">
        <v>1643</v>
      </c>
      <c r="YN59" s="3" t="s">
        <v>110</v>
      </c>
      <c r="YO59" s="3" t="s">
        <v>111</v>
      </c>
      <c r="YP59" s="3" t="s">
        <v>1643</v>
      </c>
      <c r="YQ59" s="3" t="s">
        <v>110</v>
      </c>
      <c r="YR59" s="3" t="s">
        <v>111</v>
      </c>
      <c r="YS59" s="3" t="s">
        <v>1643</v>
      </c>
      <c r="YT59" s="3" t="s">
        <v>110</v>
      </c>
      <c r="YU59" s="3" t="s">
        <v>111</v>
      </c>
      <c r="YV59" s="3" t="s">
        <v>1643</v>
      </c>
      <c r="YW59" s="3" t="s">
        <v>111</v>
      </c>
      <c r="YX59" s="3" t="s">
        <v>1643</v>
      </c>
      <c r="YY59" s="3" t="s">
        <v>1643</v>
      </c>
      <c r="YZ59" s="3" t="s">
        <v>1643</v>
      </c>
      <c r="ZA59" s="3" t="s">
        <v>111</v>
      </c>
      <c r="ZB59" s="3" t="s">
        <v>1643</v>
      </c>
      <c r="ZC59" s="3" t="s">
        <v>1643</v>
      </c>
      <c r="ZD59" s="5" t="s">
        <v>1643</v>
      </c>
      <c r="ZE59" s="3" t="s">
        <v>493</v>
      </c>
      <c r="ZF59" s="3" t="s">
        <v>459</v>
      </c>
      <c r="ZG59" s="3" t="s">
        <v>462</v>
      </c>
      <c r="ZH59" s="18" t="s">
        <v>110</v>
      </c>
      <c r="ZI59" s="13" t="s">
        <v>1643</v>
      </c>
      <c r="ZJ59" s="3" t="s">
        <v>484</v>
      </c>
      <c r="ZK59" s="3" t="s">
        <v>486</v>
      </c>
      <c r="ZL59" s="3" t="s">
        <v>489</v>
      </c>
      <c r="ZM59" s="3" t="s">
        <v>492</v>
      </c>
      <c r="ZN59" s="3" t="s">
        <v>1643</v>
      </c>
      <c r="ZO59" s="3" t="s">
        <v>496</v>
      </c>
      <c r="ZP59" s="3" t="s">
        <v>497</v>
      </c>
      <c r="ZQ59" s="3" t="s">
        <v>498</v>
      </c>
      <c r="ZR59" s="5" t="s">
        <v>1643</v>
      </c>
      <c r="ZS59" s="13" t="s">
        <v>110</v>
      </c>
      <c r="ZT59" s="3" t="s">
        <v>111</v>
      </c>
      <c r="ZU59" s="3" t="s">
        <v>110</v>
      </c>
      <c r="ZV59" s="3" t="s">
        <v>110</v>
      </c>
      <c r="ZW59" s="3" t="s">
        <v>110</v>
      </c>
      <c r="ZX59" s="3" t="s">
        <v>1643</v>
      </c>
      <c r="ZY59" s="3" t="s">
        <v>1643</v>
      </c>
      <c r="ZZ59" s="3" t="s">
        <v>1643</v>
      </c>
      <c r="AAA59" s="5" t="s">
        <v>1643</v>
      </c>
      <c r="AAB59" s="13" t="s">
        <v>111</v>
      </c>
      <c r="AAC59" s="5" t="s">
        <v>1643</v>
      </c>
      <c r="AAD59" s="13" t="s">
        <v>524</v>
      </c>
      <c r="AAE59" s="3" t="s">
        <v>110</v>
      </c>
      <c r="AAF59" s="3" t="s">
        <v>110</v>
      </c>
      <c r="AAG59" s="3" t="s">
        <v>110</v>
      </c>
      <c r="AAH59" s="3" t="s">
        <v>110</v>
      </c>
      <c r="AAI59" s="3" t="s">
        <v>110</v>
      </c>
      <c r="AAJ59" s="5" t="s">
        <v>110</v>
      </c>
      <c r="AAK59" s="13" t="s">
        <v>111</v>
      </c>
      <c r="AAL59" s="13" t="s">
        <v>1643</v>
      </c>
      <c r="AAM59" s="3" t="s">
        <v>1643</v>
      </c>
      <c r="AAN59" s="3" t="s">
        <v>1643</v>
      </c>
      <c r="AAO59" s="3" t="s">
        <v>1643</v>
      </c>
      <c r="AAP59" s="3" t="s">
        <v>1643</v>
      </c>
      <c r="AAQ59" s="20"/>
      <c r="AAR59" s="5" t="s">
        <v>1643</v>
      </c>
      <c r="AAS59" s="13" t="s">
        <v>1643</v>
      </c>
      <c r="AAT59" s="3" t="s">
        <v>1643</v>
      </c>
      <c r="AAU59" s="3" t="s">
        <v>1643</v>
      </c>
      <c r="AAV59" s="3" t="s">
        <v>1643</v>
      </c>
      <c r="AAW59" s="3" t="s">
        <v>1643</v>
      </c>
      <c r="AAX59" s="3" t="s">
        <v>1643</v>
      </c>
      <c r="AAY59" s="5" t="s">
        <v>1643</v>
      </c>
      <c r="AAZ59" s="13" t="s">
        <v>1643</v>
      </c>
      <c r="ABA59" s="3" t="s">
        <v>1643</v>
      </c>
      <c r="ABB59" s="3" t="s">
        <v>1643</v>
      </c>
      <c r="ABC59" s="3" t="s">
        <v>1643</v>
      </c>
      <c r="ABD59" s="3" t="s">
        <v>1643</v>
      </c>
      <c r="ABE59" s="3" t="s">
        <v>1643</v>
      </c>
      <c r="ABF59" s="5" t="s">
        <v>1643</v>
      </c>
      <c r="ABG59" s="13" t="s">
        <v>1643</v>
      </c>
      <c r="ABH59" s="3" t="s">
        <v>1643</v>
      </c>
      <c r="ABI59" s="3" t="s">
        <v>1643</v>
      </c>
      <c r="ABJ59" s="3" t="s">
        <v>1643</v>
      </c>
      <c r="ABK59" s="3" t="s">
        <v>1643</v>
      </c>
      <c r="ABL59" s="3" t="s">
        <v>1643</v>
      </c>
      <c r="ABM59" s="5" t="s">
        <v>1643</v>
      </c>
      <c r="ABN59" s="13" t="s">
        <v>1643</v>
      </c>
      <c r="ABO59" s="3" t="s">
        <v>1643</v>
      </c>
      <c r="ABP59" s="3" t="s">
        <v>1643</v>
      </c>
      <c r="ABQ59" s="3" t="s">
        <v>1643</v>
      </c>
      <c r="ABR59" s="3" t="s">
        <v>1643</v>
      </c>
      <c r="ABS59" s="3" t="s">
        <v>1643</v>
      </c>
      <c r="ABT59" s="3" t="s">
        <v>1643</v>
      </c>
      <c r="ABU59" s="3" t="s">
        <v>1643</v>
      </c>
      <c r="ABV59" s="5" t="s">
        <v>1643</v>
      </c>
      <c r="ABW59" s="13" t="s">
        <v>111</v>
      </c>
      <c r="ABX59" s="3" t="s">
        <v>1643</v>
      </c>
      <c r="ABY59" s="3" t="s">
        <v>1643</v>
      </c>
      <c r="ABZ59" s="3" t="s">
        <v>1643</v>
      </c>
      <c r="ACA59" s="3" t="s">
        <v>1643</v>
      </c>
      <c r="ACB59" s="5" t="s">
        <v>1643</v>
      </c>
      <c r="ACC59" s="13" t="s">
        <v>1643</v>
      </c>
      <c r="ACD59" s="3" t="s">
        <v>1643</v>
      </c>
      <c r="ACE59" s="3" t="s">
        <v>1643</v>
      </c>
      <c r="ACF59" s="3" t="s">
        <v>1643</v>
      </c>
      <c r="ACG59" s="5"/>
      <c r="ACH59" s="13" t="s">
        <v>1643</v>
      </c>
      <c r="ACI59" s="3" t="s">
        <v>1643</v>
      </c>
      <c r="ACJ59" s="3" t="s">
        <v>1643</v>
      </c>
      <c r="ACK59" s="3" t="s">
        <v>1643</v>
      </c>
      <c r="ACL59" s="5" t="s">
        <v>1643</v>
      </c>
      <c r="ACM59" s="13" t="s">
        <v>1643</v>
      </c>
      <c r="ACN59" s="3" t="s">
        <v>1643</v>
      </c>
      <c r="ACO59" s="3" t="s">
        <v>1643</v>
      </c>
      <c r="ACP59" s="3" t="s">
        <v>1643</v>
      </c>
      <c r="ACQ59" s="3" t="s">
        <v>1643</v>
      </c>
      <c r="ACR59" s="3" t="s">
        <v>1643</v>
      </c>
      <c r="ACS59" s="3" t="s">
        <v>1643</v>
      </c>
      <c r="ACT59" s="3" t="s">
        <v>1643</v>
      </c>
      <c r="ACU59" s="20" t="s">
        <v>1643</v>
      </c>
      <c r="ACV59" s="13" t="s">
        <v>110</v>
      </c>
      <c r="ACW59" s="3" t="s">
        <v>1662</v>
      </c>
      <c r="ACX59" s="3" t="s">
        <v>1643</v>
      </c>
      <c r="ACY59" s="3" t="s">
        <v>1643</v>
      </c>
      <c r="ACZ59" s="3" t="s">
        <v>1643</v>
      </c>
      <c r="ADA59" s="5" t="s">
        <v>545</v>
      </c>
      <c r="ADB59" s="13" t="s">
        <v>1773</v>
      </c>
      <c r="ADC59" s="8" t="s">
        <v>1643</v>
      </c>
      <c r="ADD59" s="3" t="s">
        <v>1643</v>
      </c>
      <c r="ADE59" s="3" t="s">
        <v>1643</v>
      </c>
      <c r="ADF59" s="5" t="s">
        <v>545</v>
      </c>
      <c r="ADG59" s="13" t="s">
        <v>1774</v>
      </c>
      <c r="ADH59" s="8" t="s">
        <v>1643</v>
      </c>
      <c r="ADI59" s="3" t="s">
        <v>1643</v>
      </c>
      <c r="ADJ59" s="3" t="s">
        <v>1643</v>
      </c>
      <c r="ADK59" s="5" t="s">
        <v>545</v>
      </c>
      <c r="ADL59" s="13" t="s">
        <v>1775</v>
      </c>
      <c r="ADM59" s="8" t="s">
        <v>1643</v>
      </c>
      <c r="ADN59" s="3" t="s">
        <v>1643</v>
      </c>
      <c r="ADO59" s="3" t="s">
        <v>1643</v>
      </c>
      <c r="ADP59" s="5" t="s">
        <v>545</v>
      </c>
      <c r="ADQ59" s="13" t="s">
        <v>136</v>
      </c>
      <c r="ADR59" s="3" t="s">
        <v>557</v>
      </c>
      <c r="ADS59" s="3" t="s">
        <v>1643</v>
      </c>
      <c r="ADT59" s="3" t="s">
        <v>144</v>
      </c>
      <c r="ADU59" s="3" t="s">
        <v>1643</v>
      </c>
      <c r="ADV59" s="3" t="s">
        <v>558</v>
      </c>
      <c r="ADW59" s="3" t="s">
        <v>1643</v>
      </c>
      <c r="ADX59" s="3" t="s">
        <v>568</v>
      </c>
      <c r="ADY59" s="5" t="s">
        <v>1643</v>
      </c>
      <c r="ADZ59" s="13" t="s">
        <v>1643</v>
      </c>
      <c r="AEA59" s="3" t="s">
        <v>1643</v>
      </c>
      <c r="AEB59" s="3" t="s">
        <v>1643</v>
      </c>
      <c r="AEC59" s="3" t="s">
        <v>1643</v>
      </c>
      <c r="AED59" s="3" t="s">
        <v>1643</v>
      </c>
      <c r="AEE59" s="3" t="s">
        <v>1643</v>
      </c>
      <c r="AEF59" s="5" t="s">
        <v>592</v>
      </c>
      <c r="AEG59" s="13" t="s">
        <v>110</v>
      </c>
      <c r="AEH59" s="3" t="s">
        <v>1643</v>
      </c>
      <c r="AEI59" s="3" t="s">
        <v>110</v>
      </c>
      <c r="AEJ59" s="3" t="s">
        <v>1776</v>
      </c>
      <c r="AEK59" s="5" t="s">
        <v>1643</v>
      </c>
      <c r="AEL59" s="18" t="s">
        <v>1643</v>
      </c>
    </row>
    <row r="60" spans="1:818" ht="72.5" x14ac:dyDescent="0.35">
      <c r="A60" s="1">
        <v>45665.36346064815</v>
      </c>
      <c r="B60" s="2">
        <v>45665.369872685187</v>
      </c>
      <c r="C60" s="4">
        <v>100</v>
      </c>
      <c r="D60" s="4">
        <v>553</v>
      </c>
      <c r="E60" s="3" t="s">
        <v>1640</v>
      </c>
      <c r="F60" s="2">
        <v>45665.369892604169</v>
      </c>
      <c r="G60" s="3" t="s">
        <v>1777</v>
      </c>
      <c r="H60" s="4">
        <v>0.80000001192092896</v>
      </c>
      <c r="I60" s="3" t="s">
        <v>1642</v>
      </c>
      <c r="J60" s="3" t="s">
        <v>1642</v>
      </c>
      <c r="K60" s="3" t="s">
        <v>1642</v>
      </c>
      <c r="L60" s="3" t="s">
        <v>1642</v>
      </c>
      <c r="M60" s="3" t="s">
        <v>1642</v>
      </c>
      <c r="N60" s="3" t="s">
        <v>1642</v>
      </c>
      <c r="O60" s="3" t="s">
        <v>110</v>
      </c>
      <c r="P60" s="3" t="s">
        <v>1643</v>
      </c>
      <c r="Q60" s="3" t="s">
        <v>1643</v>
      </c>
      <c r="R60" s="20" t="s">
        <v>110</v>
      </c>
      <c r="S60" s="127">
        <v>16</v>
      </c>
      <c r="T60" s="124"/>
      <c r="U60" s="3"/>
      <c r="V60" s="3" t="s">
        <v>20</v>
      </c>
      <c r="W60" s="3" t="s">
        <v>110</v>
      </c>
      <c r="X60" s="3" t="s">
        <v>47</v>
      </c>
      <c r="Y60" s="3" t="s">
        <v>98</v>
      </c>
      <c r="Z60" s="3" t="s">
        <v>8</v>
      </c>
      <c r="AA60" s="405">
        <v>490</v>
      </c>
      <c r="AB60" s="3" t="s">
        <v>25</v>
      </c>
      <c r="AC60" s="3" t="s">
        <v>111</v>
      </c>
      <c r="AD60" s="3" t="s">
        <v>111</v>
      </c>
      <c r="AE60" s="13" t="s">
        <v>1643</v>
      </c>
      <c r="AF60" s="20" t="s">
        <v>1643</v>
      </c>
      <c r="AG60" s="18" t="s">
        <v>110</v>
      </c>
      <c r="AH60" s="13" t="s">
        <v>110</v>
      </c>
      <c r="AI60" s="31" t="s">
        <v>110</v>
      </c>
      <c r="AJ60" s="13" t="s">
        <v>130</v>
      </c>
      <c r="AK60" s="3" t="s">
        <v>128</v>
      </c>
      <c r="AL60" s="3" t="s">
        <v>128</v>
      </c>
      <c r="AM60" s="3" t="s">
        <v>130</v>
      </c>
      <c r="AN60" s="3" t="s">
        <v>130</v>
      </c>
      <c r="AO60" s="3" t="s">
        <v>131</v>
      </c>
      <c r="AP60" s="3" t="s">
        <v>128</v>
      </c>
      <c r="AQ60" s="3" t="s">
        <v>128</v>
      </c>
      <c r="AR60" s="3" t="s">
        <v>130</v>
      </c>
      <c r="AS60" s="3" t="s">
        <v>130</v>
      </c>
      <c r="AT60" s="3" t="s">
        <v>131</v>
      </c>
      <c r="AU60" s="3" t="s">
        <v>245</v>
      </c>
      <c r="AV60" s="3" t="s">
        <v>129</v>
      </c>
      <c r="AW60" s="3" t="s">
        <v>131</v>
      </c>
      <c r="AX60" s="3" t="s">
        <v>129</v>
      </c>
      <c r="AY60" s="3" t="s">
        <v>216</v>
      </c>
      <c r="AZ60" s="3" t="s">
        <v>131</v>
      </c>
      <c r="BA60" s="3" t="s">
        <v>131</v>
      </c>
      <c r="BB60" s="3" t="s">
        <v>131</v>
      </c>
      <c r="BC60" s="3" t="s">
        <v>131</v>
      </c>
      <c r="BD60" s="3" t="s">
        <v>129</v>
      </c>
      <c r="BE60" s="3" t="s">
        <v>128</v>
      </c>
      <c r="BF60" s="3" t="s">
        <v>245</v>
      </c>
      <c r="BG60" s="3" t="s">
        <v>129</v>
      </c>
      <c r="BH60" s="3" t="s">
        <v>129</v>
      </c>
      <c r="BI60" s="3" t="s">
        <v>129</v>
      </c>
      <c r="BJ60" s="3" t="s">
        <v>130</v>
      </c>
      <c r="BK60" s="3" t="s">
        <v>129</v>
      </c>
      <c r="BL60" s="3" t="s">
        <v>130</v>
      </c>
      <c r="BM60" s="3" t="s">
        <v>129</v>
      </c>
      <c r="BN60" s="3" t="s">
        <v>130</v>
      </c>
      <c r="BO60" s="3" t="s">
        <v>129</v>
      </c>
      <c r="BP60" s="3" t="s">
        <v>130</v>
      </c>
      <c r="BQ60" s="3" t="s">
        <v>130</v>
      </c>
      <c r="BR60" s="3" t="s">
        <v>130</v>
      </c>
      <c r="BS60" s="3" t="s">
        <v>131</v>
      </c>
      <c r="BT60" s="3" t="s">
        <v>131</v>
      </c>
      <c r="BU60" s="3" t="s">
        <v>131</v>
      </c>
      <c r="BV60" s="3" t="s">
        <v>131</v>
      </c>
      <c r="BW60" s="3" t="s">
        <v>130</v>
      </c>
      <c r="BX60" s="3" t="s">
        <v>130</v>
      </c>
      <c r="BY60" s="3" t="s">
        <v>131</v>
      </c>
      <c r="BZ60" s="20" t="s">
        <v>1643</v>
      </c>
      <c r="CA60" s="8" t="s">
        <v>131</v>
      </c>
      <c r="CB60" s="3" t="s">
        <v>132</v>
      </c>
      <c r="CC60" s="3" t="s">
        <v>129</v>
      </c>
      <c r="CD60" s="3" t="s">
        <v>131</v>
      </c>
      <c r="CE60" s="3" t="s">
        <v>132</v>
      </c>
      <c r="CF60" s="3" t="s">
        <v>129</v>
      </c>
      <c r="CG60" s="3" t="s">
        <v>131</v>
      </c>
      <c r="CH60" s="3" t="s">
        <v>131</v>
      </c>
      <c r="CI60" s="3" t="s">
        <v>132</v>
      </c>
      <c r="CJ60" s="3" t="s">
        <v>131</v>
      </c>
      <c r="CK60" s="3" t="s">
        <v>132</v>
      </c>
      <c r="CL60" s="3" t="s">
        <v>132</v>
      </c>
      <c r="CM60" s="3" t="s">
        <v>132</v>
      </c>
      <c r="CN60" s="3" t="s">
        <v>128</v>
      </c>
      <c r="CO60" s="3" t="s">
        <v>130</v>
      </c>
      <c r="CP60" s="5" t="s">
        <v>1643</v>
      </c>
      <c r="CQ60" s="13" t="s">
        <v>196</v>
      </c>
      <c r="CR60" s="3" t="s">
        <v>198</v>
      </c>
      <c r="CS60" s="3" t="s">
        <v>1643</v>
      </c>
      <c r="CT60" s="3" t="s">
        <v>201</v>
      </c>
      <c r="CU60" s="3" t="s">
        <v>203</v>
      </c>
      <c r="CV60" s="3" t="s">
        <v>207</v>
      </c>
      <c r="CW60" s="3" t="s">
        <v>1643</v>
      </c>
      <c r="CX60" s="5" t="s">
        <v>1643</v>
      </c>
      <c r="CY60" s="13" t="s">
        <v>231</v>
      </c>
      <c r="CZ60" s="3" t="s">
        <v>232</v>
      </c>
      <c r="DA60" s="3" t="s">
        <v>1643</v>
      </c>
      <c r="DB60" s="3" t="s">
        <v>1643</v>
      </c>
      <c r="DC60" s="3" t="s">
        <v>1643</v>
      </c>
      <c r="DD60" s="3" t="s">
        <v>1643</v>
      </c>
      <c r="DE60" s="3" t="s">
        <v>1643</v>
      </c>
      <c r="DF60" s="5" t="s">
        <v>1643</v>
      </c>
      <c r="DG60" s="13" t="s">
        <v>131</v>
      </c>
      <c r="DH60" s="3" t="s">
        <v>130</v>
      </c>
      <c r="DI60" s="3" t="s">
        <v>130</v>
      </c>
      <c r="DJ60" s="5" t="s">
        <v>130</v>
      </c>
      <c r="DK60" s="13" t="s">
        <v>129</v>
      </c>
      <c r="DL60" s="3" t="s">
        <v>130</v>
      </c>
      <c r="DM60" s="3" t="s">
        <v>132</v>
      </c>
      <c r="DN60" s="5" t="s">
        <v>132</v>
      </c>
      <c r="DO60" s="13" t="s">
        <v>131</v>
      </c>
      <c r="DP60" s="5" t="s">
        <v>131</v>
      </c>
      <c r="DQ60" s="13" t="s">
        <v>131</v>
      </c>
      <c r="DR60" s="3" t="s">
        <v>132</v>
      </c>
      <c r="DS60" s="3" t="s">
        <v>132</v>
      </c>
      <c r="DT60" s="5" t="s">
        <v>132</v>
      </c>
      <c r="DU60" s="13" t="s">
        <v>131</v>
      </c>
      <c r="DV60" s="3" t="s">
        <v>129</v>
      </c>
      <c r="DW60" s="3" t="s">
        <v>129</v>
      </c>
      <c r="DX60" s="3" t="s">
        <v>129</v>
      </c>
      <c r="DY60" s="5" t="s">
        <v>129</v>
      </c>
      <c r="DZ60" s="13" t="s">
        <v>129</v>
      </c>
      <c r="EA60" s="3" t="s">
        <v>129</v>
      </c>
      <c r="EB60" s="3" t="s">
        <v>129</v>
      </c>
      <c r="EC60" s="3" t="s">
        <v>129</v>
      </c>
      <c r="ED60" s="3" t="s">
        <v>129</v>
      </c>
      <c r="EE60" s="3" t="s">
        <v>129</v>
      </c>
      <c r="EF60" s="5" t="s">
        <v>129</v>
      </c>
      <c r="EG60" s="13" t="s">
        <v>132</v>
      </c>
      <c r="EH60" s="3" t="s">
        <v>132</v>
      </c>
      <c r="EI60" s="3" t="s">
        <v>132</v>
      </c>
      <c r="EJ60" s="3" t="s">
        <v>132</v>
      </c>
      <c r="EK60" s="3" t="s">
        <v>131</v>
      </c>
      <c r="EL60" s="20" t="s">
        <v>131</v>
      </c>
      <c r="EM60" s="13" t="s">
        <v>132</v>
      </c>
      <c r="EN60" s="3" t="s">
        <v>132</v>
      </c>
      <c r="EO60" s="3" t="s">
        <v>131</v>
      </c>
      <c r="EP60" s="3" t="s">
        <v>132</v>
      </c>
      <c r="EQ60" s="3" t="s">
        <v>132</v>
      </c>
      <c r="ER60" s="3" t="s">
        <v>132</v>
      </c>
      <c r="ES60" s="3" t="s">
        <v>132</v>
      </c>
      <c r="ET60" s="3" t="s">
        <v>132</v>
      </c>
      <c r="EU60" s="3" t="s">
        <v>132</v>
      </c>
      <c r="EV60" s="3" t="s">
        <v>132</v>
      </c>
      <c r="EW60" s="3" t="s">
        <v>245</v>
      </c>
      <c r="EX60" s="3" t="s">
        <v>245</v>
      </c>
      <c r="EY60" s="3" t="s">
        <v>129</v>
      </c>
      <c r="EZ60" s="5" t="s">
        <v>130</v>
      </c>
      <c r="FA60" s="8" t="s">
        <v>130</v>
      </c>
      <c r="FB60" s="3" t="s">
        <v>130</v>
      </c>
      <c r="FC60" s="3" t="s">
        <v>130</v>
      </c>
      <c r="FD60" s="3" t="s">
        <v>130</v>
      </c>
      <c r="FE60" s="3" t="s">
        <v>130</v>
      </c>
      <c r="FF60" s="3" t="s">
        <v>245</v>
      </c>
      <c r="FG60" s="3" t="s">
        <v>245</v>
      </c>
      <c r="FH60" s="3" t="s">
        <v>130</v>
      </c>
      <c r="FI60" s="5" t="s">
        <v>131</v>
      </c>
      <c r="FJ60" s="8" t="s">
        <v>129</v>
      </c>
      <c r="FK60" s="3" t="s">
        <v>132</v>
      </c>
      <c r="FL60" s="3" t="s">
        <v>131</v>
      </c>
      <c r="FM60" s="5" t="s">
        <v>130</v>
      </c>
      <c r="FN60" s="8" t="s">
        <v>129</v>
      </c>
      <c r="FO60" s="3" t="s">
        <v>129</v>
      </c>
      <c r="FP60" s="3" t="s">
        <v>131</v>
      </c>
      <c r="FQ60" s="5" t="s">
        <v>129</v>
      </c>
      <c r="FR60" s="16" t="s">
        <v>1643</v>
      </c>
      <c r="FS60" s="13" t="s">
        <v>353</v>
      </c>
      <c r="FT60" s="3" t="s">
        <v>354</v>
      </c>
      <c r="FU60" s="3" t="s">
        <v>355</v>
      </c>
      <c r="FV60" s="3" t="s">
        <v>1643</v>
      </c>
      <c r="FW60" s="20" t="s">
        <v>357</v>
      </c>
      <c r="FX60" s="13" t="s">
        <v>110</v>
      </c>
      <c r="FY60" s="3" t="s">
        <v>110</v>
      </c>
      <c r="FZ60" s="3" t="s">
        <v>110</v>
      </c>
      <c r="GA60" s="3" t="s">
        <v>1778</v>
      </c>
      <c r="GB60" s="3" t="s">
        <v>110</v>
      </c>
      <c r="GC60" s="3" t="s">
        <v>110</v>
      </c>
      <c r="GD60" s="3" t="s">
        <v>1643</v>
      </c>
      <c r="GE60" s="3" t="s">
        <v>1643</v>
      </c>
      <c r="GF60" s="3" t="s">
        <v>110</v>
      </c>
      <c r="GG60" s="3" t="s">
        <v>1643</v>
      </c>
      <c r="GH60" s="20" t="s">
        <v>1643</v>
      </c>
      <c r="GI60" s="18" t="s">
        <v>110</v>
      </c>
      <c r="GJ60" s="8" t="s">
        <v>1643</v>
      </c>
      <c r="GK60" s="3" t="s">
        <v>1643</v>
      </c>
      <c r="GL60" s="3" t="s">
        <v>1643</v>
      </c>
      <c r="GM60" s="3" t="s">
        <v>1643</v>
      </c>
      <c r="GN60" s="3" t="s">
        <v>492</v>
      </c>
      <c r="GO60" s="3" t="s">
        <v>495</v>
      </c>
      <c r="GP60" s="3" t="s">
        <v>496</v>
      </c>
      <c r="GQ60" s="3" t="s">
        <v>497</v>
      </c>
      <c r="GR60" s="3" t="s">
        <v>498</v>
      </c>
      <c r="GS60" s="20" t="s">
        <v>1643</v>
      </c>
      <c r="GT60" s="13" t="s">
        <v>1643</v>
      </c>
      <c r="GU60" s="3" t="s">
        <v>1643</v>
      </c>
      <c r="GV60" s="3" t="s">
        <v>1643</v>
      </c>
      <c r="GW60" s="3" t="s">
        <v>1643</v>
      </c>
      <c r="GX60" s="3" t="s">
        <v>1643</v>
      </c>
      <c r="GY60" s="3" t="s">
        <v>1643</v>
      </c>
      <c r="GZ60" s="3" t="s">
        <v>1643</v>
      </c>
      <c r="HA60" s="3" t="s">
        <v>1643</v>
      </c>
      <c r="HB60" s="3" t="s">
        <v>1643</v>
      </c>
      <c r="HC60" s="3" t="s">
        <v>1643</v>
      </c>
      <c r="HD60" s="3" t="s">
        <v>1643</v>
      </c>
      <c r="HE60" s="3" t="s">
        <v>1643</v>
      </c>
      <c r="HF60" s="3" t="s">
        <v>1643</v>
      </c>
      <c r="HG60" s="3" t="s">
        <v>1643</v>
      </c>
      <c r="HH60" s="3" t="s">
        <v>1643</v>
      </c>
      <c r="HI60" s="5" t="s">
        <v>1643</v>
      </c>
      <c r="HJ60" s="13" t="s">
        <v>1643</v>
      </c>
      <c r="HK60" s="3" t="s">
        <v>1643</v>
      </c>
      <c r="HL60" s="3" t="s">
        <v>1643</v>
      </c>
      <c r="HM60" s="3" t="s">
        <v>1643</v>
      </c>
      <c r="HN60" s="3" t="s">
        <v>1643</v>
      </c>
      <c r="HO60" s="3" t="s">
        <v>1643</v>
      </c>
      <c r="HP60" s="3" t="s">
        <v>1643</v>
      </c>
      <c r="HQ60" s="5" t="s">
        <v>1643</v>
      </c>
      <c r="HR60" s="13" t="s">
        <v>1643</v>
      </c>
      <c r="HS60" s="3" t="s">
        <v>1643</v>
      </c>
      <c r="HT60" s="3" t="s">
        <v>1643</v>
      </c>
      <c r="HU60" s="3" t="s">
        <v>1643</v>
      </c>
      <c r="HV60" s="3" t="s">
        <v>1643</v>
      </c>
      <c r="HW60" s="3" t="s">
        <v>1643</v>
      </c>
      <c r="HX60" s="3" t="s">
        <v>1643</v>
      </c>
      <c r="HY60" s="3" t="s">
        <v>1643</v>
      </c>
      <c r="HZ60" s="3" t="s">
        <v>1643</v>
      </c>
      <c r="IA60" s="3" t="s">
        <v>1643</v>
      </c>
      <c r="IB60" s="5" t="s">
        <v>1643</v>
      </c>
      <c r="IC60" s="13" t="s">
        <v>1643</v>
      </c>
      <c r="ID60" s="3" t="s">
        <v>1643</v>
      </c>
      <c r="IE60" s="3" t="s">
        <v>1643</v>
      </c>
      <c r="IF60" s="3" t="s">
        <v>1643</v>
      </c>
      <c r="IG60" s="3" t="s">
        <v>1643</v>
      </c>
      <c r="IH60" s="3" t="s">
        <v>1643</v>
      </c>
      <c r="II60" s="3" t="s">
        <v>1643</v>
      </c>
      <c r="IJ60" s="3" t="s">
        <v>1643</v>
      </c>
      <c r="IK60" s="3" t="s">
        <v>1643</v>
      </c>
      <c r="IL60" s="3" t="s">
        <v>1643</v>
      </c>
      <c r="IM60" s="3" t="s">
        <v>1643</v>
      </c>
      <c r="IN60" s="3" t="s">
        <v>1643</v>
      </c>
      <c r="IO60" s="3" t="s">
        <v>1643</v>
      </c>
      <c r="IP60" s="3" t="s">
        <v>1643</v>
      </c>
      <c r="IQ60" s="3" t="s">
        <v>1643</v>
      </c>
      <c r="IR60" s="3" t="s">
        <v>1643</v>
      </c>
      <c r="IS60" s="3" t="s">
        <v>1643</v>
      </c>
      <c r="IT60" s="3" t="s">
        <v>1643</v>
      </c>
      <c r="IU60" s="3" t="s">
        <v>1643</v>
      </c>
      <c r="IV60" s="3" t="s">
        <v>1643</v>
      </c>
      <c r="IW60" s="3" t="s">
        <v>1643</v>
      </c>
      <c r="IX60" s="3" t="s">
        <v>1643</v>
      </c>
      <c r="IY60" s="3" t="s">
        <v>1643</v>
      </c>
      <c r="IZ60" s="3" t="s">
        <v>1643</v>
      </c>
      <c r="JA60" s="3" t="s">
        <v>1643</v>
      </c>
      <c r="JB60" s="3" t="s">
        <v>1643</v>
      </c>
      <c r="JC60" s="3" t="s">
        <v>1643</v>
      </c>
      <c r="JD60" s="3" t="s">
        <v>1643</v>
      </c>
      <c r="JE60" s="3" t="s">
        <v>1643</v>
      </c>
      <c r="JF60" s="3" t="s">
        <v>1643</v>
      </c>
      <c r="JG60" s="3" t="s">
        <v>1643</v>
      </c>
      <c r="JH60" s="3" t="s">
        <v>1643</v>
      </c>
      <c r="JI60" s="3" t="s">
        <v>1643</v>
      </c>
      <c r="JJ60" s="3" t="s">
        <v>1643</v>
      </c>
      <c r="JK60" s="3" t="s">
        <v>1643</v>
      </c>
      <c r="JL60" s="3" t="s">
        <v>1643</v>
      </c>
      <c r="JM60" s="3" t="s">
        <v>1643</v>
      </c>
      <c r="JN60" s="3" t="s">
        <v>1643</v>
      </c>
      <c r="JO60" s="3" t="s">
        <v>1643</v>
      </c>
      <c r="JP60" s="3" t="s">
        <v>1643</v>
      </c>
      <c r="JQ60" s="3" t="s">
        <v>1643</v>
      </c>
      <c r="JR60" s="3" t="s">
        <v>1643</v>
      </c>
      <c r="JS60" s="3" t="s">
        <v>1643</v>
      </c>
      <c r="JT60" s="3" t="s">
        <v>1643</v>
      </c>
      <c r="JU60" s="3" t="s">
        <v>1643</v>
      </c>
      <c r="JV60" s="3" t="s">
        <v>1643</v>
      </c>
      <c r="JW60" s="3" t="s">
        <v>1643</v>
      </c>
      <c r="JX60" s="3" t="s">
        <v>1643</v>
      </c>
      <c r="JY60" s="3" t="s">
        <v>1643</v>
      </c>
      <c r="JZ60" s="3" t="s">
        <v>1643</v>
      </c>
      <c r="KA60" s="3" t="s">
        <v>1643</v>
      </c>
      <c r="KB60" s="3" t="s">
        <v>1643</v>
      </c>
      <c r="KC60" s="3" t="s">
        <v>1643</v>
      </c>
      <c r="KD60" s="3" t="s">
        <v>1643</v>
      </c>
      <c r="KE60" s="3" t="s">
        <v>1643</v>
      </c>
      <c r="KF60" s="3" t="s">
        <v>1643</v>
      </c>
      <c r="KG60" s="3" t="s">
        <v>1643</v>
      </c>
      <c r="KH60" s="3" t="s">
        <v>1643</v>
      </c>
      <c r="KI60" s="3" t="s">
        <v>1643</v>
      </c>
      <c r="KJ60" s="3" t="s">
        <v>1643</v>
      </c>
      <c r="KK60" s="3" t="s">
        <v>1643</v>
      </c>
      <c r="KL60" s="3" t="s">
        <v>1643</v>
      </c>
      <c r="KM60" s="3" t="s">
        <v>1643</v>
      </c>
      <c r="KN60" s="3" t="s">
        <v>1643</v>
      </c>
      <c r="KO60" s="5" t="s">
        <v>1643</v>
      </c>
      <c r="KP60" s="8" t="s">
        <v>1643</v>
      </c>
      <c r="KQ60" s="3" t="s">
        <v>1643</v>
      </c>
      <c r="KR60" s="3" t="s">
        <v>1643</v>
      </c>
      <c r="KS60" s="3" t="s">
        <v>1643</v>
      </c>
      <c r="KT60" s="3" t="s">
        <v>1643</v>
      </c>
      <c r="KU60" s="3" t="s">
        <v>1643</v>
      </c>
      <c r="KV60" s="20" t="s">
        <v>1643</v>
      </c>
      <c r="KW60" s="13" t="s">
        <v>1643</v>
      </c>
      <c r="KX60" s="3" t="s">
        <v>1643</v>
      </c>
      <c r="KY60" s="3" t="s">
        <v>1643</v>
      </c>
      <c r="KZ60" s="3" t="s">
        <v>1643</v>
      </c>
      <c r="LA60" s="3" t="s">
        <v>1643</v>
      </c>
      <c r="LB60" s="3" t="s">
        <v>1643</v>
      </c>
      <c r="LC60" s="3" t="s">
        <v>1643</v>
      </c>
      <c r="LD60" s="3" t="s">
        <v>1643</v>
      </c>
      <c r="LE60" s="3" t="s">
        <v>1643</v>
      </c>
      <c r="LF60" s="3" t="s">
        <v>1643</v>
      </c>
      <c r="LG60" s="3" t="s">
        <v>1643</v>
      </c>
      <c r="LH60" s="3" t="s">
        <v>1643</v>
      </c>
      <c r="LI60" s="3" t="s">
        <v>1643</v>
      </c>
      <c r="LJ60" s="3" t="s">
        <v>1643</v>
      </c>
      <c r="LK60" s="3" t="s">
        <v>1643</v>
      </c>
      <c r="LL60" s="3" t="s">
        <v>1643</v>
      </c>
      <c r="LM60" s="3" t="s">
        <v>1643</v>
      </c>
      <c r="LN60" s="3" t="s">
        <v>1643</v>
      </c>
      <c r="LO60" s="3" t="s">
        <v>1643</v>
      </c>
      <c r="LP60" s="3" t="s">
        <v>1643</v>
      </c>
      <c r="LQ60" s="3" t="s">
        <v>1643</v>
      </c>
      <c r="LR60" s="3" t="s">
        <v>1643</v>
      </c>
      <c r="LS60" s="3" t="s">
        <v>1643</v>
      </c>
      <c r="LT60" s="3" t="s">
        <v>1643</v>
      </c>
      <c r="LU60" s="3" t="s">
        <v>1643</v>
      </c>
      <c r="LV60" s="3" t="s">
        <v>1643</v>
      </c>
      <c r="LW60" s="3" t="s">
        <v>1643</v>
      </c>
      <c r="LX60" s="3" t="s">
        <v>1643</v>
      </c>
      <c r="LY60" s="3" t="s">
        <v>1643</v>
      </c>
      <c r="LZ60" s="3" t="s">
        <v>1643</v>
      </c>
      <c r="MA60" s="3" t="s">
        <v>1643</v>
      </c>
      <c r="MB60" s="3" t="s">
        <v>1643</v>
      </c>
      <c r="MC60" s="3" t="s">
        <v>1643</v>
      </c>
      <c r="MD60" s="3" t="s">
        <v>1643</v>
      </c>
      <c r="ME60" s="3" t="s">
        <v>1643</v>
      </c>
      <c r="MF60" s="20" t="s">
        <v>1643</v>
      </c>
      <c r="MG60" s="13"/>
      <c r="MH60" s="3"/>
      <c r="MI60" s="5"/>
      <c r="MJ60" s="18" t="s">
        <v>1643</v>
      </c>
      <c r="MK60" s="13" t="s">
        <v>1643</v>
      </c>
      <c r="ML60" s="3" t="s">
        <v>1643</v>
      </c>
      <c r="MM60" s="3" t="s">
        <v>1643</v>
      </c>
      <c r="MN60" s="3" t="s">
        <v>1643</v>
      </c>
      <c r="MO60" s="3" t="s">
        <v>1643</v>
      </c>
      <c r="MP60" s="3" t="s">
        <v>1643</v>
      </c>
      <c r="MQ60" s="3" t="s">
        <v>1643</v>
      </c>
      <c r="MR60" s="3" t="s">
        <v>1643</v>
      </c>
      <c r="MS60" s="3" t="s">
        <v>1643</v>
      </c>
      <c r="MT60" s="5" t="s">
        <v>1643</v>
      </c>
      <c r="MU60" s="8" t="s">
        <v>1643</v>
      </c>
      <c r="MV60" s="3" t="s">
        <v>1643</v>
      </c>
      <c r="MW60" s="3" t="s">
        <v>1643</v>
      </c>
      <c r="MX60" s="3" t="s">
        <v>1643</v>
      </c>
      <c r="MY60" s="20" t="s">
        <v>1643</v>
      </c>
      <c r="MZ60" s="13" t="s">
        <v>1643</v>
      </c>
      <c r="NA60" s="5" t="s">
        <v>1643</v>
      </c>
      <c r="NB60" s="13" t="s">
        <v>1643</v>
      </c>
      <c r="NC60" s="5" t="s">
        <v>1643</v>
      </c>
      <c r="ND60" s="13" t="s">
        <v>1643</v>
      </c>
      <c r="NE60" s="3" t="s">
        <v>1643</v>
      </c>
      <c r="NF60" s="3" t="s">
        <v>1643</v>
      </c>
      <c r="NG60" s="3" t="s">
        <v>1643</v>
      </c>
      <c r="NH60" s="3" t="s">
        <v>1643</v>
      </c>
      <c r="NI60" s="5" t="s">
        <v>1643</v>
      </c>
      <c r="NJ60" s="13" t="s">
        <v>1643</v>
      </c>
      <c r="NK60" s="3"/>
      <c r="NL60" s="3" t="s">
        <v>1643</v>
      </c>
      <c r="NM60" s="3" t="s">
        <v>1643</v>
      </c>
      <c r="NN60" s="3" t="s">
        <v>1643</v>
      </c>
      <c r="NO60" s="3" t="s">
        <v>1643</v>
      </c>
      <c r="NP60" s="3" t="s">
        <v>1643</v>
      </c>
      <c r="NQ60" s="5" t="s">
        <v>1643</v>
      </c>
      <c r="NR60" s="8" t="s">
        <v>1643</v>
      </c>
      <c r="NS60" s="8" t="s">
        <v>1643</v>
      </c>
      <c r="NT60" s="3" t="s">
        <v>1643</v>
      </c>
      <c r="NU60" s="3" t="s">
        <v>1643</v>
      </c>
      <c r="NV60" s="3" t="s">
        <v>1643</v>
      </c>
      <c r="NW60" s="3" t="s">
        <v>1643</v>
      </c>
      <c r="NX60" s="5" t="s">
        <v>1643</v>
      </c>
      <c r="NY60" s="13" t="s">
        <v>1643</v>
      </c>
      <c r="NZ60" s="8" t="s">
        <v>1643</v>
      </c>
      <c r="OA60" s="3" t="s">
        <v>1643</v>
      </c>
      <c r="OB60" s="3" t="s">
        <v>1643</v>
      </c>
      <c r="OC60" s="3" t="s">
        <v>1643</v>
      </c>
      <c r="OD60" s="3" t="s">
        <v>1643</v>
      </c>
      <c r="OE60" s="5" t="s">
        <v>1643</v>
      </c>
      <c r="OF60" s="13" t="s">
        <v>1643</v>
      </c>
      <c r="OG60" s="8" t="s">
        <v>1643</v>
      </c>
      <c r="OH60" s="3" t="s">
        <v>1643</v>
      </c>
      <c r="OI60" s="3" t="s">
        <v>1643</v>
      </c>
      <c r="OJ60" s="3" t="s">
        <v>1643</v>
      </c>
      <c r="OK60" s="3" t="s">
        <v>1643</v>
      </c>
      <c r="OL60" s="20" t="s">
        <v>1643</v>
      </c>
      <c r="OM60" s="13" t="s">
        <v>1643</v>
      </c>
      <c r="ON60" s="3" t="s">
        <v>1643</v>
      </c>
      <c r="OO60" s="3" t="s">
        <v>1643</v>
      </c>
      <c r="OP60" s="3" t="s">
        <v>1643</v>
      </c>
      <c r="OQ60" s="3" t="s">
        <v>1643</v>
      </c>
      <c r="OR60" s="3" t="s">
        <v>1643</v>
      </c>
      <c r="OS60" s="3" t="s">
        <v>1643</v>
      </c>
      <c r="OT60" s="3" t="s">
        <v>1643</v>
      </c>
      <c r="OU60" s="20" t="s">
        <v>1643</v>
      </c>
      <c r="OV60" s="13" t="s">
        <v>1643</v>
      </c>
      <c r="OW60" s="3"/>
      <c r="OX60" s="3" t="s">
        <v>1643</v>
      </c>
      <c r="OY60" s="3" t="s">
        <v>1643</v>
      </c>
      <c r="OZ60" s="3" t="s">
        <v>1643</v>
      </c>
      <c r="PA60" s="5" t="s">
        <v>1643</v>
      </c>
      <c r="PB60" s="8" t="s">
        <v>1643</v>
      </c>
      <c r="PC60" s="8" t="s">
        <v>1643</v>
      </c>
      <c r="PD60" s="3" t="s">
        <v>1643</v>
      </c>
      <c r="PE60" s="3" t="s">
        <v>1643</v>
      </c>
      <c r="PF60" s="5" t="s">
        <v>1643</v>
      </c>
      <c r="PG60" s="13" t="s">
        <v>1643</v>
      </c>
      <c r="PH60" s="3" t="s">
        <v>1643</v>
      </c>
      <c r="PI60" s="3" t="s">
        <v>1643</v>
      </c>
      <c r="PJ60" s="3" t="s">
        <v>1643</v>
      </c>
      <c r="PK60" s="3" t="s">
        <v>1643</v>
      </c>
      <c r="PL60" s="3" t="s">
        <v>1643</v>
      </c>
      <c r="PM60" s="3" t="s">
        <v>1643</v>
      </c>
      <c r="PN60" s="3" t="s">
        <v>1643</v>
      </c>
      <c r="PO60" s="20" t="s">
        <v>1643</v>
      </c>
      <c r="PP60" s="13" t="s">
        <v>1643</v>
      </c>
      <c r="PQ60" s="3" t="s">
        <v>1643</v>
      </c>
      <c r="PR60" s="3" t="s">
        <v>1643</v>
      </c>
      <c r="PS60" s="3" t="s">
        <v>1643</v>
      </c>
      <c r="PT60" s="3" t="s">
        <v>1643</v>
      </c>
      <c r="PU60" s="5" t="s">
        <v>1643</v>
      </c>
      <c r="PV60" s="13" t="s">
        <v>1643</v>
      </c>
      <c r="PW60" s="3" t="s">
        <v>1643</v>
      </c>
      <c r="PX60" s="3" t="s">
        <v>1643</v>
      </c>
      <c r="PY60" s="3" t="s">
        <v>1643</v>
      </c>
      <c r="PZ60" s="5" t="s">
        <v>1643</v>
      </c>
      <c r="QA60" s="13" t="s">
        <v>1643</v>
      </c>
      <c r="QB60" s="3" t="s">
        <v>1643</v>
      </c>
      <c r="QC60" s="3" t="s">
        <v>1643</v>
      </c>
      <c r="QD60" s="3" t="s">
        <v>1643</v>
      </c>
      <c r="QE60" s="3" t="s">
        <v>1643</v>
      </c>
      <c r="QF60" s="3" t="s">
        <v>1643</v>
      </c>
      <c r="QG60" s="3" t="s">
        <v>1643</v>
      </c>
      <c r="QH60" s="3" t="s">
        <v>1643</v>
      </c>
      <c r="QI60" s="5" t="s">
        <v>1643</v>
      </c>
      <c r="QJ60" s="13" t="s">
        <v>1643</v>
      </c>
      <c r="QK60" s="3" t="s">
        <v>1643</v>
      </c>
      <c r="QL60" s="3" t="s">
        <v>1643</v>
      </c>
      <c r="QM60" s="3" t="s">
        <v>1643</v>
      </c>
      <c r="QN60" s="3" t="s">
        <v>1643</v>
      </c>
      <c r="QO60" s="3" t="s">
        <v>1643</v>
      </c>
      <c r="QP60" s="20" t="s">
        <v>1643</v>
      </c>
      <c r="QQ60" s="13" t="s">
        <v>1643</v>
      </c>
      <c r="QR60" s="3" t="s">
        <v>1643</v>
      </c>
      <c r="QS60" s="3" t="s">
        <v>1643</v>
      </c>
      <c r="QT60" s="3" t="s">
        <v>1643</v>
      </c>
      <c r="QU60" s="20" t="s">
        <v>1643</v>
      </c>
      <c r="QV60" s="16" t="s">
        <v>1643</v>
      </c>
      <c r="QW60" s="13" t="s">
        <v>1643</v>
      </c>
      <c r="QX60" s="3" t="s">
        <v>1643</v>
      </c>
      <c r="QY60" s="3" t="s">
        <v>1643</v>
      </c>
      <c r="QZ60" s="3" t="s">
        <v>1643</v>
      </c>
      <c r="RA60" s="3" t="s">
        <v>1643</v>
      </c>
      <c r="RB60" s="3" t="s">
        <v>1643</v>
      </c>
      <c r="RC60" s="3" t="s">
        <v>1643</v>
      </c>
      <c r="RD60" s="3" t="s">
        <v>1643</v>
      </c>
      <c r="RE60" s="3" t="s">
        <v>1643</v>
      </c>
      <c r="RF60" s="3" t="s">
        <v>1643</v>
      </c>
      <c r="RG60" s="3" t="s">
        <v>1643</v>
      </c>
      <c r="RH60" s="3" t="s">
        <v>1643</v>
      </c>
      <c r="RI60" s="3" t="s">
        <v>1643</v>
      </c>
      <c r="RJ60" s="3" t="s">
        <v>1643</v>
      </c>
      <c r="RK60" s="3" t="s">
        <v>1643</v>
      </c>
      <c r="RL60" s="3" t="s">
        <v>1643</v>
      </c>
      <c r="RM60" s="3" t="s">
        <v>1643</v>
      </c>
      <c r="RN60" s="3" t="s">
        <v>1643</v>
      </c>
      <c r="RO60" s="3" t="s">
        <v>1643</v>
      </c>
      <c r="RP60" s="3" t="s">
        <v>1643</v>
      </c>
      <c r="RQ60" s="3" t="s">
        <v>1643</v>
      </c>
      <c r="RR60" s="3" t="s">
        <v>1643</v>
      </c>
      <c r="RS60" s="3" t="s">
        <v>1643</v>
      </c>
      <c r="RT60" s="3" t="s">
        <v>1643</v>
      </c>
      <c r="RU60" s="3" t="s">
        <v>1643</v>
      </c>
      <c r="RV60" s="3" t="s">
        <v>1643</v>
      </c>
      <c r="RW60" s="3" t="s">
        <v>1643</v>
      </c>
      <c r="RX60" s="3" t="s">
        <v>1643</v>
      </c>
      <c r="RY60" s="3" t="s">
        <v>1643</v>
      </c>
      <c r="RZ60" s="3" t="s">
        <v>1643</v>
      </c>
      <c r="SA60" s="3" t="s">
        <v>1643</v>
      </c>
      <c r="SB60" s="3" t="s">
        <v>1643</v>
      </c>
      <c r="SC60" s="3" t="s">
        <v>1643</v>
      </c>
      <c r="SD60" s="3" t="s">
        <v>1643</v>
      </c>
      <c r="SE60" s="3" t="s">
        <v>1643</v>
      </c>
      <c r="SF60" s="3" t="s">
        <v>1643</v>
      </c>
      <c r="SG60" s="3" t="s">
        <v>1643</v>
      </c>
      <c r="SH60" s="3" t="s">
        <v>1643</v>
      </c>
      <c r="SI60" s="3" t="s">
        <v>1643</v>
      </c>
      <c r="SJ60" s="3" t="s">
        <v>1643</v>
      </c>
      <c r="SK60" s="3" t="s">
        <v>1643</v>
      </c>
      <c r="SL60" s="3" t="s">
        <v>1643</v>
      </c>
      <c r="SM60" s="3" t="s">
        <v>1643</v>
      </c>
      <c r="SN60" s="3" t="s">
        <v>1643</v>
      </c>
      <c r="SO60" s="3" t="s">
        <v>1643</v>
      </c>
      <c r="SP60" s="20" t="s">
        <v>1643</v>
      </c>
      <c r="SQ60" s="13" t="s">
        <v>1643</v>
      </c>
      <c r="SR60" s="3" t="s">
        <v>1643</v>
      </c>
      <c r="SS60" s="3" t="s">
        <v>1643</v>
      </c>
      <c r="ST60" s="3" t="s">
        <v>1643</v>
      </c>
      <c r="SU60" s="3" t="s">
        <v>1643</v>
      </c>
      <c r="SV60" s="3" t="s">
        <v>1643</v>
      </c>
      <c r="SW60" s="3" t="s">
        <v>1643</v>
      </c>
      <c r="SX60" s="20" t="s">
        <v>1643</v>
      </c>
      <c r="SY60" s="13" t="s">
        <v>1643</v>
      </c>
      <c r="SZ60" s="3" t="s">
        <v>1643</v>
      </c>
      <c r="TA60" s="3" t="s">
        <v>1643</v>
      </c>
      <c r="TB60" s="3" t="s">
        <v>1643</v>
      </c>
      <c r="TC60" s="3" t="s">
        <v>1643</v>
      </c>
      <c r="TD60" s="3" t="s">
        <v>1643</v>
      </c>
      <c r="TE60" s="20" t="s">
        <v>1643</v>
      </c>
      <c r="TF60" s="13" t="s">
        <v>1643</v>
      </c>
      <c r="TG60" s="3" t="s">
        <v>1643</v>
      </c>
      <c r="TH60" s="3" t="s">
        <v>1643</v>
      </c>
      <c r="TI60" s="3" t="s">
        <v>1643</v>
      </c>
      <c r="TJ60" s="3" t="s">
        <v>1643</v>
      </c>
      <c r="TK60" s="3" t="s">
        <v>1643</v>
      </c>
      <c r="TL60" s="3" t="s">
        <v>1643</v>
      </c>
      <c r="TM60" s="3" t="s">
        <v>1643</v>
      </c>
      <c r="TN60" s="3" t="s">
        <v>1643</v>
      </c>
      <c r="TO60" s="3" t="s">
        <v>1643</v>
      </c>
      <c r="TP60" s="3" t="s">
        <v>1643</v>
      </c>
      <c r="TQ60" s="20" t="s">
        <v>1643</v>
      </c>
      <c r="TR60" s="13" t="s">
        <v>1643</v>
      </c>
      <c r="TS60" s="3" t="s">
        <v>1643</v>
      </c>
      <c r="TT60" s="5" t="s">
        <v>1643</v>
      </c>
      <c r="TU60" s="13" t="s">
        <v>1643</v>
      </c>
      <c r="TV60" s="3" t="s">
        <v>1643</v>
      </c>
      <c r="TW60" s="3" t="s">
        <v>1643</v>
      </c>
      <c r="TX60" s="3" t="s">
        <v>1643</v>
      </c>
      <c r="TY60" s="3" t="s">
        <v>1643</v>
      </c>
      <c r="TZ60" s="3" t="s">
        <v>1643</v>
      </c>
      <c r="UA60" s="3" t="s">
        <v>1643</v>
      </c>
      <c r="UB60" s="3" t="s">
        <v>1643</v>
      </c>
      <c r="UC60" s="3" t="s">
        <v>1643</v>
      </c>
      <c r="UD60" s="3" t="s">
        <v>1643</v>
      </c>
      <c r="UE60" s="3" t="s">
        <v>1643</v>
      </c>
      <c r="UF60" s="3" t="s">
        <v>1643</v>
      </c>
      <c r="UG60" s="3" t="s">
        <v>1643</v>
      </c>
      <c r="UH60" s="3" t="s">
        <v>1643</v>
      </c>
      <c r="UI60" s="3" t="s">
        <v>1643</v>
      </c>
      <c r="UJ60" s="5" t="s">
        <v>1643</v>
      </c>
      <c r="UK60" s="13" t="s">
        <v>1643</v>
      </c>
      <c r="UL60" s="3" t="s">
        <v>1643</v>
      </c>
      <c r="UM60" s="3" t="s">
        <v>1643</v>
      </c>
      <c r="UN60" s="3" t="s">
        <v>1643</v>
      </c>
      <c r="UO60" s="3" t="s">
        <v>1643</v>
      </c>
      <c r="UP60" s="3" t="s">
        <v>1643</v>
      </c>
      <c r="UQ60" s="3" t="s">
        <v>1643</v>
      </c>
      <c r="UR60" s="5" t="s">
        <v>1643</v>
      </c>
      <c r="US60" s="13" t="s">
        <v>1643</v>
      </c>
      <c r="UT60" s="3" t="s">
        <v>1643</v>
      </c>
      <c r="UU60" s="3" t="s">
        <v>1643</v>
      </c>
      <c r="UV60" s="3" t="s">
        <v>1643</v>
      </c>
      <c r="UW60" s="3" t="s">
        <v>1643</v>
      </c>
      <c r="UX60" s="3" t="s">
        <v>1643</v>
      </c>
      <c r="UY60" s="3" t="s">
        <v>1643</v>
      </c>
      <c r="UZ60" s="5" t="s">
        <v>1643</v>
      </c>
      <c r="VA60" s="13" t="s">
        <v>1643</v>
      </c>
      <c r="VB60" s="3" t="s">
        <v>1643</v>
      </c>
      <c r="VC60" s="3" t="s">
        <v>1643</v>
      </c>
      <c r="VD60" s="3" t="s">
        <v>1643</v>
      </c>
      <c r="VE60" s="3" t="s">
        <v>1643</v>
      </c>
      <c r="VF60" s="3" t="s">
        <v>1643</v>
      </c>
      <c r="VG60" s="3" t="s">
        <v>1643</v>
      </c>
      <c r="VH60" s="3" t="s">
        <v>1643</v>
      </c>
      <c r="VI60" s="3" t="s">
        <v>1643</v>
      </c>
      <c r="VJ60" s="3" t="s">
        <v>1643</v>
      </c>
      <c r="VK60" s="3" t="s">
        <v>1643</v>
      </c>
      <c r="VL60" s="3" t="s">
        <v>1643</v>
      </c>
      <c r="VM60" s="3" t="s">
        <v>1643</v>
      </c>
      <c r="VN60" s="3" t="s">
        <v>1643</v>
      </c>
      <c r="VO60" s="3" t="s">
        <v>1643</v>
      </c>
      <c r="VP60" s="3" t="s">
        <v>1643</v>
      </c>
      <c r="VQ60" s="3" t="s">
        <v>1643</v>
      </c>
      <c r="VR60" s="3" t="s">
        <v>1643</v>
      </c>
      <c r="VS60" s="3" t="s">
        <v>1643</v>
      </c>
      <c r="VT60" s="3" t="s">
        <v>1643</v>
      </c>
      <c r="VU60" s="3" t="s">
        <v>1643</v>
      </c>
      <c r="VV60" s="3" t="s">
        <v>1643</v>
      </c>
      <c r="VW60" s="3" t="s">
        <v>1643</v>
      </c>
      <c r="VX60" s="3" t="s">
        <v>1643</v>
      </c>
      <c r="VY60" s="3" t="s">
        <v>1643</v>
      </c>
      <c r="VZ60" s="3" t="s">
        <v>1643</v>
      </c>
      <c r="WA60" s="3" t="s">
        <v>1643</v>
      </c>
      <c r="WB60" s="3" t="s">
        <v>1643</v>
      </c>
      <c r="WC60" s="3" t="s">
        <v>1643</v>
      </c>
      <c r="WD60" s="3" t="s">
        <v>1643</v>
      </c>
      <c r="WE60" s="3" t="s">
        <v>1643</v>
      </c>
      <c r="WF60" s="3" t="s">
        <v>1643</v>
      </c>
      <c r="WG60" s="3" t="s">
        <v>1643</v>
      </c>
      <c r="WH60" s="3" t="s">
        <v>1643</v>
      </c>
      <c r="WI60" s="3" t="s">
        <v>1643</v>
      </c>
      <c r="WJ60" s="3" t="s">
        <v>1643</v>
      </c>
      <c r="WK60" s="3" t="s">
        <v>1643</v>
      </c>
      <c r="WL60" s="3" t="s">
        <v>1643</v>
      </c>
      <c r="WM60" s="3" t="s">
        <v>1643</v>
      </c>
      <c r="WN60" s="3" t="s">
        <v>1643</v>
      </c>
      <c r="WO60" s="3" t="s">
        <v>1643</v>
      </c>
      <c r="WP60" s="3" t="s">
        <v>1643</v>
      </c>
      <c r="WQ60" s="3" t="s">
        <v>1643</v>
      </c>
      <c r="WR60" s="3" t="s">
        <v>1643</v>
      </c>
      <c r="WS60" s="3" t="s">
        <v>1643</v>
      </c>
      <c r="WT60" s="3" t="s">
        <v>1643</v>
      </c>
      <c r="WU60" s="3" t="s">
        <v>1643</v>
      </c>
      <c r="WV60" s="3" t="s">
        <v>1643</v>
      </c>
      <c r="WW60" s="3" t="s">
        <v>1643</v>
      </c>
      <c r="WX60" s="3" t="s">
        <v>1643</v>
      </c>
      <c r="WY60" s="3" t="s">
        <v>1643</v>
      </c>
      <c r="WZ60" s="3" t="s">
        <v>1643</v>
      </c>
      <c r="XA60" s="3" t="s">
        <v>1643</v>
      </c>
      <c r="XB60" s="3" t="s">
        <v>1643</v>
      </c>
      <c r="XC60" s="3" t="s">
        <v>1643</v>
      </c>
      <c r="XD60" s="3" t="s">
        <v>1643</v>
      </c>
      <c r="XE60" s="3" t="s">
        <v>1643</v>
      </c>
      <c r="XF60" s="3" t="s">
        <v>1643</v>
      </c>
      <c r="XG60" s="3" t="s">
        <v>1643</v>
      </c>
      <c r="XH60" s="3" t="s">
        <v>1643</v>
      </c>
      <c r="XI60" s="3" t="s">
        <v>1643</v>
      </c>
      <c r="XJ60" s="3" t="s">
        <v>1643</v>
      </c>
      <c r="XK60" s="3" t="s">
        <v>1643</v>
      </c>
      <c r="XL60" s="3" t="s">
        <v>1643</v>
      </c>
      <c r="XM60" s="5" t="s">
        <v>1643</v>
      </c>
      <c r="XN60" s="13" t="s">
        <v>1643</v>
      </c>
      <c r="XO60" s="3" t="s">
        <v>1643</v>
      </c>
      <c r="XP60" s="3" t="s">
        <v>1643</v>
      </c>
      <c r="XQ60" s="3" t="s">
        <v>1643</v>
      </c>
      <c r="XR60" s="3" t="s">
        <v>1643</v>
      </c>
      <c r="XS60" s="3" t="s">
        <v>1643</v>
      </c>
      <c r="XT60" s="5" t="s">
        <v>1643</v>
      </c>
      <c r="XU60" s="13" t="s">
        <v>1643</v>
      </c>
      <c r="XV60" s="3" t="s">
        <v>1643</v>
      </c>
      <c r="XW60" s="3" t="s">
        <v>1643</v>
      </c>
      <c r="XX60" s="3" t="s">
        <v>1643</v>
      </c>
      <c r="XY60" s="3" t="s">
        <v>1643</v>
      </c>
      <c r="XZ60" s="3" t="s">
        <v>1643</v>
      </c>
      <c r="YA60" s="3" t="s">
        <v>1643</v>
      </c>
      <c r="YB60" s="3" t="s">
        <v>1643</v>
      </c>
      <c r="YC60" s="3" t="s">
        <v>1643</v>
      </c>
      <c r="YD60" s="3" t="s">
        <v>1643</v>
      </c>
      <c r="YE60" s="3" t="s">
        <v>1643</v>
      </c>
      <c r="YF60" s="3" t="s">
        <v>1643</v>
      </c>
      <c r="YG60" s="3" t="s">
        <v>1643</v>
      </c>
      <c r="YH60" s="3" t="s">
        <v>1643</v>
      </c>
      <c r="YI60" s="3" t="s">
        <v>1643</v>
      </c>
      <c r="YJ60" s="3" t="s">
        <v>1643</v>
      </c>
      <c r="YK60" s="3" t="s">
        <v>1643</v>
      </c>
      <c r="YL60" s="3" t="s">
        <v>1643</v>
      </c>
      <c r="YM60" s="3" t="s">
        <v>1643</v>
      </c>
      <c r="YN60" s="3" t="s">
        <v>1643</v>
      </c>
      <c r="YO60" s="3" t="s">
        <v>1643</v>
      </c>
      <c r="YP60" s="3" t="s">
        <v>1643</v>
      </c>
      <c r="YQ60" s="3" t="s">
        <v>1643</v>
      </c>
      <c r="YR60" s="3" t="s">
        <v>1643</v>
      </c>
      <c r="YS60" s="3" t="s">
        <v>1643</v>
      </c>
      <c r="YT60" s="3" t="s">
        <v>1643</v>
      </c>
      <c r="YU60" s="3" t="s">
        <v>1643</v>
      </c>
      <c r="YV60" s="3" t="s">
        <v>1643</v>
      </c>
      <c r="YW60" s="3" t="s">
        <v>1643</v>
      </c>
      <c r="YX60" s="3" t="s">
        <v>1643</v>
      </c>
      <c r="YY60" s="3" t="s">
        <v>1643</v>
      </c>
      <c r="YZ60" s="3" t="s">
        <v>1643</v>
      </c>
      <c r="ZA60" s="3" t="s">
        <v>1643</v>
      </c>
      <c r="ZB60" s="3" t="s">
        <v>1643</v>
      </c>
      <c r="ZC60" s="3" t="s">
        <v>1643</v>
      </c>
      <c r="ZD60" s="5" t="s">
        <v>1643</v>
      </c>
      <c r="ZE60" s="13"/>
      <c r="ZF60" s="3"/>
      <c r="ZG60" s="5"/>
      <c r="ZH60" s="18" t="s">
        <v>1643</v>
      </c>
      <c r="ZI60" s="13" t="s">
        <v>1643</v>
      </c>
      <c r="ZJ60" s="3" t="s">
        <v>1643</v>
      </c>
      <c r="ZK60" s="3" t="s">
        <v>1643</v>
      </c>
      <c r="ZL60" s="3" t="s">
        <v>1643</v>
      </c>
      <c r="ZM60" s="3" t="s">
        <v>1643</v>
      </c>
      <c r="ZN60" s="3" t="s">
        <v>1643</v>
      </c>
      <c r="ZO60" s="3" t="s">
        <v>1643</v>
      </c>
      <c r="ZP60" s="3" t="s">
        <v>1643</v>
      </c>
      <c r="ZQ60" s="3" t="s">
        <v>1643</v>
      </c>
      <c r="ZR60" s="5" t="s">
        <v>1643</v>
      </c>
      <c r="ZS60" s="13" t="s">
        <v>1643</v>
      </c>
      <c r="ZT60" s="3" t="s">
        <v>1643</v>
      </c>
      <c r="ZU60" s="3" t="s">
        <v>1643</v>
      </c>
      <c r="ZV60" s="3" t="s">
        <v>1643</v>
      </c>
      <c r="ZW60" s="3" t="s">
        <v>1643</v>
      </c>
      <c r="ZX60" s="3" t="s">
        <v>1643</v>
      </c>
      <c r="ZY60" s="3" t="s">
        <v>1643</v>
      </c>
      <c r="ZZ60" s="3" t="s">
        <v>1643</v>
      </c>
      <c r="AAA60" s="5" t="s">
        <v>1643</v>
      </c>
      <c r="AAB60" s="13" t="s">
        <v>1643</v>
      </c>
      <c r="AAC60" s="5" t="s">
        <v>1643</v>
      </c>
      <c r="AAD60" s="13" t="s">
        <v>1643</v>
      </c>
      <c r="AAE60" s="3" t="s">
        <v>1643</v>
      </c>
      <c r="AAF60" s="3" t="s">
        <v>1643</v>
      </c>
      <c r="AAG60" s="3" t="s">
        <v>1643</v>
      </c>
      <c r="AAH60" s="3" t="s">
        <v>1643</v>
      </c>
      <c r="AAI60" s="3" t="s">
        <v>1643</v>
      </c>
      <c r="AAJ60" s="5" t="s">
        <v>1643</v>
      </c>
      <c r="AAK60" s="13" t="s">
        <v>1643</v>
      </c>
      <c r="AAL60" s="13" t="s">
        <v>1643</v>
      </c>
      <c r="AAM60" s="3" t="s">
        <v>1643</v>
      </c>
      <c r="AAN60" s="3" t="s">
        <v>1643</v>
      </c>
      <c r="AAO60" s="3" t="s">
        <v>1643</v>
      </c>
      <c r="AAP60" s="3" t="s">
        <v>1643</v>
      </c>
      <c r="AAQ60" s="20"/>
      <c r="AAR60" s="5" t="s">
        <v>1643</v>
      </c>
      <c r="AAS60" s="13" t="s">
        <v>1643</v>
      </c>
      <c r="AAT60" s="3" t="s">
        <v>1643</v>
      </c>
      <c r="AAU60" s="3" t="s">
        <v>1643</v>
      </c>
      <c r="AAV60" s="3" t="s">
        <v>1643</v>
      </c>
      <c r="AAW60" s="3" t="s">
        <v>1643</v>
      </c>
      <c r="AAX60" s="3" t="s">
        <v>1643</v>
      </c>
      <c r="AAY60" s="5" t="s">
        <v>1643</v>
      </c>
      <c r="AAZ60" s="13" t="s">
        <v>1643</v>
      </c>
      <c r="ABA60" s="3" t="s">
        <v>1643</v>
      </c>
      <c r="ABB60" s="3" t="s">
        <v>1643</v>
      </c>
      <c r="ABC60" s="3" t="s">
        <v>1643</v>
      </c>
      <c r="ABD60" s="3" t="s">
        <v>1643</v>
      </c>
      <c r="ABE60" s="3" t="s">
        <v>1643</v>
      </c>
      <c r="ABF60" s="5" t="s">
        <v>1643</v>
      </c>
      <c r="ABG60" s="13" t="s">
        <v>1643</v>
      </c>
      <c r="ABH60" s="3" t="s">
        <v>1643</v>
      </c>
      <c r="ABI60" s="3" t="s">
        <v>1643</v>
      </c>
      <c r="ABJ60" s="3" t="s">
        <v>1643</v>
      </c>
      <c r="ABK60" s="3" t="s">
        <v>1643</v>
      </c>
      <c r="ABL60" s="3" t="s">
        <v>1643</v>
      </c>
      <c r="ABM60" s="5" t="s">
        <v>1643</v>
      </c>
      <c r="ABN60" s="13" t="s">
        <v>1643</v>
      </c>
      <c r="ABO60" s="3" t="s">
        <v>1643</v>
      </c>
      <c r="ABP60" s="3" t="s">
        <v>1643</v>
      </c>
      <c r="ABQ60" s="3" t="s">
        <v>1643</v>
      </c>
      <c r="ABR60" s="3" t="s">
        <v>1643</v>
      </c>
      <c r="ABS60" s="3" t="s">
        <v>1643</v>
      </c>
      <c r="ABT60" s="3" t="s">
        <v>1643</v>
      </c>
      <c r="ABU60" s="3" t="s">
        <v>1643</v>
      </c>
      <c r="ABV60" s="5" t="s">
        <v>1643</v>
      </c>
      <c r="ABW60" s="13" t="s">
        <v>1643</v>
      </c>
      <c r="ABX60" s="3" t="s">
        <v>1643</v>
      </c>
      <c r="ABY60" s="3" t="s">
        <v>1643</v>
      </c>
      <c r="ABZ60" s="3" t="s">
        <v>1643</v>
      </c>
      <c r="ACA60" s="3" t="s">
        <v>1643</v>
      </c>
      <c r="ACB60" s="5" t="s">
        <v>1643</v>
      </c>
      <c r="ACC60" s="13" t="s">
        <v>1643</v>
      </c>
      <c r="ACD60" s="3" t="s">
        <v>1643</v>
      </c>
      <c r="ACE60" s="3" t="s">
        <v>1643</v>
      </c>
      <c r="ACF60" s="3" t="s">
        <v>1643</v>
      </c>
      <c r="ACG60" s="5"/>
      <c r="ACH60" s="13" t="s">
        <v>1643</v>
      </c>
      <c r="ACI60" s="3" t="s">
        <v>1643</v>
      </c>
      <c r="ACJ60" s="3" t="s">
        <v>1643</v>
      </c>
      <c r="ACK60" s="3" t="s">
        <v>1643</v>
      </c>
      <c r="ACL60" s="5" t="s">
        <v>1643</v>
      </c>
      <c r="ACM60" s="13" t="s">
        <v>1643</v>
      </c>
      <c r="ACN60" s="3" t="s">
        <v>1643</v>
      </c>
      <c r="ACO60" s="3" t="s">
        <v>1643</v>
      </c>
      <c r="ACP60" s="3" t="s">
        <v>1643</v>
      </c>
      <c r="ACQ60" s="3" t="s">
        <v>1643</v>
      </c>
      <c r="ACR60" s="3" t="s">
        <v>1643</v>
      </c>
      <c r="ACS60" s="3" t="s">
        <v>1643</v>
      </c>
      <c r="ACT60" s="3" t="s">
        <v>1643</v>
      </c>
      <c r="ACU60" s="20" t="s">
        <v>1643</v>
      </c>
      <c r="ACV60" s="13" t="s">
        <v>1643</v>
      </c>
      <c r="ACW60" s="3" t="s">
        <v>1643</v>
      </c>
      <c r="ACX60" s="3" t="s">
        <v>1643</v>
      </c>
      <c r="ACY60" s="3" t="s">
        <v>1643</v>
      </c>
      <c r="ACZ60" s="3" t="s">
        <v>1643</v>
      </c>
      <c r="ADA60" s="5" t="s">
        <v>1643</v>
      </c>
      <c r="ADB60" s="13" t="s">
        <v>1643</v>
      </c>
      <c r="ADC60" s="8" t="s">
        <v>1643</v>
      </c>
      <c r="ADD60" s="3" t="s">
        <v>1643</v>
      </c>
      <c r="ADE60" s="3" t="s">
        <v>1643</v>
      </c>
      <c r="ADF60" s="5" t="s">
        <v>1643</v>
      </c>
      <c r="ADG60" s="13" t="s">
        <v>1643</v>
      </c>
      <c r="ADH60" s="8" t="s">
        <v>1643</v>
      </c>
      <c r="ADI60" s="3" t="s">
        <v>1643</v>
      </c>
      <c r="ADJ60" s="3" t="s">
        <v>1643</v>
      </c>
      <c r="ADK60" s="5" t="s">
        <v>1643</v>
      </c>
      <c r="ADL60" s="13" t="s">
        <v>1643</v>
      </c>
      <c r="ADM60" s="8" t="s">
        <v>1643</v>
      </c>
      <c r="ADN60" s="3" t="s">
        <v>1643</v>
      </c>
      <c r="ADO60" s="3" t="s">
        <v>1643</v>
      </c>
      <c r="ADP60" s="5" t="s">
        <v>1643</v>
      </c>
      <c r="ADQ60" s="13" t="s">
        <v>1643</v>
      </c>
      <c r="ADR60" s="3" t="s">
        <v>1643</v>
      </c>
      <c r="ADS60" s="3" t="s">
        <v>1643</v>
      </c>
      <c r="ADT60" s="3" t="s">
        <v>1643</v>
      </c>
      <c r="ADU60" s="3" t="s">
        <v>1643</v>
      </c>
      <c r="ADV60" s="3" t="s">
        <v>1643</v>
      </c>
      <c r="ADW60" s="3" t="s">
        <v>1643</v>
      </c>
      <c r="ADX60" s="3" t="s">
        <v>1643</v>
      </c>
      <c r="ADY60" s="5" t="s">
        <v>1643</v>
      </c>
      <c r="ADZ60" s="13" t="s">
        <v>1643</v>
      </c>
      <c r="AEA60" s="3" t="s">
        <v>1643</v>
      </c>
      <c r="AEB60" s="3" t="s">
        <v>1643</v>
      </c>
      <c r="AEC60" s="3" t="s">
        <v>1643</v>
      </c>
      <c r="AED60" s="3" t="s">
        <v>1643</v>
      </c>
      <c r="AEE60" s="3" t="s">
        <v>1643</v>
      </c>
      <c r="AEF60" s="5" t="s">
        <v>1643</v>
      </c>
      <c r="AEG60" s="13" t="s">
        <v>1643</v>
      </c>
      <c r="AEH60" s="3" t="s">
        <v>1643</v>
      </c>
      <c r="AEI60" s="3" t="s">
        <v>1643</v>
      </c>
      <c r="AEJ60" s="3" t="s">
        <v>1643</v>
      </c>
      <c r="AEK60" s="5" t="s">
        <v>1643</v>
      </c>
      <c r="AEL60" s="18" t="s">
        <v>1643</v>
      </c>
    </row>
    <row r="61" spans="1:818" ht="116" x14ac:dyDescent="0.35">
      <c r="A61" s="1">
        <v>45665.520150462966</v>
      </c>
      <c r="B61" s="2">
        <v>45665.528495370374</v>
      </c>
      <c r="C61" s="4">
        <v>100</v>
      </c>
      <c r="D61" s="4">
        <v>721</v>
      </c>
      <c r="E61" s="3" t="s">
        <v>1640</v>
      </c>
      <c r="F61" s="2">
        <v>45665.528514652775</v>
      </c>
      <c r="G61" s="3" t="s">
        <v>1779</v>
      </c>
      <c r="H61" s="4">
        <v>0.60000002384185791</v>
      </c>
      <c r="I61" s="3" t="s">
        <v>1642</v>
      </c>
      <c r="J61" s="3" t="s">
        <v>1642</v>
      </c>
      <c r="K61" s="3" t="s">
        <v>1642</v>
      </c>
      <c r="L61" s="3" t="s">
        <v>1642</v>
      </c>
      <c r="M61" s="3" t="s">
        <v>1642</v>
      </c>
      <c r="N61" s="3" t="s">
        <v>1642</v>
      </c>
      <c r="O61" s="3" t="s">
        <v>110</v>
      </c>
      <c r="P61" s="3" t="s">
        <v>1643</v>
      </c>
      <c r="Q61" s="3" t="s">
        <v>1643</v>
      </c>
      <c r="R61" s="20" t="s">
        <v>110</v>
      </c>
      <c r="S61" s="127">
        <v>15</v>
      </c>
      <c r="T61" s="124"/>
      <c r="U61" s="3"/>
      <c r="V61" s="3" t="s">
        <v>20</v>
      </c>
      <c r="W61" s="3" t="s">
        <v>110</v>
      </c>
      <c r="X61" s="3" t="s">
        <v>37</v>
      </c>
      <c r="Y61" s="3" t="s">
        <v>105</v>
      </c>
      <c r="Z61" s="3" t="s">
        <v>8</v>
      </c>
      <c r="AA61" s="405">
        <v>400</v>
      </c>
      <c r="AB61" s="3" t="s">
        <v>25</v>
      </c>
      <c r="AC61" s="3" t="s">
        <v>110</v>
      </c>
      <c r="AD61" s="3" t="s">
        <v>1643</v>
      </c>
      <c r="AE61" s="13" t="s">
        <v>1643</v>
      </c>
      <c r="AF61" s="20" t="s">
        <v>1643</v>
      </c>
      <c r="AG61" s="18" t="s">
        <v>1643</v>
      </c>
      <c r="AH61" s="13"/>
      <c r="AI61" s="31"/>
      <c r="AJ61" s="13" t="s">
        <v>1643</v>
      </c>
      <c r="AK61" s="3" t="s">
        <v>1643</v>
      </c>
      <c r="AL61" s="3" t="s">
        <v>1643</v>
      </c>
      <c r="AM61" s="3" t="s">
        <v>1643</v>
      </c>
      <c r="AN61" s="3" t="s">
        <v>1643</v>
      </c>
      <c r="AO61" s="3" t="s">
        <v>1643</v>
      </c>
      <c r="AP61" s="3" t="s">
        <v>1643</v>
      </c>
      <c r="AQ61" s="3" t="s">
        <v>1643</v>
      </c>
      <c r="AR61" s="3" t="s">
        <v>1643</v>
      </c>
      <c r="AS61" s="3" t="s">
        <v>1643</v>
      </c>
      <c r="AT61" s="3" t="s">
        <v>1643</v>
      </c>
      <c r="AU61" s="3" t="s">
        <v>1643</v>
      </c>
      <c r="AV61" s="3" t="s">
        <v>1643</v>
      </c>
      <c r="AW61" s="3" t="s">
        <v>1643</v>
      </c>
      <c r="AX61" s="3" t="s">
        <v>1643</v>
      </c>
      <c r="AY61" s="3" t="s">
        <v>1643</v>
      </c>
      <c r="AZ61" s="3" t="s">
        <v>1643</v>
      </c>
      <c r="BA61" s="3" t="s">
        <v>1643</v>
      </c>
      <c r="BB61" s="3" t="s">
        <v>1643</v>
      </c>
      <c r="BC61" s="3" t="s">
        <v>1643</v>
      </c>
      <c r="BD61" s="3" t="s">
        <v>1643</v>
      </c>
      <c r="BE61" s="3" t="s">
        <v>1643</v>
      </c>
      <c r="BF61" s="3" t="s">
        <v>1643</v>
      </c>
      <c r="BG61" s="3" t="s">
        <v>1643</v>
      </c>
      <c r="BH61" s="3" t="s">
        <v>1643</v>
      </c>
      <c r="BI61" s="3" t="s">
        <v>1643</v>
      </c>
      <c r="BJ61" s="3" t="s">
        <v>1643</v>
      </c>
      <c r="BK61" s="3" t="s">
        <v>1643</v>
      </c>
      <c r="BL61" s="3" t="s">
        <v>1643</v>
      </c>
      <c r="BM61" s="3" t="s">
        <v>1643</v>
      </c>
      <c r="BN61" s="3" t="s">
        <v>1643</v>
      </c>
      <c r="BO61" s="3" t="s">
        <v>1643</v>
      </c>
      <c r="BP61" s="3" t="s">
        <v>1643</v>
      </c>
      <c r="BQ61" s="3" t="s">
        <v>1643</v>
      </c>
      <c r="BR61" s="3" t="s">
        <v>1643</v>
      </c>
      <c r="BS61" s="3" t="s">
        <v>1643</v>
      </c>
      <c r="BT61" s="3" t="s">
        <v>1643</v>
      </c>
      <c r="BU61" s="3" t="s">
        <v>1643</v>
      </c>
      <c r="BV61" s="3" t="s">
        <v>1643</v>
      </c>
      <c r="BW61" s="3" t="s">
        <v>1643</v>
      </c>
      <c r="BX61" s="3" t="s">
        <v>1643</v>
      </c>
      <c r="BY61" s="3" t="s">
        <v>1643</v>
      </c>
      <c r="BZ61" s="20" t="s">
        <v>1643</v>
      </c>
      <c r="CA61" s="8" t="s">
        <v>1643</v>
      </c>
      <c r="CB61" s="3" t="s">
        <v>1643</v>
      </c>
      <c r="CC61" s="3" t="s">
        <v>1643</v>
      </c>
      <c r="CD61" s="3" t="s">
        <v>1643</v>
      </c>
      <c r="CE61" s="3" t="s">
        <v>1643</v>
      </c>
      <c r="CF61" s="3" t="s">
        <v>1643</v>
      </c>
      <c r="CG61" s="3" t="s">
        <v>1643</v>
      </c>
      <c r="CH61" s="3" t="s">
        <v>1643</v>
      </c>
      <c r="CI61" s="3" t="s">
        <v>1643</v>
      </c>
      <c r="CJ61" s="3" t="s">
        <v>1643</v>
      </c>
      <c r="CK61" s="3" t="s">
        <v>1643</v>
      </c>
      <c r="CL61" s="3" t="s">
        <v>1643</v>
      </c>
      <c r="CM61" s="3" t="s">
        <v>1643</v>
      </c>
      <c r="CN61" s="3" t="s">
        <v>1643</v>
      </c>
      <c r="CO61" s="3" t="s">
        <v>1643</v>
      </c>
      <c r="CP61" s="5" t="s">
        <v>1643</v>
      </c>
      <c r="CQ61" s="13" t="s">
        <v>1643</v>
      </c>
      <c r="CR61" s="3" t="s">
        <v>1643</v>
      </c>
      <c r="CS61" s="3" t="s">
        <v>1643</v>
      </c>
      <c r="CT61" s="3" t="s">
        <v>1643</v>
      </c>
      <c r="CU61" s="3" t="s">
        <v>1643</v>
      </c>
      <c r="CV61" s="3" t="s">
        <v>1643</v>
      </c>
      <c r="CW61" s="3" t="s">
        <v>1643</v>
      </c>
      <c r="CX61" s="5" t="s">
        <v>1643</v>
      </c>
      <c r="CY61" s="13" t="s">
        <v>1643</v>
      </c>
      <c r="CZ61" s="3" t="s">
        <v>1643</v>
      </c>
      <c r="DA61" s="3" t="s">
        <v>1643</v>
      </c>
      <c r="DB61" s="3" t="s">
        <v>1643</v>
      </c>
      <c r="DC61" s="3" t="s">
        <v>1643</v>
      </c>
      <c r="DD61" s="3" t="s">
        <v>1643</v>
      </c>
      <c r="DE61" s="3" t="s">
        <v>1643</v>
      </c>
      <c r="DF61" s="5" t="s">
        <v>1643</v>
      </c>
      <c r="DG61" s="13" t="s">
        <v>1643</v>
      </c>
      <c r="DH61" s="3" t="s">
        <v>1643</v>
      </c>
      <c r="DI61" s="3" t="s">
        <v>1643</v>
      </c>
      <c r="DJ61" s="5" t="s">
        <v>1643</v>
      </c>
      <c r="DK61" s="13" t="s">
        <v>1643</v>
      </c>
      <c r="DL61" s="3" t="s">
        <v>1643</v>
      </c>
      <c r="DM61" s="3" t="s">
        <v>1643</v>
      </c>
      <c r="DN61" s="5" t="s">
        <v>1643</v>
      </c>
      <c r="DO61" s="13" t="s">
        <v>1643</v>
      </c>
      <c r="DP61" s="5" t="s">
        <v>1643</v>
      </c>
      <c r="DQ61" s="13" t="s">
        <v>1643</v>
      </c>
      <c r="DR61" s="3" t="s">
        <v>1643</v>
      </c>
      <c r="DS61" s="3" t="s">
        <v>1643</v>
      </c>
      <c r="DT61" s="5" t="s">
        <v>1643</v>
      </c>
      <c r="DU61" s="13" t="s">
        <v>1643</v>
      </c>
      <c r="DV61" s="3" t="s">
        <v>1643</v>
      </c>
      <c r="DW61" s="3" t="s">
        <v>1643</v>
      </c>
      <c r="DX61" s="3" t="s">
        <v>1643</v>
      </c>
      <c r="DY61" s="5" t="s">
        <v>1643</v>
      </c>
      <c r="DZ61" s="13" t="s">
        <v>1643</v>
      </c>
      <c r="EA61" s="3" t="s">
        <v>1643</v>
      </c>
      <c r="EB61" s="3" t="s">
        <v>1643</v>
      </c>
      <c r="EC61" s="3" t="s">
        <v>1643</v>
      </c>
      <c r="ED61" s="3" t="s">
        <v>1643</v>
      </c>
      <c r="EE61" s="3" t="s">
        <v>1643</v>
      </c>
      <c r="EF61" s="5" t="s">
        <v>1643</v>
      </c>
      <c r="EG61" s="13" t="s">
        <v>1643</v>
      </c>
      <c r="EH61" s="3" t="s">
        <v>1643</v>
      </c>
      <c r="EI61" s="3" t="s">
        <v>1643</v>
      </c>
      <c r="EJ61" s="3" t="s">
        <v>1643</v>
      </c>
      <c r="EK61" s="3" t="s">
        <v>1643</v>
      </c>
      <c r="EL61" s="20" t="s">
        <v>1643</v>
      </c>
      <c r="EM61" s="13" t="s">
        <v>1643</v>
      </c>
      <c r="EN61" s="3" t="s">
        <v>1643</v>
      </c>
      <c r="EO61" s="3" t="s">
        <v>1643</v>
      </c>
      <c r="EP61" s="3" t="s">
        <v>1643</v>
      </c>
      <c r="EQ61" s="3" t="s">
        <v>1643</v>
      </c>
      <c r="ER61" s="3" t="s">
        <v>1643</v>
      </c>
      <c r="ES61" s="3" t="s">
        <v>1643</v>
      </c>
      <c r="ET61" s="3" t="s">
        <v>1643</v>
      </c>
      <c r="EU61" s="3" t="s">
        <v>1643</v>
      </c>
      <c r="EV61" s="3" t="s">
        <v>1643</v>
      </c>
      <c r="EW61" s="3" t="s">
        <v>1643</v>
      </c>
      <c r="EX61" s="3" t="s">
        <v>1643</v>
      </c>
      <c r="EY61" s="3" t="s">
        <v>1643</v>
      </c>
      <c r="EZ61" s="5" t="s">
        <v>1643</v>
      </c>
      <c r="FA61" s="8" t="s">
        <v>1643</v>
      </c>
      <c r="FB61" s="3" t="s">
        <v>1643</v>
      </c>
      <c r="FC61" s="3" t="s">
        <v>1643</v>
      </c>
      <c r="FD61" s="3" t="s">
        <v>1643</v>
      </c>
      <c r="FE61" s="3" t="s">
        <v>1643</v>
      </c>
      <c r="FF61" s="3" t="s">
        <v>1643</v>
      </c>
      <c r="FG61" s="3" t="s">
        <v>1643</v>
      </c>
      <c r="FH61" s="3" t="s">
        <v>1643</v>
      </c>
      <c r="FI61" s="5" t="s">
        <v>1643</v>
      </c>
      <c r="FJ61" s="8" t="s">
        <v>1643</v>
      </c>
      <c r="FK61" s="3" t="s">
        <v>1643</v>
      </c>
      <c r="FL61" s="3" t="s">
        <v>1643</v>
      </c>
      <c r="FM61" s="5" t="s">
        <v>1643</v>
      </c>
      <c r="FN61" s="8" t="s">
        <v>1643</v>
      </c>
      <c r="FO61" s="3" t="s">
        <v>1643</v>
      </c>
      <c r="FP61" s="3" t="s">
        <v>1643</v>
      </c>
      <c r="FQ61" s="5" t="s">
        <v>1643</v>
      </c>
      <c r="FR61" s="16" t="s">
        <v>1643</v>
      </c>
      <c r="FS61" s="13" t="s">
        <v>1643</v>
      </c>
      <c r="FT61" s="3" t="s">
        <v>1643</v>
      </c>
      <c r="FU61" s="3" t="s">
        <v>1643</v>
      </c>
      <c r="FV61" s="3" t="s">
        <v>1643</v>
      </c>
      <c r="FW61" s="20" t="s">
        <v>1643</v>
      </c>
      <c r="FX61" s="13" t="s">
        <v>1643</v>
      </c>
      <c r="FY61" s="3" t="s">
        <v>1643</v>
      </c>
      <c r="FZ61" s="3" t="s">
        <v>1643</v>
      </c>
      <c r="GA61" s="3" t="s">
        <v>1643</v>
      </c>
      <c r="GB61" s="3" t="s">
        <v>1643</v>
      </c>
      <c r="GC61" s="3" t="s">
        <v>1643</v>
      </c>
      <c r="GD61" s="3" t="s">
        <v>1643</v>
      </c>
      <c r="GE61" s="3" t="s">
        <v>1643</v>
      </c>
      <c r="GF61" s="3" t="s">
        <v>1643</v>
      </c>
      <c r="GG61" s="3" t="s">
        <v>1643</v>
      </c>
      <c r="GH61" s="20" t="s">
        <v>1643</v>
      </c>
      <c r="GI61" s="18" t="s">
        <v>1643</v>
      </c>
      <c r="GJ61" s="8" t="s">
        <v>1643</v>
      </c>
      <c r="GK61" s="3" t="s">
        <v>1643</v>
      </c>
      <c r="GL61" s="3" t="s">
        <v>1643</v>
      </c>
      <c r="GM61" s="3" t="s">
        <v>1643</v>
      </c>
      <c r="GN61" s="3" t="s">
        <v>1643</v>
      </c>
      <c r="GO61" s="3" t="s">
        <v>1643</v>
      </c>
      <c r="GP61" s="3" t="s">
        <v>1643</v>
      </c>
      <c r="GQ61" s="3" t="s">
        <v>1643</v>
      </c>
      <c r="GR61" s="3" t="s">
        <v>1643</v>
      </c>
      <c r="GS61" s="20" t="s">
        <v>1643</v>
      </c>
      <c r="GT61" s="13" t="s">
        <v>1643</v>
      </c>
      <c r="GU61" s="3" t="s">
        <v>1643</v>
      </c>
      <c r="GV61" s="3" t="s">
        <v>1643</v>
      </c>
      <c r="GW61" s="3" t="s">
        <v>1643</v>
      </c>
      <c r="GX61" s="3" t="s">
        <v>1643</v>
      </c>
      <c r="GY61" s="3" t="s">
        <v>1643</v>
      </c>
      <c r="GZ61" s="3" t="s">
        <v>1643</v>
      </c>
      <c r="HA61" s="3" t="s">
        <v>1643</v>
      </c>
      <c r="HB61" s="3" t="s">
        <v>1643</v>
      </c>
      <c r="HC61" s="3" t="s">
        <v>1643</v>
      </c>
      <c r="HD61" s="3" t="s">
        <v>1643</v>
      </c>
      <c r="HE61" s="3" t="s">
        <v>1643</v>
      </c>
      <c r="HF61" s="3" t="s">
        <v>1643</v>
      </c>
      <c r="HG61" s="3" t="s">
        <v>1643</v>
      </c>
      <c r="HH61" s="3" t="s">
        <v>1643</v>
      </c>
      <c r="HI61" s="5" t="s">
        <v>1643</v>
      </c>
      <c r="HJ61" s="13" t="s">
        <v>1643</v>
      </c>
      <c r="HK61" s="3" t="s">
        <v>1643</v>
      </c>
      <c r="HL61" s="3" t="s">
        <v>1643</v>
      </c>
      <c r="HM61" s="3" t="s">
        <v>1643</v>
      </c>
      <c r="HN61" s="3" t="s">
        <v>1643</v>
      </c>
      <c r="HO61" s="3" t="s">
        <v>1643</v>
      </c>
      <c r="HP61" s="3" t="s">
        <v>1643</v>
      </c>
      <c r="HQ61" s="5" t="s">
        <v>1643</v>
      </c>
      <c r="HR61" s="13" t="s">
        <v>1643</v>
      </c>
      <c r="HS61" s="3" t="s">
        <v>1643</v>
      </c>
      <c r="HT61" s="3" t="s">
        <v>1643</v>
      </c>
      <c r="HU61" s="3" t="s">
        <v>1643</v>
      </c>
      <c r="HV61" s="3" t="s">
        <v>1643</v>
      </c>
      <c r="HW61" s="3" t="s">
        <v>1643</v>
      </c>
      <c r="HX61" s="3" t="s">
        <v>1643</v>
      </c>
      <c r="HY61" s="3" t="s">
        <v>1643</v>
      </c>
      <c r="HZ61" s="3" t="s">
        <v>1643</v>
      </c>
      <c r="IA61" s="3" t="s">
        <v>1643</v>
      </c>
      <c r="IB61" s="5" t="s">
        <v>1643</v>
      </c>
      <c r="IC61" s="13" t="s">
        <v>1643</v>
      </c>
      <c r="ID61" s="3" t="s">
        <v>1643</v>
      </c>
      <c r="IE61" s="3" t="s">
        <v>1643</v>
      </c>
      <c r="IF61" s="3" t="s">
        <v>1643</v>
      </c>
      <c r="IG61" s="3" t="s">
        <v>1643</v>
      </c>
      <c r="IH61" s="3" t="s">
        <v>1643</v>
      </c>
      <c r="II61" s="3" t="s">
        <v>1643</v>
      </c>
      <c r="IJ61" s="3" t="s">
        <v>1643</v>
      </c>
      <c r="IK61" s="3" t="s">
        <v>1643</v>
      </c>
      <c r="IL61" s="3" t="s">
        <v>1643</v>
      </c>
      <c r="IM61" s="3" t="s">
        <v>1643</v>
      </c>
      <c r="IN61" s="3" t="s">
        <v>1643</v>
      </c>
      <c r="IO61" s="3" t="s">
        <v>1643</v>
      </c>
      <c r="IP61" s="3" t="s">
        <v>1643</v>
      </c>
      <c r="IQ61" s="3" t="s">
        <v>1643</v>
      </c>
      <c r="IR61" s="3" t="s">
        <v>1643</v>
      </c>
      <c r="IS61" s="3" t="s">
        <v>1643</v>
      </c>
      <c r="IT61" s="3" t="s">
        <v>1643</v>
      </c>
      <c r="IU61" s="3" t="s">
        <v>1643</v>
      </c>
      <c r="IV61" s="3" t="s">
        <v>1643</v>
      </c>
      <c r="IW61" s="3" t="s">
        <v>1643</v>
      </c>
      <c r="IX61" s="3" t="s">
        <v>1643</v>
      </c>
      <c r="IY61" s="3" t="s">
        <v>1643</v>
      </c>
      <c r="IZ61" s="3" t="s">
        <v>1643</v>
      </c>
      <c r="JA61" s="3" t="s">
        <v>1643</v>
      </c>
      <c r="JB61" s="3" t="s">
        <v>1643</v>
      </c>
      <c r="JC61" s="3" t="s">
        <v>1643</v>
      </c>
      <c r="JD61" s="3" t="s">
        <v>1643</v>
      </c>
      <c r="JE61" s="3" t="s">
        <v>1643</v>
      </c>
      <c r="JF61" s="3" t="s">
        <v>1643</v>
      </c>
      <c r="JG61" s="3" t="s">
        <v>1643</v>
      </c>
      <c r="JH61" s="3" t="s">
        <v>1643</v>
      </c>
      <c r="JI61" s="3" t="s">
        <v>1643</v>
      </c>
      <c r="JJ61" s="3" t="s">
        <v>1643</v>
      </c>
      <c r="JK61" s="3" t="s">
        <v>1643</v>
      </c>
      <c r="JL61" s="3" t="s">
        <v>1643</v>
      </c>
      <c r="JM61" s="3" t="s">
        <v>1643</v>
      </c>
      <c r="JN61" s="3" t="s">
        <v>1643</v>
      </c>
      <c r="JO61" s="3" t="s">
        <v>1643</v>
      </c>
      <c r="JP61" s="3" t="s">
        <v>1643</v>
      </c>
      <c r="JQ61" s="3" t="s">
        <v>1643</v>
      </c>
      <c r="JR61" s="3" t="s">
        <v>1643</v>
      </c>
      <c r="JS61" s="3" t="s">
        <v>1643</v>
      </c>
      <c r="JT61" s="3" t="s">
        <v>1643</v>
      </c>
      <c r="JU61" s="3" t="s">
        <v>1643</v>
      </c>
      <c r="JV61" s="3" t="s">
        <v>1643</v>
      </c>
      <c r="JW61" s="3" t="s">
        <v>1643</v>
      </c>
      <c r="JX61" s="3" t="s">
        <v>1643</v>
      </c>
      <c r="JY61" s="3" t="s">
        <v>1643</v>
      </c>
      <c r="JZ61" s="3" t="s">
        <v>1643</v>
      </c>
      <c r="KA61" s="3" t="s">
        <v>1643</v>
      </c>
      <c r="KB61" s="3" t="s">
        <v>1643</v>
      </c>
      <c r="KC61" s="3" t="s">
        <v>1643</v>
      </c>
      <c r="KD61" s="3" t="s">
        <v>1643</v>
      </c>
      <c r="KE61" s="3" t="s">
        <v>1643</v>
      </c>
      <c r="KF61" s="3" t="s">
        <v>1643</v>
      </c>
      <c r="KG61" s="3" t="s">
        <v>1643</v>
      </c>
      <c r="KH61" s="3" t="s">
        <v>1643</v>
      </c>
      <c r="KI61" s="3" t="s">
        <v>1643</v>
      </c>
      <c r="KJ61" s="3" t="s">
        <v>1643</v>
      </c>
      <c r="KK61" s="3" t="s">
        <v>1643</v>
      </c>
      <c r="KL61" s="3" t="s">
        <v>1643</v>
      </c>
      <c r="KM61" s="3" t="s">
        <v>1643</v>
      </c>
      <c r="KN61" s="3" t="s">
        <v>1643</v>
      </c>
      <c r="KO61" s="5" t="s">
        <v>1643</v>
      </c>
      <c r="KP61" s="8" t="s">
        <v>1643</v>
      </c>
      <c r="KQ61" s="3" t="s">
        <v>1643</v>
      </c>
      <c r="KR61" s="3" t="s">
        <v>1643</v>
      </c>
      <c r="KS61" s="3" t="s">
        <v>1643</v>
      </c>
      <c r="KT61" s="3" t="s">
        <v>1643</v>
      </c>
      <c r="KU61" s="3" t="s">
        <v>1643</v>
      </c>
      <c r="KV61" s="20" t="s">
        <v>1643</v>
      </c>
      <c r="KW61" s="13" t="s">
        <v>1643</v>
      </c>
      <c r="KX61" s="3" t="s">
        <v>1643</v>
      </c>
      <c r="KY61" s="3" t="s">
        <v>1643</v>
      </c>
      <c r="KZ61" s="3" t="s">
        <v>1643</v>
      </c>
      <c r="LA61" s="3" t="s">
        <v>1643</v>
      </c>
      <c r="LB61" s="3" t="s">
        <v>1643</v>
      </c>
      <c r="LC61" s="3" t="s">
        <v>1643</v>
      </c>
      <c r="LD61" s="3" t="s">
        <v>1643</v>
      </c>
      <c r="LE61" s="3" t="s">
        <v>1643</v>
      </c>
      <c r="LF61" s="3" t="s">
        <v>1643</v>
      </c>
      <c r="LG61" s="3" t="s">
        <v>1643</v>
      </c>
      <c r="LH61" s="3" t="s">
        <v>1643</v>
      </c>
      <c r="LI61" s="3" t="s">
        <v>1643</v>
      </c>
      <c r="LJ61" s="3" t="s">
        <v>1643</v>
      </c>
      <c r="LK61" s="3" t="s">
        <v>1643</v>
      </c>
      <c r="LL61" s="3" t="s">
        <v>1643</v>
      </c>
      <c r="LM61" s="3" t="s">
        <v>1643</v>
      </c>
      <c r="LN61" s="3" t="s">
        <v>1643</v>
      </c>
      <c r="LO61" s="3" t="s">
        <v>1643</v>
      </c>
      <c r="LP61" s="3" t="s">
        <v>1643</v>
      </c>
      <c r="LQ61" s="3" t="s">
        <v>1643</v>
      </c>
      <c r="LR61" s="3" t="s">
        <v>1643</v>
      </c>
      <c r="LS61" s="3" t="s">
        <v>1643</v>
      </c>
      <c r="LT61" s="3" t="s">
        <v>1643</v>
      </c>
      <c r="LU61" s="3" t="s">
        <v>1643</v>
      </c>
      <c r="LV61" s="3" t="s">
        <v>1643</v>
      </c>
      <c r="LW61" s="3" t="s">
        <v>1643</v>
      </c>
      <c r="LX61" s="3" t="s">
        <v>1643</v>
      </c>
      <c r="LY61" s="3" t="s">
        <v>1643</v>
      </c>
      <c r="LZ61" s="3" t="s">
        <v>1643</v>
      </c>
      <c r="MA61" s="3" t="s">
        <v>1643</v>
      </c>
      <c r="MB61" s="3" t="s">
        <v>1643</v>
      </c>
      <c r="MC61" s="3" t="s">
        <v>1643</v>
      </c>
      <c r="MD61" s="3" t="s">
        <v>1643</v>
      </c>
      <c r="ME61" s="3" t="s">
        <v>1643</v>
      </c>
      <c r="MF61" s="20" t="s">
        <v>1643</v>
      </c>
      <c r="MG61" s="13"/>
      <c r="MH61" s="3"/>
      <c r="MI61" s="5"/>
      <c r="MJ61" s="18" t="s">
        <v>1643</v>
      </c>
      <c r="MK61" s="13" t="s">
        <v>1643</v>
      </c>
      <c r="ML61" s="3" t="s">
        <v>1643</v>
      </c>
      <c r="MM61" s="3" t="s">
        <v>1643</v>
      </c>
      <c r="MN61" s="3" t="s">
        <v>1643</v>
      </c>
      <c r="MO61" s="3" t="s">
        <v>1643</v>
      </c>
      <c r="MP61" s="3" t="s">
        <v>1643</v>
      </c>
      <c r="MQ61" s="3" t="s">
        <v>1643</v>
      </c>
      <c r="MR61" s="3" t="s">
        <v>1643</v>
      </c>
      <c r="MS61" s="3" t="s">
        <v>1643</v>
      </c>
      <c r="MT61" s="5" t="s">
        <v>1643</v>
      </c>
      <c r="MU61" s="8" t="s">
        <v>1643</v>
      </c>
      <c r="MV61" s="3" t="s">
        <v>1643</v>
      </c>
      <c r="MW61" s="3" t="s">
        <v>1643</v>
      </c>
      <c r="MX61" s="3" t="s">
        <v>1643</v>
      </c>
      <c r="MY61" s="20" t="s">
        <v>1643</v>
      </c>
      <c r="MZ61" s="13" t="s">
        <v>1643</v>
      </c>
      <c r="NA61" s="5" t="s">
        <v>1643</v>
      </c>
      <c r="NB61" s="13" t="s">
        <v>1643</v>
      </c>
      <c r="NC61" s="5" t="s">
        <v>1643</v>
      </c>
      <c r="ND61" s="13" t="s">
        <v>1643</v>
      </c>
      <c r="NE61" s="3" t="s">
        <v>1643</v>
      </c>
      <c r="NF61" s="3" t="s">
        <v>1643</v>
      </c>
      <c r="NG61" s="3" t="s">
        <v>1643</v>
      </c>
      <c r="NH61" s="3" t="s">
        <v>1643</v>
      </c>
      <c r="NI61" s="5" t="s">
        <v>1643</v>
      </c>
      <c r="NJ61" s="13" t="s">
        <v>1643</v>
      </c>
      <c r="NK61" s="3"/>
      <c r="NL61" s="3" t="s">
        <v>1643</v>
      </c>
      <c r="NM61" s="3" t="s">
        <v>1643</v>
      </c>
      <c r="NN61" s="3" t="s">
        <v>1643</v>
      </c>
      <c r="NO61" s="3" t="s">
        <v>1643</v>
      </c>
      <c r="NP61" s="3" t="s">
        <v>1643</v>
      </c>
      <c r="NQ61" s="5" t="s">
        <v>1643</v>
      </c>
      <c r="NR61" s="8" t="s">
        <v>1643</v>
      </c>
      <c r="NS61" s="8" t="s">
        <v>1643</v>
      </c>
      <c r="NT61" s="3" t="s">
        <v>1643</v>
      </c>
      <c r="NU61" s="3" t="s">
        <v>1643</v>
      </c>
      <c r="NV61" s="3" t="s">
        <v>1643</v>
      </c>
      <c r="NW61" s="3" t="s">
        <v>1643</v>
      </c>
      <c r="NX61" s="5" t="s">
        <v>1643</v>
      </c>
      <c r="NY61" s="13" t="s">
        <v>1643</v>
      </c>
      <c r="NZ61" s="8" t="s">
        <v>1643</v>
      </c>
      <c r="OA61" s="3" t="s">
        <v>1643</v>
      </c>
      <c r="OB61" s="3" t="s">
        <v>1643</v>
      </c>
      <c r="OC61" s="3" t="s">
        <v>1643</v>
      </c>
      <c r="OD61" s="3" t="s">
        <v>1643</v>
      </c>
      <c r="OE61" s="5" t="s">
        <v>1643</v>
      </c>
      <c r="OF61" s="13" t="s">
        <v>1643</v>
      </c>
      <c r="OG61" s="8" t="s">
        <v>1643</v>
      </c>
      <c r="OH61" s="3" t="s">
        <v>1643</v>
      </c>
      <c r="OI61" s="3" t="s">
        <v>1643</v>
      </c>
      <c r="OJ61" s="3" t="s">
        <v>1643</v>
      </c>
      <c r="OK61" s="3" t="s">
        <v>1643</v>
      </c>
      <c r="OL61" s="20" t="s">
        <v>1643</v>
      </c>
      <c r="OM61" s="13" t="s">
        <v>1643</v>
      </c>
      <c r="ON61" s="3" t="s">
        <v>1643</v>
      </c>
      <c r="OO61" s="3" t="s">
        <v>1643</v>
      </c>
      <c r="OP61" s="3" t="s">
        <v>1643</v>
      </c>
      <c r="OQ61" s="3" t="s">
        <v>1643</v>
      </c>
      <c r="OR61" s="3" t="s">
        <v>1643</v>
      </c>
      <c r="OS61" s="3" t="s">
        <v>1643</v>
      </c>
      <c r="OT61" s="3" t="s">
        <v>1643</v>
      </c>
      <c r="OU61" s="20" t="s">
        <v>1643</v>
      </c>
      <c r="OV61" s="13" t="s">
        <v>1643</v>
      </c>
      <c r="OW61" s="3"/>
      <c r="OX61" s="3" t="s">
        <v>1643</v>
      </c>
      <c r="OY61" s="3" t="s">
        <v>1643</v>
      </c>
      <c r="OZ61" s="3" t="s">
        <v>1643</v>
      </c>
      <c r="PA61" s="5" t="s">
        <v>1643</v>
      </c>
      <c r="PB61" s="8" t="s">
        <v>1643</v>
      </c>
      <c r="PC61" s="8" t="s">
        <v>1643</v>
      </c>
      <c r="PD61" s="3" t="s">
        <v>1643</v>
      </c>
      <c r="PE61" s="3" t="s">
        <v>1643</v>
      </c>
      <c r="PF61" s="5" t="s">
        <v>1643</v>
      </c>
      <c r="PG61" s="13" t="s">
        <v>1643</v>
      </c>
      <c r="PH61" s="3" t="s">
        <v>1643</v>
      </c>
      <c r="PI61" s="3" t="s">
        <v>1643</v>
      </c>
      <c r="PJ61" s="3" t="s">
        <v>1643</v>
      </c>
      <c r="PK61" s="3" t="s">
        <v>1643</v>
      </c>
      <c r="PL61" s="3" t="s">
        <v>1643</v>
      </c>
      <c r="PM61" s="3" t="s">
        <v>1643</v>
      </c>
      <c r="PN61" s="3" t="s">
        <v>1643</v>
      </c>
      <c r="PO61" s="20" t="s">
        <v>1643</v>
      </c>
      <c r="PP61" s="13" t="s">
        <v>1643</v>
      </c>
      <c r="PQ61" s="3" t="s">
        <v>1643</v>
      </c>
      <c r="PR61" s="3" t="s">
        <v>1643</v>
      </c>
      <c r="PS61" s="3" t="s">
        <v>1643</v>
      </c>
      <c r="PT61" s="3" t="s">
        <v>1643</v>
      </c>
      <c r="PU61" s="5" t="s">
        <v>1643</v>
      </c>
      <c r="PV61" s="13" t="s">
        <v>1643</v>
      </c>
      <c r="PW61" s="3" t="s">
        <v>1643</v>
      </c>
      <c r="PX61" s="3" t="s">
        <v>1643</v>
      </c>
      <c r="PY61" s="3" t="s">
        <v>1643</v>
      </c>
      <c r="PZ61" s="5" t="s">
        <v>1643</v>
      </c>
      <c r="QA61" s="13" t="s">
        <v>1643</v>
      </c>
      <c r="QB61" s="3" t="s">
        <v>1643</v>
      </c>
      <c r="QC61" s="3" t="s">
        <v>1643</v>
      </c>
      <c r="QD61" s="3" t="s">
        <v>1643</v>
      </c>
      <c r="QE61" s="3" t="s">
        <v>1643</v>
      </c>
      <c r="QF61" s="3" t="s">
        <v>1643</v>
      </c>
      <c r="QG61" s="3" t="s">
        <v>1643</v>
      </c>
      <c r="QH61" s="3" t="s">
        <v>1643</v>
      </c>
      <c r="QI61" s="5" t="s">
        <v>1643</v>
      </c>
      <c r="QJ61" s="13" t="s">
        <v>1643</v>
      </c>
      <c r="QK61" s="3" t="s">
        <v>1643</v>
      </c>
      <c r="QL61" s="3" t="s">
        <v>1643</v>
      </c>
      <c r="QM61" s="3" t="s">
        <v>1643</v>
      </c>
      <c r="QN61" s="3" t="s">
        <v>1643</v>
      </c>
      <c r="QO61" s="3" t="s">
        <v>1643</v>
      </c>
      <c r="QP61" s="20" t="s">
        <v>1643</v>
      </c>
      <c r="QQ61" s="13" t="s">
        <v>1643</v>
      </c>
      <c r="QR61" s="3" t="s">
        <v>1643</v>
      </c>
      <c r="QS61" s="3" t="s">
        <v>1643</v>
      </c>
      <c r="QT61" s="3" t="s">
        <v>1643</v>
      </c>
      <c r="QU61" s="20" t="s">
        <v>1643</v>
      </c>
      <c r="QV61" s="16" t="s">
        <v>1643</v>
      </c>
      <c r="QW61" s="13" t="s">
        <v>1643</v>
      </c>
      <c r="QX61" s="3" t="s">
        <v>1643</v>
      </c>
      <c r="QY61" s="3" t="s">
        <v>1643</v>
      </c>
      <c r="QZ61" s="3" t="s">
        <v>1643</v>
      </c>
      <c r="RA61" s="3" t="s">
        <v>1643</v>
      </c>
      <c r="RB61" s="3" t="s">
        <v>1643</v>
      </c>
      <c r="RC61" s="3" t="s">
        <v>1643</v>
      </c>
      <c r="RD61" s="3" t="s">
        <v>1643</v>
      </c>
      <c r="RE61" s="3" t="s">
        <v>1643</v>
      </c>
      <c r="RF61" s="3" t="s">
        <v>1643</v>
      </c>
      <c r="RG61" s="3" t="s">
        <v>1643</v>
      </c>
      <c r="RH61" s="3" t="s">
        <v>1643</v>
      </c>
      <c r="RI61" s="3" t="s">
        <v>1643</v>
      </c>
      <c r="RJ61" s="3" t="s">
        <v>1643</v>
      </c>
      <c r="RK61" s="3" t="s">
        <v>1643</v>
      </c>
      <c r="RL61" s="3" t="s">
        <v>1643</v>
      </c>
      <c r="RM61" s="3" t="s">
        <v>1643</v>
      </c>
      <c r="RN61" s="3" t="s">
        <v>1643</v>
      </c>
      <c r="RO61" s="3" t="s">
        <v>1643</v>
      </c>
      <c r="RP61" s="3" t="s">
        <v>1643</v>
      </c>
      <c r="RQ61" s="3" t="s">
        <v>1643</v>
      </c>
      <c r="RR61" s="3" t="s">
        <v>1643</v>
      </c>
      <c r="RS61" s="3" t="s">
        <v>1643</v>
      </c>
      <c r="RT61" s="3" t="s">
        <v>1643</v>
      </c>
      <c r="RU61" s="3" t="s">
        <v>1643</v>
      </c>
      <c r="RV61" s="3" t="s">
        <v>1643</v>
      </c>
      <c r="RW61" s="3" t="s">
        <v>1643</v>
      </c>
      <c r="RX61" s="3" t="s">
        <v>1643</v>
      </c>
      <c r="RY61" s="3" t="s">
        <v>1643</v>
      </c>
      <c r="RZ61" s="3" t="s">
        <v>1643</v>
      </c>
      <c r="SA61" s="3" t="s">
        <v>1643</v>
      </c>
      <c r="SB61" s="3" t="s">
        <v>1643</v>
      </c>
      <c r="SC61" s="3" t="s">
        <v>1643</v>
      </c>
      <c r="SD61" s="3" t="s">
        <v>1643</v>
      </c>
      <c r="SE61" s="3" t="s">
        <v>1643</v>
      </c>
      <c r="SF61" s="3" t="s">
        <v>1643</v>
      </c>
      <c r="SG61" s="3" t="s">
        <v>1643</v>
      </c>
      <c r="SH61" s="3" t="s">
        <v>1643</v>
      </c>
      <c r="SI61" s="3" t="s">
        <v>1643</v>
      </c>
      <c r="SJ61" s="3" t="s">
        <v>1643</v>
      </c>
      <c r="SK61" s="3" t="s">
        <v>1643</v>
      </c>
      <c r="SL61" s="3" t="s">
        <v>1643</v>
      </c>
      <c r="SM61" s="3" t="s">
        <v>1643</v>
      </c>
      <c r="SN61" s="3" t="s">
        <v>1643</v>
      </c>
      <c r="SO61" s="3" t="s">
        <v>1643</v>
      </c>
      <c r="SP61" s="20" t="s">
        <v>1643</v>
      </c>
      <c r="SQ61" s="13" t="s">
        <v>1643</v>
      </c>
      <c r="SR61" s="3" t="s">
        <v>1643</v>
      </c>
      <c r="SS61" s="3" t="s">
        <v>1643</v>
      </c>
      <c r="ST61" s="3" t="s">
        <v>1643</v>
      </c>
      <c r="SU61" s="3" t="s">
        <v>1643</v>
      </c>
      <c r="SV61" s="3" t="s">
        <v>1643</v>
      </c>
      <c r="SW61" s="3" t="s">
        <v>1643</v>
      </c>
      <c r="SX61" s="20" t="s">
        <v>1643</v>
      </c>
      <c r="SY61" s="13" t="s">
        <v>1643</v>
      </c>
      <c r="SZ61" s="3" t="s">
        <v>1643</v>
      </c>
      <c r="TA61" s="3" t="s">
        <v>1643</v>
      </c>
      <c r="TB61" s="3" t="s">
        <v>1643</v>
      </c>
      <c r="TC61" s="3" t="s">
        <v>1643</v>
      </c>
      <c r="TD61" s="3" t="s">
        <v>1643</v>
      </c>
      <c r="TE61" s="20" t="s">
        <v>1643</v>
      </c>
      <c r="TF61" s="13" t="s">
        <v>1643</v>
      </c>
      <c r="TG61" s="3" t="s">
        <v>1643</v>
      </c>
      <c r="TH61" s="3" t="s">
        <v>1643</v>
      </c>
      <c r="TI61" s="3" t="s">
        <v>1643</v>
      </c>
      <c r="TJ61" s="3" t="s">
        <v>1643</v>
      </c>
      <c r="TK61" s="3" t="s">
        <v>1643</v>
      </c>
      <c r="TL61" s="3" t="s">
        <v>1643</v>
      </c>
      <c r="TM61" s="3" t="s">
        <v>1643</v>
      </c>
      <c r="TN61" s="3" t="s">
        <v>1643</v>
      </c>
      <c r="TO61" s="3" t="s">
        <v>1643</v>
      </c>
      <c r="TP61" s="3" t="s">
        <v>1643</v>
      </c>
      <c r="TQ61" s="20" t="s">
        <v>1643</v>
      </c>
      <c r="TR61" s="13" t="s">
        <v>110</v>
      </c>
      <c r="TS61" s="3" t="s">
        <v>1643</v>
      </c>
      <c r="TT61" s="5" t="s">
        <v>110</v>
      </c>
      <c r="TU61" s="13" t="s">
        <v>132</v>
      </c>
      <c r="TV61" s="3" t="s">
        <v>132</v>
      </c>
      <c r="TW61" s="3" t="s">
        <v>131</v>
      </c>
      <c r="TX61" s="3" t="s">
        <v>131</v>
      </c>
      <c r="TY61" s="3" t="s">
        <v>132</v>
      </c>
      <c r="TZ61" s="3" t="s">
        <v>132</v>
      </c>
      <c r="UA61" s="3" t="s">
        <v>127</v>
      </c>
      <c r="UB61" s="3" t="s">
        <v>127</v>
      </c>
      <c r="UC61" s="3" t="s">
        <v>132</v>
      </c>
      <c r="UD61" s="3" t="s">
        <v>127</v>
      </c>
      <c r="UE61" s="3" t="s">
        <v>132</v>
      </c>
      <c r="UF61" s="3" t="s">
        <v>132</v>
      </c>
      <c r="UG61" s="3" t="s">
        <v>132</v>
      </c>
      <c r="UH61" s="3" t="s">
        <v>132</v>
      </c>
      <c r="UI61" s="3" t="s">
        <v>132</v>
      </c>
      <c r="UJ61" s="5" t="s">
        <v>1643</v>
      </c>
      <c r="UK61" s="13" t="s">
        <v>196</v>
      </c>
      <c r="UL61" s="3" t="s">
        <v>1643</v>
      </c>
      <c r="UM61" s="3" t="s">
        <v>1643</v>
      </c>
      <c r="UN61" s="3" t="s">
        <v>1643</v>
      </c>
      <c r="UO61" s="3" t="s">
        <v>1643</v>
      </c>
      <c r="UP61" s="3" t="s">
        <v>1643</v>
      </c>
      <c r="UQ61" s="3" t="s">
        <v>210</v>
      </c>
      <c r="UR61" s="5" t="s">
        <v>1643</v>
      </c>
      <c r="US61" s="13" t="s">
        <v>231</v>
      </c>
      <c r="UT61" s="3" t="s">
        <v>232</v>
      </c>
      <c r="UU61" s="3" t="s">
        <v>233</v>
      </c>
      <c r="UV61" s="3" t="s">
        <v>234</v>
      </c>
      <c r="UW61" s="3" t="s">
        <v>235</v>
      </c>
      <c r="UX61" s="3" t="s">
        <v>1643</v>
      </c>
      <c r="UY61" s="3" t="s">
        <v>1643</v>
      </c>
      <c r="UZ61" s="5" t="s">
        <v>1643</v>
      </c>
      <c r="VA61" s="13" t="s">
        <v>132</v>
      </c>
      <c r="VB61" s="3" t="s">
        <v>132</v>
      </c>
      <c r="VC61" s="3" t="s">
        <v>132</v>
      </c>
      <c r="VD61" s="3" t="s">
        <v>132</v>
      </c>
      <c r="VE61" s="3" t="s">
        <v>132</v>
      </c>
      <c r="VF61" s="3" t="s">
        <v>132</v>
      </c>
      <c r="VG61" s="3" t="s">
        <v>132</v>
      </c>
      <c r="VH61" s="3" t="s">
        <v>132</v>
      </c>
      <c r="VI61" s="3" t="s">
        <v>132</v>
      </c>
      <c r="VJ61" s="3" t="s">
        <v>132</v>
      </c>
      <c r="VK61" s="3" t="s">
        <v>132</v>
      </c>
      <c r="VL61" s="3" t="s">
        <v>132</v>
      </c>
      <c r="VM61" s="3" t="s">
        <v>132</v>
      </c>
      <c r="VN61" s="3" t="s">
        <v>132</v>
      </c>
      <c r="VO61" s="3" t="s">
        <v>132</v>
      </c>
      <c r="VP61" s="3" t="s">
        <v>129</v>
      </c>
      <c r="VQ61" s="3" t="s">
        <v>129</v>
      </c>
      <c r="VR61" s="3" t="s">
        <v>132</v>
      </c>
      <c r="VS61" s="3" t="s">
        <v>132</v>
      </c>
      <c r="VT61" s="3" t="s">
        <v>129</v>
      </c>
      <c r="VU61" s="3" t="s">
        <v>132</v>
      </c>
      <c r="VV61" s="3" t="s">
        <v>132</v>
      </c>
      <c r="VW61" s="3" t="s">
        <v>132</v>
      </c>
      <c r="VX61" s="3" t="s">
        <v>132</v>
      </c>
      <c r="VY61" s="3" t="s">
        <v>132</v>
      </c>
      <c r="VZ61" s="3" t="s">
        <v>132</v>
      </c>
      <c r="WA61" s="3" t="s">
        <v>132</v>
      </c>
      <c r="WB61" s="3" t="s">
        <v>129</v>
      </c>
      <c r="WC61" s="3" t="s">
        <v>129</v>
      </c>
      <c r="WD61" s="3" t="s">
        <v>129</v>
      </c>
      <c r="WE61" s="3" t="s">
        <v>129</v>
      </c>
      <c r="WF61" s="3" t="s">
        <v>131</v>
      </c>
      <c r="WG61" s="3" t="s">
        <v>128</v>
      </c>
      <c r="WH61" s="3" t="s">
        <v>131</v>
      </c>
      <c r="WI61" s="3" t="s">
        <v>131</v>
      </c>
      <c r="WJ61" s="3" t="s">
        <v>132</v>
      </c>
      <c r="WK61" s="3" t="s">
        <v>132</v>
      </c>
      <c r="WL61" s="3" t="s">
        <v>132</v>
      </c>
      <c r="WM61" s="3" t="s">
        <v>132</v>
      </c>
      <c r="WN61" s="3" t="s">
        <v>132</v>
      </c>
      <c r="WO61" s="3" t="s">
        <v>132</v>
      </c>
      <c r="WP61" s="3" t="s">
        <v>132</v>
      </c>
      <c r="WQ61" s="3" t="s">
        <v>132</v>
      </c>
      <c r="WR61" s="3" t="s">
        <v>132</v>
      </c>
      <c r="WS61" s="3" t="s">
        <v>132</v>
      </c>
      <c r="WT61" s="3" t="s">
        <v>132</v>
      </c>
      <c r="WU61" s="3" t="s">
        <v>132</v>
      </c>
      <c r="WV61" s="3" t="s">
        <v>132</v>
      </c>
      <c r="WW61" s="3" t="s">
        <v>132</v>
      </c>
      <c r="WX61" s="3" t="s">
        <v>132</v>
      </c>
      <c r="WY61" s="3" t="s">
        <v>132</v>
      </c>
      <c r="WZ61" s="3" t="s">
        <v>132</v>
      </c>
      <c r="XA61" s="3" t="s">
        <v>132</v>
      </c>
      <c r="XB61" s="3" t="s">
        <v>132</v>
      </c>
      <c r="XC61" s="3" t="s">
        <v>132</v>
      </c>
      <c r="XD61" s="3" t="s">
        <v>132</v>
      </c>
      <c r="XE61" s="3" t="s">
        <v>132</v>
      </c>
      <c r="XF61" s="3" t="s">
        <v>132</v>
      </c>
      <c r="XG61" s="3" t="s">
        <v>132</v>
      </c>
      <c r="XH61" s="3" t="s">
        <v>132</v>
      </c>
      <c r="XI61" s="3" t="s">
        <v>131</v>
      </c>
      <c r="XJ61" s="3" t="s">
        <v>132</v>
      </c>
      <c r="XK61" s="3" t="s">
        <v>132</v>
      </c>
      <c r="XL61" s="3" t="s">
        <v>132</v>
      </c>
      <c r="XM61" s="5" t="s">
        <v>1643</v>
      </c>
      <c r="XN61" s="13" t="s">
        <v>353</v>
      </c>
      <c r="XO61" s="3" t="s">
        <v>354</v>
      </c>
      <c r="XP61" s="3" t="s">
        <v>355</v>
      </c>
      <c r="XQ61" s="3" t="s">
        <v>1643</v>
      </c>
      <c r="XR61" s="3" t="s">
        <v>1643</v>
      </c>
      <c r="XS61" s="3" t="s">
        <v>110</v>
      </c>
      <c r="XT61" s="5" t="s">
        <v>376</v>
      </c>
      <c r="XU61" s="13" t="s">
        <v>111</v>
      </c>
      <c r="XV61" s="3" t="s">
        <v>1643</v>
      </c>
      <c r="XW61" s="3" t="s">
        <v>1643</v>
      </c>
      <c r="XX61" s="3" t="s">
        <v>110</v>
      </c>
      <c r="XY61" s="3" t="s">
        <v>111</v>
      </c>
      <c r="XZ61" s="3" t="s">
        <v>1643</v>
      </c>
      <c r="YA61" s="3" t="s">
        <v>110</v>
      </c>
      <c r="YB61" s="3" t="s">
        <v>111</v>
      </c>
      <c r="YC61" s="3" t="s">
        <v>1643</v>
      </c>
      <c r="YD61" s="3" t="s">
        <v>110</v>
      </c>
      <c r="YE61" s="3" t="s">
        <v>424</v>
      </c>
      <c r="YF61" s="3" t="s">
        <v>111</v>
      </c>
      <c r="YG61" s="3" t="s">
        <v>1643</v>
      </c>
      <c r="YH61" s="3" t="s">
        <v>111</v>
      </c>
      <c r="YI61" s="3" t="s">
        <v>1643</v>
      </c>
      <c r="YJ61" s="3" t="s">
        <v>1643</v>
      </c>
      <c r="YK61" s="3" t="s">
        <v>111</v>
      </c>
      <c r="YL61" s="3" t="s">
        <v>1643</v>
      </c>
      <c r="YM61" s="3" t="s">
        <v>1643</v>
      </c>
      <c r="YN61" s="3" t="s">
        <v>111</v>
      </c>
      <c r="YO61" s="3" t="s">
        <v>1643</v>
      </c>
      <c r="YP61" s="3" t="s">
        <v>1643</v>
      </c>
      <c r="YQ61" s="3" t="s">
        <v>111</v>
      </c>
      <c r="YR61" s="3" t="s">
        <v>1643</v>
      </c>
      <c r="YS61" s="3" t="s">
        <v>1643</v>
      </c>
      <c r="YT61" s="3" t="s">
        <v>110</v>
      </c>
      <c r="YU61" s="3" t="s">
        <v>111</v>
      </c>
      <c r="YV61" s="3" t="s">
        <v>1643</v>
      </c>
      <c r="YW61" s="3" t="s">
        <v>111</v>
      </c>
      <c r="YX61" s="3" t="s">
        <v>1643</v>
      </c>
      <c r="YY61" s="3" t="s">
        <v>1643</v>
      </c>
      <c r="YZ61" s="3" t="s">
        <v>1643</v>
      </c>
      <c r="ZA61" s="3" t="s">
        <v>111</v>
      </c>
      <c r="ZB61" s="3" t="s">
        <v>1643</v>
      </c>
      <c r="ZC61" s="3" t="s">
        <v>1643</v>
      </c>
      <c r="ZD61" s="5" t="s">
        <v>1643</v>
      </c>
      <c r="ZE61" s="3" t="s">
        <v>452</v>
      </c>
      <c r="ZF61" s="3" t="s">
        <v>450</v>
      </c>
      <c r="ZG61" s="3" t="s">
        <v>490</v>
      </c>
      <c r="ZH61" s="18" t="s">
        <v>110</v>
      </c>
      <c r="ZI61" s="13" t="s">
        <v>1643</v>
      </c>
      <c r="ZJ61" s="3" t="s">
        <v>484</v>
      </c>
      <c r="ZK61" s="3" t="s">
        <v>1643</v>
      </c>
      <c r="ZL61" s="3" t="s">
        <v>1643</v>
      </c>
      <c r="ZM61" s="3" t="s">
        <v>1643</v>
      </c>
      <c r="ZN61" s="3" t="s">
        <v>1643</v>
      </c>
      <c r="ZO61" s="3" t="s">
        <v>496</v>
      </c>
      <c r="ZP61" s="3" t="s">
        <v>497</v>
      </c>
      <c r="ZQ61" s="3" t="s">
        <v>498</v>
      </c>
      <c r="ZR61" s="5" t="s">
        <v>1643</v>
      </c>
      <c r="ZS61" s="13" t="s">
        <v>111</v>
      </c>
      <c r="ZT61" s="3" t="s">
        <v>111</v>
      </c>
      <c r="ZU61" s="3" t="s">
        <v>110</v>
      </c>
      <c r="ZV61" s="3" t="s">
        <v>111</v>
      </c>
      <c r="ZW61" s="3" t="s">
        <v>111</v>
      </c>
      <c r="ZX61" s="3" t="s">
        <v>1643</v>
      </c>
      <c r="ZY61" s="3" t="s">
        <v>1643</v>
      </c>
      <c r="ZZ61" s="3" t="s">
        <v>1643</v>
      </c>
      <c r="AAA61" s="5" t="s">
        <v>1643</v>
      </c>
      <c r="AAB61" s="13" t="s">
        <v>111</v>
      </c>
      <c r="AAC61" s="5" t="s">
        <v>1643</v>
      </c>
      <c r="AAD61" s="13" t="s">
        <v>520</v>
      </c>
      <c r="AAE61" s="3" t="s">
        <v>110</v>
      </c>
      <c r="AAF61" s="3" t="s">
        <v>110</v>
      </c>
      <c r="AAG61" s="3" t="s">
        <v>110</v>
      </c>
      <c r="AAH61" s="3" t="s">
        <v>110</v>
      </c>
      <c r="AAI61" s="3" t="s">
        <v>110</v>
      </c>
      <c r="AAJ61" s="5" t="s">
        <v>110</v>
      </c>
      <c r="AAK61" s="13" t="s">
        <v>110</v>
      </c>
      <c r="AAL61" s="13"/>
      <c r="AAM61" s="3"/>
      <c r="AAN61" s="3"/>
      <c r="AAO61" s="3"/>
      <c r="AAP61" s="3"/>
      <c r="AAQ61" s="20"/>
      <c r="AAR61" s="5"/>
      <c r="AAS61" s="13" t="s">
        <v>1643</v>
      </c>
      <c r="AAT61" s="3" t="s">
        <v>1643</v>
      </c>
      <c r="AAU61" s="3" t="s">
        <v>1643</v>
      </c>
      <c r="AAV61" s="3" t="s">
        <v>1643</v>
      </c>
      <c r="AAW61" s="3" t="s">
        <v>1643</v>
      </c>
      <c r="AAX61" s="3" t="s">
        <v>1643</v>
      </c>
      <c r="AAY61" s="5" t="s">
        <v>1643</v>
      </c>
      <c r="AAZ61" s="13" t="s">
        <v>1643</v>
      </c>
      <c r="ABA61" s="3" t="s">
        <v>1643</v>
      </c>
      <c r="ABB61" s="3" t="s">
        <v>1643</v>
      </c>
      <c r="ABC61" s="3" t="s">
        <v>1643</v>
      </c>
      <c r="ABD61" s="3" t="s">
        <v>1643</v>
      </c>
      <c r="ABE61" s="3" t="s">
        <v>1643</v>
      </c>
      <c r="ABF61" s="5" t="s">
        <v>1643</v>
      </c>
      <c r="ABG61" s="13" t="s">
        <v>1643</v>
      </c>
      <c r="ABH61" s="3" t="s">
        <v>1643</v>
      </c>
      <c r="ABI61" s="3" t="s">
        <v>1643</v>
      </c>
      <c r="ABJ61" s="3" t="s">
        <v>1643</v>
      </c>
      <c r="ABK61" s="3" t="s">
        <v>1643</v>
      </c>
      <c r="ABL61" s="3" t="s">
        <v>1643</v>
      </c>
      <c r="ABM61" s="5" t="s">
        <v>1643</v>
      </c>
      <c r="ABN61" s="13"/>
      <c r="ABO61" s="3"/>
      <c r="ABP61" s="3"/>
      <c r="ABQ61" s="3"/>
      <c r="ABR61" s="3"/>
      <c r="ABS61" s="3"/>
      <c r="ABT61" s="3" t="s">
        <v>1643</v>
      </c>
      <c r="ABU61" s="3" t="s">
        <v>1643</v>
      </c>
      <c r="ABV61" s="5" t="s">
        <v>1643</v>
      </c>
      <c r="ABW61" s="13" t="s">
        <v>110</v>
      </c>
      <c r="ABX61" s="3" t="s">
        <v>546</v>
      </c>
      <c r="ABY61" s="3" t="s">
        <v>1643</v>
      </c>
      <c r="ABZ61" s="3" t="s">
        <v>1643</v>
      </c>
      <c r="ACA61" s="3" t="s">
        <v>1643</v>
      </c>
      <c r="ACB61" s="5" t="s">
        <v>545</v>
      </c>
      <c r="ACC61" s="13" t="s">
        <v>1643</v>
      </c>
      <c r="ACD61" s="3" t="s">
        <v>1643</v>
      </c>
      <c r="ACE61" s="3" t="s">
        <v>1643</v>
      </c>
      <c r="ACF61" s="3" t="s">
        <v>1643</v>
      </c>
      <c r="ACG61" s="5"/>
      <c r="ACH61" s="13" t="s">
        <v>1643</v>
      </c>
      <c r="ACI61" s="3" t="s">
        <v>1643</v>
      </c>
      <c r="ACJ61" s="3" t="s">
        <v>1643</v>
      </c>
      <c r="ACK61" s="3" t="s">
        <v>1643</v>
      </c>
      <c r="ACL61" s="5" t="s">
        <v>1643</v>
      </c>
      <c r="ACM61" s="13" t="s">
        <v>136</v>
      </c>
      <c r="ACN61" s="3" t="s">
        <v>557</v>
      </c>
      <c r="ACO61" s="3" t="s">
        <v>140</v>
      </c>
      <c r="ACP61" s="3" t="s">
        <v>144</v>
      </c>
      <c r="ACQ61" s="3" t="s">
        <v>156</v>
      </c>
      <c r="ACR61" s="3" t="s">
        <v>558</v>
      </c>
      <c r="ACS61" s="3" t="s">
        <v>1643</v>
      </c>
      <c r="ACT61" s="3" t="s">
        <v>1643</v>
      </c>
      <c r="ACU61" s="5" t="s">
        <v>1643</v>
      </c>
      <c r="ACV61" s="13" t="s">
        <v>110</v>
      </c>
      <c r="ACW61" s="3" t="s">
        <v>1780</v>
      </c>
      <c r="ACX61" s="3" t="s">
        <v>1643</v>
      </c>
      <c r="ACY61" s="3" t="s">
        <v>1643</v>
      </c>
      <c r="ACZ61" s="3" t="s">
        <v>1643</v>
      </c>
      <c r="ADA61" s="5" t="s">
        <v>545</v>
      </c>
      <c r="ADB61" s="13" t="s">
        <v>1643</v>
      </c>
      <c r="ADC61" s="8" t="s">
        <v>1643</v>
      </c>
      <c r="ADD61" s="3" t="s">
        <v>1643</v>
      </c>
      <c r="ADE61" s="3" t="s">
        <v>1643</v>
      </c>
      <c r="ADF61" s="5" t="s">
        <v>1643</v>
      </c>
      <c r="ADG61" s="13" t="s">
        <v>1643</v>
      </c>
      <c r="ADH61" s="8" t="s">
        <v>1643</v>
      </c>
      <c r="ADI61" s="3" t="s">
        <v>1643</v>
      </c>
      <c r="ADJ61" s="3" t="s">
        <v>1643</v>
      </c>
      <c r="ADK61" s="5" t="s">
        <v>1643</v>
      </c>
      <c r="ADL61" s="13" t="s">
        <v>1643</v>
      </c>
      <c r="ADM61" s="8" t="s">
        <v>1643</v>
      </c>
      <c r="ADN61" s="3" t="s">
        <v>1643</v>
      </c>
      <c r="ADO61" s="3" t="s">
        <v>1643</v>
      </c>
      <c r="ADP61" s="5" t="s">
        <v>1643</v>
      </c>
      <c r="ADQ61" s="13" t="s">
        <v>136</v>
      </c>
      <c r="ADR61" s="3" t="s">
        <v>1643</v>
      </c>
      <c r="ADS61" s="3" t="s">
        <v>1643</v>
      </c>
      <c r="ADT61" s="3" t="s">
        <v>1643</v>
      </c>
      <c r="ADU61" s="3" t="s">
        <v>1643</v>
      </c>
      <c r="ADV61" s="3" t="s">
        <v>1643</v>
      </c>
      <c r="ADW61" s="3" t="s">
        <v>1643</v>
      </c>
      <c r="ADX61" s="3" t="s">
        <v>568</v>
      </c>
      <c r="ADY61" s="5" t="s">
        <v>1643</v>
      </c>
      <c r="ADZ61" s="13" t="s">
        <v>1643</v>
      </c>
      <c r="AEA61" s="3" t="s">
        <v>1643</v>
      </c>
      <c r="AEB61" s="3" t="s">
        <v>1643</v>
      </c>
      <c r="AEC61" s="3" t="s">
        <v>1643</v>
      </c>
      <c r="AED61" s="3" t="s">
        <v>1643</v>
      </c>
      <c r="AEE61" s="3" t="s">
        <v>1643</v>
      </c>
      <c r="AEF61" s="5" t="s">
        <v>596</v>
      </c>
      <c r="AEG61" s="13" t="s">
        <v>111</v>
      </c>
      <c r="AEH61" s="3" t="s">
        <v>1643</v>
      </c>
      <c r="AEI61" s="3" t="s">
        <v>111</v>
      </c>
      <c r="AEJ61" s="3" t="s">
        <v>1643</v>
      </c>
      <c r="AEK61" s="5" t="s">
        <v>1643</v>
      </c>
      <c r="AEL61" s="18" t="s">
        <v>1643</v>
      </c>
    </row>
    <row r="62" spans="1:818" ht="101.5" x14ac:dyDescent="0.35">
      <c r="A62" s="1">
        <v>45665.638275462959</v>
      </c>
      <c r="B62" s="2">
        <v>45665.711134259262</v>
      </c>
      <c r="C62" s="4">
        <v>100</v>
      </c>
      <c r="D62" s="4">
        <v>6294</v>
      </c>
      <c r="E62" s="3" t="s">
        <v>1640</v>
      </c>
      <c r="F62" s="2">
        <v>45665.711146493057</v>
      </c>
      <c r="G62" s="3" t="s">
        <v>1781</v>
      </c>
      <c r="H62" s="4">
        <v>1</v>
      </c>
      <c r="I62" s="3" t="s">
        <v>1642</v>
      </c>
      <c r="J62" s="3" t="s">
        <v>1642</v>
      </c>
      <c r="K62" s="3" t="s">
        <v>1642</v>
      </c>
      <c r="L62" s="3" t="s">
        <v>1642</v>
      </c>
      <c r="M62" s="3" t="s">
        <v>1642</v>
      </c>
      <c r="N62" s="3" t="s">
        <v>1642</v>
      </c>
      <c r="O62" s="3" t="s">
        <v>110</v>
      </c>
      <c r="P62" s="3" t="s">
        <v>1643</v>
      </c>
      <c r="Q62" s="3" t="s">
        <v>1643</v>
      </c>
      <c r="R62" s="20" t="s">
        <v>110</v>
      </c>
      <c r="S62" s="127">
        <v>14</v>
      </c>
      <c r="T62" s="124"/>
      <c r="U62" s="3"/>
      <c r="V62" s="3" t="s">
        <v>20</v>
      </c>
      <c r="W62" s="3" t="s">
        <v>111</v>
      </c>
      <c r="X62" s="3" t="s">
        <v>41</v>
      </c>
      <c r="Y62" s="3" t="s">
        <v>65</v>
      </c>
      <c r="Z62" s="3" t="s">
        <v>10</v>
      </c>
      <c r="AA62" s="405">
        <v>201</v>
      </c>
      <c r="AB62" s="3" t="s">
        <v>25</v>
      </c>
      <c r="AC62" s="3" t="s">
        <v>110</v>
      </c>
      <c r="AD62" s="3" t="s">
        <v>1643</v>
      </c>
      <c r="AE62" s="13" t="s">
        <v>1643</v>
      </c>
      <c r="AF62" s="20" t="s">
        <v>1643</v>
      </c>
      <c r="AG62" s="18" t="s">
        <v>1643</v>
      </c>
      <c r="AH62" s="13"/>
      <c r="AI62" s="31"/>
      <c r="AJ62" s="13" t="s">
        <v>1643</v>
      </c>
      <c r="AK62" s="3" t="s">
        <v>1643</v>
      </c>
      <c r="AL62" s="3" t="s">
        <v>1643</v>
      </c>
      <c r="AM62" s="3" t="s">
        <v>1643</v>
      </c>
      <c r="AN62" s="3" t="s">
        <v>1643</v>
      </c>
      <c r="AO62" s="3" t="s">
        <v>1643</v>
      </c>
      <c r="AP62" s="3" t="s">
        <v>1643</v>
      </c>
      <c r="AQ62" s="3" t="s">
        <v>1643</v>
      </c>
      <c r="AR62" s="3" t="s">
        <v>1643</v>
      </c>
      <c r="AS62" s="3" t="s">
        <v>1643</v>
      </c>
      <c r="AT62" s="3" t="s">
        <v>1643</v>
      </c>
      <c r="AU62" s="3" t="s">
        <v>1643</v>
      </c>
      <c r="AV62" s="3" t="s">
        <v>1643</v>
      </c>
      <c r="AW62" s="3" t="s">
        <v>1643</v>
      </c>
      <c r="AX62" s="3" t="s">
        <v>1643</v>
      </c>
      <c r="AY62" s="3" t="s">
        <v>1643</v>
      </c>
      <c r="AZ62" s="3" t="s">
        <v>1643</v>
      </c>
      <c r="BA62" s="3" t="s">
        <v>1643</v>
      </c>
      <c r="BB62" s="3" t="s">
        <v>1643</v>
      </c>
      <c r="BC62" s="3" t="s">
        <v>1643</v>
      </c>
      <c r="BD62" s="3" t="s">
        <v>1643</v>
      </c>
      <c r="BE62" s="3" t="s">
        <v>1643</v>
      </c>
      <c r="BF62" s="3" t="s">
        <v>1643</v>
      </c>
      <c r="BG62" s="3" t="s">
        <v>1643</v>
      </c>
      <c r="BH62" s="3" t="s">
        <v>1643</v>
      </c>
      <c r="BI62" s="3" t="s">
        <v>1643</v>
      </c>
      <c r="BJ62" s="3" t="s">
        <v>1643</v>
      </c>
      <c r="BK62" s="3" t="s">
        <v>1643</v>
      </c>
      <c r="BL62" s="3" t="s">
        <v>1643</v>
      </c>
      <c r="BM62" s="3" t="s">
        <v>1643</v>
      </c>
      <c r="BN62" s="3" t="s">
        <v>1643</v>
      </c>
      <c r="BO62" s="3" t="s">
        <v>1643</v>
      </c>
      <c r="BP62" s="3" t="s">
        <v>1643</v>
      </c>
      <c r="BQ62" s="3" t="s">
        <v>1643</v>
      </c>
      <c r="BR62" s="3" t="s">
        <v>1643</v>
      </c>
      <c r="BS62" s="3" t="s">
        <v>1643</v>
      </c>
      <c r="BT62" s="3" t="s">
        <v>1643</v>
      </c>
      <c r="BU62" s="3" t="s">
        <v>1643</v>
      </c>
      <c r="BV62" s="3" t="s">
        <v>1643</v>
      </c>
      <c r="BW62" s="3" t="s">
        <v>1643</v>
      </c>
      <c r="BX62" s="3" t="s">
        <v>1643</v>
      </c>
      <c r="BY62" s="3" t="s">
        <v>1643</v>
      </c>
      <c r="BZ62" s="20" t="s">
        <v>1643</v>
      </c>
      <c r="CA62" s="8" t="s">
        <v>1643</v>
      </c>
      <c r="CB62" s="3" t="s">
        <v>1643</v>
      </c>
      <c r="CC62" s="3" t="s">
        <v>1643</v>
      </c>
      <c r="CD62" s="3" t="s">
        <v>1643</v>
      </c>
      <c r="CE62" s="3" t="s">
        <v>1643</v>
      </c>
      <c r="CF62" s="3" t="s">
        <v>1643</v>
      </c>
      <c r="CG62" s="3" t="s">
        <v>1643</v>
      </c>
      <c r="CH62" s="3" t="s">
        <v>1643</v>
      </c>
      <c r="CI62" s="3" t="s">
        <v>1643</v>
      </c>
      <c r="CJ62" s="3" t="s">
        <v>1643</v>
      </c>
      <c r="CK62" s="3" t="s">
        <v>1643</v>
      </c>
      <c r="CL62" s="3" t="s">
        <v>1643</v>
      </c>
      <c r="CM62" s="3" t="s">
        <v>1643</v>
      </c>
      <c r="CN62" s="3" t="s">
        <v>1643</v>
      </c>
      <c r="CO62" s="3" t="s">
        <v>1643</v>
      </c>
      <c r="CP62" s="5" t="s">
        <v>1643</v>
      </c>
      <c r="CQ62" s="13" t="s">
        <v>1643</v>
      </c>
      <c r="CR62" s="3" t="s">
        <v>1643</v>
      </c>
      <c r="CS62" s="3" t="s">
        <v>1643</v>
      </c>
      <c r="CT62" s="3" t="s">
        <v>1643</v>
      </c>
      <c r="CU62" s="3" t="s">
        <v>1643</v>
      </c>
      <c r="CV62" s="3" t="s">
        <v>1643</v>
      </c>
      <c r="CW62" s="3" t="s">
        <v>1643</v>
      </c>
      <c r="CX62" s="5" t="s">
        <v>1643</v>
      </c>
      <c r="CY62" s="13" t="s">
        <v>1643</v>
      </c>
      <c r="CZ62" s="3" t="s">
        <v>1643</v>
      </c>
      <c r="DA62" s="3" t="s">
        <v>1643</v>
      </c>
      <c r="DB62" s="3" t="s">
        <v>1643</v>
      </c>
      <c r="DC62" s="3" t="s">
        <v>1643</v>
      </c>
      <c r="DD62" s="3" t="s">
        <v>1643</v>
      </c>
      <c r="DE62" s="3" t="s">
        <v>1643</v>
      </c>
      <c r="DF62" s="5" t="s">
        <v>1643</v>
      </c>
      <c r="DG62" s="13" t="s">
        <v>1643</v>
      </c>
      <c r="DH62" s="3" t="s">
        <v>1643</v>
      </c>
      <c r="DI62" s="3" t="s">
        <v>1643</v>
      </c>
      <c r="DJ62" s="5" t="s">
        <v>1643</v>
      </c>
      <c r="DK62" s="13" t="s">
        <v>1643</v>
      </c>
      <c r="DL62" s="3" t="s">
        <v>1643</v>
      </c>
      <c r="DM62" s="3" t="s">
        <v>1643</v>
      </c>
      <c r="DN62" s="5" t="s">
        <v>1643</v>
      </c>
      <c r="DO62" s="13" t="s">
        <v>1643</v>
      </c>
      <c r="DP62" s="5" t="s">
        <v>1643</v>
      </c>
      <c r="DQ62" s="13" t="s">
        <v>1643</v>
      </c>
      <c r="DR62" s="3" t="s">
        <v>1643</v>
      </c>
      <c r="DS62" s="3" t="s">
        <v>1643</v>
      </c>
      <c r="DT62" s="5" t="s">
        <v>1643</v>
      </c>
      <c r="DU62" s="13" t="s">
        <v>1643</v>
      </c>
      <c r="DV62" s="3" t="s">
        <v>1643</v>
      </c>
      <c r="DW62" s="3" t="s">
        <v>1643</v>
      </c>
      <c r="DX62" s="3" t="s">
        <v>1643</v>
      </c>
      <c r="DY62" s="5" t="s">
        <v>1643</v>
      </c>
      <c r="DZ62" s="13" t="s">
        <v>1643</v>
      </c>
      <c r="EA62" s="3" t="s">
        <v>1643</v>
      </c>
      <c r="EB62" s="3" t="s">
        <v>1643</v>
      </c>
      <c r="EC62" s="3" t="s">
        <v>1643</v>
      </c>
      <c r="ED62" s="3" t="s">
        <v>1643</v>
      </c>
      <c r="EE62" s="3" t="s">
        <v>1643</v>
      </c>
      <c r="EF62" s="5" t="s">
        <v>1643</v>
      </c>
      <c r="EG62" s="13" t="s">
        <v>1643</v>
      </c>
      <c r="EH62" s="3" t="s">
        <v>1643</v>
      </c>
      <c r="EI62" s="3" t="s">
        <v>1643</v>
      </c>
      <c r="EJ62" s="3" t="s">
        <v>1643</v>
      </c>
      <c r="EK62" s="3" t="s">
        <v>1643</v>
      </c>
      <c r="EL62" s="20" t="s">
        <v>1643</v>
      </c>
      <c r="EM62" s="13" t="s">
        <v>1643</v>
      </c>
      <c r="EN62" s="3" t="s">
        <v>1643</v>
      </c>
      <c r="EO62" s="3" t="s">
        <v>1643</v>
      </c>
      <c r="EP62" s="3" t="s">
        <v>1643</v>
      </c>
      <c r="EQ62" s="3" t="s">
        <v>1643</v>
      </c>
      <c r="ER62" s="3" t="s">
        <v>1643</v>
      </c>
      <c r="ES62" s="3" t="s">
        <v>1643</v>
      </c>
      <c r="ET62" s="3" t="s">
        <v>1643</v>
      </c>
      <c r="EU62" s="3" t="s">
        <v>1643</v>
      </c>
      <c r="EV62" s="3" t="s">
        <v>1643</v>
      </c>
      <c r="EW62" s="3" t="s">
        <v>1643</v>
      </c>
      <c r="EX62" s="3" t="s">
        <v>1643</v>
      </c>
      <c r="EY62" s="3" t="s">
        <v>1643</v>
      </c>
      <c r="EZ62" s="5" t="s">
        <v>1643</v>
      </c>
      <c r="FA62" s="8" t="s">
        <v>1643</v>
      </c>
      <c r="FB62" s="3" t="s">
        <v>1643</v>
      </c>
      <c r="FC62" s="3" t="s">
        <v>1643</v>
      </c>
      <c r="FD62" s="3" t="s">
        <v>1643</v>
      </c>
      <c r="FE62" s="3" t="s">
        <v>1643</v>
      </c>
      <c r="FF62" s="3" t="s">
        <v>1643</v>
      </c>
      <c r="FG62" s="3" t="s">
        <v>1643</v>
      </c>
      <c r="FH62" s="3" t="s">
        <v>1643</v>
      </c>
      <c r="FI62" s="5" t="s">
        <v>1643</v>
      </c>
      <c r="FJ62" s="8" t="s">
        <v>1643</v>
      </c>
      <c r="FK62" s="3" t="s">
        <v>1643</v>
      </c>
      <c r="FL62" s="3" t="s">
        <v>1643</v>
      </c>
      <c r="FM62" s="5" t="s">
        <v>1643</v>
      </c>
      <c r="FN62" s="8" t="s">
        <v>1643</v>
      </c>
      <c r="FO62" s="3" t="s">
        <v>1643</v>
      </c>
      <c r="FP62" s="3" t="s">
        <v>1643</v>
      </c>
      <c r="FQ62" s="5" t="s">
        <v>1643</v>
      </c>
      <c r="FR62" s="16" t="s">
        <v>1643</v>
      </c>
      <c r="FS62" s="13" t="s">
        <v>1643</v>
      </c>
      <c r="FT62" s="3" t="s">
        <v>1643</v>
      </c>
      <c r="FU62" s="3" t="s">
        <v>1643</v>
      </c>
      <c r="FV62" s="3" t="s">
        <v>1643</v>
      </c>
      <c r="FW62" s="20" t="s">
        <v>1643</v>
      </c>
      <c r="FX62" s="13" t="s">
        <v>1643</v>
      </c>
      <c r="FY62" s="3" t="s">
        <v>1643</v>
      </c>
      <c r="FZ62" s="3" t="s">
        <v>1643</v>
      </c>
      <c r="GA62" s="3" t="s">
        <v>1643</v>
      </c>
      <c r="GB62" s="3" t="s">
        <v>1643</v>
      </c>
      <c r="GC62" s="3" t="s">
        <v>1643</v>
      </c>
      <c r="GD62" s="3" t="s">
        <v>1643</v>
      </c>
      <c r="GE62" s="3" t="s">
        <v>1643</v>
      </c>
      <c r="GF62" s="3" t="s">
        <v>1643</v>
      </c>
      <c r="GG62" s="3" t="s">
        <v>1643</v>
      </c>
      <c r="GH62" s="20" t="s">
        <v>1643</v>
      </c>
      <c r="GI62" s="18" t="s">
        <v>1643</v>
      </c>
      <c r="GJ62" s="8" t="s">
        <v>1643</v>
      </c>
      <c r="GK62" s="3" t="s">
        <v>1643</v>
      </c>
      <c r="GL62" s="3" t="s">
        <v>1643</v>
      </c>
      <c r="GM62" s="3" t="s">
        <v>1643</v>
      </c>
      <c r="GN62" s="3" t="s">
        <v>1643</v>
      </c>
      <c r="GO62" s="3" t="s">
        <v>1643</v>
      </c>
      <c r="GP62" s="3" t="s">
        <v>1643</v>
      </c>
      <c r="GQ62" s="3" t="s">
        <v>1643</v>
      </c>
      <c r="GR62" s="3" t="s">
        <v>1643</v>
      </c>
      <c r="GS62" s="20" t="s">
        <v>1643</v>
      </c>
      <c r="GT62" s="13" t="s">
        <v>1643</v>
      </c>
      <c r="GU62" s="3" t="s">
        <v>1643</v>
      </c>
      <c r="GV62" s="3" t="s">
        <v>1643</v>
      </c>
      <c r="GW62" s="3" t="s">
        <v>1643</v>
      </c>
      <c r="GX62" s="3" t="s">
        <v>1643</v>
      </c>
      <c r="GY62" s="3" t="s">
        <v>1643</v>
      </c>
      <c r="GZ62" s="3" t="s">
        <v>1643</v>
      </c>
      <c r="HA62" s="3" t="s">
        <v>1643</v>
      </c>
      <c r="HB62" s="3" t="s">
        <v>1643</v>
      </c>
      <c r="HC62" s="3" t="s">
        <v>1643</v>
      </c>
      <c r="HD62" s="3" t="s">
        <v>1643</v>
      </c>
      <c r="HE62" s="3" t="s">
        <v>1643</v>
      </c>
      <c r="HF62" s="3" t="s">
        <v>1643</v>
      </c>
      <c r="HG62" s="3" t="s">
        <v>1643</v>
      </c>
      <c r="HH62" s="3" t="s">
        <v>1643</v>
      </c>
      <c r="HI62" s="5" t="s">
        <v>1643</v>
      </c>
      <c r="HJ62" s="13" t="s">
        <v>1643</v>
      </c>
      <c r="HK62" s="3" t="s">
        <v>1643</v>
      </c>
      <c r="HL62" s="3" t="s">
        <v>1643</v>
      </c>
      <c r="HM62" s="3" t="s">
        <v>1643</v>
      </c>
      <c r="HN62" s="3" t="s">
        <v>1643</v>
      </c>
      <c r="HO62" s="3" t="s">
        <v>1643</v>
      </c>
      <c r="HP62" s="3" t="s">
        <v>1643</v>
      </c>
      <c r="HQ62" s="5" t="s">
        <v>1643</v>
      </c>
      <c r="HR62" s="13" t="s">
        <v>1643</v>
      </c>
      <c r="HS62" s="3" t="s">
        <v>1643</v>
      </c>
      <c r="HT62" s="3" t="s">
        <v>1643</v>
      </c>
      <c r="HU62" s="3" t="s">
        <v>1643</v>
      </c>
      <c r="HV62" s="3" t="s">
        <v>1643</v>
      </c>
      <c r="HW62" s="3" t="s">
        <v>1643</v>
      </c>
      <c r="HX62" s="3" t="s">
        <v>1643</v>
      </c>
      <c r="HY62" s="3" t="s">
        <v>1643</v>
      </c>
      <c r="HZ62" s="3" t="s">
        <v>1643</v>
      </c>
      <c r="IA62" s="3" t="s">
        <v>1643</v>
      </c>
      <c r="IB62" s="5" t="s">
        <v>1643</v>
      </c>
      <c r="IC62" s="13" t="s">
        <v>1643</v>
      </c>
      <c r="ID62" s="3" t="s">
        <v>1643</v>
      </c>
      <c r="IE62" s="3" t="s">
        <v>1643</v>
      </c>
      <c r="IF62" s="3" t="s">
        <v>1643</v>
      </c>
      <c r="IG62" s="3" t="s">
        <v>1643</v>
      </c>
      <c r="IH62" s="3" t="s">
        <v>1643</v>
      </c>
      <c r="II62" s="3" t="s">
        <v>1643</v>
      </c>
      <c r="IJ62" s="3" t="s">
        <v>1643</v>
      </c>
      <c r="IK62" s="3" t="s">
        <v>1643</v>
      </c>
      <c r="IL62" s="3" t="s">
        <v>1643</v>
      </c>
      <c r="IM62" s="3" t="s">
        <v>1643</v>
      </c>
      <c r="IN62" s="3" t="s">
        <v>1643</v>
      </c>
      <c r="IO62" s="3" t="s">
        <v>1643</v>
      </c>
      <c r="IP62" s="3" t="s">
        <v>1643</v>
      </c>
      <c r="IQ62" s="3" t="s">
        <v>1643</v>
      </c>
      <c r="IR62" s="3" t="s">
        <v>1643</v>
      </c>
      <c r="IS62" s="3" t="s">
        <v>1643</v>
      </c>
      <c r="IT62" s="3" t="s">
        <v>1643</v>
      </c>
      <c r="IU62" s="3" t="s">
        <v>1643</v>
      </c>
      <c r="IV62" s="3" t="s">
        <v>1643</v>
      </c>
      <c r="IW62" s="3" t="s">
        <v>1643</v>
      </c>
      <c r="IX62" s="3" t="s">
        <v>1643</v>
      </c>
      <c r="IY62" s="3" t="s">
        <v>1643</v>
      </c>
      <c r="IZ62" s="3" t="s">
        <v>1643</v>
      </c>
      <c r="JA62" s="3" t="s">
        <v>1643</v>
      </c>
      <c r="JB62" s="3" t="s">
        <v>1643</v>
      </c>
      <c r="JC62" s="3" t="s">
        <v>1643</v>
      </c>
      <c r="JD62" s="3" t="s">
        <v>1643</v>
      </c>
      <c r="JE62" s="3" t="s">
        <v>1643</v>
      </c>
      <c r="JF62" s="3" t="s">
        <v>1643</v>
      </c>
      <c r="JG62" s="3" t="s">
        <v>1643</v>
      </c>
      <c r="JH62" s="3" t="s">
        <v>1643</v>
      </c>
      <c r="JI62" s="3" t="s">
        <v>1643</v>
      </c>
      <c r="JJ62" s="3" t="s">
        <v>1643</v>
      </c>
      <c r="JK62" s="3" t="s">
        <v>1643</v>
      </c>
      <c r="JL62" s="3" t="s">
        <v>1643</v>
      </c>
      <c r="JM62" s="3" t="s">
        <v>1643</v>
      </c>
      <c r="JN62" s="3" t="s">
        <v>1643</v>
      </c>
      <c r="JO62" s="3" t="s">
        <v>1643</v>
      </c>
      <c r="JP62" s="3" t="s">
        <v>1643</v>
      </c>
      <c r="JQ62" s="3" t="s">
        <v>1643</v>
      </c>
      <c r="JR62" s="3" t="s">
        <v>1643</v>
      </c>
      <c r="JS62" s="3" t="s">
        <v>1643</v>
      </c>
      <c r="JT62" s="3" t="s">
        <v>1643</v>
      </c>
      <c r="JU62" s="3" t="s">
        <v>1643</v>
      </c>
      <c r="JV62" s="3" t="s">
        <v>1643</v>
      </c>
      <c r="JW62" s="3" t="s">
        <v>1643</v>
      </c>
      <c r="JX62" s="3" t="s">
        <v>1643</v>
      </c>
      <c r="JY62" s="3" t="s">
        <v>1643</v>
      </c>
      <c r="JZ62" s="3" t="s">
        <v>1643</v>
      </c>
      <c r="KA62" s="3" t="s">
        <v>1643</v>
      </c>
      <c r="KB62" s="3" t="s">
        <v>1643</v>
      </c>
      <c r="KC62" s="3" t="s">
        <v>1643</v>
      </c>
      <c r="KD62" s="3" t="s">
        <v>1643</v>
      </c>
      <c r="KE62" s="3" t="s">
        <v>1643</v>
      </c>
      <c r="KF62" s="3" t="s">
        <v>1643</v>
      </c>
      <c r="KG62" s="3" t="s">
        <v>1643</v>
      </c>
      <c r="KH62" s="3" t="s">
        <v>1643</v>
      </c>
      <c r="KI62" s="3" t="s">
        <v>1643</v>
      </c>
      <c r="KJ62" s="3" t="s">
        <v>1643</v>
      </c>
      <c r="KK62" s="3" t="s">
        <v>1643</v>
      </c>
      <c r="KL62" s="3" t="s">
        <v>1643</v>
      </c>
      <c r="KM62" s="3" t="s">
        <v>1643</v>
      </c>
      <c r="KN62" s="3" t="s">
        <v>1643</v>
      </c>
      <c r="KO62" s="5" t="s">
        <v>1643</v>
      </c>
      <c r="KP62" s="8" t="s">
        <v>1643</v>
      </c>
      <c r="KQ62" s="3" t="s">
        <v>1643</v>
      </c>
      <c r="KR62" s="3" t="s">
        <v>1643</v>
      </c>
      <c r="KS62" s="3" t="s">
        <v>1643</v>
      </c>
      <c r="KT62" s="3" t="s">
        <v>1643</v>
      </c>
      <c r="KU62" s="3" t="s">
        <v>1643</v>
      </c>
      <c r="KV62" s="20" t="s">
        <v>1643</v>
      </c>
      <c r="KW62" s="13" t="s">
        <v>1643</v>
      </c>
      <c r="KX62" s="3" t="s">
        <v>1643</v>
      </c>
      <c r="KY62" s="3" t="s">
        <v>1643</v>
      </c>
      <c r="KZ62" s="3" t="s">
        <v>1643</v>
      </c>
      <c r="LA62" s="3" t="s">
        <v>1643</v>
      </c>
      <c r="LB62" s="3" t="s">
        <v>1643</v>
      </c>
      <c r="LC62" s="3" t="s">
        <v>1643</v>
      </c>
      <c r="LD62" s="3" t="s">
        <v>1643</v>
      </c>
      <c r="LE62" s="3" t="s">
        <v>1643</v>
      </c>
      <c r="LF62" s="3" t="s">
        <v>1643</v>
      </c>
      <c r="LG62" s="3" t="s">
        <v>1643</v>
      </c>
      <c r="LH62" s="3" t="s">
        <v>1643</v>
      </c>
      <c r="LI62" s="3" t="s">
        <v>1643</v>
      </c>
      <c r="LJ62" s="3" t="s">
        <v>1643</v>
      </c>
      <c r="LK62" s="3" t="s">
        <v>1643</v>
      </c>
      <c r="LL62" s="3" t="s">
        <v>1643</v>
      </c>
      <c r="LM62" s="3" t="s">
        <v>1643</v>
      </c>
      <c r="LN62" s="3" t="s">
        <v>1643</v>
      </c>
      <c r="LO62" s="3" t="s">
        <v>1643</v>
      </c>
      <c r="LP62" s="3" t="s">
        <v>1643</v>
      </c>
      <c r="LQ62" s="3" t="s">
        <v>1643</v>
      </c>
      <c r="LR62" s="3" t="s">
        <v>1643</v>
      </c>
      <c r="LS62" s="3" t="s">
        <v>1643</v>
      </c>
      <c r="LT62" s="3" t="s">
        <v>1643</v>
      </c>
      <c r="LU62" s="3" t="s">
        <v>1643</v>
      </c>
      <c r="LV62" s="3" t="s">
        <v>1643</v>
      </c>
      <c r="LW62" s="3" t="s">
        <v>1643</v>
      </c>
      <c r="LX62" s="3" t="s">
        <v>1643</v>
      </c>
      <c r="LY62" s="3" t="s">
        <v>1643</v>
      </c>
      <c r="LZ62" s="3" t="s">
        <v>1643</v>
      </c>
      <c r="MA62" s="3" t="s">
        <v>1643</v>
      </c>
      <c r="MB62" s="3" t="s">
        <v>1643</v>
      </c>
      <c r="MC62" s="3" t="s">
        <v>1643</v>
      </c>
      <c r="MD62" s="3" t="s">
        <v>1643</v>
      </c>
      <c r="ME62" s="3" t="s">
        <v>1643</v>
      </c>
      <c r="MF62" s="20" t="s">
        <v>1643</v>
      </c>
      <c r="MG62" s="13"/>
      <c r="MH62" s="3"/>
      <c r="MI62" s="5"/>
      <c r="MJ62" s="18" t="s">
        <v>1643</v>
      </c>
      <c r="MK62" s="13" t="s">
        <v>1643</v>
      </c>
      <c r="ML62" s="3" t="s">
        <v>1643</v>
      </c>
      <c r="MM62" s="3" t="s">
        <v>1643</v>
      </c>
      <c r="MN62" s="3" t="s">
        <v>1643</v>
      </c>
      <c r="MO62" s="3" t="s">
        <v>1643</v>
      </c>
      <c r="MP62" s="3" t="s">
        <v>1643</v>
      </c>
      <c r="MQ62" s="3" t="s">
        <v>1643</v>
      </c>
      <c r="MR62" s="3" t="s">
        <v>1643</v>
      </c>
      <c r="MS62" s="3" t="s">
        <v>1643</v>
      </c>
      <c r="MT62" s="5" t="s">
        <v>1643</v>
      </c>
      <c r="MU62" s="8" t="s">
        <v>1643</v>
      </c>
      <c r="MV62" s="3" t="s">
        <v>1643</v>
      </c>
      <c r="MW62" s="3" t="s">
        <v>1643</v>
      </c>
      <c r="MX62" s="3" t="s">
        <v>1643</v>
      </c>
      <c r="MY62" s="20" t="s">
        <v>1643</v>
      </c>
      <c r="MZ62" s="13" t="s">
        <v>1643</v>
      </c>
      <c r="NA62" s="5" t="s">
        <v>1643</v>
      </c>
      <c r="NB62" s="13" t="s">
        <v>1643</v>
      </c>
      <c r="NC62" s="5" t="s">
        <v>1643</v>
      </c>
      <c r="ND62" s="13" t="s">
        <v>1643</v>
      </c>
      <c r="NE62" s="3" t="s">
        <v>1643</v>
      </c>
      <c r="NF62" s="3" t="s">
        <v>1643</v>
      </c>
      <c r="NG62" s="3" t="s">
        <v>1643</v>
      </c>
      <c r="NH62" s="3" t="s">
        <v>1643</v>
      </c>
      <c r="NI62" s="5" t="s">
        <v>1643</v>
      </c>
      <c r="NJ62" s="13" t="s">
        <v>1643</v>
      </c>
      <c r="NK62" s="3"/>
      <c r="NL62" s="3" t="s">
        <v>1643</v>
      </c>
      <c r="NM62" s="3" t="s">
        <v>1643</v>
      </c>
      <c r="NN62" s="3" t="s">
        <v>1643</v>
      </c>
      <c r="NO62" s="3" t="s">
        <v>1643</v>
      </c>
      <c r="NP62" s="3" t="s">
        <v>1643</v>
      </c>
      <c r="NQ62" s="5" t="s">
        <v>1643</v>
      </c>
      <c r="NR62" s="8" t="s">
        <v>1643</v>
      </c>
      <c r="NS62" s="8" t="s">
        <v>1643</v>
      </c>
      <c r="NT62" s="3" t="s">
        <v>1643</v>
      </c>
      <c r="NU62" s="3" t="s">
        <v>1643</v>
      </c>
      <c r="NV62" s="3" t="s">
        <v>1643</v>
      </c>
      <c r="NW62" s="3" t="s">
        <v>1643</v>
      </c>
      <c r="NX62" s="5" t="s">
        <v>1643</v>
      </c>
      <c r="NY62" s="13" t="s">
        <v>1643</v>
      </c>
      <c r="NZ62" s="8" t="s">
        <v>1643</v>
      </c>
      <c r="OA62" s="3" t="s">
        <v>1643</v>
      </c>
      <c r="OB62" s="3" t="s">
        <v>1643</v>
      </c>
      <c r="OC62" s="3" t="s">
        <v>1643</v>
      </c>
      <c r="OD62" s="3" t="s">
        <v>1643</v>
      </c>
      <c r="OE62" s="5" t="s">
        <v>1643</v>
      </c>
      <c r="OF62" s="13" t="s">
        <v>1643</v>
      </c>
      <c r="OG62" s="8" t="s">
        <v>1643</v>
      </c>
      <c r="OH62" s="3" t="s">
        <v>1643</v>
      </c>
      <c r="OI62" s="3" t="s">
        <v>1643</v>
      </c>
      <c r="OJ62" s="3" t="s">
        <v>1643</v>
      </c>
      <c r="OK62" s="3" t="s">
        <v>1643</v>
      </c>
      <c r="OL62" s="20" t="s">
        <v>1643</v>
      </c>
      <c r="OM62" s="13" t="s">
        <v>1643</v>
      </c>
      <c r="ON62" s="3" t="s">
        <v>1643</v>
      </c>
      <c r="OO62" s="3" t="s">
        <v>1643</v>
      </c>
      <c r="OP62" s="3" t="s">
        <v>1643</v>
      </c>
      <c r="OQ62" s="3" t="s">
        <v>1643</v>
      </c>
      <c r="OR62" s="3" t="s">
        <v>1643</v>
      </c>
      <c r="OS62" s="3" t="s">
        <v>1643</v>
      </c>
      <c r="OT62" s="3" t="s">
        <v>1643</v>
      </c>
      <c r="OU62" s="20" t="s">
        <v>1643</v>
      </c>
      <c r="OV62" s="13" t="s">
        <v>1643</v>
      </c>
      <c r="OW62" s="3"/>
      <c r="OX62" s="3" t="s">
        <v>1643</v>
      </c>
      <c r="OY62" s="3" t="s">
        <v>1643</v>
      </c>
      <c r="OZ62" s="3" t="s">
        <v>1643</v>
      </c>
      <c r="PA62" s="5" t="s">
        <v>1643</v>
      </c>
      <c r="PB62" s="8" t="s">
        <v>1643</v>
      </c>
      <c r="PC62" s="8" t="s">
        <v>1643</v>
      </c>
      <c r="PD62" s="3" t="s">
        <v>1643</v>
      </c>
      <c r="PE62" s="3" t="s">
        <v>1643</v>
      </c>
      <c r="PF62" s="5" t="s">
        <v>1643</v>
      </c>
      <c r="PG62" s="13" t="s">
        <v>1643</v>
      </c>
      <c r="PH62" s="3" t="s">
        <v>1643</v>
      </c>
      <c r="PI62" s="3" t="s">
        <v>1643</v>
      </c>
      <c r="PJ62" s="3" t="s">
        <v>1643</v>
      </c>
      <c r="PK62" s="3" t="s">
        <v>1643</v>
      </c>
      <c r="PL62" s="3" t="s">
        <v>1643</v>
      </c>
      <c r="PM62" s="3" t="s">
        <v>1643</v>
      </c>
      <c r="PN62" s="3" t="s">
        <v>1643</v>
      </c>
      <c r="PO62" s="20" t="s">
        <v>1643</v>
      </c>
      <c r="PP62" s="13" t="s">
        <v>1643</v>
      </c>
      <c r="PQ62" s="3" t="s">
        <v>1643</v>
      </c>
      <c r="PR62" s="3" t="s">
        <v>1643</v>
      </c>
      <c r="PS62" s="3" t="s">
        <v>1643</v>
      </c>
      <c r="PT62" s="3" t="s">
        <v>1643</v>
      </c>
      <c r="PU62" s="5" t="s">
        <v>1643</v>
      </c>
      <c r="PV62" s="13" t="s">
        <v>1643</v>
      </c>
      <c r="PW62" s="3" t="s">
        <v>1643</v>
      </c>
      <c r="PX62" s="3" t="s">
        <v>1643</v>
      </c>
      <c r="PY62" s="3" t="s">
        <v>1643</v>
      </c>
      <c r="PZ62" s="5" t="s">
        <v>1643</v>
      </c>
      <c r="QA62" s="13" t="s">
        <v>1643</v>
      </c>
      <c r="QB62" s="3" t="s">
        <v>1643</v>
      </c>
      <c r="QC62" s="3" t="s">
        <v>1643</v>
      </c>
      <c r="QD62" s="3" t="s">
        <v>1643</v>
      </c>
      <c r="QE62" s="3" t="s">
        <v>1643</v>
      </c>
      <c r="QF62" s="3" t="s">
        <v>1643</v>
      </c>
      <c r="QG62" s="3" t="s">
        <v>1643</v>
      </c>
      <c r="QH62" s="3" t="s">
        <v>1643</v>
      </c>
      <c r="QI62" s="5" t="s">
        <v>1643</v>
      </c>
      <c r="QJ62" s="13" t="s">
        <v>1643</v>
      </c>
      <c r="QK62" s="3" t="s">
        <v>1643</v>
      </c>
      <c r="QL62" s="3" t="s">
        <v>1643</v>
      </c>
      <c r="QM62" s="3" t="s">
        <v>1643</v>
      </c>
      <c r="QN62" s="3" t="s">
        <v>1643</v>
      </c>
      <c r="QO62" s="3" t="s">
        <v>1643</v>
      </c>
      <c r="QP62" s="20" t="s">
        <v>1643</v>
      </c>
      <c r="QQ62" s="13" t="s">
        <v>1643</v>
      </c>
      <c r="QR62" s="3" t="s">
        <v>1643</v>
      </c>
      <c r="QS62" s="3" t="s">
        <v>1643</v>
      </c>
      <c r="QT62" s="3" t="s">
        <v>1643</v>
      </c>
      <c r="QU62" s="20" t="s">
        <v>1643</v>
      </c>
      <c r="QV62" s="16" t="s">
        <v>1643</v>
      </c>
      <c r="QW62" s="13" t="s">
        <v>1643</v>
      </c>
      <c r="QX62" s="3" t="s">
        <v>1643</v>
      </c>
      <c r="QY62" s="3" t="s">
        <v>1643</v>
      </c>
      <c r="QZ62" s="3" t="s">
        <v>1643</v>
      </c>
      <c r="RA62" s="3" t="s">
        <v>1643</v>
      </c>
      <c r="RB62" s="3" t="s">
        <v>1643</v>
      </c>
      <c r="RC62" s="3" t="s">
        <v>1643</v>
      </c>
      <c r="RD62" s="3" t="s">
        <v>1643</v>
      </c>
      <c r="RE62" s="3" t="s">
        <v>1643</v>
      </c>
      <c r="RF62" s="3" t="s">
        <v>1643</v>
      </c>
      <c r="RG62" s="3" t="s">
        <v>1643</v>
      </c>
      <c r="RH62" s="3" t="s">
        <v>1643</v>
      </c>
      <c r="RI62" s="3" t="s">
        <v>1643</v>
      </c>
      <c r="RJ62" s="3" t="s">
        <v>1643</v>
      </c>
      <c r="RK62" s="3" t="s">
        <v>1643</v>
      </c>
      <c r="RL62" s="3" t="s">
        <v>1643</v>
      </c>
      <c r="RM62" s="3" t="s">
        <v>1643</v>
      </c>
      <c r="RN62" s="3" t="s">
        <v>1643</v>
      </c>
      <c r="RO62" s="3" t="s">
        <v>1643</v>
      </c>
      <c r="RP62" s="3" t="s">
        <v>1643</v>
      </c>
      <c r="RQ62" s="3" t="s">
        <v>1643</v>
      </c>
      <c r="RR62" s="3" t="s">
        <v>1643</v>
      </c>
      <c r="RS62" s="3" t="s">
        <v>1643</v>
      </c>
      <c r="RT62" s="3" t="s">
        <v>1643</v>
      </c>
      <c r="RU62" s="3" t="s">
        <v>1643</v>
      </c>
      <c r="RV62" s="3" t="s">
        <v>1643</v>
      </c>
      <c r="RW62" s="3" t="s">
        <v>1643</v>
      </c>
      <c r="RX62" s="3" t="s">
        <v>1643</v>
      </c>
      <c r="RY62" s="3" t="s">
        <v>1643</v>
      </c>
      <c r="RZ62" s="3" t="s">
        <v>1643</v>
      </c>
      <c r="SA62" s="3" t="s">
        <v>1643</v>
      </c>
      <c r="SB62" s="3" t="s">
        <v>1643</v>
      </c>
      <c r="SC62" s="3" t="s">
        <v>1643</v>
      </c>
      <c r="SD62" s="3" t="s">
        <v>1643</v>
      </c>
      <c r="SE62" s="3" t="s">
        <v>1643</v>
      </c>
      <c r="SF62" s="3" t="s">
        <v>1643</v>
      </c>
      <c r="SG62" s="3" t="s">
        <v>1643</v>
      </c>
      <c r="SH62" s="3" t="s">
        <v>1643</v>
      </c>
      <c r="SI62" s="3" t="s">
        <v>1643</v>
      </c>
      <c r="SJ62" s="3" t="s">
        <v>1643</v>
      </c>
      <c r="SK62" s="3" t="s">
        <v>1643</v>
      </c>
      <c r="SL62" s="3" t="s">
        <v>1643</v>
      </c>
      <c r="SM62" s="3" t="s">
        <v>1643</v>
      </c>
      <c r="SN62" s="3" t="s">
        <v>1643</v>
      </c>
      <c r="SO62" s="3" t="s">
        <v>1643</v>
      </c>
      <c r="SP62" s="20" t="s">
        <v>1643</v>
      </c>
      <c r="SQ62" s="13" t="s">
        <v>1643</v>
      </c>
      <c r="SR62" s="3" t="s">
        <v>1643</v>
      </c>
      <c r="SS62" s="3" t="s">
        <v>1643</v>
      </c>
      <c r="ST62" s="3" t="s">
        <v>1643</v>
      </c>
      <c r="SU62" s="3" t="s">
        <v>1643</v>
      </c>
      <c r="SV62" s="3" t="s">
        <v>1643</v>
      </c>
      <c r="SW62" s="3" t="s">
        <v>1643</v>
      </c>
      <c r="SX62" s="20" t="s">
        <v>1643</v>
      </c>
      <c r="SY62" s="13" t="s">
        <v>1643</v>
      </c>
      <c r="SZ62" s="3" t="s">
        <v>1643</v>
      </c>
      <c r="TA62" s="3" t="s">
        <v>1643</v>
      </c>
      <c r="TB62" s="3" t="s">
        <v>1643</v>
      </c>
      <c r="TC62" s="3" t="s">
        <v>1643</v>
      </c>
      <c r="TD62" s="3" t="s">
        <v>1643</v>
      </c>
      <c r="TE62" s="20" t="s">
        <v>1643</v>
      </c>
      <c r="TF62" s="13" t="s">
        <v>1643</v>
      </c>
      <c r="TG62" s="3" t="s">
        <v>1643</v>
      </c>
      <c r="TH62" s="3" t="s">
        <v>1643</v>
      </c>
      <c r="TI62" s="3" t="s">
        <v>1643</v>
      </c>
      <c r="TJ62" s="3" t="s">
        <v>1643</v>
      </c>
      <c r="TK62" s="3" t="s">
        <v>1643</v>
      </c>
      <c r="TL62" s="3" t="s">
        <v>1643</v>
      </c>
      <c r="TM62" s="3" t="s">
        <v>1643</v>
      </c>
      <c r="TN62" s="3" t="s">
        <v>1643</v>
      </c>
      <c r="TO62" s="3" t="s">
        <v>1643</v>
      </c>
      <c r="TP62" s="3" t="s">
        <v>1643</v>
      </c>
      <c r="TQ62" s="20" t="s">
        <v>1643</v>
      </c>
      <c r="TR62" s="13" t="s">
        <v>110</v>
      </c>
      <c r="TS62" s="3" t="s">
        <v>1643</v>
      </c>
      <c r="TT62" s="5" t="s">
        <v>110</v>
      </c>
      <c r="TU62" s="13" t="s">
        <v>128</v>
      </c>
      <c r="TV62" s="3" t="s">
        <v>129</v>
      </c>
      <c r="TW62" s="3" t="s">
        <v>131</v>
      </c>
      <c r="TX62" s="3" t="s">
        <v>130</v>
      </c>
      <c r="TY62" s="3" t="s">
        <v>131</v>
      </c>
      <c r="TZ62" s="3" t="s">
        <v>131</v>
      </c>
      <c r="UA62" s="3" t="s">
        <v>127</v>
      </c>
      <c r="UB62" s="3" t="s">
        <v>127</v>
      </c>
      <c r="UC62" s="3" t="s">
        <v>127</v>
      </c>
      <c r="UD62" s="3" t="s">
        <v>128</v>
      </c>
      <c r="UE62" s="3" t="s">
        <v>131</v>
      </c>
      <c r="UF62" s="3" t="s">
        <v>127</v>
      </c>
      <c r="UG62" s="3" t="s">
        <v>132</v>
      </c>
      <c r="UH62" s="3" t="s">
        <v>132</v>
      </c>
      <c r="UI62" s="3" t="s">
        <v>131</v>
      </c>
      <c r="UJ62" s="5" t="s">
        <v>1643</v>
      </c>
      <c r="UK62" s="13" t="s">
        <v>196</v>
      </c>
      <c r="UL62" s="3" t="s">
        <v>198</v>
      </c>
      <c r="UM62" s="3" t="s">
        <v>200</v>
      </c>
      <c r="UN62" s="3" t="s">
        <v>201</v>
      </c>
      <c r="UO62" s="3" t="s">
        <v>1643</v>
      </c>
      <c r="UP62" s="3" t="s">
        <v>1643</v>
      </c>
      <c r="UQ62" s="3" t="s">
        <v>1643</v>
      </c>
      <c r="UR62" s="5" t="s">
        <v>1643</v>
      </c>
      <c r="US62" s="13" t="s">
        <v>231</v>
      </c>
      <c r="UT62" s="3" t="s">
        <v>232</v>
      </c>
      <c r="UU62" s="3" t="s">
        <v>233</v>
      </c>
      <c r="UV62" s="3" t="s">
        <v>234</v>
      </c>
      <c r="UW62" s="3" t="s">
        <v>235</v>
      </c>
      <c r="UX62" s="3" t="s">
        <v>1643</v>
      </c>
      <c r="UY62" s="3" t="s">
        <v>1643</v>
      </c>
      <c r="UZ62" s="5" t="s">
        <v>1643</v>
      </c>
      <c r="VA62" s="13" t="s">
        <v>127</v>
      </c>
      <c r="VB62" s="3" t="s">
        <v>127</v>
      </c>
      <c r="VC62" s="3" t="s">
        <v>132</v>
      </c>
      <c r="VD62" s="3" t="s">
        <v>132</v>
      </c>
      <c r="VE62" s="3" t="s">
        <v>131</v>
      </c>
      <c r="VF62" s="3" t="s">
        <v>131</v>
      </c>
      <c r="VG62" s="3" t="s">
        <v>132</v>
      </c>
      <c r="VH62" s="3" t="s">
        <v>129</v>
      </c>
      <c r="VI62" s="3" t="s">
        <v>131</v>
      </c>
      <c r="VJ62" s="3" t="s">
        <v>127</v>
      </c>
      <c r="VK62" s="3" t="s">
        <v>127</v>
      </c>
      <c r="VL62" s="3" t="s">
        <v>127</v>
      </c>
      <c r="VM62" s="3" t="s">
        <v>127</v>
      </c>
      <c r="VN62" s="3" t="s">
        <v>127</v>
      </c>
      <c r="VO62" s="3" t="s">
        <v>127</v>
      </c>
      <c r="VP62" s="3" t="s">
        <v>132</v>
      </c>
      <c r="VQ62" s="3" t="s">
        <v>129</v>
      </c>
      <c r="VR62" s="3" t="s">
        <v>131</v>
      </c>
      <c r="VS62" s="3" t="s">
        <v>131</v>
      </c>
      <c r="VT62" s="3" t="s">
        <v>132</v>
      </c>
      <c r="VU62" s="3" t="s">
        <v>132</v>
      </c>
      <c r="VV62" s="3" t="s">
        <v>132</v>
      </c>
      <c r="VW62" s="3" t="s">
        <v>131</v>
      </c>
      <c r="VX62" s="3" t="s">
        <v>131</v>
      </c>
      <c r="VY62" s="3" t="s">
        <v>131</v>
      </c>
      <c r="VZ62" s="3" t="s">
        <v>131</v>
      </c>
      <c r="WA62" s="3" t="s">
        <v>132</v>
      </c>
      <c r="WB62" s="3" t="s">
        <v>129</v>
      </c>
      <c r="WC62" s="3" t="s">
        <v>129</v>
      </c>
      <c r="WD62" s="3" t="s">
        <v>131</v>
      </c>
      <c r="WE62" s="3" t="s">
        <v>131</v>
      </c>
      <c r="WF62" s="3" t="s">
        <v>129</v>
      </c>
      <c r="WG62" s="3" t="s">
        <v>129</v>
      </c>
      <c r="WH62" s="3" t="s">
        <v>129</v>
      </c>
      <c r="WI62" s="3" t="s">
        <v>130</v>
      </c>
      <c r="WJ62" s="3" t="s">
        <v>129</v>
      </c>
      <c r="WK62" s="3" t="s">
        <v>131</v>
      </c>
      <c r="WL62" s="3" t="s">
        <v>132</v>
      </c>
      <c r="WM62" s="3" t="s">
        <v>132</v>
      </c>
      <c r="WN62" s="3" t="s">
        <v>132</v>
      </c>
      <c r="WO62" s="3" t="s">
        <v>131</v>
      </c>
      <c r="WP62" s="3" t="s">
        <v>131</v>
      </c>
      <c r="WQ62" s="3" t="s">
        <v>131</v>
      </c>
      <c r="WR62" s="3" t="s">
        <v>129</v>
      </c>
      <c r="WS62" s="3" t="s">
        <v>129</v>
      </c>
      <c r="WT62" s="3" t="s">
        <v>129</v>
      </c>
      <c r="WU62" s="3" t="s">
        <v>132</v>
      </c>
      <c r="WV62" s="3" t="s">
        <v>127</v>
      </c>
      <c r="WW62" s="3" t="s">
        <v>127</v>
      </c>
      <c r="WX62" s="3" t="s">
        <v>127</v>
      </c>
      <c r="WY62" s="3" t="s">
        <v>127</v>
      </c>
      <c r="WZ62" s="3" t="s">
        <v>127</v>
      </c>
      <c r="XA62" s="3" t="s">
        <v>131</v>
      </c>
      <c r="XB62" s="3" t="s">
        <v>131</v>
      </c>
      <c r="XC62" s="3" t="s">
        <v>130</v>
      </c>
      <c r="XD62" s="3" t="s">
        <v>130</v>
      </c>
      <c r="XE62" s="3" t="s">
        <v>130</v>
      </c>
      <c r="XF62" s="3" t="s">
        <v>128</v>
      </c>
      <c r="XG62" s="3" t="s">
        <v>127</v>
      </c>
      <c r="XH62" s="3" t="s">
        <v>127</v>
      </c>
      <c r="XI62" s="3" t="s">
        <v>130</v>
      </c>
      <c r="XJ62" s="3" t="s">
        <v>127</v>
      </c>
      <c r="XK62" s="3" t="s">
        <v>127</v>
      </c>
      <c r="XL62" s="3" t="s">
        <v>127</v>
      </c>
      <c r="XM62" s="5" t="s">
        <v>1643</v>
      </c>
      <c r="XN62" s="13" t="s">
        <v>353</v>
      </c>
      <c r="XO62" s="3" t="s">
        <v>1643</v>
      </c>
      <c r="XP62" s="3" t="s">
        <v>1643</v>
      </c>
      <c r="XQ62" s="3" t="s">
        <v>1643</v>
      </c>
      <c r="XR62" s="3" t="s">
        <v>1643</v>
      </c>
      <c r="XS62" s="3" t="s">
        <v>111</v>
      </c>
      <c r="XT62" s="5" t="s">
        <v>1643</v>
      </c>
      <c r="XU62" s="13" t="s">
        <v>110</v>
      </c>
      <c r="XV62" s="3" t="s">
        <v>111</v>
      </c>
      <c r="XW62" s="3" t="s">
        <v>1643</v>
      </c>
      <c r="XX62" s="3" t="s">
        <v>111</v>
      </c>
      <c r="XY62" s="3" t="s">
        <v>1643</v>
      </c>
      <c r="XZ62" s="3" t="s">
        <v>1643</v>
      </c>
      <c r="YA62" s="3" t="s">
        <v>110</v>
      </c>
      <c r="YB62" s="3" t="s">
        <v>111</v>
      </c>
      <c r="YC62" s="3" t="s">
        <v>1643</v>
      </c>
      <c r="YD62" s="3" t="s">
        <v>111</v>
      </c>
      <c r="YE62" s="3" t="s">
        <v>1643</v>
      </c>
      <c r="YF62" s="3" t="s">
        <v>1643</v>
      </c>
      <c r="YG62" s="3" t="s">
        <v>1643</v>
      </c>
      <c r="YH62" s="3" t="s">
        <v>111</v>
      </c>
      <c r="YI62" s="3" t="s">
        <v>1643</v>
      </c>
      <c r="YJ62" s="3" t="s">
        <v>1643</v>
      </c>
      <c r="YK62" s="3" t="s">
        <v>111</v>
      </c>
      <c r="YL62" s="3" t="s">
        <v>1643</v>
      </c>
      <c r="YM62" s="3" t="s">
        <v>1643</v>
      </c>
      <c r="YN62" s="3" t="s">
        <v>111</v>
      </c>
      <c r="YO62" s="3" t="s">
        <v>1643</v>
      </c>
      <c r="YP62" s="3" t="s">
        <v>1643</v>
      </c>
      <c r="YQ62" s="3" t="s">
        <v>111</v>
      </c>
      <c r="YR62" s="3" t="s">
        <v>1643</v>
      </c>
      <c r="YS62" s="3" t="s">
        <v>1643</v>
      </c>
      <c r="YT62" s="3" t="s">
        <v>110</v>
      </c>
      <c r="YU62" s="3" t="s">
        <v>111</v>
      </c>
      <c r="YV62" s="3" t="s">
        <v>1643</v>
      </c>
      <c r="YW62" s="3" t="s">
        <v>111</v>
      </c>
      <c r="YX62" s="3" t="s">
        <v>1643</v>
      </c>
      <c r="YY62" s="3" t="s">
        <v>1643</v>
      </c>
      <c r="YZ62" s="3" t="s">
        <v>1643</v>
      </c>
      <c r="ZA62" s="3" t="s">
        <v>245</v>
      </c>
      <c r="ZB62" s="3" t="s">
        <v>1643</v>
      </c>
      <c r="ZC62" s="3" t="s">
        <v>1643</v>
      </c>
      <c r="ZD62" s="5" t="s">
        <v>1643</v>
      </c>
      <c r="ZE62" s="13" t="s">
        <v>447</v>
      </c>
      <c r="ZF62" s="3" t="s">
        <v>452</v>
      </c>
      <c r="ZG62" s="3" t="s">
        <v>1782</v>
      </c>
      <c r="ZH62" s="18" t="s">
        <v>110</v>
      </c>
      <c r="ZI62" s="13" t="s">
        <v>483</v>
      </c>
      <c r="ZJ62" s="3" t="s">
        <v>484</v>
      </c>
      <c r="ZK62" s="3" t="s">
        <v>486</v>
      </c>
      <c r="ZL62" s="3" t="s">
        <v>1643</v>
      </c>
      <c r="ZM62" s="3" t="s">
        <v>1643</v>
      </c>
      <c r="ZN62" s="3" t="s">
        <v>1643</v>
      </c>
      <c r="ZO62" s="3" t="s">
        <v>1643</v>
      </c>
      <c r="ZP62" s="3" t="s">
        <v>1643</v>
      </c>
      <c r="ZQ62" s="3" t="s">
        <v>1643</v>
      </c>
      <c r="ZR62" s="5" t="s">
        <v>1643</v>
      </c>
      <c r="ZS62" s="13" t="s">
        <v>110</v>
      </c>
      <c r="ZT62" s="3" t="s">
        <v>111</v>
      </c>
      <c r="ZU62" s="3" t="s">
        <v>110</v>
      </c>
      <c r="ZV62" s="3" t="s">
        <v>111</v>
      </c>
      <c r="ZW62" s="3" t="s">
        <v>111</v>
      </c>
      <c r="ZX62" s="3" t="s">
        <v>1643</v>
      </c>
      <c r="ZY62" s="3" t="s">
        <v>1643</v>
      </c>
      <c r="ZZ62" s="3" t="s">
        <v>1643</v>
      </c>
      <c r="AAA62" s="5" t="s">
        <v>1643</v>
      </c>
      <c r="AAB62" s="13" t="s">
        <v>245</v>
      </c>
      <c r="AAC62" s="5" t="s">
        <v>1643</v>
      </c>
      <c r="AAD62" s="13" t="s">
        <v>520</v>
      </c>
      <c r="AAE62" s="3" t="s">
        <v>110</v>
      </c>
      <c r="AAF62" s="3" t="s">
        <v>110</v>
      </c>
      <c r="AAG62" s="3" t="s">
        <v>111</v>
      </c>
      <c r="AAH62" s="3" t="s">
        <v>111</v>
      </c>
      <c r="AAI62" s="3" t="s">
        <v>111</v>
      </c>
      <c r="AAJ62" s="5" t="s">
        <v>110</v>
      </c>
      <c r="AAK62" s="13" t="s">
        <v>111</v>
      </c>
      <c r="AAL62" s="13" t="s">
        <v>1643</v>
      </c>
      <c r="AAM62" s="3" t="s">
        <v>1643</v>
      </c>
      <c r="AAN62" s="3" t="s">
        <v>1643</v>
      </c>
      <c r="AAO62" s="3" t="s">
        <v>1643</v>
      </c>
      <c r="AAP62" s="3" t="s">
        <v>1643</v>
      </c>
      <c r="AAQ62" s="20"/>
      <c r="AAR62" s="5" t="s">
        <v>1643</v>
      </c>
      <c r="AAS62" s="13" t="s">
        <v>1643</v>
      </c>
      <c r="AAT62" s="3" t="s">
        <v>1643</v>
      </c>
      <c r="AAU62" s="3" t="s">
        <v>1643</v>
      </c>
      <c r="AAV62" s="3" t="s">
        <v>1643</v>
      </c>
      <c r="AAW62" s="3" t="s">
        <v>1643</v>
      </c>
      <c r="AAX62" s="3" t="s">
        <v>1643</v>
      </c>
      <c r="AAY62" s="5" t="s">
        <v>1643</v>
      </c>
      <c r="AAZ62" s="13" t="s">
        <v>1643</v>
      </c>
      <c r="ABA62" s="3" t="s">
        <v>1643</v>
      </c>
      <c r="ABB62" s="3" t="s">
        <v>1643</v>
      </c>
      <c r="ABC62" s="3" t="s">
        <v>1643</v>
      </c>
      <c r="ABD62" s="3" t="s">
        <v>1643</v>
      </c>
      <c r="ABE62" s="3" t="s">
        <v>1643</v>
      </c>
      <c r="ABF62" s="5" t="s">
        <v>1643</v>
      </c>
      <c r="ABG62" s="13" t="s">
        <v>1643</v>
      </c>
      <c r="ABH62" s="3" t="s">
        <v>1643</v>
      </c>
      <c r="ABI62" s="3" t="s">
        <v>1643</v>
      </c>
      <c r="ABJ62" s="3" t="s">
        <v>1643</v>
      </c>
      <c r="ABK62" s="3" t="s">
        <v>1643</v>
      </c>
      <c r="ABL62" s="3" t="s">
        <v>1643</v>
      </c>
      <c r="ABM62" s="5" t="s">
        <v>1643</v>
      </c>
      <c r="ABN62" s="13" t="s">
        <v>1643</v>
      </c>
      <c r="ABO62" s="3" t="s">
        <v>1643</v>
      </c>
      <c r="ABP62" s="3" t="s">
        <v>1643</v>
      </c>
      <c r="ABQ62" s="3" t="s">
        <v>1643</v>
      </c>
      <c r="ABR62" s="3" t="s">
        <v>1643</v>
      </c>
      <c r="ABS62" s="3" t="s">
        <v>1643</v>
      </c>
      <c r="ABT62" s="3" t="s">
        <v>1643</v>
      </c>
      <c r="ABU62" s="3" t="s">
        <v>1643</v>
      </c>
      <c r="ABV62" s="5" t="s">
        <v>1643</v>
      </c>
      <c r="ABW62" s="13" t="s">
        <v>111</v>
      </c>
      <c r="ABX62" s="3" t="s">
        <v>1643</v>
      </c>
      <c r="ABY62" s="3" t="s">
        <v>1643</v>
      </c>
      <c r="ABZ62" s="3" t="s">
        <v>1643</v>
      </c>
      <c r="ACA62" s="3" t="s">
        <v>1643</v>
      </c>
      <c r="ACB62" s="5" t="s">
        <v>1643</v>
      </c>
      <c r="ACC62" s="13" t="s">
        <v>1643</v>
      </c>
      <c r="ACD62" s="3" t="s">
        <v>1643</v>
      </c>
      <c r="ACE62" s="3" t="s">
        <v>1643</v>
      </c>
      <c r="ACF62" s="3" t="s">
        <v>1643</v>
      </c>
      <c r="ACG62" s="5"/>
      <c r="ACH62" s="13" t="s">
        <v>1643</v>
      </c>
      <c r="ACI62" s="3" t="s">
        <v>1643</v>
      </c>
      <c r="ACJ62" s="3" t="s">
        <v>1643</v>
      </c>
      <c r="ACK62" s="3" t="s">
        <v>1643</v>
      </c>
      <c r="ACL62" s="5" t="s">
        <v>1643</v>
      </c>
      <c r="ACM62" s="13" t="s">
        <v>1643</v>
      </c>
      <c r="ACN62" s="3" t="s">
        <v>1643</v>
      </c>
      <c r="ACO62" s="3" t="s">
        <v>1643</v>
      </c>
      <c r="ACP62" s="3" t="s">
        <v>1643</v>
      </c>
      <c r="ACQ62" s="3" t="s">
        <v>1643</v>
      </c>
      <c r="ACR62" s="3" t="s">
        <v>1643</v>
      </c>
      <c r="ACS62" s="3" t="s">
        <v>1643</v>
      </c>
      <c r="ACT62" s="3" t="s">
        <v>1643</v>
      </c>
      <c r="ACU62" s="20" t="s">
        <v>1643</v>
      </c>
      <c r="ACV62" s="13" t="s">
        <v>110</v>
      </c>
      <c r="ACW62" s="3" t="s">
        <v>546</v>
      </c>
      <c r="ACX62" s="3" t="s">
        <v>1643</v>
      </c>
      <c r="ACY62" s="3" t="s">
        <v>1643</v>
      </c>
      <c r="ACZ62" s="3" t="s">
        <v>1643</v>
      </c>
      <c r="ADA62" s="5" t="s">
        <v>545</v>
      </c>
      <c r="ADB62" s="13" t="s">
        <v>578</v>
      </c>
      <c r="ADC62" s="8" t="s">
        <v>1643</v>
      </c>
      <c r="ADD62" s="3" t="s">
        <v>1643</v>
      </c>
      <c r="ADE62" s="3" t="s">
        <v>1643</v>
      </c>
      <c r="ADF62" s="5" t="s">
        <v>545</v>
      </c>
      <c r="ADG62" s="13" t="s">
        <v>1643</v>
      </c>
      <c r="ADH62" s="8" t="s">
        <v>1643</v>
      </c>
      <c r="ADI62" s="3" t="s">
        <v>1643</v>
      </c>
      <c r="ADJ62" s="3" t="s">
        <v>1643</v>
      </c>
      <c r="ADK62" s="5" t="s">
        <v>1643</v>
      </c>
      <c r="ADL62" s="13" t="s">
        <v>1643</v>
      </c>
      <c r="ADM62" s="8" t="s">
        <v>1643</v>
      </c>
      <c r="ADN62" s="3" t="s">
        <v>1643</v>
      </c>
      <c r="ADO62" s="3" t="s">
        <v>1643</v>
      </c>
      <c r="ADP62" s="5" t="s">
        <v>1643</v>
      </c>
      <c r="ADQ62" s="13" t="s">
        <v>136</v>
      </c>
      <c r="ADR62" s="3" t="s">
        <v>557</v>
      </c>
      <c r="ADS62" s="3" t="s">
        <v>140</v>
      </c>
      <c r="ADT62" s="3" t="s">
        <v>144</v>
      </c>
      <c r="ADU62" s="3" t="s">
        <v>156</v>
      </c>
      <c r="ADV62" s="3" t="s">
        <v>1643</v>
      </c>
      <c r="ADW62" s="3" t="s">
        <v>1643</v>
      </c>
      <c r="ADX62" s="3" t="s">
        <v>1643</v>
      </c>
      <c r="ADY62" s="5" t="s">
        <v>1643</v>
      </c>
      <c r="ADZ62" s="13" t="s">
        <v>1643</v>
      </c>
      <c r="AEA62" s="3" t="s">
        <v>1643</v>
      </c>
      <c r="AEB62" s="3" t="s">
        <v>1643</v>
      </c>
      <c r="AEC62" s="3" t="s">
        <v>1643</v>
      </c>
      <c r="AED62" s="3" t="s">
        <v>1643</v>
      </c>
      <c r="AEE62" s="3" t="s">
        <v>1643</v>
      </c>
      <c r="AEF62" s="5" t="s">
        <v>597</v>
      </c>
      <c r="AEG62" s="13" t="s">
        <v>110</v>
      </c>
      <c r="AEH62" s="3" t="s">
        <v>1783</v>
      </c>
      <c r="AEI62" s="3" t="s">
        <v>111</v>
      </c>
      <c r="AEJ62" s="3" t="s">
        <v>1643</v>
      </c>
      <c r="AEK62" s="5" t="s">
        <v>1643</v>
      </c>
      <c r="AEL62" s="18" t="s">
        <v>1784</v>
      </c>
    </row>
    <row r="63" spans="1:818" ht="58" x14ac:dyDescent="0.35">
      <c r="A63" s="1">
        <v>45665.334756944445</v>
      </c>
      <c r="B63" s="2">
        <v>45665.341921296298</v>
      </c>
      <c r="C63" s="4">
        <v>6</v>
      </c>
      <c r="D63" s="4">
        <v>618</v>
      </c>
      <c r="E63" s="3" t="s">
        <v>1677</v>
      </c>
      <c r="F63" s="2">
        <v>45672.341940590275</v>
      </c>
      <c r="G63" s="3" t="s">
        <v>1785</v>
      </c>
      <c r="H63" s="4">
        <v>0.5</v>
      </c>
      <c r="I63" s="3" t="s">
        <v>1642</v>
      </c>
      <c r="J63" s="3" t="s">
        <v>1642</v>
      </c>
      <c r="K63" s="3" t="s">
        <v>1642</v>
      </c>
      <c r="L63" s="3" t="s">
        <v>1642</v>
      </c>
      <c r="M63" s="3" t="s">
        <v>1642</v>
      </c>
      <c r="N63" s="3" t="s">
        <v>1642</v>
      </c>
      <c r="O63" s="3" t="s">
        <v>110</v>
      </c>
      <c r="P63" s="3" t="s">
        <v>1643</v>
      </c>
      <c r="Q63" s="3" t="s">
        <v>1643</v>
      </c>
      <c r="R63" s="20" t="s">
        <v>110</v>
      </c>
      <c r="S63" s="127">
        <v>13</v>
      </c>
      <c r="T63" s="124"/>
      <c r="U63" s="3"/>
      <c r="V63" s="3" t="s">
        <v>20</v>
      </c>
      <c r="W63" s="3" t="s">
        <v>110</v>
      </c>
      <c r="X63" s="3" t="s">
        <v>47</v>
      </c>
      <c r="Y63" s="3" t="s">
        <v>92</v>
      </c>
      <c r="Z63" s="3" t="s">
        <v>10</v>
      </c>
      <c r="AA63" s="405">
        <v>453</v>
      </c>
      <c r="AB63" s="3" t="s">
        <v>25</v>
      </c>
      <c r="AC63" s="3" t="s">
        <v>111</v>
      </c>
      <c r="AD63" s="3" t="s">
        <v>111</v>
      </c>
      <c r="AE63" s="13" t="s">
        <v>1643</v>
      </c>
      <c r="AF63" s="20" t="s">
        <v>1643</v>
      </c>
      <c r="AG63" s="18" t="s">
        <v>111</v>
      </c>
      <c r="AH63" s="13"/>
      <c r="AI63" s="31"/>
      <c r="AJ63" s="13" t="s">
        <v>1643</v>
      </c>
      <c r="AK63" s="3" t="s">
        <v>1643</v>
      </c>
      <c r="AL63" s="3" t="s">
        <v>1643</v>
      </c>
      <c r="AM63" s="3" t="s">
        <v>1643</v>
      </c>
      <c r="AN63" s="3" t="s">
        <v>1643</v>
      </c>
      <c r="AO63" s="3" t="s">
        <v>1643</v>
      </c>
      <c r="AP63" s="3" t="s">
        <v>1643</v>
      </c>
      <c r="AQ63" s="3" t="s">
        <v>1643</v>
      </c>
      <c r="AR63" s="3" t="s">
        <v>1643</v>
      </c>
      <c r="AS63" s="3" t="s">
        <v>1643</v>
      </c>
      <c r="AT63" s="3" t="s">
        <v>1643</v>
      </c>
      <c r="AU63" s="3" t="s">
        <v>1643</v>
      </c>
      <c r="AV63" s="3" t="s">
        <v>1643</v>
      </c>
      <c r="AW63" s="3" t="s">
        <v>1643</v>
      </c>
      <c r="AX63" s="3" t="s">
        <v>1643</v>
      </c>
      <c r="AY63" s="3" t="s">
        <v>1643</v>
      </c>
      <c r="AZ63" s="3" t="s">
        <v>1643</v>
      </c>
      <c r="BA63" s="3" t="s">
        <v>1643</v>
      </c>
      <c r="BB63" s="3" t="s">
        <v>1643</v>
      </c>
      <c r="BC63" s="3" t="s">
        <v>1643</v>
      </c>
      <c r="BD63" s="3" t="s">
        <v>1643</v>
      </c>
      <c r="BE63" s="3" t="s">
        <v>1643</v>
      </c>
      <c r="BF63" s="3" t="s">
        <v>1643</v>
      </c>
      <c r="BG63" s="3" t="s">
        <v>1643</v>
      </c>
      <c r="BH63" s="3" t="s">
        <v>1643</v>
      </c>
      <c r="BI63" s="3" t="s">
        <v>1643</v>
      </c>
      <c r="BJ63" s="3" t="s">
        <v>1643</v>
      </c>
      <c r="BK63" s="3" t="s">
        <v>1643</v>
      </c>
      <c r="BL63" s="3" t="s">
        <v>1643</v>
      </c>
      <c r="BM63" s="3" t="s">
        <v>1643</v>
      </c>
      <c r="BN63" s="3" t="s">
        <v>1643</v>
      </c>
      <c r="BO63" s="3" t="s">
        <v>1643</v>
      </c>
      <c r="BP63" s="3" t="s">
        <v>1643</v>
      </c>
      <c r="BQ63" s="3" t="s">
        <v>1643</v>
      </c>
      <c r="BR63" s="3" t="s">
        <v>1643</v>
      </c>
      <c r="BS63" s="3" t="s">
        <v>1643</v>
      </c>
      <c r="BT63" s="3" t="s">
        <v>1643</v>
      </c>
      <c r="BU63" s="3" t="s">
        <v>1643</v>
      </c>
      <c r="BV63" s="3" t="s">
        <v>1643</v>
      </c>
      <c r="BW63" s="3" t="s">
        <v>1643</v>
      </c>
      <c r="BX63" s="3" t="s">
        <v>1643</v>
      </c>
      <c r="BY63" s="3" t="s">
        <v>1643</v>
      </c>
      <c r="BZ63" s="20" t="s">
        <v>1643</v>
      </c>
      <c r="CA63" s="8" t="s">
        <v>1643</v>
      </c>
      <c r="CB63" s="3" t="s">
        <v>1643</v>
      </c>
      <c r="CC63" s="3" t="s">
        <v>1643</v>
      </c>
      <c r="CD63" s="3" t="s">
        <v>1643</v>
      </c>
      <c r="CE63" s="3" t="s">
        <v>1643</v>
      </c>
      <c r="CF63" s="3" t="s">
        <v>1643</v>
      </c>
      <c r="CG63" s="3" t="s">
        <v>1643</v>
      </c>
      <c r="CH63" s="3" t="s">
        <v>1643</v>
      </c>
      <c r="CI63" s="3" t="s">
        <v>1643</v>
      </c>
      <c r="CJ63" s="3" t="s">
        <v>1643</v>
      </c>
      <c r="CK63" s="3" t="s">
        <v>1643</v>
      </c>
      <c r="CL63" s="3" t="s">
        <v>1643</v>
      </c>
      <c r="CM63" s="3" t="s">
        <v>1643</v>
      </c>
      <c r="CN63" s="3" t="s">
        <v>1643</v>
      </c>
      <c r="CO63" s="3" t="s">
        <v>1643</v>
      </c>
      <c r="CP63" s="5" t="s">
        <v>1643</v>
      </c>
      <c r="CQ63" s="13" t="s">
        <v>1643</v>
      </c>
      <c r="CR63" s="3" t="s">
        <v>1643</v>
      </c>
      <c r="CS63" s="3" t="s">
        <v>1643</v>
      </c>
      <c r="CT63" s="3" t="s">
        <v>1643</v>
      </c>
      <c r="CU63" s="3" t="s">
        <v>1643</v>
      </c>
      <c r="CV63" s="3" t="s">
        <v>1643</v>
      </c>
      <c r="CW63" s="3" t="s">
        <v>1643</v>
      </c>
      <c r="CX63" s="5" t="s">
        <v>1643</v>
      </c>
      <c r="CY63" s="13" t="s">
        <v>1643</v>
      </c>
      <c r="CZ63" s="3" t="s">
        <v>1643</v>
      </c>
      <c r="DA63" s="3" t="s">
        <v>1643</v>
      </c>
      <c r="DB63" s="3" t="s">
        <v>1643</v>
      </c>
      <c r="DC63" s="3" t="s">
        <v>1643</v>
      </c>
      <c r="DD63" s="3" t="s">
        <v>1643</v>
      </c>
      <c r="DE63" s="3" t="s">
        <v>1643</v>
      </c>
      <c r="DF63" s="5" t="s">
        <v>1643</v>
      </c>
      <c r="DG63" s="13" t="s">
        <v>1643</v>
      </c>
      <c r="DH63" s="3" t="s">
        <v>1643</v>
      </c>
      <c r="DI63" s="3" t="s">
        <v>1643</v>
      </c>
      <c r="DJ63" s="5" t="s">
        <v>1643</v>
      </c>
      <c r="DK63" s="13" t="s">
        <v>1643</v>
      </c>
      <c r="DL63" s="3" t="s">
        <v>1643</v>
      </c>
      <c r="DM63" s="3" t="s">
        <v>1643</v>
      </c>
      <c r="DN63" s="5" t="s">
        <v>1643</v>
      </c>
      <c r="DO63" s="13" t="s">
        <v>1643</v>
      </c>
      <c r="DP63" s="5" t="s">
        <v>1643</v>
      </c>
      <c r="DQ63" s="13" t="s">
        <v>1643</v>
      </c>
      <c r="DR63" s="3" t="s">
        <v>1643</v>
      </c>
      <c r="DS63" s="3" t="s">
        <v>1643</v>
      </c>
      <c r="DT63" s="5" t="s">
        <v>1643</v>
      </c>
      <c r="DU63" s="13" t="s">
        <v>1643</v>
      </c>
      <c r="DV63" s="3" t="s">
        <v>1643</v>
      </c>
      <c r="DW63" s="3" t="s">
        <v>1643</v>
      </c>
      <c r="DX63" s="3" t="s">
        <v>1643</v>
      </c>
      <c r="DY63" s="5" t="s">
        <v>1643</v>
      </c>
      <c r="DZ63" s="13" t="s">
        <v>1643</v>
      </c>
      <c r="EA63" s="3" t="s">
        <v>1643</v>
      </c>
      <c r="EB63" s="3" t="s">
        <v>1643</v>
      </c>
      <c r="EC63" s="3" t="s">
        <v>1643</v>
      </c>
      <c r="ED63" s="3" t="s">
        <v>1643</v>
      </c>
      <c r="EE63" s="3" t="s">
        <v>1643</v>
      </c>
      <c r="EF63" s="5" t="s">
        <v>1643</v>
      </c>
      <c r="EG63" s="13" t="s">
        <v>1643</v>
      </c>
      <c r="EH63" s="3" t="s">
        <v>1643</v>
      </c>
      <c r="EI63" s="3" t="s">
        <v>1643</v>
      </c>
      <c r="EJ63" s="3" t="s">
        <v>1643</v>
      </c>
      <c r="EK63" s="3" t="s">
        <v>1643</v>
      </c>
      <c r="EL63" s="20" t="s">
        <v>1643</v>
      </c>
      <c r="EM63" s="13" t="s">
        <v>1643</v>
      </c>
      <c r="EN63" s="3" t="s">
        <v>1643</v>
      </c>
      <c r="EO63" s="3" t="s">
        <v>1643</v>
      </c>
      <c r="EP63" s="3" t="s">
        <v>1643</v>
      </c>
      <c r="EQ63" s="3" t="s">
        <v>1643</v>
      </c>
      <c r="ER63" s="3" t="s">
        <v>1643</v>
      </c>
      <c r="ES63" s="3" t="s">
        <v>1643</v>
      </c>
      <c r="ET63" s="3" t="s">
        <v>1643</v>
      </c>
      <c r="EU63" s="3" t="s">
        <v>1643</v>
      </c>
      <c r="EV63" s="3" t="s">
        <v>1643</v>
      </c>
      <c r="EW63" s="3" t="s">
        <v>1643</v>
      </c>
      <c r="EX63" s="3" t="s">
        <v>1643</v>
      </c>
      <c r="EY63" s="3" t="s">
        <v>1643</v>
      </c>
      <c r="EZ63" s="5" t="s">
        <v>1643</v>
      </c>
      <c r="FA63" s="8" t="s">
        <v>1643</v>
      </c>
      <c r="FB63" s="3" t="s">
        <v>1643</v>
      </c>
      <c r="FC63" s="3" t="s">
        <v>1643</v>
      </c>
      <c r="FD63" s="3" t="s">
        <v>1643</v>
      </c>
      <c r="FE63" s="3" t="s">
        <v>1643</v>
      </c>
      <c r="FF63" s="3" t="s">
        <v>1643</v>
      </c>
      <c r="FG63" s="3" t="s">
        <v>1643</v>
      </c>
      <c r="FH63" s="3" t="s">
        <v>1643</v>
      </c>
      <c r="FI63" s="5" t="s">
        <v>1643</v>
      </c>
      <c r="FJ63" s="8" t="s">
        <v>1643</v>
      </c>
      <c r="FK63" s="3" t="s">
        <v>1643</v>
      </c>
      <c r="FL63" s="3" t="s">
        <v>1643</v>
      </c>
      <c r="FM63" s="5" t="s">
        <v>1643</v>
      </c>
      <c r="FN63" s="8" t="s">
        <v>1643</v>
      </c>
      <c r="FO63" s="3" t="s">
        <v>1643</v>
      </c>
      <c r="FP63" s="3" t="s">
        <v>1643</v>
      </c>
      <c r="FQ63" s="5" t="s">
        <v>1643</v>
      </c>
      <c r="FR63" s="16" t="s">
        <v>1643</v>
      </c>
      <c r="FS63" s="13" t="s">
        <v>1643</v>
      </c>
      <c r="FT63" s="3" t="s">
        <v>1643</v>
      </c>
      <c r="FU63" s="3" t="s">
        <v>1643</v>
      </c>
      <c r="FV63" s="3" t="s">
        <v>1643</v>
      </c>
      <c r="FW63" s="20" t="s">
        <v>1643</v>
      </c>
      <c r="FX63" s="13" t="s">
        <v>1643</v>
      </c>
      <c r="FY63" s="3" t="s">
        <v>1643</v>
      </c>
      <c r="FZ63" s="3" t="s">
        <v>1643</v>
      </c>
      <c r="GA63" s="3" t="s">
        <v>1643</v>
      </c>
      <c r="GB63" s="3" t="s">
        <v>1643</v>
      </c>
      <c r="GC63" s="3" t="s">
        <v>1643</v>
      </c>
      <c r="GD63" s="3" t="s">
        <v>1643</v>
      </c>
      <c r="GE63" s="3" t="s">
        <v>1643</v>
      </c>
      <c r="GF63" s="3" t="s">
        <v>1643</v>
      </c>
      <c r="GG63" s="3" t="s">
        <v>1643</v>
      </c>
      <c r="GH63" s="20" t="s">
        <v>1643</v>
      </c>
      <c r="GI63" s="18" t="s">
        <v>1643</v>
      </c>
      <c r="GJ63" s="8" t="s">
        <v>1643</v>
      </c>
      <c r="GK63" s="3" t="s">
        <v>1643</v>
      </c>
      <c r="GL63" s="3" t="s">
        <v>1643</v>
      </c>
      <c r="GM63" s="3" t="s">
        <v>1643</v>
      </c>
      <c r="GN63" s="3" t="s">
        <v>1643</v>
      </c>
      <c r="GO63" s="3" t="s">
        <v>1643</v>
      </c>
      <c r="GP63" s="3" t="s">
        <v>1643</v>
      </c>
      <c r="GQ63" s="3" t="s">
        <v>1643</v>
      </c>
      <c r="GR63" s="3" t="s">
        <v>1643</v>
      </c>
      <c r="GS63" s="20" t="s">
        <v>1643</v>
      </c>
      <c r="GT63" s="13" t="s">
        <v>1643</v>
      </c>
      <c r="GU63" s="3" t="s">
        <v>1643</v>
      </c>
      <c r="GV63" s="3" t="s">
        <v>1643</v>
      </c>
      <c r="GW63" s="3" t="s">
        <v>1643</v>
      </c>
      <c r="GX63" s="3" t="s">
        <v>1643</v>
      </c>
      <c r="GY63" s="3" t="s">
        <v>1643</v>
      </c>
      <c r="GZ63" s="3" t="s">
        <v>1643</v>
      </c>
      <c r="HA63" s="3" t="s">
        <v>1643</v>
      </c>
      <c r="HB63" s="3" t="s">
        <v>1643</v>
      </c>
      <c r="HC63" s="3" t="s">
        <v>1643</v>
      </c>
      <c r="HD63" s="3" t="s">
        <v>1643</v>
      </c>
      <c r="HE63" s="3" t="s">
        <v>1643</v>
      </c>
      <c r="HF63" s="3" t="s">
        <v>1643</v>
      </c>
      <c r="HG63" s="3" t="s">
        <v>1643</v>
      </c>
      <c r="HH63" s="3" t="s">
        <v>1643</v>
      </c>
      <c r="HI63" s="5" t="s">
        <v>1643</v>
      </c>
      <c r="HJ63" s="13" t="s">
        <v>1643</v>
      </c>
      <c r="HK63" s="3" t="s">
        <v>1643</v>
      </c>
      <c r="HL63" s="3" t="s">
        <v>1643</v>
      </c>
      <c r="HM63" s="3" t="s">
        <v>1643</v>
      </c>
      <c r="HN63" s="3" t="s">
        <v>1643</v>
      </c>
      <c r="HO63" s="3" t="s">
        <v>1643</v>
      </c>
      <c r="HP63" s="3" t="s">
        <v>1643</v>
      </c>
      <c r="HQ63" s="5" t="s">
        <v>1643</v>
      </c>
      <c r="HR63" s="13" t="s">
        <v>1643</v>
      </c>
      <c r="HS63" s="3" t="s">
        <v>1643</v>
      </c>
      <c r="HT63" s="3" t="s">
        <v>1643</v>
      </c>
      <c r="HU63" s="3" t="s">
        <v>1643</v>
      </c>
      <c r="HV63" s="3" t="s">
        <v>1643</v>
      </c>
      <c r="HW63" s="3" t="s">
        <v>1643</v>
      </c>
      <c r="HX63" s="3" t="s">
        <v>1643</v>
      </c>
      <c r="HY63" s="3" t="s">
        <v>1643</v>
      </c>
      <c r="HZ63" s="3" t="s">
        <v>1643</v>
      </c>
      <c r="IA63" s="3" t="s">
        <v>1643</v>
      </c>
      <c r="IB63" s="5" t="s">
        <v>1643</v>
      </c>
      <c r="IC63" s="13" t="s">
        <v>1643</v>
      </c>
      <c r="ID63" s="3" t="s">
        <v>1643</v>
      </c>
      <c r="IE63" s="3" t="s">
        <v>1643</v>
      </c>
      <c r="IF63" s="3" t="s">
        <v>1643</v>
      </c>
      <c r="IG63" s="3" t="s">
        <v>1643</v>
      </c>
      <c r="IH63" s="3" t="s">
        <v>1643</v>
      </c>
      <c r="II63" s="3" t="s">
        <v>1643</v>
      </c>
      <c r="IJ63" s="3" t="s">
        <v>1643</v>
      </c>
      <c r="IK63" s="3" t="s">
        <v>1643</v>
      </c>
      <c r="IL63" s="3" t="s">
        <v>1643</v>
      </c>
      <c r="IM63" s="3" t="s">
        <v>1643</v>
      </c>
      <c r="IN63" s="3" t="s">
        <v>1643</v>
      </c>
      <c r="IO63" s="3" t="s">
        <v>1643</v>
      </c>
      <c r="IP63" s="3" t="s">
        <v>1643</v>
      </c>
      <c r="IQ63" s="3" t="s">
        <v>1643</v>
      </c>
      <c r="IR63" s="3" t="s">
        <v>1643</v>
      </c>
      <c r="IS63" s="3" t="s">
        <v>1643</v>
      </c>
      <c r="IT63" s="3" t="s">
        <v>1643</v>
      </c>
      <c r="IU63" s="3" t="s">
        <v>1643</v>
      </c>
      <c r="IV63" s="3" t="s">
        <v>1643</v>
      </c>
      <c r="IW63" s="3" t="s">
        <v>1643</v>
      </c>
      <c r="IX63" s="3" t="s">
        <v>1643</v>
      </c>
      <c r="IY63" s="3" t="s">
        <v>1643</v>
      </c>
      <c r="IZ63" s="3" t="s">
        <v>1643</v>
      </c>
      <c r="JA63" s="3" t="s">
        <v>1643</v>
      </c>
      <c r="JB63" s="3" t="s">
        <v>1643</v>
      </c>
      <c r="JC63" s="3" t="s">
        <v>1643</v>
      </c>
      <c r="JD63" s="3" t="s">
        <v>1643</v>
      </c>
      <c r="JE63" s="3" t="s">
        <v>1643</v>
      </c>
      <c r="JF63" s="3" t="s">
        <v>1643</v>
      </c>
      <c r="JG63" s="3" t="s">
        <v>1643</v>
      </c>
      <c r="JH63" s="3" t="s">
        <v>1643</v>
      </c>
      <c r="JI63" s="3" t="s">
        <v>1643</v>
      </c>
      <c r="JJ63" s="3" t="s">
        <v>1643</v>
      </c>
      <c r="JK63" s="3" t="s">
        <v>1643</v>
      </c>
      <c r="JL63" s="3" t="s">
        <v>1643</v>
      </c>
      <c r="JM63" s="3" t="s">
        <v>1643</v>
      </c>
      <c r="JN63" s="3" t="s">
        <v>1643</v>
      </c>
      <c r="JO63" s="3" t="s">
        <v>1643</v>
      </c>
      <c r="JP63" s="3" t="s">
        <v>1643</v>
      </c>
      <c r="JQ63" s="3" t="s">
        <v>1643</v>
      </c>
      <c r="JR63" s="3" t="s">
        <v>1643</v>
      </c>
      <c r="JS63" s="3" t="s">
        <v>1643</v>
      </c>
      <c r="JT63" s="3" t="s">
        <v>1643</v>
      </c>
      <c r="JU63" s="3" t="s">
        <v>1643</v>
      </c>
      <c r="JV63" s="3" t="s">
        <v>1643</v>
      </c>
      <c r="JW63" s="3" t="s">
        <v>1643</v>
      </c>
      <c r="JX63" s="3" t="s">
        <v>1643</v>
      </c>
      <c r="JY63" s="3" t="s">
        <v>1643</v>
      </c>
      <c r="JZ63" s="3" t="s">
        <v>1643</v>
      </c>
      <c r="KA63" s="3" t="s">
        <v>1643</v>
      </c>
      <c r="KB63" s="3" t="s">
        <v>1643</v>
      </c>
      <c r="KC63" s="3" t="s">
        <v>1643</v>
      </c>
      <c r="KD63" s="3" t="s">
        <v>1643</v>
      </c>
      <c r="KE63" s="3" t="s">
        <v>1643</v>
      </c>
      <c r="KF63" s="3" t="s">
        <v>1643</v>
      </c>
      <c r="KG63" s="3" t="s">
        <v>1643</v>
      </c>
      <c r="KH63" s="3" t="s">
        <v>1643</v>
      </c>
      <c r="KI63" s="3" t="s">
        <v>1643</v>
      </c>
      <c r="KJ63" s="3" t="s">
        <v>1643</v>
      </c>
      <c r="KK63" s="3" t="s">
        <v>1643</v>
      </c>
      <c r="KL63" s="3" t="s">
        <v>1643</v>
      </c>
      <c r="KM63" s="3" t="s">
        <v>1643</v>
      </c>
      <c r="KN63" s="3" t="s">
        <v>1643</v>
      </c>
      <c r="KO63" s="5" t="s">
        <v>1643</v>
      </c>
      <c r="KP63" s="8" t="s">
        <v>1643</v>
      </c>
      <c r="KQ63" s="3" t="s">
        <v>1643</v>
      </c>
      <c r="KR63" s="3" t="s">
        <v>1643</v>
      </c>
      <c r="KS63" s="3" t="s">
        <v>1643</v>
      </c>
      <c r="KT63" s="3" t="s">
        <v>1643</v>
      </c>
      <c r="KU63" s="3" t="s">
        <v>1643</v>
      </c>
      <c r="KV63" s="20" t="s">
        <v>1643</v>
      </c>
      <c r="KW63" s="13" t="s">
        <v>1643</v>
      </c>
      <c r="KX63" s="3" t="s">
        <v>1643</v>
      </c>
      <c r="KY63" s="3" t="s">
        <v>1643</v>
      </c>
      <c r="KZ63" s="3" t="s">
        <v>1643</v>
      </c>
      <c r="LA63" s="3" t="s">
        <v>1643</v>
      </c>
      <c r="LB63" s="3" t="s">
        <v>1643</v>
      </c>
      <c r="LC63" s="3" t="s">
        <v>1643</v>
      </c>
      <c r="LD63" s="3" t="s">
        <v>1643</v>
      </c>
      <c r="LE63" s="3" t="s">
        <v>1643</v>
      </c>
      <c r="LF63" s="3" t="s">
        <v>1643</v>
      </c>
      <c r="LG63" s="3" t="s">
        <v>1643</v>
      </c>
      <c r="LH63" s="3" t="s">
        <v>1643</v>
      </c>
      <c r="LI63" s="3" t="s">
        <v>1643</v>
      </c>
      <c r="LJ63" s="3" t="s">
        <v>1643</v>
      </c>
      <c r="LK63" s="3" t="s">
        <v>1643</v>
      </c>
      <c r="LL63" s="3" t="s">
        <v>1643</v>
      </c>
      <c r="LM63" s="3" t="s">
        <v>1643</v>
      </c>
      <c r="LN63" s="3" t="s">
        <v>1643</v>
      </c>
      <c r="LO63" s="3" t="s">
        <v>1643</v>
      </c>
      <c r="LP63" s="3" t="s">
        <v>1643</v>
      </c>
      <c r="LQ63" s="3" t="s">
        <v>1643</v>
      </c>
      <c r="LR63" s="3" t="s">
        <v>1643</v>
      </c>
      <c r="LS63" s="3" t="s">
        <v>1643</v>
      </c>
      <c r="LT63" s="3" t="s">
        <v>1643</v>
      </c>
      <c r="LU63" s="3" t="s">
        <v>1643</v>
      </c>
      <c r="LV63" s="3" t="s">
        <v>1643</v>
      </c>
      <c r="LW63" s="3" t="s">
        <v>1643</v>
      </c>
      <c r="LX63" s="3" t="s">
        <v>1643</v>
      </c>
      <c r="LY63" s="3" t="s">
        <v>1643</v>
      </c>
      <c r="LZ63" s="3" t="s">
        <v>1643</v>
      </c>
      <c r="MA63" s="3" t="s">
        <v>1643</v>
      </c>
      <c r="MB63" s="3" t="s">
        <v>1643</v>
      </c>
      <c r="MC63" s="3" t="s">
        <v>1643</v>
      </c>
      <c r="MD63" s="3" t="s">
        <v>1643</v>
      </c>
      <c r="ME63" s="3" t="s">
        <v>1643</v>
      </c>
      <c r="MF63" s="20" t="s">
        <v>1643</v>
      </c>
      <c r="MG63" s="13"/>
      <c r="MH63" s="3"/>
      <c r="MI63" s="5"/>
      <c r="MJ63" s="18" t="s">
        <v>1643</v>
      </c>
      <c r="MK63" s="13" t="s">
        <v>1643</v>
      </c>
      <c r="ML63" s="3" t="s">
        <v>1643</v>
      </c>
      <c r="MM63" s="3" t="s">
        <v>1643</v>
      </c>
      <c r="MN63" s="3" t="s">
        <v>1643</v>
      </c>
      <c r="MO63" s="3" t="s">
        <v>1643</v>
      </c>
      <c r="MP63" s="3" t="s">
        <v>1643</v>
      </c>
      <c r="MQ63" s="3" t="s">
        <v>1643</v>
      </c>
      <c r="MR63" s="3" t="s">
        <v>1643</v>
      </c>
      <c r="MS63" s="3" t="s">
        <v>1643</v>
      </c>
      <c r="MT63" s="5" t="s">
        <v>1643</v>
      </c>
      <c r="MU63" s="8" t="s">
        <v>1643</v>
      </c>
      <c r="MV63" s="3" t="s">
        <v>1643</v>
      </c>
      <c r="MW63" s="3" t="s">
        <v>1643</v>
      </c>
      <c r="MX63" s="3" t="s">
        <v>1643</v>
      </c>
      <c r="MY63" s="20" t="s">
        <v>1643</v>
      </c>
      <c r="MZ63" s="13" t="s">
        <v>1643</v>
      </c>
      <c r="NA63" s="5" t="s">
        <v>1643</v>
      </c>
      <c r="NB63" s="13" t="s">
        <v>1643</v>
      </c>
      <c r="NC63" s="5" t="s">
        <v>1643</v>
      </c>
      <c r="ND63" s="13" t="s">
        <v>1643</v>
      </c>
      <c r="NE63" s="3" t="s">
        <v>1643</v>
      </c>
      <c r="NF63" s="3" t="s">
        <v>1643</v>
      </c>
      <c r="NG63" s="3" t="s">
        <v>1643</v>
      </c>
      <c r="NH63" s="3" t="s">
        <v>1643</v>
      </c>
      <c r="NI63" s="5" t="s">
        <v>1643</v>
      </c>
      <c r="NJ63" s="13" t="s">
        <v>1643</v>
      </c>
      <c r="NK63" s="3"/>
      <c r="NL63" s="3" t="s">
        <v>1643</v>
      </c>
      <c r="NM63" s="3" t="s">
        <v>1643</v>
      </c>
      <c r="NN63" s="3" t="s">
        <v>1643</v>
      </c>
      <c r="NO63" s="3" t="s">
        <v>1643</v>
      </c>
      <c r="NP63" s="3" t="s">
        <v>1643</v>
      </c>
      <c r="NQ63" s="5" t="s">
        <v>1643</v>
      </c>
      <c r="NR63" s="8" t="s">
        <v>1643</v>
      </c>
      <c r="NS63" s="8" t="s">
        <v>1643</v>
      </c>
      <c r="NT63" s="3" t="s">
        <v>1643</v>
      </c>
      <c r="NU63" s="3" t="s">
        <v>1643</v>
      </c>
      <c r="NV63" s="3" t="s">
        <v>1643</v>
      </c>
      <c r="NW63" s="3" t="s">
        <v>1643</v>
      </c>
      <c r="NX63" s="5" t="s">
        <v>1643</v>
      </c>
      <c r="NY63" s="13" t="s">
        <v>1643</v>
      </c>
      <c r="NZ63" s="8" t="s">
        <v>1643</v>
      </c>
      <c r="OA63" s="3" t="s">
        <v>1643</v>
      </c>
      <c r="OB63" s="3" t="s">
        <v>1643</v>
      </c>
      <c r="OC63" s="3" t="s">
        <v>1643</v>
      </c>
      <c r="OD63" s="3" t="s">
        <v>1643</v>
      </c>
      <c r="OE63" s="5" t="s">
        <v>1643</v>
      </c>
      <c r="OF63" s="13" t="s">
        <v>1643</v>
      </c>
      <c r="OG63" s="8" t="s">
        <v>1643</v>
      </c>
      <c r="OH63" s="3" t="s">
        <v>1643</v>
      </c>
      <c r="OI63" s="3" t="s">
        <v>1643</v>
      </c>
      <c r="OJ63" s="3" t="s">
        <v>1643</v>
      </c>
      <c r="OK63" s="3" t="s">
        <v>1643</v>
      </c>
      <c r="OL63" s="20" t="s">
        <v>1643</v>
      </c>
      <c r="OM63" s="13" t="s">
        <v>1643</v>
      </c>
      <c r="ON63" s="3" t="s">
        <v>1643</v>
      </c>
      <c r="OO63" s="3" t="s">
        <v>1643</v>
      </c>
      <c r="OP63" s="3" t="s">
        <v>1643</v>
      </c>
      <c r="OQ63" s="3" t="s">
        <v>1643</v>
      </c>
      <c r="OR63" s="3" t="s">
        <v>1643</v>
      </c>
      <c r="OS63" s="3" t="s">
        <v>1643</v>
      </c>
      <c r="OT63" s="3" t="s">
        <v>1643</v>
      </c>
      <c r="OU63" s="20" t="s">
        <v>1643</v>
      </c>
      <c r="OV63" s="13" t="s">
        <v>1643</v>
      </c>
      <c r="OW63" s="3"/>
      <c r="OX63" s="3" t="s">
        <v>1643</v>
      </c>
      <c r="OY63" s="3" t="s">
        <v>1643</v>
      </c>
      <c r="OZ63" s="3" t="s">
        <v>1643</v>
      </c>
      <c r="PA63" s="5" t="s">
        <v>1643</v>
      </c>
      <c r="PB63" s="8" t="s">
        <v>1643</v>
      </c>
      <c r="PC63" s="8" t="s">
        <v>1643</v>
      </c>
      <c r="PD63" s="3" t="s">
        <v>1643</v>
      </c>
      <c r="PE63" s="3" t="s">
        <v>1643</v>
      </c>
      <c r="PF63" s="5" t="s">
        <v>1643</v>
      </c>
      <c r="PG63" s="13" t="s">
        <v>1643</v>
      </c>
      <c r="PH63" s="3" t="s">
        <v>1643</v>
      </c>
      <c r="PI63" s="3" t="s">
        <v>1643</v>
      </c>
      <c r="PJ63" s="3" t="s">
        <v>1643</v>
      </c>
      <c r="PK63" s="3" t="s">
        <v>1643</v>
      </c>
      <c r="PL63" s="3" t="s">
        <v>1643</v>
      </c>
      <c r="PM63" s="3" t="s">
        <v>1643</v>
      </c>
      <c r="PN63" s="3" t="s">
        <v>1643</v>
      </c>
      <c r="PO63" s="20" t="s">
        <v>1643</v>
      </c>
      <c r="PP63" s="13" t="s">
        <v>1643</v>
      </c>
      <c r="PQ63" s="3" t="s">
        <v>1643</v>
      </c>
      <c r="PR63" s="3" t="s">
        <v>1643</v>
      </c>
      <c r="PS63" s="3" t="s">
        <v>1643</v>
      </c>
      <c r="PT63" s="3" t="s">
        <v>1643</v>
      </c>
      <c r="PU63" s="5" t="s">
        <v>1643</v>
      </c>
      <c r="PV63" s="13" t="s">
        <v>1643</v>
      </c>
      <c r="PW63" s="3" t="s">
        <v>1643</v>
      </c>
      <c r="PX63" s="3" t="s">
        <v>1643</v>
      </c>
      <c r="PY63" s="3" t="s">
        <v>1643</v>
      </c>
      <c r="PZ63" s="5" t="s">
        <v>1643</v>
      </c>
      <c r="QA63" s="13" t="s">
        <v>1643</v>
      </c>
      <c r="QB63" s="3" t="s">
        <v>1643</v>
      </c>
      <c r="QC63" s="3" t="s">
        <v>1643</v>
      </c>
      <c r="QD63" s="3" t="s">
        <v>1643</v>
      </c>
      <c r="QE63" s="3" t="s">
        <v>1643</v>
      </c>
      <c r="QF63" s="3" t="s">
        <v>1643</v>
      </c>
      <c r="QG63" s="3" t="s">
        <v>1643</v>
      </c>
      <c r="QH63" s="3" t="s">
        <v>1643</v>
      </c>
      <c r="QI63" s="5" t="s">
        <v>1643</v>
      </c>
      <c r="QJ63" s="13" t="s">
        <v>1643</v>
      </c>
      <c r="QK63" s="3" t="s">
        <v>1643</v>
      </c>
      <c r="QL63" s="3" t="s">
        <v>1643</v>
      </c>
      <c r="QM63" s="3" t="s">
        <v>1643</v>
      </c>
      <c r="QN63" s="3" t="s">
        <v>1643</v>
      </c>
      <c r="QO63" s="3" t="s">
        <v>1643</v>
      </c>
      <c r="QP63" s="20" t="s">
        <v>1643</v>
      </c>
      <c r="QQ63" s="13" t="s">
        <v>1643</v>
      </c>
      <c r="QR63" s="3" t="s">
        <v>1643</v>
      </c>
      <c r="QS63" s="3" t="s">
        <v>1643</v>
      </c>
      <c r="QT63" s="3" t="s">
        <v>1643</v>
      </c>
      <c r="QU63" s="20" t="s">
        <v>1643</v>
      </c>
      <c r="QV63" s="16" t="s">
        <v>1643</v>
      </c>
      <c r="QW63" s="13" t="s">
        <v>1643</v>
      </c>
      <c r="QX63" s="3" t="s">
        <v>1643</v>
      </c>
      <c r="QY63" s="3" t="s">
        <v>1643</v>
      </c>
      <c r="QZ63" s="3" t="s">
        <v>1643</v>
      </c>
      <c r="RA63" s="3" t="s">
        <v>1643</v>
      </c>
      <c r="RB63" s="3" t="s">
        <v>1643</v>
      </c>
      <c r="RC63" s="3" t="s">
        <v>1643</v>
      </c>
      <c r="RD63" s="3" t="s">
        <v>1643</v>
      </c>
      <c r="RE63" s="3" t="s">
        <v>1643</v>
      </c>
      <c r="RF63" s="3" t="s">
        <v>1643</v>
      </c>
      <c r="RG63" s="3" t="s">
        <v>1643</v>
      </c>
      <c r="RH63" s="3" t="s">
        <v>1643</v>
      </c>
      <c r="RI63" s="3" t="s">
        <v>1643</v>
      </c>
      <c r="RJ63" s="3" t="s">
        <v>1643</v>
      </c>
      <c r="RK63" s="3" t="s">
        <v>1643</v>
      </c>
      <c r="RL63" s="3" t="s">
        <v>1643</v>
      </c>
      <c r="RM63" s="3" t="s">
        <v>1643</v>
      </c>
      <c r="RN63" s="3" t="s">
        <v>1643</v>
      </c>
      <c r="RO63" s="3" t="s">
        <v>1643</v>
      </c>
      <c r="RP63" s="3" t="s">
        <v>1643</v>
      </c>
      <c r="RQ63" s="3" t="s">
        <v>1643</v>
      </c>
      <c r="RR63" s="3" t="s">
        <v>1643</v>
      </c>
      <c r="RS63" s="3" t="s">
        <v>1643</v>
      </c>
      <c r="RT63" s="3" t="s">
        <v>1643</v>
      </c>
      <c r="RU63" s="3" t="s">
        <v>1643</v>
      </c>
      <c r="RV63" s="3" t="s">
        <v>1643</v>
      </c>
      <c r="RW63" s="3" t="s">
        <v>1643</v>
      </c>
      <c r="RX63" s="3" t="s">
        <v>1643</v>
      </c>
      <c r="RY63" s="3" t="s">
        <v>1643</v>
      </c>
      <c r="RZ63" s="3" t="s">
        <v>1643</v>
      </c>
      <c r="SA63" s="3" t="s">
        <v>1643</v>
      </c>
      <c r="SB63" s="3" t="s">
        <v>1643</v>
      </c>
      <c r="SC63" s="3" t="s">
        <v>1643</v>
      </c>
      <c r="SD63" s="3" t="s">
        <v>1643</v>
      </c>
      <c r="SE63" s="3" t="s">
        <v>1643</v>
      </c>
      <c r="SF63" s="3" t="s">
        <v>1643</v>
      </c>
      <c r="SG63" s="3" t="s">
        <v>1643</v>
      </c>
      <c r="SH63" s="3" t="s">
        <v>1643</v>
      </c>
      <c r="SI63" s="3" t="s">
        <v>1643</v>
      </c>
      <c r="SJ63" s="3" t="s">
        <v>1643</v>
      </c>
      <c r="SK63" s="3" t="s">
        <v>1643</v>
      </c>
      <c r="SL63" s="3" t="s">
        <v>1643</v>
      </c>
      <c r="SM63" s="3" t="s">
        <v>1643</v>
      </c>
      <c r="SN63" s="3" t="s">
        <v>1643</v>
      </c>
      <c r="SO63" s="3" t="s">
        <v>1643</v>
      </c>
      <c r="SP63" s="20" t="s">
        <v>1643</v>
      </c>
      <c r="SQ63" s="13" t="s">
        <v>1643</v>
      </c>
      <c r="SR63" s="3" t="s">
        <v>1643</v>
      </c>
      <c r="SS63" s="3" t="s">
        <v>1643</v>
      </c>
      <c r="ST63" s="3" t="s">
        <v>1643</v>
      </c>
      <c r="SU63" s="3" t="s">
        <v>1643</v>
      </c>
      <c r="SV63" s="3" t="s">
        <v>1643</v>
      </c>
      <c r="SW63" s="3" t="s">
        <v>1643</v>
      </c>
      <c r="SX63" s="20" t="s">
        <v>1643</v>
      </c>
      <c r="SY63" s="13" t="s">
        <v>1643</v>
      </c>
      <c r="SZ63" s="3" t="s">
        <v>1643</v>
      </c>
      <c r="TA63" s="3" t="s">
        <v>1643</v>
      </c>
      <c r="TB63" s="3" t="s">
        <v>1643</v>
      </c>
      <c r="TC63" s="3" t="s">
        <v>1643</v>
      </c>
      <c r="TD63" s="3" t="s">
        <v>1643</v>
      </c>
      <c r="TE63" s="20" t="s">
        <v>1643</v>
      </c>
      <c r="TF63" s="13" t="s">
        <v>1643</v>
      </c>
      <c r="TG63" s="3" t="s">
        <v>1643</v>
      </c>
      <c r="TH63" s="3" t="s">
        <v>1643</v>
      </c>
      <c r="TI63" s="3" t="s">
        <v>1643</v>
      </c>
      <c r="TJ63" s="3" t="s">
        <v>1643</v>
      </c>
      <c r="TK63" s="3" t="s">
        <v>1643</v>
      </c>
      <c r="TL63" s="3" t="s">
        <v>1643</v>
      </c>
      <c r="TM63" s="3" t="s">
        <v>1643</v>
      </c>
      <c r="TN63" s="3" t="s">
        <v>1643</v>
      </c>
      <c r="TO63" s="3" t="s">
        <v>1643</v>
      </c>
      <c r="TP63" s="3" t="s">
        <v>1643</v>
      </c>
      <c r="TQ63" s="20" t="s">
        <v>1643</v>
      </c>
      <c r="TR63" s="13" t="s">
        <v>1643</v>
      </c>
      <c r="TS63" s="3" t="s">
        <v>1643</v>
      </c>
      <c r="TT63" s="5" t="s">
        <v>1643</v>
      </c>
      <c r="TU63" s="13" t="s">
        <v>1643</v>
      </c>
      <c r="TV63" s="3" t="s">
        <v>1643</v>
      </c>
      <c r="TW63" s="3" t="s">
        <v>1643</v>
      </c>
      <c r="TX63" s="3" t="s">
        <v>1643</v>
      </c>
      <c r="TY63" s="3" t="s">
        <v>1643</v>
      </c>
      <c r="TZ63" s="3" t="s">
        <v>1643</v>
      </c>
      <c r="UA63" s="3" t="s">
        <v>1643</v>
      </c>
      <c r="UB63" s="3" t="s">
        <v>1643</v>
      </c>
      <c r="UC63" s="3" t="s">
        <v>1643</v>
      </c>
      <c r="UD63" s="3" t="s">
        <v>1643</v>
      </c>
      <c r="UE63" s="3" t="s">
        <v>1643</v>
      </c>
      <c r="UF63" s="3" t="s">
        <v>1643</v>
      </c>
      <c r="UG63" s="3" t="s">
        <v>1643</v>
      </c>
      <c r="UH63" s="3" t="s">
        <v>1643</v>
      </c>
      <c r="UI63" s="3" t="s">
        <v>1643</v>
      </c>
      <c r="UJ63" s="5" t="s">
        <v>1643</v>
      </c>
      <c r="UK63" s="13" t="s">
        <v>1643</v>
      </c>
      <c r="UL63" s="3" t="s">
        <v>1643</v>
      </c>
      <c r="UM63" s="3" t="s">
        <v>1643</v>
      </c>
      <c r="UN63" s="3" t="s">
        <v>1643</v>
      </c>
      <c r="UO63" s="3" t="s">
        <v>1643</v>
      </c>
      <c r="UP63" s="3" t="s">
        <v>1643</v>
      </c>
      <c r="UQ63" s="3" t="s">
        <v>1643</v>
      </c>
      <c r="UR63" s="5" t="s">
        <v>1643</v>
      </c>
      <c r="US63" s="13" t="s">
        <v>1643</v>
      </c>
      <c r="UT63" s="3" t="s">
        <v>1643</v>
      </c>
      <c r="UU63" s="3" t="s">
        <v>1643</v>
      </c>
      <c r="UV63" s="3" t="s">
        <v>1643</v>
      </c>
      <c r="UW63" s="3" t="s">
        <v>1643</v>
      </c>
      <c r="UX63" s="3" t="s">
        <v>1643</v>
      </c>
      <c r="UY63" s="3" t="s">
        <v>1643</v>
      </c>
      <c r="UZ63" s="5" t="s">
        <v>1643</v>
      </c>
      <c r="VA63" s="13" t="s">
        <v>1643</v>
      </c>
      <c r="VB63" s="3" t="s">
        <v>1643</v>
      </c>
      <c r="VC63" s="3" t="s">
        <v>1643</v>
      </c>
      <c r="VD63" s="3" t="s">
        <v>1643</v>
      </c>
      <c r="VE63" s="3" t="s">
        <v>1643</v>
      </c>
      <c r="VF63" s="3" t="s">
        <v>1643</v>
      </c>
      <c r="VG63" s="3" t="s">
        <v>1643</v>
      </c>
      <c r="VH63" s="3" t="s">
        <v>1643</v>
      </c>
      <c r="VI63" s="3" t="s">
        <v>1643</v>
      </c>
      <c r="VJ63" s="3" t="s">
        <v>1643</v>
      </c>
      <c r="VK63" s="3" t="s">
        <v>1643</v>
      </c>
      <c r="VL63" s="3" t="s">
        <v>1643</v>
      </c>
      <c r="VM63" s="3" t="s">
        <v>1643</v>
      </c>
      <c r="VN63" s="3" t="s">
        <v>1643</v>
      </c>
      <c r="VO63" s="3" t="s">
        <v>1643</v>
      </c>
      <c r="VP63" s="3" t="s">
        <v>1643</v>
      </c>
      <c r="VQ63" s="3" t="s">
        <v>1643</v>
      </c>
      <c r="VR63" s="3" t="s">
        <v>1643</v>
      </c>
      <c r="VS63" s="3" t="s">
        <v>1643</v>
      </c>
      <c r="VT63" s="3" t="s">
        <v>1643</v>
      </c>
      <c r="VU63" s="3" t="s">
        <v>1643</v>
      </c>
      <c r="VV63" s="3" t="s">
        <v>1643</v>
      </c>
      <c r="VW63" s="3" t="s">
        <v>1643</v>
      </c>
      <c r="VX63" s="3" t="s">
        <v>1643</v>
      </c>
      <c r="VY63" s="3" t="s">
        <v>1643</v>
      </c>
      <c r="VZ63" s="3" t="s">
        <v>1643</v>
      </c>
      <c r="WA63" s="3" t="s">
        <v>1643</v>
      </c>
      <c r="WB63" s="3" t="s">
        <v>1643</v>
      </c>
      <c r="WC63" s="3" t="s">
        <v>1643</v>
      </c>
      <c r="WD63" s="3" t="s">
        <v>1643</v>
      </c>
      <c r="WE63" s="3" t="s">
        <v>1643</v>
      </c>
      <c r="WF63" s="3" t="s">
        <v>1643</v>
      </c>
      <c r="WG63" s="3" t="s">
        <v>1643</v>
      </c>
      <c r="WH63" s="3" t="s">
        <v>1643</v>
      </c>
      <c r="WI63" s="3" t="s">
        <v>1643</v>
      </c>
      <c r="WJ63" s="3" t="s">
        <v>1643</v>
      </c>
      <c r="WK63" s="3" t="s">
        <v>1643</v>
      </c>
      <c r="WL63" s="3" t="s">
        <v>1643</v>
      </c>
      <c r="WM63" s="3" t="s">
        <v>1643</v>
      </c>
      <c r="WN63" s="3" t="s">
        <v>1643</v>
      </c>
      <c r="WO63" s="3" t="s">
        <v>1643</v>
      </c>
      <c r="WP63" s="3" t="s">
        <v>1643</v>
      </c>
      <c r="WQ63" s="3" t="s">
        <v>1643</v>
      </c>
      <c r="WR63" s="3" t="s">
        <v>1643</v>
      </c>
      <c r="WS63" s="3" t="s">
        <v>1643</v>
      </c>
      <c r="WT63" s="3" t="s">
        <v>1643</v>
      </c>
      <c r="WU63" s="3" t="s">
        <v>1643</v>
      </c>
      <c r="WV63" s="3" t="s">
        <v>1643</v>
      </c>
      <c r="WW63" s="3" t="s">
        <v>1643</v>
      </c>
      <c r="WX63" s="3" t="s">
        <v>1643</v>
      </c>
      <c r="WY63" s="3" t="s">
        <v>1643</v>
      </c>
      <c r="WZ63" s="3" t="s">
        <v>1643</v>
      </c>
      <c r="XA63" s="3" t="s">
        <v>1643</v>
      </c>
      <c r="XB63" s="3" t="s">
        <v>1643</v>
      </c>
      <c r="XC63" s="3" t="s">
        <v>1643</v>
      </c>
      <c r="XD63" s="3" t="s">
        <v>1643</v>
      </c>
      <c r="XE63" s="3" t="s">
        <v>1643</v>
      </c>
      <c r="XF63" s="3" t="s">
        <v>1643</v>
      </c>
      <c r="XG63" s="3" t="s">
        <v>1643</v>
      </c>
      <c r="XH63" s="3" t="s">
        <v>1643</v>
      </c>
      <c r="XI63" s="3" t="s">
        <v>1643</v>
      </c>
      <c r="XJ63" s="3" t="s">
        <v>1643</v>
      </c>
      <c r="XK63" s="3" t="s">
        <v>1643</v>
      </c>
      <c r="XL63" s="3" t="s">
        <v>1643</v>
      </c>
      <c r="XM63" s="5" t="s">
        <v>1643</v>
      </c>
      <c r="XN63" s="13" t="s">
        <v>1643</v>
      </c>
      <c r="XO63" s="3" t="s">
        <v>1643</v>
      </c>
      <c r="XP63" s="3" t="s">
        <v>1643</v>
      </c>
      <c r="XQ63" s="3" t="s">
        <v>1643</v>
      </c>
      <c r="XR63" s="3" t="s">
        <v>1643</v>
      </c>
      <c r="XS63" s="3" t="s">
        <v>1643</v>
      </c>
      <c r="XT63" s="5" t="s">
        <v>1643</v>
      </c>
      <c r="XU63" s="13" t="s">
        <v>1643</v>
      </c>
      <c r="XV63" s="3" t="s">
        <v>1643</v>
      </c>
      <c r="XW63" s="3" t="s">
        <v>1643</v>
      </c>
      <c r="XX63" s="3" t="s">
        <v>1643</v>
      </c>
      <c r="XY63" s="3" t="s">
        <v>1643</v>
      </c>
      <c r="XZ63" s="3" t="s">
        <v>1643</v>
      </c>
      <c r="YA63" s="3" t="s">
        <v>1643</v>
      </c>
      <c r="YB63" s="3" t="s">
        <v>1643</v>
      </c>
      <c r="YC63" s="3" t="s">
        <v>1643</v>
      </c>
      <c r="YD63" s="3" t="s">
        <v>1643</v>
      </c>
      <c r="YE63" s="3" t="s">
        <v>1643</v>
      </c>
      <c r="YF63" s="3" t="s">
        <v>1643</v>
      </c>
      <c r="YG63" s="3" t="s">
        <v>1643</v>
      </c>
      <c r="YH63" s="3" t="s">
        <v>1643</v>
      </c>
      <c r="YI63" s="3" t="s">
        <v>1643</v>
      </c>
      <c r="YJ63" s="3" t="s">
        <v>1643</v>
      </c>
      <c r="YK63" s="3" t="s">
        <v>1643</v>
      </c>
      <c r="YL63" s="3" t="s">
        <v>1643</v>
      </c>
      <c r="YM63" s="3" t="s">
        <v>1643</v>
      </c>
      <c r="YN63" s="3" t="s">
        <v>1643</v>
      </c>
      <c r="YO63" s="3" t="s">
        <v>1643</v>
      </c>
      <c r="YP63" s="3" t="s">
        <v>1643</v>
      </c>
      <c r="YQ63" s="3" t="s">
        <v>1643</v>
      </c>
      <c r="YR63" s="3" t="s">
        <v>1643</v>
      </c>
      <c r="YS63" s="3" t="s">
        <v>1643</v>
      </c>
      <c r="YT63" s="3" t="s">
        <v>1643</v>
      </c>
      <c r="YU63" s="3" t="s">
        <v>1643</v>
      </c>
      <c r="YV63" s="3" t="s">
        <v>1643</v>
      </c>
      <c r="YW63" s="3" t="s">
        <v>1643</v>
      </c>
      <c r="YX63" s="3" t="s">
        <v>1643</v>
      </c>
      <c r="YY63" s="3" t="s">
        <v>1643</v>
      </c>
      <c r="YZ63" s="3" t="s">
        <v>1643</v>
      </c>
      <c r="ZA63" s="3" t="s">
        <v>1643</v>
      </c>
      <c r="ZB63" s="3" t="s">
        <v>1643</v>
      </c>
      <c r="ZC63" s="3" t="s">
        <v>1643</v>
      </c>
      <c r="ZD63" s="5" t="s">
        <v>1643</v>
      </c>
      <c r="ZE63" s="13"/>
      <c r="ZF63" s="3"/>
      <c r="ZG63" s="5"/>
      <c r="ZH63" s="18" t="s">
        <v>1643</v>
      </c>
      <c r="ZI63" s="13" t="s">
        <v>1643</v>
      </c>
      <c r="ZJ63" s="3" t="s">
        <v>1643</v>
      </c>
      <c r="ZK63" s="3" t="s">
        <v>1643</v>
      </c>
      <c r="ZL63" s="3" t="s">
        <v>1643</v>
      </c>
      <c r="ZM63" s="3" t="s">
        <v>1643</v>
      </c>
      <c r="ZN63" s="3" t="s">
        <v>1643</v>
      </c>
      <c r="ZO63" s="3" t="s">
        <v>1643</v>
      </c>
      <c r="ZP63" s="3" t="s">
        <v>1643</v>
      </c>
      <c r="ZQ63" s="3" t="s">
        <v>1643</v>
      </c>
      <c r="ZR63" s="5" t="s">
        <v>1643</v>
      </c>
      <c r="ZS63" s="13" t="s">
        <v>1643</v>
      </c>
      <c r="ZT63" s="3" t="s">
        <v>1643</v>
      </c>
      <c r="ZU63" s="3" t="s">
        <v>1643</v>
      </c>
      <c r="ZV63" s="3" t="s">
        <v>1643</v>
      </c>
      <c r="ZW63" s="3" t="s">
        <v>1643</v>
      </c>
      <c r="ZX63" s="3" t="s">
        <v>1643</v>
      </c>
      <c r="ZY63" s="3" t="s">
        <v>1643</v>
      </c>
      <c r="ZZ63" s="3" t="s">
        <v>1643</v>
      </c>
      <c r="AAA63" s="5" t="s">
        <v>1643</v>
      </c>
      <c r="AAB63" s="13" t="s">
        <v>1643</v>
      </c>
      <c r="AAC63" s="5" t="s">
        <v>1643</v>
      </c>
      <c r="AAD63" s="13" t="s">
        <v>1643</v>
      </c>
      <c r="AAE63" s="3" t="s">
        <v>1643</v>
      </c>
      <c r="AAF63" s="3" t="s">
        <v>1643</v>
      </c>
      <c r="AAG63" s="3" t="s">
        <v>1643</v>
      </c>
      <c r="AAH63" s="3" t="s">
        <v>1643</v>
      </c>
      <c r="AAI63" s="3" t="s">
        <v>1643</v>
      </c>
      <c r="AAJ63" s="5" t="s">
        <v>1643</v>
      </c>
      <c r="AAK63" s="13" t="s">
        <v>1643</v>
      </c>
      <c r="AAL63" s="13" t="s">
        <v>1643</v>
      </c>
      <c r="AAM63" s="3" t="s">
        <v>1643</v>
      </c>
      <c r="AAN63" s="3" t="s">
        <v>1643</v>
      </c>
      <c r="AAO63" s="3" t="s">
        <v>1643</v>
      </c>
      <c r="AAP63" s="3" t="s">
        <v>1643</v>
      </c>
      <c r="AAQ63" s="20"/>
      <c r="AAR63" s="5" t="s">
        <v>1643</v>
      </c>
      <c r="AAS63" s="13" t="s">
        <v>1643</v>
      </c>
      <c r="AAT63" s="3" t="s">
        <v>1643</v>
      </c>
      <c r="AAU63" s="3" t="s">
        <v>1643</v>
      </c>
      <c r="AAV63" s="3" t="s">
        <v>1643</v>
      </c>
      <c r="AAW63" s="3" t="s">
        <v>1643</v>
      </c>
      <c r="AAX63" s="3" t="s">
        <v>1643</v>
      </c>
      <c r="AAY63" s="5" t="s">
        <v>1643</v>
      </c>
      <c r="AAZ63" s="13" t="s">
        <v>1643</v>
      </c>
      <c r="ABA63" s="3" t="s">
        <v>1643</v>
      </c>
      <c r="ABB63" s="3" t="s">
        <v>1643</v>
      </c>
      <c r="ABC63" s="3" t="s">
        <v>1643</v>
      </c>
      <c r="ABD63" s="3" t="s">
        <v>1643</v>
      </c>
      <c r="ABE63" s="3" t="s">
        <v>1643</v>
      </c>
      <c r="ABF63" s="5" t="s">
        <v>1643</v>
      </c>
      <c r="ABG63" s="13" t="s">
        <v>1643</v>
      </c>
      <c r="ABH63" s="3" t="s">
        <v>1643</v>
      </c>
      <c r="ABI63" s="3" t="s">
        <v>1643</v>
      </c>
      <c r="ABJ63" s="3" t="s">
        <v>1643</v>
      </c>
      <c r="ABK63" s="3" t="s">
        <v>1643</v>
      </c>
      <c r="ABL63" s="3" t="s">
        <v>1643</v>
      </c>
      <c r="ABM63" s="5" t="s">
        <v>1643</v>
      </c>
      <c r="ABN63" s="13" t="s">
        <v>1643</v>
      </c>
      <c r="ABO63" s="3" t="s">
        <v>1643</v>
      </c>
      <c r="ABP63" s="3" t="s">
        <v>1643</v>
      </c>
      <c r="ABQ63" s="3" t="s">
        <v>1643</v>
      </c>
      <c r="ABR63" s="3" t="s">
        <v>1643</v>
      </c>
      <c r="ABS63" s="3" t="s">
        <v>1643</v>
      </c>
      <c r="ABT63" s="3" t="s">
        <v>1643</v>
      </c>
      <c r="ABU63" s="3" t="s">
        <v>1643</v>
      </c>
      <c r="ABV63" s="5" t="s">
        <v>1643</v>
      </c>
      <c r="ABW63" s="13" t="s">
        <v>1643</v>
      </c>
      <c r="ABX63" s="3" t="s">
        <v>1643</v>
      </c>
      <c r="ABY63" s="3" t="s">
        <v>1643</v>
      </c>
      <c r="ABZ63" s="3" t="s">
        <v>1643</v>
      </c>
      <c r="ACA63" s="3" t="s">
        <v>1643</v>
      </c>
      <c r="ACB63" s="5" t="s">
        <v>1643</v>
      </c>
      <c r="ACC63" s="13" t="s">
        <v>1643</v>
      </c>
      <c r="ACD63" s="3" t="s">
        <v>1643</v>
      </c>
      <c r="ACE63" s="3" t="s">
        <v>1643</v>
      </c>
      <c r="ACF63" s="3" t="s">
        <v>1643</v>
      </c>
      <c r="ACG63" s="5"/>
      <c r="ACH63" s="13" t="s">
        <v>1643</v>
      </c>
      <c r="ACI63" s="3" t="s">
        <v>1643</v>
      </c>
      <c r="ACJ63" s="3" t="s">
        <v>1643</v>
      </c>
      <c r="ACK63" s="3" t="s">
        <v>1643</v>
      </c>
      <c r="ACL63" s="5" t="s">
        <v>1643</v>
      </c>
      <c r="ACM63" s="13" t="s">
        <v>1643</v>
      </c>
      <c r="ACN63" s="3" t="s">
        <v>1643</v>
      </c>
      <c r="ACO63" s="3" t="s">
        <v>1643</v>
      </c>
      <c r="ACP63" s="3" t="s">
        <v>1643</v>
      </c>
      <c r="ACQ63" s="3" t="s">
        <v>1643</v>
      </c>
      <c r="ACR63" s="3" t="s">
        <v>1643</v>
      </c>
      <c r="ACS63" s="3" t="s">
        <v>1643</v>
      </c>
      <c r="ACT63" s="3" t="s">
        <v>1643</v>
      </c>
      <c r="ACU63" s="20" t="s">
        <v>1643</v>
      </c>
      <c r="ACV63" s="13" t="s">
        <v>1643</v>
      </c>
      <c r="ACW63" s="3" t="s">
        <v>1643</v>
      </c>
      <c r="ACX63" s="3" t="s">
        <v>1643</v>
      </c>
      <c r="ACY63" s="3" t="s">
        <v>1643</v>
      </c>
      <c r="ACZ63" s="3" t="s">
        <v>1643</v>
      </c>
      <c r="ADA63" s="5" t="s">
        <v>1643</v>
      </c>
      <c r="ADB63" s="13" t="s">
        <v>1643</v>
      </c>
      <c r="ADC63" s="8" t="s">
        <v>1643</v>
      </c>
      <c r="ADD63" s="3" t="s">
        <v>1643</v>
      </c>
      <c r="ADE63" s="3" t="s">
        <v>1643</v>
      </c>
      <c r="ADF63" s="5" t="s">
        <v>1643</v>
      </c>
      <c r="ADG63" s="13" t="s">
        <v>1643</v>
      </c>
      <c r="ADH63" s="8" t="s">
        <v>1643</v>
      </c>
      <c r="ADI63" s="3" t="s">
        <v>1643</v>
      </c>
      <c r="ADJ63" s="3" t="s">
        <v>1643</v>
      </c>
      <c r="ADK63" s="5" t="s">
        <v>1643</v>
      </c>
      <c r="ADL63" s="13" t="s">
        <v>1643</v>
      </c>
      <c r="ADM63" s="8" t="s">
        <v>1643</v>
      </c>
      <c r="ADN63" s="3" t="s">
        <v>1643</v>
      </c>
      <c r="ADO63" s="3" t="s">
        <v>1643</v>
      </c>
      <c r="ADP63" s="5" t="s">
        <v>1643</v>
      </c>
      <c r="ADQ63" s="13" t="s">
        <v>1643</v>
      </c>
      <c r="ADR63" s="3" t="s">
        <v>1643</v>
      </c>
      <c r="ADS63" s="3" t="s">
        <v>1643</v>
      </c>
      <c r="ADT63" s="3" t="s">
        <v>1643</v>
      </c>
      <c r="ADU63" s="3" t="s">
        <v>1643</v>
      </c>
      <c r="ADV63" s="3" t="s">
        <v>1643</v>
      </c>
      <c r="ADW63" s="3" t="s">
        <v>1643</v>
      </c>
      <c r="ADX63" s="3" t="s">
        <v>1643</v>
      </c>
      <c r="ADY63" s="5" t="s">
        <v>1643</v>
      </c>
      <c r="ADZ63" s="13" t="s">
        <v>1643</v>
      </c>
      <c r="AEA63" s="3" t="s">
        <v>1643</v>
      </c>
      <c r="AEB63" s="3" t="s">
        <v>1643</v>
      </c>
      <c r="AEC63" s="3" t="s">
        <v>1643</v>
      </c>
      <c r="AED63" s="3" t="s">
        <v>1643</v>
      </c>
      <c r="AEE63" s="3" t="s">
        <v>1643</v>
      </c>
      <c r="AEF63" s="5" t="s">
        <v>1643</v>
      </c>
      <c r="AEG63" s="13" t="s">
        <v>1643</v>
      </c>
      <c r="AEH63" s="3" t="s">
        <v>1643</v>
      </c>
      <c r="AEI63" s="3" t="s">
        <v>1643</v>
      </c>
      <c r="AEJ63" s="3" t="s">
        <v>1643</v>
      </c>
      <c r="AEK63" s="5" t="s">
        <v>1643</v>
      </c>
      <c r="AEL63" s="18" t="s">
        <v>1643</v>
      </c>
    </row>
    <row r="64" spans="1:818" ht="87" x14ac:dyDescent="0.35">
      <c r="A64" s="1">
        <v>45665.438958333332</v>
      </c>
      <c r="B64" s="2">
        <v>45665.446053240739</v>
      </c>
      <c r="C64" s="4">
        <v>100</v>
      </c>
      <c r="D64" s="4">
        <v>612</v>
      </c>
      <c r="E64" s="3" t="s">
        <v>1677</v>
      </c>
      <c r="F64" s="2">
        <v>45672.44607085648</v>
      </c>
      <c r="G64" s="3" t="s">
        <v>1786</v>
      </c>
      <c r="H64" s="4">
        <v>1</v>
      </c>
      <c r="I64" s="3" t="s">
        <v>1642</v>
      </c>
      <c r="J64" s="3" t="s">
        <v>1642</v>
      </c>
      <c r="K64" s="3" t="s">
        <v>1642</v>
      </c>
      <c r="L64" s="3" t="s">
        <v>1642</v>
      </c>
      <c r="M64" s="3" t="s">
        <v>1642</v>
      </c>
      <c r="N64" s="3" t="s">
        <v>1642</v>
      </c>
      <c r="O64" s="3" t="s">
        <v>110</v>
      </c>
      <c r="P64" s="3" t="s">
        <v>1643</v>
      </c>
      <c r="Q64" s="3" t="s">
        <v>1643</v>
      </c>
      <c r="R64" s="20" t="s">
        <v>110</v>
      </c>
      <c r="S64" s="127">
        <v>12</v>
      </c>
      <c r="T64" s="124"/>
      <c r="U64" s="3"/>
      <c r="V64" s="3" t="s">
        <v>20</v>
      </c>
      <c r="W64" s="3" t="s">
        <v>111</v>
      </c>
      <c r="X64" s="3" t="s">
        <v>37</v>
      </c>
      <c r="Y64" s="3" t="s">
        <v>70</v>
      </c>
      <c r="Z64" s="3" t="s">
        <v>8</v>
      </c>
      <c r="AA64" s="405">
        <v>550</v>
      </c>
      <c r="AB64" s="3" t="s">
        <v>25</v>
      </c>
      <c r="AC64" s="3" t="s">
        <v>110</v>
      </c>
      <c r="AD64" s="3" t="s">
        <v>1643</v>
      </c>
      <c r="AE64" s="13" t="s">
        <v>1643</v>
      </c>
      <c r="AF64" s="20" t="s">
        <v>1643</v>
      </c>
      <c r="AG64" s="18" t="s">
        <v>1643</v>
      </c>
      <c r="AH64" s="13"/>
      <c r="AI64" s="31"/>
      <c r="AJ64" s="13" t="s">
        <v>1643</v>
      </c>
      <c r="AK64" s="3" t="s">
        <v>1643</v>
      </c>
      <c r="AL64" s="3" t="s">
        <v>1643</v>
      </c>
      <c r="AM64" s="3" t="s">
        <v>1643</v>
      </c>
      <c r="AN64" s="3" t="s">
        <v>1643</v>
      </c>
      <c r="AO64" s="3" t="s">
        <v>1643</v>
      </c>
      <c r="AP64" s="3" t="s">
        <v>1643</v>
      </c>
      <c r="AQ64" s="3" t="s">
        <v>1643</v>
      </c>
      <c r="AR64" s="3" t="s">
        <v>1643</v>
      </c>
      <c r="AS64" s="3" t="s">
        <v>1643</v>
      </c>
      <c r="AT64" s="3" t="s">
        <v>1643</v>
      </c>
      <c r="AU64" s="3" t="s">
        <v>1643</v>
      </c>
      <c r="AV64" s="3" t="s">
        <v>1643</v>
      </c>
      <c r="AW64" s="3" t="s">
        <v>1643</v>
      </c>
      <c r="AX64" s="3" t="s">
        <v>1643</v>
      </c>
      <c r="AY64" s="3" t="s">
        <v>1643</v>
      </c>
      <c r="AZ64" s="3" t="s">
        <v>1643</v>
      </c>
      <c r="BA64" s="3" t="s">
        <v>1643</v>
      </c>
      <c r="BB64" s="3" t="s">
        <v>1643</v>
      </c>
      <c r="BC64" s="3" t="s">
        <v>1643</v>
      </c>
      <c r="BD64" s="3" t="s">
        <v>1643</v>
      </c>
      <c r="BE64" s="3" t="s">
        <v>1643</v>
      </c>
      <c r="BF64" s="3" t="s">
        <v>1643</v>
      </c>
      <c r="BG64" s="3" t="s">
        <v>1643</v>
      </c>
      <c r="BH64" s="3" t="s">
        <v>1643</v>
      </c>
      <c r="BI64" s="3" t="s">
        <v>1643</v>
      </c>
      <c r="BJ64" s="3" t="s">
        <v>1643</v>
      </c>
      <c r="BK64" s="3" t="s">
        <v>1643</v>
      </c>
      <c r="BL64" s="3" t="s">
        <v>1643</v>
      </c>
      <c r="BM64" s="3" t="s">
        <v>1643</v>
      </c>
      <c r="BN64" s="3" t="s">
        <v>1643</v>
      </c>
      <c r="BO64" s="3" t="s">
        <v>1643</v>
      </c>
      <c r="BP64" s="3" t="s">
        <v>1643</v>
      </c>
      <c r="BQ64" s="3" t="s">
        <v>1643</v>
      </c>
      <c r="BR64" s="3" t="s">
        <v>1643</v>
      </c>
      <c r="BS64" s="3" t="s">
        <v>1643</v>
      </c>
      <c r="BT64" s="3" t="s">
        <v>1643</v>
      </c>
      <c r="BU64" s="3" t="s">
        <v>1643</v>
      </c>
      <c r="BV64" s="3" t="s">
        <v>1643</v>
      </c>
      <c r="BW64" s="3" t="s">
        <v>1643</v>
      </c>
      <c r="BX64" s="3" t="s">
        <v>1643</v>
      </c>
      <c r="BY64" s="3" t="s">
        <v>1643</v>
      </c>
      <c r="BZ64" s="20" t="s">
        <v>1643</v>
      </c>
      <c r="CA64" s="8" t="s">
        <v>1643</v>
      </c>
      <c r="CB64" s="3" t="s">
        <v>1643</v>
      </c>
      <c r="CC64" s="3" t="s">
        <v>1643</v>
      </c>
      <c r="CD64" s="3" t="s">
        <v>1643</v>
      </c>
      <c r="CE64" s="3" t="s">
        <v>1643</v>
      </c>
      <c r="CF64" s="3" t="s">
        <v>1643</v>
      </c>
      <c r="CG64" s="3" t="s">
        <v>1643</v>
      </c>
      <c r="CH64" s="3" t="s">
        <v>1643</v>
      </c>
      <c r="CI64" s="3" t="s">
        <v>1643</v>
      </c>
      <c r="CJ64" s="3" t="s">
        <v>1643</v>
      </c>
      <c r="CK64" s="3" t="s">
        <v>1643</v>
      </c>
      <c r="CL64" s="3" t="s">
        <v>1643</v>
      </c>
      <c r="CM64" s="3" t="s">
        <v>1643</v>
      </c>
      <c r="CN64" s="3" t="s">
        <v>1643</v>
      </c>
      <c r="CO64" s="3" t="s">
        <v>1643</v>
      </c>
      <c r="CP64" s="5" t="s">
        <v>1643</v>
      </c>
      <c r="CQ64" s="13" t="s">
        <v>1643</v>
      </c>
      <c r="CR64" s="3" t="s">
        <v>1643</v>
      </c>
      <c r="CS64" s="3" t="s">
        <v>1643</v>
      </c>
      <c r="CT64" s="3" t="s">
        <v>1643</v>
      </c>
      <c r="CU64" s="3" t="s">
        <v>1643</v>
      </c>
      <c r="CV64" s="3" t="s">
        <v>1643</v>
      </c>
      <c r="CW64" s="3" t="s">
        <v>1643</v>
      </c>
      <c r="CX64" s="5" t="s">
        <v>1643</v>
      </c>
      <c r="CY64" s="13" t="s">
        <v>1643</v>
      </c>
      <c r="CZ64" s="3" t="s">
        <v>1643</v>
      </c>
      <c r="DA64" s="3" t="s">
        <v>1643</v>
      </c>
      <c r="DB64" s="3" t="s">
        <v>1643</v>
      </c>
      <c r="DC64" s="3" t="s">
        <v>1643</v>
      </c>
      <c r="DD64" s="3" t="s">
        <v>1643</v>
      </c>
      <c r="DE64" s="3" t="s">
        <v>1643</v>
      </c>
      <c r="DF64" s="5" t="s">
        <v>1643</v>
      </c>
      <c r="DG64" s="13" t="s">
        <v>1643</v>
      </c>
      <c r="DH64" s="3" t="s">
        <v>1643</v>
      </c>
      <c r="DI64" s="3" t="s">
        <v>1643</v>
      </c>
      <c r="DJ64" s="5" t="s">
        <v>1643</v>
      </c>
      <c r="DK64" s="13" t="s">
        <v>1643</v>
      </c>
      <c r="DL64" s="3" t="s">
        <v>1643</v>
      </c>
      <c r="DM64" s="3" t="s">
        <v>1643</v>
      </c>
      <c r="DN64" s="5" t="s">
        <v>1643</v>
      </c>
      <c r="DO64" s="13" t="s">
        <v>1643</v>
      </c>
      <c r="DP64" s="5" t="s">
        <v>1643</v>
      </c>
      <c r="DQ64" s="13" t="s">
        <v>1643</v>
      </c>
      <c r="DR64" s="3" t="s">
        <v>1643</v>
      </c>
      <c r="DS64" s="3" t="s">
        <v>1643</v>
      </c>
      <c r="DT64" s="5" t="s">
        <v>1643</v>
      </c>
      <c r="DU64" s="13" t="s">
        <v>1643</v>
      </c>
      <c r="DV64" s="3" t="s">
        <v>1643</v>
      </c>
      <c r="DW64" s="3" t="s">
        <v>1643</v>
      </c>
      <c r="DX64" s="3" t="s">
        <v>1643</v>
      </c>
      <c r="DY64" s="5" t="s">
        <v>1643</v>
      </c>
      <c r="DZ64" s="13" t="s">
        <v>1643</v>
      </c>
      <c r="EA64" s="3" t="s">
        <v>1643</v>
      </c>
      <c r="EB64" s="3" t="s">
        <v>1643</v>
      </c>
      <c r="EC64" s="3" t="s">
        <v>1643</v>
      </c>
      <c r="ED64" s="3" t="s">
        <v>1643</v>
      </c>
      <c r="EE64" s="3" t="s">
        <v>1643</v>
      </c>
      <c r="EF64" s="5" t="s">
        <v>1643</v>
      </c>
      <c r="EG64" s="13" t="s">
        <v>1643</v>
      </c>
      <c r="EH64" s="3" t="s">
        <v>1643</v>
      </c>
      <c r="EI64" s="3" t="s">
        <v>1643</v>
      </c>
      <c r="EJ64" s="3" t="s">
        <v>1643</v>
      </c>
      <c r="EK64" s="3" t="s">
        <v>1643</v>
      </c>
      <c r="EL64" s="20" t="s">
        <v>1643</v>
      </c>
      <c r="EM64" s="13" t="s">
        <v>1643</v>
      </c>
      <c r="EN64" s="3" t="s">
        <v>1643</v>
      </c>
      <c r="EO64" s="3" t="s">
        <v>1643</v>
      </c>
      <c r="EP64" s="3" t="s">
        <v>1643</v>
      </c>
      <c r="EQ64" s="3" t="s">
        <v>1643</v>
      </c>
      <c r="ER64" s="3" t="s">
        <v>1643</v>
      </c>
      <c r="ES64" s="3" t="s">
        <v>1643</v>
      </c>
      <c r="ET64" s="3" t="s">
        <v>1643</v>
      </c>
      <c r="EU64" s="3" t="s">
        <v>1643</v>
      </c>
      <c r="EV64" s="3" t="s">
        <v>1643</v>
      </c>
      <c r="EW64" s="3" t="s">
        <v>1643</v>
      </c>
      <c r="EX64" s="3" t="s">
        <v>1643</v>
      </c>
      <c r="EY64" s="3" t="s">
        <v>1643</v>
      </c>
      <c r="EZ64" s="5" t="s">
        <v>1643</v>
      </c>
      <c r="FA64" s="8" t="s">
        <v>1643</v>
      </c>
      <c r="FB64" s="3" t="s">
        <v>1643</v>
      </c>
      <c r="FC64" s="3" t="s">
        <v>1643</v>
      </c>
      <c r="FD64" s="3" t="s">
        <v>1643</v>
      </c>
      <c r="FE64" s="3" t="s">
        <v>1643</v>
      </c>
      <c r="FF64" s="3" t="s">
        <v>1643</v>
      </c>
      <c r="FG64" s="3" t="s">
        <v>1643</v>
      </c>
      <c r="FH64" s="3" t="s">
        <v>1643</v>
      </c>
      <c r="FI64" s="5" t="s">
        <v>1643</v>
      </c>
      <c r="FJ64" s="8" t="s">
        <v>1643</v>
      </c>
      <c r="FK64" s="3" t="s">
        <v>1643</v>
      </c>
      <c r="FL64" s="3" t="s">
        <v>1643</v>
      </c>
      <c r="FM64" s="5" t="s">
        <v>1643</v>
      </c>
      <c r="FN64" s="8" t="s">
        <v>1643</v>
      </c>
      <c r="FO64" s="3" t="s">
        <v>1643</v>
      </c>
      <c r="FP64" s="3" t="s">
        <v>1643</v>
      </c>
      <c r="FQ64" s="5" t="s">
        <v>1643</v>
      </c>
      <c r="FR64" s="16" t="s">
        <v>1643</v>
      </c>
      <c r="FS64" s="13" t="s">
        <v>1643</v>
      </c>
      <c r="FT64" s="3" t="s">
        <v>1643</v>
      </c>
      <c r="FU64" s="3" t="s">
        <v>1643</v>
      </c>
      <c r="FV64" s="3" t="s">
        <v>1643</v>
      </c>
      <c r="FW64" s="20" t="s">
        <v>1643</v>
      </c>
      <c r="FX64" s="13" t="s">
        <v>1643</v>
      </c>
      <c r="FY64" s="3" t="s">
        <v>1643</v>
      </c>
      <c r="FZ64" s="3" t="s">
        <v>1643</v>
      </c>
      <c r="GA64" s="3" t="s">
        <v>1643</v>
      </c>
      <c r="GB64" s="3" t="s">
        <v>1643</v>
      </c>
      <c r="GC64" s="3" t="s">
        <v>1643</v>
      </c>
      <c r="GD64" s="3" t="s">
        <v>1643</v>
      </c>
      <c r="GE64" s="3" t="s">
        <v>1643</v>
      </c>
      <c r="GF64" s="3" t="s">
        <v>1643</v>
      </c>
      <c r="GG64" s="3" t="s">
        <v>1643</v>
      </c>
      <c r="GH64" s="20" t="s">
        <v>1643</v>
      </c>
      <c r="GI64" s="18" t="s">
        <v>1643</v>
      </c>
      <c r="GJ64" s="8" t="s">
        <v>1643</v>
      </c>
      <c r="GK64" s="3" t="s">
        <v>1643</v>
      </c>
      <c r="GL64" s="3" t="s">
        <v>1643</v>
      </c>
      <c r="GM64" s="3" t="s">
        <v>1643</v>
      </c>
      <c r="GN64" s="3" t="s">
        <v>1643</v>
      </c>
      <c r="GO64" s="3" t="s">
        <v>1643</v>
      </c>
      <c r="GP64" s="3" t="s">
        <v>1643</v>
      </c>
      <c r="GQ64" s="3" t="s">
        <v>1643</v>
      </c>
      <c r="GR64" s="3" t="s">
        <v>1643</v>
      </c>
      <c r="GS64" s="20" t="s">
        <v>1643</v>
      </c>
      <c r="GT64" s="13" t="s">
        <v>1643</v>
      </c>
      <c r="GU64" s="3" t="s">
        <v>1643</v>
      </c>
      <c r="GV64" s="3" t="s">
        <v>1643</v>
      </c>
      <c r="GW64" s="3" t="s">
        <v>1643</v>
      </c>
      <c r="GX64" s="3" t="s">
        <v>1643</v>
      </c>
      <c r="GY64" s="3" t="s">
        <v>1643</v>
      </c>
      <c r="GZ64" s="3" t="s">
        <v>1643</v>
      </c>
      <c r="HA64" s="3" t="s">
        <v>1643</v>
      </c>
      <c r="HB64" s="3" t="s">
        <v>1643</v>
      </c>
      <c r="HC64" s="3" t="s">
        <v>1643</v>
      </c>
      <c r="HD64" s="3" t="s">
        <v>1643</v>
      </c>
      <c r="HE64" s="3" t="s">
        <v>1643</v>
      </c>
      <c r="HF64" s="3" t="s">
        <v>1643</v>
      </c>
      <c r="HG64" s="3" t="s">
        <v>1643</v>
      </c>
      <c r="HH64" s="3" t="s">
        <v>1643</v>
      </c>
      <c r="HI64" s="5" t="s">
        <v>1643</v>
      </c>
      <c r="HJ64" s="13" t="s">
        <v>1643</v>
      </c>
      <c r="HK64" s="3" t="s">
        <v>1643</v>
      </c>
      <c r="HL64" s="3" t="s">
        <v>1643</v>
      </c>
      <c r="HM64" s="3" t="s">
        <v>1643</v>
      </c>
      <c r="HN64" s="3" t="s">
        <v>1643</v>
      </c>
      <c r="HO64" s="3" t="s">
        <v>1643</v>
      </c>
      <c r="HP64" s="3" t="s">
        <v>1643</v>
      </c>
      <c r="HQ64" s="5" t="s">
        <v>1643</v>
      </c>
      <c r="HR64" s="13" t="s">
        <v>1643</v>
      </c>
      <c r="HS64" s="3" t="s">
        <v>1643</v>
      </c>
      <c r="HT64" s="3" t="s">
        <v>1643</v>
      </c>
      <c r="HU64" s="3" t="s">
        <v>1643</v>
      </c>
      <c r="HV64" s="3" t="s">
        <v>1643</v>
      </c>
      <c r="HW64" s="3" t="s">
        <v>1643</v>
      </c>
      <c r="HX64" s="3" t="s">
        <v>1643</v>
      </c>
      <c r="HY64" s="3" t="s">
        <v>1643</v>
      </c>
      <c r="HZ64" s="3" t="s">
        <v>1643</v>
      </c>
      <c r="IA64" s="3" t="s">
        <v>1643</v>
      </c>
      <c r="IB64" s="5" t="s">
        <v>1643</v>
      </c>
      <c r="IC64" s="13" t="s">
        <v>1643</v>
      </c>
      <c r="ID64" s="3" t="s">
        <v>1643</v>
      </c>
      <c r="IE64" s="3" t="s">
        <v>1643</v>
      </c>
      <c r="IF64" s="3" t="s">
        <v>1643</v>
      </c>
      <c r="IG64" s="3" t="s">
        <v>1643</v>
      </c>
      <c r="IH64" s="3" t="s">
        <v>1643</v>
      </c>
      <c r="II64" s="3" t="s">
        <v>1643</v>
      </c>
      <c r="IJ64" s="3" t="s">
        <v>1643</v>
      </c>
      <c r="IK64" s="3" t="s">
        <v>1643</v>
      </c>
      <c r="IL64" s="3" t="s">
        <v>1643</v>
      </c>
      <c r="IM64" s="3" t="s">
        <v>1643</v>
      </c>
      <c r="IN64" s="3" t="s">
        <v>1643</v>
      </c>
      <c r="IO64" s="3" t="s">
        <v>1643</v>
      </c>
      <c r="IP64" s="3" t="s">
        <v>1643</v>
      </c>
      <c r="IQ64" s="3" t="s">
        <v>1643</v>
      </c>
      <c r="IR64" s="3" t="s">
        <v>1643</v>
      </c>
      <c r="IS64" s="3" t="s">
        <v>1643</v>
      </c>
      <c r="IT64" s="3" t="s">
        <v>1643</v>
      </c>
      <c r="IU64" s="3" t="s">
        <v>1643</v>
      </c>
      <c r="IV64" s="3" t="s">
        <v>1643</v>
      </c>
      <c r="IW64" s="3" t="s">
        <v>1643</v>
      </c>
      <c r="IX64" s="3" t="s">
        <v>1643</v>
      </c>
      <c r="IY64" s="3" t="s">
        <v>1643</v>
      </c>
      <c r="IZ64" s="3" t="s">
        <v>1643</v>
      </c>
      <c r="JA64" s="3" t="s">
        <v>1643</v>
      </c>
      <c r="JB64" s="3" t="s">
        <v>1643</v>
      </c>
      <c r="JC64" s="3" t="s">
        <v>1643</v>
      </c>
      <c r="JD64" s="3" t="s">
        <v>1643</v>
      </c>
      <c r="JE64" s="3" t="s">
        <v>1643</v>
      </c>
      <c r="JF64" s="3" t="s">
        <v>1643</v>
      </c>
      <c r="JG64" s="3" t="s">
        <v>1643</v>
      </c>
      <c r="JH64" s="3" t="s">
        <v>1643</v>
      </c>
      <c r="JI64" s="3" t="s">
        <v>1643</v>
      </c>
      <c r="JJ64" s="3" t="s">
        <v>1643</v>
      </c>
      <c r="JK64" s="3" t="s">
        <v>1643</v>
      </c>
      <c r="JL64" s="3" t="s">
        <v>1643</v>
      </c>
      <c r="JM64" s="3" t="s">
        <v>1643</v>
      </c>
      <c r="JN64" s="3" t="s">
        <v>1643</v>
      </c>
      <c r="JO64" s="3" t="s">
        <v>1643</v>
      </c>
      <c r="JP64" s="3" t="s">
        <v>1643</v>
      </c>
      <c r="JQ64" s="3" t="s">
        <v>1643</v>
      </c>
      <c r="JR64" s="3" t="s">
        <v>1643</v>
      </c>
      <c r="JS64" s="3" t="s">
        <v>1643</v>
      </c>
      <c r="JT64" s="3" t="s">
        <v>1643</v>
      </c>
      <c r="JU64" s="3" t="s">
        <v>1643</v>
      </c>
      <c r="JV64" s="3" t="s">
        <v>1643</v>
      </c>
      <c r="JW64" s="3" t="s">
        <v>1643</v>
      </c>
      <c r="JX64" s="3" t="s">
        <v>1643</v>
      </c>
      <c r="JY64" s="3" t="s">
        <v>1643</v>
      </c>
      <c r="JZ64" s="3" t="s">
        <v>1643</v>
      </c>
      <c r="KA64" s="3" t="s">
        <v>1643</v>
      </c>
      <c r="KB64" s="3" t="s">
        <v>1643</v>
      </c>
      <c r="KC64" s="3" t="s">
        <v>1643</v>
      </c>
      <c r="KD64" s="3" t="s">
        <v>1643</v>
      </c>
      <c r="KE64" s="3" t="s">
        <v>1643</v>
      </c>
      <c r="KF64" s="3" t="s">
        <v>1643</v>
      </c>
      <c r="KG64" s="3" t="s">
        <v>1643</v>
      </c>
      <c r="KH64" s="3" t="s">
        <v>1643</v>
      </c>
      <c r="KI64" s="3" t="s">
        <v>1643</v>
      </c>
      <c r="KJ64" s="3" t="s">
        <v>1643</v>
      </c>
      <c r="KK64" s="3" t="s">
        <v>1643</v>
      </c>
      <c r="KL64" s="3" t="s">
        <v>1643</v>
      </c>
      <c r="KM64" s="3" t="s">
        <v>1643</v>
      </c>
      <c r="KN64" s="3" t="s">
        <v>1643</v>
      </c>
      <c r="KO64" s="5" t="s">
        <v>1643</v>
      </c>
      <c r="KP64" s="8" t="s">
        <v>1643</v>
      </c>
      <c r="KQ64" s="3" t="s">
        <v>1643</v>
      </c>
      <c r="KR64" s="3" t="s">
        <v>1643</v>
      </c>
      <c r="KS64" s="3" t="s">
        <v>1643</v>
      </c>
      <c r="KT64" s="3" t="s">
        <v>1643</v>
      </c>
      <c r="KU64" s="3" t="s">
        <v>1643</v>
      </c>
      <c r="KV64" s="20" t="s">
        <v>1643</v>
      </c>
      <c r="KW64" s="13" t="s">
        <v>1643</v>
      </c>
      <c r="KX64" s="3" t="s">
        <v>1643</v>
      </c>
      <c r="KY64" s="3" t="s">
        <v>1643</v>
      </c>
      <c r="KZ64" s="3" t="s">
        <v>1643</v>
      </c>
      <c r="LA64" s="3" t="s">
        <v>1643</v>
      </c>
      <c r="LB64" s="3" t="s">
        <v>1643</v>
      </c>
      <c r="LC64" s="3" t="s">
        <v>1643</v>
      </c>
      <c r="LD64" s="3" t="s">
        <v>1643</v>
      </c>
      <c r="LE64" s="3" t="s">
        <v>1643</v>
      </c>
      <c r="LF64" s="3" t="s">
        <v>1643</v>
      </c>
      <c r="LG64" s="3" t="s">
        <v>1643</v>
      </c>
      <c r="LH64" s="3" t="s">
        <v>1643</v>
      </c>
      <c r="LI64" s="3" t="s">
        <v>1643</v>
      </c>
      <c r="LJ64" s="3" t="s">
        <v>1643</v>
      </c>
      <c r="LK64" s="3" t="s">
        <v>1643</v>
      </c>
      <c r="LL64" s="3" t="s">
        <v>1643</v>
      </c>
      <c r="LM64" s="3" t="s">
        <v>1643</v>
      </c>
      <c r="LN64" s="3" t="s">
        <v>1643</v>
      </c>
      <c r="LO64" s="3" t="s">
        <v>1643</v>
      </c>
      <c r="LP64" s="3" t="s">
        <v>1643</v>
      </c>
      <c r="LQ64" s="3" t="s">
        <v>1643</v>
      </c>
      <c r="LR64" s="3" t="s">
        <v>1643</v>
      </c>
      <c r="LS64" s="3" t="s">
        <v>1643</v>
      </c>
      <c r="LT64" s="3" t="s">
        <v>1643</v>
      </c>
      <c r="LU64" s="3" t="s">
        <v>1643</v>
      </c>
      <c r="LV64" s="3" t="s">
        <v>1643</v>
      </c>
      <c r="LW64" s="3" t="s">
        <v>1643</v>
      </c>
      <c r="LX64" s="3" t="s">
        <v>1643</v>
      </c>
      <c r="LY64" s="3" t="s">
        <v>1643</v>
      </c>
      <c r="LZ64" s="3" t="s">
        <v>1643</v>
      </c>
      <c r="MA64" s="3" t="s">
        <v>1643</v>
      </c>
      <c r="MB64" s="3" t="s">
        <v>1643</v>
      </c>
      <c r="MC64" s="3" t="s">
        <v>1643</v>
      </c>
      <c r="MD64" s="3" t="s">
        <v>1643</v>
      </c>
      <c r="ME64" s="3" t="s">
        <v>1643</v>
      </c>
      <c r="MF64" s="20" t="s">
        <v>1643</v>
      </c>
      <c r="MG64" s="13"/>
      <c r="MH64" s="3"/>
      <c r="MI64" s="5"/>
      <c r="MJ64" s="18" t="s">
        <v>1643</v>
      </c>
      <c r="MK64" s="13" t="s">
        <v>1643</v>
      </c>
      <c r="ML64" s="3" t="s">
        <v>1643</v>
      </c>
      <c r="MM64" s="3" t="s">
        <v>1643</v>
      </c>
      <c r="MN64" s="3" t="s">
        <v>1643</v>
      </c>
      <c r="MO64" s="3" t="s">
        <v>1643</v>
      </c>
      <c r="MP64" s="3" t="s">
        <v>1643</v>
      </c>
      <c r="MQ64" s="3" t="s">
        <v>1643</v>
      </c>
      <c r="MR64" s="3" t="s">
        <v>1643</v>
      </c>
      <c r="MS64" s="3" t="s">
        <v>1643</v>
      </c>
      <c r="MT64" s="5" t="s">
        <v>1643</v>
      </c>
      <c r="MU64" s="8" t="s">
        <v>1643</v>
      </c>
      <c r="MV64" s="3" t="s">
        <v>1643</v>
      </c>
      <c r="MW64" s="3" t="s">
        <v>1643</v>
      </c>
      <c r="MX64" s="3" t="s">
        <v>1643</v>
      </c>
      <c r="MY64" s="20" t="s">
        <v>1643</v>
      </c>
      <c r="MZ64" s="13" t="s">
        <v>1643</v>
      </c>
      <c r="NA64" s="5" t="s">
        <v>1643</v>
      </c>
      <c r="NB64" s="13" t="s">
        <v>1643</v>
      </c>
      <c r="NC64" s="5" t="s">
        <v>1643</v>
      </c>
      <c r="ND64" s="13" t="s">
        <v>1643</v>
      </c>
      <c r="NE64" s="3" t="s">
        <v>1643</v>
      </c>
      <c r="NF64" s="3" t="s">
        <v>1643</v>
      </c>
      <c r="NG64" s="3" t="s">
        <v>1643</v>
      </c>
      <c r="NH64" s="3" t="s">
        <v>1643</v>
      </c>
      <c r="NI64" s="5" t="s">
        <v>1643</v>
      </c>
      <c r="NJ64" s="13" t="s">
        <v>1643</v>
      </c>
      <c r="NK64" s="3"/>
      <c r="NL64" s="3" t="s">
        <v>1643</v>
      </c>
      <c r="NM64" s="3" t="s">
        <v>1643</v>
      </c>
      <c r="NN64" s="3" t="s">
        <v>1643</v>
      </c>
      <c r="NO64" s="3" t="s">
        <v>1643</v>
      </c>
      <c r="NP64" s="3" t="s">
        <v>1643</v>
      </c>
      <c r="NQ64" s="5" t="s">
        <v>1643</v>
      </c>
      <c r="NR64" s="8" t="s">
        <v>1643</v>
      </c>
      <c r="NS64" s="8" t="s">
        <v>1643</v>
      </c>
      <c r="NT64" s="3" t="s">
        <v>1643</v>
      </c>
      <c r="NU64" s="3" t="s">
        <v>1643</v>
      </c>
      <c r="NV64" s="3" t="s">
        <v>1643</v>
      </c>
      <c r="NW64" s="3" t="s">
        <v>1643</v>
      </c>
      <c r="NX64" s="5" t="s">
        <v>1643</v>
      </c>
      <c r="NY64" s="13" t="s">
        <v>1643</v>
      </c>
      <c r="NZ64" s="8" t="s">
        <v>1643</v>
      </c>
      <c r="OA64" s="3" t="s">
        <v>1643</v>
      </c>
      <c r="OB64" s="3" t="s">
        <v>1643</v>
      </c>
      <c r="OC64" s="3" t="s">
        <v>1643</v>
      </c>
      <c r="OD64" s="3" t="s">
        <v>1643</v>
      </c>
      <c r="OE64" s="5" t="s">
        <v>1643</v>
      </c>
      <c r="OF64" s="13" t="s">
        <v>1643</v>
      </c>
      <c r="OG64" s="8" t="s">
        <v>1643</v>
      </c>
      <c r="OH64" s="3" t="s">
        <v>1643</v>
      </c>
      <c r="OI64" s="3" t="s">
        <v>1643</v>
      </c>
      <c r="OJ64" s="3" t="s">
        <v>1643</v>
      </c>
      <c r="OK64" s="3" t="s">
        <v>1643</v>
      </c>
      <c r="OL64" s="20" t="s">
        <v>1643</v>
      </c>
      <c r="OM64" s="13" t="s">
        <v>1643</v>
      </c>
      <c r="ON64" s="3" t="s">
        <v>1643</v>
      </c>
      <c r="OO64" s="3" t="s">
        <v>1643</v>
      </c>
      <c r="OP64" s="3" t="s">
        <v>1643</v>
      </c>
      <c r="OQ64" s="3" t="s">
        <v>1643</v>
      </c>
      <c r="OR64" s="3" t="s">
        <v>1643</v>
      </c>
      <c r="OS64" s="3" t="s">
        <v>1643</v>
      </c>
      <c r="OT64" s="3" t="s">
        <v>1643</v>
      </c>
      <c r="OU64" s="20" t="s">
        <v>1643</v>
      </c>
      <c r="OV64" s="13" t="s">
        <v>1643</v>
      </c>
      <c r="OW64" s="3"/>
      <c r="OX64" s="3" t="s">
        <v>1643</v>
      </c>
      <c r="OY64" s="3" t="s">
        <v>1643</v>
      </c>
      <c r="OZ64" s="3" t="s">
        <v>1643</v>
      </c>
      <c r="PA64" s="5" t="s">
        <v>1643</v>
      </c>
      <c r="PB64" s="8" t="s">
        <v>1643</v>
      </c>
      <c r="PC64" s="8" t="s">
        <v>1643</v>
      </c>
      <c r="PD64" s="3" t="s">
        <v>1643</v>
      </c>
      <c r="PE64" s="3" t="s">
        <v>1643</v>
      </c>
      <c r="PF64" s="5" t="s">
        <v>1643</v>
      </c>
      <c r="PG64" s="13" t="s">
        <v>1643</v>
      </c>
      <c r="PH64" s="3" t="s">
        <v>1643</v>
      </c>
      <c r="PI64" s="3" t="s">
        <v>1643</v>
      </c>
      <c r="PJ64" s="3" t="s">
        <v>1643</v>
      </c>
      <c r="PK64" s="3" t="s">
        <v>1643</v>
      </c>
      <c r="PL64" s="3" t="s">
        <v>1643</v>
      </c>
      <c r="PM64" s="3" t="s">
        <v>1643</v>
      </c>
      <c r="PN64" s="3" t="s">
        <v>1643</v>
      </c>
      <c r="PO64" s="20" t="s">
        <v>1643</v>
      </c>
      <c r="PP64" s="13" t="s">
        <v>1643</v>
      </c>
      <c r="PQ64" s="3" t="s">
        <v>1643</v>
      </c>
      <c r="PR64" s="3" t="s">
        <v>1643</v>
      </c>
      <c r="PS64" s="3" t="s">
        <v>1643</v>
      </c>
      <c r="PT64" s="3" t="s">
        <v>1643</v>
      </c>
      <c r="PU64" s="5" t="s">
        <v>1643</v>
      </c>
      <c r="PV64" s="13" t="s">
        <v>1643</v>
      </c>
      <c r="PW64" s="3" t="s">
        <v>1643</v>
      </c>
      <c r="PX64" s="3" t="s">
        <v>1643</v>
      </c>
      <c r="PY64" s="3" t="s">
        <v>1643</v>
      </c>
      <c r="PZ64" s="5" t="s">
        <v>1643</v>
      </c>
      <c r="QA64" s="13" t="s">
        <v>1643</v>
      </c>
      <c r="QB64" s="3" t="s">
        <v>1643</v>
      </c>
      <c r="QC64" s="3" t="s">
        <v>1643</v>
      </c>
      <c r="QD64" s="3" t="s">
        <v>1643</v>
      </c>
      <c r="QE64" s="3" t="s">
        <v>1643</v>
      </c>
      <c r="QF64" s="3" t="s">
        <v>1643</v>
      </c>
      <c r="QG64" s="3" t="s">
        <v>1643</v>
      </c>
      <c r="QH64" s="3" t="s">
        <v>1643</v>
      </c>
      <c r="QI64" s="5" t="s">
        <v>1643</v>
      </c>
      <c r="QJ64" s="13" t="s">
        <v>1643</v>
      </c>
      <c r="QK64" s="3" t="s">
        <v>1643</v>
      </c>
      <c r="QL64" s="3" t="s">
        <v>1643</v>
      </c>
      <c r="QM64" s="3" t="s">
        <v>1643</v>
      </c>
      <c r="QN64" s="3" t="s">
        <v>1643</v>
      </c>
      <c r="QO64" s="3" t="s">
        <v>1643</v>
      </c>
      <c r="QP64" s="20" t="s">
        <v>1643</v>
      </c>
      <c r="QQ64" s="13" t="s">
        <v>1643</v>
      </c>
      <c r="QR64" s="3" t="s">
        <v>1643</v>
      </c>
      <c r="QS64" s="3" t="s">
        <v>1643</v>
      </c>
      <c r="QT64" s="3" t="s">
        <v>1643</v>
      </c>
      <c r="QU64" s="20" t="s">
        <v>1643</v>
      </c>
      <c r="QV64" s="16" t="s">
        <v>1643</v>
      </c>
      <c r="QW64" s="13" t="s">
        <v>1643</v>
      </c>
      <c r="QX64" s="3" t="s">
        <v>1643</v>
      </c>
      <c r="QY64" s="3" t="s">
        <v>1643</v>
      </c>
      <c r="QZ64" s="3" t="s">
        <v>1643</v>
      </c>
      <c r="RA64" s="3" t="s">
        <v>1643</v>
      </c>
      <c r="RB64" s="3" t="s">
        <v>1643</v>
      </c>
      <c r="RC64" s="3" t="s">
        <v>1643</v>
      </c>
      <c r="RD64" s="3" t="s">
        <v>1643</v>
      </c>
      <c r="RE64" s="3" t="s">
        <v>1643</v>
      </c>
      <c r="RF64" s="3" t="s">
        <v>1643</v>
      </c>
      <c r="RG64" s="3" t="s">
        <v>1643</v>
      </c>
      <c r="RH64" s="3" t="s">
        <v>1643</v>
      </c>
      <c r="RI64" s="3" t="s">
        <v>1643</v>
      </c>
      <c r="RJ64" s="3" t="s">
        <v>1643</v>
      </c>
      <c r="RK64" s="3" t="s">
        <v>1643</v>
      </c>
      <c r="RL64" s="3" t="s">
        <v>1643</v>
      </c>
      <c r="RM64" s="3" t="s">
        <v>1643</v>
      </c>
      <c r="RN64" s="3" t="s">
        <v>1643</v>
      </c>
      <c r="RO64" s="3" t="s">
        <v>1643</v>
      </c>
      <c r="RP64" s="3" t="s">
        <v>1643</v>
      </c>
      <c r="RQ64" s="3" t="s">
        <v>1643</v>
      </c>
      <c r="RR64" s="3" t="s">
        <v>1643</v>
      </c>
      <c r="RS64" s="3" t="s">
        <v>1643</v>
      </c>
      <c r="RT64" s="3" t="s">
        <v>1643</v>
      </c>
      <c r="RU64" s="3" t="s">
        <v>1643</v>
      </c>
      <c r="RV64" s="3" t="s">
        <v>1643</v>
      </c>
      <c r="RW64" s="3" t="s">
        <v>1643</v>
      </c>
      <c r="RX64" s="3" t="s">
        <v>1643</v>
      </c>
      <c r="RY64" s="3" t="s">
        <v>1643</v>
      </c>
      <c r="RZ64" s="3" t="s">
        <v>1643</v>
      </c>
      <c r="SA64" s="3" t="s">
        <v>1643</v>
      </c>
      <c r="SB64" s="3" t="s">
        <v>1643</v>
      </c>
      <c r="SC64" s="3" t="s">
        <v>1643</v>
      </c>
      <c r="SD64" s="3" t="s">
        <v>1643</v>
      </c>
      <c r="SE64" s="3" t="s">
        <v>1643</v>
      </c>
      <c r="SF64" s="3" t="s">
        <v>1643</v>
      </c>
      <c r="SG64" s="3" t="s">
        <v>1643</v>
      </c>
      <c r="SH64" s="3" t="s">
        <v>1643</v>
      </c>
      <c r="SI64" s="3" t="s">
        <v>1643</v>
      </c>
      <c r="SJ64" s="3" t="s">
        <v>1643</v>
      </c>
      <c r="SK64" s="3" t="s">
        <v>1643</v>
      </c>
      <c r="SL64" s="3" t="s">
        <v>1643</v>
      </c>
      <c r="SM64" s="3" t="s">
        <v>1643</v>
      </c>
      <c r="SN64" s="3" t="s">
        <v>1643</v>
      </c>
      <c r="SO64" s="3" t="s">
        <v>1643</v>
      </c>
      <c r="SP64" s="20" t="s">
        <v>1643</v>
      </c>
      <c r="SQ64" s="13" t="s">
        <v>1643</v>
      </c>
      <c r="SR64" s="3" t="s">
        <v>1643</v>
      </c>
      <c r="SS64" s="3" t="s">
        <v>1643</v>
      </c>
      <c r="ST64" s="3" t="s">
        <v>1643</v>
      </c>
      <c r="SU64" s="3" t="s">
        <v>1643</v>
      </c>
      <c r="SV64" s="3" t="s">
        <v>1643</v>
      </c>
      <c r="SW64" s="3" t="s">
        <v>1643</v>
      </c>
      <c r="SX64" s="20" t="s">
        <v>1643</v>
      </c>
      <c r="SY64" s="13" t="s">
        <v>1643</v>
      </c>
      <c r="SZ64" s="3" t="s">
        <v>1643</v>
      </c>
      <c r="TA64" s="3" t="s">
        <v>1643</v>
      </c>
      <c r="TB64" s="3" t="s">
        <v>1643</v>
      </c>
      <c r="TC64" s="3" t="s">
        <v>1643</v>
      </c>
      <c r="TD64" s="3" t="s">
        <v>1643</v>
      </c>
      <c r="TE64" s="20" t="s">
        <v>1643</v>
      </c>
      <c r="TF64" s="13" t="s">
        <v>1643</v>
      </c>
      <c r="TG64" s="3" t="s">
        <v>1643</v>
      </c>
      <c r="TH64" s="3" t="s">
        <v>1643</v>
      </c>
      <c r="TI64" s="3" t="s">
        <v>1643</v>
      </c>
      <c r="TJ64" s="3" t="s">
        <v>1643</v>
      </c>
      <c r="TK64" s="3" t="s">
        <v>1643</v>
      </c>
      <c r="TL64" s="3" t="s">
        <v>1643</v>
      </c>
      <c r="TM64" s="3" t="s">
        <v>1643</v>
      </c>
      <c r="TN64" s="3" t="s">
        <v>1643</v>
      </c>
      <c r="TO64" s="3" t="s">
        <v>1643</v>
      </c>
      <c r="TP64" s="3" t="s">
        <v>1643</v>
      </c>
      <c r="TQ64" s="20" t="s">
        <v>1643</v>
      </c>
      <c r="TR64" s="13" t="s">
        <v>110</v>
      </c>
      <c r="TS64" s="3" t="s">
        <v>1643</v>
      </c>
      <c r="TT64" s="5" t="s">
        <v>110</v>
      </c>
      <c r="TU64" s="13" t="s">
        <v>127</v>
      </c>
      <c r="TV64" s="3" t="s">
        <v>129</v>
      </c>
      <c r="TW64" s="3" t="s">
        <v>127</v>
      </c>
      <c r="TX64" s="3" t="s">
        <v>129</v>
      </c>
      <c r="TY64" s="3" t="s">
        <v>131</v>
      </c>
      <c r="TZ64" s="3" t="s">
        <v>131</v>
      </c>
      <c r="UA64" s="3" t="s">
        <v>127</v>
      </c>
      <c r="UB64" s="3" t="s">
        <v>127</v>
      </c>
      <c r="UC64" s="3" t="s">
        <v>127</v>
      </c>
      <c r="UD64" s="3" t="s">
        <v>127</v>
      </c>
      <c r="UE64" s="3" t="s">
        <v>131</v>
      </c>
      <c r="UF64" s="3" t="s">
        <v>129</v>
      </c>
      <c r="UG64" s="3" t="s">
        <v>131</v>
      </c>
      <c r="UH64" s="3" t="s">
        <v>129</v>
      </c>
      <c r="UI64" s="3" t="s">
        <v>127</v>
      </c>
      <c r="UJ64" s="5" t="s">
        <v>1643</v>
      </c>
      <c r="UK64" s="13" t="s">
        <v>196</v>
      </c>
      <c r="UL64" s="3" t="s">
        <v>198</v>
      </c>
      <c r="UM64" s="3" t="s">
        <v>1643</v>
      </c>
      <c r="UN64" s="3" t="s">
        <v>1643</v>
      </c>
      <c r="UO64" s="3" t="s">
        <v>1643</v>
      </c>
      <c r="UP64" s="3" t="s">
        <v>1643</v>
      </c>
      <c r="UQ64" s="3" t="s">
        <v>1643</v>
      </c>
      <c r="UR64" s="5" t="s">
        <v>1643</v>
      </c>
      <c r="US64" s="13" t="s">
        <v>231</v>
      </c>
      <c r="UT64" s="3" t="s">
        <v>232</v>
      </c>
      <c r="UU64" s="3" t="s">
        <v>233</v>
      </c>
      <c r="UV64" s="3" t="s">
        <v>1643</v>
      </c>
      <c r="UW64" s="3" t="s">
        <v>1643</v>
      </c>
      <c r="UX64" s="3" t="s">
        <v>1643</v>
      </c>
      <c r="UY64" s="3" t="s">
        <v>1643</v>
      </c>
      <c r="UZ64" s="5" t="s">
        <v>1643</v>
      </c>
      <c r="VA64" s="13" t="s">
        <v>132</v>
      </c>
      <c r="VB64" s="3" t="s">
        <v>127</v>
      </c>
      <c r="VC64" s="3" t="s">
        <v>132</v>
      </c>
      <c r="VD64" s="3" t="s">
        <v>127</v>
      </c>
      <c r="VE64" s="3" t="s">
        <v>132</v>
      </c>
      <c r="VF64" s="3" t="s">
        <v>132</v>
      </c>
      <c r="VG64" s="3" t="s">
        <v>1643</v>
      </c>
      <c r="VH64" s="3" t="s">
        <v>127</v>
      </c>
      <c r="VI64" s="3" t="s">
        <v>127</v>
      </c>
      <c r="VJ64" s="3" t="s">
        <v>127</v>
      </c>
      <c r="VK64" s="3" t="s">
        <v>127</v>
      </c>
      <c r="VL64" s="3" t="s">
        <v>127</v>
      </c>
      <c r="VM64" s="3" t="s">
        <v>127</v>
      </c>
      <c r="VN64" s="3" t="s">
        <v>127</v>
      </c>
      <c r="VO64" s="3" t="s">
        <v>127</v>
      </c>
      <c r="VP64" s="3" t="s">
        <v>128</v>
      </c>
      <c r="VQ64" s="3" t="s">
        <v>128</v>
      </c>
      <c r="VR64" s="3" t="s">
        <v>128</v>
      </c>
      <c r="VS64" s="3" t="s">
        <v>128</v>
      </c>
      <c r="VT64" s="3" t="s">
        <v>128</v>
      </c>
      <c r="VU64" s="3" t="s">
        <v>132</v>
      </c>
      <c r="VV64" s="3" t="s">
        <v>132</v>
      </c>
      <c r="VW64" s="3" t="s">
        <v>127</v>
      </c>
      <c r="VX64" s="3" t="s">
        <v>127</v>
      </c>
      <c r="VY64" s="3" t="s">
        <v>130</v>
      </c>
      <c r="VZ64" s="3" t="s">
        <v>131</v>
      </c>
      <c r="WA64" s="3" t="s">
        <v>131</v>
      </c>
      <c r="WB64" s="3" t="s">
        <v>129</v>
      </c>
      <c r="WC64" s="3" t="s">
        <v>129</v>
      </c>
      <c r="WD64" s="3" t="s">
        <v>129</v>
      </c>
      <c r="WE64" s="3" t="s">
        <v>129</v>
      </c>
      <c r="WF64" s="3" t="s">
        <v>129</v>
      </c>
      <c r="WG64" s="3" t="s">
        <v>128</v>
      </c>
      <c r="WH64" s="3" t="s">
        <v>129</v>
      </c>
      <c r="WI64" s="3" t="s">
        <v>128</v>
      </c>
      <c r="WJ64" s="3" t="s">
        <v>128</v>
      </c>
      <c r="WK64" s="3" t="s">
        <v>131</v>
      </c>
      <c r="WL64" s="3" t="s">
        <v>131</v>
      </c>
      <c r="WM64" s="3" t="s">
        <v>131</v>
      </c>
      <c r="WN64" s="3" t="s">
        <v>131</v>
      </c>
      <c r="WO64" s="3" t="s">
        <v>129</v>
      </c>
      <c r="WP64" s="3" t="s">
        <v>129</v>
      </c>
      <c r="WQ64" s="3" t="s">
        <v>127</v>
      </c>
      <c r="WR64" s="3" t="s">
        <v>127</v>
      </c>
      <c r="WS64" s="3" t="s">
        <v>130</v>
      </c>
      <c r="WT64" s="3" t="s">
        <v>127</v>
      </c>
      <c r="WU64" s="3" t="s">
        <v>127</v>
      </c>
      <c r="WV64" s="3" t="s">
        <v>127</v>
      </c>
      <c r="WW64" s="3" t="s">
        <v>127</v>
      </c>
      <c r="WX64" s="3" t="s">
        <v>127</v>
      </c>
      <c r="WY64" s="3" t="s">
        <v>127</v>
      </c>
      <c r="WZ64" s="3" t="s">
        <v>127</v>
      </c>
      <c r="XA64" s="3" t="s">
        <v>127</v>
      </c>
      <c r="XB64" s="3" t="s">
        <v>127</v>
      </c>
      <c r="XC64" s="3" t="s">
        <v>127</v>
      </c>
      <c r="XD64" s="3" t="s">
        <v>127</v>
      </c>
      <c r="XE64" s="3" t="s">
        <v>127</v>
      </c>
      <c r="XF64" s="3" t="s">
        <v>127</v>
      </c>
      <c r="XG64" s="3" t="s">
        <v>127</v>
      </c>
      <c r="XH64" s="3" t="s">
        <v>127</v>
      </c>
      <c r="XI64" s="3" t="s">
        <v>127</v>
      </c>
      <c r="XJ64" s="3" t="s">
        <v>127</v>
      </c>
      <c r="XK64" s="3" t="s">
        <v>127</v>
      </c>
      <c r="XL64" s="3" t="s">
        <v>127</v>
      </c>
      <c r="XM64" s="5" t="s">
        <v>1643</v>
      </c>
      <c r="XN64" s="13" t="s">
        <v>1643</v>
      </c>
      <c r="XO64" s="3" t="s">
        <v>1643</v>
      </c>
      <c r="XP64" s="3" t="s">
        <v>1643</v>
      </c>
      <c r="XQ64" s="3" t="s">
        <v>1643</v>
      </c>
      <c r="XR64" s="3" t="s">
        <v>1643</v>
      </c>
      <c r="XS64" s="3" t="s">
        <v>111</v>
      </c>
      <c r="XT64" s="5" t="s">
        <v>1643</v>
      </c>
      <c r="XU64" s="13" t="s">
        <v>111</v>
      </c>
      <c r="XV64" s="3" t="s">
        <v>1643</v>
      </c>
      <c r="XW64" s="3" t="s">
        <v>1643</v>
      </c>
      <c r="XX64" s="3" t="s">
        <v>111</v>
      </c>
      <c r="XY64" s="3" t="s">
        <v>1643</v>
      </c>
      <c r="XZ64" s="3" t="s">
        <v>1643</v>
      </c>
      <c r="YA64" s="3" t="s">
        <v>111</v>
      </c>
      <c r="YB64" s="3" t="s">
        <v>1643</v>
      </c>
      <c r="YC64" s="3" t="s">
        <v>1643</v>
      </c>
      <c r="YD64" s="3" t="s">
        <v>111</v>
      </c>
      <c r="YE64" s="3" t="s">
        <v>1643</v>
      </c>
      <c r="YF64" s="3" t="s">
        <v>1643</v>
      </c>
      <c r="YG64" s="3" t="s">
        <v>1643</v>
      </c>
      <c r="YH64" s="3" t="s">
        <v>111</v>
      </c>
      <c r="YI64" s="3" t="s">
        <v>1643</v>
      </c>
      <c r="YJ64" s="3" t="s">
        <v>1643</v>
      </c>
      <c r="YK64" s="3" t="s">
        <v>111</v>
      </c>
      <c r="YL64" s="3" t="s">
        <v>1643</v>
      </c>
      <c r="YM64" s="3" t="s">
        <v>1643</v>
      </c>
      <c r="YN64" s="3" t="s">
        <v>111</v>
      </c>
      <c r="YO64" s="3" t="s">
        <v>1643</v>
      </c>
      <c r="YP64" s="3" t="s">
        <v>1643</v>
      </c>
      <c r="YQ64" s="3" t="s">
        <v>111</v>
      </c>
      <c r="YR64" s="3" t="s">
        <v>1643</v>
      </c>
      <c r="YS64" s="3" t="s">
        <v>1643</v>
      </c>
      <c r="YT64" s="3" t="s">
        <v>111</v>
      </c>
      <c r="YU64" s="3" t="s">
        <v>1643</v>
      </c>
      <c r="YV64" s="3" t="s">
        <v>1643</v>
      </c>
      <c r="YW64" s="3" t="s">
        <v>111</v>
      </c>
      <c r="YX64" s="3" t="s">
        <v>1643</v>
      </c>
      <c r="YY64" s="3" t="s">
        <v>1643</v>
      </c>
      <c r="YZ64" s="3" t="s">
        <v>1643</v>
      </c>
      <c r="ZA64" s="3" t="s">
        <v>111</v>
      </c>
      <c r="ZB64" s="3" t="s">
        <v>1643</v>
      </c>
      <c r="ZC64" s="3" t="s">
        <v>1643</v>
      </c>
      <c r="ZD64" s="5" t="s">
        <v>1643</v>
      </c>
      <c r="ZE64" s="13"/>
      <c r="ZF64" s="3"/>
      <c r="ZG64" s="5"/>
      <c r="ZH64" s="18" t="s">
        <v>110</v>
      </c>
      <c r="ZI64" s="13" t="s">
        <v>483</v>
      </c>
      <c r="ZJ64" s="3" t="s">
        <v>1643</v>
      </c>
      <c r="ZK64" s="3" t="s">
        <v>1643</v>
      </c>
      <c r="ZL64" s="3" t="s">
        <v>1643</v>
      </c>
      <c r="ZM64" s="3" t="s">
        <v>1643</v>
      </c>
      <c r="ZN64" s="3" t="s">
        <v>1643</v>
      </c>
      <c r="ZO64" s="3" t="s">
        <v>1643</v>
      </c>
      <c r="ZP64" s="3" t="s">
        <v>1643</v>
      </c>
      <c r="ZQ64" s="3" t="s">
        <v>1643</v>
      </c>
      <c r="ZR64" s="5" t="s">
        <v>1643</v>
      </c>
      <c r="ZS64" s="13" t="s">
        <v>111</v>
      </c>
      <c r="ZT64" s="3" t="s">
        <v>111</v>
      </c>
      <c r="ZU64" s="3" t="s">
        <v>110</v>
      </c>
      <c r="ZV64" s="3" t="s">
        <v>111</v>
      </c>
      <c r="ZW64" s="3" t="s">
        <v>110</v>
      </c>
      <c r="ZX64" s="3" t="s">
        <v>1643</v>
      </c>
      <c r="ZY64" s="3" t="s">
        <v>1643</v>
      </c>
      <c r="ZZ64" s="3" t="s">
        <v>1643</v>
      </c>
      <c r="AAA64" s="5" t="s">
        <v>1643</v>
      </c>
      <c r="AAB64" s="13" t="s">
        <v>111</v>
      </c>
      <c r="AAC64" s="5" t="s">
        <v>1643</v>
      </c>
      <c r="AAD64" s="13" t="s">
        <v>520</v>
      </c>
      <c r="AAE64" s="3" t="s">
        <v>110</v>
      </c>
      <c r="AAF64" s="3" t="s">
        <v>111</v>
      </c>
      <c r="AAG64" s="3" t="s">
        <v>111</v>
      </c>
      <c r="AAH64" s="3" t="s">
        <v>111</v>
      </c>
      <c r="AAI64" s="3" t="s">
        <v>111</v>
      </c>
      <c r="AAJ64" s="5" t="s">
        <v>111</v>
      </c>
      <c r="AAK64" s="13" t="s">
        <v>111</v>
      </c>
      <c r="AAL64" s="13" t="s">
        <v>1643</v>
      </c>
      <c r="AAM64" s="3" t="s">
        <v>1643</v>
      </c>
      <c r="AAN64" s="3" t="s">
        <v>1643</v>
      </c>
      <c r="AAO64" s="3" t="s">
        <v>1643</v>
      </c>
      <c r="AAP64" s="3" t="s">
        <v>1643</v>
      </c>
      <c r="AAQ64" s="20"/>
      <c r="AAR64" s="5" t="s">
        <v>1643</v>
      </c>
      <c r="AAS64" s="13" t="s">
        <v>1643</v>
      </c>
      <c r="AAT64" s="3" t="s">
        <v>1643</v>
      </c>
      <c r="AAU64" s="3" t="s">
        <v>1643</v>
      </c>
      <c r="AAV64" s="3" t="s">
        <v>1643</v>
      </c>
      <c r="AAW64" s="3" t="s">
        <v>1643</v>
      </c>
      <c r="AAX64" s="3" t="s">
        <v>1643</v>
      </c>
      <c r="AAY64" s="5" t="s">
        <v>1643</v>
      </c>
      <c r="AAZ64" s="13" t="s">
        <v>1643</v>
      </c>
      <c r="ABA64" s="3" t="s">
        <v>1643</v>
      </c>
      <c r="ABB64" s="3" t="s">
        <v>1643</v>
      </c>
      <c r="ABC64" s="3" t="s">
        <v>1643</v>
      </c>
      <c r="ABD64" s="3" t="s">
        <v>1643</v>
      </c>
      <c r="ABE64" s="3" t="s">
        <v>1643</v>
      </c>
      <c r="ABF64" s="5" t="s">
        <v>1643</v>
      </c>
      <c r="ABG64" s="13" t="s">
        <v>1643</v>
      </c>
      <c r="ABH64" s="3" t="s">
        <v>1643</v>
      </c>
      <c r="ABI64" s="3" t="s">
        <v>1643</v>
      </c>
      <c r="ABJ64" s="3" t="s">
        <v>1643</v>
      </c>
      <c r="ABK64" s="3" t="s">
        <v>1643</v>
      </c>
      <c r="ABL64" s="3" t="s">
        <v>1643</v>
      </c>
      <c r="ABM64" s="5" t="s">
        <v>1643</v>
      </c>
      <c r="ABN64" s="13" t="s">
        <v>1643</v>
      </c>
      <c r="ABO64" s="3" t="s">
        <v>1643</v>
      </c>
      <c r="ABP64" s="3" t="s">
        <v>1643</v>
      </c>
      <c r="ABQ64" s="3" t="s">
        <v>1643</v>
      </c>
      <c r="ABR64" s="3" t="s">
        <v>1643</v>
      </c>
      <c r="ABS64" s="3" t="s">
        <v>1643</v>
      </c>
      <c r="ABT64" s="3" t="s">
        <v>1643</v>
      </c>
      <c r="ABU64" s="3" t="s">
        <v>1643</v>
      </c>
      <c r="ABV64" s="5" t="s">
        <v>1643</v>
      </c>
      <c r="ABW64" s="13" t="s">
        <v>111</v>
      </c>
      <c r="ABX64" s="3" t="s">
        <v>1643</v>
      </c>
      <c r="ABY64" s="3" t="s">
        <v>1643</v>
      </c>
      <c r="ABZ64" s="3" t="s">
        <v>1643</v>
      </c>
      <c r="ACA64" s="3" t="s">
        <v>1643</v>
      </c>
      <c r="ACB64" s="5" t="s">
        <v>1643</v>
      </c>
      <c r="ACC64" s="13" t="s">
        <v>1643</v>
      </c>
      <c r="ACD64" s="3" t="s">
        <v>1643</v>
      </c>
      <c r="ACE64" s="3" t="s">
        <v>1643</v>
      </c>
      <c r="ACF64" s="3" t="s">
        <v>1643</v>
      </c>
      <c r="ACG64" s="5"/>
      <c r="ACH64" s="13" t="s">
        <v>1643</v>
      </c>
      <c r="ACI64" s="3" t="s">
        <v>1643</v>
      </c>
      <c r="ACJ64" s="3" t="s">
        <v>1643</v>
      </c>
      <c r="ACK64" s="3" t="s">
        <v>1643</v>
      </c>
      <c r="ACL64" s="5" t="s">
        <v>1643</v>
      </c>
      <c r="ACM64" s="13" t="s">
        <v>1643</v>
      </c>
      <c r="ACN64" s="3" t="s">
        <v>1643</v>
      </c>
      <c r="ACO64" s="3" t="s">
        <v>1643</v>
      </c>
      <c r="ACP64" s="3" t="s">
        <v>1643</v>
      </c>
      <c r="ACQ64" s="3" t="s">
        <v>1643</v>
      </c>
      <c r="ACR64" s="3" t="s">
        <v>1643</v>
      </c>
      <c r="ACS64" s="3" t="s">
        <v>1643</v>
      </c>
      <c r="ACT64" s="3" t="s">
        <v>1643</v>
      </c>
      <c r="ACU64" s="20" t="s">
        <v>1643</v>
      </c>
      <c r="ACV64" s="13" t="s">
        <v>110</v>
      </c>
      <c r="ACW64" s="3" t="s">
        <v>1643</v>
      </c>
      <c r="ACX64" s="3" t="s">
        <v>1643</v>
      </c>
      <c r="ACY64" s="3" t="s">
        <v>1643</v>
      </c>
      <c r="ACZ64" s="3" t="s">
        <v>1643</v>
      </c>
      <c r="ADA64" s="5" t="s">
        <v>1643</v>
      </c>
      <c r="ADB64" s="13" t="s">
        <v>1643</v>
      </c>
      <c r="ADC64" s="8" t="s">
        <v>1643</v>
      </c>
      <c r="ADD64" s="3" t="s">
        <v>1643</v>
      </c>
      <c r="ADE64" s="3" t="s">
        <v>1643</v>
      </c>
      <c r="ADF64" s="5" t="s">
        <v>1643</v>
      </c>
      <c r="ADG64" s="13" t="s">
        <v>1643</v>
      </c>
      <c r="ADH64" s="8" t="s">
        <v>1643</v>
      </c>
      <c r="ADI64" s="3" t="s">
        <v>1643</v>
      </c>
      <c r="ADJ64" s="3" t="s">
        <v>1643</v>
      </c>
      <c r="ADK64" s="5" t="s">
        <v>1643</v>
      </c>
      <c r="ADL64" s="13" t="s">
        <v>1643</v>
      </c>
      <c r="ADM64" s="8" t="s">
        <v>1643</v>
      </c>
      <c r="ADN64" s="3" t="s">
        <v>1643</v>
      </c>
      <c r="ADO64" s="3" t="s">
        <v>1643</v>
      </c>
      <c r="ADP64" s="5" t="s">
        <v>1643</v>
      </c>
      <c r="ADQ64" s="13" t="s">
        <v>136</v>
      </c>
      <c r="ADR64" s="3" t="s">
        <v>1643</v>
      </c>
      <c r="ADS64" s="3" t="s">
        <v>1643</v>
      </c>
      <c r="ADT64" s="3" t="s">
        <v>1643</v>
      </c>
      <c r="ADU64" s="3" t="s">
        <v>1643</v>
      </c>
      <c r="ADV64" s="3" t="s">
        <v>1643</v>
      </c>
      <c r="ADW64" s="3" t="s">
        <v>1643</v>
      </c>
      <c r="ADX64" s="3" t="s">
        <v>568</v>
      </c>
      <c r="ADY64" s="5" t="s">
        <v>1643</v>
      </c>
      <c r="ADZ64" s="13" t="s">
        <v>1643</v>
      </c>
      <c r="AEA64" s="3" t="s">
        <v>1643</v>
      </c>
      <c r="AEB64" s="3" t="s">
        <v>1643</v>
      </c>
      <c r="AEC64" s="3" t="s">
        <v>1643</v>
      </c>
      <c r="AED64" s="3" t="s">
        <v>1643</v>
      </c>
      <c r="AEE64" s="3" t="s">
        <v>1643</v>
      </c>
      <c r="AEF64" s="5" t="s">
        <v>1643</v>
      </c>
      <c r="AEG64" s="13" t="s">
        <v>110</v>
      </c>
      <c r="AEH64" s="3" t="s">
        <v>1643</v>
      </c>
      <c r="AEI64" s="3" t="s">
        <v>111</v>
      </c>
      <c r="AEJ64" s="3" t="s">
        <v>1643</v>
      </c>
      <c r="AEK64" s="5" t="s">
        <v>1643</v>
      </c>
      <c r="AEL64" s="18" t="s">
        <v>1643</v>
      </c>
    </row>
    <row r="65" spans="1:818" ht="87" x14ac:dyDescent="0.35">
      <c r="A65" s="1">
        <v>45666.355532407404</v>
      </c>
      <c r="B65" s="2">
        <v>45666.361574074072</v>
      </c>
      <c r="C65" s="4">
        <v>17</v>
      </c>
      <c r="D65" s="4">
        <v>521</v>
      </c>
      <c r="E65" s="3" t="s">
        <v>1677</v>
      </c>
      <c r="F65" s="2">
        <v>45673.361600520831</v>
      </c>
      <c r="G65" s="3" t="s">
        <v>1787</v>
      </c>
      <c r="H65" s="4">
        <v>0.89999997615814209</v>
      </c>
      <c r="I65" s="3" t="s">
        <v>1642</v>
      </c>
      <c r="J65" s="3" t="s">
        <v>1642</v>
      </c>
      <c r="K65" s="3" t="s">
        <v>1642</v>
      </c>
      <c r="L65" s="3" t="s">
        <v>1642</v>
      </c>
      <c r="M65" s="3" t="s">
        <v>1642</v>
      </c>
      <c r="N65" s="3" t="s">
        <v>1642</v>
      </c>
      <c r="O65" s="3" t="s">
        <v>110</v>
      </c>
      <c r="P65" s="3" t="s">
        <v>1643</v>
      </c>
      <c r="Q65" s="3" t="s">
        <v>1643</v>
      </c>
      <c r="R65" s="20" t="s">
        <v>110</v>
      </c>
      <c r="S65" s="127">
        <v>11</v>
      </c>
      <c r="T65" s="124"/>
      <c r="U65" s="3"/>
      <c r="V65" s="3" t="s">
        <v>20</v>
      </c>
      <c r="W65" s="3" t="s">
        <v>111</v>
      </c>
      <c r="X65" s="3" t="s">
        <v>45</v>
      </c>
      <c r="Y65" s="3" t="s">
        <v>76</v>
      </c>
      <c r="Z65" s="3" t="s">
        <v>16</v>
      </c>
      <c r="AA65" s="405">
        <v>24</v>
      </c>
      <c r="AB65" s="3" t="s">
        <v>21</v>
      </c>
      <c r="AC65" s="3" t="s">
        <v>111</v>
      </c>
      <c r="AD65" s="3" t="s">
        <v>111</v>
      </c>
      <c r="AE65" s="13" t="s">
        <v>1643</v>
      </c>
      <c r="AF65" s="20" t="s">
        <v>1643</v>
      </c>
      <c r="AG65" s="18" t="s">
        <v>110</v>
      </c>
      <c r="AH65" s="13" t="s">
        <v>110</v>
      </c>
      <c r="AI65" s="31" t="s">
        <v>110</v>
      </c>
      <c r="AJ65" s="411" t="s">
        <v>127</v>
      </c>
      <c r="AK65" s="411" t="s">
        <v>127</v>
      </c>
      <c r="AL65" s="411" t="s">
        <v>127</v>
      </c>
      <c r="AM65" s="3" t="s">
        <v>132</v>
      </c>
      <c r="AN65" s="3" t="s">
        <v>132</v>
      </c>
      <c r="AO65" s="3" t="s">
        <v>132</v>
      </c>
      <c r="AP65" s="411" t="s">
        <v>127</v>
      </c>
      <c r="AQ65" s="3" t="s">
        <v>132</v>
      </c>
      <c r="AR65" s="411" t="s">
        <v>127</v>
      </c>
      <c r="AS65" s="3" t="s">
        <v>132</v>
      </c>
      <c r="AT65" s="3" t="s">
        <v>132</v>
      </c>
      <c r="AU65" s="3" t="s">
        <v>132</v>
      </c>
      <c r="AV65" s="411" t="s">
        <v>127</v>
      </c>
      <c r="AW65" s="411" t="s">
        <v>127</v>
      </c>
      <c r="AX65" s="3" t="s">
        <v>129</v>
      </c>
      <c r="AY65" s="3" t="s">
        <v>220</v>
      </c>
      <c r="AZ65" s="411" t="s">
        <v>127</v>
      </c>
      <c r="BA65" s="3" t="s">
        <v>132</v>
      </c>
      <c r="BB65" s="411" t="s">
        <v>127</v>
      </c>
      <c r="BC65" s="3" t="s">
        <v>132</v>
      </c>
      <c r="BD65" s="411" t="s">
        <v>127</v>
      </c>
      <c r="BE65" s="411" t="s">
        <v>127</v>
      </c>
      <c r="BF65" s="411" t="s">
        <v>127</v>
      </c>
      <c r="BG65" s="411" t="s">
        <v>127</v>
      </c>
      <c r="BH65" s="411" t="s">
        <v>127</v>
      </c>
      <c r="BI65" s="411" t="s">
        <v>127</v>
      </c>
      <c r="BJ65" s="411" t="s">
        <v>127</v>
      </c>
      <c r="BK65" s="411" t="s">
        <v>127</v>
      </c>
      <c r="BL65" s="411" t="s">
        <v>127</v>
      </c>
      <c r="BM65" s="3" t="s">
        <v>132</v>
      </c>
      <c r="BN65" s="3" t="s">
        <v>132</v>
      </c>
      <c r="BO65" s="411" t="s">
        <v>127</v>
      </c>
      <c r="BP65" s="411" t="s">
        <v>127</v>
      </c>
      <c r="BQ65" s="411" t="s">
        <v>127</v>
      </c>
      <c r="BR65" s="411" t="s">
        <v>127</v>
      </c>
      <c r="BS65" s="411" t="s">
        <v>127</v>
      </c>
      <c r="BT65" s="411" t="s">
        <v>127</v>
      </c>
      <c r="BU65" s="411" t="s">
        <v>127</v>
      </c>
      <c r="BV65" s="411" t="s">
        <v>127</v>
      </c>
      <c r="BW65" s="411" t="s">
        <v>127</v>
      </c>
      <c r="BX65" s="411" t="s">
        <v>127</v>
      </c>
      <c r="BY65" s="411" t="s">
        <v>127</v>
      </c>
      <c r="BZ65" s="20" t="s">
        <v>1643</v>
      </c>
      <c r="CA65" s="8" t="s">
        <v>1643</v>
      </c>
      <c r="CB65" s="3" t="s">
        <v>1643</v>
      </c>
      <c r="CC65" s="3" t="s">
        <v>1643</v>
      </c>
      <c r="CD65" s="3" t="s">
        <v>1643</v>
      </c>
      <c r="CE65" s="3" t="s">
        <v>1643</v>
      </c>
      <c r="CF65" s="3" t="s">
        <v>1643</v>
      </c>
      <c r="CG65" s="3" t="s">
        <v>1643</v>
      </c>
      <c r="CH65" s="3" t="s">
        <v>1643</v>
      </c>
      <c r="CI65" s="3" t="s">
        <v>1643</v>
      </c>
      <c r="CJ65" s="3" t="s">
        <v>1643</v>
      </c>
      <c r="CK65" s="3" t="s">
        <v>1643</v>
      </c>
      <c r="CL65" s="3" t="s">
        <v>1643</v>
      </c>
      <c r="CM65" s="3" t="s">
        <v>1643</v>
      </c>
      <c r="CN65" s="3" t="s">
        <v>1643</v>
      </c>
      <c r="CO65" s="3" t="s">
        <v>1643</v>
      </c>
      <c r="CP65" s="5" t="s">
        <v>307</v>
      </c>
      <c r="CQ65" s="13" t="s">
        <v>196</v>
      </c>
      <c r="CR65" s="3" t="s">
        <v>1643</v>
      </c>
      <c r="CS65" s="3" t="s">
        <v>1643</v>
      </c>
      <c r="CT65" s="3" t="s">
        <v>1643</v>
      </c>
      <c r="CU65" s="3" t="s">
        <v>1643</v>
      </c>
      <c r="CV65" s="3" t="s">
        <v>1643</v>
      </c>
      <c r="CW65" s="3" t="s">
        <v>1643</v>
      </c>
      <c r="CX65" s="5" t="s">
        <v>1643</v>
      </c>
      <c r="CY65" s="13" t="s">
        <v>231</v>
      </c>
      <c r="CZ65" s="3" t="s">
        <v>232</v>
      </c>
      <c r="DA65" s="3" t="s">
        <v>233</v>
      </c>
      <c r="DB65" s="3" t="s">
        <v>234</v>
      </c>
      <c r="DC65" s="3" t="s">
        <v>1643</v>
      </c>
      <c r="DD65" s="3" t="s">
        <v>1643</v>
      </c>
      <c r="DE65" s="3" t="s">
        <v>1643</v>
      </c>
      <c r="DF65" s="5" t="s">
        <v>1643</v>
      </c>
      <c r="DG65" s="13" t="s">
        <v>132</v>
      </c>
      <c r="DH65" s="3" t="s">
        <v>132</v>
      </c>
      <c r="DI65" s="3" t="s">
        <v>132</v>
      </c>
      <c r="DJ65" s="206" t="s">
        <v>127</v>
      </c>
      <c r="DK65" s="13" t="s">
        <v>132</v>
      </c>
      <c r="DL65" s="3" t="s">
        <v>132</v>
      </c>
      <c r="DM65" s="3" t="s">
        <v>132</v>
      </c>
      <c r="DN65" s="5" t="s">
        <v>132</v>
      </c>
      <c r="DO65" s="13" t="s">
        <v>132</v>
      </c>
      <c r="DP65" s="5" t="s">
        <v>132</v>
      </c>
      <c r="DQ65" s="13" t="s">
        <v>132</v>
      </c>
      <c r="DR65" s="3" t="s">
        <v>132</v>
      </c>
      <c r="DS65" s="3" t="s">
        <v>132</v>
      </c>
      <c r="DT65" s="5" t="s">
        <v>132</v>
      </c>
      <c r="DU65" s="13" t="s">
        <v>132</v>
      </c>
      <c r="DV65" s="206" t="s">
        <v>127</v>
      </c>
      <c r="DW65" s="3" t="s">
        <v>132</v>
      </c>
      <c r="DX65" s="3" t="s">
        <v>132</v>
      </c>
      <c r="DY65" s="5" t="s">
        <v>132</v>
      </c>
      <c r="DZ65" s="13" t="s">
        <v>1643</v>
      </c>
      <c r="EA65" s="3" t="s">
        <v>1643</v>
      </c>
      <c r="EB65" s="3" t="s">
        <v>1643</v>
      </c>
      <c r="EC65" s="3" t="s">
        <v>1643</v>
      </c>
      <c r="ED65" s="3" t="s">
        <v>1643</v>
      </c>
      <c r="EE65" s="3" t="s">
        <v>1643</v>
      </c>
      <c r="EF65" s="5" t="s">
        <v>1643</v>
      </c>
      <c r="EG65" s="13" t="s">
        <v>1643</v>
      </c>
      <c r="EH65" s="3" t="s">
        <v>1643</v>
      </c>
      <c r="EI65" s="3" t="s">
        <v>1643</v>
      </c>
      <c r="EJ65" s="3" t="s">
        <v>1643</v>
      </c>
      <c r="EK65" s="3" t="s">
        <v>1643</v>
      </c>
      <c r="EL65" s="20" t="s">
        <v>1643</v>
      </c>
      <c r="EM65" s="13" t="s">
        <v>1643</v>
      </c>
      <c r="EN65" s="3" t="s">
        <v>1643</v>
      </c>
      <c r="EO65" s="3" t="s">
        <v>1643</v>
      </c>
      <c r="EP65" s="3" t="s">
        <v>1643</v>
      </c>
      <c r="EQ65" s="3" t="s">
        <v>1643</v>
      </c>
      <c r="ER65" s="3" t="s">
        <v>1643</v>
      </c>
      <c r="ES65" s="3" t="s">
        <v>1643</v>
      </c>
      <c r="ET65" s="3" t="s">
        <v>1643</v>
      </c>
      <c r="EU65" s="3" t="s">
        <v>1643</v>
      </c>
      <c r="EV65" s="3" t="s">
        <v>1643</v>
      </c>
      <c r="EW65" s="3" t="s">
        <v>1643</v>
      </c>
      <c r="EX65" s="3" t="s">
        <v>1643</v>
      </c>
      <c r="EY65" s="3" t="s">
        <v>1643</v>
      </c>
      <c r="EZ65" s="5" t="s">
        <v>1643</v>
      </c>
      <c r="FA65" s="8" t="s">
        <v>1643</v>
      </c>
      <c r="FB65" s="3" t="s">
        <v>1643</v>
      </c>
      <c r="FC65" s="3" t="s">
        <v>1643</v>
      </c>
      <c r="FD65" s="3" t="s">
        <v>1643</v>
      </c>
      <c r="FE65" s="3" t="s">
        <v>1643</v>
      </c>
      <c r="FF65" s="3" t="s">
        <v>1643</v>
      </c>
      <c r="FG65" s="3" t="s">
        <v>1643</v>
      </c>
      <c r="FH65" s="3" t="s">
        <v>1643</v>
      </c>
      <c r="FI65" s="5" t="s">
        <v>1643</v>
      </c>
      <c r="FJ65" s="8" t="s">
        <v>1643</v>
      </c>
      <c r="FK65" s="3" t="s">
        <v>1643</v>
      </c>
      <c r="FL65" s="3" t="s">
        <v>1643</v>
      </c>
      <c r="FM65" s="5" t="s">
        <v>1643</v>
      </c>
      <c r="FN65" s="8" t="s">
        <v>1643</v>
      </c>
      <c r="FO65" s="3" t="s">
        <v>1643</v>
      </c>
      <c r="FP65" s="3" t="s">
        <v>1643</v>
      </c>
      <c r="FQ65" s="5" t="s">
        <v>1643</v>
      </c>
      <c r="FR65" s="16" t="s">
        <v>1643</v>
      </c>
      <c r="FS65" s="13" t="s">
        <v>1643</v>
      </c>
      <c r="FT65" s="3" t="s">
        <v>1643</v>
      </c>
      <c r="FU65" s="3" t="s">
        <v>1643</v>
      </c>
      <c r="FV65" s="3" t="s">
        <v>1643</v>
      </c>
      <c r="FW65" s="20" t="s">
        <v>1643</v>
      </c>
      <c r="FX65" s="13" t="s">
        <v>1643</v>
      </c>
      <c r="FY65" s="3" t="s">
        <v>1643</v>
      </c>
      <c r="FZ65" s="3" t="s">
        <v>1643</v>
      </c>
      <c r="GA65" s="3" t="s">
        <v>1643</v>
      </c>
      <c r="GB65" s="3" t="s">
        <v>1643</v>
      </c>
      <c r="GC65" s="3" t="s">
        <v>1643</v>
      </c>
      <c r="GD65" s="3" t="s">
        <v>1643</v>
      </c>
      <c r="GE65" s="3" t="s">
        <v>1643</v>
      </c>
      <c r="GF65" s="3" t="s">
        <v>1643</v>
      </c>
      <c r="GG65" s="3" t="s">
        <v>1643</v>
      </c>
      <c r="GH65" s="20" t="s">
        <v>1643</v>
      </c>
      <c r="GI65" s="18" t="s">
        <v>1643</v>
      </c>
      <c r="GJ65" s="8" t="s">
        <v>1643</v>
      </c>
      <c r="GK65" s="3" t="s">
        <v>1643</v>
      </c>
      <c r="GL65" s="3" t="s">
        <v>1643</v>
      </c>
      <c r="GM65" s="3" t="s">
        <v>1643</v>
      </c>
      <c r="GN65" s="3" t="s">
        <v>1643</v>
      </c>
      <c r="GO65" s="3" t="s">
        <v>1643</v>
      </c>
      <c r="GP65" s="3" t="s">
        <v>1643</v>
      </c>
      <c r="GQ65" s="3" t="s">
        <v>1643</v>
      </c>
      <c r="GR65" s="3" t="s">
        <v>1643</v>
      </c>
      <c r="GS65" s="20" t="s">
        <v>1643</v>
      </c>
      <c r="GT65" s="13" t="s">
        <v>1643</v>
      </c>
      <c r="GU65" s="3" t="s">
        <v>1643</v>
      </c>
      <c r="GV65" s="3" t="s">
        <v>1643</v>
      </c>
      <c r="GW65" s="3" t="s">
        <v>1643</v>
      </c>
      <c r="GX65" s="3" t="s">
        <v>1643</v>
      </c>
      <c r="GY65" s="3" t="s">
        <v>1643</v>
      </c>
      <c r="GZ65" s="3" t="s">
        <v>1643</v>
      </c>
      <c r="HA65" s="3" t="s">
        <v>1643</v>
      </c>
      <c r="HB65" s="3" t="s">
        <v>1643</v>
      </c>
      <c r="HC65" s="3" t="s">
        <v>1643</v>
      </c>
      <c r="HD65" s="3" t="s">
        <v>1643</v>
      </c>
      <c r="HE65" s="3" t="s">
        <v>1643</v>
      </c>
      <c r="HF65" s="3" t="s">
        <v>1643</v>
      </c>
      <c r="HG65" s="3" t="s">
        <v>1643</v>
      </c>
      <c r="HH65" s="3" t="s">
        <v>1643</v>
      </c>
      <c r="HI65" s="5" t="s">
        <v>1643</v>
      </c>
      <c r="HJ65" s="13" t="s">
        <v>1643</v>
      </c>
      <c r="HK65" s="3" t="s">
        <v>1643</v>
      </c>
      <c r="HL65" s="3" t="s">
        <v>1643</v>
      </c>
      <c r="HM65" s="3" t="s">
        <v>1643</v>
      </c>
      <c r="HN65" s="3" t="s">
        <v>1643</v>
      </c>
      <c r="HO65" s="3" t="s">
        <v>1643</v>
      </c>
      <c r="HP65" s="3" t="s">
        <v>1643</v>
      </c>
      <c r="HQ65" s="5" t="s">
        <v>1643</v>
      </c>
      <c r="HR65" s="13" t="s">
        <v>1643</v>
      </c>
      <c r="HS65" s="3" t="s">
        <v>1643</v>
      </c>
      <c r="HT65" s="3" t="s">
        <v>1643</v>
      </c>
      <c r="HU65" s="3" t="s">
        <v>1643</v>
      </c>
      <c r="HV65" s="3" t="s">
        <v>1643</v>
      </c>
      <c r="HW65" s="3" t="s">
        <v>1643</v>
      </c>
      <c r="HX65" s="3" t="s">
        <v>1643</v>
      </c>
      <c r="HY65" s="3" t="s">
        <v>1643</v>
      </c>
      <c r="HZ65" s="3" t="s">
        <v>1643</v>
      </c>
      <c r="IA65" s="3" t="s">
        <v>1643</v>
      </c>
      <c r="IB65" s="5" t="s">
        <v>1643</v>
      </c>
      <c r="IC65" s="13" t="s">
        <v>1643</v>
      </c>
      <c r="ID65" s="3" t="s">
        <v>1643</v>
      </c>
      <c r="IE65" s="3" t="s">
        <v>1643</v>
      </c>
      <c r="IF65" s="3" t="s">
        <v>1643</v>
      </c>
      <c r="IG65" s="3" t="s">
        <v>1643</v>
      </c>
      <c r="IH65" s="3" t="s">
        <v>1643</v>
      </c>
      <c r="II65" s="3" t="s">
        <v>1643</v>
      </c>
      <c r="IJ65" s="3" t="s">
        <v>1643</v>
      </c>
      <c r="IK65" s="3" t="s">
        <v>1643</v>
      </c>
      <c r="IL65" s="3" t="s">
        <v>1643</v>
      </c>
      <c r="IM65" s="3" t="s">
        <v>1643</v>
      </c>
      <c r="IN65" s="3" t="s">
        <v>1643</v>
      </c>
      <c r="IO65" s="3" t="s">
        <v>1643</v>
      </c>
      <c r="IP65" s="3" t="s">
        <v>1643</v>
      </c>
      <c r="IQ65" s="3" t="s">
        <v>1643</v>
      </c>
      <c r="IR65" s="3" t="s">
        <v>1643</v>
      </c>
      <c r="IS65" s="3" t="s">
        <v>1643</v>
      </c>
      <c r="IT65" s="3" t="s">
        <v>1643</v>
      </c>
      <c r="IU65" s="3" t="s">
        <v>1643</v>
      </c>
      <c r="IV65" s="3" t="s">
        <v>1643</v>
      </c>
      <c r="IW65" s="3" t="s">
        <v>1643</v>
      </c>
      <c r="IX65" s="3" t="s">
        <v>1643</v>
      </c>
      <c r="IY65" s="3" t="s">
        <v>1643</v>
      </c>
      <c r="IZ65" s="3" t="s">
        <v>1643</v>
      </c>
      <c r="JA65" s="3" t="s">
        <v>1643</v>
      </c>
      <c r="JB65" s="3" t="s">
        <v>1643</v>
      </c>
      <c r="JC65" s="3" t="s">
        <v>1643</v>
      </c>
      <c r="JD65" s="3" t="s">
        <v>1643</v>
      </c>
      <c r="JE65" s="3" t="s">
        <v>1643</v>
      </c>
      <c r="JF65" s="3" t="s">
        <v>1643</v>
      </c>
      <c r="JG65" s="3" t="s">
        <v>1643</v>
      </c>
      <c r="JH65" s="3" t="s">
        <v>1643</v>
      </c>
      <c r="JI65" s="3" t="s">
        <v>1643</v>
      </c>
      <c r="JJ65" s="3" t="s">
        <v>1643</v>
      </c>
      <c r="JK65" s="3" t="s">
        <v>1643</v>
      </c>
      <c r="JL65" s="3" t="s">
        <v>1643</v>
      </c>
      <c r="JM65" s="3" t="s">
        <v>1643</v>
      </c>
      <c r="JN65" s="3" t="s">
        <v>1643</v>
      </c>
      <c r="JO65" s="3" t="s">
        <v>1643</v>
      </c>
      <c r="JP65" s="3" t="s">
        <v>1643</v>
      </c>
      <c r="JQ65" s="3" t="s">
        <v>1643</v>
      </c>
      <c r="JR65" s="3" t="s">
        <v>1643</v>
      </c>
      <c r="JS65" s="3" t="s">
        <v>1643</v>
      </c>
      <c r="JT65" s="3" t="s">
        <v>1643</v>
      </c>
      <c r="JU65" s="3" t="s">
        <v>1643</v>
      </c>
      <c r="JV65" s="3" t="s">
        <v>1643</v>
      </c>
      <c r="JW65" s="3" t="s">
        <v>1643</v>
      </c>
      <c r="JX65" s="3" t="s">
        <v>1643</v>
      </c>
      <c r="JY65" s="3" t="s">
        <v>1643</v>
      </c>
      <c r="JZ65" s="3" t="s">
        <v>1643</v>
      </c>
      <c r="KA65" s="3" t="s">
        <v>1643</v>
      </c>
      <c r="KB65" s="3" t="s">
        <v>1643</v>
      </c>
      <c r="KC65" s="3" t="s">
        <v>1643</v>
      </c>
      <c r="KD65" s="3" t="s">
        <v>1643</v>
      </c>
      <c r="KE65" s="3" t="s">
        <v>1643</v>
      </c>
      <c r="KF65" s="3" t="s">
        <v>1643</v>
      </c>
      <c r="KG65" s="3" t="s">
        <v>1643</v>
      </c>
      <c r="KH65" s="3" t="s">
        <v>1643</v>
      </c>
      <c r="KI65" s="3" t="s">
        <v>1643</v>
      </c>
      <c r="KJ65" s="3" t="s">
        <v>1643</v>
      </c>
      <c r="KK65" s="3" t="s">
        <v>1643</v>
      </c>
      <c r="KL65" s="3" t="s">
        <v>1643</v>
      </c>
      <c r="KM65" s="3" t="s">
        <v>1643</v>
      </c>
      <c r="KN65" s="3" t="s">
        <v>1643</v>
      </c>
      <c r="KO65" s="5" t="s">
        <v>1643</v>
      </c>
      <c r="KP65" s="8" t="s">
        <v>1643</v>
      </c>
      <c r="KQ65" s="3" t="s">
        <v>1643</v>
      </c>
      <c r="KR65" s="3" t="s">
        <v>1643</v>
      </c>
      <c r="KS65" s="3" t="s">
        <v>1643</v>
      </c>
      <c r="KT65" s="3" t="s">
        <v>1643</v>
      </c>
      <c r="KU65" s="3" t="s">
        <v>1643</v>
      </c>
      <c r="KV65" s="20" t="s">
        <v>1643</v>
      </c>
      <c r="KW65" s="13" t="s">
        <v>1643</v>
      </c>
      <c r="KX65" s="3" t="s">
        <v>1643</v>
      </c>
      <c r="KY65" s="3" t="s">
        <v>1643</v>
      </c>
      <c r="KZ65" s="3" t="s">
        <v>1643</v>
      </c>
      <c r="LA65" s="3" t="s">
        <v>1643</v>
      </c>
      <c r="LB65" s="3" t="s">
        <v>1643</v>
      </c>
      <c r="LC65" s="3" t="s">
        <v>1643</v>
      </c>
      <c r="LD65" s="3" t="s">
        <v>1643</v>
      </c>
      <c r="LE65" s="3" t="s">
        <v>1643</v>
      </c>
      <c r="LF65" s="3" t="s">
        <v>1643</v>
      </c>
      <c r="LG65" s="3" t="s">
        <v>1643</v>
      </c>
      <c r="LH65" s="3" t="s">
        <v>1643</v>
      </c>
      <c r="LI65" s="3" t="s">
        <v>1643</v>
      </c>
      <c r="LJ65" s="3" t="s">
        <v>1643</v>
      </c>
      <c r="LK65" s="3" t="s">
        <v>1643</v>
      </c>
      <c r="LL65" s="3" t="s">
        <v>1643</v>
      </c>
      <c r="LM65" s="3" t="s">
        <v>1643</v>
      </c>
      <c r="LN65" s="3" t="s">
        <v>1643</v>
      </c>
      <c r="LO65" s="3" t="s">
        <v>1643</v>
      </c>
      <c r="LP65" s="3" t="s">
        <v>1643</v>
      </c>
      <c r="LQ65" s="3" t="s">
        <v>1643</v>
      </c>
      <c r="LR65" s="3" t="s">
        <v>1643</v>
      </c>
      <c r="LS65" s="3" t="s">
        <v>1643</v>
      </c>
      <c r="LT65" s="3" t="s">
        <v>1643</v>
      </c>
      <c r="LU65" s="3" t="s">
        <v>1643</v>
      </c>
      <c r="LV65" s="3" t="s">
        <v>1643</v>
      </c>
      <c r="LW65" s="3" t="s">
        <v>1643</v>
      </c>
      <c r="LX65" s="3" t="s">
        <v>1643</v>
      </c>
      <c r="LY65" s="3" t="s">
        <v>1643</v>
      </c>
      <c r="LZ65" s="3" t="s">
        <v>1643</v>
      </c>
      <c r="MA65" s="3" t="s">
        <v>1643</v>
      </c>
      <c r="MB65" s="3" t="s">
        <v>1643</v>
      </c>
      <c r="MC65" s="3" t="s">
        <v>1643</v>
      </c>
      <c r="MD65" s="3" t="s">
        <v>1643</v>
      </c>
      <c r="ME65" s="3" t="s">
        <v>1643</v>
      </c>
      <c r="MF65" s="20" t="s">
        <v>1643</v>
      </c>
      <c r="MG65" s="13"/>
      <c r="MH65" s="3"/>
      <c r="MI65" s="5"/>
      <c r="MJ65" s="18" t="s">
        <v>1643</v>
      </c>
      <c r="MK65" s="13" t="s">
        <v>1643</v>
      </c>
      <c r="ML65" s="3" t="s">
        <v>1643</v>
      </c>
      <c r="MM65" s="3" t="s">
        <v>1643</v>
      </c>
      <c r="MN65" s="3" t="s">
        <v>1643</v>
      </c>
      <c r="MO65" s="3" t="s">
        <v>1643</v>
      </c>
      <c r="MP65" s="3" t="s">
        <v>1643</v>
      </c>
      <c r="MQ65" s="3" t="s">
        <v>1643</v>
      </c>
      <c r="MR65" s="3" t="s">
        <v>1643</v>
      </c>
      <c r="MS65" s="3" t="s">
        <v>1643</v>
      </c>
      <c r="MT65" s="5" t="s">
        <v>1643</v>
      </c>
      <c r="MU65" s="8" t="s">
        <v>1643</v>
      </c>
      <c r="MV65" s="3" t="s">
        <v>1643</v>
      </c>
      <c r="MW65" s="3" t="s">
        <v>1643</v>
      </c>
      <c r="MX65" s="3" t="s">
        <v>1643</v>
      </c>
      <c r="MY65" s="20" t="s">
        <v>1643</v>
      </c>
      <c r="MZ65" s="13" t="s">
        <v>1643</v>
      </c>
      <c r="NA65" s="5" t="s">
        <v>1643</v>
      </c>
      <c r="NB65" s="13" t="s">
        <v>1643</v>
      </c>
      <c r="NC65" s="5" t="s">
        <v>1643</v>
      </c>
      <c r="ND65" s="13" t="s">
        <v>1643</v>
      </c>
      <c r="NE65" s="3" t="s">
        <v>1643</v>
      </c>
      <c r="NF65" s="3" t="s">
        <v>1643</v>
      </c>
      <c r="NG65" s="3" t="s">
        <v>1643</v>
      </c>
      <c r="NH65" s="3" t="s">
        <v>1643</v>
      </c>
      <c r="NI65" s="5" t="s">
        <v>1643</v>
      </c>
      <c r="NJ65" s="13" t="s">
        <v>1643</v>
      </c>
      <c r="NK65" s="3"/>
      <c r="NL65" s="3" t="s">
        <v>1643</v>
      </c>
      <c r="NM65" s="3" t="s">
        <v>1643</v>
      </c>
      <c r="NN65" s="3" t="s">
        <v>1643</v>
      </c>
      <c r="NO65" s="3" t="s">
        <v>1643</v>
      </c>
      <c r="NP65" s="3" t="s">
        <v>1643</v>
      </c>
      <c r="NQ65" s="5" t="s">
        <v>1643</v>
      </c>
      <c r="NR65" s="8" t="s">
        <v>1643</v>
      </c>
      <c r="NS65" s="8" t="s">
        <v>1643</v>
      </c>
      <c r="NT65" s="3" t="s">
        <v>1643</v>
      </c>
      <c r="NU65" s="3" t="s">
        <v>1643</v>
      </c>
      <c r="NV65" s="3" t="s">
        <v>1643</v>
      </c>
      <c r="NW65" s="3" t="s">
        <v>1643</v>
      </c>
      <c r="NX65" s="5" t="s">
        <v>1643</v>
      </c>
      <c r="NY65" s="13" t="s">
        <v>1643</v>
      </c>
      <c r="NZ65" s="8" t="s">
        <v>1643</v>
      </c>
      <c r="OA65" s="3" t="s">
        <v>1643</v>
      </c>
      <c r="OB65" s="3" t="s">
        <v>1643</v>
      </c>
      <c r="OC65" s="3" t="s">
        <v>1643</v>
      </c>
      <c r="OD65" s="3" t="s">
        <v>1643</v>
      </c>
      <c r="OE65" s="5" t="s">
        <v>1643</v>
      </c>
      <c r="OF65" s="13" t="s">
        <v>1643</v>
      </c>
      <c r="OG65" s="8" t="s">
        <v>1643</v>
      </c>
      <c r="OH65" s="3" t="s">
        <v>1643</v>
      </c>
      <c r="OI65" s="3" t="s">
        <v>1643</v>
      </c>
      <c r="OJ65" s="3" t="s">
        <v>1643</v>
      </c>
      <c r="OK65" s="3" t="s">
        <v>1643</v>
      </c>
      <c r="OL65" s="20" t="s">
        <v>1643</v>
      </c>
      <c r="OM65" s="13" t="s">
        <v>1643</v>
      </c>
      <c r="ON65" s="3" t="s">
        <v>1643</v>
      </c>
      <c r="OO65" s="3" t="s">
        <v>1643</v>
      </c>
      <c r="OP65" s="3" t="s">
        <v>1643</v>
      </c>
      <c r="OQ65" s="3" t="s">
        <v>1643</v>
      </c>
      <c r="OR65" s="3" t="s">
        <v>1643</v>
      </c>
      <c r="OS65" s="3" t="s">
        <v>1643</v>
      </c>
      <c r="OT65" s="3" t="s">
        <v>1643</v>
      </c>
      <c r="OU65" s="20" t="s">
        <v>1643</v>
      </c>
      <c r="OV65" s="13" t="s">
        <v>1643</v>
      </c>
      <c r="OW65" s="3"/>
      <c r="OX65" s="3" t="s">
        <v>1643</v>
      </c>
      <c r="OY65" s="3" t="s">
        <v>1643</v>
      </c>
      <c r="OZ65" s="3" t="s">
        <v>1643</v>
      </c>
      <c r="PA65" s="5" t="s">
        <v>1643</v>
      </c>
      <c r="PB65" s="8" t="s">
        <v>1643</v>
      </c>
      <c r="PC65" s="8" t="s">
        <v>1643</v>
      </c>
      <c r="PD65" s="3" t="s">
        <v>1643</v>
      </c>
      <c r="PE65" s="3" t="s">
        <v>1643</v>
      </c>
      <c r="PF65" s="5" t="s">
        <v>1643</v>
      </c>
      <c r="PG65" s="13" t="s">
        <v>1643</v>
      </c>
      <c r="PH65" s="3" t="s">
        <v>1643</v>
      </c>
      <c r="PI65" s="3" t="s">
        <v>1643</v>
      </c>
      <c r="PJ65" s="3" t="s">
        <v>1643</v>
      </c>
      <c r="PK65" s="3" t="s">
        <v>1643</v>
      </c>
      <c r="PL65" s="3" t="s">
        <v>1643</v>
      </c>
      <c r="PM65" s="3" t="s">
        <v>1643</v>
      </c>
      <c r="PN65" s="3" t="s">
        <v>1643</v>
      </c>
      <c r="PO65" s="20" t="s">
        <v>1643</v>
      </c>
      <c r="PP65" s="13" t="s">
        <v>1643</v>
      </c>
      <c r="PQ65" s="3" t="s">
        <v>1643</v>
      </c>
      <c r="PR65" s="3" t="s">
        <v>1643</v>
      </c>
      <c r="PS65" s="3" t="s">
        <v>1643</v>
      </c>
      <c r="PT65" s="3" t="s">
        <v>1643</v>
      </c>
      <c r="PU65" s="5" t="s">
        <v>1643</v>
      </c>
      <c r="PV65" s="13" t="s">
        <v>1643</v>
      </c>
      <c r="PW65" s="3" t="s">
        <v>1643</v>
      </c>
      <c r="PX65" s="3" t="s">
        <v>1643</v>
      </c>
      <c r="PY65" s="3" t="s">
        <v>1643</v>
      </c>
      <c r="PZ65" s="5" t="s">
        <v>1643</v>
      </c>
      <c r="QA65" s="13" t="s">
        <v>1643</v>
      </c>
      <c r="QB65" s="3" t="s">
        <v>1643</v>
      </c>
      <c r="QC65" s="3" t="s">
        <v>1643</v>
      </c>
      <c r="QD65" s="3" t="s">
        <v>1643</v>
      </c>
      <c r="QE65" s="3" t="s">
        <v>1643</v>
      </c>
      <c r="QF65" s="3" t="s">
        <v>1643</v>
      </c>
      <c r="QG65" s="3" t="s">
        <v>1643</v>
      </c>
      <c r="QH65" s="3" t="s">
        <v>1643</v>
      </c>
      <c r="QI65" s="5" t="s">
        <v>1643</v>
      </c>
      <c r="QJ65" s="13" t="s">
        <v>1643</v>
      </c>
      <c r="QK65" s="3" t="s">
        <v>1643</v>
      </c>
      <c r="QL65" s="3" t="s">
        <v>1643</v>
      </c>
      <c r="QM65" s="3" t="s">
        <v>1643</v>
      </c>
      <c r="QN65" s="3" t="s">
        <v>1643</v>
      </c>
      <c r="QO65" s="3" t="s">
        <v>1643</v>
      </c>
      <c r="QP65" s="20" t="s">
        <v>1643</v>
      </c>
      <c r="QQ65" s="13" t="s">
        <v>1643</v>
      </c>
      <c r="QR65" s="3" t="s">
        <v>1643</v>
      </c>
      <c r="QS65" s="3" t="s">
        <v>1643</v>
      </c>
      <c r="QT65" s="3" t="s">
        <v>1643</v>
      </c>
      <c r="QU65" s="20" t="s">
        <v>1643</v>
      </c>
      <c r="QV65" s="16" t="s">
        <v>1643</v>
      </c>
      <c r="QW65" s="13" t="s">
        <v>1643</v>
      </c>
      <c r="QX65" s="3" t="s">
        <v>1643</v>
      </c>
      <c r="QY65" s="3" t="s">
        <v>1643</v>
      </c>
      <c r="QZ65" s="3" t="s">
        <v>1643</v>
      </c>
      <c r="RA65" s="3" t="s">
        <v>1643</v>
      </c>
      <c r="RB65" s="3" t="s">
        <v>1643</v>
      </c>
      <c r="RC65" s="3" t="s">
        <v>1643</v>
      </c>
      <c r="RD65" s="3" t="s">
        <v>1643</v>
      </c>
      <c r="RE65" s="3" t="s">
        <v>1643</v>
      </c>
      <c r="RF65" s="3" t="s">
        <v>1643</v>
      </c>
      <c r="RG65" s="3" t="s">
        <v>1643</v>
      </c>
      <c r="RH65" s="3" t="s">
        <v>1643</v>
      </c>
      <c r="RI65" s="3" t="s">
        <v>1643</v>
      </c>
      <c r="RJ65" s="3" t="s">
        <v>1643</v>
      </c>
      <c r="RK65" s="3" t="s">
        <v>1643</v>
      </c>
      <c r="RL65" s="3" t="s">
        <v>1643</v>
      </c>
      <c r="RM65" s="3" t="s">
        <v>1643</v>
      </c>
      <c r="RN65" s="3" t="s">
        <v>1643</v>
      </c>
      <c r="RO65" s="3" t="s">
        <v>1643</v>
      </c>
      <c r="RP65" s="3" t="s">
        <v>1643</v>
      </c>
      <c r="RQ65" s="3" t="s">
        <v>1643</v>
      </c>
      <c r="RR65" s="3" t="s">
        <v>1643</v>
      </c>
      <c r="RS65" s="3" t="s">
        <v>1643</v>
      </c>
      <c r="RT65" s="3" t="s">
        <v>1643</v>
      </c>
      <c r="RU65" s="3" t="s">
        <v>1643</v>
      </c>
      <c r="RV65" s="3" t="s">
        <v>1643</v>
      </c>
      <c r="RW65" s="3" t="s">
        <v>1643</v>
      </c>
      <c r="RX65" s="3" t="s">
        <v>1643</v>
      </c>
      <c r="RY65" s="3" t="s">
        <v>1643</v>
      </c>
      <c r="RZ65" s="3" t="s">
        <v>1643</v>
      </c>
      <c r="SA65" s="3" t="s">
        <v>1643</v>
      </c>
      <c r="SB65" s="3" t="s">
        <v>1643</v>
      </c>
      <c r="SC65" s="3" t="s">
        <v>1643</v>
      </c>
      <c r="SD65" s="3" t="s">
        <v>1643</v>
      </c>
      <c r="SE65" s="3" t="s">
        <v>1643</v>
      </c>
      <c r="SF65" s="3" t="s">
        <v>1643</v>
      </c>
      <c r="SG65" s="3" t="s">
        <v>1643</v>
      </c>
      <c r="SH65" s="3" t="s">
        <v>1643</v>
      </c>
      <c r="SI65" s="3" t="s">
        <v>1643</v>
      </c>
      <c r="SJ65" s="3" t="s">
        <v>1643</v>
      </c>
      <c r="SK65" s="3" t="s">
        <v>1643</v>
      </c>
      <c r="SL65" s="3" t="s">
        <v>1643</v>
      </c>
      <c r="SM65" s="3" t="s">
        <v>1643</v>
      </c>
      <c r="SN65" s="3" t="s">
        <v>1643</v>
      </c>
      <c r="SO65" s="3" t="s">
        <v>1643</v>
      </c>
      <c r="SP65" s="20" t="s">
        <v>1643</v>
      </c>
      <c r="SQ65" s="13" t="s">
        <v>1643</v>
      </c>
      <c r="SR65" s="3" t="s">
        <v>1643</v>
      </c>
      <c r="SS65" s="3" t="s">
        <v>1643</v>
      </c>
      <c r="ST65" s="3" t="s">
        <v>1643</v>
      </c>
      <c r="SU65" s="3" t="s">
        <v>1643</v>
      </c>
      <c r="SV65" s="3" t="s">
        <v>1643</v>
      </c>
      <c r="SW65" s="3" t="s">
        <v>1643</v>
      </c>
      <c r="SX65" s="20" t="s">
        <v>1643</v>
      </c>
      <c r="SY65" s="13" t="s">
        <v>1643</v>
      </c>
      <c r="SZ65" s="3" t="s">
        <v>1643</v>
      </c>
      <c r="TA65" s="3" t="s">
        <v>1643</v>
      </c>
      <c r="TB65" s="3" t="s">
        <v>1643</v>
      </c>
      <c r="TC65" s="3" t="s">
        <v>1643</v>
      </c>
      <c r="TD65" s="3" t="s">
        <v>1643</v>
      </c>
      <c r="TE65" s="20" t="s">
        <v>1643</v>
      </c>
      <c r="TF65" s="13" t="s">
        <v>1643</v>
      </c>
      <c r="TG65" s="3" t="s">
        <v>1643</v>
      </c>
      <c r="TH65" s="3" t="s">
        <v>1643</v>
      </c>
      <c r="TI65" s="3" t="s">
        <v>1643</v>
      </c>
      <c r="TJ65" s="3" t="s">
        <v>1643</v>
      </c>
      <c r="TK65" s="3" t="s">
        <v>1643</v>
      </c>
      <c r="TL65" s="3" t="s">
        <v>1643</v>
      </c>
      <c r="TM65" s="3" t="s">
        <v>1643</v>
      </c>
      <c r="TN65" s="3" t="s">
        <v>1643</v>
      </c>
      <c r="TO65" s="3" t="s">
        <v>1643</v>
      </c>
      <c r="TP65" s="3" t="s">
        <v>1643</v>
      </c>
      <c r="TQ65" s="20" t="s">
        <v>1643</v>
      </c>
      <c r="TR65" s="13" t="s">
        <v>1643</v>
      </c>
      <c r="TS65" s="3" t="s">
        <v>1643</v>
      </c>
      <c r="TT65" s="5" t="s">
        <v>1643</v>
      </c>
      <c r="TU65" s="13" t="s">
        <v>1643</v>
      </c>
      <c r="TV65" s="3" t="s">
        <v>1643</v>
      </c>
      <c r="TW65" s="3" t="s">
        <v>1643</v>
      </c>
      <c r="TX65" s="3" t="s">
        <v>1643</v>
      </c>
      <c r="TY65" s="3" t="s">
        <v>1643</v>
      </c>
      <c r="TZ65" s="3" t="s">
        <v>1643</v>
      </c>
      <c r="UA65" s="3" t="s">
        <v>1643</v>
      </c>
      <c r="UB65" s="3" t="s">
        <v>1643</v>
      </c>
      <c r="UC65" s="3" t="s">
        <v>1643</v>
      </c>
      <c r="UD65" s="3" t="s">
        <v>1643</v>
      </c>
      <c r="UE65" s="3" t="s">
        <v>1643</v>
      </c>
      <c r="UF65" s="3" t="s">
        <v>1643</v>
      </c>
      <c r="UG65" s="3" t="s">
        <v>1643</v>
      </c>
      <c r="UH65" s="3" t="s">
        <v>1643</v>
      </c>
      <c r="UI65" s="3" t="s">
        <v>1643</v>
      </c>
      <c r="UJ65" s="5" t="s">
        <v>1643</v>
      </c>
      <c r="UK65" s="13" t="s">
        <v>1643</v>
      </c>
      <c r="UL65" s="3" t="s">
        <v>1643</v>
      </c>
      <c r="UM65" s="3" t="s">
        <v>1643</v>
      </c>
      <c r="UN65" s="3" t="s">
        <v>1643</v>
      </c>
      <c r="UO65" s="3" t="s">
        <v>1643</v>
      </c>
      <c r="UP65" s="3" t="s">
        <v>1643</v>
      </c>
      <c r="UQ65" s="3" t="s">
        <v>1643</v>
      </c>
      <c r="UR65" s="5" t="s">
        <v>1643</v>
      </c>
      <c r="US65" s="13" t="s">
        <v>1643</v>
      </c>
      <c r="UT65" s="3" t="s">
        <v>1643</v>
      </c>
      <c r="UU65" s="3" t="s">
        <v>1643</v>
      </c>
      <c r="UV65" s="3" t="s">
        <v>1643</v>
      </c>
      <c r="UW65" s="3" t="s">
        <v>1643</v>
      </c>
      <c r="UX65" s="3" t="s">
        <v>1643</v>
      </c>
      <c r="UY65" s="3" t="s">
        <v>1643</v>
      </c>
      <c r="UZ65" s="5" t="s">
        <v>1643</v>
      </c>
      <c r="VA65" s="13" t="s">
        <v>1643</v>
      </c>
      <c r="VB65" s="3" t="s">
        <v>1643</v>
      </c>
      <c r="VC65" s="3" t="s">
        <v>1643</v>
      </c>
      <c r="VD65" s="3" t="s">
        <v>1643</v>
      </c>
      <c r="VE65" s="3" t="s">
        <v>1643</v>
      </c>
      <c r="VF65" s="3" t="s">
        <v>1643</v>
      </c>
      <c r="VG65" s="3" t="s">
        <v>1643</v>
      </c>
      <c r="VH65" s="3" t="s">
        <v>1643</v>
      </c>
      <c r="VI65" s="3" t="s">
        <v>1643</v>
      </c>
      <c r="VJ65" s="3" t="s">
        <v>1643</v>
      </c>
      <c r="VK65" s="3" t="s">
        <v>1643</v>
      </c>
      <c r="VL65" s="3" t="s">
        <v>1643</v>
      </c>
      <c r="VM65" s="3" t="s">
        <v>1643</v>
      </c>
      <c r="VN65" s="3" t="s">
        <v>1643</v>
      </c>
      <c r="VO65" s="3" t="s">
        <v>1643</v>
      </c>
      <c r="VP65" s="3" t="s">
        <v>1643</v>
      </c>
      <c r="VQ65" s="3" t="s">
        <v>1643</v>
      </c>
      <c r="VR65" s="3" t="s">
        <v>1643</v>
      </c>
      <c r="VS65" s="3" t="s">
        <v>1643</v>
      </c>
      <c r="VT65" s="3" t="s">
        <v>1643</v>
      </c>
      <c r="VU65" s="3" t="s">
        <v>1643</v>
      </c>
      <c r="VV65" s="3" t="s">
        <v>1643</v>
      </c>
      <c r="VW65" s="3" t="s">
        <v>1643</v>
      </c>
      <c r="VX65" s="3" t="s">
        <v>1643</v>
      </c>
      <c r="VY65" s="3" t="s">
        <v>1643</v>
      </c>
      <c r="VZ65" s="3" t="s">
        <v>1643</v>
      </c>
      <c r="WA65" s="3" t="s">
        <v>1643</v>
      </c>
      <c r="WB65" s="3" t="s">
        <v>1643</v>
      </c>
      <c r="WC65" s="3" t="s">
        <v>1643</v>
      </c>
      <c r="WD65" s="3" t="s">
        <v>1643</v>
      </c>
      <c r="WE65" s="3" t="s">
        <v>1643</v>
      </c>
      <c r="WF65" s="3" t="s">
        <v>1643</v>
      </c>
      <c r="WG65" s="3" t="s">
        <v>1643</v>
      </c>
      <c r="WH65" s="3" t="s">
        <v>1643</v>
      </c>
      <c r="WI65" s="3" t="s">
        <v>1643</v>
      </c>
      <c r="WJ65" s="3" t="s">
        <v>1643</v>
      </c>
      <c r="WK65" s="3" t="s">
        <v>1643</v>
      </c>
      <c r="WL65" s="3" t="s">
        <v>1643</v>
      </c>
      <c r="WM65" s="3" t="s">
        <v>1643</v>
      </c>
      <c r="WN65" s="3" t="s">
        <v>1643</v>
      </c>
      <c r="WO65" s="3" t="s">
        <v>1643</v>
      </c>
      <c r="WP65" s="3" t="s">
        <v>1643</v>
      </c>
      <c r="WQ65" s="3" t="s">
        <v>1643</v>
      </c>
      <c r="WR65" s="3" t="s">
        <v>1643</v>
      </c>
      <c r="WS65" s="3" t="s">
        <v>1643</v>
      </c>
      <c r="WT65" s="3" t="s">
        <v>1643</v>
      </c>
      <c r="WU65" s="3" t="s">
        <v>1643</v>
      </c>
      <c r="WV65" s="3" t="s">
        <v>1643</v>
      </c>
      <c r="WW65" s="3" t="s">
        <v>1643</v>
      </c>
      <c r="WX65" s="3" t="s">
        <v>1643</v>
      </c>
      <c r="WY65" s="3" t="s">
        <v>1643</v>
      </c>
      <c r="WZ65" s="3" t="s">
        <v>1643</v>
      </c>
      <c r="XA65" s="3" t="s">
        <v>1643</v>
      </c>
      <c r="XB65" s="3" t="s">
        <v>1643</v>
      </c>
      <c r="XC65" s="3" t="s">
        <v>1643</v>
      </c>
      <c r="XD65" s="3" t="s">
        <v>1643</v>
      </c>
      <c r="XE65" s="3" t="s">
        <v>1643</v>
      </c>
      <c r="XF65" s="3" t="s">
        <v>1643</v>
      </c>
      <c r="XG65" s="3" t="s">
        <v>1643</v>
      </c>
      <c r="XH65" s="3" t="s">
        <v>1643</v>
      </c>
      <c r="XI65" s="3" t="s">
        <v>1643</v>
      </c>
      <c r="XJ65" s="3" t="s">
        <v>1643</v>
      </c>
      <c r="XK65" s="3" t="s">
        <v>1643</v>
      </c>
      <c r="XL65" s="3" t="s">
        <v>1643</v>
      </c>
      <c r="XM65" s="5" t="s">
        <v>1643</v>
      </c>
      <c r="XN65" s="13" t="s">
        <v>1643</v>
      </c>
      <c r="XO65" s="3" t="s">
        <v>1643</v>
      </c>
      <c r="XP65" s="3" t="s">
        <v>1643</v>
      </c>
      <c r="XQ65" s="3" t="s">
        <v>1643</v>
      </c>
      <c r="XR65" s="3" t="s">
        <v>1643</v>
      </c>
      <c r="XS65" s="3" t="s">
        <v>1643</v>
      </c>
      <c r="XT65" s="5" t="s">
        <v>1643</v>
      </c>
      <c r="XU65" s="13" t="s">
        <v>1643</v>
      </c>
      <c r="XV65" s="3" t="s">
        <v>1643</v>
      </c>
      <c r="XW65" s="3" t="s">
        <v>1643</v>
      </c>
      <c r="XX65" s="3" t="s">
        <v>1643</v>
      </c>
      <c r="XY65" s="3" t="s">
        <v>1643</v>
      </c>
      <c r="XZ65" s="3" t="s">
        <v>1643</v>
      </c>
      <c r="YA65" s="3" t="s">
        <v>1643</v>
      </c>
      <c r="YB65" s="3" t="s">
        <v>1643</v>
      </c>
      <c r="YC65" s="3" t="s">
        <v>1643</v>
      </c>
      <c r="YD65" s="3" t="s">
        <v>1643</v>
      </c>
      <c r="YE65" s="3" t="s">
        <v>1643</v>
      </c>
      <c r="YF65" s="3" t="s">
        <v>1643</v>
      </c>
      <c r="YG65" s="3" t="s">
        <v>1643</v>
      </c>
      <c r="YH65" s="3" t="s">
        <v>1643</v>
      </c>
      <c r="YI65" s="3" t="s">
        <v>1643</v>
      </c>
      <c r="YJ65" s="3" t="s">
        <v>1643</v>
      </c>
      <c r="YK65" s="3" t="s">
        <v>1643</v>
      </c>
      <c r="YL65" s="3" t="s">
        <v>1643</v>
      </c>
      <c r="YM65" s="3" t="s">
        <v>1643</v>
      </c>
      <c r="YN65" s="3" t="s">
        <v>1643</v>
      </c>
      <c r="YO65" s="3" t="s">
        <v>1643</v>
      </c>
      <c r="YP65" s="3" t="s">
        <v>1643</v>
      </c>
      <c r="YQ65" s="3" t="s">
        <v>1643</v>
      </c>
      <c r="YR65" s="3" t="s">
        <v>1643</v>
      </c>
      <c r="YS65" s="3" t="s">
        <v>1643</v>
      </c>
      <c r="YT65" s="3" t="s">
        <v>1643</v>
      </c>
      <c r="YU65" s="3" t="s">
        <v>1643</v>
      </c>
      <c r="YV65" s="3" t="s">
        <v>1643</v>
      </c>
      <c r="YW65" s="3" t="s">
        <v>1643</v>
      </c>
      <c r="YX65" s="3" t="s">
        <v>1643</v>
      </c>
      <c r="YY65" s="3" t="s">
        <v>1643</v>
      </c>
      <c r="YZ65" s="3" t="s">
        <v>1643</v>
      </c>
      <c r="ZA65" s="3" t="s">
        <v>1643</v>
      </c>
      <c r="ZB65" s="3" t="s">
        <v>1643</v>
      </c>
      <c r="ZC65" s="3" t="s">
        <v>1643</v>
      </c>
      <c r="ZD65" s="5" t="s">
        <v>1643</v>
      </c>
      <c r="ZE65" s="13"/>
      <c r="ZF65" s="3"/>
      <c r="ZG65" s="5"/>
      <c r="ZH65" s="18" t="s">
        <v>1643</v>
      </c>
      <c r="ZI65" s="13" t="s">
        <v>1643</v>
      </c>
      <c r="ZJ65" s="3" t="s">
        <v>1643</v>
      </c>
      <c r="ZK65" s="3" t="s">
        <v>1643</v>
      </c>
      <c r="ZL65" s="3" t="s">
        <v>1643</v>
      </c>
      <c r="ZM65" s="3" t="s">
        <v>1643</v>
      </c>
      <c r="ZN65" s="3" t="s">
        <v>1643</v>
      </c>
      <c r="ZO65" s="3" t="s">
        <v>1643</v>
      </c>
      <c r="ZP65" s="3" t="s">
        <v>1643</v>
      </c>
      <c r="ZQ65" s="3" t="s">
        <v>1643</v>
      </c>
      <c r="ZR65" s="5" t="s">
        <v>1643</v>
      </c>
      <c r="ZS65" s="13" t="s">
        <v>1643</v>
      </c>
      <c r="ZT65" s="3" t="s">
        <v>1643</v>
      </c>
      <c r="ZU65" s="3" t="s">
        <v>1643</v>
      </c>
      <c r="ZV65" s="3" t="s">
        <v>1643</v>
      </c>
      <c r="ZW65" s="3" t="s">
        <v>1643</v>
      </c>
      <c r="ZX65" s="3" t="s">
        <v>1643</v>
      </c>
      <c r="ZY65" s="3" t="s">
        <v>1643</v>
      </c>
      <c r="ZZ65" s="3" t="s">
        <v>1643</v>
      </c>
      <c r="AAA65" s="5" t="s">
        <v>1643</v>
      </c>
      <c r="AAB65" s="13" t="s">
        <v>1643</v>
      </c>
      <c r="AAC65" s="5" t="s">
        <v>1643</v>
      </c>
      <c r="AAD65" s="13" t="s">
        <v>1643</v>
      </c>
      <c r="AAE65" s="3" t="s">
        <v>1643</v>
      </c>
      <c r="AAF65" s="3" t="s">
        <v>1643</v>
      </c>
      <c r="AAG65" s="3" t="s">
        <v>1643</v>
      </c>
      <c r="AAH65" s="3" t="s">
        <v>1643</v>
      </c>
      <c r="AAI65" s="3" t="s">
        <v>1643</v>
      </c>
      <c r="AAJ65" s="5" t="s">
        <v>1643</v>
      </c>
      <c r="AAK65" s="13" t="s">
        <v>1643</v>
      </c>
      <c r="AAL65" s="13" t="s">
        <v>1643</v>
      </c>
      <c r="AAM65" s="3" t="s">
        <v>1643</v>
      </c>
      <c r="AAN65" s="3" t="s">
        <v>1643</v>
      </c>
      <c r="AAO65" s="3" t="s">
        <v>1643</v>
      </c>
      <c r="AAP65" s="3" t="s">
        <v>1643</v>
      </c>
      <c r="AAQ65" s="20"/>
      <c r="AAR65" s="5" t="s">
        <v>1643</v>
      </c>
      <c r="AAS65" s="13" t="s">
        <v>1643</v>
      </c>
      <c r="AAT65" s="3" t="s">
        <v>1643</v>
      </c>
      <c r="AAU65" s="3" t="s">
        <v>1643</v>
      </c>
      <c r="AAV65" s="3" t="s">
        <v>1643</v>
      </c>
      <c r="AAW65" s="3" t="s">
        <v>1643</v>
      </c>
      <c r="AAX65" s="3" t="s">
        <v>1643</v>
      </c>
      <c r="AAY65" s="5" t="s">
        <v>1643</v>
      </c>
      <c r="AAZ65" s="13" t="s">
        <v>1643</v>
      </c>
      <c r="ABA65" s="3" t="s">
        <v>1643</v>
      </c>
      <c r="ABB65" s="3" t="s">
        <v>1643</v>
      </c>
      <c r="ABC65" s="3" t="s">
        <v>1643</v>
      </c>
      <c r="ABD65" s="3" t="s">
        <v>1643</v>
      </c>
      <c r="ABE65" s="3" t="s">
        <v>1643</v>
      </c>
      <c r="ABF65" s="5" t="s">
        <v>1643</v>
      </c>
      <c r="ABG65" s="13" t="s">
        <v>1643</v>
      </c>
      <c r="ABH65" s="3" t="s">
        <v>1643</v>
      </c>
      <c r="ABI65" s="3" t="s">
        <v>1643</v>
      </c>
      <c r="ABJ65" s="3" t="s">
        <v>1643</v>
      </c>
      <c r="ABK65" s="3" t="s">
        <v>1643</v>
      </c>
      <c r="ABL65" s="3" t="s">
        <v>1643</v>
      </c>
      <c r="ABM65" s="5" t="s">
        <v>1643</v>
      </c>
      <c r="ABN65" s="13" t="s">
        <v>1643</v>
      </c>
      <c r="ABO65" s="3" t="s">
        <v>1643</v>
      </c>
      <c r="ABP65" s="3" t="s">
        <v>1643</v>
      </c>
      <c r="ABQ65" s="3" t="s">
        <v>1643</v>
      </c>
      <c r="ABR65" s="3" t="s">
        <v>1643</v>
      </c>
      <c r="ABS65" s="3" t="s">
        <v>1643</v>
      </c>
      <c r="ABT65" s="3" t="s">
        <v>1643</v>
      </c>
      <c r="ABU65" s="3" t="s">
        <v>1643</v>
      </c>
      <c r="ABV65" s="5" t="s">
        <v>1643</v>
      </c>
      <c r="ABW65" s="13" t="s">
        <v>1643</v>
      </c>
      <c r="ABX65" s="3" t="s">
        <v>1643</v>
      </c>
      <c r="ABY65" s="3" t="s">
        <v>1643</v>
      </c>
      <c r="ABZ65" s="3" t="s">
        <v>1643</v>
      </c>
      <c r="ACA65" s="3" t="s">
        <v>1643</v>
      </c>
      <c r="ACB65" s="5" t="s">
        <v>1643</v>
      </c>
      <c r="ACC65" s="13" t="s">
        <v>1643</v>
      </c>
      <c r="ACD65" s="3" t="s">
        <v>1643</v>
      </c>
      <c r="ACE65" s="3" t="s">
        <v>1643</v>
      </c>
      <c r="ACF65" s="3" t="s">
        <v>1643</v>
      </c>
      <c r="ACG65" s="5"/>
      <c r="ACH65" s="13" t="s">
        <v>1643</v>
      </c>
      <c r="ACI65" s="3" t="s">
        <v>1643</v>
      </c>
      <c r="ACJ65" s="3" t="s">
        <v>1643</v>
      </c>
      <c r="ACK65" s="3" t="s">
        <v>1643</v>
      </c>
      <c r="ACL65" s="5" t="s">
        <v>1643</v>
      </c>
      <c r="ACM65" s="13" t="s">
        <v>1643</v>
      </c>
      <c r="ACN65" s="3" t="s">
        <v>1643</v>
      </c>
      <c r="ACO65" s="3" t="s">
        <v>1643</v>
      </c>
      <c r="ACP65" s="3" t="s">
        <v>1643</v>
      </c>
      <c r="ACQ65" s="3" t="s">
        <v>1643</v>
      </c>
      <c r="ACR65" s="3" t="s">
        <v>1643</v>
      </c>
      <c r="ACS65" s="3" t="s">
        <v>1643</v>
      </c>
      <c r="ACT65" s="3" t="s">
        <v>1643</v>
      </c>
      <c r="ACU65" s="20" t="s">
        <v>1643</v>
      </c>
      <c r="ACV65" s="13" t="s">
        <v>1643</v>
      </c>
      <c r="ACW65" s="3" t="s">
        <v>1643</v>
      </c>
      <c r="ACX65" s="3" t="s">
        <v>1643</v>
      </c>
      <c r="ACY65" s="3" t="s">
        <v>1643</v>
      </c>
      <c r="ACZ65" s="3" t="s">
        <v>1643</v>
      </c>
      <c r="ADA65" s="5" t="s">
        <v>1643</v>
      </c>
      <c r="ADB65" s="13" t="s">
        <v>1643</v>
      </c>
      <c r="ADC65" s="8" t="s">
        <v>1643</v>
      </c>
      <c r="ADD65" s="3" t="s">
        <v>1643</v>
      </c>
      <c r="ADE65" s="3" t="s">
        <v>1643</v>
      </c>
      <c r="ADF65" s="5" t="s">
        <v>1643</v>
      </c>
      <c r="ADG65" s="13" t="s">
        <v>1643</v>
      </c>
      <c r="ADH65" s="8" t="s">
        <v>1643</v>
      </c>
      <c r="ADI65" s="3" t="s">
        <v>1643</v>
      </c>
      <c r="ADJ65" s="3" t="s">
        <v>1643</v>
      </c>
      <c r="ADK65" s="5" t="s">
        <v>1643</v>
      </c>
      <c r="ADL65" s="13" t="s">
        <v>1643</v>
      </c>
      <c r="ADM65" s="8" t="s">
        <v>1643</v>
      </c>
      <c r="ADN65" s="3" t="s">
        <v>1643</v>
      </c>
      <c r="ADO65" s="3" t="s">
        <v>1643</v>
      </c>
      <c r="ADP65" s="5" t="s">
        <v>1643</v>
      </c>
      <c r="ADQ65" s="13" t="s">
        <v>1643</v>
      </c>
      <c r="ADR65" s="3" t="s">
        <v>1643</v>
      </c>
      <c r="ADS65" s="3" t="s">
        <v>1643</v>
      </c>
      <c r="ADT65" s="3" t="s">
        <v>1643</v>
      </c>
      <c r="ADU65" s="3" t="s">
        <v>1643</v>
      </c>
      <c r="ADV65" s="3" t="s">
        <v>1643</v>
      </c>
      <c r="ADW65" s="3" t="s">
        <v>1643</v>
      </c>
      <c r="ADX65" s="3" t="s">
        <v>1643</v>
      </c>
      <c r="ADY65" s="5" t="s">
        <v>1643</v>
      </c>
      <c r="ADZ65" s="13" t="s">
        <v>1643</v>
      </c>
      <c r="AEA65" s="3" t="s">
        <v>1643</v>
      </c>
      <c r="AEB65" s="3" t="s">
        <v>1643</v>
      </c>
      <c r="AEC65" s="3" t="s">
        <v>1643</v>
      </c>
      <c r="AED65" s="3" t="s">
        <v>1643</v>
      </c>
      <c r="AEE65" s="3" t="s">
        <v>1643</v>
      </c>
      <c r="AEF65" s="5" t="s">
        <v>1643</v>
      </c>
      <c r="AEG65" s="13" t="s">
        <v>1643</v>
      </c>
      <c r="AEH65" s="3" t="s">
        <v>1643</v>
      </c>
      <c r="AEI65" s="3" t="s">
        <v>1643</v>
      </c>
      <c r="AEJ65" s="3" t="s">
        <v>1643</v>
      </c>
      <c r="AEK65" s="5" t="s">
        <v>1643</v>
      </c>
      <c r="AEL65" s="18" t="s">
        <v>1643</v>
      </c>
    </row>
    <row r="66" spans="1:818" ht="130.5" x14ac:dyDescent="0.35">
      <c r="A66" s="1">
        <v>45677.36074074074</v>
      </c>
      <c r="B66" s="2">
        <v>45677.374942129631</v>
      </c>
      <c r="C66" s="4">
        <v>100</v>
      </c>
      <c r="D66" s="4">
        <v>1227</v>
      </c>
      <c r="E66" s="3" t="s">
        <v>1640</v>
      </c>
      <c r="F66" s="2">
        <v>45677.374982754627</v>
      </c>
      <c r="G66" s="3" t="s">
        <v>1788</v>
      </c>
      <c r="H66" s="4">
        <v>1</v>
      </c>
      <c r="I66" s="3" t="s">
        <v>1642</v>
      </c>
      <c r="J66" s="3" t="s">
        <v>1642</v>
      </c>
      <c r="K66" s="3" t="s">
        <v>1642</v>
      </c>
      <c r="L66" s="3" t="s">
        <v>1642</v>
      </c>
      <c r="M66" s="3" t="s">
        <v>1642</v>
      </c>
      <c r="N66" s="3" t="s">
        <v>1642</v>
      </c>
      <c r="O66" s="3" t="s">
        <v>110</v>
      </c>
      <c r="P66" s="3" t="s">
        <v>1643</v>
      </c>
      <c r="Q66" s="3" t="s">
        <v>1643</v>
      </c>
      <c r="R66" s="20" t="s">
        <v>110</v>
      </c>
      <c r="S66" s="127">
        <v>10</v>
      </c>
      <c r="T66" s="124"/>
      <c r="U66" s="3"/>
      <c r="V66" s="3" t="s">
        <v>28</v>
      </c>
      <c r="W66" s="3" t="s">
        <v>110</v>
      </c>
      <c r="X66" s="3" t="s">
        <v>37</v>
      </c>
      <c r="Y66" s="3" t="s">
        <v>76</v>
      </c>
      <c r="Z66" s="3" t="s">
        <v>14</v>
      </c>
      <c r="AA66" s="405">
        <v>175</v>
      </c>
      <c r="AB66" s="3" t="s">
        <v>25</v>
      </c>
      <c r="AC66" s="3" t="s">
        <v>110</v>
      </c>
      <c r="AD66" s="3" t="s">
        <v>1643</v>
      </c>
      <c r="AE66" s="13" t="s">
        <v>1643</v>
      </c>
      <c r="AF66" s="20" t="s">
        <v>1643</v>
      </c>
      <c r="AG66" s="18" t="s">
        <v>1643</v>
      </c>
      <c r="AH66" s="13"/>
      <c r="AI66" s="31"/>
      <c r="AJ66" s="13" t="s">
        <v>1643</v>
      </c>
      <c r="AK66" s="3" t="s">
        <v>1643</v>
      </c>
      <c r="AL66" s="3" t="s">
        <v>1643</v>
      </c>
      <c r="AM66" s="3" t="s">
        <v>1643</v>
      </c>
      <c r="AN66" s="3" t="s">
        <v>1643</v>
      </c>
      <c r="AO66" s="3" t="s">
        <v>1643</v>
      </c>
      <c r="AP66" s="3" t="s">
        <v>1643</v>
      </c>
      <c r="AQ66" s="3" t="s">
        <v>1643</v>
      </c>
      <c r="AR66" s="3" t="s">
        <v>1643</v>
      </c>
      <c r="AS66" s="3" t="s">
        <v>1643</v>
      </c>
      <c r="AT66" s="3" t="s">
        <v>1643</v>
      </c>
      <c r="AU66" s="3" t="s">
        <v>1643</v>
      </c>
      <c r="AV66" s="3" t="s">
        <v>1643</v>
      </c>
      <c r="AW66" s="3" t="s">
        <v>1643</v>
      </c>
      <c r="AX66" s="3" t="s">
        <v>1643</v>
      </c>
      <c r="AY66" s="3" t="s">
        <v>1643</v>
      </c>
      <c r="AZ66" s="3" t="s">
        <v>1643</v>
      </c>
      <c r="BA66" s="3" t="s">
        <v>1643</v>
      </c>
      <c r="BB66" s="3" t="s">
        <v>1643</v>
      </c>
      <c r="BC66" s="3" t="s">
        <v>1643</v>
      </c>
      <c r="BD66" s="3" t="s">
        <v>1643</v>
      </c>
      <c r="BE66" s="3" t="s">
        <v>1643</v>
      </c>
      <c r="BF66" s="3" t="s">
        <v>1643</v>
      </c>
      <c r="BG66" s="3" t="s">
        <v>1643</v>
      </c>
      <c r="BH66" s="3" t="s">
        <v>1643</v>
      </c>
      <c r="BI66" s="3" t="s">
        <v>1643</v>
      </c>
      <c r="BJ66" s="3" t="s">
        <v>1643</v>
      </c>
      <c r="BK66" s="3" t="s">
        <v>1643</v>
      </c>
      <c r="BL66" s="3" t="s">
        <v>1643</v>
      </c>
      <c r="BM66" s="3" t="s">
        <v>1643</v>
      </c>
      <c r="BN66" s="3" t="s">
        <v>1643</v>
      </c>
      <c r="BO66" s="3" t="s">
        <v>1643</v>
      </c>
      <c r="BP66" s="3" t="s">
        <v>1643</v>
      </c>
      <c r="BQ66" s="3" t="s">
        <v>1643</v>
      </c>
      <c r="BR66" s="3" t="s">
        <v>1643</v>
      </c>
      <c r="BS66" s="3" t="s">
        <v>1643</v>
      </c>
      <c r="BT66" s="3" t="s">
        <v>1643</v>
      </c>
      <c r="BU66" s="3" t="s">
        <v>1643</v>
      </c>
      <c r="BV66" s="3" t="s">
        <v>1643</v>
      </c>
      <c r="BW66" s="3" t="s">
        <v>1643</v>
      </c>
      <c r="BX66" s="3" t="s">
        <v>1643</v>
      </c>
      <c r="BY66" s="3" t="s">
        <v>1643</v>
      </c>
      <c r="BZ66" s="20" t="s">
        <v>1643</v>
      </c>
      <c r="CA66" s="8" t="s">
        <v>1643</v>
      </c>
      <c r="CB66" s="3" t="s">
        <v>1643</v>
      </c>
      <c r="CC66" s="3" t="s">
        <v>1643</v>
      </c>
      <c r="CD66" s="3" t="s">
        <v>1643</v>
      </c>
      <c r="CE66" s="3" t="s">
        <v>1643</v>
      </c>
      <c r="CF66" s="3" t="s">
        <v>1643</v>
      </c>
      <c r="CG66" s="3" t="s">
        <v>1643</v>
      </c>
      <c r="CH66" s="3" t="s">
        <v>1643</v>
      </c>
      <c r="CI66" s="3" t="s">
        <v>1643</v>
      </c>
      <c r="CJ66" s="3" t="s">
        <v>1643</v>
      </c>
      <c r="CK66" s="3" t="s">
        <v>1643</v>
      </c>
      <c r="CL66" s="3" t="s">
        <v>1643</v>
      </c>
      <c r="CM66" s="3" t="s">
        <v>1643</v>
      </c>
      <c r="CN66" s="3" t="s">
        <v>1643</v>
      </c>
      <c r="CO66" s="3" t="s">
        <v>1643</v>
      </c>
      <c r="CP66" s="5" t="s">
        <v>1643</v>
      </c>
      <c r="CQ66" s="13" t="s">
        <v>1643</v>
      </c>
      <c r="CR66" s="3" t="s">
        <v>1643</v>
      </c>
      <c r="CS66" s="3" t="s">
        <v>1643</v>
      </c>
      <c r="CT66" s="3" t="s">
        <v>1643</v>
      </c>
      <c r="CU66" s="3" t="s">
        <v>1643</v>
      </c>
      <c r="CV66" s="3" t="s">
        <v>1643</v>
      </c>
      <c r="CW66" s="3" t="s">
        <v>1643</v>
      </c>
      <c r="CX66" s="5" t="s">
        <v>1643</v>
      </c>
      <c r="CY66" s="13" t="s">
        <v>1643</v>
      </c>
      <c r="CZ66" s="3" t="s">
        <v>1643</v>
      </c>
      <c r="DA66" s="3" t="s">
        <v>1643</v>
      </c>
      <c r="DB66" s="3" t="s">
        <v>1643</v>
      </c>
      <c r="DC66" s="3" t="s">
        <v>1643</v>
      </c>
      <c r="DD66" s="3" t="s">
        <v>1643</v>
      </c>
      <c r="DE66" s="3" t="s">
        <v>1643</v>
      </c>
      <c r="DF66" s="5" t="s">
        <v>1643</v>
      </c>
      <c r="DG66" s="13" t="s">
        <v>1643</v>
      </c>
      <c r="DH66" s="3" t="s">
        <v>1643</v>
      </c>
      <c r="DI66" s="3" t="s">
        <v>1643</v>
      </c>
      <c r="DJ66" s="5" t="s">
        <v>1643</v>
      </c>
      <c r="DK66" s="13" t="s">
        <v>1643</v>
      </c>
      <c r="DL66" s="3" t="s">
        <v>1643</v>
      </c>
      <c r="DM66" s="3" t="s">
        <v>1643</v>
      </c>
      <c r="DN66" s="5" t="s">
        <v>1643</v>
      </c>
      <c r="DO66" s="13" t="s">
        <v>1643</v>
      </c>
      <c r="DP66" s="5" t="s">
        <v>1643</v>
      </c>
      <c r="DQ66" s="13" t="s">
        <v>1643</v>
      </c>
      <c r="DR66" s="3" t="s">
        <v>1643</v>
      </c>
      <c r="DS66" s="3" t="s">
        <v>1643</v>
      </c>
      <c r="DT66" s="5" t="s">
        <v>1643</v>
      </c>
      <c r="DU66" s="13" t="s">
        <v>1643</v>
      </c>
      <c r="DV66" s="3" t="s">
        <v>1643</v>
      </c>
      <c r="DW66" s="3" t="s">
        <v>1643</v>
      </c>
      <c r="DX66" s="3" t="s">
        <v>1643</v>
      </c>
      <c r="DY66" s="5" t="s">
        <v>1643</v>
      </c>
      <c r="DZ66" s="13" t="s">
        <v>1643</v>
      </c>
      <c r="EA66" s="3" t="s">
        <v>1643</v>
      </c>
      <c r="EB66" s="3" t="s">
        <v>1643</v>
      </c>
      <c r="EC66" s="3" t="s">
        <v>1643</v>
      </c>
      <c r="ED66" s="3" t="s">
        <v>1643</v>
      </c>
      <c r="EE66" s="3" t="s">
        <v>1643</v>
      </c>
      <c r="EF66" s="5" t="s">
        <v>1643</v>
      </c>
      <c r="EG66" s="13" t="s">
        <v>1643</v>
      </c>
      <c r="EH66" s="3" t="s">
        <v>1643</v>
      </c>
      <c r="EI66" s="3" t="s">
        <v>1643</v>
      </c>
      <c r="EJ66" s="3" t="s">
        <v>1643</v>
      </c>
      <c r="EK66" s="3" t="s">
        <v>1643</v>
      </c>
      <c r="EL66" s="20" t="s">
        <v>1643</v>
      </c>
      <c r="EM66" s="13" t="s">
        <v>1643</v>
      </c>
      <c r="EN66" s="3" t="s">
        <v>1643</v>
      </c>
      <c r="EO66" s="3" t="s">
        <v>1643</v>
      </c>
      <c r="EP66" s="3" t="s">
        <v>1643</v>
      </c>
      <c r="EQ66" s="3" t="s">
        <v>1643</v>
      </c>
      <c r="ER66" s="3" t="s">
        <v>1643</v>
      </c>
      <c r="ES66" s="3" t="s">
        <v>1643</v>
      </c>
      <c r="ET66" s="3" t="s">
        <v>1643</v>
      </c>
      <c r="EU66" s="3" t="s">
        <v>1643</v>
      </c>
      <c r="EV66" s="3" t="s">
        <v>1643</v>
      </c>
      <c r="EW66" s="3" t="s">
        <v>1643</v>
      </c>
      <c r="EX66" s="3" t="s">
        <v>1643</v>
      </c>
      <c r="EY66" s="3" t="s">
        <v>1643</v>
      </c>
      <c r="EZ66" s="5" t="s">
        <v>1643</v>
      </c>
      <c r="FA66" s="8" t="s">
        <v>1643</v>
      </c>
      <c r="FB66" s="3" t="s">
        <v>1643</v>
      </c>
      <c r="FC66" s="3" t="s">
        <v>1643</v>
      </c>
      <c r="FD66" s="3" t="s">
        <v>1643</v>
      </c>
      <c r="FE66" s="3" t="s">
        <v>1643</v>
      </c>
      <c r="FF66" s="3" t="s">
        <v>1643</v>
      </c>
      <c r="FG66" s="3" t="s">
        <v>1643</v>
      </c>
      <c r="FH66" s="3" t="s">
        <v>1643</v>
      </c>
      <c r="FI66" s="5" t="s">
        <v>1643</v>
      </c>
      <c r="FJ66" s="8" t="s">
        <v>1643</v>
      </c>
      <c r="FK66" s="3" t="s">
        <v>1643</v>
      </c>
      <c r="FL66" s="3" t="s">
        <v>1643</v>
      </c>
      <c r="FM66" s="5" t="s">
        <v>1643</v>
      </c>
      <c r="FN66" s="8" t="s">
        <v>1643</v>
      </c>
      <c r="FO66" s="3" t="s">
        <v>1643</v>
      </c>
      <c r="FP66" s="3" t="s">
        <v>1643</v>
      </c>
      <c r="FQ66" s="5" t="s">
        <v>1643</v>
      </c>
      <c r="FR66" s="16" t="s">
        <v>1643</v>
      </c>
      <c r="FS66" s="13" t="s">
        <v>1643</v>
      </c>
      <c r="FT66" s="3" t="s">
        <v>1643</v>
      </c>
      <c r="FU66" s="3" t="s">
        <v>1643</v>
      </c>
      <c r="FV66" s="3" t="s">
        <v>1643</v>
      </c>
      <c r="FW66" s="20" t="s">
        <v>1643</v>
      </c>
      <c r="FX66" s="13" t="s">
        <v>1643</v>
      </c>
      <c r="FY66" s="3" t="s">
        <v>1643</v>
      </c>
      <c r="FZ66" s="3" t="s">
        <v>1643</v>
      </c>
      <c r="GA66" s="3" t="s">
        <v>1643</v>
      </c>
      <c r="GB66" s="3" t="s">
        <v>1643</v>
      </c>
      <c r="GC66" s="3" t="s">
        <v>1643</v>
      </c>
      <c r="GD66" s="3" t="s">
        <v>1643</v>
      </c>
      <c r="GE66" s="3" t="s">
        <v>1643</v>
      </c>
      <c r="GF66" s="3" t="s">
        <v>1643</v>
      </c>
      <c r="GG66" s="3" t="s">
        <v>1643</v>
      </c>
      <c r="GH66" s="20" t="s">
        <v>1643</v>
      </c>
      <c r="GI66" s="18" t="s">
        <v>1643</v>
      </c>
      <c r="GJ66" s="8" t="s">
        <v>1643</v>
      </c>
      <c r="GK66" s="3" t="s">
        <v>1643</v>
      </c>
      <c r="GL66" s="3" t="s">
        <v>1643</v>
      </c>
      <c r="GM66" s="3" t="s">
        <v>1643</v>
      </c>
      <c r="GN66" s="3" t="s">
        <v>1643</v>
      </c>
      <c r="GO66" s="3" t="s">
        <v>1643</v>
      </c>
      <c r="GP66" s="3" t="s">
        <v>1643</v>
      </c>
      <c r="GQ66" s="3" t="s">
        <v>1643</v>
      </c>
      <c r="GR66" s="3" t="s">
        <v>1643</v>
      </c>
      <c r="GS66" s="20" t="s">
        <v>1643</v>
      </c>
      <c r="GT66" s="13" t="s">
        <v>1643</v>
      </c>
      <c r="GU66" s="3" t="s">
        <v>1643</v>
      </c>
      <c r="GV66" s="3" t="s">
        <v>1643</v>
      </c>
      <c r="GW66" s="3" t="s">
        <v>1643</v>
      </c>
      <c r="GX66" s="3" t="s">
        <v>1643</v>
      </c>
      <c r="GY66" s="3" t="s">
        <v>1643</v>
      </c>
      <c r="GZ66" s="3" t="s">
        <v>1643</v>
      </c>
      <c r="HA66" s="3" t="s">
        <v>1643</v>
      </c>
      <c r="HB66" s="3" t="s">
        <v>1643</v>
      </c>
      <c r="HC66" s="3" t="s">
        <v>1643</v>
      </c>
      <c r="HD66" s="3" t="s">
        <v>1643</v>
      </c>
      <c r="HE66" s="3" t="s">
        <v>1643</v>
      </c>
      <c r="HF66" s="3" t="s">
        <v>1643</v>
      </c>
      <c r="HG66" s="3" t="s">
        <v>1643</v>
      </c>
      <c r="HH66" s="3" t="s">
        <v>1643</v>
      </c>
      <c r="HI66" s="5" t="s">
        <v>1643</v>
      </c>
      <c r="HJ66" s="13" t="s">
        <v>1643</v>
      </c>
      <c r="HK66" s="3" t="s">
        <v>1643</v>
      </c>
      <c r="HL66" s="3" t="s">
        <v>1643</v>
      </c>
      <c r="HM66" s="3" t="s">
        <v>1643</v>
      </c>
      <c r="HN66" s="3" t="s">
        <v>1643</v>
      </c>
      <c r="HO66" s="3" t="s">
        <v>1643</v>
      </c>
      <c r="HP66" s="3" t="s">
        <v>1643</v>
      </c>
      <c r="HQ66" s="5" t="s">
        <v>1643</v>
      </c>
      <c r="HR66" s="13" t="s">
        <v>1643</v>
      </c>
      <c r="HS66" s="3" t="s">
        <v>1643</v>
      </c>
      <c r="HT66" s="3" t="s">
        <v>1643</v>
      </c>
      <c r="HU66" s="3" t="s">
        <v>1643</v>
      </c>
      <c r="HV66" s="3" t="s">
        <v>1643</v>
      </c>
      <c r="HW66" s="3" t="s">
        <v>1643</v>
      </c>
      <c r="HX66" s="3" t="s">
        <v>1643</v>
      </c>
      <c r="HY66" s="3" t="s">
        <v>1643</v>
      </c>
      <c r="HZ66" s="3" t="s">
        <v>1643</v>
      </c>
      <c r="IA66" s="3" t="s">
        <v>1643</v>
      </c>
      <c r="IB66" s="5" t="s">
        <v>1643</v>
      </c>
      <c r="IC66" s="13" t="s">
        <v>1643</v>
      </c>
      <c r="ID66" s="3" t="s">
        <v>1643</v>
      </c>
      <c r="IE66" s="3" t="s">
        <v>1643</v>
      </c>
      <c r="IF66" s="3" t="s">
        <v>1643</v>
      </c>
      <c r="IG66" s="3" t="s">
        <v>1643</v>
      </c>
      <c r="IH66" s="3" t="s">
        <v>1643</v>
      </c>
      <c r="II66" s="3" t="s">
        <v>1643</v>
      </c>
      <c r="IJ66" s="3" t="s">
        <v>1643</v>
      </c>
      <c r="IK66" s="3" t="s">
        <v>1643</v>
      </c>
      <c r="IL66" s="3" t="s">
        <v>1643</v>
      </c>
      <c r="IM66" s="3" t="s">
        <v>1643</v>
      </c>
      <c r="IN66" s="3" t="s">
        <v>1643</v>
      </c>
      <c r="IO66" s="3" t="s">
        <v>1643</v>
      </c>
      <c r="IP66" s="3" t="s">
        <v>1643</v>
      </c>
      <c r="IQ66" s="3" t="s">
        <v>1643</v>
      </c>
      <c r="IR66" s="3" t="s">
        <v>1643</v>
      </c>
      <c r="IS66" s="3" t="s">
        <v>1643</v>
      </c>
      <c r="IT66" s="3" t="s">
        <v>1643</v>
      </c>
      <c r="IU66" s="3" t="s">
        <v>1643</v>
      </c>
      <c r="IV66" s="3" t="s">
        <v>1643</v>
      </c>
      <c r="IW66" s="3" t="s">
        <v>1643</v>
      </c>
      <c r="IX66" s="3" t="s">
        <v>1643</v>
      </c>
      <c r="IY66" s="3" t="s">
        <v>1643</v>
      </c>
      <c r="IZ66" s="3" t="s">
        <v>1643</v>
      </c>
      <c r="JA66" s="3" t="s">
        <v>1643</v>
      </c>
      <c r="JB66" s="3" t="s">
        <v>1643</v>
      </c>
      <c r="JC66" s="3" t="s">
        <v>1643</v>
      </c>
      <c r="JD66" s="3" t="s">
        <v>1643</v>
      </c>
      <c r="JE66" s="3" t="s">
        <v>1643</v>
      </c>
      <c r="JF66" s="3" t="s">
        <v>1643</v>
      </c>
      <c r="JG66" s="3" t="s">
        <v>1643</v>
      </c>
      <c r="JH66" s="3" t="s">
        <v>1643</v>
      </c>
      <c r="JI66" s="3" t="s">
        <v>1643</v>
      </c>
      <c r="JJ66" s="3" t="s">
        <v>1643</v>
      </c>
      <c r="JK66" s="3" t="s">
        <v>1643</v>
      </c>
      <c r="JL66" s="3" t="s">
        <v>1643</v>
      </c>
      <c r="JM66" s="3" t="s">
        <v>1643</v>
      </c>
      <c r="JN66" s="3" t="s">
        <v>1643</v>
      </c>
      <c r="JO66" s="3" t="s">
        <v>1643</v>
      </c>
      <c r="JP66" s="3" t="s">
        <v>1643</v>
      </c>
      <c r="JQ66" s="3" t="s">
        <v>1643</v>
      </c>
      <c r="JR66" s="3" t="s">
        <v>1643</v>
      </c>
      <c r="JS66" s="3" t="s">
        <v>1643</v>
      </c>
      <c r="JT66" s="3" t="s">
        <v>1643</v>
      </c>
      <c r="JU66" s="3" t="s">
        <v>1643</v>
      </c>
      <c r="JV66" s="3" t="s">
        <v>1643</v>
      </c>
      <c r="JW66" s="3" t="s">
        <v>1643</v>
      </c>
      <c r="JX66" s="3" t="s">
        <v>1643</v>
      </c>
      <c r="JY66" s="3" t="s">
        <v>1643</v>
      </c>
      <c r="JZ66" s="3" t="s">
        <v>1643</v>
      </c>
      <c r="KA66" s="3" t="s">
        <v>1643</v>
      </c>
      <c r="KB66" s="3" t="s">
        <v>1643</v>
      </c>
      <c r="KC66" s="3" t="s">
        <v>1643</v>
      </c>
      <c r="KD66" s="3" t="s">
        <v>1643</v>
      </c>
      <c r="KE66" s="3" t="s">
        <v>1643</v>
      </c>
      <c r="KF66" s="3" t="s">
        <v>1643</v>
      </c>
      <c r="KG66" s="3" t="s">
        <v>1643</v>
      </c>
      <c r="KH66" s="3" t="s">
        <v>1643</v>
      </c>
      <c r="KI66" s="3" t="s">
        <v>1643</v>
      </c>
      <c r="KJ66" s="3" t="s">
        <v>1643</v>
      </c>
      <c r="KK66" s="3" t="s">
        <v>1643</v>
      </c>
      <c r="KL66" s="3" t="s">
        <v>1643</v>
      </c>
      <c r="KM66" s="3" t="s">
        <v>1643</v>
      </c>
      <c r="KN66" s="3" t="s">
        <v>1643</v>
      </c>
      <c r="KO66" s="5" t="s">
        <v>1643</v>
      </c>
      <c r="KP66" s="8" t="s">
        <v>1643</v>
      </c>
      <c r="KQ66" s="3" t="s">
        <v>1643</v>
      </c>
      <c r="KR66" s="3" t="s">
        <v>1643</v>
      </c>
      <c r="KS66" s="3" t="s">
        <v>1643</v>
      </c>
      <c r="KT66" s="3" t="s">
        <v>1643</v>
      </c>
      <c r="KU66" s="3" t="s">
        <v>1643</v>
      </c>
      <c r="KV66" s="20" t="s">
        <v>1643</v>
      </c>
      <c r="KW66" s="13" t="s">
        <v>1643</v>
      </c>
      <c r="KX66" s="3" t="s">
        <v>1643</v>
      </c>
      <c r="KY66" s="3" t="s">
        <v>1643</v>
      </c>
      <c r="KZ66" s="3" t="s">
        <v>1643</v>
      </c>
      <c r="LA66" s="3" t="s">
        <v>1643</v>
      </c>
      <c r="LB66" s="3" t="s">
        <v>1643</v>
      </c>
      <c r="LC66" s="3" t="s">
        <v>1643</v>
      </c>
      <c r="LD66" s="3" t="s">
        <v>1643</v>
      </c>
      <c r="LE66" s="3" t="s">
        <v>1643</v>
      </c>
      <c r="LF66" s="3" t="s">
        <v>1643</v>
      </c>
      <c r="LG66" s="3" t="s">
        <v>1643</v>
      </c>
      <c r="LH66" s="3" t="s">
        <v>1643</v>
      </c>
      <c r="LI66" s="3" t="s">
        <v>1643</v>
      </c>
      <c r="LJ66" s="3" t="s">
        <v>1643</v>
      </c>
      <c r="LK66" s="3" t="s">
        <v>1643</v>
      </c>
      <c r="LL66" s="3" t="s">
        <v>1643</v>
      </c>
      <c r="LM66" s="3" t="s">
        <v>1643</v>
      </c>
      <c r="LN66" s="3" t="s">
        <v>1643</v>
      </c>
      <c r="LO66" s="3" t="s">
        <v>1643</v>
      </c>
      <c r="LP66" s="3" t="s">
        <v>1643</v>
      </c>
      <c r="LQ66" s="3" t="s">
        <v>1643</v>
      </c>
      <c r="LR66" s="3" t="s">
        <v>1643</v>
      </c>
      <c r="LS66" s="3" t="s">
        <v>1643</v>
      </c>
      <c r="LT66" s="3" t="s">
        <v>1643</v>
      </c>
      <c r="LU66" s="3" t="s">
        <v>1643</v>
      </c>
      <c r="LV66" s="3" t="s">
        <v>1643</v>
      </c>
      <c r="LW66" s="3" t="s">
        <v>1643</v>
      </c>
      <c r="LX66" s="3" t="s">
        <v>1643</v>
      </c>
      <c r="LY66" s="3" t="s">
        <v>1643</v>
      </c>
      <c r="LZ66" s="3" t="s">
        <v>1643</v>
      </c>
      <c r="MA66" s="3" t="s">
        <v>1643</v>
      </c>
      <c r="MB66" s="3" t="s">
        <v>1643</v>
      </c>
      <c r="MC66" s="3" t="s">
        <v>1643</v>
      </c>
      <c r="MD66" s="3" t="s">
        <v>1643</v>
      </c>
      <c r="ME66" s="3" t="s">
        <v>1643</v>
      </c>
      <c r="MF66" s="20" t="s">
        <v>1643</v>
      </c>
      <c r="MG66" s="13"/>
      <c r="MH66" s="3"/>
      <c r="MI66" s="5"/>
      <c r="MJ66" s="18" t="s">
        <v>1643</v>
      </c>
      <c r="MK66" s="13" t="s">
        <v>1643</v>
      </c>
      <c r="ML66" s="3" t="s">
        <v>1643</v>
      </c>
      <c r="MM66" s="3" t="s">
        <v>1643</v>
      </c>
      <c r="MN66" s="3" t="s">
        <v>1643</v>
      </c>
      <c r="MO66" s="3" t="s">
        <v>1643</v>
      </c>
      <c r="MP66" s="3" t="s">
        <v>1643</v>
      </c>
      <c r="MQ66" s="3" t="s">
        <v>1643</v>
      </c>
      <c r="MR66" s="3" t="s">
        <v>1643</v>
      </c>
      <c r="MS66" s="3" t="s">
        <v>1643</v>
      </c>
      <c r="MT66" s="5" t="s">
        <v>1643</v>
      </c>
      <c r="MU66" s="8" t="s">
        <v>1643</v>
      </c>
      <c r="MV66" s="3" t="s">
        <v>1643</v>
      </c>
      <c r="MW66" s="3" t="s">
        <v>1643</v>
      </c>
      <c r="MX66" s="3" t="s">
        <v>1643</v>
      </c>
      <c r="MY66" s="20" t="s">
        <v>1643</v>
      </c>
      <c r="MZ66" s="13" t="s">
        <v>1643</v>
      </c>
      <c r="NA66" s="5" t="s">
        <v>1643</v>
      </c>
      <c r="NB66" s="13" t="s">
        <v>1643</v>
      </c>
      <c r="NC66" s="5" t="s">
        <v>1643</v>
      </c>
      <c r="ND66" s="13" t="s">
        <v>1643</v>
      </c>
      <c r="NE66" s="3" t="s">
        <v>1643</v>
      </c>
      <c r="NF66" s="3" t="s">
        <v>1643</v>
      </c>
      <c r="NG66" s="3" t="s">
        <v>1643</v>
      </c>
      <c r="NH66" s="3" t="s">
        <v>1643</v>
      </c>
      <c r="NI66" s="5" t="s">
        <v>1643</v>
      </c>
      <c r="NJ66" s="13" t="s">
        <v>1643</v>
      </c>
      <c r="NK66" s="3"/>
      <c r="NL66" s="3" t="s">
        <v>1643</v>
      </c>
      <c r="NM66" s="3" t="s">
        <v>1643</v>
      </c>
      <c r="NN66" s="3" t="s">
        <v>1643</v>
      </c>
      <c r="NO66" s="3" t="s">
        <v>1643</v>
      </c>
      <c r="NP66" s="3" t="s">
        <v>1643</v>
      </c>
      <c r="NQ66" s="5" t="s">
        <v>1643</v>
      </c>
      <c r="NR66" s="8" t="s">
        <v>1643</v>
      </c>
      <c r="NS66" s="8" t="s">
        <v>1643</v>
      </c>
      <c r="NT66" s="3" t="s">
        <v>1643</v>
      </c>
      <c r="NU66" s="3" t="s">
        <v>1643</v>
      </c>
      <c r="NV66" s="3" t="s">
        <v>1643</v>
      </c>
      <c r="NW66" s="3" t="s">
        <v>1643</v>
      </c>
      <c r="NX66" s="5" t="s">
        <v>1643</v>
      </c>
      <c r="NY66" s="13" t="s">
        <v>1643</v>
      </c>
      <c r="NZ66" s="8" t="s">
        <v>1643</v>
      </c>
      <c r="OA66" s="3" t="s">
        <v>1643</v>
      </c>
      <c r="OB66" s="3" t="s">
        <v>1643</v>
      </c>
      <c r="OC66" s="3" t="s">
        <v>1643</v>
      </c>
      <c r="OD66" s="3" t="s">
        <v>1643</v>
      </c>
      <c r="OE66" s="5" t="s">
        <v>1643</v>
      </c>
      <c r="OF66" s="13" t="s">
        <v>1643</v>
      </c>
      <c r="OG66" s="8" t="s">
        <v>1643</v>
      </c>
      <c r="OH66" s="3" t="s">
        <v>1643</v>
      </c>
      <c r="OI66" s="3" t="s">
        <v>1643</v>
      </c>
      <c r="OJ66" s="3" t="s">
        <v>1643</v>
      </c>
      <c r="OK66" s="3" t="s">
        <v>1643</v>
      </c>
      <c r="OL66" s="20" t="s">
        <v>1643</v>
      </c>
      <c r="OM66" s="13" t="s">
        <v>1643</v>
      </c>
      <c r="ON66" s="3" t="s">
        <v>1643</v>
      </c>
      <c r="OO66" s="3" t="s">
        <v>1643</v>
      </c>
      <c r="OP66" s="3" t="s">
        <v>1643</v>
      </c>
      <c r="OQ66" s="3" t="s">
        <v>1643</v>
      </c>
      <c r="OR66" s="3" t="s">
        <v>1643</v>
      </c>
      <c r="OS66" s="3" t="s">
        <v>1643</v>
      </c>
      <c r="OT66" s="3" t="s">
        <v>1643</v>
      </c>
      <c r="OU66" s="20" t="s">
        <v>1643</v>
      </c>
      <c r="OV66" s="13" t="s">
        <v>1643</v>
      </c>
      <c r="OW66" s="3"/>
      <c r="OX66" s="3" t="s">
        <v>1643</v>
      </c>
      <c r="OY66" s="3" t="s">
        <v>1643</v>
      </c>
      <c r="OZ66" s="3" t="s">
        <v>1643</v>
      </c>
      <c r="PA66" s="5" t="s">
        <v>1643</v>
      </c>
      <c r="PB66" s="8" t="s">
        <v>1643</v>
      </c>
      <c r="PC66" s="8" t="s">
        <v>1643</v>
      </c>
      <c r="PD66" s="3" t="s">
        <v>1643</v>
      </c>
      <c r="PE66" s="3" t="s">
        <v>1643</v>
      </c>
      <c r="PF66" s="5" t="s">
        <v>1643</v>
      </c>
      <c r="PG66" s="13" t="s">
        <v>1643</v>
      </c>
      <c r="PH66" s="3" t="s">
        <v>1643</v>
      </c>
      <c r="PI66" s="3" t="s">
        <v>1643</v>
      </c>
      <c r="PJ66" s="3" t="s">
        <v>1643</v>
      </c>
      <c r="PK66" s="3" t="s">
        <v>1643</v>
      </c>
      <c r="PL66" s="3" t="s">
        <v>1643</v>
      </c>
      <c r="PM66" s="3" t="s">
        <v>1643</v>
      </c>
      <c r="PN66" s="3" t="s">
        <v>1643</v>
      </c>
      <c r="PO66" s="20" t="s">
        <v>1643</v>
      </c>
      <c r="PP66" s="13" t="s">
        <v>1643</v>
      </c>
      <c r="PQ66" s="3" t="s">
        <v>1643</v>
      </c>
      <c r="PR66" s="3" t="s">
        <v>1643</v>
      </c>
      <c r="PS66" s="3" t="s">
        <v>1643</v>
      </c>
      <c r="PT66" s="3" t="s">
        <v>1643</v>
      </c>
      <c r="PU66" s="5" t="s">
        <v>1643</v>
      </c>
      <c r="PV66" s="13" t="s">
        <v>1643</v>
      </c>
      <c r="PW66" s="3" t="s">
        <v>1643</v>
      </c>
      <c r="PX66" s="3" t="s">
        <v>1643</v>
      </c>
      <c r="PY66" s="3" t="s">
        <v>1643</v>
      </c>
      <c r="PZ66" s="5" t="s">
        <v>1643</v>
      </c>
      <c r="QA66" s="13" t="s">
        <v>1643</v>
      </c>
      <c r="QB66" s="3" t="s">
        <v>1643</v>
      </c>
      <c r="QC66" s="3" t="s">
        <v>1643</v>
      </c>
      <c r="QD66" s="3" t="s">
        <v>1643</v>
      </c>
      <c r="QE66" s="3" t="s">
        <v>1643</v>
      </c>
      <c r="QF66" s="3" t="s">
        <v>1643</v>
      </c>
      <c r="QG66" s="3" t="s">
        <v>1643</v>
      </c>
      <c r="QH66" s="3" t="s">
        <v>1643</v>
      </c>
      <c r="QI66" s="5" t="s">
        <v>1643</v>
      </c>
      <c r="QJ66" s="13" t="s">
        <v>1643</v>
      </c>
      <c r="QK66" s="3" t="s">
        <v>1643</v>
      </c>
      <c r="QL66" s="3" t="s">
        <v>1643</v>
      </c>
      <c r="QM66" s="3" t="s">
        <v>1643</v>
      </c>
      <c r="QN66" s="3" t="s">
        <v>1643</v>
      </c>
      <c r="QO66" s="3" t="s">
        <v>1643</v>
      </c>
      <c r="QP66" s="20" t="s">
        <v>1643</v>
      </c>
      <c r="QQ66" s="13" t="s">
        <v>1643</v>
      </c>
      <c r="QR66" s="3" t="s">
        <v>1643</v>
      </c>
      <c r="QS66" s="3" t="s">
        <v>1643</v>
      </c>
      <c r="QT66" s="3" t="s">
        <v>1643</v>
      </c>
      <c r="QU66" s="20" t="s">
        <v>1643</v>
      </c>
      <c r="QV66" s="16" t="s">
        <v>1643</v>
      </c>
      <c r="QW66" s="13" t="s">
        <v>1643</v>
      </c>
      <c r="QX66" s="3" t="s">
        <v>1643</v>
      </c>
      <c r="QY66" s="3" t="s">
        <v>1643</v>
      </c>
      <c r="QZ66" s="3" t="s">
        <v>1643</v>
      </c>
      <c r="RA66" s="3" t="s">
        <v>1643</v>
      </c>
      <c r="RB66" s="3" t="s">
        <v>1643</v>
      </c>
      <c r="RC66" s="3" t="s">
        <v>1643</v>
      </c>
      <c r="RD66" s="3" t="s">
        <v>1643</v>
      </c>
      <c r="RE66" s="3" t="s">
        <v>1643</v>
      </c>
      <c r="RF66" s="3" t="s">
        <v>1643</v>
      </c>
      <c r="RG66" s="3" t="s">
        <v>1643</v>
      </c>
      <c r="RH66" s="3" t="s">
        <v>1643</v>
      </c>
      <c r="RI66" s="3" t="s">
        <v>1643</v>
      </c>
      <c r="RJ66" s="3" t="s">
        <v>1643</v>
      </c>
      <c r="RK66" s="3" t="s">
        <v>1643</v>
      </c>
      <c r="RL66" s="3" t="s">
        <v>1643</v>
      </c>
      <c r="RM66" s="3" t="s">
        <v>1643</v>
      </c>
      <c r="RN66" s="3" t="s">
        <v>1643</v>
      </c>
      <c r="RO66" s="3" t="s">
        <v>1643</v>
      </c>
      <c r="RP66" s="3" t="s">
        <v>1643</v>
      </c>
      <c r="RQ66" s="3" t="s">
        <v>1643</v>
      </c>
      <c r="RR66" s="3" t="s">
        <v>1643</v>
      </c>
      <c r="RS66" s="3" t="s">
        <v>1643</v>
      </c>
      <c r="RT66" s="3" t="s">
        <v>1643</v>
      </c>
      <c r="RU66" s="3" t="s">
        <v>1643</v>
      </c>
      <c r="RV66" s="3" t="s">
        <v>1643</v>
      </c>
      <c r="RW66" s="3" t="s">
        <v>1643</v>
      </c>
      <c r="RX66" s="3" t="s">
        <v>1643</v>
      </c>
      <c r="RY66" s="3" t="s">
        <v>1643</v>
      </c>
      <c r="RZ66" s="3" t="s">
        <v>1643</v>
      </c>
      <c r="SA66" s="3" t="s">
        <v>1643</v>
      </c>
      <c r="SB66" s="3" t="s">
        <v>1643</v>
      </c>
      <c r="SC66" s="3" t="s">
        <v>1643</v>
      </c>
      <c r="SD66" s="3" t="s">
        <v>1643</v>
      </c>
      <c r="SE66" s="3" t="s">
        <v>1643</v>
      </c>
      <c r="SF66" s="3" t="s">
        <v>1643</v>
      </c>
      <c r="SG66" s="3" t="s">
        <v>1643</v>
      </c>
      <c r="SH66" s="3" t="s">
        <v>1643</v>
      </c>
      <c r="SI66" s="3" t="s">
        <v>1643</v>
      </c>
      <c r="SJ66" s="3" t="s">
        <v>1643</v>
      </c>
      <c r="SK66" s="3" t="s">
        <v>1643</v>
      </c>
      <c r="SL66" s="3" t="s">
        <v>1643</v>
      </c>
      <c r="SM66" s="3" t="s">
        <v>1643</v>
      </c>
      <c r="SN66" s="3" t="s">
        <v>1643</v>
      </c>
      <c r="SO66" s="3" t="s">
        <v>1643</v>
      </c>
      <c r="SP66" s="20" t="s">
        <v>1643</v>
      </c>
      <c r="SQ66" s="13" t="s">
        <v>1643</v>
      </c>
      <c r="SR66" s="3" t="s">
        <v>1643</v>
      </c>
      <c r="SS66" s="3" t="s">
        <v>1643</v>
      </c>
      <c r="ST66" s="3" t="s">
        <v>1643</v>
      </c>
      <c r="SU66" s="3" t="s">
        <v>1643</v>
      </c>
      <c r="SV66" s="3" t="s">
        <v>1643</v>
      </c>
      <c r="SW66" s="3" t="s">
        <v>1643</v>
      </c>
      <c r="SX66" s="20" t="s">
        <v>1643</v>
      </c>
      <c r="SY66" s="13" t="s">
        <v>1643</v>
      </c>
      <c r="SZ66" s="3" t="s">
        <v>1643</v>
      </c>
      <c r="TA66" s="3" t="s">
        <v>1643</v>
      </c>
      <c r="TB66" s="3" t="s">
        <v>1643</v>
      </c>
      <c r="TC66" s="3" t="s">
        <v>1643</v>
      </c>
      <c r="TD66" s="3" t="s">
        <v>1643</v>
      </c>
      <c r="TE66" s="20" t="s">
        <v>1643</v>
      </c>
      <c r="TF66" s="13" t="s">
        <v>1643</v>
      </c>
      <c r="TG66" s="3" t="s">
        <v>1643</v>
      </c>
      <c r="TH66" s="3" t="s">
        <v>1643</v>
      </c>
      <c r="TI66" s="3" t="s">
        <v>1643</v>
      </c>
      <c r="TJ66" s="3" t="s">
        <v>1643</v>
      </c>
      <c r="TK66" s="3" t="s">
        <v>1643</v>
      </c>
      <c r="TL66" s="3" t="s">
        <v>1643</v>
      </c>
      <c r="TM66" s="3" t="s">
        <v>1643</v>
      </c>
      <c r="TN66" s="3" t="s">
        <v>1643</v>
      </c>
      <c r="TO66" s="3" t="s">
        <v>1643</v>
      </c>
      <c r="TP66" s="3" t="s">
        <v>1643</v>
      </c>
      <c r="TQ66" s="20" t="s">
        <v>1643</v>
      </c>
      <c r="TR66" s="13" t="s">
        <v>110</v>
      </c>
      <c r="TS66" s="3" t="s">
        <v>1643</v>
      </c>
      <c r="TT66" s="5" t="s">
        <v>110</v>
      </c>
      <c r="TU66" s="13" t="s">
        <v>128</v>
      </c>
      <c r="TV66" s="3" t="s">
        <v>129</v>
      </c>
      <c r="TW66" s="3" t="s">
        <v>131</v>
      </c>
      <c r="TX66" s="3" t="s">
        <v>129</v>
      </c>
      <c r="TY66" s="3" t="s">
        <v>132</v>
      </c>
      <c r="TZ66" s="3" t="s">
        <v>130</v>
      </c>
      <c r="UA66" s="3" t="s">
        <v>130</v>
      </c>
      <c r="UB66" s="3" t="s">
        <v>130</v>
      </c>
      <c r="UC66" s="3" t="s">
        <v>127</v>
      </c>
      <c r="UD66" s="3" t="s">
        <v>129</v>
      </c>
      <c r="UE66" s="3" t="s">
        <v>132</v>
      </c>
      <c r="UF66" s="3" t="s">
        <v>131</v>
      </c>
      <c r="UG66" s="3" t="s">
        <v>132</v>
      </c>
      <c r="UH66" s="3" t="s">
        <v>131</v>
      </c>
      <c r="UI66" s="3" t="s">
        <v>130</v>
      </c>
      <c r="UJ66" s="5" t="s">
        <v>1643</v>
      </c>
      <c r="UK66" s="13" t="s">
        <v>196</v>
      </c>
      <c r="UL66" s="3" t="s">
        <v>1643</v>
      </c>
      <c r="UM66" s="3" t="s">
        <v>1643</v>
      </c>
      <c r="UN66" s="3" t="s">
        <v>1643</v>
      </c>
      <c r="UO66" s="3" t="s">
        <v>1643</v>
      </c>
      <c r="UP66" s="3" t="s">
        <v>1643</v>
      </c>
      <c r="UQ66" s="3" t="s">
        <v>1643</v>
      </c>
      <c r="UR66" s="5" t="s">
        <v>1643</v>
      </c>
      <c r="US66" s="13" t="s">
        <v>231</v>
      </c>
      <c r="UT66" s="3" t="s">
        <v>232</v>
      </c>
      <c r="UU66" s="3" t="s">
        <v>233</v>
      </c>
      <c r="UV66" s="3" t="s">
        <v>234</v>
      </c>
      <c r="UW66" s="3" t="s">
        <v>235</v>
      </c>
      <c r="UX66" s="3" t="s">
        <v>1643</v>
      </c>
      <c r="UY66" s="3" t="s">
        <v>1643</v>
      </c>
      <c r="UZ66" s="5" t="s">
        <v>1643</v>
      </c>
      <c r="VA66" s="13" t="s">
        <v>132</v>
      </c>
      <c r="VB66" s="3" t="s">
        <v>132</v>
      </c>
      <c r="VC66" s="3" t="s">
        <v>132</v>
      </c>
      <c r="VD66" s="3" t="s">
        <v>127</v>
      </c>
      <c r="VE66" s="3" t="s">
        <v>131</v>
      </c>
      <c r="VF66" s="3" t="s">
        <v>131</v>
      </c>
      <c r="VG66" s="3" t="s">
        <v>132</v>
      </c>
      <c r="VH66" s="3" t="s">
        <v>129</v>
      </c>
      <c r="VI66" s="3" t="s">
        <v>130</v>
      </c>
      <c r="VJ66" s="3" t="s">
        <v>131</v>
      </c>
      <c r="VK66" s="3" t="s">
        <v>131</v>
      </c>
      <c r="VL66" s="3" t="s">
        <v>132</v>
      </c>
      <c r="VM66" s="3" t="s">
        <v>132</v>
      </c>
      <c r="VN66" s="3" t="s">
        <v>131</v>
      </c>
      <c r="VO66" s="3" t="s">
        <v>132</v>
      </c>
      <c r="VP66" s="3" t="s">
        <v>129</v>
      </c>
      <c r="VQ66" s="3" t="s">
        <v>128</v>
      </c>
      <c r="VR66" s="3" t="s">
        <v>130</v>
      </c>
      <c r="VS66" s="3" t="s">
        <v>130</v>
      </c>
      <c r="VT66" s="3" t="s">
        <v>127</v>
      </c>
      <c r="VU66" s="3" t="s">
        <v>129</v>
      </c>
      <c r="VV66" s="3" t="s">
        <v>131</v>
      </c>
      <c r="VW66" s="3" t="s">
        <v>129</v>
      </c>
      <c r="VX66" s="3" t="s">
        <v>129</v>
      </c>
      <c r="VY66" s="3" t="s">
        <v>129</v>
      </c>
      <c r="VZ66" s="3" t="s">
        <v>129</v>
      </c>
      <c r="WA66" s="3" t="s">
        <v>132</v>
      </c>
      <c r="WB66" s="3" t="s">
        <v>130</v>
      </c>
      <c r="WC66" s="3" t="s">
        <v>130</v>
      </c>
      <c r="WD66" s="3" t="s">
        <v>129</v>
      </c>
      <c r="WE66" s="3" t="s">
        <v>129</v>
      </c>
      <c r="WF66" s="3" t="s">
        <v>129</v>
      </c>
      <c r="WG66" s="3" t="s">
        <v>129</v>
      </c>
      <c r="WH66" s="3" t="s">
        <v>132</v>
      </c>
      <c r="WI66" s="3" t="s">
        <v>131</v>
      </c>
      <c r="WJ66" s="3" t="s">
        <v>129</v>
      </c>
      <c r="WK66" s="3" t="s">
        <v>131</v>
      </c>
      <c r="WL66" s="3" t="s">
        <v>132</v>
      </c>
      <c r="WM66" s="3" t="s">
        <v>132</v>
      </c>
      <c r="WN66" s="3" t="s">
        <v>132</v>
      </c>
      <c r="WO66" s="3" t="s">
        <v>132</v>
      </c>
      <c r="WP66" s="3" t="s">
        <v>132</v>
      </c>
      <c r="WQ66" s="3" t="s">
        <v>132</v>
      </c>
      <c r="WR66" s="3" t="s">
        <v>131</v>
      </c>
      <c r="WS66" s="3" t="s">
        <v>131</v>
      </c>
      <c r="WT66" s="3" t="s">
        <v>131</v>
      </c>
      <c r="WU66" s="3" t="s">
        <v>129</v>
      </c>
      <c r="WV66" s="3" t="s">
        <v>127</v>
      </c>
      <c r="WW66" s="3" t="s">
        <v>127</v>
      </c>
      <c r="WX66" s="3" t="s">
        <v>129</v>
      </c>
      <c r="WY66" s="3" t="s">
        <v>127</v>
      </c>
      <c r="WZ66" s="3" t="s">
        <v>129</v>
      </c>
      <c r="XA66" s="3" t="s">
        <v>131</v>
      </c>
      <c r="XB66" s="3" t="s">
        <v>131</v>
      </c>
      <c r="XC66" s="3" t="s">
        <v>131</v>
      </c>
      <c r="XD66" s="3" t="s">
        <v>131</v>
      </c>
      <c r="XE66" s="3" t="s">
        <v>131</v>
      </c>
      <c r="XF66" s="3" t="s">
        <v>129</v>
      </c>
      <c r="XG66" s="3" t="s">
        <v>129</v>
      </c>
      <c r="XH66" s="3" t="s">
        <v>129</v>
      </c>
      <c r="XI66" s="3" t="s">
        <v>129</v>
      </c>
      <c r="XJ66" s="3" t="s">
        <v>129</v>
      </c>
      <c r="XK66" s="3" t="s">
        <v>129</v>
      </c>
      <c r="XL66" s="3" t="s">
        <v>129</v>
      </c>
      <c r="XM66" s="5" t="s">
        <v>344</v>
      </c>
      <c r="XN66" s="13" t="s">
        <v>353</v>
      </c>
      <c r="XO66" s="3" t="s">
        <v>354</v>
      </c>
      <c r="XP66" s="3" t="s">
        <v>355</v>
      </c>
      <c r="XQ66" s="3" t="s">
        <v>1643</v>
      </c>
      <c r="XR66" s="3" t="s">
        <v>1643</v>
      </c>
      <c r="XS66" s="3" t="s">
        <v>111</v>
      </c>
      <c r="XT66" s="5" t="s">
        <v>1643</v>
      </c>
      <c r="XU66" s="13" t="s">
        <v>111</v>
      </c>
      <c r="XV66" s="3" t="s">
        <v>1643</v>
      </c>
      <c r="XW66" s="3" t="s">
        <v>1643</v>
      </c>
      <c r="XX66" s="3" t="s">
        <v>1643</v>
      </c>
      <c r="XY66" s="3" t="s">
        <v>1643</v>
      </c>
      <c r="XZ66" s="3" t="s">
        <v>1643</v>
      </c>
      <c r="YA66" s="3" t="s">
        <v>110</v>
      </c>
      <c r="YB66" s="3" t="s">
        <v>111</v>
      </c>
      <c r="YC66" s="3" t="s">
        <v>1643</v>
      </c>
      <c r="YD66" s="3" t="s">
        <v>111</v>
      </c>
      <c r="YE66" s="3" t="s">
        <v>1643</v>
      </c>
      <c r="YF66" s="3" t="s">
        <v>1643</v>
      </c>
      <c r="YG66" s="3" t="s">
        <v>1643</v>
      </c>
      <c r="YH66" s="3" t="s">
        <v>245</v>
      </c>
      <c r="YI66" s="3" t="s">
        <v>1643</v>
      </c>
      <c r="YJ66" s="3" t="s">
        <v>1643</v>
      </c>
      <c r="YK66" s="3" t="s">
        <v>110</v>
      </c>
      <c r="YL66" s="3" t="s">
        <v>111</v>
      </c>
      <c r="YM66" s="3" t="s">
        <v>1643</v>
      </c>
      <c r="YN66" s="3" t="s">
        <v>111</v>
      </c>
      <c r="YO66" s="3" t="s">
        <v>1643</v>
      </c>
      <c r="YP66" s="3" t="s">
        <v>1643</v>
      </c>
      <c r="YQ66" s="3" t="s">
        <v>111</v>
      </c>
      <c r="YR66" s="3" t="s">
        <v>1643</v>
      </c>
      <c r="YS66" s="3" t="s">
        <v>1643</v>
      </c>
      <c r="YT66" s="3" t="s">
        <v>110</v>
      </c>
      <c r="YU66" s="3" t="s">
        <v>111</v>
      </c>
      <c r="YV66" s="3" t="s">
        <v>1643</v>
      </c>
      <c r="YW66" s="3" t="s">
        <v>110</v>
      </c>
      <c r="YX66" s="3" t="s">
        <v>453</v>
      </c>
      <c r="YY66" s="3" t="s">
        <v>111</v>
      </c>
      <c r="YZ66" s="3" t="s">
        <v>1643</v>
      </c>
      <c r="ZA66" s="3" t="s">
        <v>111</v>
      </c>
      <c r="ZB66" s="3" t="s">
        <v>1643</v>
      </c>
      <c r="ZC66" s="3" t="s">
        <v>1643</v>
      </c>
      <c r="ZD66" s="5" t="s">
        <v>1643</v>
      </c>
      <c r="ZE66" s="3" t="s">
        <v>462</v>
      </c>
      <c r="ZF66" s="3"/>
      <c r="ZG66" s="5"/>
      <c r="ZH66" s="18" t="s">
        <v>110</v>
      </c>
      <c r="ZI66" s="13" t="s">
        <v>1643</v>
      </c>
      <c r="ZJ66" s="3" t="s">
        <v>484</v>
      </c>
      <c r="ZK66" s="3" t="s">
        <v>486</v>
      </c>
      <c r="ZL66" s="3" t="s">
        <v>1643</v>
      </c>
      <c r="ZM66" s="3" t="s">
        <v>1643</v>
      </c>
      <c r="ZN66" s="3" t="s">
        <v>1643</v>
      </c>
      <c r="ZO66" s="3" t="s">
        <v>496</v>
      </c>
      <c r="ZP66" s="3" t="s">
        <v>497</v>
      </c>
      <c r="ZQ66" s="3" t="s">
        <v>498</v>
      </c>
      <c r="ZR66" s="5" t="s">
        <v>1643</v>
      </c>
      <c r="ZS66" s="13" t="s">
        <v>111</v>
      </c>
      <c r="ZT66" s="3" t="s">
        <v>110</v>
      </c>
      <c r="ZU66" s="3" t="s">
        <v>110</v>
      </c>
      <c r="ZV66" s="3" t="s">
        <v>110</v>
      </c>
      <c r="ZW66" s="3" t="s">
        <v>110</v>
      </c>
      <c r="ZX66" s="3" t="s">
        <v>1789</v>
      </c>
      <c r="ZY66" s="3" t="s">
        <v>1790</v>
      </c>
      <c r="ZZ66" s="4">
        <v>124527</v>
      </c>
      <c r="AAA66" s="5" t="s">
        <v>1751</v>
      </c>
      <c r="AAB66" s="13" t="s">
        <v>111</v>
      </c>
      <c r="AAC66" s="5" t="s">
        <v>1643</v>
      </c>
      <c r="AAD66" s="13" t="s">
        <v>524</v>
      </c>
      <c r="AAE66" s="3" t="s">
        <v>110</v>
      </c>
      <c r="AAF66" s="3" t="s">
        <v>110</v>
      </c>
      <c r="AAG66" s="3" t="s">
        <v>110</v>
      </c>
      <c r="AAH66" s="3" t="s">
        <v>1643</v>
      </c>
      <c r="AAI66" s="3" t="s">
        <v>1643</v>
      </c>
      <c r="AAJ66" s="5" t="s">
        <v>110</v>
      </c>
      <c r="AAK66" s="13" t="s">
        <v>111</v>
      </c>
      <c r="AAL66" s="13" t="s">
        <v>1643</v>
      </c>
      <c r="AAM66" s="3" t="s">
        <v>1643</v>
      </c>
      <c r="AAN66" s="3" t="s">
        <v>1643</v>
      </c>
      <c r="AAO66" s="3" t="s">
        <v>1643</v>
      </c>
      <c r="AAP66" s="3" t="s">
        <v>1643</v>
      </c>
      <c r="AAQ66" s="20"/>
      <c r="AAR66" s="5" t="s">
        <v>1643</v>
      </c>
      <c r="AAS66" s="13" t="s">
        <v>1643</v>
      </c>
      <c r="AAT66" s="3" t="s">
        <v>1643</v>
      </c>
      <c r="AAU66" s="3" t="s">
        <v>1643</v>
      </c>
      <c r="AAV66" s="3" t="s">
        <v>1643</v>
      </c>
      <c r="AAW66" s="3" t="s">
        <v>1643</v>
      </c>
      <c r="AAX66" s="3" t="s">
        <v>1643</v>
      </c>
      <c r="AAY66" s="5" t="s">
        <v>1643</v>
      </c>
      <c r="AAZ66" s="13" t="s">
        <v>1643</v>
      </c>
      <c r="ABA66" s="3" t="s">
        <v>1643</v>
      </c>
      <c r="ABB66" s="3" t="s">
        <v>1643</v>
      </c>
      <c r="ABC66" s="3" t="s">
        <v>1643</v>
      </c>
      <c r="ABD66" s="3" t="s">
        <v>1643</v>
      </c>
      <c r="ABE66" s="3" t="s">
        <v>1643</v>
      </c>
      <c r="ABF66" s="5" t="s">
        <v>1643</v>
      </c>
      <c r="ABG66" s="13" t="s">
        <v>1643</v>
      </c>
      <c r="ABH66" s="3" t="s">
        <v>1643</v>
      </c>
      <c r="ABI66" s="3" t="s">
        <v>1643</v>
      </c>
      <c r="ABJ66" s="3" t="s">
        <v>1643</v>
      </c>
      <c r="ABK66" s="3" t="s">
        <v>1643</v>
      </c>
      <c r="ABL66" s="3" t="s">
        <v>1643</v>
      </c>
      <c r="ABM66" s="5" t="s">
        <v>1643</v>
      </c>
      <c r="ABN66" s="13" t="s">
        <v>1643</v>
      </c>
      <c r="ABO66" s="3" t="s">
        <v>1643</v>
      </c>
      <c r="ABP66" s="3" t="s">
        <v>1643</v>
      </c>
      <c r="ABQ66" s="3" t="s">
        <v>1643</v>
      </c>
      <c r="ABR66" s="3" t="s">
        <v>1643</v>
      </c>
      <c r="ABS66" s="3" t="s">
        <v>1643</v>
      </c>
      <c r="ABT66" s="3" t="s">
        <v>1643</v>
      </c>
      <c r="ABU66" s="3" t="s">
        <v>1643</v>
      </c>
      <c r="ABV66" s="5" t="s">
        <v>1643</v>
      </c>
      <c r="ABW66" s="13" t="s">
        <v>110</v>
      </c>
      <c r="ABX66" s="3" t="s">
        <v>546</v>
      </c>
      <c r="ABY66" s="3" t="s">
        <v>1643</v>
      </c>
      <c r="ABZ66" s="3" t="s">
        <v>1643</v>
      </c>
      <c r="ACA66" s="3" t="s">
        <v>1643</v>
      </c>
      <c r="ACB66" s="5" t="s">
        <v>545</v>
      </c>
      <c r="ACC66" s="13" t="s">
        <v>563</v>
      </c>
      <c r="ACD66" s="3" t="s">
        <v>1643</v>
      </c>
      <c r="ACE66" s="3" t="s">
        <v>1643</v>
      </c>
      <c r="ACF66" s="3" t="s">
        <v>545</v>
      </c>
      <c r="ACG66" s="5"/>
      <c r="ACH66" s="13" t="s">
        <v>1643</v>
      </c>
      <c r="ACI66" s="3" t="s">
        <v>1643</v>
      </c>
      <c r="ACJ66" s="3" t="s">
        <v>1643</v>
      </c>
      <c r="ACK66" s="3" t="s">
        <v>1643</v>
      </c>
      <c r="ACL66" s="5" t="s">
        <v>1643</v>
      </c>
      <c r="ACM66" s="13" t="s">
        <v>1643</v>
      </c>
      <c r="ACN66" s="3" t="s">
        <v>557</v>
      </c>
      <c r="ACO66" s="3" t="s">
        <v>140</v>
      </c>
      <c r="ACP66" s="3" t="s">
        <v>144</v>
      </c>
      <c r="ACQ66" s="3" t="s">
        <v>156</v>
      </c>
      <c r="ACR66" s="3" t="s">
        <v>558</v>
      </c>
      <c r="ACS66" s="3" t="s">
        <v>567</v>
      </c>
      <c r="ACT66" s="3" t="s">
        <v>1643</v>
      </c>
      <c r="ACU66" s="20" t="s">
        <v>1643</v>
      </c>
      <c r="ACV66" s="13" t="s">
        <v>111</v>
      </c>
      <c r="ACW66" s="3" t="s">
        <v>1643</v>
      </c>
      <c r="ACX66" s="3" t="s">
        <v>1643</v>
      </c>
      <c r="ACY66" s="3" t="s">
        <v>1643</v>
      </c>
      <c r="ACZ66" s="3" t="s">
        <v>1643</v>
      </c>
      <c r="ADA66" s="5" t="s">
        <v>1643</v>
      </c>
      <c r="ADB66" s="13" t="s">
        <v>1643</v>
      </c>
      <c r="ADC66" s="8" t="s">
        <v>1643</v>
      </c>
      <c r="ADD66" s="3" t="s">
        <v>1643</v>
      </c>
      <c r="ADE66" s="3" t="s">
        <v>1643</v>
      </c>
      <c r="ADF66" s="5" t="s">
        <v>1643</v>
      </c>
      <c r="ADG66" s="13" t="s">
        <v>1643</v>
      </c>
      <c r="ADH66" s="8" t="s">
        <v>1643</v>
      </c>
      <c r="ADI66" s="3" t="s">
        <v>1643</v>
      </c>
      <c r="ADJ66" s="3" t="s">
        <v>1643</v>
      </c>
      <c r="ADK66" s="5" t="s">
        <v>1643</v>
      </c>
      <c r="ADL66" s="13" t="s">
        <v>1643</v>
      </c>
      <c r="ADM66" s="8" t="s">
        <v>1643</v>
      </c>
      <c r="ADN66" s="3" t="s">
        <v>1643</v>
      </c>
      <c r="ADO66" s="3" t="s">
        <v>1643</v>
      </c>
      <c r="ADP66" s="5" t="s">
        <v>1643</v>
      </c>
      <c r="ADQ66" s="13" t="s">
        <v>1643</v>
      </c>
      <c r="ADR66" s="3" t="s">
        <v>1643</v>
      </c>
      <c r="ADS66" s="3" t="s">
        <v>1643</v>
      </c>
      <c r="ADT66" s="3" t="s">
        <v>1643</v>
      </c>
      <c r="ADU66" s="3" t="s">
        <v>1643</v>
      </c>
      <c r="ADV66" s="3" t="s">
        <v>1643</v>
      </c>
      <c r="ADW66" s="3" t="s">
        <v>1643</v>
      </c>
      <c r="ADX66" s="3" t="s">
        <v>1643</v>
      </c>
      <c r="ADY66" s="5" t="s">
        <v>1643</v>
      </c>
      <c r="ADZ66" s="13" t="s">
        <v>1643</v>
      </c>
      <c r="AEA66" s="3" t="s">
        <v>1643</v>
      </c>
      <c r="AEB66" s="3" t="s">
        <v>1643</v>
      </c>
      <c r="AEC66" s="3" t="s">
        <v>1643</v>
      </c>
      <c r="AED66" s="3" t="s">
        <v>1643</v>
      </c>
      <c r="AEE66" s="3" t="s">
        <v>1643</v>
      </c>
      <c r="AEF66" s="5" t="s">
        <v>1643</v>
      </c>
      <c r="AEG66" s="13" t="s">
        <v>1643</v>
      </c>
      <c r="AEH66" s="3" t="s">
        <v>1643</v>
      </c>
      <c r="AEI66" s="3" t="s">
        <v>1643</v>
      </c>
      <c r="AEJ66" s="3" t="s">
        <v>1643</v>
      </c>
      <c r="AEK66" s="5" t="s">
        <v>1643</v>
      </c>
      <c r="AEL66" s="18" t="s">
        <v>1643</v>
      </c>
    </row>
    <row r="67" spans="1:818" ht="72.5" x14ac:dyDescent="0.35">
      <c r="A67" s="1">
        <v>45670.489502314813</v>
      </c>
      <c r="B67" s="2">
        <v>45670.604386574072</v>
      </c>
      <c r="C67" s="4">
        <v>72</v>
      </c>
      <c r="D67" s="4">
        <v>9925</v>
      </c>
      <c r="E67" s="3" t="s">
        <v>1677</v>
      </c>
      <c r="F67" s="2">
        <v>45677.604411504632</v>
      </c>
      <c r="G67" s="3" t="s">
        <v>1791</v>
      </c>
      <c r="H67" s="4">
        <v>0.80000001192092896</v>
      </c>
      <c r="I67" s="3" t="s">
        <v>1642</v>
      </c>
      <c r="J67" s="3" t="s">
        <v>1642</v>
      </c>
      <c r="K67" s="3" t="s">
        <v>1642</v>
      </c>
      <c r="L67" s="3" t="s">
        <v>1642</v>
      </c>
      <c r="M67" s="3" t="s">
        <v>1642</v>
      </c>
      <c r="N67" s="3" t="s">
        <v>1642</v>
      </c>
      <c r="O67" s="3" t="s">
        <v>110</v>
      </c>
      <c r="P67" s="3" t="s">
        <v>1643</v>
      </c>
      <c r="Q67" s="3" t="s">
        <v>1643</v>
      </c>
      <c r="R67" s="20" t="s">
        <v>110</v>
      </c>
      <c r="S67" s="127">
        <v>9</v>
      </c>
      <c r="T67" s="124"/>
      <c r="U67" s="3"/>
      <c r="V67" s="3" t="s">
        <v>20</v>
      </c>
      <c r="W67" s="3" t="s">
        <v>111</v>
      </c>
      <c r="X67" s="3" t="s">
        <v>47</v>
      </c>
      <c r="Y67" s="3" t="s">
        <v>106</v>
      </c>
      <c r="Z67" s="3" t="s">
        <v>16</v>
      </c>
      <c r="AA67" s="405">
        <v>167</v>
      </c>
      <c r="AB67" s="3" t="s">
        <v>25</v>
      </c>
      <c r="AC67" s="3" t="s">
        <v>110</v>
      </c>
      <c r="AD67" s="3" t="s">
        <v>1643</v>
      </c>
      <c r="AE67" s="13" t="s">
        <v>1643</v>
      </c>
      <c r="AF67" s="20" t="s">
        <v>1643</v>
      </c>
      <c r="AG67" s="18" t="s">
        <v>1643</v>
      </c>
      <c r="AH67" s="13"/>
      <c r="AI67" s="31"/>
      <c r="AJ67" s="13" t="s">
        <v>1643</v>
      </c>
      <c r="AK67" s="3" t="s">
        <v>1643</v>
      </c>
      <c r="AL67" s="3" t="s">
        <v>1643</v>
      </c>
      <c r="AM67" s="3" t="s">
        <v>1643</v>
      </c>
      <c r="AN67" s="3" t="s">
        <v>1643</v>
      </c>
      <c r="AO67" s="3" t="s">
        <v>1643</v>
      </c>
      <c r="AP67" s="3" t="s">
        <v>1643</v>
      </c>
      <c r="AQ67" s="3" t="s">
        <v>1643</v>
      </c>
      <c r="AR67" s="3" t="s">
        <v>1643</v>
      </c>
      <c r="AS67" s="3" t="s">
        <v>1643</v>
      </c>
      <c r="AT67" s="3" t="s">
        <v>1643</v>
      </c>
      <c r="AU67" s="3" t="s">
        <v>1643</v>
      </c>
      <c r="AV67" s="3" t="s">
        <v>1643</v>
      </c>
      <c r="AW67" s="3" t="s">
        <v>1643</v>
      </c>
      <c r="AX67" s="3" t="s">
        <v>1643</v>
      </c>
      <c r="AY67" s="3" t="s">
        <v>1643</v>
      </c>
      <c r="AZ67" s="3" t="s">
        <v>1643</v>
      </c>
      <c r="BA67" s="3" t="s">
        <v>1643</v>
      </c>
      <c r="BB67" s="3" t="s">
        <v>1643</v>
      </c>
      <c r="BC67" s="3" t="s">
        <v>1643</v>
      </c>
      <c r="BD67" s="3" t="s">
        <v>1643</v>
      </c>
      <c r="BE67" s="3" t="s">
        <v>1643</v>
      </c>
      <c r="BF67" s="3" t="s">
        <v>1643</v>
      </c>
      <c r="BG67" s="3" t="s">
        <v>1643</v>
      </c>
      <c r="BH67" s="3" t="s">
        <v>1643</v>
      </c>
      <c r="BI67" s="3" t="s">
        <v>1643</v>
      </c>
      <c r="BJ67" s="3" t="s">
        <v>1643</v>
      </c>
      <c r="BK67" s="3" t="s">
        <v>1643</v>
      </c>
      <c r="BL67" s="3" t="s">
        <v>1643</v>
      </c>
      <c r="BM67" s="3" t="s">
        <v>1643</v>
      </c>
      <c r="BN67" s="3" t="s">
        <v>1643</v>
      </c>
      <c r="BO67" s="3" t="s">
        <v>1643</v>
      </c>
      <c r="BP67" s="3" t="s">
        <v>1643</v>
      </c>
      <c r="BQ67" s="3" t="s">
        <v>1643</v>
      </c>
      <c r="BR67" s="3" t="s">
        <v>1643</v>
      </c>
      <c r="BS67" s="3" t="s">
        <v>1643</v>
      </c>
      <c r="BT67" s="3" t="s">
        <v>1643</v>
      </c>
      <c r="BU67" s="3" t="s">
        <v>1643</v>
      </c>
      <c r="BV67" s="3" t="s">
        <v>1643</v>
      </c>
      <c r="BW67" s="3" t="s">
        <v>1643</v>
      </c>
      <c r="BX67" s="3" t="s">
        <v>1643</v>
      </c>
      <c r="BY67" s="3" t="s">
        <v>1643</v>
      </c>
      <c r="BZ67" s="20" t="s">
        <v>1643</v>
      </c>
      <c r="CA67" s="8" t="s">
        <v>1643</v>
      </c>
      <c r="CB67" s="3" t="s">
        <v>1643</v>
      </c>
      <c r="CC67" s="3" t="s">
        <v>1643</v>
      </c>
      <c r="CD67" s="3" t="s">
        <v>1643</v>
      </c>
      <c r="CE67" s="3" t="s">
        <v>1643</v>
      </c>
      <c r="CF67" s="3" t="s">
        <v>1643</v>
      </c>
      <c r="CG67" s="3" t="s">
        <v>1643</v>
      </c>
      <c r="CH67" s="3" t="s">
        <v>1643</v>
      </c>
      <c r="CI67" s="3" t="s">
        <v>1643</v>
      </c>
      <c r="CJ67" s="3" t="s">
        <v>1643</v>
      </c>
      <c r="CK67" s="3" t="s">
        <v>1643</v>
      </c>
      <c r="CL67" s="3" t="s">
        <v>1643</v>
      </c>
      <c r="CM67" s="3" t="s">
        <v>1643</v>
      </c>
      <c r="CN67" s="3" t="s">
        <v>1643</v>
      </c>
      <c r="CO67" s="3" t="s">
        <v>1643</v>
      </c>
      <c r="CP67" s="5" t="s">
        <v>1643</v>
      </c>
      <c r="CQ67" s="13" t="s">
        <v>1643</v>
      </c>
      <c r="CR67" s="3" t="s">
        <v>1643</v>
      </c>
      <c r="CS67" s="3" t="s">
        <v>1643</v>
      </c>
      <c r="CT67" s="3" t="s">
        <v>1643</v>
      </c>
      <c r="CU67" s="3" t="s">
        <v>1643</v>
      </c>
      <c r="CV67" s="3" t="s">
        <v>1643</v>
      </c>
      <c r="CW67" s="3" t="s">
        <v>1643</v>
      </c>
      <c r="CX67" s="5" t="s">
        <v>1643</v>
      </c>
      <c r="CY67" s="13" t="s">
        <v>1643</v>
      </c>
      <c r="CZ67" s="3" t="s">
        <v>1643</v>
      </c>
      <c r="DA67" s="3" t="s">
        <v>1643</v>
      </c>
      <c r="DB67" s="3" t="s">
        <v>1643</v>
      </c>
      <c r="DC67" s="3" t="s">
        <v>1643</v>
      </c>
      <c r="DD67" s="3" t="s">
        <v>1643</v>
      </c>
      <c r="DE67" s="3" t="s">
        <v>1643</v>
      </c>
      <c r="DF67" s="5" t="s">
        <v>1643</v>
      </c>
      <c r="DG67" s="13" t="s">
        <v>1643</v>
      </c>
      <c r="DH67" s="3" t="s">
        <v>1643</v>
      </c>
      <c r="DI67" s="3" t="s">
        <v>1643</v>
      </c>
      <c r="DJ67" s="5" t="s">
        <v>1643</v>
      </c>
      <c r="DK67" s="13" t="s">
        <v>1643</v>
      </c>
      <c r="DL67" s="3" t="s">
        <v>1643</v>
      </c>
      <c r="DM67" s="3" t="s">
        <v>1643</v>
      </c>
      <c r="DN67" s="5" t="s">
        <v>1643</v>
      </c>
      <c r="DO67" s="13" t="s">
        <v>1643</v>
      </c>
      <c r="DP67" s="5" t="s">
        <v>1643</v>
      </c>
      <c r="DQ67" s="13" t="s">
        <v>1643</v>
      </c>
      <c r="DR67" s="3" t="s">
        <v>1643</v>
      </c>
      <c r="DS67" s="3" t="s">
        <v>1643</v>
      </c>
      <c r="DT67" s="5" t="s">
        <v>1643</v>
      </c>
      <c r="DU67" s="13" t="s">
        <v>1643</v>
      </c>
      <c r="DV67" s="3" t="s">
        <v>1643</v>
      </c>
      <c r="DW67" s="3" t="s">
        <v>1643</v>
      </c>
      <c r="DX67" s="3" t="s">
        <v>1643</v>
      </c>
      <c r="DY67" s="5" t="s">
        <v>1643</v>
      </c>
      <c r="DZ67" s="13" t="s">
        <v>1643</v>
      </c>
      <c r="EA67" s="3" t="s">
        <v>1643</v>
      </c>
      <c r="EB67" s="3" t="s">
        <v>1643</v>
      </c>
      <c r="EC67" s="3" t="s">
        <v>1643</v>
      </c>
      <c r="ED67" s="3" t="s">
        <v>1643</v>
      </c>
      <c r="EE67" s="3" t="s">
        <v>1643</v>
      </c>
      <c r="EF67" s="5" t="s">
        <v>1643</v>
      </c>
      <c r="EG67" s="13" t="s">
        <v>1643</v>
      </c>
      <c r="EH67" s="3" t="s">
        <v>1643</v>
      </c>
      <c r="EI67" s="3" t="s">
        <v>1643</v>
      </c>
      <c r="EJ67" s="3" t="s">
        <v>1643</v>
      </c>
      <c r="EK67" s="3" t="s">
        <v>1643</v>
      </c>
      <c r="EL67" s="20" t="s">
        <v>1643</v>
      </c>
      <c r="EM67" s="13" t="s">
        <v>1643</v>
      </c>
      <c r="EN67" s="3" t="s">
        <v>1643</v>
      </c>
      <c r="EO67" s="3" t="s">
        <v>1643</v>
      </c>
      <c r="EP67" s="3" t="s">
        <v>1643</v>
      </c>
      <c r="EQ67" s="3" t="s">
        <v>1643</v>
      </c>
      <c r="ER67" s="3" t="s">
        <v>1643</v>
      </c>
      <c r="ES67" s="3" t="s">
        <v>1643</v>
      </c>
      <c r="ET67" s="3" t="s">
        <v>1643</v>
      </c>
      <c r="EU67" s="3" t="s">
        <v>1643</v>
      </c>
      <c r="EV67" s="3" t="s">
        <v>1643</v>
      </c>
      <c r="EW67" s="3" t="s">
        <v>1643</v>
      </c>
      <c r="EX67" s="3" t="s">
        <v>1643</v>
      </c>
      <c r="EY67" s="3" t="s">
        <v>1643</v>
      </c>
      <c r="EZ67" s="5" t="s">
        <v>1643</v>
      </c>
      <c r="FA67" s="8" t="s">
        <v>1643</v>
      </c>
      <c r="FB67" s="3" t="s">
        <v>1643</v>
      </c>
      <c r="FC67" s="3" t="s">
        <v>1643</v>
      </c>
      <c r="FD67" s="3" t="s">
        <v>1643</v>
      </c>
      <c r="FE67" s="3" t="s">
        <v>1643</v>
      </c>
      <c r="FF67" s="3" t="s">
        <v>1643</v>
      </c>
      <c r="FG67" s="3" t="s">
        <v>1643</v>
      </c>
      <c r="FH67" s="3" t="s">
        <v>1643</v>
      </c>
      <c r="FI67" s="5" t="s">
        <v>1643</v>
      </c>
      <c r="FJ67" s="8" t="s">
        <v>1643</v>
      </c>
      <c r="FK67" s="3" t="s">
        <v>1643</v>
      </c>
      <c r="FL67" s="3" t="s">
        <v>1643</v>
      </c>
      <c r="FM67" s="5" t="s">
        <v>1643</v>
      </c>
      <c r="FN67" s="8" t="s">
        <v>1643</v>
      </c>
      <c r="FO67" s="3" t="s">
        <v>1643</v>
      </c>
      <c r="FP67" s="3" t="s">
        <v>1643</v>
      </c>
      <c r="FQ67" s="5" t="s">
        <v>1643</v>
      </c>
      <c r="FR67" s="16" t="s">
        <v>1643</v>
      </c>
      <c r="FS67" s="13" t="s">
        <v>1643</v>
      </c>
      <c r="FT67" s="3" t="s">
        <v>1643</v>
      </c>
      <c r="FU67" s="3" t="s">
        <v>1643</v>
      </c>
      <c r="FV67" s="3" t="s">
        <v>1643</v>
      </c>
      <c r="FW67" s="20" t="s">
        <v>1643</v>
      </c>
      <c r="FX67" s="13" t="s">
        <v>1643</v>
      </c>
      <c r="FY67" s="3" t="s">
        <v>1643</v>
      </c>
      <c r="FZ67" s="3" t="s">
        <v>1643</v>
      </c>
      <c r="GA67" s="3" t="s">
        <v>1643</v>
      </c>
      <c r="GB67" s="3" t="s">
        <v>1643</v>
      </c>
      <c r="GC67" s="3" t="s">
        <v>1643</v>
      </c>
      <c r="GD67" s="3" t="s">
        <v>1643</v>
      </c>
      <c r="GE67" s="3" t="s">
        <v>1643</v>
      </c>
      <c r="GF67" s="3" t="s">
        <v>1643</v>
      </c>
      <c r="GG67" s="3" t="s">
        <v>1643</v>
      </c>
      <c r="GH67" s="20" t="s">
        <v>1643</v>
      </c>
      <c r="GI67" s="18" t="s">
        <v>1643</v>
      </c>
      <c r="GJ67" s="8" t="s">
        <v>1643</v>
      </c>
      <c r="GK67" s="3" t="s">
        <v>1643</v>
      </c>
      <c r="GL67" s="3" t="s">
        <v>1643</v>
      </c>
      <c r="GM67" s="3" t="s">
        <v>1643</v>
      </c>
      <c r="GN67" s="3" t="s">
        <v>1643</v>
      </c>
      <c r="GO67" s="3" t="s">
        <v>1643</v>
      </c>
      <c r="GP67" s="3" t="s">
        <v>1643</v>
      </c>
      <c r="GQ67" s="3" t="s">
        <v>1643</v>
      </c>
      <c r="GR67" s="3" t="s">
        <v>1643</v>
      </c>
      <c r="GS67" s="20" t="s">
        <v>1643</v>
      </c>
      <c r="GT67" s="13" t="s">
        <v>1643</v>
      </c>
      <c r="GU67" s="3" t="s">
        <v>1643</v>
      </c>
      <c r="GV67" s="3" t="s">
        <v>1643</v>
      </c>
      <c r="GW67" s="3" t="s">
        <v>1643</v>
      </c>
      <c r="GX67" s="3" t="s">
        <v>1643</v>
      </c>
      <c r="GY67" s="3" t="s">
        <v>1643</v>
      </c>
      <c r="GZ67" s="3" t="s">
        <v>1643</v>
      </c>
      <c r="HA67" s="3" t="s">
        <v>1643</v>
      </c>
      <c r="HB67" s="3" t="s">
        <v>1643</v>
      </c>
      <c r="HC67" s="3" t="s">
        <v>1643</v>
      </c>
      <c r="HD67" s="3" t="s">
        <v>1643</v>
      </c>
      <c r="HE67" s="3" t="s">
        <v>1643</v>
      </c>
      <c r="HF67" s="3" t="s">
        <v>1643</v>
      </c>
      <c r="HG67" s="3" t="s">
        <v>1643</v>
      </c>
      <c r="HH67" s="3" t="s">
        <v>1643</v>
      </c>
      <c r="HI67" s="5" t="s">
        <v>1643</v>
      </c>
      <c r="HJ67" s="13" t="s">
        <v>1643</v>
      </c>
      <c r="HK67" s="3" t="s">
        <v>1643</v>
      </c>
      <c r="HL67" s="3" t="s">
        <v>1643</v>
      </c>
      <c r="HM67" s="3" t="s">
        <v>1643</v>
      </c>
      <c r="HN67" s="3" t="s">
        <v>1643</v>
      </c>
      <c r="HO67" s="3" t="s">
        <v>1643</v>
      </c>
      <c r="HP67" s="3" t="s">
        <v>1643</v>
      </c>
      <c r="HQ67" s="5" t="s">
        <v>1643</v>
      </c>
      <c r="HR67" s="13" t="s">
        <v>1643</v>
      </c>
      <c r="HS67" s="3" t="s">
        <v>1643</v>
      </c>
      <c r="HT67" s="3" t="s">
        <v>1643</v>
      </c>
      <c r="HU67" s="3" t="s">
        <v>1643</v>
      </c>
      <c r="HV67" s="3" t="s">
        <v>1643</v>
      </c>
      <c r="HW67" s="3" t="s">
        <v>1643</v>
      </c>
      <c r="HX67" s="3" t="s">
        <v>1643</v>
      </c>
      <c r="HY67" s="3" t="s">
        <v>1643</v>
      </c>
      <c r="HZ67" s="3" t="s">
        <v>1643</v>
      </c>
      <c r="IA67" s="3" t="s">
        <v>1643</v>
      </c>
      <c r="IB67" s="5" t="s">
        <v>1643</v>
      </c>
      <c r="IC67" s="13" t="s">
        <v>1643</v>
      </c>
      <c r="ID67" s="3" t="s">
        <v>1643</v>
      </c>
      <c r="IE67" s="3" t="s">
        <v>1643</v>
      </c>
      <c r="IF67" s="3" t="s">
        <v>1643</v>
      </c>
      <c r="IG67" s="3" t="s">
        <v>1643</v>
      </c>
      <c r="IH67" s="3" t="s">
        <v>1643</v>
      </c>
      <c r="II67" s="3" t="s">
        <v>1643</v>
      </c>
      <c r="IJ67" s="3" t="s">
        <v>1643</v>
      </c>
      <c r="IK67" s="3" t="s">
        <v>1643</v>
      </c>
      <c r="IL67" s="3" t="s">
        <v>1643</v>
      </c>
      <c r="IM67" s="3" t="s">
        <v>1643</v>
      </c>
      <c r="IN67" s="3" t="s">
        <v>1643</v>
      </c>
      <c r="IO67" s="3" t="s">
        <v>1643</v>
      </c>
      <c r="IP67" s="3" t="s">
        <v>1643</v>
      </c>
      <c r="IQ67" s="3" t="s">
        <v>1643</v>
      </c>
      <c r="IR67" s="3" t="s">
        <v>1643</v>
      </c>
      <c r="IS67" s="3" t="s">
        <v>1643</v>
      </c>
      <c r="IT67" s="3" t="s">
        <v>1643</v>
      </c>
      <c r="IU67" s="3" t="s">
        <v>1643</v>
      </c>
      <c r="IV67" s="3" t="s">
        <v>1643</v>
      </c>
      <c r="IW67" s="3" t="s">
        <v>1643</v>
      </c>
      <c r="IX67" s="3" t="s">
        <v>1643</v>
      </c>
      <c r="IY67" s="3" t="s">
        <v>1643</v>
      </c>
      <c r="IZ67" s="3" t="s">
        <v>1643</v>
      </c>
      <c r="JA67" s="3" t="s">
        <v>1643</v>
      </c>
      <c r="JB67" s="3" t="s">
        <v>1643</v>
      </c>
      <c r="JC67" s="3" t="s">
        <v>1643</v>
      </c>
      <c r="JD67" s="3" t="s">
        <v>1643</v>
      </c>
      <c r="JE67" s="3" t="s">
        <v>1643</v>
      </c>
      <c r="JF67" s="3" t="s">
        <v>1643</v>
      </c>
      <c r="JG67" s="3" t="s">
        <v>1643</v>
      </c>
      <c r="JH67" s="3" t="s">
        <v>1643</v>
      </c>
      <c r="JI67" s="3" t="s">
        <v>1643</v>
      </c>
      <c r="JJ67" s="3" t="s">
        <v>1643</v>
      </c>
      <c r="JK67" s="3" t="s">
        <v>1643</v>
      </c>
      <c r="JL67" s="3" t="s">
        <v>1643</v>
      </c>
      <c r="JM67" s="3" t="s">
        <v>1643</v>
      </c>
      <c r="JN67" s="3" t="s">
        <v>1643</v>
      </c>
      <c r="JO67" s="3" t="s">
        <v>1643</v>
      </c>
      <c r="JP67" s="3" t="s">
        <v>1643</v>
      </c>
      <c r="JQ67" s="3" t="s">
        <v>1643</v>
      </c>
      <c r="JR67" s="3" t="s">
        <v>1643</v>
      </c>
      <c r="JS67" s="3" t="s">
        <v>1643</v>
      </c>
      <c r="JT67" s="3" t="s">
        <v>1643</v>
      </c>
      <c r="JU67" s="3" t="s">
        <v>1643</v>
      </c>
      <c r="JV67" s="3" t="s">
        <v>1643</v>
      </c>
      <c r="JW67" s="3" t="s">
        <v>1643</v>
      </c>
      <c r="JX67" s="3" t="s">
        <v>1643</v>
      </c>
      <c r="JY67" s="3" t="s">
        <v>1643</v>
      </c>
      <c r="JZ67" s="3" t="s">
        <v>1643</v>
      </c>
      <c r="KA67" s="3" t="s">
        <v>1643</v>
      </c>
      <c r="KB67" s="3" t="s">
        <v>1643</v>
      </c>
      <c r="KC67" s="3" t="s">
        <v>1643</v>
      </c>
      <c r="KD67" s="3" t="s">
        <v>1643</v>
      </c>
      <c r="KE67" s="3" t="s">
        <v>1643</v>
      </c>
      <c r="KF67" s="3" t="s">
        <v>1643</v>
      </c>
      <c r="KG67" s="3" t="s">
        <v>1643</v>
      </c>
      <c r="KH67" s="3" t="s">
        <v>1643</v>
      </c>
      <c r="KI67" s="3" t="s">
        <v>1643</v>
      </c>
      <c r="KJ67" s="3" t="s">
        <v>1643</v>
      </c>
      <c r="KK67" s="3" t="s">
        <v>1643</v>
      </c>
      <c r="KL67" s="3" t="s">
        <v>1643</v>
      </c>
      <c r="KM67" s="3" t="s">
        <v>1643</v>
      </c>
      <c r="KN67" s="3" t="s">
        <v>1643</v>
      </c>
      <c r="KO67" s="5" t="s">
        <v>1643</v>
      </c>
      <c r="KP67" s="8" t="s">
        <v>1643</v>
      </c>
      <c r="KQ67" s="3" t="s">
        <v>1643</v>
      </c>
      <c r="KR67" s="3" t="s">
        <v>1643</v>
      </c>
      <c r="KS67" s="3" t="s">
        <v>1643</v>
      </c>
      <c r="KT67" s="3" t="s">
        <v>1643</v>
      </c>
      <c r="KU67" s="3" t="s">
        <v>1643</v>
      </c>
      <c r="KV67" s="20" t="s">
        <v>1643</v>
      </c>
      <c r="KW67" s="13" t="s">
        <v>1643</v>
      </c>
      <c r="KX67" s="3" t="s">
        <v>1643</v>
      </c>
      <c r="KY67" s="3" t="s">
        <v>1643</v>
      </c>
      <c r="KZ67" s="3" t="s">
        <v>1643</v>
      </c>
      <c r="LA67" s="3" t="s">
        <v>1643</v>
      </c>
      <c r="LB67" s="3" t="s">
        <v>1643</v>
      </c>
      <c r="LC67" s="3" t="s">
        <v>1643</v>
      </c>
      <c r="LD67" s="3" t="s">
        <v>1643</v>
      </c>
      <c r="LE67" s="3" t="s">
        <v>1643</v>
      </c>
      <c r="LF67" s="3" t="s">
        <v>1643</v>
      </c>
      <c r="LG67" s="3" t="s">
        <v>1643</v>
      </c>
      <c r="LH67" s="3" t="s">
        <v>1643</v>
      </c>
      <c r="LI67" s="3" t="s">
        <v>1643</v>
      </c>
      <c r="LJ67" s="3" t="s">
        <v>1643</v>
      </c>
      <c r="LK67" s="3" t="s">
        <v>1643</v>
      </c>
      <c r="LL67" s="3" t="s">
        <v>1643</v>
      </c>
      <c r="LM67" s="3" t="s">
        <v>1643</v>
      </c>
      <c r="LN67" s="3" t="s">
        <v>1643</v>
      </c>
      <c r="LO67" s="3" t="s">
        <v>1643</v>
      </c>
      <c r="LP67" s="3" t="s">
        <v>1643</v>
      </c>
      <c r="LQ67" s="3" t="s">
        <v>1643</v>
      </c>
      <c r="LR67" s="3" t="s">
        <v>1643</v>
      </c>
      <c r="LS67" s="3" t="s">
        <v>1643</v>
      </c>
      <c r="LT67" s="3" t="s">
        <v>1643</v>
      </c>
      <c r="LU67" s="3" t="s">
        <v>1643</v>
      </c>
      <c r="LV67" s="3" t="s">
        <v>1643</v>
      </c>
      <c r="LW67" s="3" t="s">
        <v>1643</v>
      </c>
      <c r="LX67" s="3" t="s">
        <v>1643</v>
      </c>
      <c r="LY67" s="3" t="s">
        <v>1643</v>
      </c>
      <c r="LZ67" s="3" t="s">
        <v>1643</v>
      </c>
      <c r="MA67" s="3" t="s">
        <v>1643</v>
      </c>
      <c r="MB67" s="3" t="s">
        <v>1643</v>
      </c>
      <c r="MC67" s="3" t="s">
        <v>1643</v>
      </c>
      <c r="MD67" s="3" t="s">
        <v>1643</v>
      </c>
      <c r="ME67" s="3" t="s">
        <v>1643</v>
      </c>
      <c r="MF67" s="20" t="s">
        <v>1643</v>
      </c>
      <c r="MG67" s="13"/>
      <c r="MH67" s="3"/>
      <c r="MI67" s="5"/>
      <c r="MJ67" s="18" t="s">
        <v>1643</v>
      </c>
      <c r="MK67" s="13" t="s">
        <v>1643</v>
      </c>
      <c r="ML67" s="3" t="s">
        <v>1643</v>
      </c>
      <c r="MM67" s="3" t="s">
        <v>1643</v>
      </c>
      <c r="MN67" s="3" t="s">
        <v>1643</v>
      </c>
      <c r="MO67" s="3" t="s">
        <v>1643</v>
      </c>
      <c r="MP67" s="3" t="s">
        <v>1643</v>
      </c>
      <c r="MQ67" s="3" t="s">
        <v>1643</v>
      </c>
      <c r="MR67" s="3" t="s">
        <v>1643</v>
      </c>
      <c r="MS67" s="3" t="s">
        <v>1643</v>
      </c>
      <c r="MT67" s="5" t="s">
        <v>1643</v>
      </c>
      <c r="MU67" s="8" t="s">
        <v>1643</v>
      </c>
      <c r="MV67" s="3" t="s">
        <v>1643</v>
      </c>
      <c r="MW67" s="3" t="s">
        <v>1643</v>
      </c>
      <c r="MX67" s="3" t="s">
        <v>1643</v>
      </c>
      <c r="MY67" s="20" t="s">
        <v>1643</v>
      </c>
      <c r="MZ67" s="13" t="s">
        <v>1643</v>
      </c>
      <c r="NA67" s="5" t="s">
        <v>1643</v>
      </c>
      <c r="NB67" s="13" t="s">
        <v>1643</v>
      </c>
      <c r="NC67" s="5" t="s">
        <v>1643</v>
      </c>
      <c r="ND67" s="13" t="s">
        <v>1643</v>
      </c>
      <c r="NE67" s="3" t="s">
        <v>1643</v>
      </c>
      <c r="NF67" s="3" t="s">
        <v>1643</v>
      </c>
      <c r="NG67" s="3" t="s">
        <v>1643</v>
      </c>
      <c r="NH67" s="3" t="s">
        <v>1643</v>
      </c>
      <c r="NI67" s="5" t="s">
        <v>1643</v>
      </c>
      <c r="NJ67" s="13" t="s">
        <v>1643</v>
      </c>
      <c r="NK67" s="3"/>
      <c r="NL67" s="3" t="s">
        <v>1643</v>
      </c>
      <c r="NM67" s="3" t="s">
        <v>1643</v>
      </c>
      <c r="NN67" s="3" t="s">
        <v>1643</v>
      </c>
      <c r="NO67" s="3" t="s">
        <v>1643</v>
      </c>
      <c r="NP67" s="3" t="s">
        <v>1643</v>
      </c>
      <c r="NQ67" s="5" t="s">
        <v>1643</v>
      </c>
      <c r="NR67" s="8" t="s">
        <v>1643</v>
      </c>
      <c r="NS67" s="8" t="s">
        <v>1643</v>
      </c>
      <c r="NT67" s="3" t="s">
        <v>1643</v>
      </c>
      <c r="NU67" s="3" t="s">
        <v>1643</v>
      </c>
      <c r="NV67" s="3" t="s">
        <v>1643</v>
      </c>
      <c r="NW67" s="3" t="s">
        <v>1643</v>
      </c>
      <c r="NX67" s="5" t="s">
        <v>1643</v>
      </c>
      <c r="NY67" s="13" t="s">
        <v>1643</v>
      </c>
      <c r="NZ67" s="8" t="s">
        <v>1643</v>
      </c>
      <c r="OA67" s="3" t="s">
        <v>1643</v>
      </c>
      <c r="OB67" s="3" t="s">
        <v>1643</v>
      </c>
      <c r="OC67" s="3" t="s">
        <v>1643</v>
      </c>
      <c r="OD67" s="3" t="s">
        <v>1643</v>
      </c>
      <c r="OE67" s="5" t="s">
        <v>1643</v>
      </c>
      <c r="OF67" s="13" t="s">
        <v>1643</v>
      </c>
      <c r="OG67" s="8" t="s">
        <v>1643</v>
      </c>
      <c r="OH67" s="3" t="s">
        <v>1643</v>
      </c>
      <c r="OI67" s="3" t="s">
        <v>1643</v>
      </c>
      <c r="OJ67" s="3" t="s">
        <v>1643</v>
      </c>
      <c r="OK67" s="3" t="s">
        <v>1643</v>
      </c>
      <c r="OL67" s="20" t="s">
        <v>1643</v>
      </c>
      <c r="OM67" s="13" t="s">
        <v>1643</v>
      </c>
      <c r="ON67" s="3" t="s">
        <v>1643</v>
      </c>
      <c r="OO67" s="3" t="s">
        <v>1643</v>
      </c>
      <c r="OP67" s="3" t="s">
        <v>1643</v>
      </c>
      <c r="OQ67" s="3" t="s">
        <v>1643</v>
      </c>
      <c r="OR67" s="3" t="s">
        <v>1643</v>
      </c>
      <c r="OS67" s="3" t="s">
        <v>1643</v>
      </c>
      <c r="OT67" s="3" t="s">
        <v>1643</v>
      </c>
      <c r="OU67" s="20" t="s">
        <v>1643</v>
      </c>
      <c r="OV67" s="13" t="s">
        <v>1643</v>
      </c>
      <c r="OW67" s="3"/>
      <c r="OX67" s="3" t="s">
        <v>1643</v>
      </c>
      <c r="OY67" s="3" t="s">
        <v>1643</v>
      </c>
      <c r="OZ67" s="3" t="s">
        <v>1643</v>
      </c>
      <c r="PA67" s="5" t="s">
        <v>1643</v>
      </c>
      <c r="PB67" s="8" t="s">
        <v>1643</v>
      </c>
      <c r="PC67" s="8" t="s">
        <v>1643</v>
      </c>
      <c r="PD67" s="3" t="s">
        <v>1643</v>
      </c>
      <c r="PE67" s="3" t="s">
        <v>1643</v>
      </c>
      <c r="PF67" s="5" t="s">
        <v>1643</v>
      </c>
      <c r="PG67" s="13" t="s">
        <v>1643</v>
      </c>
      <c r="PH67" s="3" t="s">
        <v>1643</v>
      </c>
      <c r="PI67" s="3" t="s">
        <v>1643</v>
      </c>
      <c r="PJ67" s="3" t="s">
        <v>1643</v>
      </c>
      <c r="PK67" s="3" t="s">
        <v>1643</v>
      </c>
      <c r="PL67" s="3" t="s">
        <v>1643</v>
      </c>
      <c r="PM67" s="3" t="s">
        <v>1643</v>
      </c>
      <c r="PN67" s="3" t="s">
        <v>1643</v>
      </c>
      <c r="PO67" s="20" t="s">
        <v>1643</v>
      </c>
      <c r="PP67" s="13" t="s">
        <v>1643</v>
      </c>
      <c r="PQ67" s="3" t="s">
        <v>1643</v>
      </c>
      <c r="PR67" s="3" t="s">
        <v>1643</v>
      </c>
      <c r="PS67" s="3" t="s">
        <v>1643</v>
      </c>
      <c r="PT67" s="3" t="s">
        <v>1643</v>
      </c>
      <c r="PU67" s="5" t="s">
        <v>1643</v>
      </c>
      <c r="PV67" s="13" t="s">
        <v>1643</v>
      </c>
      <c r="PW67" s="3" t="s">
        <v>1643</v>
      </c>
      <c r="PX67" s="3" t="s">
        <v>1643</v>
      </c>
      <c r="PY67" s="3" t="s">
        <v>1643</v>
      </c>
      <c r="PZ67" s="5" t="s">
        <v>1643</v>
      </c>
      <c r="QA67" s="13" t="s">
        <v>1643</v>
      </c>
      <c r="QB67" s="3" t="s">
        <v>1643</v>
      </c>
      <c r="QC67" s="3" t="s">
        <v>1643</v>
      </c>
      <c r="QD67" s="3" t="s">
        <v>1643</v>
      </c>
      <c r="QE67" s="3" t="s">
        <v>1643</v>
      </c>
      <c r="QF67" s="3" t="s">
        <v>1643</v>
      </c>
      <c r="QG67" s="3" t="s">
        <v>1643</v>
      </c>
      <c r="QH67" s="3" t="s">
        <v>1643</v>
      </c>
      <c r="QI67" s="5" t="s">
        <v>1643</v>
      </c>
      <c r="QJ67" s="13" t="s">
        <v>1643</v>
      </c>
      <c r="QK67" s="3" t="s">
        <v>1643</v>
      </c>
      <c r="QL67" s="3" t="s">
        <v>1643</v>
      </c>
      <c r="QM67" s="3" t="s">
        <v>1643</v>
      </c>
      <c r="QN67" s="3" t="s">
        <v>1643</v>
      </c>
      <c r="QO67" s="3" t="s">
        <v>1643</v>
      </c>
      <c r="QP67" s="20" t="s">
        <v>1643</v>
      </c>
      <c r="QQ67" s="13" t="s">
        <v>1643</v>
      </c>
      <c r="QR67" s="3" t="s">
        <v>1643</v>
      </c>
      <c r="QS67" s="3" t="s">
        <v>1643</v>
      </c>
      <c r="QT67" s="3" t="s">
        <v>1643</v>
      </c>
      <c r="QU67" s="20" t="s">
        <v>1643</v>
      </c>
      <c r="QV67" s="16" t="s">
        <v>1643</v>
      </c>
      <c r="QW67" s="13" t="s">
        <v>1643</v>
      </c>
      <c r="QX67" s="3" t="s">
        <v>1643</v>
      </c>
      <c r="QY67" s="3" t="s">
        <v>1643</v>
      </c>
      <c r="QZ67" s="3" t="s">
        <v>1643</v>
      </c>
      <c r="RA67" s="3" t="s">
        <v>1643</v>
      </c>
      <c r="RB67" s="3" t="s">
        <v>1643</v>
      </c>
      <c r="RC67" s="3" t="s">
        <v>1643</v>
      </c>
      <c r="RD67" s="3" t="s">
        <v>1643</v>
      </c>
      <c r="RE67" s="3" t="s">
        <v>1643</v>
      </c>
      <c r="RF67" s="3" t="s">
        <v>1643</v>
      </c>
      <c r="RG67" s="3" t="s">
        <v>1643</v>
      </c>
      <c r="RH67" s="3" t="s">
        <v>1643</v>
      </c>
      <c r="RI67" s="3" t="s">
        <v>1643</v>
      </c>
      <c r="RJ67" s="3" t="s">
        <v>1643</v>
      </c>
      <c r="RK67" s="3" t="s">
        <v>1643</v>
      </c>
      <c r="RL67" s="3" t="s">
        <v>1643</v>
      </c>
      <c r="RM67" s="3" t="s">
        <v>1643</v>
      </c>
      <c r="RN67" s="3" t="s">
        <v>1643</v>
      </c>
      <c r="RO67" s="3" t="s">
        <v>1643</v>
      </c>
      <c r="RP67" s="3" t="s">
        <v>1643</v>
      </c>
      <c r="RQ67" s="3" t="s">
        <v>1643</v>
      </c>
      <c r="RR67" s="3" t="s">
        <v>1643</v>
      </c>
      <c r="RS67" s="3" t="s">
        <v>1643</v>
      </c>
      <c r="RT67" s="3" t="s">
        <v>1643</v>
      </c>
      <c r="RU67" s="3" t="s">
        <v>1643</v>
      </c>
      <c r="RV67" s="3" t="s">
        <v>1643</v>
      </c>
      <c r="RW67" s="3" t="s">
        <v>1643</v>
      </c>
      <c r="RX67" s="3" t="s">
        <v>1643</v>
      </c>
      <c r="RY67" s="3" t="s">
        <v>1643</v>
      </c>
      <c r="RZ67" s="3" t="s">
        <v>1643</v>
      </c>
      <c r="SA67" s="3" t="s">
        <v>1643</v>
      </c>
      <c r="SB67" s="3" t="s">
        <v>1643</v>
      </c>
      <c r="SC67" s="3" t="s">
        <v>1643</v>
      </c>
      <c r="SD67" s="3" t="s">
        <v>1643</v>
      </c>
      <c r="SE67" s="3" t="s">
        <v>1643</v>
      </c>
      <c r="SF67" s="3" t="s">
        <v>1643</v>
      </c>
      <c r="SG67" s="3" t="s">
        <v>1643</v>
      </c>
      <c r="SH67" s="3" t="s">
        <v>1643</v>
      </c>
      <c r="SI67" s="3" t="s">
        <v>1643</v>
      </c>
      <c r="SJ67" s="3" t="s">
        <v>1643</v>
      </c>
      <c r="SK67" s="3" t="s">
        <v>1643</v>
      </c>
      <c r="SL67" s="3" t="s">
        <v>1643</v>
      </c>
      <c r="SM67" s="3" t="s">
        <v>1643</v>
      </c>
      <c r="SN67" s="3" t="s">
        <v>1643</v>
      </c>
      <c r="SO67" s="3" t="s">
        <v>1643</v>
      </c>
      <c r="SP67" s="20" t="s">
        <v>1643</v>
      </c>
      <c r="SQ67" s="13" t="s">
        <v>1643</v>
      </c>
      <c r="SR67" s="3" t="s">
        <v>1643</v>
      </c>
      <c r="SS67" s="3" t="s">
        <v>1643</v>
      </c>
      <c r="ST67" s="3" t="s">
        <v>1643</v>
      </c>
      <c r="SU67" s="3" t="s">
        <v>1643</v>
      </c>
      <c r="SV67" s="3" t="s">
        <v>1643</v>
      </c>
      <c r="SW67" s="3" t="s">
        <v>1643</v>
      </c>
      <c r="SX67" s="20" t="s">
        <v>1643</v>
      </c>
      <c r="SY67" s="13" t="s">
        <v>1643</v>
      </c>
      <c r="SZ67" s="3" t="s">
        <v>1643</v>
      </c>
      <c r="TA67" s="3" t="s">
        <v>1643</v>
      </c>
      <c r="TB67" s="3" t="s">
        <v>1643</v>
      </c>
      <c r="TC67" s="3" t="s">
        <v>1643</v>
      </c>
      <c r="TD67" s="3" t="s">
        <v>1643</v>
      </c>
      <c r="TE67" s="20" t="s">
        <v>1643</v>
      </c>
      <c r="TF67" s="13" t="s">
        <v>1643</v>
      </c>
      <c r="TG67" s="3" t="s">
        <v>1643</v>
      </c>
      <c r="TH67" s="3" t="s">
        <v>1643</v>
      </c>
      <c r="TI67" s="3" t="s">
        <v>1643</v>
      </c>
      <c r="TJ67" s="3" t="s">
        <v>1643</v>
      </c>
      <c r="TK67" s="3" t="s">
        <v>1643</v>
      </c>
      <c r="TL67" s="3" t="s">
        <v>1643</v>
      </c>
      <c r="TM67" s="3" t="s">
        <v>1643</v>
      </c>
      <c r="TN67" s="3" t="s">
        <v>1643</v>
      </c>
      <c r="TO67" s="3" t="s">
        <v>1643</v>
      </c>
      <c r="TP67" s="3" t="s">
        <v>1643</v>
      </c>
      <c r="TQ67" s="20" t="s">
        <v>1643</v>
      </c>
      <c r="TR67" s="13" t="s">
        <v>110</v>
      </c>
      <c r="TS67" s="3" t="s">
        <v>1643</v>
      </c>
      <c r="TT67" s="5" t="s">
        <v>110</v>
      </c>
      <c r="TU67" s="13" t="s">
        <v>127</v>
      </c>
      <c r="TV67" s="3" t="s">
        <v>131</v>
      </c>
      <c r="TW67" s="3" t="s">
        <v>127</v>
      </c>
      <c r="TX67" s="3" t="s">
        <v>127</v>
      </c>
      <c r="TY67" s="3" t="s">
        <v>131</v>
      </c>
      <c r="TZ67" s="3" t="s">
        <v>131</v>
      </c>
      <c r="UA67" s="3" t="s">
        <v>127</v>
      </c>
      <c r="UB67" s="3" t="s">
        <v>131</v>
      </c>
      <c r="UC67" s="3" t="s">
        <v>127</v>
      </c>
      <c r="UD67" s="3" t="s">
        <v>127</v>
      </c>
      <c r="UE67" s="3" t="s">
        <v>131</v>
      </c>
      <c r="UF67" s="3" t="s">
        <v>131</v>
      </c>
      <c r="UG67" s="3" t="s">
        <v>131</v>
      </c>
      <c r="UH67" s="3" t="s">
        <v>131</v>
      </c>
      <c r="UI67" s="3" t="s">
        <v>131</v>
      </c>
      <c r="UJ67" s="5" t="s">
        <v>1643</v>
      </c>
      <c r="UK67" s="13" t="s">
        <v>196</v>
      </c>
      <c r="UL67" s="3" t="s">
        <v>198</v>
      </c>
      <c r="UM67" s="3" t="s">
        <v>200</v>
      </c>
      <c r="UN67" s="3" t="s">
        <v>1643</v>
      </c>
      <c r="UO67" s="3" t="s">
        <v>203</v>
      </c>
      <c r="UP67" s="3" t="s">
        <v>1643</v>
      </c>
      <c r="UQ67" s="3" t="s">
        <v>1643</v>
      </c>
      <c r="UR67" s="5" t="s">
        <v>1643</v>
      </c>
      <c r="US67" s="13" t="s">
        <v>231</v>
      </c>
      <c r="UT67" s="3" t="s">
        <v>232</v>
      </c>
      <c r="UU67" s="3" t="s">
        <v>1643</v>
      </c>
      <c r="UV67" s="3" t="s">
        <v>1643</v>
      </c>
      <c r="UW67" s="3" t="s">
        <v>235</v>
      </c>
      <c r="UX67" s="3" t="s">
        <v>1643</v>
      </c>
      <c r="UY67" s="3" t="s">
        <v>1643</v>
      </c>
      <c r="UZ67" s="5" t="s">
        <v>1643</v>
      </c>
      <c r="VA67" s="13" t="s">
        <v>131</v>
      </c>
      <c r="VB67" s="3" t="s">
        <v>127</v>
      </c>
      <c r="VC67" s="3" t="s">
        <v>131</v>
      </c>
      <c r="VD67" s="3" t="s">
        <v>127</v>
      </c>
      <c r="VE67" s="3" t="s">
        <v>131</v>
      </c>
      <c r="VF67" s="3" t="s">
        <v>131</v>
      </c>
      <c r="VG67" s="3" t="s">
        <v>131</v>
      </c>
      <c r="VH67" s="3" t="s">
        <v>127</v>
      </c>
      <c r="VI67" s="3" t="s">
        <v>131</v>
      </c>
      <c r="VJ67" s="3" t="s">
        <v>131</v>
      </c>
      <c r="VK67" s="3" t="s">
        <v>131</v>
      </c>
      <c r="VL67" s="3" t="s">
        <v>127</v>
      </c>
      <c r="VM67" s="3" t="s">
        <v>127</v>
      </c>
      <c r="VN67" s="3" t="s">
        <v>127</v>
      </c>
      <c r="VO67" s="3" t="s">
        <v>127</v>
      </c>
      <c r="VP67" s="3" t="s">
        <v>1643</v>
      </c>
      <c r="VQ67" s="3" t="s">
        <v>1643</v>
      </c>
      <c r="VR67" s="3" t="s">
        <v>1643</v>
      </c>
      <c r="VS67" s="3" t="s">
        <v>1643</v>
      </c>
      <c r="VT67" s="3" t="s">
        <v>1643</v>
      </c>
      <c r="VU67" s="3" t="s">
        <v>1643</v>
      </c>
      <c r="VV67" s="3" t="s">
        <v>1643</v>
      </c>
      <c r="VW67" s="3" t="s">
        <v>1643</v>
      </c>
      <c r="VX67" s="3" t="s">
        <v>1643</v>
      </c>
      <c r="VY67" s="3" t="s">
        <v>1643</v>
      </c>
      <c r="VZ67" s="3" t="s">
        <v>1643</v>
      </c>
      <c r="WA67" s="3" t="s">
        <v>1643</v>
      </c>
      <c r="WB67" s="3" t="s">
        <v>1643</v>
      </c>
      <c r="WC67" s="3" t="s">
        <v>1643</v>
      </c>
      <c r="WD67" s="3" t="s">
        <v>1643</v>
      </c>
      <c r="WE67" s="3" t="s">
        <v>1643</v>
      </c>
      <c r="WF67" s="3" t="s">
        <v>1643</v>
      </c>
      <c r="WG67" s="3" t="s">
        <v>1643</v>
      </c>
      <c r="WH67" s="3" t="s">
        <v>1643</v>
      </c>
      <c r="WI67" s="3" t="s">
        <v>1643</v>
      </c>
      <c r="WJ67" s="3" t="s">
        <v>1643</v>
      </c>
      <c r="WK67" s="3" t="s">
        <v>1643</v>
      </c>
      <c r="WL67" s="3" t="s">
        <v>1643</v>
      </c>
      <c r="WM67" s="3" t="s">
        <v>1643</v>
      </c>
      <c r="WN67" s="3" t="s">
        <v>1643</v>
      </c>
      <c r="WO67" s="3" t="s">
        <v>1643</v>
      </c>
      <c r="WP67" s="3" t="s">
        <v>1643</v>
      </c>
      <c r="WQ67" s="3" t="s">
        <v>1643</v>
      </c>
      <c r="WR67" s="3" t="s">
        <v>1643</v>
      </c>
      <c r="WS67" s="3" t="s">
        <v>1643</v>
      </c>
      <c r="WT67" s="3" t="s">
        <v>1643</v>
      </c>
      <c r="WU67" s="3" t="s">
        <v>1643</v>
      </c>
      <c r="WV67" s="3" t="s">
        <v>1643</v>
      </c>
      <c r="WW67" s="3" t="s">
        <v>1643</v>
      </c>
      <c r="WX67" s="3" t="s">
        <v>1643</v>
      </c>
      <c r="WY67" s="3" t="s">
        <v>1643</v>
      </c>
      <c r="WZ67" s="3" t="s">
        <v>1643</v>
      </c>
      <c r="XA67" s="3" t="s">
        <v>1643</v>
      </c>
      <c r="XB67" s="3" t="s">
        <v>1643</v>
      </c>
      <c r="XC67" s="3" t="s">
        <v>1643</v>
      </c>
      <c r="XD67" s="3" t="s">
        <v>1643</v>
      </c>
      <c r="XE67" s="3" t="s">
        <v>1643</v>
      </c>
      <c r="XF67" s="3" t="s">
        <v>1643</v>
      </c>
      <c r="XG67" s="3" t="s">
        <v>1643</v>
      </c>
      <c r="XH67" s="3" t="s">
        <v>1643</v>
      </c>
      <c r="XI67" s="3" t="s">
        <v>1643</v>
      </c>
      <c r="XJ67" s="3" t="s">
        <v>1643</v>
      </c>
      <c r="XK67" s="3" t="s">
        <v>1643</v>
      </c>
      <c r="XL67" s="3" t="s">
        <v>1643</v>
      </c>
      <c r="XM67" s="5" t="s">
        <v>1643</v>
      </c>
      <c r="XN67" s="13" t="s">
        <v>1643</v>
      </c>
      <c r="XO67" s="3" t="s">
        <v>1643</v>
      </c>
      <c r="XP67" s="3" t="s">
        <v>1643</v>
      </c>
      <c r="XQ67" s="3" t="s">
        <v>1643</v>
      </c>
      <c r="XR67" s="3" t="s">
        <v>1643</v>
      </c>
      <c r="XS67" s="3" t="s">
        <v>1643</v>
      </c>
      <c r="XT67" s="5" t="s">
        <v>1643</v>
      </c>
      <c r="XU67" s="13" t="s">
        <v>1643</v>
      </c>
      <c r="XV67" s="3" t="s">
        <v>1643</v>
      </c>
      <c r="XW67" s="3" t="s">
        <v>1643</v>
      </c>
      <c r="XX67" s="3" t="s">
        <v>1643</v>
      </c>
      <c r="XY67" s="3" t="s">
        <v>1643</v>
      </c>
      <c r="XZ67" s="3" t="s">
        <v>1643</v>
      </c>
      <c r="YA67" s="3" t="s">
        <v>1643</v>
      </c>
      <c r="YB67" s="3" t="s">
        <v>1643</v>
      </c>
      <c r="YC67" s="3" t="s">
        <v>1643</v>
      </c>
      <c r="YD67" s="3" t="s">
        <v>1643</v>
      </c>
      <c r="YE67" s="3" t="s">
        <v>1643</v>
      </c>
      <c r="YF67" s="3" t="s">
        <v>1643</v>
      </c>
      <c r="YG67" s="3" t="s">
        <v>1643</v>
      </c>
      <c r="YH67" s="3" t="s">
        <v>1643</v>
      </c>
      <c r="YI67" s="3" t="s">
        <v>1643</v>
      </c>
      <c r="YJ67" s="3" t="s">
        <v>1643</v>
      </c>
      <c r="YK67" s="3" t="s">
        <v>1643</v>
      </c>
      <c r="YL67" s="3" t="s">
        <v>1643</v>
      </c>
      <c r="YM67" s="3" t="s">
        <v>1643</v>
      </c>
      <c r="YN67" s="3" t="s">
        <v>1643</v>
      </c>
      <c r="YO67" s="3" t="s">
        <v>1643</v>
      </c>
      <c r="YP67" s="3" t="s">
        <v>1643</v>
      </c>
      <c r="YQ67" s="3" t="s">
        <v>1643</v>
      </c>
      <c r="YR67" s="3" t="s">
        <v>1643</v>
      </c>
      <c r="YS67" s="3" t="s">
        <v>1643</v>
      </c>
      <c r="YT67" s="3" t="s">
        <v>1643</v>
      </c>
      <c r="YU67" s="3" t="s">
        <v>1643</v>
      </c>
      <c r="YV67" s="3" t="s">
        <v>1643</v>
      </c>
      <c r="YW67" s="3" t="s">
        <v>1643</v>
      </c>
      <c r="YX67" s="3" t="s">
        <v>1643</v>
      </c>
      <c r="YY67" s="3" t="s">
        <v>1643</v>
      </c>
      <c r="YZ67" s="3" t="s">
        <v>1643</v>
      </c>
      <c r="ZA67" s="3" t="s">
        <v>1643</v>
      </c>
      <c r="ZB67" s="3" t="s">
        <v>1643</v>
      </c>
      <c r="ZC67" s="3" t="s">
        <v>1643</v>
      </c>
      <c r="ZD67" s="5" t="s">
        <v>1643</v>
      </c>
      <c r="ZE67" s="13"/>
      <c r="ZF67" s="3"/>
      <c r="ZG67" s="5"/>
      <c r="ZH67" s="18" t="s">
        <v>1643</v>
      </c>
      <c r="ZI67" s="13" t="s">
        <v>1643</v>
      </c>
      <c r="ZJ67" s="3" t="s">
        <v>1643</v>
      </c>
      <c r="ZK67" s="3" t="s">
        <v>1643</v>
      </c>
      <c r="ZL67" s="3" t="s">
        <v>1643</v>
      </c>
      <c r="ZM67" s="3" t="s">
        <v>1643</v>
      </c>
      <c r="ZN67" s="3" t="s">
        <v>1643</v>
      </c>
      <c r="ZO67" s="3" t="s">
        <v>1643</v>
      </c>
      <c r="ZP67" s="3" t="s">
        <v>1643</v>
      </c>
      <c r="ZQ67" s="3" t="s">
        <v>1643</v>
      </c>
      <c r="ZR67" s="5" t="s">
        <v>1643</v>
      </c>
      <c r="ZS67" s="13" t="s">
        <v>1643</v>
      </c>
      <c r="ZT67" s="3" t="s">
        <v>1643</v>
      </c>
      <c r="ZU67" s="3" t="s">
        <v>1643</v>
      </c>
      <c r="ZV67" s="3" t="s">
        <v>1643</v>
      </c>
      <c r="ZW67" s="3" t="s">
        <v>1643</v>
      </c>
      <c r="ZX67" s="3" t="s">
        <v>1643</v>
      </c>
      <c r="ZY67" s="3" t="s">
        <v>1643</v>
      </c>
      <c r="ZZ67" s="3" t="s">
        <v>1643</v>
      </c>
      <c r="AAA67" s="5" t="s">
        <v>1643</v>
      </c>
      <c r="AAB67" s="13" t="s">
        <v>1643</v>
      </c>
      <c r="AAC67" s="5" t="s">
        <v>1643</v>
      </c>
      <c r="AAD67" s="13" t="s">
        <v>1643</v>
      </c>
      <c r="AAE67" s="3" t="s">
        <v>1643</v>
      </c>
      <c r="AAF67" s="3" t="s">
        <v>1643</v>
      </c>
      <c r="AAG67" s="3" t="s">
        <v>1643</v>
      </c>
      <c r="AAH67" s="3" t="s">
        <v>1643</v>
      </c>
      <c r="AAI67" s="3" t="s">
        <v>1643</v>
      </c>
      <c r="AAJ67" s="5" t="s">
        <v>1643</v>
      </c>
      <c r="AAK67" s="13" t="s">
        <v>1643</v>
      </c>
      <c r="AAL67" s="13" t="s">
        <v>1643</v>
      </c>
      <c r="AAM67" s="3" t="s">
        <v>1643</v>
      </c>
      <c r="AAN67" s="3" t="s">
        <v>1643</v>
      </c>
      <c r="AAO67" s="3" t="s">
        <v>1643</v>
      </c>
      <c r="AAP67" s="3" t="s">
        <v>1643</v>
      </c>
      <c r="AAQ67" s="20"/>
      <c r="AAR67" s="5" t="s">
        <v>1643</v>
      </c>
      <c r="AAS67" s="13" t="s">
        <v>1643</v>
      </c>
      <c r="AAT67" s="3" t="s">
        <v>1643</v>
      </c>
      <c r="AAU67" s="3" t="s">
        <v>1643</v>
      </c>
      <c r="AAV67" s="3" t="s">
        <v>1643</v>
      </c>
      <c r="AAW67" s="3" t="s">
        <v>1643</v>
      </c>
      <c r="AAX67" s="3" t="s">
        <v>1643</v>
      </c>
      <c r="AAY67" s="5" t="s">
        <v>1643</v>
      </c>
      <c r="AAZ67" s="13" t="s">
        <v>1643</v>
      </c>
      <c r="ABA67" s="3" t="s">
        <v>1643</v>
      </c>
      <c r="ABB67" s="3" t="s">
        <v>1643</v>
      </c>
      <c r="ABC67" s="3" t="s">
        <v>1643</v>
      </c>
      <c r="ABD67" s="3" t="s">
        <v>1643</v>
      </c>
      <c r="ABE67" s="3" t="s">
        <v>1643</v>
      </c>
      <c r="ABF67" s="5" t="s">
        <v>1643</v>
      </c>
      <c r="ABG67" s="13" t="s">
        <v>1643</v>
      </c>
      <c r="ABH67" s="3" t="s">
        <v>1643</v>
      </c>
      <c r="ABI67" s="3" t="s">
        <v>1643</v>
      </c>
      <c r="ABJ67" s="3" t="s">
        <v>1643</v>
      </c>
      <c r="ABK67" s="3" t="s">
        <v>1643</v>
      </c>
      <c r="ABL67" s="3" t="s">
        <v>1643</v>
      </c>
      <c r="ABM67" s="5" t="s">
        <v>1643</v>
      </c>
      <c r="ABN67" s="13" t="s">
        <v>1643</v>
      </c>
      <c r="ABO67" s="3" t="s">
        <v>1643</v>
      </c>
      <c r="ABP67" s="3" t="s">
        <v>1643</v>
      </c>
      <c r="ABQ67" s="3" t="s">
        <v>1643</v>
      </c>
      <c r="ABR67" s="3" t="s">
        <v>1643</v>
      </c>
      <c r="ABS67" s="3" t="s">
        <v>1643</v>
      </c>
      <c r="ABT67" s="3" t="s">
        <v>1643</v>
      </c>
      <c r="ABU67" s="3" t="s">
        <v>1643</v>
      </c>
      <c r="ABV67" s="5" t="s">
        <v>1643</v>
      </c>
      <c r="ABW67" s="13" t="s">
        <v>1643</v>
      </c>
      <c r="ABX67" s="3" t="s">
        <v>1643</v>
      </c>
      <c r="ABY67" s="3" t="s">
        <v>1643</v>
      </c>
      <c r="ABZ67" s="3" t="s">
        <v>1643</v>
      </c>
      <c r="ACA67" s="3" t="s">
        <v>1643</v>
      </c>
      <c r="ACB67" s="5" t="s">
        <v>1643</v>
      </c>
      <c r="ACC67" s="13" t="s">
        <v>1643</v>
      </c>
      <c r="ACD67" s="3" t="s">
        <v>1643</v>
      </c>
      <c r="ACE67" s="3" t="s">
        <v>1643</v>
      </c>
      <c r="ACF67" s="3" t="s">
        <v>1643</v>
      </c>
      <c r="ACG67" s="5"/>
      <c r="ACH67" s="13" t="s">
        <v>1643</v>
      </c>
      <c r="ACI67" s="3" t="s">
        <v>1643</v>
      </c>
      <c r="ACJ67" s="3" t="s">
        <v>1643</v>
      </c>
      <c r="ACK67" s="3" t="s">
        <v>1643</v>
      </c>
      <c r="ACL67" s="5" t="s">
        <v>1643</v>
      </c>
      <c r="ACM67" s="13" t="s">
        <v>1643</v>
      </c>
      <c r="ACN67" s="3" t="s">
        <v>1643</v>
      </c>
      <c r="ACO67" s="3" t="s">
        <v>1643</v>
      </c>
      <c r="ACP67" s="3" t="s">
        <v>1643</v>
      </c>
      <c r="ACQ67" s="3" t="s">
        <v>1643</v>
      </c>
      <c r="ACR67" s="3" t="s">
        <v>1643</v>
      </c>
      <c r="ACS67" s="3" t="s">
        <v>1643</v>
      </c>
      <c r="ACT67" s="3" t="s">
        <v>1643</v>
      </c>
      <c r="ACU67" s="20" t="s">
        <v>1643</v>
      </c>
      <c r="ACV67" s="13" t="s">
        <v>1643</v>
      </c>
      <c r="ACW67" s="3" t="s">
        <v>1643</v>
      </c>
      <c r="ACX67" s="3" t="s">
        <v>1643</v>
      </c>
      <c r="ACY67" s="3" t="s">
        <v>1643</v>
      </c>
      <c r="ACZ67" s="3" t="s">
        <v>1643</v>
      </c>
      <c r="ADA67" s="5" t="s">
        <v>1643</v>
      </c>
      <c r="ADB67" s="13" t="s">
        <v>1643</v>
      </c>
      <c r="ADC67" s="8" t="s">
        <v>1643</v>
      </c>
      <c r="ADD67" s="3" t="s">
        <v>1643</v>
      </c>
      <c r="ADE67" s="3" t="s">
        <v>1643</v>
      </c>
      <c r="ADF67" s="5" t="s">
        <v>1643</v>
      </c>
      <c r="ADG67" s="13" t="s">
        <v>1643</v>
      </c>
      <c r="ADH67" s="8" t="s">
        <v>1643</v>
      </c>
      <c r="ADI67" s="3" t="s">
        <v>1643</v>
      </c>
      <c r="ADJ67" s="3" t="s">
        <v>1643</v>
      </c>
      <c r="ADK67" s="5" t="s">
        <v>1643</v>
      </c>
      <c r="ADL67" s="13" t="s">
        <v>1643</v>
      </c>
      <c r="ADM67" s="8" t="s">
        <v>1643</v>
      </c>
      <c r="ADN67" s="3" t="s">
        <v>1643</v>
      </c>
      <c r="ADO67" s="3" t="s">
        <v>1643</v>
      </c>
      <c r="ADP67" s="5" t="s">
        <v>1643</v>
      </c>
      <c r="ADQ67" s="13" t="s">
        <v>1643</v>
      </c>
      <c r="ADR67" s="3" t="s">
        <v>1643</v>
      </c>
      <c r="ADS67" s="3" t="s">
        <v>1643</v>
      </c>
      <c r="ADT67" s="3" t="s">
        <v>1643</v>
      </c>
      <c r="ADU67" s="3" t="s">
        <v>1643</v>
      </c>
      <c r="ADV67" s="3" t="s">
        <v>1643</v>
      </c>
      <c r="ADW67" s="3" t="s">
        <v>1643</v>
      </c>
      <c r="ADX67" s="3" t="s">
        <v>1643</v>
      </c>
      <c r="ADY67" s="5" t="s">
        <v>1643</v>
      </c>
      <c r="ADZ67" s="13" t="s">
        <v>1643</v>
      </c>
      <c r="AEA67" s="3" t="s">
        <v>1643</v>
      </c>
      <c r="AEB67" s="3" t="s">
        <v>1643</v>
      </c>
      <c r="AEC67" s="3" t="s">
        <v>1643</v>
      </c>
      <c r="AED67" s="3" t="s">
        <v>1643</v>
      </c>
      <c r="AEE67" s="3" t="s">
        <v>1643</v>
      </c>
      <c r="AEF67" s="5" t="s">
        <v>1643</v>
      </c>
      <c r="AEG67" s="13" t="s">
        <v>1643</v>
      </c>
      <c r="AEH67" s="3" t="s">
        <v>1643</v>
      </c>
      <c r="AEI67" s="3" t="s">
        <v>1643</v>
      </c>
      <c r="AEJ67" s="3" t="s">
        <v>1643</v>
      </c>
      <c r="AEK67" s="5" t="s">
        <v>1643</v>
      </c>
      <c r="AEL67" s="18" t="s">
        <v>1643</v>
      </c>
    </row>
    <row r="68" spans="1:818" ht="101.5" x14ac:dyDescent="0.35">
      <c r="A68" s="1">
        <v>45681.657500000001</v>
      </c>
      <c r="B68" s="2">
        <v>45681.670243055552</v>
      </c>
      <c r="C68" s="4">
        <v>100</v>
      </c>
      <c r="D68" s="4">
        <v>1101</v>
      </c>
      <c r="E68" s="3" t="s">
        <v>1640</v>
      </c>
      <c r="F68" s="2">
        <v>45681.670261689818</v>
      </c>
      <c r="G68" s="3" t="s">
        <v>1792</v>
      </c>
      <c r="H68" s="4">
        <v>0.5</v>
      </c>
      <c r="I68" s="3" t="s">
        <v>1642</v>
      </c>
      <c r="J68" s="3" t="s">
        <v>1642</v>
      </c>
      <c r="K68" s="3" t="s">
        <v>1642</v>
      </c>
      <c r="L68" s="3" t="s">
        <v>1642</v>
      </c>
      <c r="M68" s="3" t="s">
        <v>1642</v>
      </c>
      <c r="N68" s="3" t="s">
        <v>1642</v>
      </c>
      <c r="O68" s="3" t="s">
        <v>110</v>
      </c>
      <c r="P68" s="3" t="s">
        <v>1643</v>
      </c>
      <c r="Q68" s="3" t="s">
        <v>1643</v>
      </c>
      <c r="R68" s="20" t="s">
        <v>110</v>
      </c>
      <c r="S68" s="127">
        <v>8</v>
      </c>
      <c r="T68" s="124"/>
      <c r="U68" s="3"/>
      <c r="V68" s="3" t="s">
        <v>20</v>
      </c>
      <c r="W68" s="3" t="s">
        <v>110</v>
      </c>
      <c r="X68" s="3" t="s">
        <v>41</v>
      </c>
      <c r="Y68" s="3" t="s">
        <v>106</v>
      </c>
      <c r="Z68" s="3" t="s">
        <v>10</v>
      </c>
      <c r="AA68" s="405">
        <v>444</v>
      </c>
      <c r="AB68" s="3" t="s">
        <v>25</v>
      </c>
      <c r="AC68" s="3" t="s">
        <v>110</v>
      </c>
      <c r="AD68" s="3" t="s">
        <v>1643</v>
      </c>
      <c r="AE68" s="13" t="s">
        <v>1643</v>
      </c>
      <c r="AF68" s="20" t="s">
        <v>1643</v>
      </c>
      <c r="AG68" s="18" t="s">
        <v>1643</v>
      </c>
      <c r="AH68" s="13"/>
      <c r="AI68" s="31"/>
      <c r="AJ68" s="13" t="s">
        <v>1643</v>
      </c>
      <c r="AK68" s="3" t="s">
        <v>1643</v>
      </c>
      <c r="AL68" s="3" t="s">
        <v>1643</v>
      </c>
      <c r="AM68" s="3" t="s">
        <v>1643</v>
      </c>
      <c r="AN68" s="3" t="s">
        <v>1643</v>
      </c>
      <c r="AO68" s="3" t="s">
        <v>1643</v>
      </c>
      <c r="AP68" s="3" t="s">
        <v>1643</v>
      </c>
      <c r="AQ68" s="3" t="s">
        <v>1643</v>
      </c>
      <c r="AR68" s="3" t="s">
        <v>1643</v>
      </c>
      <c r="AS68" s="3" t="s">
        <v>1643</v>
      </c>
      <c r="AT68" s="3" t="s">
        <v>1643</v>
      </c>
      <c r="AU68" s="3" t="s">
        <v>1643</v>
      </c>
      <c r="AV68" s="3" t="s">
        <v>1643</v>
      </c>
      <c r="AW68" s="3" t="s">
        <v>1643</v>
      </c>
      <c r="AX68" s="3" t="s">
        <v>1643</v>
      </c>
      <c r="AY68" s="3" t="s">
        <v>1643</v>
      </c>
      <c r="AZ68" s="3" t="s">
        <v>1643</v>
      </c>
      <c r="BA68" s="3" t="s">
        <v>1643</v>
      </c>
      <c r="BB68" s="3" t="s">
        <v>1643</v>
      </c>
      <c r="BC68" s="3" t="s">
        <v>1643</v>
      </c>
      <c r="BD68" s="3" t="s">
        <v>1643</v>
      </c>
      <c r="BE68" s="3" t="s">
        <v>1643</v>
      </c>
      <c r="BF68" s="3" t="s">
        <v>1643</v>
      </c>
      <c r="BG68" s="3" t="s">
        <v>1643</v>
      </c>
      <c r="BH68" s="3" t="s">
        <v>1643</v>
      </c>
      <c r="BI68" s="3" t="s">
        <v>1643</v>
      </c>
      <c r="BJ68" s="3" t="s">
        <v>1643</v>
      </c>
      <c r="BK68" s="3" t="s">
        <v>1643</v>
      </c>
      <c r="BL68" s="3" t="s">
        <v>1643</v>
      </c>
      <c r="BM68" s="3" t="s">
        <v>1643</v>
      </c>
      <c r="BN68" s="3" t="s">
        <v>1643</v>
      </c>
      <c r="BO68" s="3" t="s">
        <v>1643</v>
      </c>
      <c r="BP68" s="3" t="s">
        <v>1643</v>
      </c>
      <c r="BQ68" s="3" t="s">
        <v>1643</v>
      </c>
      <c r="BR68" s="3" t="s">
        <v>1643</v>
      </c>
      <c r="BS68" s="3" t="s">
        <v>1643</v>
      </c>
      <c r="BT68" s="3" t="s">
        <v>1643</v>
      </c>
      <c r="BU68" s="3" t="s">
        <v>1643</v>
      </c>
      <c r="BV68" s="3" t="s">
        <v>1643</v>
      </c>
      <c r="BW68" s="3" t="s">
        <v>1643</v>
      </c>
      <c r="BX68" s="3" t="s">
        <v>1643</v>
      </c>
      <c r="BY68" s="3" t="s">
        <v>1643</v>
      </c>
      <c r="BZ68" s="20" t="s">
        <v>1643</v>
      </c>
      <c r="CA68" s="8" t="s">
        <v>128</v>
      </c>
      <c r="CB68" s="3" t="s">
        <v>130</v>
      </c>
      <c r="CC68" s="3" t="s">
        <v>129</v>
      </c>
      <c r="CD68" s="3" t="s">
        <v>130</v>
      </c>
      <c r="CE68" s="3" t="s">
        <v>131</v>
      </c>
      <c r="CF68" s="3" t="s">
        <v>129</v>
      </c>
      <c r="CG68" s="3" t="s">
        <v>130</v>
      </c>
      <c r="CH68" s="3" t="s">
        <v>129</v>
      </c>
      <c r="CI68" s="3" t="s">
        <v>129</v>
      </c>
      <c r="CJ68" s="3" t="s">
        <v>129</v>
      </c>
      <c r="CK68" s="3" t="s">
        <v>131</v>
      </c>
      <c r="CL68" s="3" t="s">
        <v>131</v>
      </c>
      <c r="CM68" s="3" t="s">
        <v>131</v>
      </c>
      <c r="CN68" s="3" t="s">
        <v>131</v>
      </c>
      <c r="CO68" s="3" t="s">
        <v>129</v>
      </c>
      <c r="CP68" s="5" t="s">
        <v>1643</v>
      </c>
      <c r="CQ68" s="13" t="s">
        <v>196</v>
      </c>
      <c r="CR68" s="3" t="s">
        <v>198</v>
      </c>
      <c r="CS68" s="3" t="s">
        <v>200</v>
      </c>
      <c r="CT68" s="3" t="s">
        <v>201</v>
      </c>
      <c r="CU68" s="3" t="s">
        <v>1643</v>
      </c>
      <c r="CV68" s="3" t="s">
        <v>207</v>
      </c>
      <c r="CW68" s="3" t="s">
        <v>1643</v>
      </c>
      <c r="CX68" s="5" t="s">
        <v>1643</v>
      </c>
      <c r="CY68" s="13" t="s">
        <v>231</v>
      </c>
      <c r="CZ68" s="3" t="s">
        <v>232</v>
      </c>
      <c r="DA68" s="3" t="s">
        <v>233</v>
      </c>
      <c r="DB68" s="3" t="s">
        <v>234</v>
      </c>
      <c r="DC68" s="3" t="s">
        <v>235</v>
      </c>
      <c r="DD68" s="3" t="s">
        <v>1643</v>
      </c>
      <c r="DE68" s="3" t="s">
        <v>1643</v>
      </c>
      <c r="DF68" s="5" t="s">
        <v>1643</v>
      </c>
      <c r="DG68" s="13" t="s">
        <v>132</v>
      </c>
      <c r="DH68" s="3" t="s">
        <v>131</v>
      </c>
      <c r="DI68" s="3" t="s">
        <v>131</v>
      </c>
      <c r="DJ68" s="5" t="s">
        <v>128</v>
      </c>
      <c r="DK68" s="13" t="s">
        <v>132</v>
      </c>
      <c r="DL68" s="3" t="s">
        <v>132</v>
      </c>
      <c r="DM68" s="3" t="s">
        <v>132</v>
      </c>
      <c r="DN68" s="5" t="s">
        <v>132</v>
      </c>
      <c r="DO68" s="13" t="s">
        <v>131</v>
      </c>
      <c r="DP68" s="5" t="s">
        <v>131</v>
      </c>
      <c r="DQ68" s="13" t="s">
        <v>132</v>
      </c>
      <c r="DR68" s="3" t="s">
        <v>132</v>
      </c>
      <c r="DS68" s="3" t="s">
        <v>132</v>
      </c>
      <c r="DT68" s="5" t="s">
        <v>132</v>
      </c>
      <c r="DU68" s="13" t="s">
        <v>129</v>
      </c>
      <c r="DV68" s="3" t="s">
        <v>131</v>
      </c>
      <c r="DW68" s="3" t="s">
        <v>132</v>
      </c>
      <c r="DX68" s="3" t="s">
        <v>132</v>
      </c>
      <c r="DY68" s="5" t="s">
        <v>129</v>
      </c>
      <c r="DZ68" s="13" t="s">
        <v>132</v>
      </c>
      <c r="EA68" s="3" t="s">
        <v>132</v>
      </c>
      <c r="EB68" s="3" t="s">
        <v>132</v>
      </c>
      <c r="EC68" s="3" t="s">
        <v>131</v>
      </c>
      <c r="ED68" s="3" t="s">
        <v>132</v>
      </c>
      <c r="EE68" s="3" t="s">
        <v>132</v>
      </c>
      <c r="EF68" s="5" t="s">
        <v>132</v>
      </c>
      <c r="EG68" s="13" t="s">
        <v>129</v>
      </c>
      <c r="EH68" s="3" t="s">
        <v>131</v>
      </c>
      <c r="EI68" s="3" t="s">
        <v>129</v>
      </c>
      <c r="EJ68" s="3" t="s">
        <v>129</v>
      </c>
      <c r="EK68" s="3" t="s">
        <v>129</v>
      </c>
      <c r="EL68" s="20" t="s">
        <v>129</v>
      </c>
      <c r="EM68" s="13" t="s">
        <v>132</v>
      </c>
      <c r="EN68" s="3" t="s">
        <v>132</v>
      </c>
      <c r="EO68" s="3" t="s">
        <v>132</v>
      </c>
      <c r="EP68" s="3" t="s">
        <v>132</v>
      </c>
      <c r="EQ68" s="3" t="s">
        <v>132</v>
      </c>
      <c r="ER68" s="3" t="s">
        <v>132</v>
      </c>
      <c r="ES68" s="3" t="s">
        <v>132</v>
      </c>
      <c r="ET68" s="3" t="s">
        <v>132</v>
      </c>
      <c r="EU68" s="3" t="s">
        <v>132</v>
      </c>
      <c r="EV68" s="3" t="s">
        <v>132</v>
      </c>
      <c r="EW68" s="3" t="s">
        <v>132</v>
      </c>
      <c r="EX68" s="3" t="s">
        <v>132</v>
      </c>
      <c r="EY68" s="3" t="s">
        <v>129</v>
      </c>
      <c r="EZ68" s="5" t="s">
        <v>131</v>
      </c>
      <c r="FA68" s="8" t="s">
        <v>132</v>
      </c>
      <c r="FB68" s="3" t="s">
        <v>132</v>
      </c>
      <c r="FC68" s="3" t="s">
        <v>132</v>
      </c>
      <c r="FD68" s="3" t="s">
        <v>132</v>
      </c>
      <c r="FE68" s="3" t="s">
        <v>132</v>
      </c>
      <c r="FF68" s="3" t="s">
        <v>132</v>
      </c>
      <c r="FG68" s="3" t="s">
        <v>132</v>
      </c>
      <c r="FH68" s="3" t="s">
        <v>132</v>
      </c>
      <c r="FI68" s="5" t="s">
        <v>132</v>
      </c>
      <c r="FJ68" s="8" t="s">
        <v>132</v>
      </c>
      <c r="FK68" s="3" t="s">
        <v>132</v>
      </c>
      <c r="FL68" s="3" t="s">
        <v>132</v>
      </c>
      <c r="FM68" s="5" t="s">
        <v>132</v>
      </c>
      <c r="FN68" s="8" t="s">
        <v>129</v>
      </c>
      <c r="FO68" s="3" t="s">
        <v>129</v>
      </c>
      <c r="FP68" s="3" t="s">
        <v>129</v>
      </c>
      <c r="FQ68" s="5" t="s">
        <v>132</v>
      </c>
      <c r="FR68" s="16" t="s">
        <v>1643</v>
      </c>
      <c r="FS68" s="13" t="s">
        <v>353</v>
      </c>
      <c r="FT68" s="3" t="s">
        <v>354</v>
      </c>
      <c r="FU68" s="3" t="s">
        <v>355</v>
      </c>
      <c r="FV68" s="3" t="s">
        <v>356</v>
      </c>
      <c r="FW68" s="20" t="s">
        <v>1643</v>
      </c>
      <c r="FX68" s="13" t="s">
        <v>110</v>
      </c>
      <c r="FY68" s="3" t="s">
        <v>111</v>
      </c>
      <c r="FZ68" s="3" t="s">
        <v>110</v>
      </c>
      <c r="GA68" s="3" t="s">
        <v>1795</v>
      </c>
      <c r="GB68" s="3" t="s">
        <v>110</v>
      </c>
      <c r="GC68" s="3" t="s">
        <v>110</v>
      </c>
      <c r="GD68" s="3" t="s">
        <v>110</v>
      </c>
      <c r="GE68" s="3" t="s">
        <v>110</v>
      </c>
      <c r="GF68" s="3" t="s">
        <v>110</v>
      </c>
      <c r="GG68" s="3" t="s">
        <v>110</v>
      </c>
      <c r="GH68" s="20" t="s">
        <v>1643</v>
      </c>
      <c r="GI68" s="18" t="s">
        <v>110</v>
      </c>
      <c r="GJ68" s="8" t="s">
        <v>1643</v>
      </c>
      <c r="GK68" s="3" t="s">
        <v>1643</v>
      </c>
      <c r="GL68" s="3" t="s">
        <v>1643</v>
      </c>
      <c r="GM68" s="3" t="s">
        <v>489</v>
      </c>
      <c r="GN68" s="3" t="s">
        <v>1643</v>
      </c>
      <c r="GO68" s="3" t="s">
        <v>495</v>
      </c>
      <c r="GP68" s="3" t="s">
        <v>496</v>
      </c>
      <c r="GQ68" s="3" t="s">
        <v>497</v>
      </c>
      <c r="GR68" s="3" t="s">
        <v>498</v>
      </c>
      <c r="GS68" s="20" t="s">
        <v>1643</v>
      </c>
      <c r="GT68" s="13" t="s">
        <v>1643</v>
      </c>
      <c r="GU68" s="3" t="s">
        <v>1643</v>
      </c>
      <c r="GV68" s="3" t="s">
        <v>1643</v>
      </c>
      <c r="GW68" s="3" t="s">
        <v>1643</v>
      </c>
      <c r="GX68" s="3" t="s">
        <v>1643</v>
      </c>
      <c r="GY68" s="3" t="s">
        <v>1643</v>
      </c>
      <c r="GZ68" s="3" t="s">
        <v>1643</v>
      </c>
      <c r="HA68" s="3" t="s">
        <v>1643</v>
      </c>
      <c r="HB68" s="3" t="s">
        <v>1643</v>
      </c>
      <c r="HC68" s="3" t="s">
        <v>1643</v>
      </c>
      <c r="HD68" s="3" t="s">
        <v>1643</v>
      </c>
      <c r="HE68" s="3" t="s">
        <v>1643</v>
      </c>
      <c r="HF68" s="3" t="s">
        <v>1643</v>
      </c>
      <c r="HG68" s="3" t="s">
        <v>1643</v>
      </c>
      <c r="HH68" s="3" t="s">
        <v>1643</v>
      </c>
      <c r="HI68" s="5" t="s">
        <v>1643</v>
      </c>
      <c r="HJ68" s="13" t="s">
        <v>1643</v>
      </c>
      <c r="HK68" s="3" t="s">
        <v>1643</v>
      </c>
      <c r="HL68" s="3" t="s">
        <v>1643</v>
      </c>
      <c r="HM68" s="3" t="s">
        <v>1643</v>
      </c>
      <c r="HN68" s="3" t="s">
        <v>1643</v>
      </c>
      <c r="HO68" s="3" t="s">
        <v>1643</v>
      </c>
      <c r="HP68" s="3" t="s">
        <v>1643</v>
      </c>
      <c r="HQ68" s="5" t="s">
        <v>1643</v>
      </c>
      <c r="HR68" s="13" t="s">
        <v>1643</v>
      </c>
      <c r="HS68" s="3" t="s">
        <v>1643</v>
      </c>
      <c r="HT68" s="3" t="s">
        <v>1643</v>
      </c>
      <c r="HU68" s="3" t="s">
        <v>1643</v>
      </c>
      <c r="HV68" s="3" t="s">
        <v>1643</v>
      </c>
      <c r="HW68" s="3" t="s">
        <v>1643</v>
      </c>
      <c r="HX68" s="3" t="s">
        <v>1643</v>
      </c>
      <c r="HY68" s="3" t="s">
        <v>1643</v>
      </c>
      <c r="HZ68" s="3" t="s">
        <v>1643</v>
      </c>
      <c r="IA68" s="3" t="s">
        <v>1643</v>
      </c>
      <c r="IB68" s="5" t="s">
        <v>1643</v>
      </c>
      <c r="IC68" s="13" t="s">
        <v>1643</v>
      </c>
      <c r="ID68" s="3" t="s">
        <v>1643</v>
      </c>
      <c r="IE68" s="3" t="s">
        <v>1643</v>
      </c>
      <c r="IF68" s="3" t="s">
        <v>1643</v>
      </c>
      <c r="IG68" s="3" t="s">
        <v>1643</v>
      </c>
      <c r="IH68" s="3" t="s">
        <v>1643</v>
      </c>
      <c r="II68" s="3" t="s">
        <v>1643</v>
      </c>
      <c r="IJ68" s="3" t="s">
        <v>1643</v>
      </c>
      <c r="IK68" s="3" t="s">
        <v>1643</v>
      </c>
      <c r="IL68" s="3" t="s">
        <v>1643</v>
      </c>
      <c r="IM68" s="3" t="s">
        <v>1643</v>
      </c>
      <c r="IN68" s="3" t="s">
        <v>1643</v>
      </c>
      <c r="IO68" s="3" t="s">
        <v>1643</v>
      </c>
      <c r="IP68" s="3" t="s">
        <v>1643</v>
      </c>
      <c r="IQ68" s="3" t="s">
        <v>1643</v>
      </c>
      <c r="IR68" s="3" t="s">
        <v>1643</v>
      </c>
      <c r="IS68" s="3" t="s">
        <v>1643</v>
      </c>
      <c r="IT68" s="3" t="s">
        <v>1643</v>
      </c>
      <c r="IU68" s="3" t="s">
        <v>1643</v>
      </c>
      <c r="IV68" s="3" t="s">
        <v>1643</v>
      </c>
      <c r="IW68" s="3" t="s">
        <v>1643</v>
      </c>
      <c r="IX68" s="3" t="s">
        <v>1643</v>
      </c>
      <c r="IY68" s="3" t="s">
        <v>1643</v>
      </c>
      <c r="IZ68" s="3" t="s">
        <v>1643</v>
      </c>
      <c r="JA68" s="3" t="s">
        <v>1643</v>
      </c>
      <c r="JB68" s="3" t="s">
        <v>1643</v>
      </c>
      <c r="JC68" s="3" t="s">
        <v>1643</v>
      </c>
      <c r="JD68" s="3" t="s">
        <v>1643</v>
      </c>
      <c r="JE68" s="3" t="s">
        <v>1643</v>
      </c>
      <c r="JF68" s="3" t="s">
        <v>1643</v>
      </c>
      <c r="JG68" s="3" t="s">
        <v>1643</v>
      </c>
      <c r="JH68" s="3" t="s">
        <v>1643</v>
      </c>
      <c r="JI68" s="3" t="s">
        <v>1643</v>
      </c>
      <c r="JJ68" s="3" t="s">
        <v>1643</v>
      </c>
      <c r="JK68" s="3" t="s">
        <v>1643</v>
      </c>
      <c r="JL68" s="3" t="s">
        <v>1643</v>
      </c>
      <c r="JM68" s="3" t="s">
        <v>1643</v>
      </c>
      <c r="JN68" s="3" t="s">
        <v>1643</v>
      </c>
      <c r="JO68" s="3" t="s">
        <v>1643</v>
      </c>
      <c r="JP68" s="3" t="s">
        <v>1643</v>
      </c>
      <c r="JQ68" s="3" t="s">
        <v>1643</v>
      </c>
      <c r="JR68" s="3" t="s">
        <v>1643</v>
      </c>
      <c r="JS68" s="3" t="s">
        <v>1643</v>
      </c>
      <c r="JT68" s="3" t="s">
        <v>1643</v>
      </c>
      <c r="JU68" s="3" t="s">
        <v>1643</v>
      </c>
      <c r="JV68" s="3" t="s">
        <v>1643</v>
      </c>
      <c r="JW68" s="3" t="s">
        <v>1643</v>
      </c>
      <c r="JX68" s="3" t="s">
        <v>1643</v>
      </c>
      <c r="JY68" s="3" t="s">
        <v>1643</v>
      </c>
      <c r="JZ68" s="3" t="s">
        <v>1643</v>
      </c>
      <c r="KA68" s="3" t="s">
        <v>1643</v>
      </c>
      <c r="KB68" s="3" t="s">
        <v>1643</v>
      </c>
      <c r="KC68" s="3" t="s">
        <v>1643</v>
      </c>
      <c r="KD68" s="3" t="s">
        <v>1643</v>
      </c>
      <c r="KE68" s="3" t="s">
        <v>1643</v>
      </c>
      <c r="KF68" s="3" t="s">
        <v>1643</v>
      </c>
      <c r="KG68" s="3" t="s">
        <v>1643</v>
      </c>
      <c r="KH68" s="3" t="s">
        <v>1643</v>
      </c>
      <c r="KI68" s="3" t="s">
        <v>1643</v>
      </c>
      <c r="KJ68" s="3" t="s">
        <v>1643</v>
      </c>
      <c r="KK68" s="3" t="s">
        <v>1643</v>
      </c>
      <c r="KL68" s="3" t="s">
        <v>1643</v>
      </c>
      <c r="KM68" s="3" t="s">
        <v>1643</v>
      </c>
      <c r="KN68" s="3" t="s">
        <v>1643</v>
      </c>
      <c r="KO68" s="5" t="s">
        <v>1643</v>
      </c>
      <c r="KP68" s="8" t="s">
        <v>1643</v>
      </c>
      <c r="KQ68" s="3" t="s">
        <v>1643</v>
      </c>
      <c r="KR68" s="3" t="s">
        <v>1643</v>
      </c>
      <c r="KS68" s="3" t="s">
        <v>1643</v>
      </c>
      <c r="KT68" s="3" t="s">
        <v>1643</v>
      </c>
      <c r="KU68" s="3" t="s">
        <v>1643</v>
      </c>
      <c r="KV68" s="20" t="s">
        <v>1643</v>
      </c>
      <c r="KW68" s="13" t="s">
        <v>1643</v>
      </c>
      <c r="KX68" s="3" t="s">
        <v>1643</v>
      </c>
      <c r="KY68" s="3" t="s">
        <v>1643</v>
      </c>
      <c r="KZ68" s="3" t="s">
        <v>1643</v>
      </c>
      <c r="LA68" s="3" t="s">
        <v>1643</v>
      </c>
      <c r="LB68" s="3" t="s">
        <v>1643</v>
      </c>
      <c r="LC68" s="3" t="s">
        <v>1643</v>
      </c>
      <c r="LD68" s="3" t="s">
        <v>1643</v>
      </c>
      <c r="LE68" s="3" t="s">
        <v>1643</v>
      </c>
      <c r="LF68" s="3" t="s">
        <v>1643</v>
      </c>
      <c r="LG68" s="3" t="s">
        <v>1643</v>
      </c>
      <c r="LH68" s="3" t="s">
        <v>1643</v>
      </c>
      <c r="LI68" s="3" t="s">
        <v>1643</v>
      </c>
      <c r="LJ68" s="3" t="s">
        <v>1643</v>
      </c>
      <c r="LK68" s="3" t="s">
        <v>1643</v>
      </c>
      <c r="LL68" s="3" t="s">
        <v>1643</v>
      </c>
      <c r="LM68" s="3" t="s">
        <v>1643</v>
      </c>
      <c r="LN68" s="3" t="s">
        <v>1643</v>
      </c>
      <c r="LO68" s="3" t="s">
        <v>1643</v>
      </c>
      <c r="LP68" s="3" t="s">
        <v>1643</v>
      </c>
      <c r="LQ68" s="3" t="s">
        <v>1643</v>
      </c>
      <c r="LR68" s="3" t="s">
        <v>1643</v>
      </c>
      <c r="LS68" s="3" t="s">
        <v>1643</v>
      </c>
      <c r="LT68" s="3" t="s">
        <v>1643</v>
      </c>
      <c r="LU68" s="3" t="s">
        <v>1643</v>
      </c>
      <c r="LV68" s="3" t="s">
        <v>1643</v>
      </c>
      <c r="LW68" s="3" t="s">
        <v>1643</v>
      </c>
      <c r="LX68" s="3" t="s">
        <v>1643</v>
      </c>
      <c r="LY68" s="3" t="s">
        <v>1643</v>
      </c>
      <c r="LZ68" s="3" t="s">
        <v>1643</v>
      </c>
      <c r="MA68" s="3" t="s">
        <v>1643</v>
      </c>
      <c r="MB68" s="3" t="s">
        <v>1643</v>
      </c>
      <c r="MC68" s="3" t="s">
        <v>1643</v>
      </c>
      <c r="MD68" s="3" t="s">
        <v>1643</v>
      </c>
      <c r="ME68" s="3" t="s">
        <v>1643</v>
      </c>
      <c r="MF68" s="20" t="s">
        <v>1643</v>
      </c>
      <c r="MG68" s="13"/>
      <c r="MH68" s="3"/>
      <c r="MI68" s="5"/>
      <c r="MJ68" s="18" t="s">
        <v>1643</v>
      </c>
      <c r="MK68" s="13" t="s">
        <v>1643</v>
      </c>
      <c r="ML68" s="3" t="s">
        <v>1643</v>
      </c>
      <c r="MM68" s="3" t="s">
        <v>1643</v>
      </c>
      <c r="MN68" s="3" t="s">
        <v>1643</v>
      </c>
      <c r="MO68" s="3" t="s">
        <v>1643</v>
      </c>
      <c r="MP68" s="3" t="s">
        <v>1643</v>
      </c>
      <c r="MQ68" s="3" t="s">
        <v>1643</v>
      </c>
      <c r="MR68" s="3" t="s">
        <v>1643</v>
      </c>
      <c r="MS68" s="3" t="s">
        <v>1643</v>
      </c>
      <c r="MT68" s="5" t="s">
        <v>1643</v>
      </c>
      <c r="MU68" s="8" t="s">
        <v>1643</v>
      </c>
      <c r="MV68" s="3" t="s">
        <v>1643</v>
      </c>
      <c r="MW68" s="3" t="s">
        <v>1643</v>
      </c>
      <c r="MX68" s="3" t="s">
        <v>1643</v>
      </c>
      <c r="MY68" s="20" t="s">
        <v>1643</v>
      </c>
      <c r="MZ68" s="13" t="s">
        <v>1643</v>
      </c>
      <c r="NA68" s="5" t="s">
        <v>1643</v>
      </c>
      <c r="NB68" s="13" t="s">
        <v>1643</v>
      </c>
      <c r="NC68" s="5" t="s">
        <v>1643</v>
      </c>
      <c r="ND68" s="13" t="s">
        <v>1643</v>
      </c>
      <c r="NE68" s="3" t="s">
        <v>1643</v>
      </c>
      <c r="NF68" s="3" t="s">
        <v>1643</v>
      </c>
      <c r="NG68" s="3" t="s">
        <v>1643</v>
      </c>
      <c r="NH68" s="3" t="s">
        <v>1643</v>
      </c>
      <c r="NI68" s="5" t="s">
        <v>1643</v>
      </c>
      <c r="NJ68" s="13" t="s">
        <v>1643</v>
      </c>
      <c r="NK68" s="3"/>
      <c r="NL68" s="3" t="s">
        <v>1643</v>
      </c>
      <c r="NM68" s="3" t="s">
        <v>1643</v>
      </c>
      <c r="NN68" s="3" t="s">
        <v>1643</v>
      </c>
      <c r="NO68" s="3" t="s">
        <v>1643</v>
      </c>
      <c r="NP68" s="3" t="s">
        <v>1643</v>
      </c>
      <c r="NQ68" s="5" t="s">
        <v>1643</v>
      </c>
      <c r="NR68" s="8" t="s">
        <v>1643</v>
      </c>
      <c r="NS68" s="8" t="s">
        <v>1643</v>
      </c>
      <c r="NT68" s="3" t="s">
        <v>1643</v>
      </c>
      <c r="NU68" s="3" t="s">
        <v>1643</v>
      </c>
      <c r="NV68" s="3" t="s">
        <v>1643</v>
      </c>
      <c r="NW68" s="3" t="s">
        <v>1643</v>
      </c>
      <c r="NX68" s="5" t="s">
        <v>1643</v>
      </c>
      <c r="NY68" s="13" t="s">
        <v>1643</v>
      </c>
      <c r="NZ68" s="8" t="s">
        <v>1643</v>
      </c>
      <c r="OA68" s="3" t="s">
        <v>1643</v>
      </c>
      <c r="OB68" s="3" t="s">
        <v>1643</v>
      </c>
      <c r="OC68" s="3" t="s">
        <v>1643</v>
      </c>
      <c r="OD68" s="3" t="s">
        <v>1643</v>
      </c>
      <c r="OE68" s="5" t="s">
        <v>1643</v>
      </c>
      <c r="OF68" s="13" t="s">
        <v>1643</v>
      </c>
      <c r="OG68" s="8" t="s">
        <v>1643</v>
      </c>
      <c r="OH68" s="3" t="s">
        <v>1643</v>
      </c>
      <c r="OI68" s="3" t="s">
        <v>1643</v>
      </c>
      <c r="OJ68" s="3" t="s">
        <v>1643</v>
      </c>
      <c r="OK68" s="3" t="s">
        <v>1643</v>
      </c>
      <c r="OL68" s="20" t="s">
        <v>1643</v>
      </c>
      <c r="OM68" s="13" t="s">
        <v>1643</v>
      </c>
      <c r="ON68" s="3" t="s">
        <v>1643</v>
      </c>
      <c r="OO68" s="3" t="s">
        <v>1643</v>
      </c>
      <c r="OP68" s="3" t="s">
        <v>1643</v>
      </c>
      <c r="OQ68" s="3" t="s">
        <v>1643</v>
      </c>
      <c r="OR68" s="3" t="s">
        <v>1643</v>
      </c>
      <c r="OS68" s="3" t="s">
        <v>1643</v>
      </c>
      <c r="OT68" s="3" t="s">
        <v>1643</v>
      </c>
      <c r="OU68" s="20" t="s">
        <v>1643</v>
      </c>
      <c r="OV68" s="13" t="s">
        <v>1643</v>
      </c>
      <c r="OW68" s="3"/>
      <c r="OX68" s="3" t="s">
        <v>1643</v>
      </c>
      <c r="OY68" s="3" t="s">
        <v>1643</v>
      </c>
      <c r="OZ68" s="3" t="s">
        <v>1643</v>
      </c>
      <c r="PA68" s="5" t="s">
        <v>1643</v>
      </c>
      <c r="PB68" s="8" t="s">
        <v>1643</v>
      </c>
      <c r="PC68" s="8" t="s">
        <v>1643</v>
      </c>
      <c r="PD68" s="3" t="s">
        <v>1643</v>
      </c>
      <c r="PE68" s="3" t="s">
        <v>1643</v>
      </c>
      <c r="PF68" s="5" t="s">
        <v>1643</v>
      </c>
      <c r="PG68" s="13" t="s">
        <v>1643</v>
      </c>
      <c r="PH68" s="3" t="s">
        <v>1643</v>
      </c>
      <c r="PI68" s="3" t="s">
        <v>1643</v>
      </c>
      <c r="PJ68" s="3" t="s">
        <v>1643</v>
      </c>
      <c r="PK68" s="3" t="s">
        <v>1643</v>
      </c>
      <c r="PL68" s="3" t="s">
        <v>1643</v>
      </c>
      <c r="PM68" s="3" t="s">
        <v>1643</v>
      </c>
      <c r="PN68" s="3" t="s">
        <v>1643</v>
      </c>
      <c r="PO68" s="20" t="s">
        <v>1643</v>
      </c>
      <c r="PP68" s="13" t="s">
        <v>1643</v>
      </c>
      <c r="PQ68" s="3" t="s">
        <v>1643</v>
      </c>
      <c r="PR68" s="3" t="s">
        <v>1643</v>
      </c>
      <c r="PS68" s="3" t="s">
        <v>1643</v>
      </c>
      <c r="PT68" s="3" t="s">
        <v>1643</v>
      </c>
      <c r="PU68" s="5" t="s">
        <v>1643</v>
      </c>
      <c r="PV68" s="13" t="s">
        <v>1643</v>
      </c>
      <c r="PW68" s="3" t="s">
        <v>1643</v>
      </c>
      <c r="PX68" s="3" t="s">
        <v>1643</v>
      </c>
      <c r="PY68" s="3" t="s">
        <v>1643</v>
      </c>
      <c r="PZ68" s="5" t="s">
        <v>1643</v>
      </c>
      <c r="QA68" s="13" t="s">
        <v>1643</v>
      </c>
      <c r="QB68" s="3" t="s">
        <v>1643</v>
      </c>
      <c r="QC68" s="3" t="s">
        <v>1643</v>
      </c>
      <c r="QD68" s="3" t="s">
        <v>1643</v>
      </c>
      <c r="QE68" s="3" t="s">
        <v>1643</v>
      </c>
      <c r="QF68" s="3" t="s">
        <v>1643</v>
      </c>
      <c r="QG68" s="3" t="s">
        <v>1643</v>
      </c>
      <c r="QH68" s="3" t="s">
        <v>1643</v>
      </c>
      <c r="QI68" s="5" t="s">
        <v>1643</v>
      </c>
      <c r="QJ68" s="13" t="s">
        <v>1643</v>
      </c>
      <c r="QK68" s="3" t="s">
        <v>1643</v>
      </c>
      <c r="QL68" s="3" t="s">
        <v>1643</v>
      </c>
      <c r="QM68" s="3" t="s">
        <v>1643</v>
      </c>
      <c r="QN68" s="3" t="s">
        <v>1643</v>
      </c>
      <c r="QO68" s="3" t="s">
        <v>1643</v>
      </c>
      <c r="QP68" s="20" t="s">
        <v>1643</v>
      </c>
      <c r="QQ68" s="13" t="s">
        <v>1643</v>
      </c>
      <c r="QR68" s="3" t="s">
        <v>1643</v>
      </c>
      <c r="QS68" s="3" t="s">
        <v>1643</v>
      </c>
      <c r="QT68" s="3" t="s">
        <v>1643</v>
      </c>
      <c r="QU68" s="20" t="s">
        <v>1643</v>
      </c>
      <c r="QV68" s="16" t="s">
        <v>1643</v>
      </c>
      <c r="QW68" s="13" t="s">
        <v>1643</v>
      </c>
      <c r="QX68" s="3" t="s">
        <v>1643</v>
      </c>
      <c r="QY68" s="3" t="s">
        <v>1643</v>
      </c>
      <c r="QZ68" s="3" t="s">
        <v>1643</v>
      </c>
      <c r="RA68" s="3" t="s">
        <v>1643</v>
      </c>
      <c r="RB68" s="3" t="s">
        <v>1643</v>
      </c>
      <c r="RC68" s="3" t="s">
        <v>1643</v>
      </c>
      <c r="RD68" s="3" t="s">
        <v>1643</v>
      </c>
      <c r="RE68" s="3" t="s">
        <v>1643</v>
      </c>
      <c r="RF68" s="3" t="s">
        <v>1643</v>
      </c>
      <c r="RG68" s="3" t="s">
        <v>1643</v>
      </c>
      <c r="RH68" s="3" t="s">
        <v>1643</v>
      </c>
      <c r="RI68" s="3" t="s">
        <v>1643</v>
      </c>
      <c r="RJ68" s="3" t="s">
        <v>1643</v>
      </c>
      <c r="RK68" s="3" t="s">
        <v>1643</v>
      </c>
      <c r="RL68" s="3" t="s">
        <v>1643</v>
      </c>
      <c r="RM68" s="3" t="s">
        <v>1643</v>
      </c>
      <c r="RN68" s="3" t="s">
        <v>1643</v>
      </c>
      <c r="RO68" s="3" t="s">
        <v>1643</v>
      </c>
      <c r="RP68" s="3" t="s">
        <v>1643</v>
      </c>
      <c r="RQ68" s="3" t="s">
        <v>1643</v>
      </c>
      <c r="RR68" s="3" t="s">
        <v>1643</v>
      </c>
      <c r="RS68" s="3" t="s">
        <v>1643</v>
      </c>
      <c r="RT68" s="3" t="s">
        <v>1643</v>
      </c>
      <c r="RU68" s="3" t="s">
        <v>1643</v>
      </c>
      <c r="RV68" s="3" t="s">
        <v>1643</v>
      </c>
      <c r="RW68" s="3" t="s">
        <v>1643</v>
      </c>
      <c r="RX68" s="3" t="s">
        <v>1643</v>
      </c>
      <c r="RY68" s="3" t="s">
        <v>1643</v>
      </c>
      <c r="RZ68" s="3" t="s">
        <v>1643</v>
      </c>
      <c r="SA68" s="3" t="s">
        <v>1643</v>
      </c>
      <c r="SB68" s="3" t="s">
        <v>1643</v>
      </c>
      <c r="SC68" s="3" t="s">
        <v>1643</v>
      </c>
      <c r="SD68" s="3" t="s">
        <v>1643</v>
      </c>
      <c r="SE68" s="3" t="s">
        <v>1643</v>
      </c>
      <c r="SF68" s="3" t="s">
        <v>1643</v>
      </c>
      <c r="SG68" s="3" t="s">
        <v>1643</v>
      </c>
      <c r="SH68" s="3" t="s">
        <v>1643</v>
      </c>
      <c r="SI68" s="3" t="s">
        <v>1643</v>
      </c>
      <c r="SJ68" s="3" t="s">
        <v>1643</v>
      </c>
      <c r="SK68" s="3" t="s">
        <v>1643</v>
      </c>
      <c r="SL68" s="3" t="s">
        <v>1643</v>
      </c>
      <c r="SM68" s="3" t="s">
        <v>1643</v>
      </c>
      <c r="SN68" s="3" t="s">
        <v>1643</v>
      </c>
      <c r="SO68" s="3" t="s">
        <v>1643</v>
      </c>
      <c r="SP68" s="20" t="s">
        <v>1643</v>
      </c>
      <c r="SQ68" s="13" t="s">
        <v>1643</v>
      </c>
      <c r="SR68" s="3" t="s">
        <v>1643</v>
      </c>
      <c r="SS68" s="3" t="s">
        <v>1643</v>
      </c>
      <c r="ST68" s="3" t="s">
        <v>1643</v>
      </c>
      <c r="SU68" s="3" t="s">
        <v>1643</v>
      </c>
      <c r="SV68" s="3" t="s">
        <v>1643</v>
      </c>
      <c r="SW68" s="3" t="s">
        <v>1643</v>
      </c>
      <c r="SX68" s="20" t="s">
        <v>1643</v>
      </c>
      <c r="SY68" s="13" t="s">
        <v>1643</v>
      </c>
      <c r="SZ68" s="3" t="s">
        <v>1643</v>
      </c>
      <c r="TA68" s="3" t="s">
        <v>1643</v>
      </c>
      <c r="TB68" s="3" t="s">
        <v>1643</v>
      </c>
      <c r="TC68" s="3" t="s">
        <v>1643</v>
      </c>
      <c r="TD68" s="3" t="s">
        <v>1643</v>
      </c>
      <c r="TE68" s="20" t="s">
        <v>1643</v>
      </c>
      <c r="TF68" s="13" t="s">
        <v>1643</v>
      </c>
      <c r="TG68" s="3" t="s">
        <v>1643</v>
      </c>
      <c r="TH68" s="3" t="s">
        <v>1643</v>
      </c>
      <c r="TI68" s="3" t="s">
        <v>1643</v>
      </c>
      <c r="TJ68" s="3" t="s">
        <v>1643</v>
      </c>
      <c r="TK68" s="3" t="s">
        <v>1643</v>
      </c>
      <c r="TL68" s="3" t="s">
        <v>1643</v>
      </c>
      <c r="TM68" s="3" t="s">
        <v>1643</v>
      </c>
      <c r="TN68" s="3" t="s">
        <v>1643</v>
      </c>
      <c r="TO68" s="3" t="s">
        <v>1643</v>
      </c>
      <c r="TP68" s="3" t="s">
        <v>1643</v>
      </c>
      <c r="TQ68" s="20" t="s">
        <v>1643</v>
      </c>
      <c r="TR68" s="13" t="s">
        <v>111</v>
      </c>
      <c r="TS68" s="3" t="s">
        <v>1796</v>
      </c>
      <c r="TT68" s="5" t="s">
        <v>1643</v>
      </c>
      <c r="TU68" s="13" t="s">
        <v>1643</v>
      </c>
      <c r="TV68" s="3" t="s">
        <v>1643</v>
      </c>
      <c r="TW68" s="3" t="s">
        <v>1643</v>
      </c>
      <c r="TX68" s="3" t="s">
        <v>1643</v>
      </c>
      <c r="TY68" s="3" t="s">
        <v>1643</v>
      </c>
      <c r="TZ68" s="3" t="s">
        <v>1643</v>
      </c>
      <c r="UA68" s="3" t="s">
        <v>1643</v>
      </c>
      <c r="UB68" s="3" t="s">
        <v>1643</v>
      </c>
      <c r="UC68" s="3" t="s">
        <v>1643</v>
      </c>
      <c r="UD68" s="3" t="s">
        <v>1643</v>
      </c>
      <c r="UE68" s="3" t="s">
        <v>1643</v>
      </c>
      <c r="UF68" s="3" t="s">
        <v>1643</v>
      </c>
      <c r="UG68" s="3" t="s">
        <v>1643</v>
      </c>
      <c r="UH68" s="3" t="s">
        <v>1643</v>
      </c>
      <c r="UI68" s="3" t="s">
        <v>1643</v>
      </c>
      <c r="UJ68" s="5" t="s">
        <v>1643</v>
      </c>
      <c r="UK68" s="13" t="s">
        <v>1643</v>
      </c>
      <c r="UL68" s="3" t="s">
        <v>1643</v>
      </c>
      <c r="UM68" s="3" t="s">
        <v>1643</v>
      </c>
      <c r="UN68" s="3" t="s">
        <v>1643</v>
      </c>
      <c r="UO68" s="3" t="s">
        <v>1643</v>
      </c>
      <c r="UP68" s="3" t="s">
        <v>1643</v>
      </c>
      <c r="UQ68" s="3" t="s">
        <v>1643</v>
      </c>
      <c r="UR68" s="5" t="s">
        <v>1643</v>
      </c>
      <c r="US68" s="13" t="s">
        <v>1643</v>
      </c>
      <c r="UT68" s="3" t="s">
        <v>1643</v>
      </c>
      <c r="UU68" s="3" t="s">
        <v>1643</v>
      </c>
      <c r="UV68" s="3" t="s">
        <v>1643</v>
      </c>
      <c r="UW68" s="3" t="s">
        <v>1643</v>
      </c>
      <c r="UX68" s="3" t="s">
        <v>1643</v>
      </c>
      <c r="UY68" s="3" t="s">
        <v>1643</v>
      </c>
      <c r="UZ68" s="5" t="s">
        <v>1643</v>
      </c>
      <c r="VA68" s="13" t="s">
        <v>1643</v>
      </c>
      <c r="VB68" s="3" t="s">
        <v>1643</v>
      </c>
      <c r="VC68" s="3" t="s">
        <v>1643</v>
      </c>
      <c r="VD68" s="3" t="s">
        <v>1643</v>
      </c>
      <c r="VE68" s="3" t="s">
        <v>1643</v>
      </c>
      <c r="VF68" s="3" t="s">
        <v>1643</v>
      </c>
      <c r="VG68" s="3" t="s">
        <v>1643</v>
      </c>
      <c r="VH68" s="3" t="s">
        <v>1643</v>
      </c>
      <c r="VI68" s="3" t="s">
        <v>1643</v>
      </c>
      <c r="VJ68" s="3" t="s">
        <v>1643</v>
      </c>
      <c r="VK68" s="3" t="s">
        <v>1643</v>
      </c>
      <c r="VL68" s="3" t="s">
        <v>1643</v>
      </c>
      <c r="VM68" s="3" t="s">
        <v>1643</v>
      </c>
      <c r="VN68" s="3" t="s">
        <v>1643</v>
      </c>
      <c r="VO68" s="3" t="s">
        <v>1643</v>
      </c>
      <c r="VP68" s="3" t="s">
        <v>1643</v>
      </c>
      <c r="VQ68" s="3" t="s">
        <v>1643</v>
      </c>
      <c r="VR68" s="3" t="s">
        <v>1643</v>
      </c>
      <c r="VS68" s="3" t="s">
        <v>1643</v>
      </c>
      <c r="VT68" s="3" t="s">
        <v>1643</v>
      </c>
      <c r="VU68" s="3" t="s">
        <v>1643</v>
      </c>
      <c r="VV68" s="3" t="s">
        <v>1643</v>
      </c>
      <c r="VW68" s="3" t="s">
        <v>1643</v>
      </c>
      <c r="VX68" s="3" t="s">
        <v>1643</v>
      </c>
      <c r="VY68" s="3" t="s">
        <v>1643</v>
      </c>
      <c r="VZ68" s="3" t="s">
        <v>1643</v>
      </c>
      <c r="WA68" s="3" t="s">
        <v>1643</v>
      </c>
      <c r="WB68" s="3" t="s">
        <v>1643</v>
      </c>
      <c r="WC68" s="3" t="s">
        <v>1643</v>
      </c>
      <c r="WD68" s="3" t="s">
        <v>1643</v>
      </c>
      <c r="WE68" s="3" t="s">
        <v>1643</v>
      </c>
      <c r="WF68" s="3" t="s">
        <v>1643</v>
      </c>
      <c r="WG68" s="3" t="s">
        <v>1643</v>
      </c>
      <c r="WH68" s="3" t="s">
        <v>1643</v>
      </c>
      <c r="WI68" s="3" t="s">
        <v>1643</v>
      </c>
      <c r="WJ68" s="3" t="s">
        <v>1643</v>
      </c>
      <c r="WK68" s="3" t="s">
        <v>1643</v>
      </c>
      <c r="WL68" s="3" t="s">
        <v>1643</v>
      </c>
      <c r="WM68" s="3" t="s">
        <v>1643</v>
      </c>
      <c r="WN68" s="3" t="s">
        <v>1643</v>
      </c>
      <c r="WO68" s="3" t="s">
        <v>1643</v>
      </c>
      <c r="WP68" s="3" t="s">
        <v>1643</v>
      </c>
      <c r="WQ68" s="3" t="s">
        <v>1643</v>
      </c>
      <c r="WR68" s="3" t="s">
        <v>1643</v>
      </c>
      <c r="WS68" s="3" t="s">
        <v>1643</v>
      </c>
      <c r="WT68" s="3" t="s">
        <v>1643</v>
      </c>
      <c r="WU68" s="3" t="s">
        <v>1643</v>
      </c>
      <c r="WV68" s="3" t="s">
        <v>1643</v>
      </c>
      <c r="WW68" s="3" t="s">
        <v>1643</v>
      </c>
      <c r="WX68" s="3" t="s">
        <v>1643</v>
      </c>
      <c r="WY68" s="3" t="s">
        <v>1643</v>
      </c>
      <c r="WZ68" s="3" t="s">
        <v>1643</v>
      </c>
      <c r="XA68" s="3" t="s">
        <v>1643</v>
      </c>
      <c r="XB68" s="3" t="s">
        <v>1643</v>
      </c>
      <c r="XC68" s="3" t="s">
        <v>1643</v>
      </c>
      <c r="XD68" s="3" t="s">
        <v>1643</v>
      </c>
      <c r="XE68" s="3" t="s">
        <v>1643</v>
      </c>
      <c r="XF68" s="3" t="s">
        <v>1643</v>
      </c>
      <c r="XG68" s="3" t="s">
        <v>1643</v>
      </c>
      <c r="XH68" s="3" t="s">
        <v>1643</v>
      </c>
      <c r="XI68" s="3" t="s">
        <v>1643</v>
      </c>
      <c r="XJ68" s="3" t="s">
        <v>1643</v>
      </c>
      <c r="XK68" s="3" t="s">
        <v>1643</v>
      </c>
      <c r="XL68" s="3" t="s">
        <v>1643</v>
      </c>
      <c r="XM68" s="5" t="s">
        <v>1643</v>
      </c>
      <c r="XN68" s="13" t="s">
        <v>1643</v>
      </c>
      <c r="XO68" s="3" t="s">
        <v>1643</v>
      </c>
      <c r="XP68" s="3" t="s">
        <v>1643</v>
      </c>
      <c r="XQ68" s="3" t="s">
        <v>1643</v>
      </c>
      <c r="XR68" s="3" t="s">
        <v>1643</v>
      </c>
      <c r="XS68" s="3" t="s">
        <v>1643</v>
      </c>
      <c r="XT68" s="5" t="s">
        <v>1643</v>
      </c>
      <c r="XU68" s="13" t="s">
        <v>1643</v>
      </c>
      <c r="XV68" s="3" t="s">
        <v>1643</v>
      </c>
      <c r="XW68" s="3" t="s">
        <v>1643</v>
      </c>
      <c r="XX68" s="3" t="s">
        <v>1643</v>
      </c>
      <c r="XY68" s="3" t="s">
        <v>1643</v>
      </c>
      <c r="XZ68" s="3" t="s">
        <v>1643</v>
      </c>
      <c r="YA68" s="3" t="s">
        <v>1643</v>
      </c>
      <c r="YB68" s="3" t="s">
        <v>1643</v>
      </c>
      <c r="YC68" s="3" t="s">
        <v>1643</v>
      </c>
      <c r="YD68" s="3" t="s">
        <v>1643</v>
      </c>
      <c r="YE68" s="3" t="s">
        <v>1643</v>
      </c>
      <c r="YF68" s="3" t="s">
        <v>1643</v>
      </c>
      <c r="YG68" s="3" t="s">
        <v>1643</v>
      </c>
      <c r="YH68" s="3" t="s">
        <v>1643</v>
      </c>
      <c r="YI68" s="3" t="s">
        <v>1643</v>
      </c>
      <c r="YJ68" s="3" t="s">
        <v>1643</v>
      </c>
      <c r="YK68" s="3" t="s">
        <v>1643</v>
      </c>
      <c r="YL68" s="3" t="s">
        <v>1643</v>
      </c>
      <c r="YM68" s="3" t="s">
        <v>1643</v>
      </c>
      <c r="YN68" s="3" t="s">
        <v>1643</v>
      </c>
      <c r="YO68" s="3" t="s">
        <v>1643</v>
      </c>
      <c r="YP68" s="3" t="s">
        <v>1643</v>
      </c>
      <c r="YQ68" s="3" t="s">
        <v>1643</v>
      </c>
      <c r="YR68" s="3" t="s">
        <v>1643</v>
      </c>
      <c r="YS68" s="3" t="s">
        <v>1643</v>
      </c>
      <c r="YT68" s="3" t="s">
        <v>1643</v>
      </c>
      <c r="YU68" s="3" t="s">
        <v>1643</v>
      </c>
      <c r="YV68" s="3" t="s">
        <v>1643</v>
      </c>
      <c r="YW68" s="3" t="s">
        <v>1643</v>
      </c>
      <c r="YX68" s="3" t="s">
        <v>1643</v>
      </c>
      <c r="YY68" s="3" t="s">
        <v>1643</v>
      </c>
      <c r="YZ68" s="3" t="s">
        <v>1643</v>
      </c>
      <c r="ZA68" s="3" t="s">
        <v>1643</v>
      </c>
      <c r="ZB68" s="3" t="s">
        <v>1643</v>
      </c>
      <c r="ZC68" s="3" t="s">
        <v>1643</v>
      </c>
      <c r="ZD68" s="5" t="s">
        <v>1643</v>
      </c>
      <c r="ZE68" s="13"/>
      <c r="ZF68" s="3"/>
      <c r="ZG68" s="5"/>
      <c r="ZH68" s="18" t="s">
        <v>1643</v>
      </c>
      <c r="ZI68" s="13" t="s">
        <v>1643</v>
      </c>
      <c r="ZJ68" s="3" t="s">
        <v>1643</v>
      </c>
      <c r="ZK68" s="3" t="s">
        <v>1643</v>
      </c>
      <c r="ZL68" s="3" t="s">
        <v>1643</v>
      </c>
      <c r="ZM68" s="3" t="s">
        <v>1643</v>
      </c>
      <c r="ZN68" s="3" t="s">
        <v>1643</v>
      </c>
      <c r="ZO68" s="3" t="s">
        <v>1643</v>
      </c>
      <c r="ZP68" s="3" t="s">
        <v>1643</v>
      </c>
      <c r="ZQ68" s="3" t="s">
        <v>1643</v>
      </c>
      <c r="ZR68" s="5" t="s">
        <v>1643</v>
      </c>
      <c r="ZS68" s="13" t="s">
        <v>110</v>
      </c>
      <c r="ZT68" s="3" t="s">
        <v>110</v>
      </c>
      <c r="ZU68" s="3" t="s">
        <v>110</v>
      </c>
      <c r="ZV68" s="3" t="s">
        <v>110</v>
      </c>
      <c r="ZW68" s="3" t="s">
        <v>110</v>
      </c>
      <c r="ZX68" s="3" t="s">
        <v>1643</v>
      </c>
      <c r="ZY68" s="3" t="s">
        <v>1643</v>
      </c>
      <c r="ZZ68" s="3" t="s">
        <v>1643</v>
      </c>
      <c r="AAA68" s="5" t="s">
        <v>1643</v>
      </c>
      <c r="AAB68" s="13" t="s">
        <v>111</v>
      </c>
      <c r="AAC68" s="5" t="s">
        <v>1643</v>
      </c>
      <c r="AAD68" s="13" t="s">
        <v>520</v>
      </c>
      <c r="AAE68" s="3" t="s">
        <v>110</v>
      </c>
      <c r="AAF68" s="3" t="s">
        <v>110</v>
      </c>
      <c r="AAG68" s="3" t="s">
        <v>111</v>
      </c>
      <c r="AAH68" s="3" t="s">
        <v>111</v>
      </c>
      <c r="AAI68" s="3" t="s">
        <v>111</v>
      </c>
      <c r="AAJ68" s="5" t="s">
        <v>110</v>
      </c>
      <c r="AAK68" s="13" t="s">
        <v>111</v>
      </c>
      <c r="AAL68" s="13" t="s">
        <v>1643</v>
      </c>
      <c r="AAM68" s="3" t="s">
        <v>1643</v>
      </c>
      <c r="AAN68" s="3" t="s">
        <v>1643</v>
      </c>
      <c r="AAO68" s="3" t="s">
        <v>1643</v>
      </c>
      <c r="AAP68" s="3" t="s">
        <v>1643</v>
      </c>
      <c r="AAQ68" s="20"/>
      <c r="AAR68" s="5" t="s">
        <v>1643</v>
      </c>
      <c r="AAS68" s="13" t="s">
        <v>1643</v>
      </c>
      <c r="AAT68" s="3" t="s">
        <v>1643</v>
      </c>
      <c r="AAU68" s="3" t="s">
        <v>1643</v>
      </c>
      <c r="AAV68" s="3" t="s">
        <v>1643</v>
      </c>
      <c r="AAW68" s="3" t="s">
        <v>1643</v>
      </c>
      <c r="AAX68" s="3" t="s">
        <v>1643</v>
      </c>
      <c r="AAY68" s="5" t="s">
        <v>1643</v>
      </c>
      <c r="AAZ68" s="13" t="s">
        <v>1643</v>
      </c>
      <c r="ABA68" s="3" t="s">
        <v>1643</v>
      </c>
      <c r="ABB68" s="3" t="s">
        <v>1643</v>
      </c>
      <c r="ABC68" s="3" t="s">
        <v>1643</v>
      </c>
      <c r="ABD68" s="3" t="s">
        <v>1643</v>
      </c>
      <c r="ABE68" s="3" t="s">
        <v>1643</v>
      </c>
      <c r="ABF68" s="5" t="s">
        <v>1643</v>
      </c>
      <c r="ABG68" s="13" t="s">
        <v>1643</v>
      </c>
      <c r="ABH68" s="3" t="s">
        <v>1643</v>
      </c>
      <c r="ABI68" s="3" t="s">
        <v>1643</v>
      </c>
      <c r="ABJ68" s="3" t="s">
        <v>1643</v>
      </c>
      <c r="ABK68" s="3" t="s">
        <v>1643</v>
      </c>
      <c r="ABL68" s="3" t="s">
        <v>1643</v>
      </c>
      <c r="ABM68" s="5" t="s">
        <v>1643</v>
      </c>
      <c r="ABN68" s="13" t="s">
        <v>1643</v>
      </c>
      <c r="ABO68" s="3" t="s">
        <v>1643</v>
      </c>
      <c r="ABP68" s="3" t="s">
        <v>1643</v>
      </c>
      <c r="ABQ68" s="3" t="s">
        <v>1643</v>
      </c>
      <c r="ABR68" s="3" t="s">
        <v>1643</v>
      </c>
      <c r="ABS68" s="3" t="s">
        <v>1643</v>
      </c>
      <c r="ABT68" s="3" t="s">
        <v>1643</v>
      </c>
      <c r="ABU68" s="3" t="s">
        <v>1643</v>
      </c>
      <c r="ABV68" s="5" t="s">
        <v>1643</v>
      </c>
      <c r="ABW68" s="13" t="s">
        <v>110</v>
      </c>
      <c r="ABX68" s="3" t="s">
        <v>546</v>
      </c>
      <c r="ABY68" s="3" t="s">
        <v>1643</v>
      </c>
      <c r="ABZ68" s="3" t="s">
        <v>1643</v>
      </c>
      <c r="ACA68" s="3" t="s">
        <v>1643</v>
      </c>
      <c r="ACB68" s="5" t="s">
        <v>1643</v>
      </c>
      <c r="ACC68" s="13" t="s">
        <v>1643</v>
      </c>
      <c r="ACD68" s="3" t="s">
        <v>1643</v>
      </c>
      <c r="ACE68" s="3" t="s">
        <v>1643</v>
      </c>
      <c r="ACF68" s="3" t="s">
        <v>1643</v>
      </c>
      <c r="ACG68" s="5"/>
      <c r="ACH68" s="13" t="s">
        <v>1643</v>
      </c>
      <c r="ACI68" s="3" t="s">
        <v>1643</v>
      </c>
      <c r="ACJ68" s="3" t="s">
        <v>1643</v>
      </c>
      <c r="ACK68" s="3" t="s">
        <v>1643</v>
      </c>
      <c r="ACL68" s="5" t="s">
        <v>1643</v>
      </c>
      <c r="ACM68" s="13" t="s">
        <v>1643</v>
      </c>
      <c r="ACN68" s="3" t="s">
        <v>1643</v>
      </c>
      <c r="ACO68" s="3" t="s">
        <v>1643</v>
      </c>
      <c r="ACP68" s="3" t="s">
        <v>144</v>
      </c>
      <c r="ACQ68" s="3" t="s">
        <v>156</v>
      </c>
      <c r="ACR68" s="3" t="s">
        <v>1643</v>
      </c>
      <c r="ACS68" s="3" t="s">
        <v>1643</v>
      </c>
      <c r="ACT68" s="3" t="s">
        <v>1643</v>
      </c>
      <c r="ACU68" s="20" t="s">
        <v>1643</v>
      </c>
      <c r="ACV68" s="13" t="s">
        <v>110</v>
      </c>
      <c r="ACW68" s="3" t="s">
        <v>1643</v>
      </c>
      <c r="ACX68" s="3" t="s">
        <v>1643</v>
      </c>
      <c r="ACY68" s="3" t="s">
        <v>1643</v>
      </c>
      <c r="ACZ68" s="3" t="s">
        <v>1643</v>
      </c>
      <c r="ADA68" s="5" t="s">
        <v>1643</v>
      </c>
      <c r="ADB68" s="13" t="s">
        <v>1643</v>
      </c>
      <c r="ADC68" s="8" t="s">
        <v>1643</v>
      </c>
      <c r="ADD68" s="3" t="s">
        <v>1643</v>
      </c>
      <c r="ADE68" s="3" t="s">
        <v>1643</v>
      </c>
      <c r="ADF68" s="5" t="s">
        <v>1643</v>
      </c>
      <c r="ADG68" s="13" t="s">
        <v>1643</v>
      </c>
      <c r="ADH68" s="8" t="s">
        <v>1643</v>
      </c>
      <c r="ADI68" s="3" t="s">
        <v>1643</v>
      </c>
      <c r="ADJ68" s="3" t="s">
        <v>1643</v>
      </c>
      <c r="ADK68" s="5" t="s">
        <v>1643</v>
      </c>
      <c r="ADL68" s="13" t="s">
        <v>1643</v>
      </c>
      <c r="ADM68" s="8" t="s">
        <v>1643</v>
      </c>
      <c r="ADN68" s="3" t="s">
        <v>1643</v>
      </c>
      <c r="ADO68" s="3" t="s">
        <v>1643</v>
      </c>
      <c r="ADP68" s="5" t="s">
        <v>1643</v>
      </c>
      <c r="ADQ68" s="13" t="s">
        <v>136</v>
      </c>
      <c r="ADR68" s="3" t="s">
        <v>1643</v>
      </c>
      <c r="ADS68" s="3" t="s">
        <v>1643</v>
      </c>
      <c r="ADT68" s="3" t="s">
        <v>1643</v>
      </c>
      <c r="ADU68" s="3" t="s">
        <v>1643</v>
      </c>
      <c r="ADV68" s="3" t="s">
        <v>558</v>
      </c>
      <c r="ADW68" s="3" t="s">
        <v>1643</v>
      </c>
      <c r="ADX68" s="3" t="s">
        <v>1643</v>
      </c>
      <c r="ADY68" s="5" t="s">
        <v>1643</v>
      </c>
      <c r="ADZ68" s="13" t="s">
        <v>1643</v>
      </c>
      <c r="AEA68" s="3" t="s">
        <v>1643</v>
      </c>
      <c r="AEB68" s="3" t="s">
        <v>1643</v>
      </c>
      <c r="AEC68" s="3" t="s">
        <v>1643</v>
      </c>
      <c r="AED68" s="3" t="s">
        <v>1643</v>
      </c>
      <c r="AEE68" s="3" t="s">
        <v>1643</v>
      </c>
      <c r="AEF68" s="5" t="s">
        <v>1643</v>
      </c>
      <c r="AEG68" s="13" t="s">
        <v>110</v>
      </c>
      <c r="AEH68" s="3" t="s">
        <v>1797</v>
      </c>
      <c r="AEI68" s="3" t="s">
        <v>111</v>
      </c>
      <c r="AEJ68" s="3" t="s">
        <v>1643</v>
      </c>
      <c r="AEK68" s="5" t="s">
        <v>1643</v>
      </c>
      <c r="AEL68" s="18" t="s">
        <v>111</v>
      </c>
    </row>
    <row r="69" spans="1:818" ht="409.5" x14ac:dyDescent="0.35">
      <c r="A69" s="1">
        <v>45684.544629629629</v>
      </c>
      <c r="B69" s="2">
        <v>45684.607534722221</v>
      </c>
      <c r="C69" s="4">
        <v>100</v>
      </c>
      <c r="D69" s="4">
        <v>5434</v>
      </c>
      <c r="E69" s="3" t="s">
        <v>1640</v>
      </c>
      <c r="F69" s="2">
        <v>45684.607572407411</v>
      </c>
      <c r="G69" s="3" t="s">
        <v>1798</v>
      </c>
      <c r="H69" s="4">
        <v>1</v>
      </c>
      <c r="I69" s="3" t="s">
        <v>1642</v>
      </c>
      <c r="J69" s="3" t="s">
        <v>1642</v>
      </c>
      <c r="K69" s="3" t="s">
        <v>1642</v>
      </c>
      <c r="L69" s="3" t="s">
        <v>1642</v>
      </c>
      <c r="M69" s="3" t="s">
        <v>1642</v>
      </c>
      <c r="N69" s="3" t="s">
        <v>1642</v>
      </c>
      <c r="O69" s="3" t="s">
        <v>111</v>
      </c>
      <c r="P69" s="3" t="s">
        <v>110</v>
      </c>
      <c r="Q69" s="3" t="s">
        <v>17</v>
      </c>
      <c r="R69" s="20" t="s">
        <v>110</v>
      </c>
      <c r="S69" s="127">
        <v>7</v>
      </c>
      <c r="T69" s="124"/>
      <c r="U69" s="3"/>
      <c r="V69" s="3" t="s">
        <v>20</v>
      </c>
      <c r="W69" s="3" t="s">
        <v>110</v>
      </c>
      <c r="X69" s="3" t="s">
        <v>41</v>
      </c>
      <c r="Y69" s="3" t="s">
        <v>93</v>
      </c>
      <c r="Z69" s="3" t="s">
        <v>10</v>
      </c>
      <c r="AA69" s="405">
        <v>328</v>
      </c>
      <c r="AB69" s="3" t="s">
        <v>25</v>
      </c>
      <c r="AC69" s="3" t="s">
        <v>110</v>
      </c>
      <c r="AD69" s="3" t="s">
        <v>1643</v>
      </c>
      <c r="AE69" s="13" t="s">
        <v>1643</v>
      </c>
      <c r="AF69" s="20" t="s">
        <v>1643</v>
      </c>
      <c r="AG69" s="18" t="s">
        <v>1643</v>
      </c>
      <c r="AH69" s="13"/>
      <c r="AI69" s="31"/>
      <c r="AJ69" s="13" t="s">
        <v>1643</v>
      </c>
      <c r="AK69" s="3" t="s">
        <v>1643</v>
      </c>
      <c r="AL69" s="3" t="s">
        <v>1643</v>
      </c>
      <c r="AM69" s="3" t="s">
        <v>1643</v>
      </c>
      <c r="AN69" s="3" t="s">
        <v>1643</v>
      </c>
      <c r="AO69" s="3" t="s">
        <v>1643</v>
      </c>
      <c r="AP69" s="3" t="s">
        <v>1643</v>
      </c>
      <c r="AQ69" s="3" t="s">
        <v>1643</v>
      </c>
      <c r="AR69" s="3" t="s">
        <v>1643</v>
      </c>
      <c r="AS69" s="3" t="s">
        <v>1643</v>
      </c>
      <c r="AT69" s="3" t="s">
        <v>1643</v>
      </c>
      <c r="AU69" s="3" t="s">
        <v>1643</v>
      </c>
      <c r="AV69" s="3" t="s">
        <v>1643</v>
      </c>
      <c r="AW69" s="3" t="s">
        <v>1643</v>
      </c>
      <c r="AX69" s="3" t="s">
        <v>1643</v>
      </c>
      <c r="AY69" s="3" t="s">
        <v>1643</v>
      </c>
      <c r="AZ69" s="3" t="s">
        <v>1643</v>
      </c>
      <c r="BA69" s="3" t="s">
        <v>1643</v>
      </c>
      <c r="BB69" s="3" t="s">
        <v>1643</v>
      </c>
      <c r="BC69" s="3" t="s">
        <v>1643</v>
      </c>
      <c r="BD69" s="3" t="s">
        <v>1643</v>
      </c>
      <c r="BE69" s="3" t="s">
        <v>1643</v>
      </c>
      <c r="BF69" s="3" t="s">
        <v>1643</v>
      </c>
      <c r="BG69" s="3" t="s">
        <v>1643</v>
      </c>
      <c r="BH69" s="3" t="s">
        <v>1643</v>
      </c>
      <c r="BI69" s="3" t="s">
        <v>1643</v>
      </c>
      <c r="BJ69" s="3" t="s">
        <v>1643</v>
      </c>
      <c r="BK69" s="3" t="s">
        <v>1643</v>
      </c>
      <c r="BL69" s="3" t="s">
        <v>1643</v>
      </c>
      <c r="BM69" s="3" t="s">
        <v>1643</v>
      </c>
      <c r="BN69" s="3" t="s">
        <v>1643</v>
      </c>
      <c r="BO69" s="3" t="s">
        <v>1643</v>
      </c>
      <c r="BP69" s="3" t="s">
        <v>1643</v>
      </c>
      <c r="BQ69" s="3" t="s">
        <v>1643</v>
      </c>
      <c r="BR69" s="3" t="s">
        <v>1643</v>
      </c>
      <c r="BS69" s="3" t="s">
        <v>1643</v>
      </c>
      <c r="BT69" s="3" t="s">
        <v>1643</v>
      </c>
      <c r="BU69" s="3" t="s">
        <v>1643</v>
      </c>
      <c r="BV69" s="3" t="s">
        <v>1643</v>
      </c>
      <c r="BW69" s="3" t="s">
        <v>1643</v>
      </c>
      <c r="BX69" s="3" t="s">
        <v>1643</v>
      </c>
      <c r="BY69" s="3" t="s">
        <v>1643</v>
      </c>
      <c r="BZ69" s="20" t="s">
        <v>1643</v>
      </c>
      <c r="CA69" s="8" t="s">
        <v>1643</v>
      </c>
      <c r="CB69" s="3" t="s">
        <v>1643</v>
      </c>
      <c r="CC69" s="3" t="s">
        <v>1643</v>
      </c>
      <c r="CD69" s="3" t="s">
        <v>1643</v>
      </c>
      <c r="CE69" s="3" t="s">
        <v>1643</v>
      </c>
      <c r="CF69" s="3" t="s">
        <v>1643</v>
      </c>
      <c r="CG69" s="3" t="s">
        <v>1643</v>
      </c>
      <c r="CH69" s="3" t="s">
        <v>1643</v>
      </c>
      <c r="CI69" s="3" t="s">
        <v>1643</v>
      </c>
      <c r="CJ69" s="3" t="s">
        <v>1643</v>
      </c>
      <c r="CK69" s="3" t="s">
        <v>1643</v>
      </c>
      <c r="CL69" s="3" t="s">
        <v>1643</v>
      </c>
      <c r="CM69" s="3" t="s">
        <v>1643</v>
      </c>
      <c r="CN69" s="3" t="s">
        <v>1643</v>
      </c>
      <c r="CO69" s="3" t="s">
        <v>1643</v>
      </c>
      <c r="CP69" s="5" t="s">
        <v>1643</v>
      </c>
      <c r="CQ69" s="13" t="s">
        <v>1643</v>
      </c>
      <c r="CR69" s="3" t="s">
        <v>1643</v>
      </c>
      <c r="CS69" s="3" t="s">
        <v>1643</v>
      </c>
      <c r="CT69" s="3" t="s">
        <v>1643</v>
      </c>
      <c r="CU69" s="3" t="s">
        <v>1643</v>
      </c>
      <c r="CV69" s="3" t="s">
        <v>1643</v>
      </c>
      <c r="CW69" s="3" t="s">
        <v>1643</v>
      </c>
      <c r="CX69" s="5" t="s">
        <v>1643</v>
      </c>
      <c r="CY69" s="13" t="s">
        <v>1643</v>
      </c>
      <c r="CZ69" s="3" t="s">
        <v>1643</v>
      </c>
      <c r="DA69" s="3" t="s">
        <v>1643</v>
      </c>
      <c r="DB69" s="3" t="s">
        <v>1643</v>
      </c>
      <c r="DC69" s="3" t="s">
        <v>1643</v>
      </c>
      <c r="DD69" s="3" t="s">
        <v>1643</v>
      </c>
      <c r="DE69" s="3" t="s">
        <v>1643</v>
      </c>
      <c r="DF69" s="5" t="s">
        <v>1643</v>
      </c>
      <c r="DG69" s="13" t="s">
        <v>1643</v>
      </c>
      <c r="DH69" s="3" t="s">
        <v>1643</v>
      </c>
      <c r="DI69" s="3" t="s">
        <v>1643</v>
      </c>
      <c r="DJ69" s="5" t="s">
        <v>1643</v>
      </c>
      <c r="DK69" s="13" t="s">
        <v>1643</v>
      </c>
      <c r="DL69" s="3" t="s">
        <v>1643</v>
      </c>
      <c r="DM69" s="3" t="s">
        <v>1643</v>
      </c>
      <c r="DN69" s="5" t="s">
        <v>1643</v>
      </c>
      <c r="DO69" s="13" t="s">
        <v>1643</v>
      </c>
      <c r="DP69" s="5" t="s">
        <v>1643</v>
      </c>
      <c r="DQ69" s="13" t="s">
        <v>1643</v>
      </c>
      <c r="DR69" s="3" t="s">
        <v>1643</v>
      </c>
      <c r="DS69" s="3" t="s">
        <v>1643</v>
      </c>
      <c r="DT69" s="5" t="s">
        <v>1643</v>
      </c>
      <c r="DU69" s="13" t="s">
        <v>1643</v>
      </c>
      <c r="DV69" s="3" t="s">
        <v>1643</v>
      </c>
      <c r="DW69" s="3" t="s">
        <v>1643</v>
      </c>
      <c r="DX69" s="3" t="s">
        <v>1643</v>
      </c>
      <c r="DY69" s="5" t="s">
        <v>1643</v>
      </c>
      <c r="DZ69" s="13" t="s">
        <v>1643</v>
      </c>
      <c r="EA69" s="3" t="s">
        <v>1643</v>
      </c>
      <c r="EB69" s="3" t="s">
        <v>1643</v>
      </c>
      <c r="EC69" s="3" t="s">
        <v>1643</v>
      </c>
      <c r="ED69" s="3" t="s">
        <v>1643</v>
      </c>
      <c r="EE69" s="3" t="s">
        <v>1643</v>
      </c>
      <c r="EF69" s="5" t="s">
        <v>1643</v>
      </c>
      <c r="EG69" s="13" t="s">
        <v>1643</v>
      </c>
      <c r="EH69" s="3" t="s">
        <v>1643</v>
      </c>
      <c r="EI69" s="3" t="s">
        <v>1643</v>
      </c>
      <c r="EJ69" s="3" t="s">
        <v>1643</v>
      </c>
      <c r="EK69" s="3" t="s">
        <v>1643</v>
      </c>
      <c r="EL69" s="20" t="s">
        <v>1643</v>
      </c>
      <c r="EM69" s="13" t="s">
        <v>1643</v>
      </c>
      <c r="EN69" s="3" t="s">
        <v>1643</v>
      </c>
      <c r="EO69" s="3" t="s">
        <v>1643</v>
      </c>
      <c r="EP69" s="3" t="s">
        <v>1643</v>
      </c>
      <c r="EQ69" s="3" t="s">
        <v>1643</v>
      </c>
      <c r="ER69" s="3" t="s">
        <v>1643</v>
      </c>
      <c r="ES69" s="3" t="s">
        <v>1643</v>
      </c>
      <c r="ET69" s="3" t="s">
        <v>1643</v>
      </c>
      <c r="EU69" s="3" t="s">
        <v>1643</v>
      </c>
      <c r="EV69" s="3" t="s">
        <v>1643</v>
      </c>
      <c r="EW69" s="3" t="s">
        <v>1643</v>
      </c>
      <c r="EX69" s="3" t="s">
        <v>1643</v>
      </c>
      <c r="EY69" s="3" t="s">
        <v>1643</v>
      </c>
      <c r="EZ69" s="5" t="s">
        <v>1643</v>
      </c>
      <c r="FA69" s="8" t="s">
        <v>1643</v>
      </c>
      <c r="FB69" s="3" t="s">
        <v>1643</v>
      </c>
      <c r="FC69" s="3" t="s">
        <v>1643</v>
      </c>
      <c r="FD69" s="3" t="s">
        <v>1643</v>
      </c>
      <c r="FE69" s="3" t="s">
        <v>1643</v>
      </c>
      <c r="FF69" s="3" t="s">
        <v>1643</v>
      </c>
      <c r="FG69" s="3" t="s">
        <v>1643</v>
      </c>
      <c r="FH69" s="3" t="s">
        <v>1643</v>
      </c>
      <c r="FI69" s="5" t="s">
        <v>1643</v>
      </c>
      <c r="FJ69" s="8" t="s">
        <v>1643</v>
      </c>
      <c r="FK69" s="3" t="s">
        <v>1643</v>
      </c>
      <c r="FL69" s="3" t="s">
        <v>1643</v>
      </c>
      <c r="FM69" s="5" t="s">
        <v>1643</v>
      </c>
      <c r="FN69" s="8" t="s">
        <v>1643</v>
      </c>
      <c r="FO69" s="3" t="s">
        <v>1643</v>
      </c>
      <c r="FP69" s="3" t="s">
        <v>1643</v>
      </c>
      <c r="FQ69" s="5" t="s">
        <v>1643</v>
      </c>
      <c r="FR69" s="16" t="s">
        <v>1643</v>
      </c>
      <c r="FS69" s="13" t="s">
        <v>1643</v>
      </c>
      <c r="FT69" s="3" t="s">
        <v>1643</v>
      </c>
      <c r="FU69" s="3" t="s">
        <v>1643</v>
      </c>
      <c r="FV69" s="3" t="s">
        <v>1643</v>
      </c>
      <c r="FW69" s="20" t="s">
        <v>1643</v>
      </c>
      <c r="FX69" s="13" t="s">
        <v>1643</v>
      </c>
      <c r="FY69" s="3" t="s">
        <v>1643</v>
      </c>
      <c r="FZ69" s="3" t="s">
        <v>1643</v>
      </c>
      <c r="GA69" s="3" t="s">
        <v>1643</v>
      </c>
      <c r="GB69" s="3" t="s">
        <v>1643</v>
      </c>
      <c r="GC69" s="3" t="s">
        <v>1643</v>
      </c>
      <c r="GD69" s="3" t="s">
        <v>1643</v>
      </c>
      <c r="GE69" s="3" t="s">
        <v>1643</v>
      </c>
      <c r="GF69" s="3" t="s">
        <v>1643</v>
      </c>
      <c r="GG69" s="3" t="s">
        <v>1643</v>
      </c>
      <c r="GH69" s="20" t="s">
        <v>1643</v>
      </c>
      <c r="GI69" s="18" t="s">
        <v>1643</v>
      </c>
      <c r="GJ69" s="8" t="s">
        <v>1643</v>
      </c>
      <c r="GK69" s="3" t="s">
        <v>1643</v>
      </c>
      <c r="GL69" s="3" t="s">
        <v>1643</v>
      </c>
      <c r="GM69" s="3" t="s">
        <v>1643</v>
      </c>
      <c r="GN69" s="3" t="s">
        <v>1643</v>
      </c>
      <c r="GO69" s="3" t="s">
        <v>1643</v>
      </c>
      <c r="GP69" s="3" t="s">
        <v>1643</v>
      </c>
      <c r="GQ69" s="3" t="s">
        <v>1643</v>
      </c>
      <c r="GR69" s="3" t="s">
        <v>1643</v>
      </c>
      <c r="GS69" s="20" t="s">
        <v>1643</v>
      </c>
      <c r="GT69" s="13" t="s">
        <v>1643</v>
      </c>
      <c r="GU69" s="3" t="s">
        <v>1643</v>
      </c>
      <c r="GV69" s="3" t="s">
        <v>1643</v>
      </c>
      <c r="GW69" s="3" t="s">
        <v>1643</v>
      </c>
      <c r="GX69" s="3" t="s">
        <v>1643</v>
      </c>
      <c r="GY69" s="3" t="s">
        <v>1643</v>
      </c>
      <c r="GZ69" s="3" t="s">
        <v>1643</v>
      </c>
      <c r="HA69" s="3" t="s">
        <v>1643</v>
      </c>
      <c r="HB69" s="3" t="s">
        <v>1643</v>
      </c>
      <c r="HC69" s="3" t="s">
        <v>1643</v>
      </c>
      <c r="HD69" s="3" t="s">
        <v>1643</v>
      </c>
      <c r="HE69" s="3" t="s">
        <v>1643</v>
      </c>
      <c r="HF69" s="3" t="s">
        <v>1643</v>
      </c>
      <c r="HG69" s="3" t="s">
        <v>1643</v>
      </c>
      <c r="HH69" s="3" t="s">
        <v>1643</v>
      </c>
      <c r="HI69" s="5" t="s">
        <v>1643</v>
      </c>
      <c r="HJ69" s="13" t="s">
        <v>1643</v>
      </c>
      <c r="HK69" s="3" t="s">
        <v>1643</v>
      </c>
      <c r="HL69" s="3" t="s">
        <v>1643</v>
      </c>
      <c r="HM69" s="3" t="s">
        <v>1643</v>
      </c>
      <c r="HN69" s="3" t="s">
        <v>1643</v>
      </c>
      <c r="HO69" s="3" t="s">
        <v>1643</v>
      </c>
      <c r="HP69" s="3" t="s">
        <v>1643</v>
      </c>
      <c r="HQ69" s="5" t="s">
        <v>1643</v>
      </c>
      <c r="HR69" s="13" t="s">
        <v>1643</v>
      </c>
      <c r="HS69" s="3" t="s">
        <v>1643</v>
      </c>
      <c r="HT69" s="3" t="s">
        <v>1643</v>
      </c>
      <c r="HU69" s="3" t="s">
        <v>1643</v>
      </c>
      <c r="HV69" s="3" t="s">
        <v>1643</v>
      </c>
      <c r="HW69" s="3" t="s">
        <v>1643</v>
      </c>
      <c r="HX69" s="3" t="s">
        <v>1643</v>
      </c>
      <c r="HY69" s="3" t="s">
        <v>1643</v>
      </c>
      <c r="HZ69" s="3" t="s">
        <v>1643</v>
      </c>
      <c r="IA69" s="3" t="s">
        <v>1643</v>
      </c>
      <c r="IB69" s="5" t="s">
        <v>1643</v>
      </c>
      <c r="IC69" s="13" t="s">
        <v>1643</v>
      </c>
      <c r="ID69" s="3" t="s">
        <v>1643</v>
      </c>
      <c r="IE69" s="3" t="s">
        <v>1643</v>
      </c>
      <c r="IF69" s="3" t="s">
        <v>1643</v>
      </c>
      <c r="IG69" s="3" t="s">
        <v>1643</v>
      </c>
      <c r="IH69" s="3" t="s">
        <v>1643</v>
      </c>
      <c r="II69" s="3" t="s">
        <v>1643</v>
      </c>
      <c r="IJ69" s="3" t="s">
        <v>1643</v>
      </c>
      <c r="IK69" s="3" t="s">
        <v>1643</v>
      </c>
      <c r="IL69" s="3" t="s">
        <v>1643</v>
      </c>
      <c r="IM69" s="3" t="s">
        <v>1643</v>
      </c>
      <c r="IN69" s="3" t="s">
        <v>1643</v>
      </c>
      <c r="IO69" s="3" t="s">
        <v>1643</v>
      </c>
      <c r="IP69" s="3" t="s">
        <v>1643</v>
      </c>
      <c r="IQ69" s="3" t="s">
        <v>1643</v>
      </c>
      <c r="IR69" s="3" t="s">
        <v>1643</v>
      </c>
      <c r="IS69" s="3" t="s">
        <v>1643</v>
      </c>
      <c r="IT69" s="3" t="s">
        <v>1643</v>
      </c>
      <c r="IU69" s="3" t="s">
        <v>1643</v>
      </c>
      <c r="IV69" s="3" t="s">
        <v>1643</v>
      </c>
      <c r="IW69" s="3" t="s">
        <v>1643</v>
      </c>
      <c r="IX69" s="3" t="s">
        <v>1643</v>
      </c>
      <c r="IY69" s="3" t="s">
        <v>1643</v>
      </c>
      <c r="IZ69" s="3" t="s">
        <v>1643</v>
      </c>
      <c r="JA69" s="3" t="s">
        <v>1643</v>
      </c>
      <c r="JB69" s="3" t="s">
        <v>1643</v>
      </c>
      <c r="JC69" s="3" t="s">
        <v>1643</v>
      </c>
      <c r="JD69" s="3" t="s">
        <v>1643</v>
      </c>
      <c r="JE69" s="3" t="s">
        <v>1643</v>
      </c>
      <c r="JF69" s="3" t="s">
        <v>1643</v>
      </c>
      <c r="JG69" s="3" t="s">
        <v>1643</v>
      </c>
      <c r="JH69" s="3" t="s">
        <v>1643</v>
      </c>
      <c r="JI69" s="3" t="s">
        <v>1643</v>
      </c>
      <c r="JJ69" s="3" t="s">
        <v>1643</v>
      </c>
      <c r="JK69" s="3" t="s">
        <v>1643</v>
      </c>
      <c r="JL69" s="3" t="s">
        <v>1643</v>
      </c>
      <c r="JM69" s="3" t="s">
        <v>1643</v>
      </c>
      <c r="JN69" s="3" t="s">
        <v>1643</v>
      </c>
      <c r="JO69" s="3" t="s">
        <v>1643</v>
      </c>
      <c r="JP69" s="3" t="s">
        <v>1643</v>
      </c>
      <c r="JQ69" s="3" t="s">
        <v>1643</v>
      </c>
      <c r="JR69" s="3" t="s">
        <v>1643</v>
      </c>
      <c r="JS69" s="3" t="s">
        <v>1643</v>
      </c>
      <c r="JT69" s="3" t="s">
        <v>1643</v>
      </c>
      <c r="JU69" s="3" t="s">
        <v>1643</v>
      </c>
      <c r="JV69" s="3" t="s">
        <v>1643</v>
      </c>
      <c r="JW69" s="3" t="s">
        <v>1643</v>
      </c>
      <c r="JX69" s="3" t="s">
        <v>1643</v>
      </c>
      <c r="JY69" s="3" t="s">
        <v>1643</v>
      </c>
      <c r="JZ69" s="3" t="s">
        <v>1643</v>
      </c>
      <c r="KA69" s="3" t="s">
        <v>1643</v>
      </c>
      <c r="KB69" s="3" t="s">
        <v>1643</v>
      </c>
      <c r="KC69" s="3" t="s">
        <v>1643</v>
      </c>
      <c r="KD69" s="3" t="s">
        <v>1643</v>
      </c>
      <c r="KE69" s="3" t="s">
        <v>1643</v>
      </c>
      <c r="KF69" s="3" t="s">
        <v>1643</v>
      </c>
      <c r="KG69" s="3" t="s">
        <v>1643</v>
      </c>
      <c r="KH69" s="3" t="s">
        <v>1643</v>
      </c>
      <c r="KI69" s="3" t="s">
        <v>1643</v>
      </c>
      <c r="KJ69" s="3" t="s">
        <v>1643</v>
      </c>
      <c r="KK69" s="3" t="s">
        <v>1643</v>
      </c>
      <c r="KL69" s="3" t="s">
        <v>1643</v>
      </c>
      <c r="KM69" s="3" t="s">
        <v>1643</v>
      </c>
      <c r="KN69" s="3" t="s">
        <v>1643</v>
      </c>
      <c r="KO69" s="5" t="s">
        <v>1643</v>
      </c>
      <c r="KP69" s="8" t="s">
        <v>1643</v>
      </c>
      <c r="KQ69" s="3" t="s">
        <v>1643</v>
      </c>
      <c r="KR69" s="3" t="s">
        <v>1643</v>
      </c>
      <c r="KS69" s="3" t="s">
        <v>1643</v>
      </c>
      <c r="KT69" s="3" t="s">
        <v>1643</v>
      </c>
      <c r="KU69" s="3" t="s">
        <v>1643</v>
      </c>
      <c r="KV69" s="20" t="s">
        <v>1643</v>
      </c>
      <c r="KW69" s="13" t="s">
        <v>1643</v>
      </c>
      <c r="KX69" s="3" t="s">
        <v>1643</v>
      </c>
      <c r="KY69" s="3" t="s">
        <v>1643</v>
      </c>
      <c r="KZ69" s="3" t="s">
        <v>1643</v>
      </c>
      <c r="LA69" s="3" t="s">
        <v>1643</v>
      </c>
      <c r="LB69" s="3" t="s">
        <v>1643</v>
      </c>
      <c r="LC69" s="3" t="s">
        <v>1643</v>
      </c>
      <c r="LD69" s="3" t="s">
        <v>1643</v>
      </c>
      <c r="LE69" s="3" t="s">
        <v>1643</v>
      </c>
      <c r="LF69" s="3" t="s">
        <v>1643</v>
      </c>
      <c r="LG69" s="3" t="s">
        <v>1643</v>
      </c>
      <c r="LH69" s="3" t="s">
        <v>1643</v>
      </c>
      <c r="LI69" s="3" t="s">
        <v>1643</v>
      </c>
      <c r="LJ69" s="3" t="s">
        <v>1643</v>
      </c>
      <c r="LK69" s="3" t="s">
        <v>1643</v>
      </c>
      <c r="LL69" s="3" t="s">
        <v>1643</v>
      </c>
      <c r="LM69" s="3" t="s">
        <v>1643</v>
      </c>
      <c r="LN69" s="3" t="s">
        <v>1643</v>
      </c>
      <c r="LO69" s="3" t="s">
        <v>1643</v>
      </c>
      <c r="LP69" s="3" t="s">
        <v>1643</v>
      </c>
      <c r="LQ69" s="3" t="s">
        <v>1643</v>
      </c>
      <c r="LR69" s="3" t="s">
        <v>1643</v>
      </c>
      <c r="LS69" s="3" t="s">
        <v>1643</v>
      </c>
      <c r="LT69" s="3" t="s">
        <v>1643</v>
      </c>
      <c r="LU69" s="3" t="s">
        <v>1643</v>
      </c>
      <c r="LV69" s="3" t="s">
        <v>1643</v>
      </c>
      <c r="LW69" s="3" t="s">
        <v>1643</v>
      </c>
      <c r="LX69" s="3" t="s">
        <v>1643</v>
      </c>
      <c r="LY69" s="3" t="s">
        <v>1643</v>
      </c>
      <c r="LZ69" s="3" t="s">
        <v>1643</v>
      </c>
      <c r="MA69" s="3" t="s">
        <v>1643</v>
      </c>
      <c r="MB69" s="3" t="s">
        <v>1643</v>
      </c>
      <c r="MC69" s="3" t="s">
        <v>1643</v>
      </c>
      <c r="MD69" s="3" t="s">
        <v>1643</v>
      </c>
      <c r="ME69" s="3" t="s">
        <v>1643</v>
      </c>
      <c r="MF69" s="20" t="s">
        <v>1643</v>
      </c>
      <c r="MG69" s="13"/>
      <c r="MH69" s="3"/>
      <c r="MI69" s="5"/>
      <c r="MJ69" s="18" t="s">
        <v>1643</v>
      </c>
      <c r="MK69" s="13" t="s">
        <v>1643</v>
      </c>
      <c r="ML69" s="3" t="s">
        <v>1643</v>
      </c>
      <c r="MM69" s="3" t="s">
        <v>1643</v>
      </c>
      <c r="MN69" s="3" t="s">
        <v>1643</v>
      </c>
      <c r="MO69" s="3" t="s">
        <v>1643</v>
      </c>
      <c r="MP69" s="3" t="s">
        <v>1643</v>
      </c>
      <c r="MQ69" s="3" t="s">
        <v>1643</v>
      </c>
      <c r="MR69" s="3" t="s">
        <v>1643</v>
      </c>
      <c r="MS69" s="3" t="s">
        <v>1643</v>
      </c>
      <c r="MT69" s="5" t="s">
        <v>1643</v>
      </c>
      <c r="MU69" s="8" t="s">
        <v>1643</v>
      </c>
      <c r="MV69" s="3" t="s">
        <v>1643</v>
      </c>
      <c r="MW69" s="3" t="s">
        <v>1643</v>
      </c>
      <c r="MX69" s="3" t="s">
        <v>1643</v>
      </c>
      <c r="MY69" s="20" t="s">
        <v>1643</v>
      </c>
      <c r="MZ69" s="13" t="s">
        <v>1643</v>
      </c>
      <c r="NA69" s="5" t="s">
        <v>1643</v>
      </c>
      <c r="NB69" s="13" t="s">
        <v>1643</v>
      </c>
      <c r="NC69" s="5" t="s">
        <v>1643</v>
      </c>
      <c r="ND69" s="13" t="s">
        <v>1643</v>
      </c>
      <c r="NE69" s="3" t="s">
        <v>1643</v>
      </c>
      <c r="NF69" s="3" t="s">
        <v>1643</v>
      </c>
      <c r="NG69" s="3" t="s">
        <v>1643</v>
      </c>
      <c r="NH69" s="3" t="s">
        <v>1643</v>
      </c>
      <c r="NI69" s="5" t="s">
        <v>1643</v>
      </c>
      <c r="NJ69" s="13" t="s">
        <v>1643</v>
      </c>
      <c r="NK69" s="3"/>
      <c r="NL69" s="3" t="s">
        <v>1643</v>
      </c>
      <c r="NM69" s="3" t="s">
        <v>1643</v>
      </c>
      <c r="NN69" s="3" t="s">
        <v>1643</v>
      </c>
      <c r="NO69" s="3" t="s">
        <v>1643</v>
      </c>
      <c r="NP69" s="3" t="s">
        <v>1643</v>
      </c>
      <c r="NQ69" s="5" t="s">
        <v>1643</v>
      </c>
      <c r="NR69" s="8" t="s">
        <v>1643</v>
      </c>
      <c r="NS69" s="8" t="s">
        <v>1643</v>
      </c>
      <c r="NT69" s="3" t="s">
        <v>1643</v>
      </c>
      <c r="NU69" s="3" t="s">
        <v>1643</v>
      </c>
      <c r="NV69" s="3" t="s">
        <v>1643</v>
      </c>
      <c r="NW69" s="3" t="s">
        <v>1643</v>
      </c>
      <c r="NX69" s="5" t="s">
        <v>1643</v>
      </c>
      <c r="NY69" s="13" t="s">
        <v>1643</v>
      </c>
      <c r="NZ69" s="8" t="s">
        <v>1643</v>
      </c>
      <c r="OA69" s="3" t="s">
        <v>1643</v>
      </c>
      <c r="OB69" s="3" t="s">
        <v>1643</v>
      </c>
      <c r="OC69" s="3" t="s">
        <v>1643</v>
      </c>
      <c r="OD69" s="3" t="s">
        <v>1643</v>
      </c>
      <c r="OE69" s="5" t="s">
        <v>1643</v>
      </c>
      <c r="OF69" s="13" t="s">
        <v>1643</v>
      </c>
      <c r="OG69" s="8" t="s">
        <v>1643</v>
      </c>
      <c r="OH69" s="3" t="s">
        <v>1643</v>
      </c>
      <c r="OI69" s="3" t="s">
        <v>1643</v>
      </c>
      <c r="OJ69" s="3" t="s">
        <v>1643</v>
      </c>
      <c r="OK69" s="3" t="s">
        <v>1643</v>
      </c>
      <c r="OL69" s="20" t="s">
        <v>1643</v>
      </c>
      <c r="OM69" s="13" t="s">
        <v>1643</v>
      </c>
      <c r="ON69" s="3" t="s">
        <v>1643</v>
      </c>
      <c r="OO69" s="3" t="s">
        <v>1643</v>
      </c>
      <c r="OP69" s="3" t="s">
        <v>1643</v>
      </c>
      <c r="OQ69" s="3" t="s">
        <v>1643</v>
      </c>
      <c r="OR69" s="3" t="s">
        <v>1643</v>
      </c>
      <c r="OS69" s="3" t="s">
        <v>1643</v>
      </c>
      <c r="OT69" s="3" t="s">
        <v>1643</v>
      </c>
      <c r="OU69" s="20" t="s">
        <v>1643</v>
      </c>
      <c r="OV69" s="13" t="s">
        <v>1643</v>
      </c>
      <c r="OW69" s="3"/>
      <c r="OX69" s="3" t="s">
        <v>1643</v>
      </c>
      <c r="OY69" s="3" t="s">
        <v>1643</v>
      </c>
      <c r="OZ69" s="3" t="s">
        <v>1643</v>
      </c>
      <c r="PA69" s="5" t="s">
        <v>1643</v>
      </c>
      <c r="PB69" s="8" t="s">
        <v>1643</v>
      </c>
      <c r="PC69" s="8" t="s">
        <v>1643</v>
      </c>
      <c r="PD69" s="3" t="s">
        <v>1643</v>
      </c>
      <c r="PE69" s="3" t="s">
        <v>1643</v>
      </c>
      <c r="PF69" s="5" t="s">
        <v>1643</v>
      </c>
      <c r="PG69" s="13" t="s">
        <v>1643</v>
      </c>
      <c r="PH69" s="3" t="s">
        <v>1643</v>
      </c>
      <c r="PI69" s="3" t="s">
        <v>1643</v>
      </c>
      <c r="PJ69" s="3" t="s">
        <v>1643</v>
      </c>
      <c r="PK69" s="3" t="s">
        <v>1643</v>
      </c>
      <c r="PL69" s="3" t="s">
        <v>1643</v>
      </c>
      <c r="PM69" s="3" t="s">
        <v>1643</v>
      </c>
      <c r="PN69" s="3" t="s">
        <v>1643</v>
      </c>
      <c r="PO69" s="20" t="s">
        <v>1643</v>
      </c>
      <c r="PP69" s="13" t="s">
        <v>1643</v>
      </c>
      <c r="PQ69" s="3" t="s">
        <v>1643</v>
      </c>
      <c r="PR69" s="3" t="s">
        <v>1643</v>
      </c>
      <c r="PS69" s="3" t="s">
        <v>1643</v>
      </c>
      <c r="PT69" s="3" t="s">
        <v>1643</v>
      </c>
      <c r="PU69" s="5" t="s">
        <v>1643</v>
      </c>
      <c r="PV69" s="13" t="s">
        <v>1643</v>
      </c>
      <c r="PW69" s="3" t="s">
        <v>1643</v>
      </c>
      <c r="PX69" s="3" t="s">
        <v>1643</v>
      </c>
      <c r="PY69" s="3" t="s">
        <v>1643</v>
      </c>
      <c r="PZ69" s="5" t="s">
        <v>1643</v>
      </c>
      <c r="QA69" s="13" t="s">
        <v>1643</v>
      </c>
      <c r="QB69" s="3" t="s">
        <v>1643</v>
      </c>
      <c r="QC69" s="3" t="s">
        <v>1643</v>
      </c>
      <c r="QD69" s="3" t="s">
        <v>1643</v>
      </c>
      <c r="QE69" s="3" t="s">
        <v>1643</v>
      </c>
      <c r="QF69" s="3" t="s">
        <v>1643</v>
      </c>
      <c r="QG69" s="3" t="s">
        <v>1643</v>
      </c>
      <c r="QH69" s="3" t="s">
        <v>1643</v>
      </c>
      <c r="QI69" s="5" t="s">
        <v>1643</v>
      </c>
      <c r="QJ69" s="13" t="s">
        <v>1643</v>
      </c>
      <c r="QK69" s="3" t="s">
        <v>1643</v>
      </c>
      <c r="QL69" s="3" t="s">
        <v>1643</v>
      </c>
      <c r="QM69" s="3" t="s">
        <v>1643</v>
      </c>
      <c r="QN69" s="3" t="s">
        <v>1643</v>
      </c>
      <c r="QO69" s="3" t="s">
        <v>1643</v>
      </c>
      <c r="QP69" s="20" t="s">
        <v>1643</v>
      </c>
      <c r="QQ69" s="13" t="s">
        <v>1643</v>
      </c>
      <c r="QR69" s="3" t="s">
        <v>1643</v>
      </c>
      <c r="QS69" s="3" t="s">
        <v>1643</v>
      </c>
      <c r="QT69" s="3" t="s">
        <v>1643</v>
      </c>
      <c r="QU69" s="20" t="s">
        <v>1643</v>
      </c>
      <c r="QV69" s="16" t="s">
        <v>1643</v>
      </c>
      <c r="QW69" s="13" t="s">
        <v>1643</v>
      </c>
      <c r="QX69" s="3" t="s">
        <v>1643</v>
      </c>
      <c r="QY69" s="3" t="s">
        <v>1643</v>
      </c>
      <c r="QZ69" s="3" t="s">
        <v>1643</v>
      </c>
      <c r="RA69" s="3" t="s">
        <v>1643</v>
      </c>
      <c r="RB69" s="3" t="s">
        <v>1643</v>
      </c>
      <c r="RC69" s="3" t="s">
        <v>1643</v>
      </c>
      <c r="RD69" s="3" t="s">
        <v>1643</v>
      </c>
      <c r="RE69" s="3" t="s">
        <v>1643</v>
      </c>
      <c r="RF69" s="3" t="s">
        <v>1643</v>
      </c>
      <c r="RG69" s="3" t="s">
        <v>1643</v>
      </c>
      <c r="RH69" s="3" t="s">
        <v>1643</v>
      </c>
      <c r="RI69" s="3" t="s">
        <v>1643</v>
      </c>
      <c r="RJ69" s="3" t="s">
        <v>1643</v>
      </c>
      <c r="RK69" s="3" t="s">
        <v>1643</v>
      </c>
      <c r="RL69" s="3" t="s">
        <v>1643</v>
      </c>
      <c r="RM69" s="3" t="s">
        <v>1643</v>
      </c>
      <c r="RN69" s="3" t="s">
        <v>1643</v>
      </c>
      <c r="RO69" s="3" t="s">
        <v>1643</v>
      </c>
      <c r="RP69" s="3" t="s">
        <v>1643</v>
      </c>
      <c r="RQ69" s="3" t="s">
        <v>1643</v>
      </c>
      <c r="RR69" s="3" t="s">
        <v>1643</v>
      </c>
      <c r="RS69" s="3" t="s">
        <v>1643</v>
      </c>
      <c r="RT69" s="3" t="s">
        <v>1643</v>
      </c>
      <c r="RU69" s="3" t="s">
        <v>1643</v>
      </c>
      <c r="RV69" s="3" t="s">
        <v>1643</v>
      </c>
      <c r="RW69" s="3" t="s">
        <v>1643</v>
      </c>
      <c r="RX69" s="3" t="s">
        <v>1643</v>
      </c>
      <c r="RY69" s="3" t="s">
        <v>1643</v>
      </c>
      <c r="RZ69" s="3" t="s">
        <v>1643</v>
      </c>
      <c r="SA69" s="3" t="s">
        <v>1643</v>
      </c>
      <c r="SB69" s="3" t="s">
        <v>1643</v>
      </c>
      <c r="SC69" s="3" t="s">
        <v>1643</v>
      </c>
      <c r="SD69" s="3" t="s">
        <v>1643</v>
      </c>
      <c r="SE69" s="3" t="s">
        <v>1643</v>
      </c>
      <c r="SF69" s="3" t="s">
        <v>1643</v>
      </c>
      <c r="SG69" s="3" t="s">
        <v>1643</v>
      </c>
      <c r="SH69" s="3" t="s">
        <v>1643</v>
      </c>
      <c r="SI69" s="3" t="s">
        <v>1643</v>
      </c>
      <c r="SJ69" s="3" t="s">
        <v>1643</v>
      </c>
      <c r="SK69" s="3" t="s">
        <v>1643</v>
      </c>
      <c r="SL69" s="3" t="s">
        <v>1643</v>
      </c>
      <c r="SM69" s="3" t="s">
        <v>1643</v>
      </c>
      <c r="SN69" s="3" t="s">
        <v>1643</v>
      </c>
      <c r="SO69" s="3" t="s">
        <v>1643</v>
      </c>
      <c r="SP69" s="20" t="s">
        <v>1643</v>
      </c>
      <c r="SQ69" s="13" t="s">
        <v>1643</v>
      </c>
      <c r="SR69" s="3" t="s">
        <v>1643</v>
      </c>
      <c r="SS69" s="3" t="s">
        <v>1643</v>
      </c>
      <c r="ST69" s="3" t="s">
        <v>1643</v>
      </c>
      <c r="SU69" s="3" t="s">
        <v>1643</v>
      </c>
      <c r="SV69" s="3" t="s">
        <v>1643</v>
      </c>
      <c r="SW69" s="3" t="s">
        <v>1643</v>
      </c>
      <c r="SX69" s="20" t="s">
        <v>1643</v>
      </c>
      <c r="SY69" s="13" t="s">
        <v>1643</v>
      </c>
      <c r="SZ69" s="3" t="s">
        <v>1643</v>
      </c>
      <c r="TA69" s="3" t="s">
        <v>1643</v>
      </c>
      <c r="TB69" s="3" t="s">
        <v>1643</v>
      </c>
      <c r="TC69" s="3" t="s">
        <v>1643</v>
      </c>
      <c r="TD69" s="3" t="s">
        <v>1643</v>
      </c>
      <c r="TE69" s="20" t="s">
        <v>1643</v>
      </c>
      <c r="TF69" s="13" t="s">
        <v>1643</v>
      </c>
      <c r="TG69" s="3" t="s">
        <v>1643</v>
      </c>
      <c r="TH69" s="3" t="s">
        <v>1643</v>
      </c>
      <c r="TI69" s="3" t="s">
        <v>1643</v>
      </c>
      <c r="TJ69" s="3" t="s">
        <v>1643</v>
      </c>
      <c r="TK69" s="3" t="s">
        <v>1643</v>
      </c>
      <c r="TL69" s="3" t="s">
        <v>1643</v>
      </c>
      <c r="TM69" s="3" t="s">
        <v>1643</v>
      </c>
      <c r="TN69" s="3" t="s">
        <v>1643</v>
      </c>
      <c r="TO69" s="3" t="s">
        <v>1643</v>
      </c>
      <c r="TP69" s="3" t="s">
        <v>1643</v>
      </c>
      <c r="TQ69" s="20" t="s">
        <v>1643</v>
      </c>
      <c r="TR69" s="13" t="s">
        <v>110</v>
      </c>
      <c r="TS69" s="3" t="s">
        <v>1643</v>
      </c>
      <c r="TT69" s="5" t="s">
        <v>110</v>
      </c>
      <c r="TU69" s="13" t="s">
        <v>129</v>
      </c>
      <c r="TV69" s="3" t="s">
        <v>132</v>
      </c>
      <c r="TW69" s="3" t="s">
        <v>132</v>
      </c>
      <c r="TX69" s="3" t="s">
        <v>132</v>
      </c>
      <c r="TY69" s="3" t="s">
        <v>132</v>
      </c>
      <c r="TZ69" s="3" t="s">
        <v>132</v>
      </c>
      <c r="UA69" s="3" t="s">
        <v>132</v>
      </c>
      <c r="UB69" s="3" t="s">
        <v>132</v>
      </c>
      <c r="UC69" s="3" t="s">
        <v>131</v>
      </c>
      <c r="UD69" s="3" t="s">
        <v>132</v>
      </c>
      <c r="UE69" s="3" t="s">
        <v>132</v>
      </c>
      <c r="UF69" s="3" t="s">
        <v>132</v>
      </c>
      <c r="UG69" s="3" t="s">
        <v>132</v>
      </c>
      <c r="UH69" s="3" t="s">
        <v>132</v>
      </c>
      <c r="UI69" s="3" t="s">
        <v>132</v>
      </c>
      <c r="UJ69" s="5" t="s">
        <v>1968</v>
      </c>
      <c r="UK69" s="13" t="s">
        <v>196</v>
      </c>
      <c r="UL69" s="3" t="s">
        <v>1643</v>
      </c>
      <c r="UM69" s="3" t="s">
        <v>1643</v>
      </c>
      <c r="UN69" s="3" t="s">
        <v>201</v>
      </c>
      <c r="UO69" s="3" t="s">
        <v>1643</v>
      </c>
      <c r="UP69" s="3" t="s">
        <v>1643</v>
      </c>
      <c r="UQ69" s="3" t="s">
        <v>1643</v>
      </c>
      <c r="UR69" s="5" t="s">
        <v>224</v>
      </c>
      <c r="US69" s="13" t="s">
        <v>1643</v>
      </c>
      <c r="UT69" s="3" t="s">
        <v>1643</v>
      </c>
      <c r="UU69" s="3" t="s">
        <v>1643</v>
      </c>
      <c r="UV69" s="3" t="s">
        <v>1643</v>
      </c>
      <c r="UW69" s="3" t="s">
        <v>235</v>
      </c>
      <c r="UX69" s="3" t="s">
        <v>1643</v>
      </c>
      <c r="UY69" s="3" t="s">
        <v>1643</v>
      </c>
      <c r="UZ69" s="5" t="s">
        <v>1643</v>
      </c>
      <c r="VA69" s="13" t="s">
        <v>132</v>
      </c>
      <c r="VB69" s="3" t="s">
        <v>1643</v>
      </c>
      <c r="VC69" s="3" t="s">
        <v>132</v>
      </c>
      <c r="VD69" s="3" t="s">
        <v>1643</v>
      </c>
      <c r="VE69" s="3" t="s">
        <v>132</v>
      </c>
      <c r="VF69" s="3" t="s">
        <v>132</v>
      </c>
      <c r="VG69" s="3" t="s">
        <v>132</v>
      </c>
      <c r="VH69" s="3" t="s">
        <v>132</v>
      </c>
      <c r="VI69" s="3" t="s">
        <v>132</v>
      </c>
      <c r="VJ69" s="3" t="s">
        <v>132</v>
      </c>
      <c r="VK69" s="3" t="s">
        <v>132</v>
      </c>
      <c r="VL69" s="3" t="s">
        <v>132</v>
      </c>
      <c r="VM69" s="3" t="s">
        <v>132</v>
      </c>
      <c r="VN69" s="3" t="s">
        <v>132</v>
      </c>
      <c r="VO69" s="3" t="s">
        <v>132</v>
      </c>
      <c r="VP69" s="3" t="s">
        <v>132</v>
      </c>
      <c r="VQ69" s="3" t="s">
        <v>1643</v>
      </c>
      <c r="VR69" s="3" t="s">
        <v>131</v>
      </c>
      <c r="VS69" s="3" t="s">
        <v>131</v>
      </c>
      <c r="VT69" s="3" t="s">
        <v>127</v>
      </c>
      <c r="VU69" s="3" t="s">
        <v>132</v>
      </c>
      <c r="VV69" s="3" t="s">
        <v>132</v>
      </c>
      <c r="VW69" s="3" t="s">
        <v>132</v>
      </c>
      <c r="VX69" s="3" t="s">
        <v>132</v>
      </c>
      <c r="VY69" s="3" t="s">
        <v>132</v>
      </c>
      <c r="VZ69" s="3" t="s">
        <v>132</v>
      </c>
      <c r="WA69" s="3" t="s">
        <v>132</v>
      </c>
      <c r="WB69" s="3" t="s">
        <v>132</v>
      </c>
      <c r="WC69" s="3" t="s">
        <v>132</v>
      </c>
      <c r="WD69" s="3" t="s">
        <v>132</v>
      </c>
      <c r="WE69" s="3" t="s">
        <v>132</v>
      </c>
      <c r="WF69" s="3" t="s">
        <v>132</v>
      </c>
      <c r="WG69" s="3" t="s">
        <v>132</v>
      </c>
      <c r="WH69" s="3" t="s">
        <v>132</v>
      </c>
      <c r="WI69" s="3" t="s">
        <v>132</v>
      </c>
      <c r="WJ69" s="3" t="s">
        <v>132</v>
      </c>
      <c r="WK69" s="3" t="s">
        <v>132</v>
      </c>
      <c r="WL69" s="3" t="s">
        <v>132</v>
      </c>
      <c r="WM69" s="3" t="s">
        <v>132</v>
      </c>
      <c r="WN69" s="3" t="s">
        <v>132</v>
      </c>
      <c r="WO69" s="3" t="s">
        <v>132</v>
      </c>
      <c r="WP69" s="3" t="s">
        <v>132</v>
      </c>
      <c r="WQ69" s="3" t="s">
        <v>132</v>
      </c>
      <c r="WR69" s="3" t="s">
        <v>132</v>
      </c>
      <c r="WS69" s="3" t="s">
        <v>132</v>
      </c>
      <c r="WT69" s="3" t="s">
        <v>132</v>
      </c>
      <c r="WU69" s="3" t="s">
        <v>129</v>
      </c>
      <c r="WV69" s="3" t="s">
        <v>132</v>
      </c>
      <c r="WW69" s="3" t="s">
        <v>132</v>
      </c>
      <c r="WX69" s="3" t="s">
        <v>127</v>
      </c>
      <c r="WY69" s="3" t="s">
        <v>127</v>
      </c>
      <c r="WZ69" s="3" t="s">
        <v>131</v>
      </c>
      <c r="XA69" s="3" t="s">
        <v>127</v>
      </c>
      <c r="XB69" s="3" t="s">
        <v>127</v>
      </c>
      <c r="XC69" s="3" t="s">
        <v>132</v>
      </c>
      <c r="XD69" s="3" t="s">
        <v>132</v>
      </c>
      <c r="XE69" s="3" t="s">
        <v>132</v>
      </c>
      <c r="XF69" s="3" t="s">
        <v>132</v>
      </c>
      <c r="XG69" s="3" t="s">
        <v>127</v>
      </c>
      <c r="XH69" s="3" t="s">
        <v>127</v>
      </c>
      <c r="XI69" s="3" t="s">
        <v>132</v>
      </c>
      <c r="XJ69" s="3" t="s">
        <v>132</v>
      </c>
      <c r="XK69" s="3" t="s">
        <v>131</v>
      </c>
      <c r="XL69" s="3" t="s">
        <v>131</v>
      </c>
      <c r="XM69" s="5" t="s">
        <v>345</v>
      </c>
      <c r="XN69" s="13" t="s">
        <v>353</v>
      </c>
      <c r="XO69" s="3" t="s">
        <v>354</v>
      </c>
      <c r="XP69" s="3" t="s">
        <v>355</v>
      </c>
      <c r="XQ69" s="3" t="s">
        <v>1643</v>
      </c>
      <c r="XR69" s="3" t="s">
        <v>357</v>
      </c>
      <c r="XS69" s="3" t="s">
        <v>111</v>
      </c>
      <c r="XT69" s="5" t="s">
        <v>1643</v>
      </c>
      <c r="XU69" s="13" t="s">
        <v>110</v>
      </c>
      <c r="XV69" s="3" t="s">
        <v>111</v>
      </c>
      <c r="XW69" s="3" t="s">
        <v>1643</v>
      </c>
      <c r="XX69" s="3" t="s">
        <v>111</v>
      </c>
      <c r="XY69" s="3" t="s">
        <v>1643</v>
      </c>
      <c r="XZ69" s="3" t="s">
        <v>1643</v>
      </c>
      <c r="YA69" s="3" t="s">
        <v>110</v>
      </c>
      <c r="YB69" s="3" t="s">
        <v>111</v>
      </c>
      <c r="YC69" s="3" t="s">
        <v>1643</v>
      </c>
      <c r="YD69" s="3" t="s">
        <v>110</v>
      </c>
      <c r="YE69" s="3" t="s">
        <v>425</v>
      </c>
      <c r="YF69" s="3" t="s">
        <v>111</v>
      </c>
      <c r="YG69" s="3" t="s">
        <v>1643</v>
      </c>
      <c r="YH69" s="3" t="s">
        <v>110</v>
      </c>
      <c r="YI69" s="3" t="s">
        <v>111</v>
      </c>
      <c r="YJ69" s="3" t="s">
        <v>1643</v>
      </c>
      <c r="YK69" s="3" t="s">
        <v>111</v>
      </c>
      <c r="YL69" s="3" t="s">
        <v>1643</v>
      </c>
      <c r="YM69" s="3" t="s">
        <v>1643</v>
      </c>
      <c r="YN69" s="3" t="s">
        <v>110</v>
      </c>
      <c r="YO69" s="3" t="s">
        <v>111</v>
      </c>
      <c r="YP69" s="3" t="s">
        <v>1643</v>
      </c>
      <c r="YQ69" s="3" t="s">
        <v>110</v>
      </c>
      <c r="YR69" s="3" t="s">
        <v>111</v>
      </c>
      <c r="YS69" s="3" t="s">
        <v>1643</v>
      </c>
      <c r="YT69" s="3" t="s">
        <v>110</v>
      </c>
      <c r="YU69" s="3" t="s">
        <v>111</v>
      </c>
      <c r="YV69" s="3" t="s">
        <v>1643</v>
      </c>
      <c r="YW69" s="3" t="s">
        <v>111</v>
      </c>
      <c r="YX69" s="3" t="s">
        <v>1643</v>
      </c>
      <c r="YY69" s="3" t="s">
        <v>1643</v>
      </c>
      <c r="YZ69" s="3" t="s">
        <v>1643</v>
      </c>
      <c r="ZA69" s="3" t="s">
        <v>1643</v>
      </c>
      <c r="ZB69" s="3" t="s">
        <v>1643</v>
      </c>
      <c r="ZC69" s="3" t="s">
        <v>1643</v>
      </c>
      <c r="ZD69" s="5" t="s">
        <v>1643</v>
      </c>
      <c r="ZE69" s="3" t="s">
        <v>462</v>
      </c>
      <c r="ZF69" s="3" t="s">
        <v>452</v>
      </c>
      <c r="ZG69" s="5"/>
      <c r="ZH69" s="18" t="s">
        <v>110</v>
      </c>
      <c r="ZI69" s="13" t="s">
        <v>1643</v>
      </c>
      <c r="ZJ69" s="3" t="s">
        <v>1643</v>
      </c>
      <c r="ZK69" s="3" t="s">
        <v>486</v>
      </c>
      <c r="ZL69" s="3" t="s">
        <v>1643</v>
      </c>
      <c r="ZM69" s="3" t="s">
        <v>1643</v>
      </c>
      <c r="ZN69" s="3" t="s">
        <v>495</v>
      </c>
      <c r="ZO69" s="3" t="s">
        <v>496</v>
      </c>
      <c r="ZP69" s="3" t="s">
        <v>497</v>
      </c>
      <c r="ZQ69" s="3" t="s">
        <v>498</v>
      </c>
      <c r="ZR69" s="5" t="s">
        <v>1643</v>
      </c>
      <c r="ZS69" s="13" t="s">
        <v>111</v>
      </c>
      <c r="ZT69" s="3" t="s">
        <v>111</v>
      </c>
      <c r="ZU69" s="3" t="s">
        <v>110</v>
      </c>
      <c r="ZV69" s="3" t="s">
        <v>111</v>
      </c>
      <c r="ZW69" s="3" t="s">
        <v>110</v>
      </c>
      <c r="ZX69" s="3" t="s">
        <v>1799</v>
      </c>
      <c r="ZY69" s="3" t="s">
        <v>1800</v>
      </c>
      <c r="ZZ69" s="4">
        <v>220142</v>
      </c>
      <c r="AAA69" s="5" t="s">
        <v>1756</v>
      </c>
      <c r="AAB69" s="13" t="s">
        <v>111</v>
      </c>
      <c r="AAC69" s="5" t="s">
        <v>1643</v>
      </c>
      <c r="AAD69" s="13" t="s">
        <v>526</v>
      </c>
      <c r="AAE69" s="3" t="s">
        <v>1643</v>
      </c>
      <c r="AAF69" s="3" t="s">
        <v>1643</v>
      </c>
      <c r="AAG69" s="3" t="s">
        <v>1643</v>
      </c>
      <c r="AAH69" s="3" t="s">
        <v>1643</v>
      </c>
      <c r="AAI69" s="3" t="s">
        <v>1643</v>
      </c>
      <c r="AAJ69" s="5" t="s">
        <v>110</v>
      </c>
      <c r="AAK69" s="13" t="s">
        <v>110</v>
      </c>
      <c r="AAL69" s="13" t="s">
        <v>555</v>
      </c>
      <c r="AAM69" s="3" t="s">
        <v>1643</v>
      </c>
      <c r="AAN69" s="3" t="s">
        <v>541</v>
      </c>
      <c r="AAO69" s="3" t="s">
        <v>1643</v>
      </c>
      <c r="AAP69" s="3" t="s">
        <v>1643</v>
      </c>
      <c r="AAQ69" s="20"/>
      <c r="AAR69" s="5" t="s">
        <v>1643</v>
      </c>
      <c r="AAS69" s="13" t="s">
        <v>1718</v>
      </c>
      <c r="AAT69" s="3" t="s">
        <v>1643</v>
      </c>
      <c r="AAU69" s="3" t="s">
        <v>541</v>
      </c>
      <c r="AAV69" s="3" t="s">
        <v>1643</v>
      </c>
      <c r="AAW69" s="3" t="s">
        <v>1643</v>
      </c>
      <c r="AAX69" s="3" t="s">
        <v>1643</v>
      </c>
      <c r="AAY69" s="5" t="s">
        <v>1643</v>
      </c>
      <c r="AAZ69" s="13" t="s">
        <v>1801</v>
      </c>
      <c r="ABA69" s="3" t="s">
        <v>1643</v>
      </c>
      <c r="ABB69" s="3" t="s">
        <v>541</v>
      </c>
      <c r="ABC69" s="3" t="s">
        <v>1643</v>
      </c>
      <c r="ABD69" s="3" t="s">
        <v>1643</v>
      </c>
      <c r="ABE69" s="3" t="s">
        <v>1643</v>
      </c>
      <c r="ABF69" s="5" t="s">
        <v>1643</v>
      </c>
      <c r="ABG69" s="13"/>
      <c r="ABH69" s="3" t="s">
        <v>1643</v>
      </c>
      <c r="ABI69" s="3" t="s">
        <v>1643</v>
      </c>
      <c r="ABJ69" s="3" t="s">
        <v>1643</v>
      </c>
      <c r="ABK69" s="3" t="s">
        <v>1643</v>
      </c>
      <c r="ABL69" s="3" t="s">
        <v>1643</v>
      </c>
      <c r="ABM69" s="5" t="s">
        <v>1643</v>
      </c>
      <c r="ABN69" s="13" t="s">
        <v>1643</v>
      </c>
      <c r="ABO69" s="3" t="s">
        <v>557</v>
      </c>
      <c r="ABP69" s="3" t="s">
        <v>140</v>
      </c>
      <c r="ABQ69" s="3" t="s">
        <v>144</v>
      </c>
      <c r="ABR69" s="3" t="s">
        <v>156</v>
      </c>
      <c r="ABS69" s="3" t="s">
        <v>558</v>
      </c>
      <c r="ABT69" s="3" t="s">
        <v>1643</v>
      </c>
      <c r="ABU69" s="3" t="s">
        <v>152</v>
      </c>
      <c r="ABV69" s="5" t="s">
        <v>1643</v>
      </c>
      <c r="ABW69" s="13" t="s">
        <v>110</v>
      </c>
      <c r="ABX69" s="3" t="s">
        <v>564</v>
      </c>
      <c r="ABY69" s="3" t="s">
        <v>1643</v>
      </c>
      <c r="ABZ69" s="3" t="s">
        <v>1643</v>
      </c>
      <c r="ACA69" s="3" t="s">
        <v>1643</v>
      </c>
      <c r="ACB69" s="5" t="s">
        <v>545</v>
      </c>
      <c r="ACC69" s="13" t="s">
        <v>565</v>
      </c>
      <c r="ACD69" s="3" t="s">
        <v>1643</v>
      </c>
      <c r="ACE69" s="3" t="s">
        <v>1643</v>
      </c>
      <c r="ACF69" s="3" t="s">
        <v>545</v>
      </c>
      <c r="ACG69" s="5"/>
      <c r="ACH69" s="13" t="s">
        <v>546</v>
      </c>
      <c r="ACI69" s="3" t="s">
        <v>1643</v>
      </c>
      <c r="ACJ69" s="3" t="s">
        <v>1643</v>
      </c>
      <c r="ACK69" s="3" t="s">
        <v>1643</v>
      </c>
      <c r="ACL69" s="5" t="s">
        <v>545</v>
      </c>
      <c r="ACM69" s="13" t="s">
        <v>136</v>
      </c>
      <c r="ACN69" s="3" t="s">
        <v>557</v>
      </c>
      <c r="ACO69" s="3" t="s">
        <v>1643</v>
      </c>
      <c r="ACP69" s="3" t="s">
        <v>144</v>
      </c>
      <c r="ACQ69" s="3" t="s">
        <v>156</v>
      </c>
      <c r="ACR69" s="3" t="s">
        <v>558</v>
      </c>
      <c r="ACS69" s="3" t="s">
        <v>1643</v>
      </c>
      <c r="ACT69" s="3" t="s">
        <v>568</v>
      </c>
      <c r="ACU69" s="20" t="s">
        <v>1643</v>
      </c>
      <c r="ACV69" s="13" t="s">
        <v>110</v>
      </c>
      <c r="ACW69" s="3" t="s">
        <v>576</v>
      </c>
      <c r="ACX69" s="3" t="s">
        <v>1643</v>
      </c>
      <c r="ACY69" s="3" t="s">
        <v>1643</v>
      </c>
      <c r="ACZ69" s="3" t="s">
        <v>1643</v>
      </c>
      <c r="ADA69" s="5" t="s">
        <v>545</v>
      </c>
      <c r="ADB69" s="13" t="s">
        <v>1643</v>
      </c>
      <c r="ADC69" s="8" t="s">
        <v>1643</v>
      </c>
      <c r="ADD69" s="3" t="s">
        <v>1643</v>
      </c>
      <c r="ADE69" s="3" t="s">
        <v>1643</v>
      </c>
      <c r="ADF69" s="5" t="s">
        <v>1643</v>
      </c>
      <c r="ADG69" s="13" t="s">
        <v>1643</v>
      </c>
      <c r="ADH69" s="8" t="s">
        <v>1643</v>
      </c>
      <c r="ADI69" s="3" t="s">
        <v>1643</v>
      </c>
      <c r="ADJ69" s="3" t="s">
        <v>1643</v>
      </c>
      <c r="ADK69" s="5" t="s">
        <v>1643</v>
      </c>
      <c r="ADL69" s="13" t="s">
        <v>1643</v>
      </c>
      <c r="ADM69" s="8" t="s">
        <v>1643</v>
      </c>
      <c r="ADN69" s="3" t="s">
        <v>1643</v>
      </c>
      <c r="ADO69" s="3" t="s">
        <v>1643</v>
      </c>
      <c r="ADP69" s="5" t="s">
        <v>1643</v>
      </c>
      <c r="ADQ69" s="13" t="s">
        <v>136</v>
      </c>
      <c r="ADR69" s="3" t="s">
        <v>557</v>
      </c>
      <c r="ADS69" s="3" t="s">
        <v>1643</v>
      </c>
      <c r="ADT69" s="3" t="s">
        <v>144</v>
      </c>
      <c r="ADU69" s="3" t="s">
        <v>1643</v>
      </c>
      <c r="ADV69" s="3" t="s">
        <v>558</v>
      </c>
      <c r="ADW69" s="3" t="s">
        <v>1643</v>
      </c>
      <c r="ADX69" s="3" t="s">
        <v>1643</v>
      </c>
      <c r="ADY69" s="5" t="s">
        <v>1643</v>
      </c>
      <c r="ADZ69" s="13" t="s">
        <v>1643</v>
      </c>
      <c r="AEA69" s="3" t="s">
        <v>1643</v>
      </c>
      <c r="AEB69" s="3" t="s">
        <v>1643</v>
      </c>
      <c r="AEC69" s="3" t="s">
        <v>1643</v>
      </c>
      <c r="AED69" s="3" t="s">
        <v>1643</v>
      </c>
      <c r="AEE69" s="3" t="s">
        <v>1643</v>
      </c>
      <c r="AEF69" s="5" t="s">
        <v>1643</v>
      </c>
      <c r="AEG69" s="13" t="s">
        <v>111</v>
      </c>
      <c r="AEH69" s="3" t="s">
        <v>1643</v>
      </c>
      <c r="AEI69" s="3" t="s">
        <v>110</v>
      </c>
      <c r="AEJ69" s="3" t="s">
        <v>1803</v>
      </c>
      <c r="AEK69" s="5" t="s">
        <v>1643</v>
      </c>
      <c r="AEL69" s="18" t="s">
        <v>1643</v>
      </c>
    </row>
    <row r="70" spans="1:818" ht="101.5" x14ac:dyDescent="0.35">
      <c r="A70" s="1">
        <v>45678.429768518516</v>
      </c>
      <c r="B70" s="2">
        <v>45678.437418981484</v>
      </c>
      <c r="C70" s="4">
        <v>100</v>
      </c>
      <c r="D70" s="4">
        <v>660</v>
      </c>
      <c r="E70" s="3" t="s">
        <v>1677</v>
      </c>
      <c r="F70" s="2">
        <v>45685.437463472219</v>
      </c>
      <c r="G70" s="3" t="s">
        <v>1804</v>
      </c>
      <c r="H70" s="4">
        <v>1</v>
      </c>
      <c r="I70" s="3" t="s">
        <v>1642</v>
      </c>
      <c r="J70" s="3" t="s">
        <v>1642</v>
      </c>
      <c r="K70" s="3" t="s">
        <v>1642</v>
      </c>
      <c r="L70" s="3" t="s">
        <v>1642</v>
      </c>
      <c r="M70" s="3" t="s">
        <v>1642</v>
      </c>
      <c r="N70" s="3" t="s">
        <v>1642</v>
      </c>
      <c r="O70" s="3" t="s">
        <v>111</v>
      </c>
      <c r="P70" s="3" t="s">
        <v>110</v>
      </c>
      <c r="Q70" s="3" t="s">
        <v>13</v>
      </c>
      <c r="R70" s="20" t="s">
        <v>110</v>
      </c>
      <c r="S70" s="127">
        <v>6</v>
      </c>
      <c r="T70" s="124"/>
      <c r="U70" s="3"/>
      <c r="V70" s="3" t="s">
        <v>20</v>
      </c>
      <c r="W70" s="3" t="s">
        <v>111</v>
      </c>
      <c r="X70" s="3" t="s">
        <v>41</v>
      </c>
      <c r="Y70" s="3" t="s">
        <v>67</v>
      </c>
      <c r="Z70" s="3" t="s">
        <v>16</v>
      </c>
      <c r="AA70" s="405">
        <v>106</v>
      </c>
      <c r="AB70" s="3" t="s">
        <v>25</v>
      </c>
      <c r="AC70" s="3" t="s">
        <v>110</v>
      </c>
      <c r="AD70" s="3" t="s">
        <v>1643</v>
      </c>
      <c r="AE70" s="13" t="s">
        <v>1643</v>
      </c>
      <c r="AF70" s="20" t="s">
        <v>1643</v>
      </c>
      <c r="AG70" s="18" t="s">
        <v>1643</v>
      </c>
      <c r="AH70" s="13"/>
      <c r="AI70" s="31"/>
      <c r="AJ70" s="13" t="s">
        <v>1643</v>
      </c>
      <c r="AK70" s="3" t="s">
        <v>1643</v>
      </c>
      <c r="AL70" s="3" t="s">
        <v>1643</v>
      </c>
      <c r="AM70" s="3" t="s">
        <v>1643</v>
      </c>
      <c r="AN70" s="3" t="s">
        <v>1643</v>
      </c>
      <c r="AO70" s="3" t="s">
        <v>1643</v>
      </c>
      <c r="AP70" s="3" t="s">
        <v>1643</v>
      </c>
      <c r="AQ70" s="3" t="s">
        <v>1643</v>
      </c>
      <c r="AR70" s="3" t="s">
        <v>1643</v>
      </c>
      <c r="AS70" s="3" t="s">
        <v>1643</v>
      </c>
      <c r="AT70" s="3" t="s">
        <v>1643</v>
      </c>
      <c r="AU70" s="3" t="s">
        <v>1643</v>
      </c>
      <c r="AV70" s="3" t="s">
        <v>1643</v>
      </c>
      <c r="AW70" s="3" t="s">
        <v>1643</v>
      </c>
      <c r="AX70" s="3" t="s">
        <v>1643</v>
      </c>
      <c r="AY70" s="3" t="s">
        <v>1643</v>
      </c>
      <c r="AZ70" s="3" t="s">
        <v>1643</v>
      </c>
      <c r="BA70" s="3" t="s">
        <v>1643</v>
      </c>
      <c r="BB70" s="3" t="s">
        <v>1643</v>
      </c>
      <c r="BC70" s="3" t="s">
        <v>1643</v>
      </c>
      <c r="BD70" s="3" t="s">
        <v>1643</v>
      </c>
      <c r="BE70" s="3" t="s">
        <v>1643</v>
      </c>
      <c r="BF70" s="3" t="s">
        <v>1643</v>
      </c>
      <c r="BG70" s="3" t="s">
        <v>1643</v>
      </c>
      <c r="BH70" s="3" t="s">
        <v>1643</v>
      </c>
      <c r="BI70" s="3" t="s">
        <v>1643</v>
      </c>
      <c r="BJ70" s="3" t="s">
        <v>1643</v>
      </c>
      <c r="BK70" s="3" t="s">
        <v>1643</v>
      </c>
      <c r="BL70" s="3" t="s">
        <v>1643</v>
      </c>
      <c r="BM70" s="3" t="s">
        <v>1643</v>
      </c>
      <c r="BN70" s="3" t="s">
        <v>1643</v>
      </c>
      <c r="BO70" s="3" t="s">
        <v>1643</v>
      </c>
      <c r="BP70" s="3" t="s">
        <v>1643</v>
      </c>
      <c r="BQ70" s="3" t="s">
        <v>1643</v>
      </c>
      <c r="BR70" s="3" t="s">
        <v>1643</v>
      </c>
      <c r="BS70" s="3" t="s">
        <v>1643</v>
      </c>
      <c r="BT70" s="3" t="s">
        <v>1643</v>
      </c>
      <c r="BU70" s="3" t="s">
        <v>1643</v>
      </c>
      <c r="BV70" s="3" t="s">
        <v>1643</v>
      </c>
      <c r="BW70" s="3" t="s">
        <v>1643</v>
      </c>
      <c r="BX70" s="3" t="s">
        <v>1643</v>
      </c>
      <c r="BY70" s="3" t="s">
        <v>1643</v>
      </c>
      <c r="BZ70" s="20" t="s">
        <v>1643</v>
      </c>
      <c r="CA70" s="8" t="s">
        <v>1643</v>
      </c>
      <c r="CB70" s="3" t="s">
        <v>1643</v>
      </c>
      <c r="CC70" s="3" t="s">
        <v>1643</v>
      </c>
      <c r="CD70" s="3" t="s">
        <v>1643</v>
      </c>
      <c r="CE70" s="3" t="s">
        <v>1643</v>
      </c>
      <c r="CF70" s="3" t="s">
        <v>1643</v>
      </c>
      <c r="CG70" s="3" t="s">
        <v>1643</v>
      </c>
      <c r="CH70" s="3" t="s">
        <v>1643</v>
      </c>
      <c r="CI70" s="3" t="s">
        <v>1643</v>
      </c>
      <c r="CJ70" s="3" t="s">
        <v>1643</v>
      </c>
      <c r="CK70" s="3" t="s">
        <v>1643</v>
      </c>
      <c r="CL70" s="3" t="s">
        <v>1643</v>
      </c>
      <c r="CM70" s="3" t="s">
        <v>1643</v>
      </c>
      <c r="CN70" s="3" t="s">
        <v>1643</v>
      </c>
      <c r="CO70" s="3" t="s">
        <v>1643</v>
      </c>
      <c r="CP70" s="5" t="s">
        <v>1643</v>
      </c>
      <c r="CQ70" s="13" t="s">
        <v>1643</v>
      </c>
      <c r="CR70" s="3" t="s">
        <v>1643</v>
      </c>
      <c r="CS70" s="3" t="s">
        <v>1643</v>
      </c>
      <c r="CT70" s="3" t="s">
        <v>1643</v>
      </c>
      <c r="CU70" s="3" t="s">
        <v>1643</v>
      </c>
      <c r="CV70" s="3" t="s">
        <v>1643</v>
      </c>
      <c r="CW70" s="3" t="s">
        <v>1643</v>
      </c>
      <c r="CX70" s="5" t="s">
        <v>1643</v>
      </c>
      <c r="CY70" s="13" t="s">
        <v>1643</v>
      </c>
      <c r="CZ70" s="3" t="s">
        <v>1643</v>
      </c>
      <c r="DA70" s="3" t="s">
        <v>1643</v>
      </c>
      <c r="DB70" s="3" t="s">
        <v>1643</v>
      </c>
      <c r="DC70" s="3" t="s">
        <v>1643</v>
      </c>
      <c r="DD70" s="3" t="s">
        <v>1643</v>
      </c>
      <c r="DE70" s="3" t="s">
        <v>1643</v>
      </c>
      <c r="DF70" s="5" t="s">
        <v>1643</v>
      </c>
      <c r="DG70" s="13" t="s">
        <v>1643</v>
      </c>
      <c r="DH70" s="3" t="s">
        <v>1643</v>
      </c>
      <c r="DI70" s="3" t="s">
        <v>1643</v>
      </c>
      <c r="DJ70" s="5" t="s">
        <v>1643</v>
      </c>
      <c r="DK70" s="13" t="s">
        <v>1643</v>
      </c>
      <c r="DL70" s="3" t="s">
        <v>1643</v>
      </c>
      <c r="DM70" s="3" t="s">
        <v>1643</v>
      </c>
      <c r="DN70" s="5" t="s">
        <v>1643</v>
      </c>
      <c r="DO70" s="13" t="s">
        <v>1643</v>
      </c>
      <c r="DP70" s="5" t="s">
        <v>1643</v>
      </c>
      <c r="DQ70" s="13" t="s">
        <v>1643</v>
      </c>
      <c r="DR70" s="3" t="s">
        <v>1643</v>
      </c>
      <c r="DS70" s="3" t="s">
        <v>1643</v>
      </c>
      <c r="DT70" s="5" t="s">
        <v>1643</v>
      </c>
      <c r="DU70" s="13" t="s">
        <v>1643</v>
      </c>
      <c r="DV70" s="3" t="s">
        <v>1643</v>
      </c>
      <c r="DW70" s="3" t="s">
        <v>1643</v>
      </c>
      <c r="DX70" s="3" t="s">
        <v>1643</v>
      </c>
      <c r="DY70" s="5" t="s">
        <v>1643</v>
      </c>
      <c r="DZ70" s="13" t="s">
        <v>1643</v>
      </c>
      <c r="EA70" s="3" t="s">
        <v>1643</v>
      </c>
      <c r="EB70" s="3" t="s">
        <v>1643</v>
      </c>
      <c r="EC70" s="3" t="s">
        <v>1643</v>
      </c>
      <c r="ED70" s="3" t="s">
        <v>1643</v>
      </c>
      <c r="EE70" s="3" t="s">
        <v>1643</v>
      </c>
      <c r="EF70" s="5" t="s">
        <v>1643</v>
      </c>
      <c r="EG70" s="13" t="s">
        <v>1643</v>
      </c>
      <c r="EH70" s="3" t="s">
        <v>1643</v>
      </c>
      <c r="EI70" s="3" t="s">
        <v>1643</v>
      </c>
      <c r="EJ70" s="3" t="s">
        <v>1643</v>
      </c>
      <c r="EK70" s="3" t="s">
        <v>1643</v>
      </c>
      <c r="EL70" s="20" t="s">
        <v>1643</v>
      </c>
      <c r="EM70" s="13" t="s">
        <v>1643</v>
      </c>
      <c r="EN70" s="3" t="s">
        <v>1643</v>
      </c>
      <c r="EO70" s="3" t="s">
        <v>1643</v>
      </c>
      <c r="EP70" s="3" t="s">
        <v>1643</v>
      </c>
      <c r="EQ70" s="3" t="s">
        <v>1643</v>
      </c>
      <c r="ER70" s="3" t="s">
        <v>1643</v>
      </c>
      <c r="ES70" s="3" t="s">
        <v>1643</v>
      </c>
      <c r="ET70" s="3" t="s">
        <v>1643</v>
      </c>
      <c r="EU70" s="3" t="s">
        <v>1643</v>
      </c>
      <c r="EV70" s="3" t="s">
        <v>1643</v>
      </c>
      <c r="EW70" s="3" t="s">
        <v>1643</v>
      </c>
      <c r="EX70" s="3" t="s">
        <v>1643</v>
      </c>
      <c r="EY70" s="3" t="s">
        <v>1643</v>
      </c>
      <c r="EZ70" s="5" t="s">
        <v>1643</v>
      </c>
      <c r="FA70" s="8" t="s">
        <v>1643</v>
      </c>
      <c r="FB70" s="3" t="s">
        <v>1643</v>
      </c>
      <c r="FC70" s="3" t="s">
        <v>1643</v>
      </c>
      <c r="FD70" s="3" t="s">
        <v>1643</v>
      </c>
      <c r="FE70" s="3" t="s">
        <v>1643</v>
      </c>
      <c r="FF70" s="3" t="s">
        <v>1643</v>
      </c>
      <c r="FG70" s="3" t="s">
        <v>1643</v>
      </c>
      <c r="FH70" s="3" t="s">
        <v>1643</v>
      </c>
      <c r="FI70" s="5" t="s">
        <v>1643</v>
      </c>
      <c r="FJ70" s="8" t="s">
        <v>1643</v>
      </c>
      <c r="FK70" s="3" t="s">
        <v>1643</v>
      </c>
      <c r="FL70" s="3" t="s">
        <v>1643</v>
      </c>
      <c r="FM70" s="5" t="s">
        <v>1643</v>
      </c>
      <c r="FN70" s="8" t="s">
        <v>1643</v>
      </c>
      <c r="FO70" s="3" t="s">
        <v>1643</v>
      </c>
      <c r="FP70" s="3" t="s">
        <v>1643</v>
      </c>
      <c r="FQ70" s="5" t="s">
        <v>1643</v>
      </c>
      <c r="FR70" s="16" t="s">
        <v>1643</v>
      </c>
      <c r="FS70" s="13" t="s">
        <v>1643</v>
      </c>
      <c r="FT70" s="3" t="s">
        <v>1643</v>
      </c>
      <c r="FU70" s="3" t="s">
        <v>1643</v>
      </c>
      <c r="FV70" s="3" t="s">
        <v>1643</v>
      </c>
      <c r="FW70" s="20" t="s">
        <v>1643</v>
      </c>
      <c r="FX70" s="13" t="s">
        <v>1643</v>
      </c>
      <c r="FY70" s="3" t="s">
        <v>1643</v>
      </c>
      <c r="FZ70" s="3" t="s">
        <v>1643</v>
      </c>
      <c r="GA70" s="3" t="s">
        <v>1643</v>
      </c>
      <c r="GB70" s="3" t="s">
        <v>1643</v>
      </c>
      <c r="GC70" s="3" t="s">
        <v>1643</v>
      </c>
      <c r="GD70" s="3" t="s">
        <v>1643</v>
      </c>
      <c r="GE70" s="3" t="s">
        <v>1643</v>
      </c>
      <c r="GF70" s="3" t="s">
        <v>1643</v>
      </c>
      <c r="GG70" s="3" t="s">
        <v>1643</v>
      </c>
      <c r="GH70" s="20" t="s">
        <v>1643</v>
      </c>
      <c r="GI70" s="18" t="s">
        <v>1643</v>
      </c>
      <c r="GJ70" s="8" t="s">
        <v>1643</v>
      </c>
      <c r="GK70" s="3" t="s">
        <v>1643</v>
      </c>
      <c r="GL70" s="3" t="s">
        <v>1643</v>
      </c>
      <c r="GM70" s="3" t="s">
        <v>1643</v>
      </c>
      <c r="GN70" s="3" t="s">
        <v>1643</v>
      </c>
      <c r="GO70" s="3" t="s">
        <v>1643</v>
      </c>
      <c r="GP70" s="3" t="s">
        <v>1643</v>
      </c>
      <c r="GQ70" s="3" t="s">
        <v>1643</v>
      </c>
      <c r="GR70" s="3" t="s">
        <v>1643</v>
      </c>
      <c r="GS70" s="20" t="s">
        <v>1643</v>
      </c>
      <c r="GT70" s="13" t="s">
        <v>1643</v>
      </c>
      <c r="GU70" s="3" t="s">
        <v>1643</v>
      </c>
      <c r="GV70" s="3" t="s">
        <v>1643</v>
      </c>
      <c r="GW70" s="3" t="s">
        <v>1643</v>
      </c>
      <c r="GX70" s="3" t="s">
        <v>1643</v>
      </c>
      <c r="GY70" s="3" t="s">
        <v>1643</v>
      </c>
      <c r="GZ70" s="3" t="s">
        <v>1643</v>
      </c>
      <c r="HA70" s="3" t="s">
        <v>1643</v>
      </c>
      <c r="HB70" s="3" t="s">
        <v>1643</v>
      </c>
      <c r="HC70" s="3" t="s">
        <v>1643</v>
      </c>
      <c r="HD70" s="3" t="s">
        <v>1643</v>
      </c>
      <c r="HE70" s="3" t="s">
        <v>1643</v>
      </c>
      <c r="HF70" s="3" t="s">
        <v>1643</v>
      </c>
      <c r="HG70" s="3" t="s">
        <v>1643</v>
      </c>
      <c r="HH70" s="3" t="s">
        <v>1643</v>
      </c>
      <c r="HI70" s="5" t="s">
        <v>1643</v>
      </c>
      <c r="HJ70" s="13" t="s">
        <v>1643</v>
      </c>
      <c r="HK70" s="3" t="s">
        <v>1643</v>
      </c>
      <c r="HL70" s="3" t="s">
        <v>1643</v>
      </c>
      <c r="HM70" s="3" t="s">
        <v>1643</v>
      </c>
      <c r="HN70" s="3" t="s">
        <v>1643</v>
      </c>
      <c r="HO70" s="3" t="s">
        <v>1643</v>
      </c>
      <c r="HP70" s="3" t="s">
        <v>1643</v>
      </c>
      <c r="HQ70" s="5" t="s">
        <v>1643</v>
      </c>
      <c r="HR70" s="13" t="s">
        <v>1643</v>
      </c>
      <c r="HS70" s="3" t="s">
        <v>1643</v>
      </c>
      <c r="HT70" s="3" t="s">
        <v>1643</v>
      </c>
      <c r="HU70" s="3" t="s">
        <v>1643</v>
      </c>
      <c r="HV70" s="3" t="s">
        <v>1643</v>
      </c>
      <c r="HW70" s="3" t="s">
        <v>1643</v>
      </c>
      <c r="HX70" s="3" t="s">
        <v>1643</v>
      </c>
      <c r="HY70" s="3" t="s">
        <v>1643</v>
      </c>
      <c r="HZ70" s="3" t="s">
        <v>1643</v>
      </c>
      <c r="IA70" s="3" t="s">
        <v>1643</v>
      </c>
      <c r="IB70" s="5" t="s">
        <v>1643</v>
      </c>
      <c r="IC70" s="13" t="s">
        <v>1643</v>
      </c>
      <c r="ID70" s="3" t="s">
        <v>1643</v>
      </c>
      <c r="IE70" s="3" t="s">
        <v>1643</v>
      </c>
      <c r="IF70" s="3" t="s">
        <v>1643</v>
      </c>
      <c r="IG70" s="3" t="s">
        <v>1643</v>
      </c>
      <c r="IH70" s="3" t="s">
        <v>1643</v>
      </c>
      <c r="II70" s="3" t="s">
        <v>1643</v>
      </c>
      <c r="IJ70" s="3" t="s">
        <v>1643</v>
      </c>
      <c r="IK70" s="3" t="s">
        <v>1643</v>
      </c>
      <c r="IL70" s="3" t="s">
        <v>1643</v>
      </c>
      <c r="IM70" s="3" t="s">
        <v>1643</v>
      </c>
      <c r="IN70" s="3" t="s">
        <v>1643</v>
      </c>
      <c r="IO70" s="3" t="s">
        <v>1643</v>
      </c>
      <c r="IP70" s="3" t="s">
        <v>1643</v>
      </c>
      <c r="IQ70" s="3" t="s">
        <v>1643</v>
      </c>
      <c r="IR70" s="3" t="s">
        <v>1643</v>
      </c>
      <c r="IS70" s="3" t="s">
        <v>1643</v>
      </c>
      <c r="IT70" s="3" t="s">
        <v>1643</v>
      </c>
      <c r="IU70" s="3" t="s">
        <v>1643</v>
      </c>
      <c r="IV70" s="3" t="s">
        <v>1643</v>
      </c>
      <c r="IW70" s="3" t="s">
        <v>1643</v>
      </c>
      <c r="IX70" s="3" t="s">
        <v>1643</v>
      </c>
      <c r="IY70" s="3" t="s">
        <v>1643</v>
      </c>
      <c r="IZ70" s="3" t="s">
        <v>1643</v>
      </c>
      <c r="JA70" s="3" t="s">
        <v>1643</v>
      </c>
      <c r="JB70" s="3" t="s">
        <v>1643</v>
      </c>
      <c r="JC70" s="3" t="s">
        <v>1643</v>
      </c>
      <c r="JD70" s="3" t="s">
        <v>1643</v>
      </c>
      <c r="JE70" s="3" t="s">
        <v>1643</v>
      </c>
      <c r="JF70" s="3" t="s">
        <v>1643</v>
      </c>
      <c r="JG70" s="3" t="s">
        <v>1643</v>
      </c>
      <c r="JH70" s="3" t="s">
        <v>1643</v>
      </c>
      <c r="JI70" s="3" t="s">
        <v>1643</v>
      </c>
      <c r="JJ70" s="3" t="s">
        <v>1643</v>
      </c>
      <c r="JK70" s="3" t="s">
        <v>1643</v>
      </c>
      <c r="JL70" s="3" t="s">
        <v>1643</v>
      </c>
      <c r="JM70" s="3" t="s">
        <v>1643</v>
      </c>
      <c r="JN70" s="3" t="s">
        <v>1643</v>
      </c>
      <c r="JO70" s="3" t="s">
        <v>1643</v>
      </c>
      <c r="JP70" s="3" t="s">
        <v>1643</v>
      </c>
      <c r="JQ70" s="3" t="s">
        <v>1643</v>
      </c>
      <c r="JR70" s="3" t="s">
        <v>1643</v>
      </c>
      <c r="JS70" s="3" t="s">
        <v>1643</v>
      </c>
      <c r="JT70" s="3" t="s">
        <v>1643</v>
      </c>
      <c r="JU70" s="3" t="s">
        <v>1643</v>
      </c>
      <c r="JV70" s="3" t="s">
        <v>1643</v>
      </c>
      <c r="JW70" s="3" t="s">
        <v>1643</v>
      </c>
      <c r="JX70" s="3" t="s">
        <v>1643</v>
      </c>
      <c r="JY70" s="3" t="s">
        <v>1643</v>
      </c>
      <c r="JZ70" s="3" t="s">
        <v>1643</v>
      </c>
      <c r="KA70" s="3" t="s">
        <v>1643</v>
      </c>
      <c r="KB70" s="3" t="s">
        <v>1643</v>
      </c>
      <c r="KC70" s="3" t="s">
        <v>1643</v>
      </c>
      <c r="KD70" s="3" t="s">
        <v>1643</v>
      </c>
      <c r="KE70" s="3" t="s">
        <v>1643</v>
      </c>
      <c r="KF70" s="3" t="s">
        <v>1643</v>
      </c>
      <c r="KG70" s="3" t="s">
        <v>1643</v>
      </c>
      <c r="KH70" s="3" t="s">
        <v>1643</v>
      </c>
      <c r="KI70" s="3" t="s">
        <v>1643</v>
      </c>
      <c r="KJ70" s="3" t="s">
        <v>1643</v>
      </c>
      <c r="KK70" s="3" t="s">
        <v>1643</v>
      </c>
      <c r="KL70" s="3" t="s">
        <v>1643</v>
      </c>
      <c r="KM70" s="3" t="s">
        <v>1643</v>
      </c>
      <c r="KN70" s="3" t="s">
        <v>1643</v>
      </c>
      <c r="KO70" s="5" t="s">
        <v>1643</v>
      </c>
      <c r="KP70" s="8" t="s">
        <v>1643</v>
      </c>
      <c r="KQ70" s="3" t="s">
        <v>1643</v>
      </c>
      <c r="KR70" s="3" t="s">
        <v>1643</v>
      </c>
      <c r="KS70" s="3" t="s">
        <v>1643</v>
      </c>
      <c r="KT70" s="3" t="s">
        <v>1643</v>
      </c>
      <c r="KU70" s="3" t="s">
        <v>1643</v>
      </c>
      <c r="KV70" s="20" t="s">
        <v>1643</v>
      </c>
      <c r="KW70" s="13" t="s">
        <v>1643</v>
      </c>
      <c r="KX70" s="3" t="s">
        <v>1643</v>
      </c>
      <c r="KY70" s="3" t="s">
        <v>1643</v>
      </c>
      <c r="KZ70" s="3" t="s">
        <v>1643</v>
      </c>
      <c r="LA70" s="3" t="s">
        <v>1643</v>
      </c>
      <c r="LB70" s="3" t="s">
        <v>1643</v>
      </c>
      <c r="LC70" s="3" t="s">
        <v>1643</v>
      </c>
      <c r="LD70" s="3" t="s">
        <v>1643</v>
      </c>
      <c r="LE70" s="3" t="s">
        <v>1643</v>
      </c>
      <c r="LF70" s="3" t="s">
        <v>1643</v>
      </c>
      <c r="LG70" s="3" t="s">
        <v>1643</v>
      </c>
      <c r="LH70" s="3" t="s">
        <v>1643</v>
      </c>
      <c r="LI70" s="3" t="s">
        <v>1643</v>
      </c>
      <c r="LJ70" s="3" t="s">
        <v>1643</v>
      </c>
      <c r="LK70" s="3" t="s">
        <v>1643</v>
      </c>
      <c r="LL70" s="3" t="s">
        <v>1643</v>
      </c>
      <c r="LM70" s="3" t="s">
        <v>1643</v>
      </c>
      <c r="LN70" s="3" t="s">
        <v>1643</v>
      </c>
      <c r="LO70" s="3" t="s">
        <v>1643</v>
      </c>
      <c r="LP70" s="3" t="s">
        <v>1643</v>
      </c>
      <c r="LQ70" s="3" t="s">
        <v>1643</v>
      </c>
      <c r="LR70" s="3" t="s">
        <v>1643</v>
      </c>
      <c r="LS70" s="3" t="s">
        <v>1643</v>
      </c>
      <c r="LT70" s="3" t="s">
        <v>1643</v>
      </c>
      <c r="LU70" s="3" t="s">
        <v>1643</v>
      </c>
      <c r="LV70" s="3" t="s">
        <v>1643</v>
      </c>
      <c r="LW70" s="3" t="s">
        <v>1643</v>
      </c>
      <c r="LX70" s="3" t="s">
        <v>1643</v>
      </c>
      <c r="LY70" s="3" t="s">
        <v>1643</v>
      </c>
      <c r="LZ70" s="3" t="s">
        <v>1643</v>
      </c>
      <c r="MA70" s="3" t="s">
        <v>1643</v>
      </c>
      <c r="MB70" s="3" t="s">
        <v>1643</v>
      </c>
      <c r="MC70" s="3" t="s">
        <v>1643</v>
      </c>
      <c r="MD70" s="3" t="s">
        <v>1643</v>
      </c>
      <c r="ME70" s="3" t="s">
        <v>1643</v>
      </c>
      <c r="MF70" s="20" t="s">
        <v>1643</v>
      </c>
      <c r="MG70" s="13"/>
      <c r="MH70" s="3"/>
      <c r="MI70" s="5"/>
      <c r="MJ70" s="18" t="s">
        <v>1643</v>
      </c>
      <c r="MK70" s="13" t="s">
        <v>1643</v>
      </c>
      <c r="ML70" s="3" t="s">
        <v>1643</v>
      </c>
      <c r="MM70" s="3" t="s">
        <v>1643</v>
      </c>
      <c r="MN70" s="3" t="s">
        <v>1643</v>
      </c>
      <c r="MO70" s="3" t="s">
        <v>1643</v>
      </c>
      <c r="MP70" s="3" t="s">
        <v>1643</v>
      </c>
      <c r="MQ70" s="3" t="s">
        <v>1643</v>
      </c>
      <c r="MR70" s="3" t="s">
        <v>1643</v>
      </c>
      <c r="MS70" s="3" t="s">
        <v>1643</v>
      </c>
      <c r="MT70" s="5" t="s">
        <v>1643</v>
      </c>
      <c r="MU70" s="8" t="s">
        <v>1643</v>
      </c>
      <c r="MV70" s="3" t="s">
        <v>1643</v>
      </c>
      <c r="MW70" s="3" t="s">
        <v>1643</v>
      </c>
      <c r="MX70" s="3" t="s">
        <v>1643</v>
      </c>
      <c r="MY70" s="20" t="s">
        <v>1643</v>
      </c>
      <c r="MZ70" s="13" t="s">
        <v>1643</v>
      </c>
      <c r="NA70" s="5" t="s">
        <v>1643</v>
      </c>
      <c r="NB70" s="13" t="s">
        <v>1643</v>
      </c>
      <c r="NC70" s="5" t="s">
        <v>1643</v>
      </c>
      <c r="ND70" s="13" t="s">
        <v>1643</v>
      </c>
      <c r="NE70" s="3" t="s">
        <v>1643</v>
      </c>
      <c r="NF70" s="3" t="s">
        <v>1643</v>
      </c>
      <c r="NG70" s="3" t="s">
        <v>1643</v>
      </c>
      <c r="NH70" s="3" t="s">
        <v>1643</v>
      </c>
      <c r="NI70" s="5" t="s">
        <v>1643</v>
      </c>
      <c r="NJ70" s="13" t="s">
        <v>1643</v>
      </c>
      <c r="NK70" s="3"/>
      <c r="NL70" s="3" t="s">
        <v>1643</v>
      </c>
      <c r="NM70" s="3" t="s">
        <v>1643</v>
      </c>
      <c r="NN70" s="3" t="s">
        <v>1643</v>
      </c>
      <c r="NO70" s="3" t="s">
        <v>1643</v>
      </c>
      <c r="NP70" s="3" t="s">
        <v>1643</v>
      </c>
      <c r="NQ70" s="5" t="s">
        <v>1643</v>
      </c>
      <c r="NR70" s="8" t="s">
        <v>1643</v>
      </c>
      <c r="NS70" s="8" t="s">
        <v>1643</v>
      </c>
      <c r="NT70" s="3" t="s">
        <v>1643</v>
      </c>
      <c r="NU70" s="3" t="s">
        <v>1643</v>
      </c>
      <c r="NV70" s="3" t="s">
        <v>1643</v>
      </c>
      <c r="NW70" s="3" t="s">
        <v>1643</v>
      </c>
      <c r="NX70" s="5" t="s">
        <v>1643</v>
      </c>
      <c r="NY70" s="13" t="s">
        <v>1643</v>
      </c>
      <c r="NZ70" s="8" t="s">
        <v>1643</v>
      </c>
      <c r="OA70" s="3" t="s">
        <v>1643</v>
      </c>
      <c r="OB70" s="3" t="s">
        <v>1643</v>
      </c>
      <c r="OC70" s="3" t="s">
        <v>1643</v>
      </c>
      <c r="OD70" s="3" t="s">
        <v>1643</v>
      </c>
      <c r="OE70" s="5" t="s">
        <v>1643</v>
      </c>
      <c r="OF70" s="13" t="s">
        <v>1643</v>
      </c>
      <c r="OG70" s="8" t="s">
        <v>1643</v>
      </c>
      <c r="OH70" s="3" t="s">
        <v>1643</v>
      </c>
      <c r="OI70" s="3" t="s">
        <v>1643</v>
      </c>
      <c r="OJ70" s="3" t="s">
        <v>1643</v>
      </c>
      <c r="OK70" s="3" t="s">
        <v>1643</v>
      </c>
      <c r="OL70" s="20" t="s">
        <v>1643</v>
      </c>
      <c r="OM70" s="13" t="s">
        <v>1643</v>
      </c>
      <c r="ON70" s="3" t="s">
        <v>1643</v>
      </c>
      <c r="OO70" s="3" t="s">
        <v>1643</v>
      </c>
      <c r="OP70" s="3" t="s">
        <v>1643</v>
      </c>
      <c r="OQ70" s="3" t="s">
        <v>1643</v>
      </c>
      <c r="OR70" s="3" t="s">
        <v>1643</v>
      </c>
      <c r="OS70" s="3" t="s">
        <v>1643</v>
      </c>
      <c r="OT70" s="3" t="s">
        <v>1643</v>
      </c>
      <c r="OU70" s="20" t="s">
        <v>1643</v>
      </c>
      <c r="OV70" s="13" t="s">
        <v>1643</v>
      </c>
      <c r="OW70" s="3"/>
      <c r="OX70" s="3" t="s">
        <v>1643</v>
      </c>
      <c r="OY70" s="3" t="s">
        <v>1643</v>
      </c>
      <c r="OZ70" s="3" t="s">
        <v>1643</v>
      </c>
      <c r="PA70" s="5" t="s">
        <v>1643</v>
      </c>
      <c r="PB70" s="8" t="s">
        <v>1643</v>
      </c>
      <c r="PC70" s="8" t="s">
        <v>1643</v>
      </c>
      <c r="PD70" s="3" t="s">
        <v>1643</v>
      </c>
      <c r="PE70" s="3" t="s">
        <v>1643</v>
      </c>
      <c r="PF70" s="5" t="s">
        <v>1643</v>
      </c>
      <c r="PG70" s="13" t="s">
        <v>1643</v>
      </c>
      <c r="PH70" s="3" t="s">
        <v>1643</v>
      </c>
      <c r="PI70" s="3" t="s">
        <v>1643</v>
      </c>
      <c r="PJ70" s="3" t="s">
        <v>1643</v>
      </c>
      <c r="PK70" s="3" t="s">
        <v>1643</v>
      </c>
      <c r="PL70" s="3" t="s">
        <v>1643</v>
      </c>
      <c r="PM70" s="3" t="s">
        <v>1643</v>
      </c>
      <c r="PN70" s="3" t="s">
        <v>1643</v>
      </c>
      <c r="PO70" s="20" t="s">
        <v>1643</v>
      </c>
      <c r="PP70" s="13" t="s">
        <v>1643</v>
      </c>
      <c r="PQ70" s="3" t="s">
        <v>1643</v>
      </c>
      <c r="PR70" s="3" t="s">
        <v>1643</v>
      </c>
      <c r="PS70" s="3" t="s">
        <v>1643</v>
      </c>
      <c r="PT70" s="3" t="s">
        <v>1643</v>
      </c>
      <c r="PU70" s="5" t="s">
        <v>1643</v>
      </c>
      <c r="PV70" s="13" t="s">
        <v>1643</v>
      </c>
      <c r="PW70" s="3" t="s">
        <v>1643</v>
      </c>
      <c r="PX70" s="3" t="s">
        <v>1643</v>
      </c>
      <c r="PY70" s="3" t="s">
        <v>1643</v>
      </c>
      <c r="PZ70" s="5" t="s">
        <v>1643</v>
      </c>
      <c r="QA70" s="13" t="s">
        <v>1643</v>
      </c>
      <c r="QB70" s="3" t="s">
        <v>1643</v>
      </c>
      <c r="QC70" s="3" t="s">
        <v>1643</v>
      </c>
      <c r="QD70" s="3" t="s">
        <v>1643</v>
      </c>
      <c r="QE70" s="3" t="s">
        <v>1643</v>
      </c>
      <c r="QF70" s="3" t="s">
        <v>1643</v>
      </c>
      <c r="QG70" s="3" t="s">
        <v>1643</v>
      </c>
      <c r="QH70" s="3" t="s">
        <v>1643</v>
      </c>
      <c r="QI70" s="5" t="s">
        <v>1643</v>
      </c>
      <c r="QJ70" s="13" t="s">
        <v>1643</v>
      </c>
      <c r="QK70" s="3" t="s">
        <v>1643</v>
      </c>
      <c r="QL70" s="3" t="s">
        <v>1643</v>
      </c>
      <c r="QM70" s="3" t="s">
        <v>1643</v>
      </c>
      <c r="QN70" s="3" t="s">
        <v>1643</v>
      </c>
      <c r="QO70" s="3" t="s">
        <v>1643</v>
      </c>
      <c r="QP70" s="20" t="s">
        <v>1643</v>
      </c>
      <c r="QQ70" s="13" t="s">
        <v>1643</v>
      </c>
      <c r="QR70" s="3" t="s">
        <v>1643</v>
      </c>
      <c r="QS70" s="3" t="s">
        <v>1643</v>
      </c>
      <c r="QT70" s="3" t="s">
        <v>1643</v>
      </c>
      <c r="QU70" s="20" t="s">
        <v>1643</v>
      </c>
      <c r="QV70" s="16" t="s">
        <v>1643</v>
      </c>
      <c r="QW70" s="13" t="s">
        <v>1643</v>
      </c>
      <c r="QX70" s="3" t="s">
        <v>1643</v>
      </c>
      <c r="QY70" s="3" t="s">
        <v>1643</v>
      </c>
      <c r="QZ70" s="3" t="s">
        <v>1643</v>
      </c>
      <c r="RA70" s="3" t="s">
        <v>1643</v>
      </c>
      <c r="RB70" s="3" t="s">
        <v>1643</v>
      </c>
      <c r="RC70" s="3" t="s">
        <v>1643</v>
      </c>
      <c r="RD70" s="3" t="s">
        <v>1643</v>
      </c>
      <c r="RE70" s="3" t="s">
        <v>1643</v>
      </c>
      <c r="RF70" s="3" t="s">
        <v>1643</v>
      </c>
      <c r="RG70" s="3" t="s">
        <v>1643</v>
      </c>
      <c r="RH70" s="3" t="s">
        <v>1643</v>
      </c>
      <c r="RI70" s="3" t="s">
        <v>1643</v>
      </c>
      <c r="RJ70" s="3" t="s">
        <v>1643</v>
      </c>
      <c r="RK70" s="3" t="s">
        <v>1643</v>
      </c>
      <c r="RL70" s="3" t="s">
        <v>1643</v>
      </c>
      <c r="RM70" s="3" t="s">
        <v>1643</v>
      </c>
      <c r="RN70" s="3" t="s">
        <v>1643</v>
      </c>
      <c r="RO70" s="3" t="s">
        <v>1643</v>
      </c>
      <c r="RP70" s="3" t="s">
        <v>1643</v>
      </c>
      <c r="RQ70" s="3" t="s">
        <v>1643</v>
      </c>
      <c r="RR70" s="3" t="s">
        <v>1643</v>
      </c>
      <c r="RS70" s="3" t="s">
        <v>1643</v>
      </c>
      <c r="RT70" s="3" t="s">
        <v>1643</v>
      </c>
      <c r="RU70" s="3" t="s">
        <v>1643</v>
      </c>
      <c r="RV70" s="3" t="s">
        <v>1643</v>
      </c>
      <c r="RW70" s="3" t="s">
        <v>1643</v>
      </c>
      <c r="RX70" s="3" t="s">
        <v>1643</v>
      </c>
      <c r="RY70" s="3" t="s">
        <v>1643</v>
      </c>
      <c r="RZ70" s="3" t="s">
        <v>1643</v>
      </c>
      <c r="SA70" s="3" t="s">
        <v>1643</v>
      </c>
      <c r="SB70" s="3" t="s">
        <v>1643</v>
      </c>
      <c r="SC70" s="3" t="s">
        <v>1643</v>
      </c>
      <c r="SD70" s="3" t="s">
        <v>1643</v>
      </c>
      <c r="SE70" s="3" t="s">
        <v>1643</v>
      </c>
      <c r="SF70" s="3" t="s">
        <v>1643</v>
      </c>
      <c r="SG70" s="3" t="s">
        <v>1643</v>
      </c>
      <c r="SH70" s="3" t="s">
        <v>1643</v>
      </c>
      <c r="SI70" s="3" t="s">
        <v>1643</v>
      </c>
      <c r="SJ70" s="3" t="s">
        <v>1643</v>
      </c>
      <c r="SK70" s="3" t="s">
        <v>1643</v>
      </c>
      <c r="SL70" s="3" t="s">
        <v>1643</v>
      </c>
      <c r="SM70" s="3" t="s">
        <v>1643</v>
      </c>
      <c r="SN70" s="3" t="s">
        <v>1643</v>
      </c>
      <c r="SO70" s="3" t="s">
        <v>1643</v>
      </c>
      <c r="SP70" s="20" t="s">
        <v>1643</v>
      </c>
      <c r="SQ70" s="13" t="s">
        <v>1643</v>
      </c>
      <c r="SR70" s="3" t="s">
        <v>1643</v>
      </c>
      <c r="SS70" s="3" t="s">
        <v>1643</v>
      </c>
      <c r="ST70" s="3" t="s">
        <v>1643</v>
      </c>
      <c r="SU70" s="3" t="s">
        <v>1643</v>
      </c>
      <c r="SV70" s="3" t="s">
        <v>1643</v>
      </c>
      <c r="SW70" s="3" t="s">
        <v>1643</v>
      </c>
      <c r="SX70" s="20" t="s">
        <v>1643</v>
      </c>
      <c r="SY70" s="13" t="s">
        <v>1643</v>
      </c>
      <c r="SZ70" s="3" t="s">
        <v>1643</v>
      </c>
      <c r="TA70" s="3" t="s">
        <v>1643</v>
      </c>
      <c r="TB70" s="3" t="s">
        <v>1643</v>
      </c>
      <c r="TC70" s="3" t="s">
        <v>1643</v>
      </c>
      <c r="TD70" s="3" t="s">
        <v>1643</v>
      </c>
      <c r="TE70" s="20" t="s">
        <v>1643</v>
      </c>
      <c r="TF70" s="13" t="s">
        <v>1643</v>
      </c>
      <c r="TG70" s="3" t="s">
        <v>1643</v>
      </c>
      <c r="TH70" s="3" t="s">
        <v>1643</v>
      </c>
      <c r="TI70" s="3" t="s">
        <v>1643</v>
      </c>
      <c r="TJ70" s="3" t="s">
        <v>1643</v>
      </c>
      <c r="TK70" s="3" t="s">
        <v>1643</v>
      </c>
      <c r="TL70" s="3" t="s">
        <v>1643</v>
      </c>
      <c r="TM70" s="3" t="s">
        <v>1643</v>
      </c>
      <c r="TN70" s="3" t="s">
        <v>1643</v>
      </c>
      <c r="TO70" s="3" t="s">
        <v>1643</v>
      </c>
      <c r="TP70" s="3" t="s">
        <v>1643</v>
      </c>
      <c r="TQ70" s="20" t="s">
        <v>1643</v>
      </c>
      <c r="TR70" s="13" t="s">
        <v>110</v>
      </c>
      <c r="TS70" s="3" t="s">
        <v>1643</v>
      </c>
      <c r="TT70" s="5" t="s">
        <v>110</v>
      </c>
      <c r="TU70" s="13" t="s">
        <v>128</v>
      </c>
      <c r="TV70" s="3" t="s">
        <v>130</v>
      </c>
      <c r="TW70" s="3" t="s">
        <v>128</v>
      </c>
      <c r="TX70" s="3" t="s">
        <v>129</v>
      </c>
      <c r="TY70" s="3" t="s">
        <v>131</v>
      </c>
      <c r="TZ70" s="3" t="s">
        <v>131</v>
      </c>
      <c r="UA70" s="3" t="s">
        <v>131</v>
      </c>
      <c r="UB70" s="3" t="s">
        <v>131</v>
      </c>
      <c r="UC70" s="3" t="s">
        <v>131</v>
      </c>
      <c r="UD70" s="3" t="s">
        <v>131</v>
      </c>
      <c r="UE70" s="3" t="s">
        <v>131</v>
      </c>
      <c r="UF70" s="3" t="s">
        <v>131</v>
      </c>
      <c r="UG70" s="3" t="s">
        <v>131</v>
      </c>
      <c r="UH70" s="3" t="s">
        <v>131</v>
      </c>
      <c r="UI70" s="3" t="s">
        <v>131</v>
      </c>
      <c r="UJ70" s="5" t="s">
        <v>1643</v>
      </c>
      <c r="UK70" s="13" t="s">
        <v>196</v>
      </c>
      <c r="UL70" s="3" t="s">
        <v>1643</v>
      </c>
      <c r="UM70" s="3" t="s">
        <v>1643</v>
      </c>
      <c r="UN70" s="3" t="s">
        <v>1643</v>
      </c>
      <c r="UO70" s="3" t="s">
        <v>1643</v>
      </c>
      <c r="UP70" s="3" t="s">
        <v>207</v>
      </c>
      <c r="UQ70" s="3" t="s">
        <v>210</v>
      </c>
      <c r="UR70" s="5" t="s">
        <v>1643</v>
      </c>
      <c r="US70" s="13" t="s">
        <v>231</v>
      </c>
      <c r="UT70" s="3" t="s">
        <v>232</v>
      </c>
      <c r="UU70" s="3" t="s">
        <v>1643</v>
      </c>
      <c r="UV70" s="3" t="s">
        <v>234</v>
      </c>
      <c r="UW70" s="3" t="s">
        <v>235</v>
      </c>
      <c r="UX70" s="3" t="s">
        <v>1643</v>
      </c>
      <c r="UY70" s="3" t="s">
        <v>1643</v>
      </c>
      <c r="UZ70" s="5" t="s">
        <v>1643</v>
      </c>
      <c r="VA70" s="13" t="s">
        <v>132</v>
      </c>
      <c r="VB70" s="3" t="s">
        <v>127</v>
      </c>
      <c r="VC70" s="3" t="s">
        <v>132</v>
      </c>
      <c r="VD70" s="3" t="s">
        <v>127</v>
      </c>
      <c r="VE70" s="3" t="s">
        <v>127</v>
      </c>
      <c r="VF70" s="3" t="s">
        <v>129</v>
      </c>
      <c r="VG70" s="3" t="s">
        <v>132</v>
      </c>
      <c r="VH70" s="3" t="s">
        <v>130</v>
      </c>
      <c r="VI70" s="3" t="s">
        <v>129</v>
      </c>
      <c r="VJ70" s="3" t="s">
        <v>127</v>
      </c>
      <c r="VK70" s="3" t="s">
        <v>127</v>
      </c>
      <c r="VL70" s="3" t="s">
        <v>127</v>
      </c>
      <c r="VM70" s="3" t="s">
        <v>127</v>
      </c>
      <c r="VN70" s="3" t="s">
        <v>127</v>
      </c>
      <c r="VO70" s="3" t="s">
        <v>127</v>
      </c>
      <c r="VP70" s="3" t="s">
        <v>131</v>
      </c>
      <c r="VQ70" s="3" t="s">
        <v>129</v>
      </c>
      <c r="VR70" s="3" t="s">
        <v>129</v>
      </c>
      <c r="VS70" s="3" t="s">
        <v>129</v>
      </c>
      <c r="VT70" s="3" t="s">
        <v>129</v>
      </c>
      <c r="VU70" s="3" t="s">
        <v>131</v>
      </c>
      <c r="VV70" s="3" t="s">
        <v>129</v>
      </c>
      <c r="VW70" s="3" t="s">
        <v>129</v>
      </c>
      <c r="VX70" s="3" t="s">
        <v>129</v>
      </c>
      <c r="VY70" s="3" t="s">
        <v>129</v>
      </c>
      <c r="VZ70" s="3" t="s">
        <v>131</v>
      </c>
      <c r="WA70" s="3" t="s">
        <v>131</v>
      </c>
      <c r="WB70" s="3" t="s">
        <v>129</v>
      </c>
      <c r="WC70" s="3" t="s">
        <v>129</v>
      </c>
      <c r="WD70" s="3" t="s">
        <v>129</v>
      </c>
      <c r="WE70" s="3" t="s">
        <v>129</v>
      </c>
      <c r="WF70" s="3" t="s">
        <v>127</v>
      </c>
      <c r="WG70" s="3" t="s">
        <v>127</v>
      </c>
      <c r="WH70" s="3" t="s">
        <v>131</v>
      </c>
      <c r="WI70" s="3" t="s">
        <v>131</v>
      </c>
      <c r="WJ70" s="3" t="s">
        <v>131</v>
      </c>
      <c r="WK70" s="3" t="s">
        <v>131</v>
      </c>
      <c r="WL70" s="3" t="s">
        <v>131</v>
      </c>
      <c r="WM70" s="3" t="s">
        <v>131</v>
      </c>
      <c r="WN70" s="3" t="s">
        <v>131</v>
      </c>
      <c r="WO70" s="3" t="s">
        <v>131</v>
      </c>
      <c r="WP70" s="3" t="s">
        <v>131</v>
      </c>
      <c r="WQ70" s="3" t="s">
        <v>131</v>
      </c>
      <c r="WR70" s="3" t="s">
        <v>129</v>
      </c>
      <c r="WS70" s="3" t="s">
        <v>129</v>
      </c>
      <c r="WT70" s="3" t="s">
        <v>129</v>
      </c>
      <c r="WU70" s="3" t="s">
        <v>127</v>
      </c>
      <c r="WV70" s="3" t="s">
        <v>127</v>
      </c>
      <c r="WW70" s="3" t="s">
        <v>127</v>
      </c>
      <c r="WX70" s="3" t="s">
        <v>127</v>
      </c>
      <c r="WY70" s="3" t="s">
        <v>127</v>
      </c>
      <c r="WZ70" s="3" t="s">
        <v>127</v>
      </c>
      <c r="XA70" s="3" t="s">
        <v>131</v>
      </c>
      <c r="XB70" s="3" t="s">
        <v>127</v>
      </c>
      <c r="XC70" s="3" t="s">
        <v>127</v>
      </c>
      <c r="XD70" s="3" t="s">
        <v>127</v>
      </c>
      <c r="XE70" s="3" t="s">
        <v>131</v>
      </c>
      <c r="XF70" s="3" t="s">
        <v>129</v>
      </c>
      <c r="XG70" s="3" t="s">
        <v>127</v>
      </c>
      <c r="XH70" s="3" t="s">
        <v>127</v>
      </c>
      <c r="XI70" s="3" t="s">
        <v>127</v>
      </c>
      <c r="XJ70" s="3" t="s">
        <v>127</v>
      </c>
      <c r="XK70" s="3" t="s">
        <v>127</v>
      </c>
      <c r="XL70" s="3" t="s">
        <v>127</v>
      </c>
      <c r="XM70" s="5" t="s">
        <v>1643</v>
      </c>
      <c r="XN70" s="13" t="s">
        <v>353</v>
      </c>
      <c r="XO70" s="3" t="s">
        <v>1643</v>
      </c>
      <c r="XP70" s="3" t="s">
        <v>1643</v>
      </c>
      <c r="XQ70" s="3" t="s">
        <v>1643</v>
      </c>
      <c r="XR70" s="3" t="s">
        <v>1643</v>
      </c>
      <c r="XS70" s="3" t="s">
        <v>111</v>
      </c>
      <c r="XT70" s="5" t="s">
        <v>1643</v>
      </c>
      <c r="XU70" s="13" t="s">
        <v>111</v>
      </c>
      <c r="XV70" s="3" t="s">
        <v>1643</v>
      </c>
      <c r="XW70" s="3" t="s">
        <v>1643</v>
      </c>
      <c r="XX70" s="3" t="s">
        <v>111</v>
      </c>
      <c r="XY70" s="3" t="s">
        <v>1643</v>
      </c>
      <c r="XZ70" s="3" t="s">
        <v>1643</v>
      </c>
      <c r="YA70" s="3" t="s">
        <v>110</v>
      </c>
      <c r="YB70" s="3" t="s">
        <v>111</v>
      </c>
      <c r="YC70" s="3" t="s">
        <v>1643</v>
      </c>
      <c r="YD70" s="3" t="s">
        <v>111</v>
      </c>
      <c r="YE70" s="3" t="s">
        <v>1643</v>
      </c>
      <c r="YF70" s="3" t="s">
        <v>1643</v>
      </c>
      <c r="YG70" s="3" t="s">
        <v>1643</v>
      </c>
      <c r="YH70" s="3" t="s">
        <v>111</v>
      </c>
      <c r="YI70" s="3" t="s">
        <v>1643</v>
      </c>
      <c r="YJ70" s="3" t="s">
        <v>1643</v>
      </c>
      <c r="YK70" s="3" t="s">
        <v>111</v>
      </c>
      <c r="YL70" s="3" t="s">
        <v>1643</v>
      </c>
      <c r="YM70" s="3" t="s">
        <v>1643</v>
      </c>
      <c r="YN70" s="3" t="s">
        <v>111</v>
      </c>
      <c r="YO70" s="3" t="s">
        <v>1643</v>
      </c>
      <c r="YP70" s="3" t="s">
        <v>1643</v>
      </c>
      <c r="YQ70" s="3" t="s">
        <v>111</v>
      </c>
      <c r="YR70" s="3" t="s">
        <v>1643</v>
      </c>
      <c r="YS70" s="3" t="s">
        <v>1643</v>
      </c>
      <c r="YT70" s="3" t="s">
        <v>111</v>
      </c>
      <c r="YU70" s="3" t="s">
        <v>1643</v>
      </c>
      <c r="YV70" s="3" t="s">
        <v>1643</v>
      </c>
      <c r="YW70" s="3" t="s">
        <v>111</v>
      </c>
      <c r="YX70" s="3" t="s">
        <v>1643</v>
      </c>
      <c r="YY70" s="3" t="s">
        <v>1643</v>
      </c>
      <c r="YZ70" s="3" t="s">
        <v>1643</v>
      </c>
      <c r="ZA70" s="3" t="s">
        <v>111</v>
      </c>
      <c r="ZB70" s="3" t="s">
        <v>1643</v>
      </c>
      <c r="ZC70" s="3" t="s">
        <v>1643</v>
      </c>
      <c r="ZD70" s="5" t="s">
        <v>1643</v>
      </c>
      <c r="ZE70" s="3" t="s">
        <v>452</v>
      </c>
      <c r="ZF70" s="3"/>
      <c r="ZG70" s="5"/>
      <c r="ZH70" s="18" t="s">
        <v>110</v>
      </c>
      <c r="ZI70" s="13" t="s">
        <v>1643</v>
      </c>
      <c r="ZJ70" s="3" t="s">
        <v>484</v>
      </c>
      <c r="ZK70" s="3" t="s">
        <v>1643</v>
      </c>
      <c r="ZL70" s="3" t="s">
        <v>1643</v>
      </c>
      <c r="ZM70" s="3" t="s">
        <v>492</v>
      </c>
      <c r="ZN70" s="3" t="s">
        <v>1643</v>
      </c>
      <c r="ZO70" s="3" t="s">
        <v>496</v>
      </c>
      <c r="ZP70" s="3" t="s">
        <v>497</v>
      </c>
      <c r="ZQ70" s="3" t="s">
        <v>498</v>
      </c>
      <c r="ZR70" s="5" t="s">
        <v>1643</v>
      </c>
      <c r="ZS70" s="13" t="s">
        <v>110</v>
      </c>
      <c r="ZT70" s="3" t="s">
        <v>110</v>
      </c>
      <c r="ZU70" s="3" t="s">
        <v>110</v>
      </c>
      <c r="ZV70" s="3" t="s">
        <v>110</v>
      </c>
      <c r="ZW70" s="3" t="s">
        <v>111</v>
      </c>
      <c r="ZX70" s="3" t="s">
        <v>1643</v>
      </c>
      <c r="ZY70" s="3" t="s">
        <v>1643</v>
      </c>
      <c r="ZZ70" s="3" t="s">
        <v>1643</v>
      </c>
      <c r="AAA70" s="5" t="s">
        <v>1643</v>
      </c>
      <c r="AAB70" s="13" t="s">
        <v>111</v>
      </c>
      <c r="AAC70" s="5" t="s">
        <v>1643</v>
      </c>
      <c r="AAD70" s="13" t="s">
        <v>526</v>
      </c>
      <c r="AAE70" s="3" t="s">
        <v>110</v>
      </c>
      <c r="AAF70" s="3" t="s">
        <v>110</v>
      </c>
      <c r="AAG70" s="3" t="s">
        <v>110</v>
      </c>
      <c r="AAH70" s="3" t="s">
        <v>1643</v>
      </c>
      <c r="AAI70" s="3" t="s">
        <v>1643</v>
      </c>
      <c r="AAJ70" s="5" t="s">
        <v>110</v>
      </c>
      <c r="AAK70" s="13" t="s">
        <v>111</v>
      </c>
      <c r="AAL70" s="13" t="s">
        <v>1643</v>
      </c>
      <c r="AAM70" s="3" t="s">
        <v>1643</v>
      </c>
      <c r="AAN70" s="3" t="s">
        <v>1643</v>
      </c>
      <c r="AAO70" s="3" t="s">
        <v>1643</v>
      </c>
      <c r="AAP70" s="3" t="s">
        <v>1643</v>
      </c>
      <c r="AAQ70" s="20"/>
      <c r="AAR70" s="5" t="s">
        <v>1643</v>
      </c>
      <c r="AAS70" s="13" t="s">
        <v>1643</v>
      </c>
      <c r="AAT70" s="3" t="s">
        <v>1643</v>
      </c>
      <c r="AAU70" s="3" t="s">
        <v>1643</v>
      </c>
      <c r="AAV70" s="3" t="s">
        <v>1643</v>
      </c>
      <c r="AAW70" s="3" t="s">
        <v>1643</v>
      </c>
      <c r="AAX70" s="3" t="s">
        <v>1643</v>
      </c>
      <c r="AAY70" s="5" t="s">
        <v>1643</v>
      </c>
      <c r="AAZ70" s="13" t="s">
        <v>1643</v>
      </c>
      <c r="ABA70" s="3" t="s">
        <v>1643</v>
      </c>
      <c r="ABB70" s="3" t="s">
        <v>1643</v>
      </c>
      <c r="ABC70" s="3" t="s">
        <v>1643</v>
      </c>
      <c r="ABD70" s="3" t="s">
        <v>1643</v>
      </c>
      <c r="ABE70" s="3" t="s">
        <v>1643</v>
      </c>
      <c r="ABF70" s="5" t="s">
        <v>1643</v>
      </c>
      <c r="ABG70" s="13" t="s">
        <v>1643</v>
      </c>
      <c r="ABH70" s="3" t="s">
        <v>1643</v>
      </c>
      <c r="ABI70" s="3" t="s">
        <v>1643</v>
      </c>
      <c r="ABJ70" s="3" t="s">
        <v>1643</v>
      </c>
      <c r="ABK70" s="3" t="s">
        <v>1643</v>
      </c>
      <c r="ABL70" s="3" t="s">
        <v>1643</v>
      </c>
      <c r="ABM70" s="5" t="s">
        <v>1643</v>
      </c>
      <c r="ABN70" s="13" t="s">
        <v>1643</v>
      </c>
      <c r="ABO70" s="3" t="s">
        <v>1643</v>
      </c>
      <c r="ABP70" s="3" t="s">
        <v>1643</v>
      </c>
      <c r="ABQ70" s="3" t="s">
        <v>1643</v>
      </c>
      <c r="ABR70" s="3" t="s">
        <v>1643</v>
      </c>
      <c r="ABS70" s="3" t="s">
        <v>1643</v>
      </c>
      <c r="ABT70" s="3" t="s">
        <v>1643</v>
      </c>
      <c r="ABU70" s="3" t="s">
        <v>1643</v>
      </c>
      <c r="ABV70" s="5" t="s">
        <v>1643</v>
      </c>
      <c r="ABW70" s="13" t="s">
        <v>110</v>
      </c>
      <c r="ABX70" s="3" t="s">
        <v>1662</v>
      </c>
      <c r="ABY70" s="3" t="s">
        <v>542</v>
      </c>
      <c r="ABZ70" s="3" t="s">
        <v>543</v>
      </c>
      <c r="ACA70" s="3" t="s">
        <v>544</v>
      </c>
      <c r="ACB70" s="5" t="s">
        <v>1643</v>
      </c>
      <c r="ACC70" s="13" t="s">
        <v>1643</v>
      </c>
      <c r="ACD70" s="3" t="s">
        <v>1643</v>
      </c>
      <c r="ACE70" s="3" t="s">
        <v>1643</v>
      </c>
      <c r="ACF70" s="3" t="s">
        <v>1643</v>
      </c>
      <c r="ACG70" s="5"/>
      <c r="ACH70" s="13" t="s">
        <v>1643</v>
      </c>
      <c r="ACI70" s="3" t="s">
        <v>1643</v>
      </c>
      <c r="ACJ70" s="3" t="s">
        <v>1643</v>
      </c>
      <c r="ACK70" s="3" t="s">
        <v>1643</v>
      </c>
      <c r="ACL70" s="5" t="s">
        <v>1643</v>
      </c>
      <c r="ACM70" s="13" t="s">
        <v>1643</v>
      </c>
      <c r="ACN70" s="3" t="s">
        <v>557</v>
      </c>
      <c r="ACO70" s="3" t="s">
        <v>1643</v>
      </c>
      <c r="ACP70" s="3" t="s">
        <v>144</v>
      </c>
      <c r="ACQ70" s="3" t="s">
        <v>156</v>
      </c>
      <c r="ACR70" s="3" t="s">
        <v>558</v>
      </c>
      <c r="ACS70" s="3" t="s">
        <v>1643</v>
      </c>
      <c r="ACT70" s="3" t="s">
        <v>1643</v>
      </c>
      <c r="ACU70" s="20" t="s">
        <v>1643</v>
      </c>
      <c r="ACV70" s="13" t="s">
        <v>111</v>
      </c>
      <c r="ACW70" s="3" t="s">
        <v>1643</v>
      </c>
      <c r="ACX70" s="3" t="s">
        <v>1643</v>
      </c>
      <c r="ACY70" s="3" t="s">
        <v>1643</v>
      </c>
      <c r="ACZ70" s="3" t="s">
        <v>1643</v>
      </c>
      <c r="ADA70" s="5" t="s">
        <v>1643</v>
      </c>
      <c r="ADB70" s="13" t="s">
        <v>1643</v>
      </c>
      <c r="ADC70" s="8" t="s">
        <v>1643</v>
      </c>
      <c r="ADD70" s="3" t="s">
        <v>1643</v>
      </c>
      <c r="ADE70" s="3" t="s">
        <v>1643</v>
      </c>
      <c r="ADF70" s="5" t="s">
        <v>1643</v>
      </c>
      <c r="ADG70" s="13" t="s">
        <v>1643</v>
      </c>
      <c r="ADH70" s="8" t="s">
        <v>1643</v>
      </c>
      <c r="ADI70" s="3" t="s">
        <v>1643</v>
      </c>
      <c r="ADJ70" s="3" t="s">
        <v>1643</v>
      </c>
      <c r="ADK70" s="5" t="s">
        <v>1643</v>
      </c>
      <c r="ADL70" s="13" t="s">
        <v>1643</v>
      </c>
      <c r="ADM70" s="8" t="s">
        <v>1643</v>
      </c>
      <c r="ADN70" s="3" t="s">
        <v>1643</v>
      </c>
      <c r="ADO70" s="3" t="s">
        <v>1643</v>
      </c>
      <c r="ADP70" s="5" t="s">
        <v>1643</v>
      </c>
      <c r="ADQ70" s="13" t="s">
        <v>1643</v>
      </c>
      <c r="ADR70" s="3" t="s">
        <v>1643</v>
      </c>
      <c r="ADS70" s="3" t="s">
        <v>1643</v>
      </c>
      <c r="ADT70" s="3" t="s">
        <v>1643</v>
      </c>
      <c r="ADU70" s="3" t="s">
        <v>1643</v>
      </c>
      <c r="ADV70" s="3" t="s">
        <v>1643</v>
      </c>
      <c r="ADW70" s="3" t="s">
        <v>1643</v>
      </c>
      <c r="ADX70" s="3" t="s">
        <v>1643</v>
      </c>
      <c r="ADY70" s="5" t="s">
        <v>1643</v>
      </c>
      <c r="ADZ70" s="13" t="s">
        <v>1643</v>
      </c>
      <c r="AEA70" s="3" t="s">
        <v>1643</v>
      </c>
      <c r="AEB70" s="3" t="s">
        <v>1643</v>
      </c>
      <c r="AEC70" s="3" t="s">
        <v>1643</v>
      </c>
      <c r="AED70" s="3" t="s">
        <v>1643</v>
      </c>
      <c r="AEE70" s="3" t="s">
        <v>1643</v>
      </c>
      <c r="AEF70" s="5" t="s">
        <v>1643</v>
      </c>
      <c r="AEG70" s="13" t="s">
        <v>1643</v>
      </c>
      <c r="AEH70" s="3" t="s">
        <v>1643</v>
      </c>
      <c r="AEI70" s="3" t="s">
        <v>1643</v>
      </c>
      <c r="AEJ70" s="3" t="s">
        <v>1643</v>
      </c>
      <c r="AEK70" s="5" t="s">
        <v>1643</v>
      </c>
      <c r="AEL70" s="18" t="s">
        <v>1643</v>
      </c>
    </row>
    <row r="71" spans="1:818" ht="87" x14ac:dyDescent="0.35">
      <c r="A71" s="1">
        <v>45678.926226851851</v>
      </c>
      <c r="B71" s="2">
        <v>45678.935312499998</v>
      </c>
      <c r="C71" s="4">
        <v>12</v>
      </c>
      <c r="D71" s="4">
        <v>784</v>
      </c>
      <c r="E71" s="3" t="s">
        <v>1677</v>
      </c>
      <c r="F71" s="2">
        <v>45685.935371412037</v>
      </c>
      <c r="G71" s="3" t="s">
        <v>1805</v>
      </c>
      <c r="H71" s="4">
        <v>1</v>
      </c>
      <c r="I71" s="3" t="s">
        <v>1642</v>
      </c>
      <c r="J71" s="3" t="s">
        <v>1642</v>
      </c>
      <c r="K71" s="3" t="s">
        <v>1642</v>
      </c>
      <c r="L71" s="3" t="s">
        <v>1642</v>
      </c>
      <c r="M71" s="3" t="s">
        <v>1642</v>
      </c>
      <c r="N71" s="3" t="s">
        <v>1642</v>
      </c>
      <c r="O71" s="3" t="s">
        <v>111</v>
      </c>
      <c r="P71" s="3" t="s">
        <v>110</v>
      </c>
      <c r="Q71" s="3" t="s">
        <v>7</v>
      </c>
      <c r="R71" s="20" t="s">
        <v>110</v>
      </c>
      <c r="S71" s="127">
        <v>5</v>
      </c>
      <c r="T71" s="124"/>
      <c r="U71" s="3"/>
      <c r="V71" s="3" t="s">
        <v>28</v>
      </c>
      <c r="W71" s="3" t="s">
        <v>111</v>
      </c>
      <c r="X71" s="3" t="s">
        <v>39</v>
      </c>
      <c r="Y71" s="3" t="s">
        <v>100</v>
      </c>
      <c r="Z71" s="3" t="s">
        <v>12</v>
      </c>
      <c r="AA71" s="405">
        <v>242</v>
      </c>
      <c r="AB71" s="3" t="s">
        <v>27</v>
      </c>
      <c r="AC71" s="3" t="s">
        <v>111</v>
      </c>
      <c r="AD71" s="3" t="s">
        <v>111</v>
      </c>
      <c r="AE71" s="13" t="s">
        <v>1643</v>
      </c>
      <c r="AF71" s="20" t="s">
        <v>1643</v>
      </c>
      <c r="AG71" s="18" t="s">
        <v>111</v>
      </c>
      <c r="AH71" s="13"/>
      <c r="AI71" s="31"/>
      <c r="AJ71" s="13" t="s">
        <v>1643</v>
      </c>
      <c r="AK71" s="3" t="s">
        <v>1643</v>
      </c>
      <c r="AL71" s="3" t="s">
        <v>1643</v>
      </c>
      <c r="AM71" s="3" t="s">
        <v>1643</v>
      </c>
      <c r="AN71" s="3" t="s">
        <v>1643</v>
      </c>
      <c r="AO71" s="3" t="s">
        <v>1643</v>
      </c>
      <c r="AP71" s="3" t="s">
        <v>1643</v>
      </c>
      <c r="AQ71" s="3" t="s">
        <v>1643</v>
      </c>
      <c r="AR71" s="3" t="s">
        <v>1643</v>
      </c>
      <c r="AS71" s="3" t="s">
        <v>1643</v>
      </c>
      <c r="AT71" s="3" t="s">
        <v>1643</v>
      </c>
      <c r="AU71" s="3" t="s">
        <v>1643</v>
      </c>
      <c r="AV71" s="3" t="s">
        <v>1643</v>
      </c>
      <c r="AW71" s="3" t="s">
        <v>1643</v>
      </c>
      <c r="AX71" s="3" t="s">
        <v>1643</v>
      </c>
      <c r="AY71" s="3" t="s">
        <v>1643</v>
      </c>
      <c r="AZ71" s="3" t="s">
        <v>1643</v>
      </c>
      <c r="BA71" s="3" t="s">
        <v>1643</v>
      </c>
      <c r="BB71" s="3" t="s">
        <v>1643</v>
      </c>
      <c r="BC71" s="3" t="s">
        <v>1643</v>
      </c>
      <c r="BD71" s="3" t="s">
        <v>1643</v>
      </c>
      <c r="BE71" s="3" t="s">
        <v>1643</v>
      </c>
      <c r="BF71" s="3" t="s">
        <v>1643</v>
      </c>
      <c r="BG71" s="3" t="s">
        <v>1643</v>
      </c>
      <c r="BH71" s="3" t="s">
        <v>1643</v>
      </c>
      <c r="BI71" s="3" t="s">
        <v>1643</v>
      </c>
      <c r="BJ71" s="3" t="s">
        <v>1643</v>
      </c>
      <c r="BK71" s="3" t="s">
        <v>1643</v>
      </c>
      <c r="BL71" s="3" t="s">
        <v>1643</v>
      </c>
      <c r="BM71" s="3" t="s">
        <v>1643</v>
      </c>
      <c r="BN71" s="3" t="s">
        <v>1643</v>
      </c>
      <c r="BO71" s="3" t="s">
        <v>1643</v>
      </c>
      <c r="BP71" s="3" t="s">
        <v>1643</v>
      </c>
      <c r="BQ71" s="3" t="s">
        <v>1643</v>
      </c>
      <c r="BR71" s="3" t="s">
        <v>1643</v>
      </c>
      <c r="BS71" s="3" t="s">
        <v>1643</v>
      </c>
      <c r="BT71" s="3" t="s">
        <v>1643</v>
      </c>
      <c r="BU71" s="3" t="s">
        <v>1643</v>
      </c>
      <c r="BV71" s="3" t="s">
        <v>1643</v>
      </c>
      <c r="BW71" s="3" t="s">
        <v>1643</v>
      </c>
      <c r="BX71" s="3" t="s">
        <v>1643</v>
      </c>
      <c r="BY71" s="3" t="s">
        <v>1643</v>
      </c>
      <c r="BZ71" s="20" t="s">
        <v>1643</v>
      </c>
      <c r="CA71" s="8" t="s">
        <v>129</v>
      </c>
      <c r="CB71" s="3" t="s">
        <v>131</v>
      </c>
      <c r="CC71" s="3" t="s">
        <v>128</v>
      </c>
      <c r="CD71" s="3" t="s">
        <v>130</v>
      </c>
      <c r="CE71" s="3" t="s">
        <v>132</v>
      </c>
      <c r="CF71" s="3" t="s">
        <v>131</v>
      </c>
      <c r="CG71" s="3" t="s">
        <v>131</v>
      </c>
      <c r="CH71" s="3" t="s">
        <v>132</v>
      </c>
      <c r="CI71" s="3" t="s">
        <v>129</v>
      </c>
      <c r="CJ71" s="3" t="s">
        <v>131</v>
      </c>
      <c r="CK71" s="3" t="s">
        <v>132</v>
      </c>
      <c r="CL71" s="3" t="s">
        <v>131</v>
      </c>
      <c r="CM71" s="3" t="s">
        <v>131</v>
      </c>
      <c r="CN71" s="3" t="s">
        <v>129</v>
      </c>
      <c r="CO71" s="3" t="s">
        <v>131</v>
      </c>
      <c r="CP71" s="5" t="s">
        <v>1643</v>
      </c>
      <c r="CQ71" s="13" t="s">
        <v>196</v>
      </c>
      <c r="CR71" s="3" t="s">
        <v>198</v>
      </c>
      <c r="CS71" s="3" t="s">
        <v>200</v>
      </c>
      <c r="CT71" s="3" t="s">
        <v>201</v>
      </c>
      <c r="CU71" s="3" t="s">
        <v>1643</v>
      </c>
      <c r="CV71" s="3" t="s">
        <v>1643</v>
      </c>
      <c r="CW71" s="3" t="s">
        <v>210</v>
      </c>
      <c r="CX71" s="5" t="s">
        <v>1643</v>
      </c>
      <c r="CY71" s="13" t="s">
        <v>231</v>
      </c>
      <c r="CZ71" s="3" t="s">
        <v>232</v>
      </c>
      <c r="DA71" s="3" t="s">
        <v>233</v>
      </c>
      <c r="DB71" s="3" t="s">
        <v>234</v>
      </c>
      <c r="DC71" s="3" t="s">
        <v>235</v>
      </c>
      <c r="DD71" s="3" t="s">
        <v>1643</v>
      </c>
      <c r="DE71" s="3" t="s">
        <v>1643</v>
      </c>
      <c r="DF71" s="5" t="s">
        <v>1643</v>
      </c>
      <c r="DG71" s="13" t="s">
        <v>131</v>
      </c>
      <c r="DH71" s="3" t="s">
        <v>131</v>
      </c>
      <c r="DI71" s="3" t="s">
        <v>131</v>
      </c>
      <c r="DJ71" s="5" t="s">
        <v>131</v>
      </c>
      <c r="DK71" s="13" t="s">
        <v>128</v>
      </c>
      <c r="DL71" s="3" t="s">
        <v>128</v>
      </c>
      <c r="DM71" s="3" t="s">
        <v>132</v>
      </c>
      <c r="DN71" s="5" t="s">
        <v>132</v>
      </c>
      <c r="DO71" s="13" t="s">
        <v>131</v>
      </c>
      <c r="DP71" s="5" t="s">
        <v>131</v>
      </c>
      <c r="DQ71" s="13" t="s">
        <v>132</v>
      </c>
      <c r="DR71" s="3" t="s">
        <v>132</v>
      </c>
      <c r="DS71" s="3" t="s">
        <v>132</v>
      </c>
      <c r="DT71" s="5" t="s">
        <v>132</v>
      </c>
      <c r="DU71" s="13" t="s">
        <v>129</v>
      </c>
      <c r="DV71" s="3" t="s">
        <v>129</v>
      </c>
      <c r="DW71" s="3" t="s">
        <v>129</v>
      </c>
      <c r="DX71" s="3" t="s">
        <v>130</v>
      </c>
      <c r="DY71" s="5" t="s">
        <v>130</v>
      </c>
      <c r="DZ71" s="13" t="s">
        <v>131</v>
      </c>
      <c r="EA71" s="3" t="s">
        <v>132</v>
      </c>
      <c r="EB71" s="3" t="s">
        <v>129</v>
      </c>
      <c r="EC71" s="3" t="s">
        <v>131</v>
      </c>
      <c r="ED71" s="3" t="s">
        <v>132</v>
      </c>
      <c r="EE71" s="3" t="s">
        <v>132</v>
      </c>
      <c r="EF71" s="5" t="s">
        <v>132</v>
      </c>
      <c r="EG71" s="13" t="s">
        <v>131</v>
      </c>
      <c r="EH71" s="3" t="s">
        <v>131</v>
      </c>
      <c r="EI71" s="3" t="s">
        <v>131</v>
      </c>
      <c r="EJ71" s="3" t="s">
        <v>131</v>
      </c>
      <c r="EK71" s="3" t="s">
        <v>131</v>
      </c>
      <c r="EL71" s="20" t="s">
        <v>131</v>
      </c>
      <c r="EM71" s="13" t="s">
        <v>132</v>
      </c>
      <c r="EN71" s="3" t="s">
        <v>132</v>
      </c>
      <c r="EO71" s="3" t="s">
        <v>132</v>
      </c>
      <c r="EP71" s="3" t="s">
        <v>132</v>
      </c>
      <c r="EQ71" s="3" t="s">
        <v>132</v>
      </c>
      <c r="ER71" s="3" t="s">
        <v>132</v>
      </c>
      <c r="ES71" s="3" t="s">
        <v>132</v>
      </c>
      <c r="ET71" s="3" t="s">
        <v>132</v>
      </c>
      <c r="EU71" s="3" t="s">
        <v>132</v>
      </c>
      <c r="EV71" s="3" t="s">
        <v>132</v>
      </c>
      <c r="EW71" s="3" t="s">
        <v>132</v>
      </c>
      <c r="EX71" s="3" t="s">
        <v>132</v>
      </c>
      <c r="EY71" s="3" t="s">
        <v>132</v>
      </c>
      <c r="EZ71" s="5" t="s">
        <v>132</v>
      </c>
      <c r="FA71" s="8" t="s">
        <v>129</v>
      </c>
      <c r="FB71" s="3" t="s">
        <v>129</v>
      </c>
      <c r="FC71" s="3" t="s">
        <v>129</v>
      </c>
      <c r="FD71" s="3" t="s">
        <v>129</v>
      </c>
      <c r="FE71" s="3" t="s">
        <v>132</v>
      </c>
      <c r="FF71" s="3" t="s">
        <v>132</v>
      </c>
      <c r="FG71" s="3" t="s">
        <v>132</v>
      </c>
      <c r="FH71" s="3" t="s">
        <v>132</v>
      </c>
      <c r="FI71" s="5" t="s">
        <v>132</v>
      </c>
      <c r="FJ71" s="8" t="s">
        <v>132</v>
      </c>
      <c r="FK71" s="3" t="s">
        <v>132</v>
      </c>
      <c r="FL71" s="3" t="s">
        <v>132</v>
      </c>
      <c r="FM71" s="5" t="s">
        <v>129</v>
      </c>
      <c r="FN71" s="8" t="s">
        <v>129</v>
      </c>
      <c r="FO71" s="3" t="s">
        <v>131</v>
      </c>
      <c r="FP71" s="3" t="s">
        <v>131</v>
      </c>
      <c r="FQ71" s="5" t="s">
        <v>129</v>
      </c>
      <c r="FR71" s="16" t="s">
        <v>1806</v>
      </c>
      <c r="FS71" s="13" t="s">
        <v>353</v>
      </c>
      <c r="FT71" s="3" t="s">
        <v>354</v>
      </c>
      <c r="FU71" s="3" t="s">
        <v>355</v>
      </c>
      <c r="FV71" s="3" t="s">
        <v>1643</v>
      </c>
      <c r="FW71" s="20" t="s">
        <v>1643</v>
      </c>
      <c r="FX71" s="13" t="s">
        <v>110</v>
      </c>
      <c r="FY71" s="3" t="s">
        <v>110</v>
      </c>
      <c r="FZ71" s="3" t="s">
        <v>110</v>
      </c>
      <c r="GA71" s="3" t="s">
        <v>1643</v>
      </c>
      <c r="GB71" s="3" t="s">
        <v>1643</v>
      </c>
      <c r="GC71" s="3" t="s">
        <v>110</v>
      </c>
      <c r="GD71" s="3" t="s">
        <v>110</v>
      </c>
      <c r="GE71" s="3" t="s">
        <v>110</v>
      </c>
      <c r="GF71" s="3" t="s">
        <v>110</v>
      </c>
      <c r="GG71" s="3" t="s">
        <v>1643</v>
      </c>
      <c r="GH71" s="20" t="s">
        <v>1643</v>
      </c>
      <c r="GI71" s="18" t="s">
        <v>476</v>
      </c>
      <c r="GJ71" s="8" t="s">
        <v>1643</v>
      </c>
      <c r="GK71" s="3" t="s">
        <v>1643</v>
      </c>
      <c r="GL71" s="3" t="s">
        <v>1643</v>
      </c>
      <c r="GM71" s="3" t="s">
        <v>1643</v>
      </c>
      <c r="GN71" s="3" t="s">
        <v>1643</v>
      </c>
      <c r="GO71" s="3" t="s">
        <v>1643</v>
      </c>
      <c r="GP71" s="3" t="s">
        <v>1643</v>
      </c>
      <c r="GQ71" s="3" t="s">
        <v>1643</v>
      </c>
      <c r="GR71" s="3" t="s">
        <v>1643</v>
      </c>
      <c r="GS71" s="20" t="s">
        <v>1643</v>
      </c>
      <c r="GT71" s="13" t="s">
        <v>1643</v>
      </c>
      <c r="GU71" s="3" t="s">
        <v>1643</v>
      </c>
      <c r="GV71" s="3" t="s">
        <v>1643</v>
      </c>
      <c r="GW71" s="3" t="s">
        <v>1643</v>
      </c>
      <c r="GX71" s="3" t="s">
        <v>1643</v>
      </c>
      <c r="GY71" s="3" t="s">
        <v>1643</v>
      </c>
      <c r="GZ71" s="3" t="s">
        <v>1643</v>
      </c>
      <c r="HA71" s="3" t="s">
        <v>1643</v>
      </c>
      <c r="HB71" s="3" t="s">
        <v>1643</v>
      </c>
      <c r="HC71" s="3" t="s">
        <v>1643</v>
      </c>
      <c r="HD71" s="3" t="s">
        <v>1643</v>
      </c>
      <c r="HE71" s="3" t="s">
        <v>1643</v>
      </c>
      <c r="HF71" s="3" t="s">
        <v>1643</v>
      </c>
      <c r="HG71" s="3" t="s">
        <v>1643</v>
      </c>
      <c r="HH71" s="3" t="s">
        <v>1643</v>
      </c>
      <c r="HI71" s="5" t="s">
        <v>1643</v>
      </c>
      <c r="HJ71" s="13" t="s">
        <v>1643</v>
      </c>
      <c r="HK71" s="3" t="s">
        <v>1643</v>
      </c>
      <c r="HL71" s="3" t="s">
        <v>1643</v>
      </c>
      <c r="HM71" s="3" t="s">
        <v>1643</v>
      </c>
      <c r="HN71" s="3" t="s">
        <v>1643</v>
      </c>
      <c r="HO71" s="3" t="s">
        <v>1643</v>
      </c>
      <c r="HP71" s="3" t="s">
        <v>1643</v>
      </c>
      <c r="HQ71" s="5" t="s">
        <v>1643</v>
      </c>
      <c r="HR71" s="13" t="s">
        <v>1643</v>
      </c>
      <c r="HS71" s="3" t="s">
        <v>1643</v>
      </c>
      <c r="HT71" s="3" t="s">
        <v>1643</v>
      </c>
      <c r="HU71" s="3" t="s">
        <v>1643</v>
      </c>
      <c r="HV71" s="3" t="s">
        <v>1643</v>
      </c>
      <c r="HW71" s="3" t="s">
        <v>1643</v>
      </c>
      <c r="HX71" s="3" t="s">
        <v>1643</v>
      </c>
      <c r="HY71" s="3" t="s">
        <v>1643</v>
      </c>
      <c r="HZ71" s="3" t="s">
        <v>1643</v>
      </c>
      <c r="IA71" s="3" t="s">
        <v>1643</v>
      </c>
      <c r="IB71" s="5" t="s">
        <v>1643</v>
      </c>
      <c r="IC71" s="13" t="s">
        <v>1643</v>
      </c>
      <c r="ID71" s="3" t="s">
        <v>1643</v>
      </c>
      <c r="IE71" s="3" t="s">
        <v>1643</v>
      </c>
      <c r="IF71" s="3" t="s">
        <v>1643</v>
      </c>
      <c r="IG71" s="3" t="s">
        <v>1643</v>
      </c>
      <c r="IH71" s="3" t="s">
        <v>1643</v>
      </c>
      <c r="II71" s="3" t="s">
        <v>1643</v>
      </c>
      <c r="IJ71" s="3" t="s">
        <v>1643</v>
      </c>
      <c r="IK71" s="3" t="s">
        <v>1643</v>
      </c>
      <c r="IL71" s="3" t="s">
        <v>1643</v>
      </c>
      <c r="IM71" s="3" t="s">
        <v>1643</v>
      </c>
      <c r="IN71" s="3" t="s">
        <v>1643</v>
      </c>
      <c r="IO71" s="3" t="s">
        <v>1643</v>
      </c>
      <c r="IP71" s="3" t="s">
        <v>1643</v>
      </c>
      <c r="IQ71" s="3" t="s">
        <v>1643</v>
      </c>
      <c r="IR71" s="3" t="s">
        <v>1643</v>
      </c>
      <c r="IS71" s="3" t="s">
        <v>1643</v>
      </c>
      <c r="IT71" s="3" t="s">
        <v>1643</v>
      </c>
      <c r="IU71" s="3" t="s">
        <v>1643</v>
      </c>
      <c r="IV71" s="3" t="s">
        <v>1643</v>
      </c>
      <c r="IW71" s="3" t="s">
        <v>1643</v>
      </c>
      <c r="IX71" s="3" t="s">
        <v>1643</v>
      </c>
      <c r="IY71" s="3" t="s">
        <v>1643</v>
      </c>
      <c r="IZ71" s="3" t="s">
        <v>1643</v>
      </c>
      <c r="JA71" s="3" t="s">
        <v>1643</v>
      </c>
      <c r="JB71" s="3" t="s">
        <v>1643</v>
      </c>
      <c r="JC71" s="3" t="s">
        <v>1643</v>
      </c>
      <c r="JD71" s="3" t="s">
        <v>1643</v>
      </c>
      <c r="JE71" s="3" t="s">
        <v>1643</v>
      </c>
      <c r="JF71" s="3" t="s">
        <v>1643</v>
      </c>
      <c r="JG71" s="3" t="s">
        <v>1643</v>
      </c>
      <c r="JH71" s="3" t="s">
        <v>1643</v>
      </c>
      <c r="JI71" s="3" t="s">
        <v>1643</v>
      </c>
      <c r="JJ71" s="3" t="s">
        <v>1643</v>
      </c>
      <c r="JK71" s="3" t="s">
        <v>1643</v>
      </c>
      <c r="JL71" s="3" t="s">
        <v>1643</v>
      </c>
      <c r="JM71" s="3" t="s">
        <v>1643</v>
      </c>
      <c r="JN71" s="3" t="s">
        <v>1643</v>
      </c>
      <c r="JO71" s="3" t="s">
        <v>1643</v>
      </c>
      <c r="JP71" s="3" t="s">
        <v>1643</v>
      </c>
      <c r="JQ71" s="3" t="s">
        <v>1643</v>
      </c>
      <c r="JR71" s="3" t="s">
        <v>1643</v>
      </c>
      <c r="JS71" s="3" t="s">
        <v>1643</v>
      </c>
      <c r="JT71" s="3" t="s">
        <v>1643</v>
      </c>
      <c r="JU71" s="3" t="s">
        <v>1643</v>
      </c>
      <c r="JV71" s="3" t="s">
        <v>1643</v>
      </c>
      <c r="JW71" s="3" t="s">
        <v>1643</v>
      </c>
      <c r="JX71" s="3" t="s">
        <v>1643</v>
      </c>
      <c r="JY71" s="3" t="s">
        <v>1643</v>
      </c>
      <c r="JZ71" s="3" t="s">
        <v>1643</v>
      </c>
      <c r="KA71" s="3" t="s">
        <v>1643</v>
      </c>
      <c r="KB71" s="3" t="s">
        <v>1643</v>
      </c>
      <c r="KC71" s="3" t="s">
        <v>1643</v>
      </c>
      <c r="KD71" s="3" t="s">
        <v>1643</v>
      </c>
      <c r="KE71" s="3" t="s">
        <v>1643</v>
      </c>
      <c r="KF71" s="3" t="s">
        <v>1643</v>
      </c>
      <c r="KG71" s="3" t="s">
        <v>1643</v>
      </c>
      <c r="KH71" s="3" t="s">
        <v>1643</v>
      </c>
      <c r="KI71" s="3" t="s">
        <v>1643</v>
      </c>
      <c r="KJ71" s="3" t="s">
        <v>1643</v>
      </c>
      <c r="KK71" s="3" t="s">
        <v>1643</v>
      </c>
      <c r="KL71" s="3" t="s">
        <v>1643</v>
      </c>
      <c r="KM71" s="3" t="s">
        <v>1643</v>
      </c>
      <c r="KN71" s="3" t="s">
        <v>1643</v>
      </c>
      <c r="KO71" s="5" t="s">
        <v>1643</v>
      </c>
      <c r="KP71" s="8" t="s">
        <v>1643</v>
      </c>
      <c r="KQ71" s="3" t="s">
        <v>1643</v>
      </c>
      <c r="KR71" s="3" t="s">
        <v>1643</v>
      </c>
      <c r="KS71" s="3" t="s">
        <v>1643</v>
      </c>
      <c r="KT71" s="3" t="s">
        <v>1643</v>
      </c>
      <c r="KU71" s="3" t="s">
        <v>1643</v>
      </c>
      <c r="KV71" s="20" t="s">
        <v>1643</v>
      </c>
      <c r="KW71" s="13" t="s">
        <v>1643</v>
      </c>
      <c r="KX71" s="3" t="s">
        <v>1643</v>
      </c>
      <c r="KY71" s="3" t="s">
        <v>1643</v>
      </c>
      <c r="KZ71" s="3" t="s">
        <v>1643</v>
      </c>
      <c r="LA71" s="3" t="s">
        <v>1643</v>
      </c>
      <c r="LB71" s="3" t="s">
        <v>1643</v>
      </c>
      <c r="LC71" s="3" t="s">
        <v>1643</v>
      </c>
      <c r="LD71" s="3" t="s">
        <v>1643</v>
      </c>
      <c r="LE71" s="3" t="s">
        <v>1643</v>
      </c>
      <c r="LF71" s="3" t="s">
        <v>1643</v>
      </c>
      <c r="LG71" s="3" t="s">
        <v>1643</v>
      </c>
      <c r="LH71" s="3" t="s">
        <v>1643</v>
      </c>
      <c r="LI71" s="3" t="s">
        <v>1643</v>
      </c>
      <c r="LJ71" s="3" t="s">
        <v>1643</v>
      </c>
      <c r="LK71" s="3" t="s">
        <v>1643</v>
      </c>
      <c r="LL71" s="3" t="s">
        <v>1643</v>
      </c>
      <c r="LM71" s="3" t="s">
        <v>1643</v>
      </c>
      <c r="LN71" s="3" t="s">
        <v>1643</v>
      </c>
      <c r="LO71" s="3" t="s">
        <v>1643</v>
      </c>
      <c r="LP71" s="3" t="s">
        <v>1643</v>
      </c>
      <c r="LQ71" s="3" t="s">
        <v>1643</v>
      </c>
      <c r="LR71" s="3" t="s">
        <v>1643</v>
      </c>
      <c r="LS71" s="3" t="s">
        <v>1643</v>
      </c>
      <c r="LT71" s="3" t="s">
        <v>1643</v>
      </c>
      <c r="LU71" s="3" t="s">
        <v>1643</v>
      </c>
      <c r="LV71" s="3" t="s">
        <v>1643</v>
      </c>
      <c r="LW71" s="3" t="s">
        <v>1643</v>
      </c>
      <c r="LX71" s="3" t="s">
        <v>1643</v>
      </c>
      <c r="LY71" s="3" t="s">
        <v>1643</v>
      </c>
      <c r="LZ71" s="3" t="s">
        <v>1643</v>
      </c>
      <c r="MA71" s="3" t="s">
        <v>1643</v>
      </c>
      <c r="MB71" s="3" t="s">
        <v>1643</v>
      </c>
      <c r="MC71" s="3" t="s">
        <v>1643</v>
      </c>
      <c r="MD71" s="3" t="s">
        <v>1643</v>
      </c>
      <c r="ME71" s="3" t="s">
        <v>1643</v>
      </c>
      <c r="MF71" s="20" t="s">
        <v>1643</v>
      </c>
      <c r="MG71" s="13"/>
      <c r="MH71" s="3"/>
      <c r="MI71" s="5"/>
      <c r="MJ71" s="18" t="s">
        <v>1643</v>
      </c>
      <c r="MK71" s="13" t="s">
        <v>1643</v>
      </c>
      <c r="ML71" s="3" t="s">
        <v>1643</v>
      </c>
      <c r="MM71" s="3" t="s">
        <v>1643</v>
      </c>
      <c r="MN71" s="3" t="s">
        <v>1643</v>
      </c>
      <c r="MO71" s="3" t="s">
        <v>1643</v>
      </c>
      <c r="MP71" s="3" t="s">
        <v>1643</v>
      </c>
      <c r="MQ71" s="3" t="s">
        <v>1643</v>
      </c>
      <c r="MR71" s="3" t="s">
        <v>1643</v>
      </c>
      <c r="MS71" s="3" t="s">
        <v>1643</v>
      </c>
      <c r="MT71" s="5" t="s">
        <v>1643</v>
      </c>
      <c r="MU71" s="8" t="s">
        <v>1643</v>
      </c>
      <c r="MV71" s="3" t="s">
        <v>1643</v>
      </c>
      <c r="MW71" s="3" t="s">
        <v>1643</v>
      </c>
      <c r="MX71" s="3" t="s">
        <v>1643</v>
      </c>
      <c r="MY71" s="20" t="s">
        <v>1643</v>
      </c>
      <c r="MZ71" s="13" t="s">
        <v>1643</v>
      </c>
      <c r="NA71" s="5" t="s">
        <v>1643</v>
      </c>
      <c r="NB71" s="13" t="s">
        <v>1643</v>
      </c>
      <c r="NC71" s="5" t="s">
        <v>1643</v>
      </c>
      <c r="ND71" s="13" t="s">
        <v>1643</v>
      </c>
      <c r="NE71" s="3" t="s">
        <v>1643</v>
      </c>
      <c r="NF71" s="3" t="s">
        <v>1643</v>
      </c>
      <c r="NG71" s="3" t="s">
        <v>1643</v>
      </c>
      <c r="NH71" s="3" t="s">
        <v>1643</v>
      </c>
      <c r="NI71" s="5" t="s">
        <v>1643</v>
      </c>
      <c r="NJ71" s="13" t="s">
        <v>1643</v>
      </c>
      <c r="NK71" s="3"/>
      <c r="NL71" s="3" t="s">
        <v>1643</v>
      </c>
      <c r="NM71" s="3" t="s">
        <v>1643</v>
      </c>
      <c r="NN71" s="3" t="s">
        <v>1643</v>
      </c>
      <c r="NO71" s="3" t="s">
        <v>1643</v>
      </c>
      <c r="NP71" s="3" t="s">
        <v>1643</v>
      </c>
      <c r="NQ71" s="5" t="s">
        <v>1643</v>
      </c>
      <c r="NR71" s="8" t="s">
        <v>1643</v>
      </c>
      <c r="NS71" s="8" t="s">
        <v>1643</v>
      </c>
      <c r="NT71" s="3" t="s">
        <v>1643</v>
      </c>
      <c r="NU71" s="3" t="s">
        <v>1643</v>
      </c>
      <c r="NV71" s="3" t="s">
        <v>1643</v>
      </c>
      <c r="NW71" s="3" t="s">
        <v>1643</v>
      </c>
      <c r="NX71" s="5" t="s">
        <v>1643</v>
      </c>
      <c r="NY71" s="13" t="s">
        <v>1643</v>
      </c>
      <c r="NZ71" s="8" t="s">
        <v>1643</v>
      </c>
      <c r="OA71" s="3" t="s">
        <v>1643</v>
      </c>
      <c r="OB71" s="3" t="s">
        <v>1643</v>
      </c>
      <c r="OC71" s="3" t="s">
        <v>1643</v>
      </c>
      <c r="OD71" s="3" t="s">
        <v>1643</v>
      </c>
      <c r="OE71" s="5" t="s">
        <v>1643</v>
      </c>
      <c r="OF71" s="13" t="s">
        <v>1643</v>
      </c>
      <c r="OG71" s="8" t="s">
        <v>1643</v>
      </c>
      <c r="OH71" s="3" t="s">
        <v>1643</v>
      </c>
      <c r="OI71" s="3" t="s">
        <v>1643</v>
      </c>
      <c r="OJ71" s="3" t="s">
        <v>1643</v>
      </c>
      <c r="OK71" s="3" t="s">
        <v>1643</v>
      </c>
      <c r="OL71" s="20" t="s">
        <v>1643</v>
      </c>
      <c r="OM71" s="13" t="s">
        <v>1643</v>
      </c>
      <c r="ON71" s="3" t="s">
        <v>1643</v>
      </c>
      <c r="OO71" s="3" t="s">
        <v>1643</v>
      </c>
      <c r="OP71" s="3" t="s">
        <v>1643</v>
      </c>
      <c r="OQ71" s="3" t="s">
        <v>1643</v>
      </c>
      <c r="OR71" s="3" t="s">
        <v>1643</v>
      </c>
      <c r="OS71" s="3" t="s">
        <v>1643</v>
      </c>
      <c r="OT71" s="3" t="s">
        <v>1643</v>
      </c>
      <c r="OU71" s="20" t="s">
        <v>1643</v>
      </c>
      <c r="OV71" s="13" t="s">
        <v>1643</v>
      </c>
      <c r="OW71" s="3"/>
      <c r="OX71" s="3" t="s">
        <v>1643</v>
      </c>
      <c r="OY71" s="3" t="s">
        <v>1643</v>
      </c>
      <c r="OZ71" s="3" t="s">
        <v>1643</v>
      </c>
      <c r="PA71" s="5" t="s">
        <v>1643</v>
      </c>
      <c r="PB71" s="8" t="s">
        <v>1643</v>
      </c>
      <c r="PC71" s="8" t="s">
        <v>1643</v>
      </c>
      <c r="PD71" s="3" t="s">
        <v>1643</v>
      </c>
      <c r="PE71" s="3" t="s">
        <v>1643</v>
      </c>
      <c r="PF71" s="5" t="s">
        <v>1643</v>
      </c>
      <c r="PG71" s="13" t="s">
        <v>1643</v>
      </c>
      <c r="PH71" s="3" t="s">
        <v>1643</v>
      </c>
      <c r="PI71" s="3" t="s">
        <v>1643</v>
      </c>
      <c r="PJ71" s="3" t="s">
        <v>1643</v>
      </c>
      <c r="PK71" s="3" t="s">
        <v>1643</v>
      </c>
      <c r="PL71" s="3" t="s">
        <v>1643</v>
      </c>
      <c r="PM71" s="3" t="s">
        <v>1643</v>
      </c>
      <c r="PN71" s="3" t="s">
        <v>1643</v>
      </c>
      <c r="PO71" s="20" t="s">
        <v>1643</v>
      </c>
      <c r="PP71" s="13" t="s">
        <v>1643</v>
      </c>
      <c r="PQ71" s="3" t="s">
        <v>1643</v>
      </c>
      <c r="PR71" s="3" t="s">
        <v>1643</v>
      </c>
      <c r="PS71" s="3" t="s">
        <v>1643</v>
      </c>
      <c r="PT71" s="3" t="s">
        <v>1643</v>
      </c>
      <c r="PU71" s="5" t="s">
        <v>1643</v>
      </c>
      <c r="PV71" s="13" t="s">
        <v>1643</v>
      </c>
      <c r="PW71" s="3" t="s">
        <v>1643</v>
      </c>
      <c r="PX71" s="3" t="s">
        <v>1643</v>
      </c>
      <c r="PY71" s="3" t="s">
        <v>1643</v>
      </c>
      <c r="PZ71" s="5" t="s">
        <v>1643</v>
      </c>
      <c r="QA71" s="13" t="s">
        <v>1643</v>
      </c>
      <c r="QB71" s="3" t="s">
        <v>1643</v>
      </c>
      <c r="QC71" s="3" t="s">
        <v>1643</v>
      </c>
      <c r="QD71" s="3" t="s">
        <v>1643</v>
      </c>
      <c r="QE71" s="3" t="s">
        <v>1643</v>
      </c>
      <c r="QF71" s="3" t="s">
        <v>1643</v>
      </c>
      <c r="QG71" s="3" t="s">
        <v>1643</v>
      </c>
      <c r="QH71" s="3" t="s">
        <v>1643</v>
      </c>
      <c r="QI71" s="5" t="s">
        <v>1643</v>
      </c>
      <c r="QJ71" s="13" t="s">
        <v>1643</v>
      </c>
      <c r="QK71" s="3" t="s">
        <v>1643</v>
      </c>
      <c r="QL71" s="3" t="s">
        <v>1643</v>
      </c>
      <c r="QM71" s="3" t="s">
        <v>1643</v>
      </c>
      <c r="QN71" s="3" t="s">
        <v>1643</v>
      </c>
      <c r="QO71" s="3" t="s">
        <v>1643</v>
      </c>
      <c r="QP71" s="20" t="s">
        <v>1643</v>
      </c>
      <c r="QQ71" s="13" t="s">
        <v>1643</v>
      </c>
      <c r="QR71" s="3" t="s">
        <v>1643</v>
      </c>
      <c r="QS71" s="3" t="s">
        <v>1643</v>
      </c>
      <c r="QT71" s="3" t="s">
        <v>1643</v>
      </c>
      <c r="QU71" s="20" t="s">
        <v>1643</v>
      </c>
      <c r="QV71" s="16" t="s">
        <v>1643</v>
      </c>
      <c r="QW71" s="13" t="s">
        <v>1643</v>
      </c>
      <c r="QX71" s="3" t="s">
        <v>1643</v>
      </c>
      <c r="QY71" s="3" t="s">
        <v>1643</v>
      </c>
      <c r="QZ71" s="3" t="s">
        <v>1643</v>
      </c>
      <c r="RA71" s="3" t="s">
        <v>1643</v>
      </c>
      <c r="RB71" s="3" t="s">
        <v>1643</v>
      </c>
      <c r="RC71" s="3" t="s">
        <v>1643</v>
      </c>
      <c r="RD71" s="3" t="s">
        <v>1643</v>
      </c>
      <c r="RE71" s="3" t="s">
        <v>1643</v>
      </c>
      <c r="RF71" s="3" t="s">
        <v>1643</v>
      </c>
      <c r="RG71" s="3" t="s">
        <v>1643</v>
      </c>
      <c r="RH71" s="3" t="s">
        <v>1643</v>
      </c>
      <c r="RI71" s="3" t="s">
        <v>1643</v>
      </c>
      <c r="RJ71" s="3" t="s">
        <v>1643</v>
      </c>
      <c r="RK71" s="3" t="s">
        <v>1643</v>
      </c>
      <c r="RL71" s="3" t="s">
        <v>1643</v>
      </c>
      <c r="RM71" s="3" t="s">
        <v>1643</v>
      </c>
      <c r="RN71" s="3" t="s">
        <v>1643</v>
      </c>
      <c r="RO71" s="3" t="s">
        <v>1643</v>
      </c>
      <c r="RP71" s="3" t="s">
        <v>1643</v>
      </c>
      <c r="RQ71" s="3" t="s">
        <v>1643</v>
      </c>
      <c r="RR71" s="3" t="s">
        <v>1643</v>
      </c>
      <c r="RS71" s="3" t="s">
        <v>1643</v>
      </c>
      <c r="RT71" s="3" t="s">
        <v>1643</v>
      </c>
      <c r="RU71" s="3" t="s">
        <v>1643</v>
      </c>
      <c r="RV71" s="3" t="s">
        <v>1643</v>
      </c>
      <c r="RW71" s="3" t="s">
        <v>1643</v>
      </c>
      <c r="RX71" s="3" t="s">
        <v>1643</v>
      </c>
      <c r="RY71" s="3" t="s">
        <v>1643</v>
      </c>
      <c r="RZ71" s="3" t="s">
        <v>1643</v>
      </c>
      <c r="SA71" s="3" t="s">
        <v>1643</v>
      </c>
      <c r="SB71" s="3" t="s">
        <v>1643</v>
      </c>
      <c r="SC71" s="3" t="s">
        <v>1643</v>
      </c>
      <c r="SD71" s="3" t="s">
        <v>1643</v>
      </c>
      <c r="SE71" s="3" t="s">
        <v>1643</v>
      </c>
      <c r="SF71" s="3" t="s">
        <v>1643</v>
      </c>
      <c r="SG71" s="3" t="s">
        <v>1643</v>
      </c>
      <c r="SH71" s="3" t="s">
        <v>1643</v>
      </c>
      <c r="SI71" s="3" t="s">
        <v>1643</v>
      </c>
      <c r="SJ71" s="3" t="s">
        <v>1643</v>
      </c>
      <c r="SK71" s="3" t="s">
        <v>1643</v>
      </c>
      <c r="SL71" s="3" t="s">
        <v>1643</v>
      </c>
      <c r="SM71" s="3" t="s">
        <v>1643</v>
      </c>
      <c r="SN71" s="3" t="s">
        <v>1643</v>
      </c>
      <c r="SO71" s="3" t="s">
        <v>1643</v>
      </c>
      <c r="SP71" s="20" t="s">
        <v>1643</v>
      </c>
      <c r="SQ71" s="13" t="s">
        <v>1643</v>
      </c>
      <c r="SR71" s="3" t="s">
        <v>1643</v>
      </c>
      <c r="SS71" s="3" t="s">
        <v>1643</v>
      </c>
      <c r="ST71" s="3" t="s">
        <v>1643</v>
      </c>
      <c r="SU71" s="3" t="s">
        <v>1643</v>
      </c>
      <c r="SV71" s="3" t="s">
        <v>1643</v>
      </c>
      <c r="SW71" s="3" t="s">
        <v>1643</v>
      </c>
      <c r="SX71" s="20" t="s">
        <v>1643</v>
      </c>
      <c r="SY71" s="13" t="s">
        <v>1643</v>
      </c>
      <c r="SZ71" s="3" t="s">
        <v>1643</v>
      </c>
      <c r="TA71" s="3" t="s">
        <v>1643</v>
      </c>
      <c r="TB71" s="3" t="s">
        <v>1643</v>
      </c>
      <c r="TC71" s="3" t="s">
        <v>1643</v>
      </c>
      <c r="TD71" s="3" t="s">
        <v>1643</v>
      </c>
      <c r="TE71" s="20" t="s">
        <v>1643</v>
      </c>
      <c r="TF71" s="13" t="s">
        <v>1643</v>
      </c>
      <c r="TG71" s="3" t="s">
        <v>1643</v>
      </c>
      <c r="TH71" s="3" t="s">
        <v>1643</v>
      </c>
      <c r="TI71" s="3" t="s">
        <v>1643</v>
      </c>
      <c r="TJ71" s="3" t="s">
        <v>1643</v>
      </c>
      <c r="TK71" s="3" t="s">
        <v>1643</v>
      </c>
      <c r="TL71" s="3" t="s">
        <v>1643</v>
      </c>
      <c r="TM71" s="3" t="s">
        <v>1643</v>
      </c>
      <c r="TN71" s="3" t="s">
        <v>1643</v>
      </c>
      <c r="TO71" s="3" t="s">
        <v>1643</v>
      </c>
      <c r="TP71" s="3" t="s">
        <v>1643</v>
      </c>
      <c r="TQ71" s="20" t="s">
        <v>1643</v>
      </c>
      <c r="TR71" s="13" t="s">
        <v>1643</v>
      </c>
      <c r="TS71" s="3" t="s">
        <v>1643</v>
      </c>
      <c r="TT71" s="5" t="s">
        <v>1643</v>
      </c>
      <c r="TU71" s="13" t="s">
        <v>1643</v>
      </c>
      <c r="TV71" s="3" t="s">
        <v>1643</v>
      </c>
      <c r="TW71" s="3" t="s">
        <v>1643</v>
      </c>
      <c r="TX71" s="3" t="s">
        <v>1643</v>
      </c>
      <c r="TY71" s="3" t="s">
        <v>1643</v>
      </c>
      <c r="TZ71" s="3" t="s">
        <v>1643</v>
      </c>
      <c r="UA71" s="3" t="s">
        <v>1643</v>
      </c>
      <c r="UB71" s="3" t="s">
        <v>1643</v>
      </c>
      <c r="UC71" s="3" t="s">
        <v>1643</v>
      </c>
      <c r="UD71" s="3" t="s">
        <v>1643</v>
      </c>
      <c r="UE71" s="3" t="s">
        <v>1643</v>
      </c>
      <c r="UF71" s="3" t="s">
        <v>1643</v>
      </c>
      <c r="UG71" s="3" t="s">
        <v>1643</v>
      </c>
      <c r="UH71" s="3" t="s">
        <v>1643</v>
      </c>
      <c r="UI71" s="3" t="s">
        <v>1643</v>
      </c>
      <c r="UJ71" s="5" t="s">
        <v>1643</v>
      </c>
      <c r="UK71" s="13" t="s">
        <v>1643</v>
      </c>
      <c r="UL71" s="3" t="s">
        <v>1643</v>
      </c>
      <c r="UM71" s="3" t="s">
        <v>1643</v>
      </c>
      <c r="UN71" s="3" t="s">
        <v>1643</v>
      </c>
      <c r="UO71" s="3" t="s">
        <v>1643</v>
      </c>
      <c r="UP71" s="3" t="s">
        <v>1643</v>
      </c>
      <c r="UQ71" s="3" t="s">
        <v>1643</v>
      </c>
      <c r="UR71" s="5" t="s">
        <v>1643</v>
      </c>
      <c r="US71" s="13" t="s">
        <v>1643</v>
      </c>
      <c r="UT71" s="3" t="s">
        <v>1643</v>
      </c>
      <c r="UU71" s="3" t="s">
        <v>1643</v>
      </c>
      <c r="UV71" s="3" t="s">
        <v>1643</v>
      </c>
      <c r="UW71" s="3" t="s">
        <v>1643</v>
      </c>
      <c r="UX71" s="3" t="s">
        <v>1643</v>
      </c>
      <c r="UY71" s="3" t="s">
        <v>1643</v>
      </c>
      <c r="UZ71" s="5" t="s">
        <v>1643</v>
      </c>
      <c r="VA71" s="13" t="s">
        <v>1643</v>
      </c>
      <c r="VB71" s="3" t="s">
        <v>1643</v>
      </c>
      <c r="VC71" s="3" t="s">
        <v>1643</v>
      </c>
      <c r="VD71" s="3" t="s">
        <v>1643</v>
      </c>
      <c r="VE71" s="3" t="s">
        <v>1643</v>
      </c>
      <c r="VF71" s="3" t="s">
        <v>1643</v>
      </c>
      <c r="VG71" s="3" t="s">
        <v>1643</v>
      </c>
      <c r="VH71" s="3" t="s">
        <v>1643</v>
      </c>
      <c r="VI71" s="3" t="s">
        <v>1643</v>
      </c>
      <c r="VJ71" s="3" t="s">
        <v>1643</v>
      </c>
      <c r="VK71" s="3" t="s">
        <v>1643</v>
      </c>
      <c r="VL71" s="3" t="s">
        <v>1643</v>
      </c>
      <c r="VM71" s="3" t="s">
        <v>1643</v>
      </c>
      <c r="VN71" s="3" t="s">
        <v>1643</v>
      </c>
      <c r="VO71" s="3" t="s">
        <v>1643</v>
      </c>
      <c r="VP71" s="3" t="s">
        <v>1643</v>
      </c>
      <c r="VQ71" s="3" t="s">
        <v>1643</v>
      </c>
      <c r="VR71" s="3" t="s">
        <v>1643</v>
      </c>
      <c r="VS71" s="3" t="s">
        <v>1643</v>
      </c>
      <c r="VT71" s="3" t="s">
        <v>1643</v>
      </c>
      <c r="VU71" s="3" t="s">
        <v>1643</v>
      </c>
      <c r="VV71" s="3" t="s">
        <v>1643</v>
      </c>
      <c r="VW71" s="3" t="s">
        <v>1643</v>
      </c>
      <c r="VX71" s="3" t="s">
        <v>1643</v>
      </c>
      <c r="VY71" s="3" t="s">
        <v>1643</v>
      </c>
      <c r="VZ71" s="3" t="s">
        <v>1643</v>
      </c>
      <c r="WA71" s="3" t="s">
        <v>1643</v>
      </c>
      <c r="WB71" s="3" t="s">
        <v>1643</v>
      </c>
      <c r="WC71" s="3" t="s">
        <v>1643</v>
      </c>
      <c r="WD71" s="3" t="s">
        <v>1643</v>
      </c>
      <c r="WE71" s="3" t="s">
        <v>1643</v>
      </c>
      <c r="WF71" s="3" t="s">
        <v>1643</v>
      </c>
      <c r="WG71" s="3" t="s">
        <v>1643</v>
      </c>
      <c r="WH71" s="3" t="s">
        <v>1643</v>
      </c>
      <c r="WI71" s="3" t="s">
        <v>1643</v>
      </c>
      <c r="WJ71" s="3" t="s">
        <v>1643</v>
      </c>
      <c r="WK71" s="3" t="s">
        <v>1643</v>
      </c>
      <c r="WL71" s="3" t="s">
        <v>1643</v>
      </c>
      <c r="WM71" s="3" t="s">
        <v>1643</v>
      </c>
      <c r="WN71" s="3" t="s">
        <v>1643</v>
      </c>
      <c r="WO71" s="3" t="s">
        <v>1643</v>
      </c>
      <c r="WP71" s="3" t="s">
        <v>1643</v>
      </c>
      <c r="WQ71" s="3" t="s">
        <v>1643</v>
      </c>
      <c r="WR71" s="3" t="s">
        <v>1643</v>
      </c>
      <c r="WS71" s="3" t="s">
        <v>1643</v>
      </c>
      <c r="WT71" s="3" t="s">
        <v>1643</v>
      </c>
      <c r="WU71" s="3" t="s">
        <v>1643</v>
      </c>
      <c r="WV71" s="3" t="s">
        <v>1643</v>
      </c>
      <c r="WW71" s="3" t="s">
        <v>1643</v>
      </c>
      <c r="WX71" s="3" t="s">
        <v>1643</v>
      </c>
      <c r="WY71" s="3" t="s">
        <v>1643</v>
      </c>
      <c r="WZ71" s="3" t="s">
        <v>1643</v>
      </c>
      <c r="XA71" s="3" t="s">
        <v>1643</v>
      </c>
      <c r="XB71" s="3" t="s">
        <v>1643</v>
      </c>
      <c r="XC71" s="3" t="s">
        <v>1643</v>
      </c>
      <c r="XD71" s="3" t="s">
        <v>1643</v>
      </c>
      <c r="XE71" s="3" t="s">
        <v>1643</v>
      </c>
      <c r="XF71" s="3" t="s">
        <v>1643</v>
      </c>
      <c r="XG71" s="3" t="s">
        <v>1643</v>
      </c>
      <c r="XH71" s="3" t="s">
        <v>1643</v>
      </c>
      <c r="XI71" s="3" t="s">
        <v>1643</v>
      </c>
      <c r="XJ71" s="3" t="s">
        <v>1643</v>
      </c>
      <c r="XK71" s="3" t="s">
        <v>1643</v>
      </c>
      <c r="XL71" s="3" t="s">
        <v>1643</v>
      </c>
      <c r="XM71" s="5" t="s">
        <v>1643</v>
      </c>
      <c r="XN71" s="13" t="s">
        <v>1643</v>
      </c>
      <c r="XO71" s="3" t="s">
        <v>1643</v>
      </c>
      <c r="XP71" s="3" t="s">
        <v>1643</v>
      </c>
      <c r="XQ71" s="3" t="s">
        <v>1643</v>
      </c>
      <c r="XR71" s="3" t="s">
        <v>1643</v>
      </c>
      <c r="XS71" s="3" t="s">
        <v>1643</v>
      </c>
      <c r="XT71" s="5" t="s">
        <v>1643</v>
      </c>
      <c r="XU71" s="13" t="s">
        <v>1643</v>
      </c>
      <c r="XV71" s="3" t="s">
        <v>1643</v>
      </c>
      <c r="XW71" s="3" t="s">
        <v>1643</v>
      </c>
      <c r="XX71" s="3" t="s">
        <v>1643</v>
      </c>
      <c r="XY71" s="3" t="s">
        <v>1643</v>
      </c>
      <c r="XZ71" s="3" t="s">
        <v>1643</v>
      </c>
      <c r="YA71" s="3" t="s">
        <v>1643</v>
      </c>
      <c r="YB71" s="3" t="s">
        <v>1643</v>
      </c>
      <c r="YC71" s="3" t="s">
        <v>1643</v>
      </c>
      <c r="YD71" s="3" t="s">
        <v>1643</v>
      </c>
      <c r="YE71" s="3" t="s">
        <v>1643</v>
      </c>
      <c r="YF71" s="3" t="s">
        <v>1643</v>
      </c>
      <c r="YG71" s="3" t="s">
        <v>1643</v>
      </c>
      <c r="YH71" s="3" t="s">
        <v>1643</v>
      </c>
      <c r="YI71" s="3" t="s">
        <v>1643</v>
      </c>
      <c r="YJ71" s="3" t="s">
        <v>1643</v>
      </c>
      <c r="YK71" s="3" t="s">
        <v>1643</v>
      </c>
      <c r="YL71" s="3" t="s">
        <v>1643</v>
      </c>
      <c r="YM71" s="3" t="s">
        <v>1643</v>
      </c>
      <c r="YN71" s="3" t="s">
        <v>1643</v>
      </c>
      <c r="YO71" s="3" t="s">
        <v>1643</v>
      </c>
      <c r="YP71" s="3" t="s">
        <v>1643</v>
      </c>
      <c r="YQ71" s="3" t="s">
        <v>1643</v>
      </c>
      <c r="YR71" s="3" t="s">
        <v>1643</v>
      </c>
      <c r="YS71" s="3" t="s">
        <v>1643</v>
      </c>
      <c r="YT71" s="3" t="s">
        <v>1643</v>
      </c>
      <c r="YU71" s="3" t="s">
        <v>1643</v>
      </c>
      <c r="YV71" s="3" t="s">
        <v>1643</v>
      </c>
      <c r="YW71" s="3" t="s">
        <v>1643</v>
      </c>
      <c r="YX71" s="3" t="s">
        <v>1643</v>
      </c>
      <c r="YY71" s="3" t="s">
        <v>1643</v>
      </c>
      <c r="YZ71" s="3" t="s">
        <v>1643</v>
      </c>
      <c r="ZA71" s="3" t="s">
        <v>1643</v>
      </c>
      <c r="ZB71" s="3" t="s">
        <v>1643</v>
      </c>
      <c r="ZC71" s="3" t="s">
        <v>1643</v>
      </c>
      <c r="ZD71" s="5" t="s">
        <v>1643</v>
      </c>
      <c r="ZE71" s="13"/>
      <c r="ZF71" s="3"/>
      <c r="ZG71" s="5"/>
      <c r="ZH71" s="18" t="s">
        <v>1643</v>
      </c>
      <c r="ZI71" s="13" t="s">
        <v>1643</v>
      </c>
      <c r="ZJ71" s="3" t="s">
        <v>1643</v>
      </c>
      <c r="ZK71" s="3" t="s">
        <v>1643</v>
      </c>
      <c r="ZL71" s="3" t="s">
        <v>1643</v>
      </c>
      <c r="ZM71" s="3" t="s">
        <v>1643</v>
      </c>
      <c r="ZN71" s="3" t="s">
        <v>1643</v>
      </c>
      <c r="ZO71" s="3" t="s">
        <v>1643</v>
      </c>
      <c r="ZP71" s="3" t="s">
        <v>1643</v>
      </c>
      <c r="ZQ71" s="3" t="s">
        <v>1643</v>
      </c>
      <c r="ZR71" s="5" t="s">
        <v>1643</v>
      </c>
      <c r="ZS71" s="13" t="s">
        <v>1643</v>
      </c>
      <c r="ZT71" s="3" t="s">
        <v>1643</v>
      </c>
      <c r="ZU71" s="3" t="s">
        <v>1643</v>
      </c>
      <c r="ZV71" s="3" t="s">
        <v>1643</v>
      </c>
      <c r="ZW71" s="3" t="s">
        <v>1643</v>
      </c>
      <c r="ZX71" s="3" t="s">
        <v>1643</v>
      </c>
      <c r="ZY71" s="3" t="s">
        <v>1643</v>
      </c>
      <c r="ZZ71" s="3" t="s">
        <v>1643</v>
      </c>
      <c r="AAA71" s="5" t="s">
        <v>1643</v>
      </c>
      <c r="AAB71" s="13" t="s">
        <v>1643</v>
      </c>
      <c r="AAC71" s="5" t="s">
        <v>1643</v>
      </c>
      <c r="AAD71" s="13" t="s">
        <v>1643</v>
      </c>
      <c r="AAE71" s="3" t="s">
        <v>1643</v>
      </c>
      <c r="AAF71" s="3" t="s">
        <v>1643</v>
      </c>
      <c r="AAG71" s="3" t="s">
        <v>1643</v>
      </c>
      <c r="AAH71" s="3" t="s">
        <v>1643</v>
      </c>
      <c r="AAI71" s="3" t="s">
        <v>1643</v>
      </c>
      <c r="AAJ71" s="5" t="s">
        <v>1643</v>
      </c>
      <c r="AAK71" s="13" t="s">
        <v>1643</v>
      </c>
      <c r="AAL71" s="13" t="s">
        <v>1643</v>
      </c>
      <c r="AAM71" s="3" t="s">
        <v>1643</v>
      </c>
      <c r="AAN71" s="3" t="s">
        <v>1643</v>
      </c>
      <c r="AAO71" s="3" t="s">
        <v>1643</v>
      </c>
      <c r="AAP71" s="3" t="s">
        <v>1643</v>
      </c>
      <c r="AAQ71" s="20"/>
      <c r="AAR71" s="5" t="s">
        <v>1643</v>
      </c>
      <c r="AAS71" s="13" t="s">
        <v>1643</v>
      </c>
      <c r="AAT71" s="3" t="s">
        <v>1643</v>
      </c>
      <c r="AAU71" s="3" t="s">
        <v>1643</v>
      </c>
      <c r="AAV71" s="3" t="s">
        <v>1643</v>
      </c>
      <c r="AAW71" s="3" t="s">
        <v>1643</v>
      </c>
      <c r="AAX71" s="3" t="s">
        <v>1643</v>
      </c>
      <c r="AAY71" s="5" t="s">
        <v>1643</v>
      </c>
      <c r="AAZ71" s="13" t="s">
        <v>1643</v>
      </c>
      <c r="ABA71" s="3" t="s">
        <v>1643</v>
      </c>
      <c r="ABB71" s="3" t="s">
        <v>1643</v>
      </c>
      <c r="ABC71" s="3" t="s">
        <v>1643</v>
      </c>
      <c r="ABD71" s="3" t="s">
        <v>1643</v>
      </c>
      <c r="ABE71" s="3" t="s">
        <v>1643</v>
      </c>
      <c r="ABF71" s="5" t="s">
        <v>1643</v>
      </c>
      <c r="ABG71" s="13" t="s">
        <v>1643</v>
      </c>
      <c r="ABH71" s="3" t="s">
        <v>1643</v>
      </c>
      <c r="ABI71" s="3" t="s">
        <v>1643</v>
      </c>
      <c r="ABJ71" s="3" t="s">
        <v>1643</v>
      </c>
      <c r="ABK71" s="3" t="s">
        <v>1643</v>
      </c>
      <c r="ABL71" s="3" t="s">
        <v>1643</v>
      </c>
      <c r="ABM71" s="5" t="s">
        <v>1643</v>
      </c>
      <c r="ABN71" s="13" t="s">
        <v>1643</v>
      </c>
      <c r="ABO71" s="3" t="s">
        <v>1643</v>
      </c>
      <c r="ABP71" s="3" t="s">
        <v>1643</v>
      </c>
      <c r="ABQ71" s="3" t="s">
        <v>1643</v>
      </c>
      <c r="ABR71" s="3" t="s">
        <v>1643</v>
      </c>
      <c r="ABS71" s="3" t="s">
        <v>1643</v>
      </c>
      <c r="ABT71" s="3" t="s">
        <v>1643</v>
      </c>
      <c r="ABU71" s="3" t="s">
        <v>1643</v>
      </c>
      <c r="ABV71" s="5" t="s">
        <v>1643</v>
      </c>
      <c r="ABW71" s="13" t="s">
        <v>1643</v>
      </c>
      <c r="ABX71" s="3" t="s">
        <v>1643</v>
      </c>
      <c r="ABY71" s="3" t="s">
        <v>1643</v>
      </c>
      <c r="ABZ71" s="3" t="s">
        <v>1643</v>
      </c>
      <c r="ACA71" s="3" t="s">
        <v>1643</v>
      </c>
      <c r="ACB71" s="5" t="s">
        <v>1643</v>
      </c>
      <c r="ACC71" s="13" t="s">
        <v>1643</v>
      </c>
      <c r="ACD71" s="3" t="s">
        <v>1643</v>
      </c>
      <c r="ACE71" s="3" t="s">
        <v>1643</v>
      </c>
      <c r="ACF71" s="3" t="s">
        <v>1643</v>
      </c>
      <c r="ACG71" s="5"/>
      <c r="ACH71" s="13" t="s">
        <v>1643</v>
      </c>
      <c r="ACI71" s="3" t="s">
        <v>1643</v>
      </c>
      <c r="ACJ71" s="3" t="s">
        <v>1643</v>
      </c>
      <c r="ACK71" s="3" t="s">
        <v>1643</v>
      </c>
      <c r="ACL71" s="5" t="s">
        <v>1643</v>
      </c>
      <c r="ACM71" s="13" t="s">
        <v>1643</v>
      </c>
      <c r="ACN71" s="3" t="s">
        <v>1643</v>
      </c>
      <c r="ACO71" s="3" t="s">
        <v>1643</v>
      </c>
      <c r="ACP71" s="3" t="s">
        <v>1643</v>
      </c>
      <c r="ACQ71" s="3" t="s">
        <v>1643</v>
      </c>
      <c r="ACR71" s="3" t="s">
        <v>1643</v>
      </c>
      <c r="ACS71" s="3" t="s">
        <v>1643</v>
      </c>
      <c r="ACT71" s="3" t="s">
        <v>1643</v>
      </c>
      <c r="ACU71" s="20" t="s">
        <v>1643</v>
      </c>
      <c r="ACV71" s="13" t="s">
        <v>1643</v>
      </c>
      <c r="ACW71" s="3" t="s">
        <v>1643</v>
      </c>
      <c r="ACX71" s="3" t="s">
        <v>1643</v>
      </c>
      <c r="ACY71" s="3" t="s">
        <v>1643</v>
      </c>
      <c r="ACZ71" s="3" t="s">
        <v>1643</v>
      </c>
      <c r="ADA71" s="5" t="s">
        <v>1643</v>
      </c>
      <c r="ADB71" s="13" t="s">
        <v>1643</v>
      </c>
      <c r="ADC71" s="8" t="s">
        <v>1643</v>
      </c>
      <c r="ADD71" s="3" t="s">
        <v>1643</v>
      </c>
      <c r="ADE71" s="3" t="s">
        <v>1643</v>
      </c>
      <c r="ADF71" s="5" t="s">
        <v>1643</v>
      </c>
      <c r="ADG71" s="13" t="s">
        <v>1643</v>
      </c>
      <c r="ADH71" s="8" t="s">
        <v>1643</v>
      </c>
      <c r="ADI71" s="3" t="s">
        <v>1643</v>
      </c>
      <c r="ADJ71" s="3" t="s">
        <v>1643</v>
      </c>
      <c r="ADK71" s="5" t="s">
        <v>1643</v>
      </c>
      <c r="ADL71" s="13" t="s">
        <v>1643</v>
      </c>
      <c r="ADM71" s="8" t="s">
        <v>1643</v>
      </c>
      <c r="ADN71" s="3" t="s">
        <v>1643</v>
      </c>
      <c r="ADO71" s="3" t="s">
        <v>1643</v>
      </c>
      <c r="ADP71" s="5" t="s">
        <v>1643</v>
      </c>
      <c r="ADQ71" s="13" t="s">
        <v>1643</v>
      </c>
      <c r="ADR71" s="3" t="s">
        <v>1643</v>
      </c>
      <c r="ADS71" s="3" t="s">
        <v>1643</v>
      </c>
      <c r="ADT71" s="3" t="s">
        <v>1643</v>
      </c>
      <c r="ADU71" s="3" t="s">
        <v>1643</v>
      </c>
      <c r="ADV71" s="3" t="s">
        <v>1643</v>
      </c>
      <c r="ADW71" s="3" t="s">
        <v>1643</v>
      </c>
      <c r="ADX71" s="3" t="s">
        <v>1643</v>
      </c>
      <c r="ADY71" s="5" t="s">
        <v>1643</v>
      </c>
      <c r="ADZ71" s="13" t="s">
        <v>1643</v>
      </c>
      <c r="AEA71" s="3" t="s">
        <v>1643</v>
      </c>
      <c r="AEB71" s="3" t="s">
        <v>1643</v>
      </c>
      <c r="AEC71" s="3" t="s">
        <v>1643</v>
      </c>
      <c r="AED71" s="3" t="s">
        <v>1643</v>
      </c>
      <c r="AEE71" s="3" t="s">
        <v>1643</v>
      </c>
      <c r="AEF71" s="5" t="s">
        <v>1643</v>
      </c>
      <c r="AEG71" s="13" t="s">
        <v>1643</v>
      </c>
      <c r="AEH71" s="3" t="s">
        <v>1643</v>
      </c>
      <c r="AEI71" s="3" t="s">
        <v>1643</v>
      </c>
      <c r="AEJ71" s="3" t="s">
        <v>1643</v>
      </c>
      <c r="AEK71" s="5" t="s">
        <v>1643</v>
      </c>
      <c r="AEL71" s="18" t="s">
        <v>1643</v>
      </c>
    </row>
    <row r="72" spans="1:818" ht="72.5" x14ac:dyDescent="0.35">
      <c r="A72" s="1">
        <v>45681.905810185184</v>
      </c>
      <c r="B72" s="2">
        <v>45681.917187500003</v>
      </c>
      <c r="C72" s="4">
        <v>69</v>
      </c>
      <c r="D72" s="4">
        <v>983</v>
      </c>
      <c r="E72" s="3" t="s">
        <v>1677</v>
      </c>
      <c r="F72" s="2">
        <v>45688.917296516207</v>
      </c>
      <c r="G72" s="3" t="s">
        <v>1807</v>
      </c>
      <c r="H72" s="4">
        <v>0.40000000596046448</v>
      </c>
      <c r="I72" s="3" t="s">
        <v>1642</v>
      </c>
      <c r="J72" s="3" t="s">
        <v>1642</v>
      </c>
      <c r="K72" s="3" t="s">
        <v>1642</v>
      </c>
      <c r="L72" s="3" t="s">
        <v>1642</v>
      </c>
      <c r="M72" s="3" t="s">
        <v>1642</v>
      </c>
      <c r="N72" s="3" t="s">
        <v>1642</v>
      </c>
      <c r="O72" s="3" t="s">
        <v>110</v>
      </c>
      <c r="P72" s="3" t="s">
        <v>1643</v>
      </c>
      <c r="Q72" s="3" t="s">
        <v>1643</v>
      </c>
      <c r="R72" s="20" t="s">
        <v>110</v>
      </c>
      <c r="S72" s="127">
        <v>4</v>
      </c>
      <c r="T72" s="124"/>
      <c r="U72" s="3"/>
      <c r="V72" s="3" t="s">
        <v>20</v>
      </c>
      <c r="W72" s="3" t="s">
        <v>111</v>
      </c>
      <c r="X72" s="3" t="s">
        <v>41</v>
      </c>
      <c r="Y72" s="3" t="s">
        <v>106</v>
      </c>
      <c r="Z72" s="3" t="s">
        <v>14</v>
      </c>
      <c r="AA72" s="405">
        <v>420</v>
      </c>
      <c r="AB72" s="3" t="s">
        <v>25</v>
      </c>
      <c r="AC72" s="3" t="s">
        <v>111</v>
      </c>
      <c r="AD72" s="3" t="s">
        <v>110</v>
      </c>
      <c r="AE72" s="13" t="s">
        <v>110</v>
      </c>
      <c r="AF72" s="20" t="s">
        <v>110</v>
      </c>
      <c r="AG72" s="18" t="s">
        <v>1643</v>
      </c>
      <c r="AH72" s="13"/>
      <c r="AI72" s="31"/>
      <c r="AJ72" s="13" t="s">
        <v>1643</v>
      </c>
      <c r="AK72" s="3" t="s">
        <v>1643</v>
      </c>
      <c r="AL72" s="3" t="s">
        <v>1643</v>
      </c>
      <c r="AM72" s="3" t="s">
        <v>1643</v>
      </c>
      <c r="AN72" s="3" t="s">
        <v>1643</v>
      </c>
      <c r="AO72" s="3" t="s">
        <v>1643</v>
      </c>
      <c r="AP72" s="3" t="s">
        <v>1643</v>
      </c>
      <c r="AQ72" s="3" t="s">
        <v>1643</v>
      </c>
      <c r="AR72" s="3" t="s">
        <v>1643</v>
      </c>
      <c r="AS72" s="3" t="s">
        <v>1643</v>
      </c>
      <c r="AT72" s="3" t="s">
        <v>1643</v>
      </c>
      <c r="AU72" s="3" t="s">
        <v>1643</v>
      </c>
      <c r="AV72" s="3" t="s">
        <v>1643</v>
      </c>
      <c r="AW72" s="3" t="s">
        <v>1643</v>
      </c>
      <c r="AX72" s="3" t="s">
        <v>1643</v>
      </c>
      <c r="AY72" s="3" t="s">
        <v>1643</v>
      </c>
      <c r="AZ72" s="3" t="s">
        <v>1643</v>
      </c>
      <c r="BA72" s="3" t="s">
        <v>1643</v>
      </c>
      <c r="BB72" s="3" t="s">
        <v>1643</v>
      </c>
      <c r="BC72" s="3" t="s">
        <v>1643</v>
      </c>
      <c r="BD72" s="3" t="s">
        <v>1643</v>
      </c>
      <c r="BE72" s="3" t="s">
        <v>1643</v>
      </c>
      <c r="BF72" s="3" t="s">
        <v>1643</v>
      </c>
      <c r="BG72" s="3" t="s">
        <v>1643</v>
      </c>
      <c r="BH72" s="3" t="s">
        <v>1643</v>
      </c>
      <c r="BI72" s="3" t="s">
        <v>1643</v>
      </c>
      <c r="BJ72" s="3" t="s">
        <v>1643</v>
      </c>
      <c r="BK72" s="3" t="s">
        <v>1643</v>
      </c>
      <c r="BL72" s="3" t="s">
        <v>1643</v>
      </c>
      <c r="BM72" s="3" t="s">
        <v>1643</v>
      </c>
      <c r="BN72" s="3" t="s">
        <v>1643</v>
      </c>
      <c r="BO72" s="3" t="s">
        <v>1643</v>
      </c>
      <c r="BP72" s="3" t="s">
        <v>1643</v>
      </c>
      <c r="BQ72" s="3" t="s">
        <v>1643</v>
      </c>
      <c r="BR72" s="3" t="s">
        <v>1643</v>
      </c>
      <c r="BS72" s="3" t="s">
        <v>1643</v>
      </c>
      <c r="BT72" s="3" t="s">
        <v>1643</v>
      </c>
      <c r="BU72" s="3" t="s">
        <v>1643</v>
      </c>
      <c r="BV72" s="3" t="s">
        <v>1643</v>
      </c>
      <c r="BW72" s="3" t="s">
        <v>1643</v>
      </c>
      <c r="BX72" s="3" t="s">
        <v>1643</v>
      </c>
      <c r="BY72" s="3" t="s">
        <v>1643</v>
      </c>
      <c r="BZ72" s="20" t="s">
        <v>1643</v>
      </c>
      <c r="CA72" s="8" t="s">
        <v>1643</v>
      </c>
      <c r="CB72" s="3" t="s">
        <v>1643</v>
      </c>
      <c r="CC72" s="3" t="s">
        <v>1643</v>
      </c>
      <c r="CD72" s="3" t="s">
        <v>1643</v>
      </c>
      <c r="CE72" s="3" t="s">
        <v>1643</v>
      </c>
      <c r="CF72" s="3" t="s">
        <v>1643</v>
      </c>
      <c r="CG72" s="3" t="s">
        <v>1643</v>
      </c>
      <c r="CH72" s="3" t="s">
        <v>1643</v>
      </c>
      <c r="CI72" s="3" t="s">
        <v>1643</v>
      </c>
      <c r="CJ72" s="3" t="s">
        <v>1643</v>
      </c>
      <c r="CK72" s="3" t="s">
        <v>1643</v>
      </c>
      <c r="CL72" s="3" t="s">
        <v>1643</v>
      </c>
      <c r="CM72" s="3" t="s">
        <v>1643</v>
      </c>
      <c r="CN72" s="3" t="s">
        <v>1643</v>
      </c>
      <c r="CO72" s="3" t="s">
        <v>1643</v>
      </c>
      <c r="CP72" s="5" t="s">
        <v>1643</v>
      </c>
      <c r="CQ72" s="13" t="s">
        <v>1643</v>
      </c>
      <c r="CR72" s="3" t="s">
        <v>1643</v>
      </c>
      <c r="CS72" s="3" t="s">
        <v>1643</v>
      </c>
      <c r="CT72" s="3" t="s">
        <v>1643</v>
      </c>
      <c r="CU72" s="3" t="s">
        <v>1643</v>
      </c>
      <c r="CV72" s="3" t="s">
        <v>1643</v>
      </c>
      <c r="CW72" s="3" t="s">
        <v>1643</v>
      </c>
      <c r="CX72" s="5" t="s">
        <v>1643</v>
      </c>
      <c r="CY72" s="13" t="s">
        <v>1643</v>
      </c>
      <c r="CZ72" s="3" t="s">
        <v>1643</v>
      </c>
      <c r="DA72" s="3" t="s">
        <v>1643</v>
      </c>
      <c r="DB72" s="3" t="s">
        <v>1643</v>
      </c>
      <c r="DC72" s="3" t="s">
        <v>1643</v>
      </c>
      <c r="DD72" s="3" t="s">
        <v>1643</v>
      </c>
      <c r="DE72" s="3" t="s">
        <v>1643</v>
      </c>
      <c r="DF72" s="5" t="s">
        <v>1643</v>
      </c>
      <c r="DG72" s="13" t="s">
        <v>1643</v>
      </c>
      <c r="DH72" s="3" t="s">
        <v>1643</v>
      </c>
      <c r="DI72" s="3" t="s">
        <v>1643</v>
      </c>
      <c r="DJ72" s="5" t="s">
        <v>1643</v>
      </c>
      <c r="DK72" s="13" t="s">
        <v>1643</v>
      </c>
      <c r="DL72" s="3" t="s">
        <v>1643</v>
      </c>
      <c r="DM72" s="3" t="s">
        <v>1643</v>
      </c>
      <c r="DN72" s="5" t="s">
        <v>1643</v>
      </c>
      <c r="DO72" s="13" t="s">
        <v>1643</v>
      </c>
      <c r="DP72" s="5" t="s">
        <v>1643</v>
      </c>
      <c r="DQ72" s="13" t="s">
        <v>1643</v>
      </c>
      <c r="DR72" s="3" t="s">
        <v>1643</v>
      </c>
      <c r="DS72" s="3" t="s">
        <v>1643</v>
      </c>
      <c r="DT72" s="5" t="s">
        <v>1643</v>
      </c>
      <c r="DU72" s="13" t="s">
        <v>1643</v>
      </c>
      <c r="DV72" s="3" t="s">
        <v>1643</v>
      </c>
      <c r="DW72" s="3" t="s">
        <v>1643</v>
      </c>
      <c r="DX72" s="3" t="s">
        <v>1643</v>
      </c>
      <c r="DY72" s="5" t="s">
        <v>1643</v>
      </c>
      <c r="DZ72" s="13" t="s">
        <v>1643</v>
      </c>
      <c r="EA72" s="3" t="s">
        <v>1643</v>
      </c>
      <c r="EB72" s="3" t="s">
        <v>1643</v>
      </c>
      <c r="EC72" s="3" t="s">
        <v>1643</v>
      </c>
      <c r="ED72" s="3" t="s">
        <v>1643</v>
      </c>
      <c r="EE72" s="3" t="s">
        <v>1643</v>
      </c>
      <c r="EF72" s="5" t="s">
        <v>1643</v>
      </c>
      <c r="EG72" s="13" t="s">
        <v>1643</v>
      </c>
      <c r="EH72" s="3" t="s">
        <v>1643</v>
      </c>
      <c r="EI72" s="3" t="s">
        <v>1643</v>
      </c>
      <c r="EJ72" s="3" t="s">
        <v>1643</v>
      </c>
      <c r="EK72" s="3" t="s">
        <v>1643</v>
      </c>
      <c r="EL72" s="20" t="s">
        <v>1643</v>
      </c>
      <c r="EM72" s="13" t="s">
        <v>1643</v>
      </c>
      <c r="EN72" s="3" t="s">
        <v>1643</v>
      </c>
      <c r="EO72" s="3" t="s">
        <v>1643</v>
      </c>
      <c r="EP72" s="3" t="s">
        <v>1643</v>
      </c>
      <c r="EQ72" s="3" t="s">
        <v>1643</v>
      </c>
      <c r="ER72" s="3" t="s">
        <v>1643</v>
      </c>
      <c r="ES72" s="3" t="s">
        <v>1643</v>
      </c>
      <c r="ET72" s="3" t="s">
        <v>1643</v>
      </c>
      <c r="EU72" s="3" t="s">
        <v>1643</v>
      </c>
      <c r="EV72" s="3" t="s">
        <v>1643</v>
      </c>
      <c r="EW72" s="3" t="s">
        <v>1643</v>
      </c>
      <c r="EX72" s="3" t="s">
        <v>1643</v>
      </c>
      <c r="EY72" s="3" t="s">
        <v>1643</v>
      </c>
      <c r="EZ72" s="5" t="s">
        <v>1643</v>
      </c>
      <c r="FA72" s="8" t="s">
        <v>1643</v>
      </c>
      <c r="FB72" s="3" t="s">
        <v>1643</v>
      </c>
      <c r="FC72" s="3" t="s">
        <v>1643</v>
      </c>
      <c r="FD72" s="3" t="s">
        <v>1643</v>
      </c>
      <c r="FE72" s="3" t="s">
        <v>1643</v>
      </c>
      <c r="FF72" s="3" t="s">
        <v>1643</v>
      </c>
      <c r="FG72" s="3" t="s">
        <v>1643</v>
      </c>
      <c r="FH72" s="3" t="s">
        <v>1643</v>
      </c>
      <c r="FI72" s="5" t="s">
        <v>1643</v>
      </c>
      <c r="FJ72" s="8" t="s">
        <v>1643</v>
      </c>
      <c r="FK72" s="3" t="s">
        <v>1643</v>
      </c>
      <c r="FL72" s="3" t="s">
        <v>1643</v>
      </c>
      <c r="FM72" s="5" t="s">
        <v>1643</v>
      </c>
      <c r="FN72" s="8" t="s">
        <v>1643</v>
      </c>
      <c r="FO72" s="3" t="s">
        <v>1643</v>
      </c>
      <c r="FP72" s="3" t="s">
        <v>1643</v>
      </c>
      <c r="FQ72" s="5" t="s">
        <v>1643</v>
      </c>
      <c r="FR72" s="16" t="s">
        <v>1643</v>
      </c>
      <c r="FS72" s="13" t="s">
        <v>1643</v>
      </c>
      <c r="FT72" s="3" t="s">
        <v>1643</v>
      </c>
      <c r="FU72" s="3" t="s">
        <v>1643</v>
      </c>
      <c r="FV72" s="3" t="s">
        <v>1643</v>
      </c>
      <c r="FW72" s="20" t="s">
        <v>1643</v>
      </c>
      <c r="FX72" s="13" t="s">
        <v>1643</v>
      </c>
      <c r="FY72" s="3" t="s">
        <v>1643</v>
      </c>
      <c r="FZ72" s="3" t="s">
        <v>1643</v>
      </c>
      <c r="GA72" s="3" t="s">
        <v>1643</v>
      </c>
      <c r="GB72" s="3" t="s">
        <v>1643</v>
      </c>
      <c r="GC72" s="3" t="s">
        <v>1643</v>
      </c>
      <c r="GD72" s="3" t="s">
        <v>1643</v>
      </c>
      <c r="GE72" s="3" t="s">
        <v>1643</v>
      </c>
      <c r="GF72" s="3" t="s">
        <v>1643</v>
      </c>
      <c r="GG72" s="3" t="s">
        <v>1643</v>
      </c>
      <c r="GH72" s="20" t="s">
        <v>1643</v>
      </c>
      <c r="GI72" s="18" t="s">
        <v>1643</v>
      </c>
      <c r="GJ72" s="8" t="s">
        <v>1643</v>
      </c>
      <c r="GK72" s="3" t="s">
        <v>1643</v>
      </c>
      <c r="GL72" s="3" t="s">
        <v>1643</v>
      </c>
      <c r="GM72" s="3" t="s">
        <v>1643</v>
      </c>
      <c r="GN72" s="3" t="s">
        <v>1643</v>
      </c>
      <c r="GO72" s="3" t="s">
        <v>1643</v>
      </c>
      <c r="GP72" s="3" t="s">
        <v>1643</v>
      </c>
      <c r="GQ72" s="3" t="s">
        <v>1643</v>
      </c>
      <c r="GR72" s="3" t="s">
        <v>1643</v>
      </c>
      <c r="GS72" s="20" t="s">
        <v>1643</v>
      </c>
      <c r="GT72" s="13" t="s">
        <v>129</v>
      </c>
      <c r="GU72" s="3" t="s">
        <v>129</v>
      </c>
      <c r="GV72" s="3" t="s">
        <v>127</v>
      </c>
      <c r="GW72" s="3" t="s">
        <v>131</v>
      </c>
      <c r="GX72" s="3" t="s">
        <v>131</v>
      </c>
      <c r="GY72" s="3" t="s">
        <v>131</v>
      </c>
      <c r="GZ72" s="3" t="s">
        <v>131</v>
      </c>
      <c r="HA72" s="3" t="s">
        <v>131</v>
      </c>
      <c r="HB72" s="3" t="s">
        <v>131</v>
      </c>
      <c r="HC72" s="3" t="s">
        <v>129</v>
      </c>
      <c r="HD72" s="3" t="s">
        <v>131</v>
      </c>
      <c r="HE72" s="3" t="s">
        <v>131</v>
      </c>
      <c r="HF72" s="3" t="s">
        <v>129</v>
      </c>
      <c r="HG72" s="3" t="s">
        <v>127</v>
      </c>
      <c r="HH72" s="3" t="s">
        <v>129</v>
      </c>
      <c r="HI72" s="5" t="s">
        <v>1643</v>
      </c>
      <c r="HJ72" s="13" t="s">
        <v>196</v>
      </c>
      <c r="HK72" s="3" t="s">
        <v>1643</v>
      </c>
      <c r="HL72" s="3" t="s">
        <v>1643</v>
      </c>
      <c r="HM72" s="3" t="s">
        <v>1643</v>
      </c>
      <c r="HN72" s="3" t="s">
        <v>1643</v>
      </c>
      <c r="HO72" s="3" t="s">
        <v>1643</v>
      </c>
      <c r="HP72" s="3" t="s">
        <v>1643</v>
      </c>
      <c r="HQ72" s="5" t="s">
        <v>1643</v>
      </c>
      <c r="HR72" s="13" t="s">
        <v>1643</v>
      </c>
      <c r="HS72" s="3" t="s">
        <v>232</v>
      </c>
      <c r="HT72" s="3" t="s">
        <v>1643</v>
      </c>
      <c r="HU72" s="3" t="s">
        <v>1643</v>
      </c>
      <c r="HV72" s="3" t="s">
        <v>1643</v>
      </c>
      <c r="HW72" s="3" t="s">
        <v>1643</v>
      </c>
      <c r="HX72" s="3" t="s">
        <v>1643</v>
      </c>
      <c r="HY72" s="3" t="s">
        <v>235</v>
      </c>
      <c r="HZ72" s="3" t="s">
        <v>1643</v>
      </c>
      <c r="IA72" s="3" t="s">
        <v>1643</v>
      </c>
      <c r="IB72" s="5" t="s">
        <v>1643</v>
      </c>
      <c r="IC72" s="13" t="s">
        <v>129</v>
      </c>
      <c r="ID72" s="3" t="s">
        <v>131</v>
      </c>
      <c r="IE72" s="3" t="s">
        <v>131</v>
      </c>
      <c r="IF72" s="3" t="s">
        <v>130</v>
      </c>
      <c r="IG72" s="3" t="s">
        <v>131</v>
      </c>
      <c r="IH72" s="3" t="s">
        <v>131</v>
      </c>
      <c r="II72" s="3" t="s">
        <v>132</v>
      </c>
      <c r="IJ72" s="3" t="s">
        <v>131</v>
      </c>
      <c r="IK72" s="3" t="s">
        <v>132</v>
      </c>
      <c r="IL72" s="3" t="s">
        <v>131</v>
      </c>
      <c r="IM72" s="3" t="s">
        <v>131</v>
      </c>
      <c r="IN72" s="3" t="s">
        <v>131</v>
      </c>
      <c r="IO72" s="3" t="s">
        <v>131</v>
      </c>
      <c r="IP72" s="3" t="s">
        <v>131</v>
      </c>
      <c r="IQ72" s="3" t="s">
        <v>131</v>
      </c>
      <c r="IR72" s="3" t="s">
        <v>132</v>
      </c>
      <c r="IS72" s="3" t="s">
        <v>132</v>
      </c>
      <c r="IT72" s="3" t="s">
        <v>128</v>
      </c>
      <c r="IU72" s="3" t="s">
        <v>127</v>
      </c>
      <c r="IV72" s="3" t="s">
        <v>131</v>
      </c>
      <c r="IW72" s="3" t="s">
        <v>131</v>
      </c>
      <c r="IX72" s="3" t="s">
        <v>131</v>
      </c>
      <c r="IY72" s="3" t="s">
        <v>131</v>
      </c>
      <c r="IZ72" s="3" t="s">
        <v>131</v>
      </c>
      <c r="JA72" s="3" t="s">
        <v>131</v>
      </c>
      <c r="JB72" s="3" t="s">
        <v>131</v>
      </c>
      <c r="JC72" s="3" t="s">
        <v>131</v>
      </c>
      <c r="JD72" s="3" t="s">
        <v>131</v>
      </c>
      <c r="JE72" s="3" t="s">
        <v>131</v>
      </c>
      <c r="JF72" s="3" t="s">
        <v>131</v>
      </c>
      <c r="JG72" s="3" t="s">
        <v>129</v>
      </c>
      <c r="JH72" s="3" t="s">
        <v>131</v>
      </c>
      <c r="JI72" s="3" t="s">
        <v>131</v>
      </c>
      <c r="JJ72" s="3" t="s">
        <v>131</v>
      </c>
      <c r="JK72" s="3" t="s">
        <v>131</v>
      </c>
      <c r="JL72" s="3" t="s">
        <v>131</v>
      </c>
      <c r="JM72" s="3" t="s">
        <v>132</v>
      </c>
      <c r="JN72" s="3" t="s">
        <v>131</v>
      </c>
      <c r="JO72" s="3" t="s">
        <v>131</v>
      </c>
      <c r="JP72" s="3" t="s">
        <v>131</v>
      </c>
      <c r="JQ72" s="3" t="s">
        <v>131</v>
      </c>
      <c r="JR72" s="3" t="s">
        <v>131</v>
      </c>
      <c r="JS72" s="3" t="s">
        <v>131</v>
      </c>
      <c r="JT72" s="3" t="s">
        <v>131</v>
      </c>
      <c r="JU72" s="3" t="s">
        <v>131</v>
      </c>
      <c r="JV72" s="3" t="s">
        <v>131</v>
      </c>
      <c r="JW72" s="3" t="s">
        <v>131</v>
      </c>
      <c r="JX72" s="3" t="s">
        <v>131</v>
      </c>
      <c r="JY72" s="3" t="s">
        <v>131</v>
      </c>
      <c r="JZ72" s="3" t="s">
        <v>131</v>
      </c>
      <c r="KA72" s="3" t="s">
        <v>132</v>
      </c>
      <c r="KB72" s="3" t="s">
        <v>130</v>
      </c>
      <c r="KC72" s="3" t="s">
        <v>131</v>
      </c>
      <c r="KD72" s="3" t="s">
        <v>131</v>
      </c>
      <c r="KE72" s="3" t="s">
        <v>131</v>
      </c>
      <c r="KF72" s="3" t="s">
        <v>131</v>
      </c>
      <c r="KG72" s="3" t="s">
        <v>131</v>
      </c>
      <c r="KH72" s="3" t="s">
        <v>131</v>
      </c>
      <c r="KI72" s="3" t="s">
        <v>131</v>
      </c>
      <c r="KJ72" s="3" t="s">
        <v>131</v>
      </c>
      <c r="KK72" s="3" t="s">
        <v>131</v>
      </c>
      <c r="KL72" s="3" t="s">
        <v>131</v>
      </c>
      <c r="KM72" s="3" t="s">
        <v>131</v>
      </c>
      <c r="KN72" s="3" t="s">
        <v>131</v>
      </c>
      <c r="KO72" s="5" t="s">
        <v>1643</v>
      </c>
      <c r="KP72" s="8" t="s">
        <v>353</v>
      </c>
      <c r="KQ72" s="3" t="s">
        <v>354</v>
      </c>
      <c r="KR72" s="3" t="s">
        <v>1643</v>
      </c>
      <c r="KS72" s="3" t="s">
        <v>1643</v>
      </c>
      <c r="KT72" s="3" t="s">
        <v>1643</v>
      </c>
      <c r="KU72" s="3" t="s">
        <v>111</v>
      </c>
      <c r="KV72" s="20" t="s">
        <v>1643</v>
      </c>
      <c r="KW72" s="13" t="s">
        <v>111</v>
      </c>
      <c r="KX72" s="3" t="s">
        <v>1643</v>
      </c>
      <c r="KY72" s="3" t="s">
        <v>1643</v>
      </c>
      <c r="KZ72" s="3" t="s">
        <v>110</v>
      </c>
      <c r="LA72" s="3" t="s">
        <v>111</v>
      </c>
      <c r="LB72" s="3" t="s">
        <v>1643</v>
      </c>
      <c r="LC72" s="3" t="s">
        <v>110</v>
      </c>
      <c r="LD72" s="3" t="s">
        <v>111</v>
      </c>
      <c r="LE72" s="3" t="s">
        <v>1643</v>
      </c>
      <c r="LF72" s="3" t="s">
        <v>110</v>
      </c>
      <c r="LG72" s="3" t="s">
        <v>1643</v>
      </c>
      <c r="LH72" s="3" t="s">
        <v>111</v>
      </c>
      <c r="LI72" s="3" t="s">
        <v>1643</v>
      </c>
      <c r="LJ72" s="3" t="s">
        <v>111</v>
      </c>
      <c r="LK72" s="3" t="s">
        <v>1643</v>
      </c>
      <c r="LL72" s="3" t="s">
        <v>1643</v>
      </c>
      <c r="LM72" s="3" t="s">
        <v>111</v>
      </c>
      <c r="LN72" s="3" t="s">
        <v>1643</v>
      </c>
      <c r="LO72" s="3" t="s">
        <v>1643</v>
      </c>
      <c r="LP72" s="3" t="s">
        <v>110</v>
      </c>
      <c r="LQ72" s="3" t="s">
        <v>111</v>
      </c>
      <c r="LR72" s="3" t="s">
        <v>1643</v>
      </c>
      <c r="LS72" s="3" t="s">
        <v>110</v>
      </c>
      <c r="LT72" s="3" t="s">
        <v>111</v>
      </c>
      <c r="LU72" s="3" t="s">
        <v>1643</v>
      </c>
      <c r="LV72" s="3" t="s">
        <v>110</v>
      </c>
      <c r="LW72" s="3" t="s">
        <v>111</v>
      </c>
      <c r="LX72" s="3" t="s">
        <v>1643</v>
      </c>
      <c r="LY72" s="3" t="s">
        <v>111</v>
      </c>
      <c r="LZ72" s="3" t="s">
        <v>1643</v>
      </c>
      <c r="MA72" s="3" t="s">
        <v>1643</v>
      </c>
      <c r="MB72" s="3" t="s">
        <v>1643</v>
      </c>
      <c r="MC72" s="3" t="s">
        <v>111</v>
      </c>
      <c r="MD72" s="3" t="s">
        <v>1643</v>
      </c>
      <c r="ME72" s="3" t="s">
        <v>1643</v>
      </c>
      <c r="MF72" s="20" t="s">
        <v>1643</v>
      </c>
      <c r="MG72" s="13"/>
      <c r="MH72" s="3"/>
      <c r="MI72" s="5"/>
      <c r="MJ72" s="18" t="s">
        <v>110</v>
      </c>
      <c r="MK72" s="13" t="s">
        <v>1643</v>
      </c>
      <c r="ML72" s="3" t="s">
        <v>1643</v>
      </c>
      <c r="MM72" s="3" t="s">
        <v>486</v>
      </c>
      <c r="MN72" s="3" t="s">
        <v>489</v>
      </c>
      <c r="MO72" s="3" t="s">
        <v>1643</v>
      </c>
      <c r="MP72" s="3" t="s">
        <v>495</v>
      </c>
      <c r="MQ72" s="3" t="s">
        <v>496</v>
      </c>
      <c r="MR72" s="3" t="s">
        <v>497</v>
      </c>
      <c r="MS72" s="3" t="s">
        <v>498</v>
      </c>
      <c r="MT72" s="5" t="s">
        <v>1643</v>
      </c>
      <c r="MU72" s="8" t="s">
        <v>110</v>
      </c>
      <c r="MV72" s="3" t="s">
        <v>110</v>
      </c>
      <c r="MW72" s="3" t="s">
        <v>110</v>
      </c>
      <c r="MX72" s="3" t="s">
        <v>110</v>
      </c>
      <c r="MY72" s="20" t="s">
        <v>110</v>
      </c>
      <c r="MZ72" s="13" t="s">
        <v>111</v>
      </c>
      <c r="NA72" s="5" t="s">
        <v>1643</v>
      </c>
      <c r="NB72" s="13" t="s">
        <v>520</v>
      </c>
      <c r="NC72" s="5" t="s">
        <v>1643</v>
      </c>
      <c r="ND72" s="13" t="s">
        <v>110</v>
      </c>
      <c r="NE72" s="3" t="s">
        <v>110</v>
      </c>
      <c r="NF72" s="3" t="s">
        <v>110</v>
      </c>
      <c r="NG72" s="3" t="s">
        <v>110</v>
      </c>
      <c r="NH72" s="3" t="s">
        <v>110</v>
      </c>
      <c r="NI72" s="5" t="s">
        <v>110</v>
      </c>
      <c r="NJ72" s="13" t="s">
        <v>110</v>
      </c>
      <c r="NK72" s="3"/>
      <c r="NL72" s="3" t="s">
        <v>1643</v>
      </c>
      <c r="NM72" s="3" t="s">
        <v>1643</v>
      </c>
      <c r="NN72" s="3" t="s">
        <v>1643</v>
      </c>
      <c r="NO72" s="3" t="s">
        <v>1643</v>
      </c>
      <c r="NP72" s="3" t="s">
        <v>1643</v>
      </c>
      <c r="NQ72" s="5" t="s">
        <v>1643</v>
      </c>
      <c r="NR72" s="8" t="s">
        <v>1643</v>
      </c>
      <c r="NS72" s="8" t="s">
        <v>1643</v>
      </c>
      <c r="NT72" s="3" t="s">
        <v>1643</v>
      </c>
      <c r="NU72" s="3" t="s">
        <v>1643</v>
      </c>
      <c r="NV72" s="3" t="s">
        <v>1643</v>
      </c>
      <c r="NW72" s="3" t="s">
        <v>1643</v>
      </c>
      <c r="NX72" s="5" t="s">
        <v>1643</v>
      </c>
      <c r="NY72" s="13" t="s">
        <v>1643</v>
      </c>
      <c r="NZ72" s="8" t="s">
        <v>1643</v>
      </c>
      <c r="OA72" s="3" t="s">
        <v>1643</v>
      </c>
      <c r="OB72" s="3" t="s">
        <v>1643</v>
      </c>
      <c r="OC72" s="3" t="s">
        <v>1643</v>
      </c>
      <c r="OD72" s="3" t="s">
        <v>1643</v>
      </c>
      <c r="OE72" s="5" t="s">
        <v>1643</v>
      </c>
      <c r="OF72" s="13" t="s">
        <v>1643</v>
      </c>
      <c r="OG72" s="8" t="s">
        <v>1643</v>
      </c>
      <c r="OH72" s="3" t="s">
        <v>1643</v>
      </c>
      <c r="OI72" s="3" t="s">
        <v>1643</v>
      </c>
      <c r="OJ72" s="3" t="s">
        <v>1643</v>
      </c>
      <c r="OK72" s="3" t="s">
        <v>1643</v>
      </c>
      <c r="OL72" s="20" t="s">
        <v>1643</v>
      </c>
      <c r="OM72" s="13" t="s">
        <v>1643</v>
      </c>
      <c r="ON72" s="3" t="s">
        <v>1643</v>
      </c>
      <c r="OO72" s="3"/>
      <c r="OP72" s="3"/>
      <c r="OQ72" s="3"/>
      <c r="OR72" s="3"/>
      <c r="OS72" s="3" t="s">
        <v>1643</v>
      </c>
      <c r="OT72" s="3" t="s">
        <v>1643</v>
      </c>
      <c r="OU72" s="20" t="s">
        <v>1643</v>
      </c>
      <c r="OV72" s="13" t="s">
        <v>110</v>
      </c>
      <c r="OW72" s="3" t="s">
        <v>546</v>
      </c>
      <c r="OX72" s="3" t="s">
        <v>1643</v>
      </c>
      <c r="OY72" s="3" t="s">
        <v>1643</v>
      </c>
      <c r="OZ72" s="3" t="s">
        <v>1643</v>
      </c>
      <c r="PA72" s="5" t="s">
        <v>1643</v>
      </c>
      <c r="PB72" s="8" t="s">
        <v>1643</v>
      </c>
      <c r="PC72" s="8" t="s">
        <v>1643</v>
      </c>
      <c r="PD72" s="3" t="s">
        <v>1643</v>
      </c>
      <c r="PE72" s="3" t="s">
        <v>1643</v>
      </c>
      <c r="PF72" s="5" t="s">
        <v>1643</v>
      </c>
      <c r="PG72" s="13" t="s">
        <v>136</v>
      </c>
      <c r="PH72" s="3" t="s">
        <v>1643</v>
      </c>
      <c r="PI72" s="3" t="s">
        <v>140</v>
      </c>
      <c r="PJ72" s="3" t="s">
        <v>1643</v>
      </c>
      <c r="PK72" s="3" t="s">
        <v>156</v>
      </c>
      <c r="PL72" s="3" t="s">
        <v>1643</v>
      </c>
      <c r="PM72" s="3" t="s">
        <v>1643</v>
      </c>
      <c r="PN72" s="3" t="s">
        <v>1643</v>
      </c>
      <c r="PO72" s="20" t="s">
        <v>1643</v>
      </c>
      <c r="PP72" s="13" t="s">
        <v>110</v>
      </c>
      <c r="PQ72" s="3" t="s">
        <v>1808</v>
      </c>
      <c r="PR72" s="3" t="s">
        <v>1643</v>
      </c>
      <c r="PS72" s="3" t="s">
        <v>1643</v>
      </c>
      <c r="PT72" s="3" t="s">
        <v>1643</v>
      </c>
      <c r="PU72" s="5" t="s">
        <v>1643</v>
      </c>
      <c r="PV72" s="13" t="s">
        <v>1643</v>
      </c>
      <c r="PW72" s="3" t="s">
        <v>1643</v>
      </c>
      <c r="PX72" s="3" t="s">
        <v>1643</v>
      </c>
      <c r="PY72" s="3" t="s">
        <v>1643</v>
      </c>
      <c r="PZ72" s="5" t="s">
        <v>1643</v>
      </c>
      <c r="QA72" s="13" t="s">
        <v>1643</v>
      </c>
      <c r="QB72" s="3" t="s">
        <v>1643</v>
      </c>
      <c r="QC72" s="3" t="s">
        <v>140</v>
      </c>
      <c r="QD72" s="3" t="s">
        <v>1643</v>
      </c>
      <c r="QE72" s="3" t="s">
        <v>156</v>
      </c>
      <c r="QF72" s="3" t="s">
        <v>1643</v>
      </c>
      <c r="QG72" s="3" t="s">
        <v>1643</v>
      </c>
      <c r="QH72" s="3" t="s">
        <v>1643</v>
      </c>
      <c r="QI72" s="5" t="s">
        <v>1643</v>
      </c>
      <c r="QJ72" s="13" t="s">
        <v>1643</v>
      </c>
      <c r="QK72" s="3" t="s">
        <v>1643</v>
      </c>
      <c r="QL72" s="3" t="s">
        <v>1643</v>
      </c>
      <c r="QM72" s="3" t="s">
        <v>1643</v>
      </c>
      <c r="QN72" s="3" t="s">
        <v>1643</v>
      </c>
      <c r="QO72" s="3" t="s">
        <v>1643</v>
      </c>
      <c r="QP72" s="20" t="s">
        <v>593</v>
      </c>
      <c r="QQ72" s="13" t="s">
        <v>110</v>
      </c>
      <c r="QR72" s="3" t="s">
        <v>1643</v>
      </c>
      <c r="QS72" s="3" t="s">
        <v>110</v>
      </c>
      <c r="QT72" s="3" t="s">
        <v>1643</v>
      </c>
      <c r="QU72" s="20" t="s">
        <v>1643</v>
      </c>
      <c r="QV72" s="16" t="s">
        <v>110</v>
      </c>
      <c r="QW72" s="13" t="s">
        <v>127</v>
      </c>
      <c r="QX72" s="3" t="s">
        <v>130</v>
      </c>
      <c r="QY72" s="3" t="s">
        <v>129</v>
      </c>
      <c r="QZ72" s="3" t="s">
        <v>127</v>
      </c>
      <c r="RA72" s="3" t="s">
        <v>127</v>
      </c>
      <c r="RB72" s="3" t="s">
        <v>127</v>
      </c>
      <c r="RC72" s="3" t="s">
        <v>127</v>
      </c>
      <c r="RD72" s="3" t="s">
        <v>127</v>
      </c>
      <c r="RE72" s="3" t="s">
        <v>127</v>
      </c>
      <c r="RF72" s="3" t="s">
        <v>127</v>
      </c>
      <c r="RG72" s="3" t="s">
        <v>127</v>
      </c>
      <c r="RH72" s="3" t="s">
        <v>127</v>
      </c>
      <c r="RI72" s="3" t="s">
        <v>1643</v>
      </c>
      <c r="RJ72" s="3" t="s">
        <v>1643</v>
      </c>
      <c r="RK72" s="3" t="s">
        <v>1643</v>
      </c>
      <c r="RL72" s="3" t="s">
        <v>1643</v>
      </c>
      <c r="RM72" s="3" t="s">
        <v>1643</v>
      </c>
      <c r="RN72" s="3" t="s">
        <v>1643</v>
      </c>
      <c r="RO72" s="3" t="s">
        <v>1643</v>
      </c>
      <c r="RP72" s="3" t="s">
        <v>1643</v>
      </c>
      <c r="RQ72" s="3" t="s">
        <v>1643</v>
      </c>
      <c r="RR72" s="3" t="s">
        <v>1643</v>
      </c>
      <c r="RS72" s="3" t="s">
        <v>1643</v>
      </c>
      <c r="RT72" s="3" t="s">
        <v>1643</v>
      </c>
      <c r="RU72" s="3" t="s">
        <v>1643</v>
      </c>
      <c r="RV72" s="3" t="s">
        <v>1643</v>
      </c>
      <c r="RW72" s="3" t="s">
        <v>1643</v>
      </c>
      <c r="RX72" s="3" t="s">
        <v>1643</v>
      </c>
      <c r="RY72" s="3" t="s">
        <v>1643</v>
      </c>
      <c r="RZ72" s="3" t="s">
        <v>1643</v>
      </c>
      <c r="SA72" s="3" t="s">
        <v>1643</v>
      </c>
      <c r="SB72" s="3" t="s">
        <v>1643</v>
      </c>
      <c r="SC72" s="3" t="s">
        <v>1643</v>
      </c>
      <c r="SD72" s="3" t="s">
        <v>1643</v>
      </c>
      <c r="SE72" s="3" t="s">
        <v>1643</v>
      </c>
      <c r="SF72" s="3" t="s">
        <v>1643</v>
      </c>
      <c r="SG72" s="3" t="s">
        <v>1643</v>
      </c>
      <c r="SH72" s="3" t="s">
        <v>1643</v>
      </c>
      <c r="SI72" s="3" t="s">
        <v>1643</v>
      </c>
      <c r="SJ72" s="3" t="s">
        <v>1643</v>
      </c>
      <c r="SK72" s="3" t="s">
        <v>1643</v>
      </c>
      <c r="SL72" s="3" t="s">
        <v>1643</v>
      </c>
      <c r="SM72" s="3" t="s">
        <v>1643</v>
      </c>
      <c r="SN72" s="3" t="s">
        <v>1643</v>
      </c>
      <c r="SO72" s="3" t="s">
        <v>1643</v>
      </c>
      <c r="SP72" s="20" t="s">
        <v>1643</v>
      </c>
      <c r="SQ72" s="13" t="s">
        <v>196</v>
      </c>
      <c r="SR72" s="3" t="s">
        <v>1643</v>
      </c>
      <c r="SS72" s="3" t="s">
        <v>1643</v>
      </c>
      <c r="ST72" s="3" t="s">
        <v>1643</v>
      </c>
      <c r="SU72" s="3" t="s">
        <v>1643</v>
      </c>
      <c r="SV72" s="3" t="s">
        <v>1643</v>
      </c>
      <c r="SW72" s="3" t="s">
        <v>1643</v>
      </c>
      <c r="SX72" s="20" t="s">
        <v>1643</v>
      </c>
      <c r="SY72" s="13" t="s">
        <v>353</v>
      </c>
      <c r="SZ72" s="3" t="s">
        <v>354</v>
      </c>
      <c r="TA72" s="3" t="s">
        <v>1643</v>
      </c>
      <c r="TB72" s="3" t="s">
        <v>1643</v>
      </c>
      <c r="TC72" s="3" t="s">
        <v>1643</v>
      </c>
      <c r="TD72" s="3" t="s">
        <v>110</v>
      </c>
      <c r="TE72" s="20" t="s">
        <v>671</v>
      </c>
      <c r="TF72" s="13" t="s">
        <v>110</v>
      </c>
      <c r="TG72" s="3" t="s">
        <v>110</v>
      </c>
      <c r="TH72" s="3" t="s">
        <v>110</v>
      </c>
      <c r="TI72" s="3" t="s">
        <v>110</v>
      </c>
      <c r="TJ72" s="3" t="s">
        <v>1643</v>
      </c>
      <c r="TK72" s="3" t="s">
        <v>110</v>
      </c>
      <c r="TL72" s="3" t="s">
        <v>1643</v>
      </c>
      <c r="TM72" s="3" t="s">
        <v>1643</v>
      </c>
      <c r="TN72" s="3" t="s">
        <v>1643</v>
      </c>
      <c r="TO72" s="3" t="s">
        <v>1643</v>
      </c>
      <c r="TP72" s="3" t="s">
        <v>1643</v>
      </c>
      <c r="TQ72" s="20" t="s">
        <v>1643</v>
      </c>
      <c r="TR72" s="13" t="s">
        <v>1643</v>
      </c>
      <c r="TS72" s="3" t="s">
        <v>1643</v>
      </c>
      <c r="TT72" s="5" t="s">
        <v>1643</v>
      </c>
      <c r="TU72" s="13" t="s">
        <v>1643</v>
      </c>
      <c r="TV72" s="3" t="s">
        <v>1643</v>
      </c>
      <c r="TW72" s="3" t="s">
        <v>1643</v>
      </c>
      <c r="TX72" s="3" t="s">
        <v>1643</v>
      </c>
      <c r="TY72" s="3" t="s">
        <v>1643</v>
      </c>
      <c r="TZ72" s="3" t="s">
        <v>1643</v>
      </c>
      <c r="UA72" s="3" t="s">
        <v>1643</v>
      </c>
      <c r="UB72" s="3" t="s">
        <v>1643</v>
      </c>
      <c r="UC72" s="3" t="s">
        <v>1643</v>
      </c>
      <c r="UD72" s="3" t="s">
        <v>1643</v>
      </c>
      <c r="UE72" s="3" t="s">
        <v>1643</v>
      </c>
      <c r="UF72" s="3" t="s">
        <v>1643</v>
      </c>
      <c r="UG72" s="3" t="s">
        <v>1643</v>
      </c>
      <c r="UH72" s="3" t="s">
        <v>1643</v>
      </c>
      <c r="UI72" s="3" t="s">
        <v>1643</v>
      </c>
      <c r="UJ72" s="5" t="s">
        <v>1643</v>
      </c>
      <c r="UK72" s="13" t="s">
        <v>1643</v>
      </c>
      <c r="UL72" s="3" t="s">
        <v>1643</v>
      </c>
      <c r="UM72" s="3" t="s">
        <v>1643</v>
      </c>
      <c r="UN72" s="3" t="s">
        <v>1643</v>
      </c>
      <c r="UO72" s="3" t="s">
        <v>1643</v>
      </c>
      <c r="UP72" s="3" t="s">
        <v>1643</v>
      </c>
      <c r="UQ72" s="3" t="s">
        <v>1643</v>
      </c>
      <c r="UR72" s="5" t="s">
        <v>1643</v>
      </c>
      <c r="US72" s="13" t="s">
        <v>1643</v>
      </c>
      <c r="UT72" s="3" t="s">
        <v>1643</v>
      </c>
      <c r="UU72" s="3" t="s">
        <v>1643</v>
      </c>
      <c r="UV72" s="3" t="s">
        <v>1643</v>
      </c>
      <c r="UW72" s="3" t="s">
        <v>1643</v>
      </c>
      <c r="UX72" s="3" t="s">
        <v>1643</v>
      </c>
      <c r="UY72" s="3" t="s">
        <v>1643</v>
      </c>
      <c r="UZ72" s="5" t="s">
        <v>1643</v>
      </c>
      <c r="VA72" s="13" t="s">
        <v>1643</v>
      </c>
      <c r="VB72" s="3" t="s">
        <v>1643</v>
      </c>
      <c r="VC72" s="3" t="s">
        <v>1643</v>
      </c>
      <c r="VD72" s="3" t="s">
        <v>1643</v>
      </c>
      <c r="VE72" s="3" t="s">
        <v>1643</v>
      </c>
      <c r="VF72" s="3" t="s">
        <v>1643</v>
      </c>
      <c r="VG72" s="3" t="s">
        <v>1643</v>
      </c>
      <c r="VH72" s="3" t="s">
        <v>1643</v>
      </c>
      <c r="VI72" s="3" t="s">
        <v>1643</v>
      </c>
      <c r="VJ72" s="3" t="s">
        <v>1643</v>
      </c>
      <c r="VK72" s="3" t="s">
        <v>1643</v>
      </c>
      <c r="VL72" s="3" t="s">
        <v>1643</v>
      </c>
      <c r="VM72" s="3" t="s">
        <v>1643</v>
      </c>
      <c r="VN72" s="3" t="s">
        <v>1643</v>
      </c>
      <c r="VO72" s="3" t="s">
        <v>1643</v>
      </c>
      <c r="VP72" s="3" t="s">
        <v>1643</v>
      </c>
      <c r="VQ72" s="3" t="s">
        <v>1643</v>
      </c>
      <c r="VR72" s="3" t="s">
        <v>1643</v>
      </c>
      <c r="VS72" s="3" t="s">
        <v>1643</v>
      </c>
      <c r="VT72" s="3" t="s">
        <v>1643</v>
      </c>
      <c r="VU72" s="3" t="s">
        <v>1643</v>
      </c>
      <c r="VV72" s="3" t="s">
        <v>1643</v>
      </c>
      <c r="VW72" s="3" t="s">
        <v>1643</v>
      </c>
      <c r="VX72" s="3" t="s">
        <v>1643</v>
      </c>
      <c r="VY72" s="3" t="s">
        <v>1643</v>
      </c>
      <c r="VZ72" s="3" t="s">
        <v>1643</v>
      </c>
      <c r="WA72" s="3" t="s">
        <v>1643</v>
      </c>
      <c r="WB72" s="3" t="s">
        <v>1643</v>
      </c>
      <c r="WC72" s="3" t="s">
        <v>1643</v>
      </c>
      <c r="WD72" s="3" t="s">
        <v>1643</v>
      </c>
      <c r="WE72" s="3" t="s">
        <v>1643</v>
      </c>
      <c r="WF72" s="3" t="s">
        <v>1643</v>
      </c>
      <c r="WG72" s="3" t="s">
        <v>1643</v>
      </c>
      <c r="WH72" s="3" t="s">
        <v>1643</v>
      </c>
      <c r="WI72" s="3" t="s">
        <v>1643</v>
      </c>
      <c r="WJ72" s="3" t="s">
        <v>1643</v>
      </c>
      <c r="WK72" s="3" t="s">
        <v>1643</v>
      </c>
      <c r="WL72" s="3" t="s">
        <v>1643</v>
      </c>
      <c r="WM72" s="3" t="s">
        <v>1643</v>
      </c>
      <c r="WN72" s="3" t="s">
        <v>1643</v>
      </c>
      <c r="WO72" s="3" t="s">
        <v>1643</v>
      </c>
      <c r="WP72" s="3" t="s">
        <v>1643</v>
      </c>
      <c r="WQ72" s="3" t="s">
        <v>1643</v>
      </c>
      <c r="WR72" s="3" t="s">
        <v>1643</v>
      </c>
      <c r="WS72" s="3" t="s">
        <v>1643</v>
      </c>
      <c r="WT72" s="3" t="s">
        <v>1643</v>
      </c>
      <c r="WU72" s="3" t="s">
        <v>1643</v>
      </c>
      <c r="WV72" s="3" t="s">
        <v>1643</v>
      </c>
      <c r="WW72" s="3" t="s">
        <v>1643</v>
      </c>
      <c r="WX72" s="3" t="s">
        <v>1643</v>
      </c>
      <c r="WY72" s="3" t="s">
        <v>1643</v>
      </c>
      <c r="WZ72" s="3" t="s">
        <v>1643</v>
      </c>
      <c r="XA72" s="3" t="s">
        <v>1643</v>
      </c>
      <c r="XB72" s="3" t="s">
        <v>1643</v>
      </c>
      <c r="XC72" s="3" t="s">
        <v>1643</v>
      </c>
      <c r="XD72" s="3" t="s">
        <v>1643</v>
      </c>
      <c r="XE72" s="3" t="s">
        <v>1643</v>
      </c>
      <c r="XF72" s="3" t="s">
        <v>1643</v>
      </c>
      <c r="XG72" s="3" t="s">
        <v>1643</v>
      </c>
      <c r="XH72" s="3" t="s">
        <v>1643</v>
      </c>
      <c r="XI72" s="3" t="s">
        <v>1643</v>
      </c>
      <c r="XJ72" s="3" t="s">
        <v>1643</v>
      </c>
      <c r="XK72" s="3" t="s">
        <v>1643</v>
      </c>
      <c r="XL72" s="3" t="s">
        <v>1643</v>
      </c>
      <c r="XM72" s="5" t="s">
        <v>1643</v>
      </c>
      <c r="XN72" s="13" t="s">
        <v>1643</v>
      </c>
      <c r="XO72" s="3" t="s">
        <v>1643</v>
      </c>
      <c r="XP72" s="3" t="s">
        <v>1643</v>
      </c>
      <c r="XQ72" s="3" t="s">
        <v>1643</v>
      </c>
      <c r="XR72" s="3" t="s">
        <v>1643</v>
      </c>
      <c r="XS72" s="3" t="s">
        <v>1643</v>
      </c>
      <c r="XT72" s="5" t="s">
        <v>1643</v>
      </c>
      <c r="XU72" s="13" t="s">
        <v>1643</v>
      </c>
      <c r="XV72" s="3" t="s">
        <v>1643</v>
      </c>
      <c r="XW72" s="3" t="s">
        <v>1643</v>
      </c>
      <c r="XX72" s="3" t="s">
        <v>1643</v>
      </c>
      <c r="XY72" s="3" t="s">
        <v>1643</v>
      </c>
      <c r="XZ72" s="3" t="s">
        <v>1643</v>
      </c>
      <c r="YA72" s="3" t="s">
        <v>1643</v>
      </c>
      <c r="YB72" s="3" t="s">
        <v>1643</v>
      </c>
      <c r="YC72" s="3" t="s">
        <v>1643</v>
      </c>
      <c r="YD72" s="3" t="s">
        <v>1643</v>
      </c>
      <c r="YE72" s="3" t="s">
        <v>1643</v>
      </c>
      <c r="YF72" s="3" t="s">
        <v>1643</v>
      </c>
      <c r="YG72" s="3" t="s">
        <v>1643</v>
      </c>
      <c r="YH72" s="3" t="s">
        <v>1643</v>
      </c>
      <c r="YI72" s="3" t="s">
        <v>1643</v>
      </c>
      <c r="YJ72" s="3" t="s">
        <v>1643</v>
      </c>
      <c r="YK72" s="3" t="s">
        <v>1643</v>
      </c>
      <c r="YL72" s="3" t="s">
        <v>1643</v>
      </c>
      <c r="YM72" s="3" t="s">
        <v>1643</v>
      </c>
      <c r="YN72" s="3" t="s">
        <v>1643</v>
      </c>
      <c r="YO72" s="3" t="s">
        <v>1643</v>
      </c>
      <c r="YP72" s="3" t="s">
        <v>1643</v>
      </c>
      <c r="YQ72" s="3" t="s">
        <v>1643</v>
      </c>
      <c r="YR72" s="3" t="s">
        <v>1643</v>
      </c>
      <c r="YS72" s="3" t="s">
        <v>1643</v>
      </c>
      <c r="YT72" s="3" t="s">
        <v>1643</v>
      </c>
      <c r="YU72" s="3" t="s">
        <v>1643</v>
      </c>
      <c r="YV72" s="3" t="s">
        <v>1643</v>
      </c>
      <c r="YW72" s="3" t="s">
        <v>1643</v>
      </c>
      <c r="YX72" s="3" t="s">
        <v>1643</v>
      </c>
      <c r="YY72" s="3" t="s">
        <v>1643</v>
      </c>
      <c r="YZ72" s="3" t="s">
        <v>1643</v>
      </c>
      <c r="ZA72" s="3" t="s">
        <v>1643</v>
      </c>
      <c r="ZB72" s="3" t="s">
        <v>1643</v>
      </c>
      <c r="ZC72" s="3" t="s">
        <v>1643</v>
      </c>
      <c r="ZD72" s="5" t="s">
        <v>1643</v>
      </c>
      <c r="ZE72" s="13"/>
      <c r="ZF72" s="3"/>
      <c r="ZG72" s="5"/>
      <c r="ZH72" s="18" t="s">
        <v>1643</v>
      </c>
      <c r="ZI72" s="13" t="s">
        <v>1643</v>
      </c>
      <c r="ZJ72" s="3" t="s">
        <v>1643</v>
      </c>
      <c r="ZK72" s="3" t="s">
        <v>1643</v>
      </c>
      <c r="ZL72" s="3" t="s">
        <v>1643</v>
      </c>
      <c r="ZM72" s="3" t="s">
        <v>1643</v>
      </c>
      <c r="ZN72" s="3" t="s">
        <v>1643</v>
      </c>
      <c r="ZO72" s="3" t="s">
        <v>1643</v>
      </c>
      <c r="ZP72" s="3" t="s">
        <v>1643</v>
      </c>
      <c r="ZQ72" s="3" t="s">
        <v>1643</v>
      </c>
      <c r="ZR72" s="5" t="s">
        <v>1643</v>
      </c>
      <c r="ZS72" s="13" t="s">
        <v>1643</v>
      </c>
      <c r="ZT72" s="3" t="s">
        <v>1643</v>
      </c>
      <c r="ZU72" s="3" t="s">
        <v>1643</v>
      </c>
      <c r="ZV72" s="3" t="s">
        <v>1643</v>
      </c>
      <c r="ZW72" s="3" t="s">
        <v>1643</v>
      </c>
      <c r="ZX72" s="3" t="s">
        <v>1643</v>
      </c>
      <c r="ZY72" s="3" t="s">
        <v>1643</v>
      </c>
      <c r="ZZ72" s="3" t="s">
        <v>1643</v>
      </c>
      <c r="AAA72" s="5" t="s">
        <v>1643</v>
      </c>
      <c r="AAB72" s="13" t="s">
        <v>1643</v>
      </c>
      <c r="AAC72" s="5" t="s">
        <v>1643</v>
      </c>
      <c r="AAD72" s="13" t="s">
        <v>1643</v>
      </c>
      <c r="AAE72" s="3" t="s">
        <v>1643</v>
      </c>
      <c r="AAF72" s="3" t="s">
        <v>1643</v>
      </c>
      <c r="AAG72" s="3" t="s">
        <v>1643</v>
      </c>
      <c r="AAH72" s="3" t="s">
        <v>1643</v>
      </c>
      <c r="AAI72" s="3" t="s">
        <v>1643</v>
      </c>
      <c r="AAJ72" s="5" t="s">
        <v>1643</v>
      </c>
      <c r="AAK72" s="13" t="s">
        <v>1643</v>
      </c>
      <c r="AAL72" s="13" t="s">
        <v>1643</v>
      </c>
      <c r="AAM72" s="3" t="s">
        <v>1643</v>
      </c>
      <c r="AAN72" s="3" t="s">
        <v>1643</v>
      </c>
      <c r="AAO72" s="3" t="s">
        <v>1643</v>
      </c>
      <c r="AAP72" s="3" t="s">
        <v>1643</v>
      </c>
      <c r="AAQ72" s="20"/>
      <c r="AAR72" s="5" t="s">
        <v>1643</v>
      </c>
      <c r="AAS72" s="13" t="s">
        <v>1643</v>
      </c>
      <c r="AAT72" s="3" t="s">
        <v>1643</v>
      </c>
      <c r="AAU72" s="3" t="s">
        <v>1643</v>
      </c>
      <c r="AAV72" s="3" t="s">
        <v>1643</v>
      </c>
      <c r="AAW72" s="3" t="s">
        <v>1643</v>
      </c>
      <c r="AAX72" s="3" t="s">
        <v>1643</v>
      </c>
      <c r="AAY72" s="5" t="s">
        <v>1643</v>
      </c>
      <c r="AAZ72" s="13" t="s">
        <v>1643</v>
      </c>
      <c r="ABA72" s="3" t="s">
        <v>1643</v>
      </c>
      <c r="ABB72" s="3" t="s">
        <v>1643</v>
      </c>
      <c r="ABC72" s="3" t="s">
        <v>1643</v>
      </c>
      <c r="ABD72" s="3" t="s">
        <v>1643</v>
      </c>
      <c r="ABE72" s="3" t="s">
        <v>1643</v>
      </c>
      <c r="ABF72" s="5" t="s">
        <v>1643</v>
      </c>
      <c r="ABG72" s="13" t="s">
        <v>1643</v>
      </c>
      <c r="ABH72" s="3" t="s">
        <v>1643</v>
      </c>
      <c r="ABI72" s="3" t="s">
        <v>1643</v>
      </c>
      <c r="ABJ72" s="3" t="s">
        <v>1643</v>
      </c>
      <c r="ABK72" s="3" t="s">
        <v>1643</v>
      </c>
      <c r="ABL72" s="3" t="s">
        <v>1643</v>
      </c>
      <c r="ABM72" s="5" t="s">
        <v>1643</v>
      </c>
      <c r="ABN72" s="13" t="s">
        <v>1643</v>
      </c>
      <c r="ABO72" s="3" t="s">
        <v>1643</v>
      </c>
      <c r="ABP72" s="3" t="s">
        <v>1643</v>
      </c>
      <c r="ABQ72" s="3" t="s">
        <v>1643</v>
      </c>
      <c r="ABR72" s="3" t="s">
        <v>1643</v>
      </c>
      <c r="ABS72" s="3" t="s">
        <v>1643</v>
      </c>
      <c r="ABT72" s="3" t="s">
        <v>1643</v>
      </c>
      <c r="ABU72" s="3" t="s">
        <v>1643</v>
      </c>
      <c r="ABV72" s="5" t="s">
        <v>1643</v>
      </c>
      <c r="ABW72" s="13" t="s">
        <v>1643</v>
      </c>
      <c r="ABX72" s="3" t="s">
        <v>1643</v>
      </c>
      <c r="ABY72" s="3" t="s">
        <v>1643</v>
      </c>
      <c r="ABZ72" s="3" t="s">
        <v>1643</v>
      </c>
      <c r="ACA72" s="3" t="s">
        <v>1643</v>
      </c>
      <c r="ACB72" s="5" t="s">
        <v>1643</v>
      </c>
      <c r="ACC72" s="13" t="s">
        <v>1643</v>
      </c>
      <c r="ACD72" s="3" t="s">
        <v>1643</v>
      </c>
      <c r="ACE72" s="3" t="s">
        <v>1643</v>
      </c>
      <c r="ACF72" s="3" t="s">
        <v>1643</v>
      </c>
      <c r="ACG72" s="5"/>
      <c r="ACH72" s="13" t="s">
        <v>1643</v>
      </c>
      <c r="ACI72" s="3" t="s">
        <v>1643</v>
      </c>
      <c r="ACJ72" s="3" t="s">
        <v>1643</v>
      </c>
      <c r="ACK72" s="3" t="s">
        <v>1643</v>
      </c>
      <c r="ACL72" s="5" t="s">
        <v>1643</v>
      </c>
      <c r="ACM72" s="13" t="s">
        <v>1643</v>
      </c>
      <c r="ACN72" s="3" t="s">
        <v>1643</v>
      </c>
      <c r="ACO72" s="3" t="s">
        <v>1643</v>
      </c>
      <c r="ACP72" s="3" t="s">
        <v>1643</v>
      </c>
      <c r="ACQ72" s="3" t="s">
        <v>1643</v>
      </c>
      <c r="ACR72" s="3" t="s">
        <v>1643</v>
      </c>
      <c r="ACS72" s="3" t="s">
        <v>1643</v>
      </c>
      <c r="ACT72" s="3" t="s">
        <v>1643</v>
      </c>
      <c r="ACU72" s="20" t="s">
        <v>1643</v>
      </c>
      <c r="ACV72" s="13" t="s">
        <v>1643</v>
      </c>
      <c r="ACW72" s="3" t="s">
        <v>1643</v>
      </c>
      <c r="ACX72" s="3" t="s">
        <v>1643</v>
      </c>
      <c r="ACY72" s="3" t="s">
        <v>1643</v>
      </c>
      <c r="ACZ72" s="3" t="s">
        <v>1643</v>
      </c>
      <c r="ADA72" s="5" t="s">
        <v>1643</v>
      </c>
      <c r="ADB72" s="13" t="s">
        <v>1643</v>
      </c>
      <c r="ADC72" s="8" t="s">
        <v>1643</v>
      </c>
      <c r="ADD72" s="3" t="s">
        <v>1643</v>
      </c>
      <c r="ADE72" s="3" t="s">
        <v>1643</v>
      </c>
      <c r="ADF72" s="5" t="s">
        <v>1643</v>
      </c>
      <c r="ADG72" s="13" t="s">
        <v>1643</v>
      </c>
      <c r="ADH72" s="8" t="s">
        <v>1643</v>
      </c>
      <c r="ADI72" s="3" t="s">
        <v>1643</v>
      </c>
      <c r="ADJ72" s="3" t="s">
        <v>1643</v>
      </c>
      <c r="ADK72" s="5" t="s">
        <v>1643</v>
      </c>
      <c r="ADL72" s="13" t="s">
        <v>1643</v>
      </c>
      <c r="ADM72" s="8" t="s">
        <v>1643</v>
      </c>
      <c r="ADN72" s="3" t="s">
        <v>1643</v>
      </c>
      <c r="ADO72" s="3" t="s">
        <v>1643</v>
      </c>
      <c r="ADP72" s="5" t="s">
        <v>1643</v>
      </c>
      <c r="ADQ72" s="13" t="s">
        <v>1643</v>
      </c>
      <c r="ADR72" s="3" t="s">
        <v>1643</v>
      </c>
      <c r="ADS72" s="3" t="s">
        <v>1643</v>
      </c>
      <c r="ADT72" s="3" t="s">
        <v>1643</v>
      </c>
      <c r="ADU72" s="3" t="s">
        <v>1643</v>
      </c>
      <c r="ADV72" s="3" t="s">
        <v>1643</v>
      </c>
      <c r="ADW72" s="3" t="s">
        <v>1643</v>
      </c>
      <c r="ADX72" s="3" t="s">
        <v>1643</v>
      </c>
      <c r="ADY72" s="5" t="s">
        <v>1643</v>
      </c>
      <c r="ADZ72" s="13" t="s">
        <v>1643</v>
      </c>
      <c r="AEA72" s="3" t="s">
        <v>1643</v>
      </c>
      <c r="AEB72" s="3" t="s">
        <v>1643</v>
      </c>
      <c r="AEC72" s="3" t="s">
        <v>1643</v>
      </c>
      <c r="AED72" s="3" t="s">
        <v>1643</v>
      </c>
      <c r="AEE72" s="3" t="s">
        <v>1643</v>
      </c>
      <c r="AEF72" s="5" t="s">
        <v>1643</v>
      </c>
      <c r="AEG72" s="13" t="s">
        <v>1643</v>
      </c>
      <c r="AEH72" s="3" t="s">
        <v>1643</v>
      </c>
      <c r="AEI72" s="3" t="s">
        <v>1643</v>
      </c>
      <c r="AEJ72" s="3" t="s">
        <v>1643</v>
      </c>
      <c r="AEK72" s="5" t="s">
        <v>1643</v>
      </c>
      <c r="AEL72" s="18" t="s">
        <v>1643</v>
      </c>
    </row>
    <row r="73" spans="1:818" ht="87" x14ac:dyDescent="0.35">
      <c r="A73" s="1">
        <v>45683.675798611112</v>
      </c>
      <c r="B73" s="2">
        <v>45683.679791666669</v>
      </c>
      <c r="C73" s="4">
        <v>71</v>
      </c>
      <c r="D73" s="4">
        <v>344</v>
      </c>
      <c r="E73" s="3" t="s">
        <v>1677</v>
      </c>
      <c r="F73" s="2">
        <v>45690.679880474534</v>
      </c>
      <c r="G73" s="3" t="s">
        <v>1809</v>
      </c>
      <c r="H73" s="4">
        <v>1</v>
      </c>
      <c r="I73" s="3" t="s">
        <v>1642</v>
      </c>
      <c r="J73" s="3" t="s">
        <v>1642</v>
      </c>
      <c r="K73" s="3" t="s">
        <v>1642</v>
      </c>
      <c r="L73" s="3" t="s">
        <v>1642</v>
      </c>
      <c r="M73" s="3" t="s">
        <v>1642</v>
      </c>
      <c r="N73" s="3" t="s">
        <v>1642</v>
      </c>
      <c r="O73" s="3" t="s">
        <v>110</v>
      </c>
      <c r="P73" s="3" t="s">
        <v>1643</v>
      </c>
      <c r="Q73" s="3" t="s">
        <v>1643</v>
      </c>
      <c r="R73" s="20" t="s">
        <v>110</v>
      </c>
      <c r="S73" s="127">
        <v>3</v>
      </c>
      <c r="T73" s="124"/>
      <c r="U73" s="3"/>
      <c r="V73" s="3" t="s">
        <v>20</v>
      </c>
      <c r="W73" s="3" t="s">
        <v>111</v>
      </c>
      <c r="X73" s="3" t="s">
        <v>37</v>
      </c>
      <c r="Y73" s="3" t="s">
        <v>64</v>
      </c>
      <c r="Z73" s="3" t="s">
        <v>16</v>
      </c>
      <c r="AA73" s="405">
        <v>135</v>
      </c>
      <c r="AB73" s="3" t="s">
        <v>25</v>
      </c>
      <c r="AC73" s="3" t="s">
        <v>110</v>
      </c>
      <c r="AD73" s="3" t="s">
        <v>1643</v>
      </c>
      <c r="AE73" s="13" t="s">
        <v>1643</v>
      </c>
      <c r="AF73" s="20" t="s">
        <v>1643</v>
      </c>
      <c r="AG73" s="18" t="s">
        <v>1643</v>
      </c>
      <c r="AH73" s="13"/>
      <c r="AI73" s="31"/>
      <c r="AJ73" s="13" t="s">
        <v>1643</v>
      </c>
      <c r="AK73" s="3" t="s">
        <v>1643</v>
      </c>
      <c r="AL73" s="3" t="s">
        <v>1643</v>
      </c>
      <c r="AM73" s="3" t="s">
        <v>1643</v>
      </c>
      <c r="AN73" s="3" t="s">
        <v>1643</v>
      </c>
      <c r="AO73" s="3" t="s">
        <v>1643</v>
      </c>
      <c r="AP73" s="3" t="s">
        <v>1643</v>
      </c>
      <c r="AQ73" s="3" t="s">
        <v>1643</v>
      </c>
      <c r="AR73" s="3" t="s">
        <v>1643</v>
      </c>
      <c r="AS73" s="3" t="s">
        <v>1643</v>
      </c>
      <c r="AT73" s="3" t="s">
        <v>1643</v>
      </c>
      <c r="AU73" s="3" t="s">
        <v>1643</v>
      </c>
      <c r="AV73" s="3" t="s">
        <v>1643</v>
      </c>
      <c r="AW73" s="3" t="s">
        <v>1643</v>
      </c>
      <c r="AX73" s="3" t="s">
        <v>1643</v>
      </c>
      <c r="AY73" s="3" t="s">
        <v>1643</v>
      </c>
      <c r="AZ73" s="3" t="s">
        <v>1643</v>
      </c>
      <c r="BA73" s="3" t="s">
        <v>1643</v>
      </c>
      <c r="BB73" s="3" t="s">
        <v>1643</v>
      </c>
      <c r="BC73" s="3" t="s">
        <v>1643</v>
      </c>
      <c r="BD73" s="3" t="s">
        <v>1643</v>
      </c>
      <c r="BE73" s="3" t="s">
        <v>1643</v>
      </c>
      <c r="BF73" s="3" t="s">
        <v>1643</v>
      </c>
      <c r="BG73" s="3" t="s">
        <v>1643</v>
      </c>
      <c r="BH73" s="3" t="s">
        <v>1643</v>
      </c>
      <c r="BI73" s="3" t="s">
        <v>1643</v>
      </c>
      <c r="BJ73" s="3" t="s">
        <v>1643</v>
      </c>
      <c r="BK73" s="3" t="s">
        <v>1643</v>
      </c>
      <c r="BL73" s="3" t="s">
        <v>1643</v>
      </c>
      <c r="BM73" s="3" t="s">
        <v>1643</v>
      </c>
      <c r="BN73" s="3" t="s">
        <v>1643</v>
      </c>
      <c r="BO73" s="3" t="s">
        <v>1643</v>
      </c>
      <c r="BP73" s="3" t="s">
        <v>1643</v>
      </c>
      <c r="BQ73" s="3" t="s">
        <v>1643</v>
      </c>
      <c r="BR73" s="3" t="s">
        <v>1643</v>
      </c>
      <c r="BS73" s="3" t="s">
        <v>1643</v>
      </c>
      <c r="BT73" s="3" t="s">
        <v>1643</v>
      </c>
      <c r="BU73" s="3" t="s">
        <v>1643</v>
      </c>
      <c r="BV73" s="3" t="s">
        <v>1643</v>
      </c>
      <c r="BW73" s="3" t="s">
        <v>1643</v>
      </c>
      <c r="BX73" s="3" t="s">
        <v>1643</v>
      </c>
      <c r="BY73" s="3" t="s">
        <v>1643</v>
      </c>
      <c r="BZ73" s="20" t="s">
        <v>1643</v>
      </c>
      <c r="CA73" s="8" t="s">
        <v>1643</v>
      </c>
      <c r="CB73" s="3" t="s">
        <v>1643</v>
      </c>
      <c r="CC73" s="3" t="s">
        <v>1643</v>
      </c>
      <c r="CD73" s="3" t="s">
        <v>1643</v>
      </c>
      <c r="CE73" s="3" t="s">
        <v>1643</v>
      </c>
      <c r="CF73" s="3" t="s">
        <v>1643</v>
      </c>
      <c r="CG73" s="3" t="s">
        <v>1643</v>
      </c>
      <c r="CH73" s="3" t="s">
        <v>1643</v>
      </c>
      <c r="CI73" s="3" t="s">
        <v>1643</v>
      </c>
      <c r="CJ73" s="3" t="s">
        <v>1643</v>
      </c>
      <c r="CK73" s="3" t="s">
        <v>1643</v>
      </c>
      <c r="CL73" s="3" t="s">
        <v>1643</v>
      </c>
      <c r="CM73" s="3" t="s">
        <v>1643</v>
      </c>
      <c r="CN73" s="3" t="s">
        <v>1643</v>
      </c>
      <c r="CO73" s="3" t="s">
        <v>1643</v>
      </c>
      <c r="CP73" s="5" t="s">
        <v>1643</v>
      </c>
      <c r="CQ73" s="13" t="s">
        <v>1643</v>
      </c>
      <c r="CR73" s="3" t="s">
        <v>1643</v>
      </c>
      <c r="CS73" s="3" t="s">
        <v>1643</v>
      </c>
      <c r="CT73" s="3" t="s">
        <v>1643</v>
      </c>
      <c r="CU73" s="3" t="s">
        <v>1643</v>
      </c>
      <c r="CV73" s="3" t="s">
        <v>1643</v>
      </c>
      <c r="CW73" s="3" t="s">
        <v>1643</v>
      </c>
      <c r="CX73" s="5" t="s">
        <v>1643</v>
      </c>
      <c r="CY73" s="13" t="s">
        <v>1643</v>
      </c>
      <c r="CZ73" s="3" t="s">
        <v>1643</v>
      </c>
      <c r="DA73" s="3" t="s">
        <v>1643</v>
      </c>
      <c r="DB73" s="3" t="s">
        <v>1643</v>
      </c>
      <c r="DC73" s="3" t="s">
        <v>1643</v>
      </c>
      <c r="DD73" s="3" t="s">
        <v>1643</v>
      </c>
      <c r="DE73" s="3" t="s">
        <v>1643</v>
      </c>
      <c r="DF73" s="5" t="s">
        <v>1643</v>
      </c>
      <c r="DG73" s="13" t="s">
        <v>1643</v>
      </c>
      <c r="DH73" s="3" t="s">
        <v>1643</v>
      </c>
      <c r="DI73" s="3" t="s">
        <v>1643</v>
      </c>
      <c r="DJ73" s="5" t="s">
        <v>1643</v>
      </c>
      <c r="DK73" s="13" t="s">
        <v>1643</v>
      </c>
      <c r="DL73" s="3" t="s">
        <v>1643</v>
      </c>
      <c r="DM73" s="3" t="s">
        <v>1643</v>
      </c>
      <c r="DN73" s="5" t="s">
        <v>1643</v>
      </c>
      <c r="DO73" s="13" t="s">
        <v>1643</v>
      </c>
      <c r="DP73" s="5" t="s">
        <v>1643</v>
      </c>
      <c r="DQ73" s="13" t="s">
        <v>1643</v>
      </c>
      <c r="DR73" s="3" t="s">
        <v>1643</v>
      </c>
      <c r="DS73" s="3" t="s">
        <v>1643</v>
      </c>
      <c r="DT73" s="5" t="s">
        <v>1643</v>
      </c>
      <c r="DU73" s="13" t="s">
        <v>1643</v>
      </c>
      <c r="DV73" s="3" t="s">
        <v>1643</v>
      </c>
      <c r="DW73" s="3" t="s">
        <v>1643</v>
      </c>
      <c r="DX73" s="3" t="s">
        <v>1643</v>
      </c>
      <c r="DY73" s="5" t="s">
        <v>1643</v>
      </c>
      <c r="DZ73" s="13" t="s">
        <v>1643</v>
      </c>
      <c r="EA73" s="3" t="s">
        <v>1643</v>
      </c>
      <c r="EB73" s="3" t="s">
        <v>1643</v>
      </c>
      <c r="EC73" s="3" t="s">
        <v>1643</v>
      </c>
      <c r="ED73" s="3" t="s">
        <v>1643</v>
      </c>
      <c r="EE73" s="3" t="s">
        <v>1643</v>
      </c>
      <c r="EF73" s="5" t="s">
        <v>1643</v>
      </c>
      <c r="EG73" s="13" t="s">
        <v>1643</v>
      </c>
      <c r="EH73" s="3" t="s">
        <v>1643</v>
      </c>
      <c r="EI73" s="3" t="s">
        <v>1643</v>
      </c>
      <c r="EJ73" s="3" t="s">
        <v>1643</v>
      </c>
      <c r="EK73" s="3" t="s">
        <v>1643</v>
      </c>
      <c r="EL73" s="20" t="s">
        <v>1643</v>
      </c>
      <c r="EM73" s="13" t="s">
        <v>1643</v>
      </c>
      <c r="EN73" s="3" t="s">
        <v>1643</v>
      </c>
      <c r="EO73" s="3" t="s">
        <v>1643</v>
      </c>
      <c r="EP73" s="3" t="s">
        <v>1643</v>
      </c>
      <c r="EQ73" s="3" t="s">
        <v>1643</v>
      </c>
      <c r="ER73" s="3" t="s">
        <v>1643</v>
      </c>
      <c r="ES73" s="3" t="s">
        <v>1643</v>
      </c>
      <c r="ET73" s="3" t="s">
        <v>1643</v>
      </c>
      <c r="EU73" s="3" t="s">
        <v>1643</v>
      </c>
      <c r="EV73" s="3" t="s">
        <v>1643</v>
      </c>
      <c r="EW73" s="3" t="s">
        <v>1643</v>
      </c>
      <c r="EX73" s="3" t="s">
        <v>1643</v>
      </c>
      <c r="EY73" s="3" t="s">
        <v>1643</v>
      </c>
      <c r="EZ73" s="5" t="s">
        <v>1643</v>
      </c>
      <c r="FA73" s="8" t="s">
        <v>1643</v>
      </c>
      <c r="FB73" s="3" t="s">
        <v>1643</v>
      </c>
      <c r="FC73" s="3" t="s">
        <v>1643</v>
      </c>
      <c r="FD73" s="3" t="s">
        <v>1643</v>
      </c>
      <c r="FE73" s="3" t="s">
        <v>1643</v>
      </c>
      <c r="FF73" s="3" t="s">
        <v>1643</v>
      </c>
      <c r="FG73" s="3" t="s">
        <v>1643</v>
      </c>
      <c r="FH73" s="3" t="s">
        <v>1643</v>
      </c>
      <c r="FI73" s="5" t="s">
        <v>1643</v>
      </c>
      <c r="FJ73" s="8" t="s">
        <v>1643</v>
      </c>
      <c r="FK73" s="3" t="s">
        <v>1643</v>
      </c>
      <c r="FL73" s="3" t="s">
        <v>1643</v>
      </c>
      <c r="FM73" s="5" t="s">
        <v>1643</v>
      </c>
      <c r="FN73" s="8" t="s">
        <v>1643</v>
      </c>
      <c r="FO73" s="3" t="s">
        <v>1643</v>
      </c>
      <c r="FP73" s="3" t="s">
        <v>1643</v>
      </c>
      <c r="FQ73" s="5" t="s">
        <v>1643</v>
      </c>
      <c r="FR73" s="16" t="s">
        <v>1643</v>
      </c>
      <c r="FS73" s="13" t="s">
        <v>1643</v>
      </c>
      <c r="FT73" s="3" t="s">
        <v>1643</v>
      </c>
      <c r="FU73" s="3" t="s">
        <v>1643</v>
      </c>
      <c r="FV73" s="3" t="s">
        <v>1643</v>
      </c>
      <c r="FW73" s="20" t="s">
        <v>1643</v>
      </c>
      <c r="FX73" s="13" t="s">
        <v>1643</v>
      </c>
      <c r="FY73" s="3" t="s">
        <v>1643</v>
      </c>
      <c r="FZ73" s="3" t="s">
        <v>1643</v>
      </c>
      <c r="GA73" s="3" t="s">
        <v>1643</v>
      </c>
      <c r="GB73" s="3" t="s">
        <v>1643</v>
      </c>
      <c r="GC73" s="3" t="s">
        <v>1643</v>
      </c>
      <c r="GD73" s="3" t="s">
        <v>1643</v>
      </c>
      <c r="GE73" s="3" t="s">
        <v>1643</v>
      </c>
      <c r="GF73" s="3" t="s">
        <v>1643</v>
      </c>
      <c r="GG73" s="3" t="s">
        <v>1643</v>
      </c>
      <c r="GH73" s="20" t="s">
        <v>1643</v>
      </c>
      <c r="GI73" s="18" t="s">
        <v>1643</v>
      </c>
      <c r="GJ73" s="8" t="s">
        <v>1643</v>
      </c>
      <c r="GK73" s="3" t="s">
        <v>1643</v>
      </c>
      <c r="GL73" s="3" t="s">
        <v>1643</v>
      </c>
      <c r="GM73" s="3" t="s">
        <v>1643</v>
      </c>
      <c r="GN73" s="3" t="s">
        <v>1643</v>
      </c>
      <c r="GO73" s="3" t="s">
        <v>1643</v>
      </c>
      <c r="GP73" s="3" t="s">
        <v>1643</v>
      </c>
      <c r="GQ73" s="3" t="s">
        <v>1643</v>
      </c>
      <c r="GR73" s="3" t="s">
        <v>1643</v>
      </c>
      <c r="GS73" s="20" t="s">
        <v>1643</v>
      </c>
      <c r="GT73" s="13" t="s">
        <v>1643</v>
      </c>
      <c r="GU73" s="3" t="s">
        <v>1643</v>
      </c>
      <c r="GV73" s="3" t="s">
        <v>1643</v>
      </c>
      <c r="GW73" s="3" t="s">
        <v>1643</v>
      </c>
      <c r="GX73" s="3" t="s">
        <v>1643</v>
      </c>
      <c r="GY73" s="3" t="s">
        <v>1643</v>
      </c>
      <c r="GZ73" s="3" t="s">
        <v>1643</v>
      </c>
      <c r="HA73" s="3" t="s">
        <v>1643</v>
      </c>
      <c r="HB73" s="3" t="s">
        <v>1643</v>
      </c>
      <c r="HC73" s="3" t="s">
        <v>1643</v>
      </c>
      <c r="HD73" s="3" t="s">
        <v>1643</v>
      </c>
      <c r="HE73" s="3" t="s">
        <v>1643</v>
      </c>
      <c r="HF73" s="3" t="s">
        <v>1643</v>
      </c>
      <c r="HG73" s="3" t="s">
        <v>1643</v>
      </c>
      <c r="HH73" s="3" t="s">
        <v>1643</v>
      </c>
      <c r="HI73" s="5" t="s">
        <v>1643</v>
      </c>
      <c r="HJ73" s="13" t="s">
        <v>1643</v>
      </c>
      <c r="HK73" s="3" t="s">
        <v>1643</v>
      </c>
      <c r="HL73" s="3" t="s">
        <v>1643</v>
      </c>
      <c r="HM73" s="3" t="s">
        <v>1643</v>
      </c>
      <c r="HN73" s="3" t="s">
        <v>1643</v>
      </c>
      <c r="HO73" s="3" t="s">
        <v>1643</v>
      </c>
      <c r="HP73" s="3" t="s">
        <v>1643</v>
      </c>
      <c r="HQ73" s="5" t="s">
        <v>1643</v>
      </c>
      <c r="HR73" s="13" t="s">
        <v>1643</v>
      </c>
      <c r="HS73" s="3" t="s">
        <v>1643</v>
      </c>
      <c r="HT73" s="3" t="s">
        <v>1643</v>
      </c>
      <c r="HU73" s="3" t="s">
        <v>1643</v>
      </c>
      <c r="HV73" s="3" t="s">
        <v>1643</v>
      </c>
      <c r="HW73" s="3" t="s">
        <v>1643</v>
      </c>
      <c r="HX73" s="3" t="s">
        <v>1643</v>
      </c>
      <c r="HY73" s="3" t="s">
        <v>1643</v>
      </c>
      <c r="HZ73" s="3" t="s">
        <v>1643</v>
      </c>
      <c r="IA73" s="3" t="s">
        <v>1643</v>
      </c>
      <c r="IB73" s="5" t="s">
        <v>1643</v>
      </c>
      <c r="IC73" s="13" t="s">
        <v>1643</v>
      </c>
      <c r="ID73" s="3" t="s">
        <v>1643</v>
      </c>
      <c r="IE73" s="3" t="s">
        <v>1643</v>
      </c>
      <c r="IF73" s="3" t="s">
        <v>1643</v>
      </c>
      <c r="IG73" s="3" t="s">
        <v>1643</v>
      </c>
      <c r="IH73" s="3" t="s">
        <v>1643</v>
      </c>
      <c r="II73" s="3" t="s">
        <v>1643</v>
      </c>
      <c r="IJ73" s="3" t="s">
        <v>1643</v>
      </c>
      <c r="IK73" s="3" t="s">
        <v>1643</v>
      </c>
      <c r="IL73" s="3" t="s">
        <v>1643</v>
      </c>
      <c r="IM73" s="3" t="s">
        <v>1643</v>
      </c>
      <c r="IN73" s="3" t="s">
        <v>1643</v>
      </c>
      <c r="IO73" s="3" t="s">
        <v>1643</v>
      </c>
      <c r="IP73" s="3" t="s">
        <v>1643</v>
      </c>
      <c r="IQ73" s="3" t="s">
        <v>1643</v>
      </c>
      <c r="IR73" s="3" t="s">
        <v>1643</v>
      </c>
      <c r="IS73" s="3" t="s">
        <v>1643</v>
      </c>
      <c r="IT73" s="3" t="s">
        <v>1643</v>
      </c>
      <c r="IU73" s="3" t="s">
        <v>1643</v>
      </c>
      <c r="IV73" s="3" t="s">
        <v>1643</v>
      </c>
      <c r="IW73" s="3" t="s">
        <v>1643</v>
      </c>
      <c r="IX73" s="3" t="s">
        <v>1643</v>
      </c>
      <c r="IY73" s="3" t="s">
        <v>1643</v>
      </c>
      <c r="IZ73" s="3" t="s">
        <v>1643</v>
      </c>
      <c r="JA73" s="3" t="s">
        <v>1643</v>
      </c>
      <c r="JB73" s="3" t="s">
        <v>1643</v>
      </c>
      <c r="JC73" s="3" t="s">
        <v>1643</v>
      </c>
      <c r="JD73" s="3" t="s">
        <v>1643</v>
      </c>
      <c r="JE73" s="3" t="s">
        <v>1643</v>
      </c>
      <c r="JF73" s="3" t="s">
        <v>1643</v>
      </c>
      <c r="JG73" s="3" t="s">
        <v>1643</v>
      </c>
      <c r="JH73" s="3" t="s">
        <v>1643</v>
      </c>
      <c r="JI73" s="3" t="s">
        <v>1643</v>
      </c>
      <c r="JJ73" s="3" t="s">
        <v>1643</v>
      </c>
      <c r="JK73" s="3" t="s">
        <v>1643</v>
      </c>
      <c r="JL73" s="3" t="s">
        <v>1643</v>
      </c>
      <c r="JM73" s="3" t="s">
        <v>1643</v>
      </c>
      <c r="JN73" s="3" t="s">
        <v>1643</v>
      </c>
      <c r="JO73" s="3" t="s">
        <v>1643</v>
      </c>
      <c r="JP73" s="3" t="s">
        <v>1643</v>
      </c>
      <c r="JQ73" s="3" t="s">
        <v>1643</v>
      </c>
      <c r="JR73" s="3" t="s">
        <v>1643</v>
      </c>
      <c r="JS73" s="3" t="s">
        <v>1643</v>
      </c>
      <c r="JT73" s="3" t="s">
        <v>1643</v>
      </c>
      <c r="JU73" s="3" t="s">
        <v>1643</v>
      </c>
      <c r="JV73" s="3" t="s">
        <v>1643</v>
      </c>
      <c r="JW73" s="3" t="s">
        <v>1643</v>
      </c>
      <c r="JX73" s="3" t="s">
        <v>1643</v>
      </c>
      <c r="JY73" s="3" t="s">
        <v>1643</v>
      </c>
      <c r="JZ73" s="3" t="s">
        <v>1643</v>
      </c>
      <c r="KA73" s="3" t="s">
        <v>1643</v>
      </c>
      <c r="KB73" s="3" t="s">
        <v>1643</v>
      </c>
      <c r="KC73" s="3" t="s">
        <v>1643</v>
      </c>
      <c r="KD73" s="3" t="s">
        <v>1643</v>
      </c>
      <c r="KE73" s="3" t="s">
        <v>1643</v>
      </c>
      <c r="KF73" s="3" t="s">
        <v>1643</v>
      </c>
      <c r="KG73" s="3" t="s">
        <v>1643</v>
      </c>
      <c r="KH73" s="3" t="s">
        <v>1643</v>
      </c>
      <c r="KI73" s="3" t="s">
        <v>1643</v>
      </c>
      <c r="KJ73" s="3" t="s">
        <v>1643</v>
      </c>
      <c r="KK73" s="3" t="s">
        <v>1643</v>
      </c>
      <c r="KL73" s="3" t="s">
        <v>1643</v>
      </c>
      <c r="KM73" s="3" t="s">
        <v>1643</v>
      </c>
      <c r="KN73" s="3" t="s">
        <v>1643</v>
      </c>
      <c r="KO73" s="5" t="s">
        <v>1643</v>
      </c>
      <c r="KP73" s="8" t="s">
        <v>1643</v>
      </c>
      <c r="KQ73" s="3" t="s">
        <v>1643</v>
      </c>
      <c r="KR73" s="3" t="s">
        <v>1643</v>
      </c>
      <c r="KS73" s="3" t="s">
        <v>1643</v>
      </c>
      <c r="KT73" s="3" t="s">
        <v>1643</v>
      </c>
      <c r="KU73" s="3" t="s">
        <v>1643</v>
      </c>
      <c r="KV73" s="20" t="s">
        <v>1643</v>
      </c>
      <c r="KW73" s="13" t="s">
        <v>1643</v>
      </c>
      <c r="KX73" s="3" t="s">
        <v>1643</v>
      </c>
      <c r="KY73" s="3" t="s">
        <v>1643</v>
      </c>
      <c r="KZ73" s="3" t="s">
        <v>1643</v>
      </c>
      <c r="LA73" s="3" t="s">
        <v>1643</v>
      </c>
      <c r="LB73" s="3" t="s">
        <v>1643</v>
      </c>
      <c r="LC73" s="3" t="s">
        <v>1643</v>
      </c>
      <c r="LD73" s="3" t="s">
        <v>1643</v>
      </c>
      <c r="LE73" s="3" t="s">
        <v>1643</v>
      </c>
      <c r="LF73" s="3" t="s">
        <v>1643</v>
      </c>
      <c r="LG73" s="3" t="s">
        <v>1643</v>
      </c>
      <c r="LH73" s="3" t="s">
        <v>1643</v>
      </c>
      <c r="LI73" s="3" t="s">
        <v>1643</v>
      </c>
      <c r="LJ73" s="3" t="s">
        <v>1643</v>
      </c>
      <c r="LK73" s="3" t="s">
        <v>1643</v>
      </c>
      <c r="LL73" s="3" t="s">
        <v>1643</v>
      </c>
      <c r="LM73" s="3" t="s">
        <v>1643</v>
      </c>
      <c r="LN73" s="3" t="s">
        <v>1643</v>
      </c>
      <c r="LO73" s="3" t="s">
        <v>1643</v>
      </c>
      <c r="LP73" s="3" t="s">
        <v>1643</v>
      </c>
      <c r="LQ73" s="3" t="s">
        <v>1643</v>
      </c>
      <c r="LR73" s="3" t="s">
        <v>1643</v>
      </c>
      <c r="LS73" s="3" t="s">
        <v>1643</v>
      </c>
      <c r="LT73" s="3" t="s">
        <v>1643</v>
      </c>
      <c r="LU73" s="3" t="s">
        <v>1643</v>
      </c>
      <c r="LV73" s="3" t="s">
        <v>1643</v>
      </c>
      <c r="LW73" s="3" t="s">
        <v>1643</v>
      </c>
      <c r="LX73" s="3" t="s">
        <v>1643</v>
      </c>
      <c r="LY73" s="3" t="s">
        <v>1643</v>
      </c>
      <c r="LZ73" s="3" t="s">
        <v>1643</v>
      </c>
      <c r="MA73" s="3" t="s">
        <v>1643</v>
      </c>
      <c r="MB73" s="3" t="s">
        <v>1643</v>
      </c>
      <c r="MC73" s="3" t="s">
        <v>1643</v>
      </c>
      <c r="MD73" s="3" t="s">
        <v>1643</v>
      </c>
      <c r="ME73" s="3" t="s">
        <v>1643</v>
      </c>
      <c r="MF73" s="20" t="s">
        <v>1643</v>
      </c>
      <c r="MG73" s="13"/>
      <c r="MH73" s="3"/>
      <c r="MI73" s="5"/>
      <c r="MJ73" s="18" t="s">
        <v>1643</v>
      </c>
      <c r="MK73" s="13" t="s">
        <v>1643</v>
      </c>
      <c r="ML73" s="3" t="s">
        <v>1643</v>
      </c>
      <c r="MM73" s="3" t="s">
        <v>1643</v>
      </c>
      <c r="MN73" s="3" t="s">
        <v>1643</v>
      </c>
      <c r="MO73" s="3" t="s">
        <v>1643</v>
      </c>
      <c r="MP73" s="3" t="s">
        <v>1643</v>
      </c>
      <c r="MQ73" s="3" t="s">
        <v>1643</v>
      </c>
      <c r="MR73" s="3" t="s">
        <v>1643</v>
      </c>
      <c r="MS73" s="3" t="s">
        <v>1643</v>
      </c>
      <c r="MT73" s="5" t="s">
        <v>1643</v>
      </c>
      <c r="MU73" s="8" t="s">
        <v>1643</v>
      </c>
      <c r="MV73" s="3" t="s">
        <v>1643</v>
      </c>
      <c r="MW73" s="3" t="s">
        <v>1643</v>
      </c>
      <c r="MX73" s="3" t="s">
        <v>1643</v>
      </c>
      <c r="MY73" s="20" t="s">
        <v>1643</v>
      </c>
      <c r="MZ73" s="13" t="s">
        <v>1643</v>
      </c>
      <c r="NA73" s="5" t="s">
        <v>1643</v>
      </c>
      <c r="NB73" s="13" t="s">
        <v>1643</v>
      </c>
      <c r="NC73" s="5" t="s">
        <v>1643</v>
      </c>
      <c r="ND73" s="13" t="s">
        <v>1643</v>
      </c>
      <c r="NE73" s="3" t="s">
        <v>1643</v>
      </c>
      <c r="NF73" s="3" t="s">
        <v>1643</v>
      </c>
      <c r="NG73" s="3" t="s">
        <v>1643</v>
      </c>
      <c r="NH73" s="3" t="s">
        <v>1643</v>
      </c>
      <c r="NI73" s="5" t="s">
        <v>1643</v>
      </c>
      <c r="NJ73" s="13" t="s">
        <v>1643</v>
      </c>
      <c r="NK73" s="3"/>
      <c r="NL73" s="3" t="s">
        <v>1643</v>
      </c>
      <c r="NM73" s="3" t="s">
        <v>1643</v>
      </c>
      <c r="NN73" s="3" t="s">
        <v>1643</v>
      </c>
      <c r="NO73" s="3" t="s">
        <v>1643</v>
      </c>
      <c r="NP73" s="3" t="s">
        <v>1643</v>
      </c>
      <c r="NQ73" s="5" t="s">
        <v>1643</v>
      </c>
      <c r="NR73" s="8" t="s">
        <v>1643</v>
      </c>
      <c r="NS73" s="8" t="s">
        <v>1643</v>
      </c>
      <c r="NT73" s="3" t="s">
        <v>1643</v>
      </c>
      <c r="NU73" s="3" t="s">
        <v>1643</v>
      </c>
      <c r="NV73" s="3" t="s">
        <v>1643</v>
      </c>
      <c r="NW73" s="3" t="s">
        <v>1643</v>
      </c>
      <c r="NX73" s="5" t="s">
        <v>1643</v>
      </c>
      <c r="NY73" s="13" t="s">
        <v>1643</v>
      </c>
      <c r="NZ73" s="8" t="s">
        <v>1643</v>
      </c>
      <c r="OA73" s="3" t="s">
        <v>1643</v>
      </c>
      <c r="OB73" s="3" t="s">
        <v>1643</v>
      </c>
      <c r="OC73" s="3" t="s">
        <v>1643</v>
      </c>
      <c r="OD73" s="3" t="s">
        <v>1643</v>
      </c>
      <c r="OE73" s="5" t="s">
        <v>1643</v>
      </c>
      <c r="OF73" s="13" t="s">
        <v>1643</v>
      </c>
      <c r="OG73" s="8" t="s">
        <v>1643</v>
      </c>
      <c r="OH73" s="3" t="s">
        <v>1643</v>
      </c>
      <c r="OI73" s="3" t="s">
        <v>1643</v>
      </c>
      <c r="OJ73" s="3" t="s">
        <v>1643</v>
      </c>
      <c r="OK73" s="3" t="s">
        <v>1643</v>
      </c>
      <c r="OL73" s="20" t="s">
        <v>1643</v>
      </c>
      <c r="OM73" s="13" t="s">
        <v>1643</v>
      </c>
      <c r="ON73" s="3" t="s">
        <v>1643</v>
      </c>
      <c r="OO73" s="3" t="s">
        <v>1643</v>
      </c>
      <c r="OP73" s="3" t="s">
        <v>1643</v>
      </c>
      <c r="OQ73" s="3" t="s">
        <v>1643</v>
      </c>
      <c r="OR73" s="3" t="s">
        <v>1643</v>
      </c>
      <c r="OS73" s="3" t="s">
        <v>1643</v>
      </c>
      <c r="OT73" s="3" t="s">
        <v>1643</v>
      </c>
      <c r="OU73" s="20" t="s">
        <v>1643</v>
      </c>
      <c r="OV73" s="13" t="s">
        <v>1643</v>
      </c>
      <c r="OW73" s="3"/>
      <c r="OX73" s="3" t="s">
        <v>1643</v>
      </c>
      <c r="OY73" s="3" t="s">
        <v>1643</v>
      </c>
      <c r="OZ73" s="3" t="s">
        <v>1643</v>
      </c>
      <c r="PA73" s="5" t="s">
        <v>1643</v>
      </c>
      <c r="PB73" s="8" t="s">
        <v>1643</v>
      </c>
      <c r="PC73" s="8" t="s">
        <v>1643</v>
      </c>
      <c r="PD73" s="3" t="s">
        <v>1643</v>
      </c>
      <c r="PE73" s="3" t="s">
        <v>1643</v>
      </c>
      <c r="PF73" s="5" t="s">
        <v>1643</v>
      </c>
      <c r="PG73" s="13" t="s">
        <v>1643</v>
      </c>
      <c r="PH73" s="3" t="s">
        <v>1643</v>
      </c>
      <c r="PI73" s="3" t="s">
        <v>1643</v>
      </c>
      <c r="PJ73" s="3" t="s">
        <v>1643</v>
      </c>
      <c r="PK73" s="3" t="s">
        <v>1643</v>
      </c>
      <c r="PL73" s="3" t="s">
        <v>1643</v>
      </c>
      <c r="PM73" s="3" t="s">
        <v>1643</v>
      </c>
      <c r="PN73" s="3" t="s">
        <v>1643</v>
      </c>
      <c r="PO73" s="20" t="s">
        <v>1643</v>
      </c>
      <c r="PP73" s="13" t="s">
        <v>1643</v>
      </c>
      <c r="PQ73" s="3" t="s">
        <v>1643</v>
      </c>
      <c r="PR73" s="3" t="s">
        <v>1643</v>
      </c>
      <c r="PS73" s="3" t="s">
        <v>1643</v>
      </c>
      <c r="PT73" s="3" t="s">
        <v>1643</v>
      </c>
      <c r="PU73" s="5" t="s">
        <v>1643</v>
      </c>
      <c r="PV73" s="13" t="s">
        <v>1643</v>
      </c>
      <c r="PW73" s="3" t="s">
        <v>1643</v>
      </c>
      <c r="PX73" s="3" t="s">
        <v>1643</v>
      </c>
      <c r="PY73" s="3" t="s">
        <v>1643</v>
      </c>
      <c r="PZ73" s="5" t="s">
        <v>1643</v>
      </c>
      <c r="QA73" s="13" t="s">
        <v>1643</v>
      </c>
      <c r="QB73" s="3" t="s">
        <v>1643</v>
      </c>
      <c r="QC73" s="3" t="s">
        <v>1643</v>
      </c>
      <c r="QD73" s="3" t="s">
        <v>1643</v>
      </c>
      <c r="QE73" s="3" t="s">
        <v>1643</v>
      </c>
      <c r="QF73" s="3" t="s">
        <v>1643</v>
      </c>
      <c r="QG73" s="3" t="s">
        <v>1643</v>
      </c>
      <c r="QH73" s="3" t="s">
        <v>1643</v>
      </c>
      <c r="QI73" s="5" t="s">
        <v>1643</v>
      </c>
      <c r="QJ73" s="13" t="s">
        <v>1643</v>
      </c>
      <c r="QK73" s="3" t="s">
        <v>1643</v>
      </c>
      <c r="QL73" s="3" t="s">
        <v>1643</v>
      </c>
      <c r="QM73" s="3" t="s">
        <v>1643</v>
      </c>
      <c r="QN73" s="3" t="s">
        <v>1643</v>
      </c>
      <c r="QO73" s="3" t="s">
        <v>1643</v>
      </c>
      <c r="QP73" s="20" t="s">
        <v>1643</v>
      </c>
      <c r="QQ73" s="13" t="s">
        <v>1643</v>
      </c>
      <c r="QR73" s="3" t="s">
        <v>1643</v>
      </c>
      <c r="QS73" s="3" t="s">
        <v>1643</v>
      </c>
      <c r="QT73" s="3" t="s">
        <v>1643</v>
      </c>
      <c r="QU73" s="20" t="s">
        <v>1643</v>
      </c>
      <c r="QV73" s="16" t="s">
        <v>1643</v>
      </c>
      <c r="QW73" s="13" t="s">
        <v>1643</v>
      </c>
      <c r="QX73" s="3" t="s">
        <v>1643</v>
      </c>
      <c r="QY73" s="3" t="s">
        <v>1643</v>
      </c>
      <c r="QZ73" s="3" t="s">
        <v>1643</v>
      </c>
      <c r="RA73" s="3" t="s">
        <v>1643</v>
      </c>
      <c r="RB73" s="3" t="s">
        <v>1643</v>
      </c>
      <c r="RC73" s="3" t="s">
        <v>1643</v>
      </c>
      <c r="RD73" s="3" t="s">
        <v>1643</v>
      </c>
      <c r="RE73" s="3" t="s">
        <v>1643</v>
      </c>
      <c r="RF73" s="3" t="s">
        <v>1643</v>
      </c>
      <c r="RG73" s="3" t="s">
        <v>1643</v>
      </c>
      <c r="RH73" s="3" t="s">
        <v>1643</v>
      </c>
      <c r="RI73" s="3" t="s">
        <v>1643</v>
      </c>
      <c r="RJ73" s="3" t="s">
        <v>1643</v>
      </c>
      <c r="RK73" s="3" t="s">
        <v>1643</v>
      </c>
      <c r="RL73" s="3" t="s">
        <v>1643</v>
      </c>
      <c r="RM73" s="3" t="s">
        <v>1643</v>
      </c>
      <c r="RN73" s="3" t="s">
        <v>1643</v>
      </c>
      <c r="RO73" s="3" t="s">
        <v>1643</v>
      </c>
      <c r="RP73" s="3" t="s">
        <v>1643</v>
      </c>
      <c r="RQ73" s="3" t="s">
        <v>1643</v>
      </c>
      <c r="RR73" s="3" t="s">
        <v>1643</v>
      </c>
      <c r="RS73" s="3" t="s">
        <v>1643</v>
      </c>
      <c r="RT73" s="3" t="s">
        <v>1643</v>
      </c>
      <c r="RU73" s="3" t="s">
        <v>1643</v>
      </c>
      <c r="RV73" s="3" t="s">
        <v>1643</v>
      </c>
      <c r="RW73" s="3" t="s">
        <v>1643</v>
      </c>
      <c r="RX73" s="3" t="s">
        <v>1643</v>
      </c>
      <c r="RY73" s="3" t="s">
        <v>1643</v>
      </c>
      <c r="RZ73" s="3" t="s">
        <v>1643</v>
      </c>
      <c r="SA73" s="3" t="s">
        <v>1643</v>
      </c>
      <c r="SB73" s="3" t="s">
        <v>1643</v>
      </c>
      <c r="SC73" s="3" t="s">
        <v>1643</v>
      </c>
      <c r="SD73" s="3" t="s">
        <v>1643</v>
      </c>
      <c r="SE73" s="3" t="s">
        <v>1643</v>
      </c>
      <c r="SF73" s="3" t="s">
        <v>1643</v>
      </c>
      <c r="SG73" s="3" t="s">
        <v>1643</v>
      </c>
      <c r="SH73" s="3" t="s">
        <v>1643</v>
      </c>
      <c r="SI73" s="3" t="s">
        <v>1643</v>
      </c>
      <c r="SJ73" s="3" t="s">
        <v>1643</v>
      </c>
      <c r="SK73" s="3" t="s">
        <v>1643</v>
      </c>
      <c r="SL73" s="3" t="s">
        <v>1643</v>
      </c>
      <c r="SM73" s="3" t="s">
        <v>1643</v>
      </c>
      <c r="SN73" s="3" t="s">
        <v>1643</v>
      </c>
      <c r="SO73" s="3" t="s">
        <v>1643</v>
      </c>
      <c r="SP73" s="20" t="s">
        <v>1643</v>
      </c>
      <c r="SQ73" s="13" t="s">
        <v>1643</v>
      </c>
      <c r="SR73" s="3" t="s">
        <v>1643</v>
      </c>
      <c r="SS73" s="3" t="s">
        <v>1643</v>
      </c>
      <c r="ST73" s="3" t="s">
        <v>1643</v>
      </c>
      <c r="SU73" s="3" t="s">
        <v>1643</v>
      </c>
      <c r="SV73" s="3" t="s">
        <v>1643</v>
      </c>
      <c r="SW73" s="3" t="s">
        <v>1643</v>
      </c>
      <c r="SX73" s="20" t="s">
        <v>1643</v>
      </c>
      <c r="SY73" s="13" t="s">
        <v>1643</v>
      </c>
      <c r="SZ73" s="3" t="s">
        <v>1643</v>
      </c>
      <c r="TA73" s="3" t="s">
        <v>1643</v>
      </c>
      <c r="TB73" s="3" t="s">
        <v>1643</v>
      </c>
      <c r="TC73" s="3" t="s">
        <v>1643</v>
      </c>
      <c r="TD73" s="3" t="s">
        <v>1643</v>
      </c>
      <c r="TE73" s="20" t="s">
        <v>1643</v>
      </c>
      <c r="TF73" s="13" t="s">
        <v>1643</v>
      </c>
      <c r="TG73" s="3" t="s">
        <v>1643</v>
      </c>
      <c r="TH73" s="3" t="s">
        <v>1643</v>
      </c>
      <c r="TI73" s="3" t="s">
        <v>1643</v>
      </c>
      <c r="TJ73" s="3" t="s">
        <v>1643</v>
      </c>
      <c r="TK73" s="3" t="s">
        <v>1643</v>
      </c>
      <c r="TL73" s="3" t="s">
        <v>1643</v>
      </c>
      <c r="TM73" s="3" t="s">
        <v>1643</v>
      </c>
      <c r="TN73" s="3" t="s">
        <v>1643</v>
      </c>
      <c r="TO73" s="3" t="s">
        <v>1643</v>
      </c>
      <c r="TP73" s="3" t="s">
        <v>1643</v>
      </c>
      <c r="TQ73" s="20" t="s">
        <v>1643</v>
      </c>
      <c r="TR73" s="13" t="s">
        <v>110</v>
      </c>
      <c r="TS73" s="3" t="s">
        <v>1643</v>
      </c>
      <c r="TT73" s="5" t="s">
        <v>110</v>
      </c>
      <c r="TU73" s="13" t="s">
        <v>131</v>
      </c>
      <c r="TV73" s="3" t="s">
        <v>131</v>
      </c>
      <c r="TW73" s="3" t="s">
        <v>127</v>
      </c>
      <c r="TX73" s="3" t="s">
        <v>131</v>
      </c>
      <c r="TY73" s="3" t="s">
        <v>131</v>
      </c>
      <c r="TZ73" s="3" t="s">
        <v>131</v>
      </c>
      <c r="UA73" s="3" t="s">
        <v>129</v>
      </c>
      <c r="UB73" s="3" t="s">
        <v>129</v>
      </c>
      <c r="UC73" s="3" t="s">
        <v>132</v>
      </c>
      <c r="UD73" s="3" t="s">
        <v>130</v>
      </c>
      <c r="UE73" s="3" t="s">
        <v>129</v>
      </c>
      <c r="UF73" s="3" t="s">
        <v>129</v>
      </c>
      <c r="UG73" s="3" t="s">
        <v>129</v>
      </c>
      <c r="UH73" s="3" t="s">
        <v>131</v>
      </c>
      <c r="UI73" s="3" t="s">
        <v>131</v>
      </c>
      <c r="UJ73" s="5" t="s">
        <v>1643</v>
      </c>
      <c r="UK73" s="13" t="s">
        <v>196</v>
      </c>
      <c r="UL73" s="3" t="s">
        <v>1643</v>
      </c>
      <c r="UM73" s="3" t="s">
        <v>200</v>
      </c>
      <c r="UN73" s="3" t="s">
        <v>201</v>
      </c>
      <c r="UO73" s="3" t="s">
        <v>1643</v>
      </c>
      <c r="UP73" s="3" t="s">
        <v>1643</v>
      </c>
      <c r="UQ73" s="3" t="s">
        <v>1643</v>
      </c>
      <c r="UR73" s="5" t="s">
        <v>225</v>
      </c>
      <c r="US73" s="13" t="s">
        <v>231</v>
      </c>
      <c r="UT73" s="3" t="s">
        <v>232</v>
      </c>
      <c r="UU73" s="3" t="s">
        <v>233</v>
      </c>
      <c r="UV73" s="3" t="s">
        <v>234</v>
      </c>
      <c r="UW73" s="3" t="s">
        <v>235</v>
      </c>
      <c r="UX73" s="3" t="s">
        <v>1810</v>
      </c>
      <c r="UY73" s="3" t="s">
        <v>1810</v>
      </c>
      <c r="UZ73" s="5" t="s">
        <v>1643</v>
      </c>
      <c r="VA73" s="13" t="s">
        <v>1643</v>
      </c>
      <c r="VB73" s="3" t="s">
        <v>1643</v>
      </c>
      <c r="VC73" s="3" t="s">
        <v>1643</v>
      </c>
      <c r="VD73" s="3" t="s">
        <v>1643</v>
      </c>
      <c r="VE73" s="3" t="s">
        <v>1643</v>
      </c>
      <c r="VF73" s="3" t="s">
        <v>1643</v>
      </c>
      <c r="VG73" s="3" t="s">
        <v>1643</v>
      </c>
      <c r="VH73" s="3" t="s">
        <v>1643</v>
      </c>
      <c r="VI73" s="3" t="s">
        <v>1643</v>
      </c>
      <c r="VJ73" s="3" t="s">
        <v>1643</v>
      </c>
      <c r="VK73" s="3" t="s">
        <v>1643</v>
      </c>
      <c r="VL73" s="3" t="s">
        <v>1643</v>
      </c>
      <c r="VM73" s="3" t="s">
        <v>1643</v>
      </c>
      <c r="VN73" s="3" t="s">
        <v>1643</v>
      </c>
      <c r="VO73" s="3" t="s">
        <v>1643</v>
      </c>
      <c r="VP73" s="3" t="s">
        <v>1643</v>
      </c>
      <c r="VQ73" s="3" t="s">
        <v>1643</v>
      </c>
      <c r="VR73" s="3" t="s">
        <v>1643</v>
      </c>
      <c r="VS73" s="3" t="s">
        <v>1643</v>
      </c>
      <c r="VT73" s="3" t="s">
        <v>1643</v>
      </c>
      <c r="VU73" s="3" t="s">
        <v>1643</v>
      </c>
      <c r="VV73" s="3" t="s">
        <v>1643</v>
      </c>
      <c r="VW73" s="3" t="s">
        <v>1643</v>
      </c>
      <c r="VX73" s="3" t="s">
        <v>1643</v>
      </c>
      <c r="VY73" s="3" t="s">
        <v>1643</v>
      </c>
      <c r="VZ73" s="3" t="s">
        <v>1643</v>
      </c>
      <c r="WA73" s="3" t="s">
        <v>1643</v>
      </c>
      <c r="WB73" s="3" t="s">
        <v>1643</v>
      </c>
      <c r="WC73" s="3" t="s">
        <v>1643</v>
      </c>
      <c r="WD73" s="3" t="s">
        <v>1643</v>
      </c>
      <c r="WE73" s="3" t="s">
        <v>1643</v>
      </c>
      <c r="WF73" s="3" t="s">
        <v>1643</v>
      </c>
      <c r="WG73" s="3" t="s">
        <v>1643</v>
      </c>
      <c r="WH73" s="3" t="s">
        <v>1643</v>
      </c>
      <c r="WI73" s="3" t="s">
        <v>1643</v>
      </c>
      <c r="WJ73" s="3" t="s">
        <v>1643</v>
      </c>
      <c r="WK73" s="3" t="s">
        <v>1643</v>
      </c>
      <c r="WL73" s="3" t="s">
        <v>1643</v>
      </c>
      <c r="WM73" s="3" t="s">
        <v>1643</v>
      </c>
      <c r="WN73" s="3" t="s">
        <v>1643</v>
      </c>
      <c r="WO73" s="3" t="s">
        <v>1643</v>
      </c>
      <c r="WP73" s="3" t="s">
        <v>1643</v>
      </c>
      <c r="WQ73" s="3" t="s">
        <v>1643</v>
      </c>
      <c r="WR73" s="3" t="s">
        <v>1643</v>
      </c>
      <c r="WS73" s="3" t="s">
        <v>1643</v>
      </c>
      <c r="WT73" s="3" t="s">
        <v>1643</v>
      </c>
      <c r="WU73" s="3" t="s">
        <v>1643</v>
      </c>
      <c r="WV73" s="3" t="s">
        <v>1643</v>
      </c>
      <c r="WW73" s="3" t="s">
        <v>1643</v>
      </c>
      <c r="WX73" s="3" t="s">
        <v>1643</v>
      </c>
      <c r="WY73" s="3" t="s">
        <v>1643</v>
      </c>
      <c r="WZ73" s="3" t="s">
        <v>1643</v>
      </c>
      <c r="XA73" s="3" t="s">
        <v>1643</v>
      </c>
      <c r="XB73" s="3" t="s">
        <v>1643</v>
      </c>
      <c r="XC73" s="3" t="s">
        <v>1643</v>
      </c>
      <c r="XD73" s="3" t="s">
        <v>1643</v>
      </c>
      <c r="XE73" s="3" t="s">
        <v>1643</v>
      </c>
      <c r="XF73" s="3" t="s">
        <v>1643</v>
      </c>
      <c r="XG73" s="3" t="s">
        <v>1643</v>
      </c>
      <c r="XH73" s="3" t="s">
        <v>1643</v>
      </c>
      <c r="XI73" s="3" t="s">
        <v>1643</v>
      </c>
      <c r="XJ73" s="3" t="s">
        <v>1643</v>
      </c>
      <c r="XK73" s="3" t="s">
        <v>1643</v>
      </c>
      <c r="XL73" s="3" t="s">
        <v>1643</v>
      </c>
      <c r="XM73" s="5" t="s">
        <v>1643</v>
      </c>
      <c r="XN73" s="13" t="s">
        <v>1643</v>
      </c>
      <c r="XO73" s="3" t="s">
        <v>1643</v>
      </c>
      <c r="XP73" s="3" t="s">
        <v>1643</v>
      </c>
      <c r="XQ73" s="3" t="s">
        <v>1643</v>
      </c>
      <c r="XR73" s="3" t="s">
        <v>1643</v>
      </c>
      <c r="XS73" s="3" t="s">
        <v>1643</v>
      </c>
      <c r="XT73" s="5" t="s">
        <v>1643</v>
      </c>
      <c r="XU73" s="13" t="s">
        <v>1643</v>
      </c>
      <c r="XV73" s="3" t="s">
        <v>1643</v>
      </c>
      <c r="XW73" s="3" t="s">
        <v>1643</v>
      </c>
      <c r="XX73" s="3" t="s">
        <v>1643</v>
      </c>
      <c r="XY73" s="3" t="s">
        <v>1643</v>
      </c>
      <c r="XZ73" s="3" t="s">
        <v>1643</v>
      </c>
      <c r="YA73" s="3" t="s">
        <v>1643</v>
      </c>
      <c r="YB73" s="3" t="s">
        <v>1643</v>
      </c>
      <c r="YC73" s="3" t="s">
        <v>1643</v>
      </c>
      <c r="YD73" s="3" t="s">
        <v>1643</v>
      </c>
      <c r="YE73" s="3" t="s">
        <v>1643</v>
      </c>
      <c r="YF73" s="3" t="s">
        <v>1643</v>
      </c>
      <c r="YG73" s="3" t="s">
        <v>1643</v>
      </c>
      <c r="YH73" s="3" t="s">
        <v>1643</v>
      </c>
      <c r="YI73" s="3" t="s">
        <v>1643</v>
      </c>
      <c r="YJ73" s="3" t="s">
        <v>1643</v>
      </c>
      <c r="YK73" s="3" t="s">
        <v>1643</v>
      </c>
      <c r="YL73" s="3" t="s">
        <v>1643</v>
      </c>
      <c r="YM73" s="3" t="s">
        <v>1643</v>
      </c>
      <c r="YN73" s="3" t="s">
        <v>1643</v>
      </c>
      <c r="YO73" s="3" t="s">
        <v>1643</v>
      </c>
      <c r="YP73" s="3" t="s">
        <v>1643</v>
      </c>
      <c r="YQ73" s="3" t="s">
        <v>1643</v>
      </c>
      <c r="YR73" s="3" t="s">
        <v>1643</v>
      </c>
      <c r="YS73" s="3" t="s">
        <v>1643</v>
      </c>
      <c r="YT73" s="3" t="s">
        <v>1643</v>
      </c>
      <c r="YU73" s="3" t="s">
        <v>1643</v>
      </c>
      <c r="YV73" s="3" t="s">
        <v>1643</v>
      </c>
      <c r="YW73" s="3" t="s">
        <v>1643</v>
      </c>
      <c r="YX73" s="3" t="s">
        <v>1643</v>
      </c>
      <c r="YY73" s="3" t="s">
        <v>1643</v>
      </c>
      <c r="YZ73" s="3" t="s">
        <v>1643</v>
      </c>
      <c r="ZA73" s="3" t="s">
        <v>1643</v>
      </c>
      <c r="ZB73" s="3" t="s">
        <v>1643</v>
      </c>
      <c r="ZC73" s="3" t="s">
        <v>1643</v>
      </c>
      <c r="ZD73" s="5" t="s">
        <v>1643</v>
      </c>
      <c r="ZE73" s="13"/>
      <c r="ZF73" s="3"/>
      <c r="ZG73" s="5"/>
      <c r="ZH73" s="18" t="s">
        <v>1643</v>
      </c>
      <c r="ZI73" s="13" t="s">
        <v>1643</v>
      </c>
      <c r="ZJ73" s="3" t="s">
        <v>1643</v>
      </c>
      <c r="ZK73" s="3" t="s">
        <v>1643</v>
      </c>
      <c r="ZL73" s="3" t="s">
        <v>1643</v>
      </c>
      <c r="ZM73" s="3" t="s">
        <v>1643</v>
      </c>
      <c r="ZN73" s="3" t="s">
        <v>1643</v>
      </c>
      <c r="ZO73" s="3" t="s">
        <v>1643</v>
      </c>
      <c r="ZP73" s="3" t="s">
        <v>1643</v>
      </c>
      <c r="ZQ73" s="3" t="s">
        <v>1643</v>
      </c>
      <c r="ZR73" s="5" t="s">
        <v>1643</v>
      </c>
      <c r="ZS73" s="13" t="s">
        <v>1643</v>
      </c>
      <c r="ZT73" s="3" t="s">
        <v>1643</v>
      </c>
      <c r="ZU73" s="3" t="s">
        <v>1643</v>
      </c>
      <c r="ZV73" s="3" t="s">
        <v>1643</v>
      </c>
      <c r="ZW73" s="3" t="s">
        <v>1643</v>
      </c>
      <c r="ZX73" s="3" t="s">
        <v>1643</v>
      </c>
      <c r="ZY73" s="3" t="s">
        <v>1643</v>
      </c>
      <c r="ZZ73" s="3" t="s">
        <v>1643</v>
      </c>
      <c r="AAA73" s="5" t="s">
        <v>1643</v>
      </c>
      <c r="AAB73" s="13" t="s">
        <v>1643</v>
      </c>
      <c r="AAC73" s="5" t="s">
        <v>1643</v>
      </c>
      <c r="AAD73" s="13" t="s">
        <v>1643</v>
      </c>
      <c r="AAE73" s="3" t="s">
        <v>1643</v>
      </c>
      <c r="AAF73" s="3" t="s">
        <v>1643</v>
      </c>
      <c r="AAG73" s="3" t="s">
        <v>1643</v>
      </c>
      <c r="AAH73" s="3" t="s">
        <v>1643</v>
      </c>
      <c r="AAI73" s="3" t="s">
        <v>1643</v>
      </c>
      <c r="AAJ73" s="5" t="s">
        <v>1643</v>
      </c>
      <c r="AAK73" s="13" t="s">
        <v>1643</v>
      </c>
      <c r="AAL73" s="13" t="s">
        <v>1643</v>
      </c>
      <c r="AAM73" s="3" t="s">
        <v>1643</v>
      </c>
      <c r="AAN73" s="3" t="s">
        <v>1643</v>
      </c>
      <c r="AAO73" s="3" t="s">
        <v>1643</v>
      </c>
      <c r="AAP73" s="3" t="s">
        <v>1643</v>
      </c>
      <c r="AAQ73" s="20"/>
      <c r="AAR73" s="5" t="s">
        <v>1643</v>
      </c>
      <c r="AAS73" s="13" t="s">
        <v>1643</v>
      </c>
      <c r="AAT73" s="3" t="s">
        <v>1643</v>
      </c>
      <c r="AAU73" s="3" t="s">
        <v>1643</v>
      </c>
      <c r="AAV73" s="3" t="s">
        <v>1643</v>
      </c>
      <c r="AAW73" s="3" t="s">
        <v>1643</v>
      </c>
      <c r="AAX73" s="3" t="s">
        <v>1643</v>
      </c>
      <c r="AAY73" s="5" t="s">
        <v>1643</v>
      </c>
      <c r="AAZ73" s="13" t="s">
        <v>1643</v>
      </c>
      <c r="ABA73" s="3" t="s">
        <v>1643</v>
      </c>
      <c r="ABB73" s="3" t="s">
        <v>1643</v>
      </c>
      <c r="ABC73" s="3" t="s">
        <v>1643</v>
      </c>
      <c r="ABD73" s="3" t="s">
        <v>1643</v>
      </c>
      <c r="ABE73" s="3" t="s">
        <v>1643</v>
      </c>
      <c r="ABF73" s="5" t="s">
        <v>1643</v>
      </c>
      <c r="ABG73" s="13" t="s">
        <v>1643</v>
      </c>
      <c r="ABH73" s="3" t="s">
        <v>1643</v>
      </c>
      <c r="ABI73" s="3" t="s">
        <v>1643</v>
      </c>
      <c r="ABJ73" s="3" t="s">
        <v>1643</v>
      </c>
      <c r="ABK73" s="3" t="s">
        <v>1643</v>
      </c>
      <c r="ABL73" s="3" t="s">
        <v>1643</v>
      </c>
      <c r="ABM73" s="5" t="s">
        <v>1643</v>
      </c>
      <c r="ABN73" s="13" t="s">
        <v>1643</v>
      </c>
      <c r="ABO73" s="3" t="s">
        <v>1643</v>
      </c>
      <c r="ABP73" s="3" t="s">
        <v>1643</v>
      </c>
      <c r="ABQ73" s="3" t="s">
        <v>1643</v>
      </c>
      <c r="ABR73" s="3" t="s">
        <v>1643</v>
      </c>
      <c r="ABS73" s="3" t="s">
        <v>1643</v>
      </c>
      <c r="ABT73" s="3" t="s">
        <v>1643</v>
      </c>
      <c r="ABU73" s="3" t="s">
        <v>1643</v>
      </c>
      <c r="ABV73" s="5" t="s">
        <v>1643</v>
      </c>
      <c r="ABW73" s="13" t="s">
        <v>1643</v>
      </c>
      <c r="ABX73" s="3" t="s">
        <v>1643</v>
      </c>
      <c r="ABY73" s="3" t="s">
        <v>1643</v>
      </c>
      <c r="ABZ73" s="3" t="s">
        <v>1643</v>
      </c>
      <c r="ACA73" s="3" t="s">
        <v>1643</v>
      </c>
      <c r="ACB73" s="5" t="s">
        <v>1643</v>
      </c>
      <c r="ACC73" s="13" t="s">
        <v>1643</v>
      </c>
      <c r="ACD73" s="3" t="s">
        <v>1643</v>
      </c>
      <c r="ACE73" s="3" t="s">
        <v>1643</v>
      </c>
      <c r="ACF73" s="3" t="s">
        <v>1643</v>
      </c>
      <c r="ACG73" s="5"/>
      <c r="ACH73" s="13" t="s">
        <v>1643</v>
      </c>
      <c r="ACI73" s="3" t="s">
        <v>1643</v>
      </c>
      <c r="ACJ73" s="3" t="s">
        <v>1643</v>
      </c>
      <c r="ACK73" s="3" t="s">
        <v>1643</v>
      </c>
      <c r="ACL73" s="5" t="s">
        <v>1643</v>
      </c>
      <c r="ACM73" s="13" t="s">
        <v>1643</v>
      </c>
      <c r="ACN73" s="3" t="s">
        <v>1643</v>
      </c>
      <c r="ACO73" s="3" t="s">
        <v>1643</v>
      </c>
      <c r="ACP73" s="3" t="s">
        <v>1643</v>
      </c>
      <c r="ACQ73" s="3" t="s">
        <v>1643</v>
      </c>
      <c r="ACR73" s="3" t="s">
        <v>1643</v>
      </c>
      <c r="ACS73" s="3" t="s">
        <v>1643</v>
      </c>
      <c r="ACT73" s="3" t="s">
        <v>1643</v>
      </c>
      <c r="ACU73" s="20" t="s">
        <v>1643</v>
      </c>
      <c r="ACV73" s="13" t="s">
        <v>1643</v>
      </c>
      <c r="ACW73" s="3" t="s">
        <v>1643</v>
      </c>
      <c r="ACX73" s="3" t="s">
        <v>1643</v>
      </c>
      <c r="ACY73" s="3" t="s">
        <v>1643</v>
      </c>
      <c r="ACZ73" s="3" t="s">
        <v>1643</v>
      </c>
      <c r="ADA73" s="5" t="s">
        <v>1643</v>
      </c>
      <c r="ADB73" s="13" t="s">
        <v>1643</v>
      </c>
      <c r="ADC73" s="8" t="s">
        <v>1643</v>
      </c>
      <c r="ADD73" s="3" t="s">
        <v>1643</v>
      </c>
      <c r="ADE73" s="3" t="s">
        <v>1643</v>
      </c>
      <c r="ADF73" s="5" t="s">
        <v>1643</v>
      </c>
      <c r="ADG73" s="13" t="s">
        <v>1643</v>
      </c>
      <c r="ADH73" s="8" t="s">
        <v>1643</v>
      </c>
      <c r="ADI73" s="3" t="s">
        <v>1643</v>
      </c>
      <c r="ADJ73" s="3" t="s">
        <v>1643</v>
      </c>
      <c r="ADK73" s="5" t="s">
        <v>1643</v>
      </c>
      <c r="ADL73" s="13" t="s">
        <v>1643</v>
      </c>
      <c r="ADM73" s="8" t="s">
        <v>1643</v>
      </c>
      <c r="ADN73" s="3" t="s">
        <v>1643</v>
      </c>
      <c r="ADO73" s="3" t="s">
        <v>1643</v>
      </c>
      <c r="ADP73" s="5" t="s">
        <v>1643</v>
      </c>
      <c r="ADQ73" s="13" t="s">
        <v>1643</v>
      </c>
      <c r="ADR73" s="3" t="s">
        <v>1643</v>
      </c>
      <c r="ADS73" s="3" t="s">
        <v>1643</v>
      </c>
      <c r="ADT73" s="3" t="s">
        <v>1643</v>
      </c>
      <c r="ADU73" s="3" t="s">
        <v>1643</v>
      </c>
      <c r="ADV73" s="3" t="s">
        <v>1643</v>
      </c>
      <c r="ADW73" s="3" t="s">
        <v>1643</v>
      </c>
      <c r="ADX73" s="3" t="s">
        <v>1643</v>
      </c>
      <c r="ADY73" s="5" t="s">
        <v>1643</v>
      </c>
      <c r="ADZ73" s="13" t="s">
        <v>1643</v>
      </c>
      <c r="AEA73" s="3" t="s">
        <v>1643</v>
      </c>
      <c r="AEB73" s="3" t="s">
        <v>1643</v>
      </c>
      <c r="AEC73" s="3" t="s">
        <v>1643</v>
      </c>
      <c r="AED73" s="3" t="s">
        <v>1643</v>
      </c>
      <c r="AEE73" s="3" t="s">
        <v>1643</v>
      </c>
      <c r="AEF73" s="5" t="s">
        <v>1643</v>
      </c>
      <c r="AEG73" s="13" t="s">
        <v>1643</v>
      </c>
      <c r="AEH73" s="3" t="s">
        <v>1643</v>
      </c>
      <c r="AEI73" s="3" t="s">
        <v>1643</v>
      </c>
      <c r="AEJ73" s="3" t="s">
        <v>1643</v>
      </c>
      <c r="AEK73" s="5" t="s">
        <v>1643</v>
      </c>
      <c r="AEL73" s="18" t="s">
        <v>1643</v>
      </c>
    </row>
    <row r="74" spans="1:818" ht="87" x14ac:dyDescent="0.35">
      <c r="A74" s="1">
        <v>45683.847141203703</v>
      </c>
      <c r="B74" s="2">
        <v>45683.855868055558</v>
      </c>
      <c r="C74" s="4">
        <v>100</v>
      </c>
      <c r="D74" s="4">
        <v>753</v>
      </c>
      <c r="E74" s="3" t="s">
        <v>1677</v>
      </c>
      <c r="F74" s="2">
        <v>45690.855925370372</v>
      </c>
      <c r="G74" s="3" t="s">
        <v>1811</v>
      </c>
      <c r="H74" s="4">
        <v>1</v>
      </c>
      <c r="I74" s="3" t="s">
        <v>1642</v>
      </c>
      <c r="J74" s="3" t="s">
        <v>1642</v>
      </c>
      <c r="K74" s="3" t="s">
        <v>1642</v>
      </c>
      <c r="L74" s="3" t="s">
        <v>1642</v>
      </c>
      <c r="M74" s="3" t="s">
        <v>1642</v>
      </c>
      <c r="N74" s="3" t="s">
        <v>1642</v>
      </c>
      <c r="O74" s="3" t="s">
        <v>110</v>
      </c>
      <c r="P74" s="3" t="s">
        <v>1643</v>
      </c>
      <c r="Q74" s="3" t="s">
        <v>1643</v>
      </c>
      <c r="R74" s="20" t="s">
        <v>110</v>
      </c>
      <c r="S74" s="127">
        <v>2</v>
      </c>
      <c r="T74" s="124"/>
      <c r="U74" s="3"/>
      <c r="V74" s="3" t="s">
        <v>20</v>
      </c>
      <c r="W74" s="3" t="s">
        <v>111</v>
      </c>
      <c r="X74" s="3" t="s">
        <v>41</v>
      </c>
      <c r="Y74" s="3" t="s">
        <v>106</v>
      </c>
      <c r="Z74" s="3" t="s">
        <v>14</v>
      </c>
      <c r="AA74" s="405">
        <v>89</v>
      </c>
      <c r="AB74" s="3" t="s">
        <v>25</v>
      </c>
      <c r="AC74" s="3" t="s">
        <v>110</v>
      </c>
      <c r="AD74" s="3" t="s">
        <v>1643</v>
      </c>
      <c r="AE74" s="13" t="s">
        <v>1643</v>
      </c>
      <c r="AF74" s="20" t="s">
        <v>1643</v>
      </c>
      <c r="AG74" s="18" t="s">
        <v>1643</v>
      </c>
      <c r="AH74" s="13"/>
      <c r="AI74" s="31"/>
      <c r="AJ74" s="13" t="s">
        <v>1643</v>
      </c>
      <c r="AK74" s="3" t="s">
        <v>1643</v>
      </c>
      <c r="AL74" s="3" t="s">
        <v>1643</v>
      </c>
      <c r="AM74" s="3" t="s">
        <v>1643</v>
      </c>
      <c r="AN74" s="3" t="s">
        <v>1643</v>
      </c>
      <c r="AO74" s="3" t="s">
        <v>1643</v>
      </c>
      <c r="AP74" s="3" t="s">
        <v>1643</v>
      </c>
      <c r="AQ74" s="3" t="s">
        <v>1643</v>
      </c>
      <c r="AR74" s="3" t="s">
        <v>1643</v>
      </c>
      <c r="AS74" s="3" t="s">
        <v>1643</v>
      </c>
      <c r="AT74" s="3" t="s">
        <v>1643</v>
      </c>
      <c r="AU74" s="3" t="s">
        <v>1643</v>
      </c>
      <c r="AV74" s="3" t="s">
        <v>1643</v>
      </c>
      <c r="AW74" s="3" t="s">
        <v>1643</v>
      </c>
      <c r="AX74" s="3" t="s">
        <v>1643</v>
      </c>
      <c r="AY74" s="3" t="s">
        <v>1643</v>
      </c>
      <c r="AZ74" s="3" t="s">
        <v>1643</v>
      </c>
      <c r="BA74" s="3" t="s">
        <v>1643</v>
      </c>
      <c r="BB74" s="3" t="s">
        <v>1643</v>
      </c>
      <c r="BC74" s="3" t="s">
        <v>1643</v>
      </c>
      <c r="BD74" s="3" t="s">
        <v>1643</v>
      </c>
      <c r="BE74" s="3" t="s">
        <v>1643</v>
      </c>
      <c r="BF74" s="3" t="s">
        <v>1643</v>
      </c>
      <c r="BG74" s="3" t="s">
        <v>1643</v>
      </c>
      <c r="BH74" s="3" t="s">
        <v>1643</v>
      </c>
      <c r="BI74" s="3" t="s">
        <v>1643</v>
      </c>
      <c r="BJ74" s="3" t="s">
        <v>1643</v>
      </c>
      <c r="BK74" s="3" t="s">
        <v>1643</v>
      </c>
      <c r="BL74" s="3" t="s">
        <v>1643</v>
      </c>
      <c r="BM74" s="3" t="s">
        <v>1643</v>
      </c>
      <c r="BN74" s="3" t="s">
        <v>1643</v>
      </c>
      <c r="BO74" s="3" t="s">
        <v>1643</v>
      </c>
      <c r="BP74" s="3" t="s">
        <v>1643</v>
      </c>
      <c r="BQ74" s="3" t="s">
        <v>1643</v>
      </c>
      <c r="BR74" s="3" t="s">
        <v>1643</v>
      </c>
      <c r="BS74" s="3" t="s">
        <v>1643</v>
      </c>
      <c r="BT74" s="3" t="s">
        <v>1643</v>
      </c>
      <c r="BU74" s="3" t="s">
        <v>1643</v>
      </c>
      <c r="BV74" s="3" t="s">
        <v>1643</v>
      </c>
      <c r="BW74" s="3" t="s">
        <v>1643</v>
      </c>
      <c r="BX74" s="3" t="s">
        <v>1643</v>
      </c>
      <c r="BY74" s="3" t="s">
        <v>1643</v>
      </c>
      <c r="BZ74" s="20" t="s">
        <v>1643</v>
      </c>
      <c r="CA74" s="8" t="s">
        <v>128</v>
      </c>
      <c r="CB74" s="3" t="s">
        <v>130</v>
      </c>
      <c r="CC74" s="3" t="s">
        <v>131</v>
      </c>
      <c r="CD74" s="3" t="s">
        <v>131</v>
      </c>
      <c r="CE74" s="3" t="s">
        <v>132</v>
      </c>
      <c r="CF74" s="3" t="s">
        <v>132</v>
      </c>
      <c r="CG74" s="3" t="s">
        <v>132</v>
      </c>
      <c r="CH74" s="3" t="s">
        <v>132</v>
      </c>
      <c r="CI74" s="3" t="s">
        <v>129</v>
      </c>
      <c r="CJ74" s="3" t="s">
        <v>129</v>
      </c>
      <c r="CK74" s="3" t="s">
        <v>132</v>
      </c>
      <c r="CL74" s="3" t="s">
        <v>131</v>
      </c>
      <c r="CM74" s="3" t="s">
        <v>132</v>
      </c>
      <c r="CN74" s="3" t="s">
        <v>132</v>
      </c>
      <c r="CO74" s="3" t="s">
        <v>132</v>
      </c>
      <c r="CP74" s="5" t="s">
        <v>1643</v>
      </c>
      <c r="CQ74" s="13" t="s">
        <v>196</v>
      </c>
      <c r="CR74" s="3" t="s">
        <v>198</v>
      </c>
      <c r="CS74" s="3" t="s">
        <v>1643</v>
      </c>
      <c r="CT74" s="3" t="s">
        <v>1643</v>
      </c>
      <c r="CU74" s="3" t="s">
        <v>203</v>
      </c>
      <c r="CV74" s="3" t="s">
        <v>1643</v>
      </c>
      <c r="CW74" s="3" t="s">
        <v>1643</v>
      </c>
      <c r="CX74" s="5" t="s">
        <v>1814</v>
      </c>
      <c r="CY74" s="13" t="s">
        <v>231</v>
      </c>
      <c r="CZ74" s="3" t="s">
        <v>232</v>
      </c>
      <c r="DA74" s="3" t="s">
        <v>233</v>
      </c>
      <c r="DB74" s="3" t="s">
        <v>234</v>
      </c>
      <c r="DC74" s="3" t="s">
        <v>235</v>
      </c>
      <c r="DD74" s="3" t="s">
        <v>1643</v>
      </c>
      <c r="DE74" s="3" t="s">
        <v>1643</v>
      </c>
      <c r="DF74" s="5" t="s">
        <v>1643</v>
      </c>
      <c r="DG74" s="13" t="s">
        <v>131</v>
      </c>
      <c r="DH74" s="3" t="s">
        <v>131</v>
      </c>
      <c r="DI74" s="3" t="s">
        <v>131</v>
      </c>
      <c r="DJ74" s="5" t="s">
        <v>245</v>
      </c>
      <c r="DK74" s="13" t="s">
        <v>132</v>
      </c>
      <c r="DL74" s="3" t="s">
        <v>132</v>
      </c>
      <c r="DM74" s="3" t="s">
        <v>132</v>
      </c>
      <c r="DN74" s="5" t="s">
        <v>130</v>
      </c>
      <c r="DO74" s="13" t="s">
        <v>1665</v>
      </c>
      <c r="DP74" s="5" t="s">
        <v>131</v>
      </c>
      <c r="DQ74" s="13" t="s">
        <v>1665</v>
      </c>
      <c r="DR74" s="3" t="s">
        <v>132</v>
      </c>
      <c r="DS74" s="3" t="s">
        <v>1665</v>
      </c>
      <c r="DT74" s="5" t="s">
        <v>132</v>
      </c>
      <c r="DU74" s="13" t="s">
        <v>131</v>
      </c>
      <c r="DV74" s="3" t="s">
        <v>131</v>
      </c>
      <c r="DW74" s="3" t="s">
        <v>132</v>
      </c>
      <c r="DX74" s="3" t="s">
        <v>132</v>
      </c>
      <c r="DY74" s="5" t="s">
        <v>131</v>
      </c>
      <c r="DZ74" s="13" t="s">
        <v>132</v>
      </c>
      <c r="EA74" s="3" t="s">
        <v>132</v>
      </c>
      <c r="EB74" s="3" t="s">
        <v>132</v>
      </c>
      <c r="EC74" s="3" t="s">
        <v>132</v>
      </c>
      <c r="ED74" s="3" t="s">
        <v>132</v>
      </c>
      <c r="EE74" s="3" t="s">
        <v>132</v>
      </c>
      <c r="EF74" s="5" t="s">
        <v>132</v>
      </c>
      <c r="EG74" s="13" t="s">
        <v>131</v>
      </c>
      <c r="EH74" s="3" t="s">
        <v>132</v>
      </c>
      <c r="EI74" s="3" t="s">
        <v>132</v>
      </c>
      <c r="EJ74" s="3" t="s">
        <v>132</v>
      </c>
      <c r="EK74" s="3" t="s">
        <v>131</v>
      </c>
      <c r="EL74" s="20" t="s">
        <v>131</v>
      </c>
      <c r="EM74" s="13" t="s">
        <v>132</v>
      </c>
      <c r="EN74" s="3" t="s">
        <v>132</v>
      </c>
      <c r="EO74" s="3" t="s">
        <v>132</v>
      </c>
      <c r="EP74" s="3" t="s">
        <v>132</v>
      </c>
      <c r="EQ74" s="3" t="s">
        <v>132</v>
      </c>
      <c r="ER74" s="3" t="s">
        <v>132</v>
      </c>
      <c r="ES74" s="3" t="s">
        <v>132</v>
      </c>
      <c r="ET74" s="3" t="s">
        <v>132</v>
      </c>
      <c r="EU74" s="3" t="s">
        <v>132</v>
      </c>
      <c r="EV74" s="3" t="s">
        <v>132</v>
      </c>
      <c r="EW74" s="3" t="s">
        <v>132</v>
      </c>
      <c r="EX74" s="3" t="s">
        <v>132</v>
      </c>
      <c r="EY74" s="3" t="s">
        <v>132</v>
      </c>
      <c r="EZ74" s="5" t="s">
        <v>132</v>
      </c>
      <c r="FA74" s="8" t="s">
        <v>131</v>
      </c>
      <c r="FB74" s="3" t="s">
        <v>131</v>
      </c>
      <c r="FC74" s="3" t="s">
        <v>131</v>
      </c>
      <c r="FD74" s="3" t="s">
        <v>132</v>
      </c>
      <c r="FE74" s="3" t="s">
        <v>132</v>
      </c>
      <c r="FF74" s="3" t="s">
        <v>132</v>
      </c>
      <c r="FG74" s="3" t="s">
        <v>132</v>
      </c>
      <c r="FH74" s="3" t="s">
        <v>131</v>
      </c>
      <c r="FI74" s="5" t="s">
        <v>131</v>
      </c>
      <c r="FJ74" s="8" t="s">
        <v>131</v>
      </c>
      <c r="FK74" s="3" t="s">
        <v>129</v>
      </c>
      <c r="FL74" s="3" t="s">
        <v>129</v>
      </c>
      <c r="FM74" s="5" t="s">
        <v>132</v>
      </c>
      <c r="FN74" s="8" t="s">
        <v>129</v>
      </c>
      <c r="FO74" s="3" t="s">
        <v>129</v>
      </c>
      <c r="FP74" s="3" t="s">
        <v>131</v>
      </c>
      <c r="FQ74" s="5" t="s">
        <v>245</v>
      </c>
      <c r="FR74" s="16" t="s">
        <v>1643</v>
      </c>
      <c r="FS74" s="13" t="s">
        <v>353</v>
      </c>
      <c r="FT74" s="3" t="s">
        <v>354</v>
      </c>
      <c r="FU74" s="3" t="s">
        <v>355</v>
      </c>
      <c r="FV74" s="3" t="s">
        <v>356</v>
      </c>
      <c r="FW74" s="20" t="s">
        <v>357</v>
      </c>
      <c r="FX74" s="13" t="s">
        <v>110</v>
      </c>
      <c r="FY74" s="3" t="s">
        <v>110</v>
      </c>
      <c r="FZ74" s="3" t="s">
        <v>110</v>
      </c>
      <c r="GA74" s="3" t="s">
        <v>1814</v>
      </c>
      <c r="GB74" s="3" t="s">
        <v>111</v>
      </c>
      <c r="GC74" s="3" t="s">
        <v>110</v>
      </c>
      <c r="GD74" s="3" t="s">
        <v>110</v>
      </c>
      <c r="GE74" s="3" t="s">
        <v>110</v>
      </c>
      <c r="GF74" s="3" t="s">
        <v>110</v>
      </c>
      <c r="GG74" s="3" t="s">
        <v>1643</v>
      </c>
      <c r="GH74" s="20" t="s">
        <v>1643</v>
      </c>
      <c r="GI74" s="18" t="s">
        <v>476</v>
      </c>
      <c r="GJ74" s="8" t="s">
        <v>1643</v>
      </c>
      <c r="GK74" s="3" t="s">
        <v>1643</v>
      </c>
      <c r="GL74" s="3" t="s">
        <v>1643</v>
      </c>
      <c r="GM74" s="3" t="s">
        <v>1643</v>
      </c>
      <c r="GN74" s="3" t="s">
        <v>1643</v>
      </c>
      <c r="GO74" s="3" t="s">
        <v>495</v>
      </c>
      <c r="GP74" s="3" t="s">
        <v>496</v>
      </c>
      <c r="GQ74" s="3" t="s">
        <v>497</v>
      </c>
      <c r="GR74" s="3" t="s">
        <v>498</v>
      </c>
      <c r="GS74" s="20" t="s">
        <v>1643</v>
      </c>
      <c r="GT74" s="13" t="s">
        <v>1643</v>
      </c>
      <c r="GU74" s="3" t="s">
        <v>1643</v>
      </c>
      <c r="GV74" s="3" t="s">
        <v>1643</v>
      </c>
      <c r="GW74" s="3" t="s">
        <v>1643</v>
      </c>
      <c r="GX74" s="3" t="s">
        <v>1643</v>
      </c>
      <c r="GY74" s="3" t="s">
        <v>1643</v>
      </c>
      <c r="GZ74" s="3" t="s">
        <v>1643</v>
      </c>
      <c r="HA74" s="3" t="s">
        <v>1643</v>
      </c>
      <c r="HB74" s="3" t="s">
        <v>1643</v>
      </c>
      <c r="HC74" s="3" t="s">
        <v>1643</v>
      </c>
      <c r="HD74" s="3" t="s">
        <v>1643</v>
      </c>
      <c r="HE74" s="3" t="s">
        <v>1643</v>
      </c>
      <c r="HF74" s="3" t="s">
        <v>1643</v>
      </c>
      <c r="HG74" s="3" t="s">
        <v>1643</v>
      </c>
      <c r="HH74" s="3" t="s">
        <v>1643</v>
      </c>
      <c r="HI74" s="5" t="s">
        <v>1643</v>
      </c>
      <c r="HJ74" s="13" t="s">
        <v>1643</v>
      </c>
      <c r="HK74" s="3" t="s">
        <v>1643</v>
      </c>
      <c r="HL74" s="3" t="s">
        <v>1643</v>
      </c>
      <c r="HM74" s="3" t="s">
        <v>1643</v>
      </c>
      <c r="HN74" s="3" t="s">
        <v>1643</v>
      </c>
      <c r="HO74" s="3" t="s">
        <v>1643</v>
      </c>
      <c r="HP74" s="3" t="s">
        <v>1643</v>
      </c>
      <c r="HQ74" s="5" t="s">
        <v>1643</v>
      </c>
      <c r="HR74" s="13" t="s">
        <v>1643</v>
      </c>
      <c r="HS74" s="3" t="s">
        <v>1643</v>
      </c>
      <c r="HT74" s="3" t="s">
        <v>1643</v>
      </c>
      <c r="HU74" s="3" t="s">
        <v>1643</v>
      </c>
      <c r="HV74" s="3" t="s">
        <v>1643</v>
      </c>
      <c r="HW74" s="3" t="s">
        <v>1643</v>
      </c>
      <c r="HX74" s="3" t="s">
        <v>1643</v>
      </c>
      <c r="HY74" s="3" t="s">
        <v>1643</v>
      </c>
      <c r="HZ74" s="3" t="s">
        <v>1643</v>
      </c>
      <c r="IA74" s="3" t="s">
        <v>1643</v>
      </c>
      <c r="IB74" s="5" t="s">
        <v>1643</v>
      </c>
      <c r="IC74" s="13" t="s">
        <v>1643</v>
      </c>
      <c r="ID74" s="3" t="s">
        <v>1643</v>
      </c>
      <c r="IE74" s="3" t="s">
        <v>1643</v>
      </c>
      <c r="IF74" s="3" t="s">
        <v>1643</v>
      </c>
      <c r="IG74" s="3" t="s">
        <v>1643</v>
      </c>
      <c r="IH74" s="3" t="s">
        <v>1643</v>
      </c>
      <c r="II74" s="3" t="s">
        <v>1643</v>
      </c>
      <c r="IJ74" s="3" t="s">
        <v>1643</v>
      </c>
      <c r="IK74" s="3" t="s">
        <v>1643</v>
      </c>
      <c r="IL74" s="3" t="s">
        <v>1643</v>
      </c>
      <c r="IM74" s="3" t="s">
        <v>1643</v>
      </c>
      <c r="IN74" s="3" t="s">
        <v>1643</v>
      </c>
      <c r="IO74" s="3" t="s">
        <v>1643</v>
      </c>
      <c r="IP74" s="3" t="s">
        <v>1643</v>
      </c>
      <c r="IQ74" s="3" t="s">
        <v>1643</v>
      </c>
      <c r="IR74" s="3" t="s">
        <v>1643</v>
      </c>
      <c r="IS74" s="3" t="s">
        <v>1643</v>
      </c>
      <c r="IT74" s="3" t="s">
        <v>1643</v>
      </c>
      <c r="IU74" s="3" t="s">
        <v>1643</v>
      </c>
      <c r="IV74" s="3" t="s">
        <v>1643</v>
      </c>
      <c r="IW74" s="3" t="s">
        <v>1643</v>
      </c>
      <c r="IX74" s="3" t="s">
        <v>1643</v>
      </c>
      <c r="IY74" s="3" t="s">
        <v>1643</v>
      </c>
      <c r="IZ74" s="3" t="s">
        <v>1643</v>
      </c>
      <c r="JA74" s="3" t="s">
        <v>1643</v>
      </c>
      <c r="JB74" s="3" t="s">
        <v>1643</v>
      </c>
      <c r="JC74" s="3" t="s">
        <v>1643</v>
      </c>
      <c r="JD74" s="3" t="s">
        <v>1643</v>
      </c>
      <c r="JE74" s="3" t="s">
        <v>1643</v>
      </c>
      <c r="JF74" s="3" t="s">
        <v>1643</v>
      </c>
      <c r="JG74" s="3" t="s">
        <v>1643</v>
      </c>
      <c r="JH74" s="3" t="s">
        <v>1643</v>
      </c>
      <c r="JI74" s="3" t="s">
        <v>1643</v>
      </c>
      <c r="JJ74" s="3" t="s">
        <v>1643</v>
      </c>
      <c r="JK74" s="3" t="s">
        <v>1643</v>
      </c>
      <c r="JL74" s="3" t="s">
        <v>1643</v>
      </c>
      <c r="JM74" s="3" t="s">
        <v>1643</v>
      </c>
      <c r="JN74" s="3" t="s">
        <v>1643</v>
      </c>
      <c r="JO74" s="3" t="s">
        <v>1643</v>
      </c>
      <c r="JP74" s="3" t="s">
        <v>1643</v>
      </c>
      <c r="JQ74" s="3" t="s">
        <v>1643</v>
      </c>
      <c r="JR74" s="3" t="s">
        <v>1643</v>
      </c>
      <c r="JS74" s="3" t="s">
        <v>1643</v>
      </c>
      <c r="JT74" s="3" t="s">
        <v>1643</v>
      </c>
      <c r="JU74" s="3" t="s">
        <v>1643</v>
      </c>
      <c r="JV74" s="3" t="s">
        <v>1643</v>
      </c>
      <c r="JW74" s="3" t="s">
        <v>1643</v>
      </c>
      <c r="JX74" s="3" t="s">
        <v>1643</v>
      </c>
      <c r="JY74" s="3" t="s">
        <v>1643</v>
      </c>
      <c r="JZ74" s="3" t="s">
        <v>1643</v>
      </c>
      <c r="KA74" s="3" t="s">
        <v>1643</v>
      </c>
      <c r="KB74" s="3" t="s">
        <v>1643</v>
      </c>
      <c r="KC74" s="3" t="s">
        <v>1643</v>
      </c>
      <c r="KD74" s="3" t="s">
        <v>1643</v>
      </c>
      <c r="KE74" s="3" t="s">
        <v>1643</v>
      </c>
      <c r="KF74" s="3" t="s">
        <v>1643</v>
      </c>
      <c r="KG74" s="3" t="s">
        <v>1643</v>
      </c>
      <c r="KH74" s="3" t="s">
        <v>1643</v>
      </c>
      <c r="KI74" s="3" t="s">
        <v>1643</v>
      </c>
      <c r="KJ74" s="3" t="s">
        <v>1643</v>
      </c>
      <c r="KK74" s="3" t="s">
        <v>1643</v>
      </c>
      <c r="KL74" s="3" t="s">
        <v>1643</v>
      </c>
      <c r="KM74" s="3" t="s">
        <v>1643</v>
      </c>
      <c r="KN74" s="3" t="s">
        <v>1643</v>
      </c>
      <c r="KO74" s="5" t="s">
        <v>1643</v>
      </c>
      <c r="KP74" s="8" t="s">
        <v>1643</v>
      </c>
      <c r="KQ74" s="3" t="s">
        <v>1643</v>
      </c>
      <c r="KR74" s="3" t="s">
        <v>1643</v>
      </c>
      <c r="KS74" s="3" t="s">
        <v>1643</v>
      </c>
      <c r="KT74" s="3" t="s">
        <v>1643</v>
      </c>
      <c r="KU74" s="3" t="s">
        <v>1643</v>
      </c>
      <c r="KV74" s="20" t="s">
        <v>1643</v>
      </c>
      <c r="KW74" s="13" t="s">
        <v>1643</v>
      </c>
      <c r="KX74" s="3" t="s">
        <v>1643</v>
      </c>
      <c r="KY74" s="3" t="s">
        <v>1643</v>
      </c>
      <c r="KZ74" s="3" t="s">
        <v>1643</v>
      </c>
      <c r="LA74" s="3" t="s">
        <v>1643</v>
      </c>
      <c r="LB74" s="3" t="s">
        <v>1643</v>
      </c>
      <c r="LC74" s="3" t="s">
        <v>1643</v>
      </c>
      <c r="LD74" s="3" t="s">
        <v>1643</v>
      </c>
      <c r="LE74" s="3" t="s">
        <v>1643</v>
      </c>
      <c r="LF74" s="3" t="s">
        <v>1643</v>
      </c>
      <c r="LG74" s="3" t="s">
        <v>1643</v>
      </c>
      <c r="LH74" s="3" t="s">
        <v>1643</v>
      </c>
      <c r="LI74" s="3" t="s">
        <v>1643</v>
      </c>
      <c r="LJ74" s="3" t="s">
        <v>1643</v>
      </c>
      <c r="LK74" s="3" t="s">
        <v>1643</v>
      </c>
      <c r="LL74" s="3" t="s">
        <v>1643</v>
      </c>
      <c r="LM74" s="3" t="s">
        <v>1643</v>
      </c>
      <c r="LN74" s="3" t="s">
        <v>1643</v>
      </c>
      <c r="LO74" s="3" t="s">
        <v>1643</v>
      </c>
      <c r="LP74" s="3" t="s">
        <v>1643</v>
      </c>
      <c r="LQ74" s="3" t="s">
        <v>1643</v>
      </c>
      <c r="LR74" s="3" t="s">
        <v>1643</v>
      </c>
      <c r="LS74" s="3" t="s">
        <v>1643</v>
      </c>
      <c r="LT74" s="3" t="s">
        <v>1643</v>
      </c>
      <c r="LU74" s="3" t="s">
        <v>1643</v>
      </c>
      <c r="LV74" s="3" t="s">
        <v>1643</v>
      </c>
      <c r="LW74" s="3" t="s">
        <v>1643</v>
      </c>
      <c r="LX74" s="3" t="s">
        <v>1643</v>
      </c>
      <c r="LY74" s="3" t="s">
        <v>1643</v>
      </c>
      <c r="LZ74" s="3" t="s">
        <v>1643</v>
      </c>
      <c r="MA74" s="3" t="s">
        <v>1643</v>
      </c>
      <c r="MB74" s="3" t="s">
        <v>1643</v>
      </c>
      <c r="MC74" s="3" t="s">
        <v>1643</v>
      </c>
      <c r="MD74" s="3" t="s">
        <v>1643</v>
      </c>
      <c r="ME74" s="3" t="s">
        <v>1643</v>
      </c>
      <c r="MF74" s="20" t="s">
        <v>1643</v>
      </c>
      <c r="MG74" s="13"/>
      <c r="MH74" s="3"/>
      <c r="MI74" s="5"/>
      <c r="MJ74" s="18" t="s">
        <v>1643</v>
      </c>
      <c r="MK74" s="13" t="s">
        <v>1643</v>
      </c>
      <c r="ML74" s="3" t="s">
        <v>1643</v>
      </c>
      <c r="MM74" s="3" t="s">
        <v>1643</v>
      </c>
      <c r="MN74" s="3" t="s">
        <v>1643</v>
      </c>
      <c r="MO74" s="3" t="s">
        <v>1643</v>
      </c>
      <c r="MP74" s="3" t="s">
        <v>1643</v>
      </c>
      <c r="MQ74" s="3" t="s">
        <v>1643</v>
      </c>
      <c r="MR74" s="3" t="s">
        <v>1643</v>
      </c>
      <c r="MS74" s="3" t="s">
        <v>1643</v>
      </c>
      <c r="MT74" s="5" t="s">
        <v>1643</v>
      </c>
      <c r="MU74" s="8" t="s">
        <v>1643</v>
      </c>
      <c r="MV74" s="3" t="s">
        <v>1643</v>
      </c>
      <c r="MW74" s="3" t="s">
        <v>1643</v>
      </c>
      <c r="MX74" s="3" t="s">
        <v>1643</v>
      </c>
      <c r="MY74" s="20" t="s">
        <v>1643</v>
      </c>
      <c r="MZ74" s="13" t="s">
        <v>1643</v>
      </c>
      <c r="NA74" s="5" t="s">
        <v>1643</v>
      </c>
      <c r="NB74" s="13" t="s">
        <v>1643</v>
      </c>
      <c r="NC74" s="5" t="s">
        <v>1643</v>
      </c>
      <c r="ND74" s="13" t="s">
        <v>1643</v>
      </c>
      <c r="NE74" s="3" t="s">
        <v>1643</v>
      </c>
      <c r="NF74" s="3" t="s">
        <v>1643</v>
      </c>
      <c r="NG74" s="3" t="s">
        <v>1643</v>
      </c>
      <c r="NH74" s="3" t="s">
        <v>1643</v>
      </c>
      <c r="NI74" s="5" t="s">
        <v>1643</v>
      </c>
      <c r="NJ74" s="13" t="s">
        <v>1643</v>
      </c>
      <c r="NK74" s="3"/>
      <c r="NL74" s="3" t="s">
        <v>1643</v>
      </c>
      <c r="NM74" s="3" t="s">
        <v>1643</v>
      </c>
      <c r="NN74" s="3" t="s">
        <v>1643</v>
      </c>
      <c r="NO74" s="3" t="s">
        <v>1643</v>
      </c>
      <c r="NP74" s="3" t="s">
        <v>1643</v>
      </c>
      <c r="NQ74" s="5" t="s">
        <v>1643</v>
      </c>
      <c r="NR74" s="8" t="s">
        <v>1643</v>
      </c>
      <c r="NS74" s="8" t="s">
        <v>1643</v>
      </c>
      <c r="NT74" s="3" t="s">
        <v>1643</v>
      </c>
      <c r="NU74" s="3" t="s">
        <v>1643</v>
      </c>
      <c r="NV74" s="3" t="s">
        <v>1643</v>
      </c>
      <c r="NW74" s="3" t="s">
        <v>1643</v>
      </c>
      <c r="NX74" s="5" t="s">
        <v>1643</v>
      </c>
      <c r="NY74" s="13" t="s">
        <v>1643</v>
      </c>
      <c r="NZ74" s="8" t="s">
        <v>1643</v>
      </c>
      <c r="OA74" s="3" t="s">
        <v>1643</v>
      </c>
      <c r="OB74" s="3" t="s">
        <v>1643</v>
      </c>
      <c r="OC74" s="3" t="s">
        <v>1643</v>
      </c>
      <c r="OD74" s="3" t="s">
        <v>1643</v>
      </c>
      <c r="OE74" s="5" t="s">
        <v>1643</v>
      </c>
      <c r="OF74" s="13" t="s">
        <v>1643</v>
      </c>
      <c r="OG74" s="8" t="s">
        <v>1643</v>
      </c>
      <c r="OH74" s="3" t="s">
        <v>1643</v>
      </c>
      <c r="OI74" s="3" t="s">
        <v>1643</v>
      </c>
      <c r="OJ74" s="3" t="s">
        <v>1643</v>
      </c>
      <c r="OK74" s="3" t="s">
        <v>1643</v>
      </c>
      <c r="OL74" s="20" t="s">
        <v>1643</v>
      </c>
      <c r="OM74" s="13" t="s">
        <v>1643</v>
      </c>
      <c r="ON74" s="3" t="s">
        <v>1643</v>
      </c>
      <c r="OO74" s="3" t="s">
        <v>1643</v>
      </c>
      <c r="OP74" s="3" t="s">
        <v>1643</v>
      </c>
      <c r="OQ74" s="3" t="s">
        <v>1643</v>
      </c>
      <c r="OR74" s="3" t="s">
        <v>1643</v>
      </c>
      <c r="OS74" s="3" t="s">
        <v>1643</v>
      </c>
      <c r="OT74" s="3" t="s">
        <v>1643</v>
      </c>
      <c r="OU74" s="20" t="s">
        <v>1643</v>
      </c>
      <c r="OV74" s="13" t="s">
        <v>1643</v>
      </c>
      <c r="OW74" s="3"/>
      <c r="OX74" s="3" t="s">
        <v>1643</v>
      </c>
      <c r="OY74" s="3" t="s">
        <v>1643</v>
      </c>
      <c r="OZ74" s="3" t="s">
        <v>1643</v>
      </c>
      <c r="PA74" s="5" t="s">
        <v>1643</v>
      </c>
      <c r="PB74" s="8" t="s">
        <v>1643</v>
      </c>
      <c r="PC74" s="8" t="s">
        <v>1643</v>
      </c>
      <c r="PD74" s="3" t="s">
        <v>1643</v>
      </c>
      <c r="PE74" s="3" t="s">
        <v>1643</v>
      </c>
      <c r="PF74" s="5" t="s">
        <v>1643</v>
      </c>
      <c r="PG74" s="13" t="s">
        <v>1643</v>
      </c>
      <c r="PH74" s="3" t="s">
        <v>1643</v>
      </c>
      <c r="PI74" s="3" t="s">
        <v>1643</v>
      </c>
      <c r="PJ74" s="3" t="s">
        <v>1643</v>
      </c>
      <c r="PK74" s="3" t="s">
        <v>1643</v>
      </c>
      <c r="PL74" s="3" t="s">
        <v>1643</v>
      </c>
      <c r="PM74" s="3" t="s">
        <v>1643</v>
      </c>
      <c r="PN74" s="3" t="s">
        <v>1643</v>
      </c>
      <c r="PO74" s="20" t="s">
        <v>1643</v>
      </c>
      <c r="PP74" s="13" t="s">
        <v>1643</v>
      </c>
      <c r="PQ74" s="3" t="s">
        <v>1643</v>
      </c>
      <c r="PR74" s="3" t="s">
        <v>1643</v>
      </c>
      <c r="PS74" s="3" t="s">
        <v>1643</v>
      </c>
      <c r="PT74" s="3" t="s">
        <v>1643</v>
      </c>
      <c r="PU74" s="5" t="s">
        <v>1643</v>
      </c>
      <c r="PV74" s="13" t="s">
        <v>1643</v>
      </c>
      <c r="PW74" s="3" t="s">
        <v>1643</v>
      </c>
      <c r="PX74" s="3" t="s">
        <v>1643</v>
      </c>
      <c r="PY74" s="3" t="s">
        <v>1643</v>
      </c>
      <c r="PZ74" s="5" t="s">
        <v>1643</v>
      </c>
      <c r="QA74" s="13" t="s">
        <v>1643</v>
      </c>
      <c r="QB74" s="3" t="s">
        <v>1643</v>
      </c>
      <c r="QC74" s="3" t="s">
        <v>1643</v>
      </c>
      <c r="QD74" s="3" t="s">
        <v>1643</v>
      </c>
      <c r="QE74" s="3" t="s">
        <v>1643</v>
      </c>
      <c r="QF74" s="3" t="s">
        <v>1643</v>
      </c>
      <c r="QG74" s="3" t="s">
        <v>1643</v>
      </c>
      <c r="QH74" s="3" t="s">
        <v>1643</v>
      </c>
      <c r="QI74" s="5" t="s">
        <v>1643</v>
      </c>
      <c r="QJ74" s="13" t="s">
        <v>1643</v>
      </c>
      <c r="QK74" s="3" t="s">
        <v>1643</v>
      </c>
      <c r="QL74" s="3" t="s">
        <v>1643</v>
      </c>
      <c r="QM74" s="3" t="s">
        <v>1643</v>
      </c>
      <c r="QN74" s="3" t="s">
        <v>1643</v>
      </c>
      <c r="QO74" s="3" t="s">
        <v>1643</v>
      </c>
      <c r="QP74" s="20" t="s">
        <v>1643</v>
      </c>
      <c r="QQ74" s="13" t="s">
        <v>1643</v>
      </c>
      <c r="QR74" s="3" t="s">
        <v>1643</v>
      </c>
      <c r="QS74" s="3" t="s">
        <v>1643</v>
      </c>
      <c r="QT74" s="3" t="s">
        <v>1643</v>
      </c>
      <c r="QU74" s="20" t="s">
        <v>1643</v>
      </c>
      <c r="QV74" s="16" t="s">
        <v>1643</v>
      </c>
      <c r="QW74" s="13" t="s">
        <v>1643</v>
      </c>
      <c r="QX74" s="3" t="s">
        <v>1643</v>
      </c>
      <c r="QY74" s="3" t="s">
        <v>1643</v>
      </c>
      <c r="QZ74" s="3" t="s">
        <v>1643</v>
      </c>
      <c r="RA74" s="3" t="s">
        <v>1643</v>
      </c>
      <c r="RB74" s="3" t="s">
        <v>1643</v>
      </c>
      <c r="RC74" s="3" t="s">
        <v>1643</v>
      </c>
      <c r="RD74" s="3" t="s">
        <v>1643</v>
      </c>
      <c r="RE74" s="3" t="s">
        <v>1643</v>
      </c>
      <c r="RF74" s="3" t="s">
        <v>1643</v>
      </c>
      <c r="RG74" s="3" t="s">
        <v>1643</v>
      </c>
      <c r="RH74" s="3" t="s">
        <v>1643</v>
      </c>
      <c r="RI74" s="3" t="s">
        <v>1643</v>
      </c>
      <c r="RJ74" s="3" t="s">
        <v>1643</v>
      </c>
      <c r="RK74" s="3" t="s">
        <v>1643</v>
      </c>
      <c r="RL74" s="3" t="s">
        <v>1643</v>
      </c>
      <c r="RM74" s="3" t="s">
        <v>1643</v>
      </c>
      <c r="RN74" s="3" t="s">
        <v>1643</v>
      </c>
      <c r="RO74" s="3" t="s">
        <v>1643</v>
      </c>
      <c r="RP74" s="3" t="s">
        <v>1643</v>
      </c>
      <c r="RQ74" s="3" t="s">
        <v>1643</v>
      </c>
      <c r="RR74" s="3" t="s">
        <v>1643</v>
      </c>
      <c r="RS74" s="3" t="s">
        <v>1643</v>
      </c>
      <c r="RT74" s="3" t="s">
        <v>1643</v>
      </c>
      <c r="RU74" s="3" t="s">
        <v>1643</v>
      </c>
      <c r="RV74" s="3" t="s">
        <v>1643</v>
      </c>
      <c r="RW74" s="3" t="s">
        <v>1643</v>
      </c>
      <c r="RX74" s="3" t="s">
        <v>1643</v>
      </c>
      <c r="RY74" s="3" t="s">
        <v>1643</v>
      </c>
      <c r="RZ74" s="3" t="s">
        <v>1643</v>
      </c>
      <c r="SA74" s="3" t="s">
        <v>1643</v>
      </c>
      <c r="SB74" s="3" t="s">
        <v>1643</v>
      </c>
      <c r="SC74" s="3" t="s">
        <v>1643</v>
      </c>
      <c r="SD74" s="3" t="s">
        <v>1643</v>
      </c>
      <c r="SE74" s="3" t="s">
        <v>1643</v>
      </c>
      <c r="SF74" s="3" t="s">
        <v>1643</v>
      </c>
      <c r="SG74" s="3" t="s">
        <v>1643</v>
      </c>
      <c r="SH74" s="3" t="s">
        <v>1643</v>
      </c>
      <c r="SI74" s="3" t="s">
        <v>1643</v>
      </c>
      <c r="SJ74" s="3" t="s">
        <v>1643</v>
      </c>
      <c r="SK74" s="3" t="s">
        <v>1643</v>
      </c>
      <c r="SL74" s="3" t="s">
        <v>1643</v>
      </c>
      <c r="SM74" s="3" t="s">
        <v>1643</v>
      </c>
      <c r="SN74" s="3" t="s">
        <v>1643</v>
      </c>
      <c r="SO74" s="3" t="s">
        <v>1643</v>
      </c>
      <c r="SP74" s="20" t="s">
        <v>1643</v>
      </c>
      <c r="SQ74" s="13" t="s">
        <v>1643</v>
      </c>
      <c r="SR74" s="3" t="s">
        <v>1643</v>
      </c>
      <c r="SS74" s="3" t="s">
        <v>1643</v>
      </c>
      <c r="ST74" s="3" t="s">
        <v>1643</v>
      </c>
      <c r="SU74" s="3" t="s">
        <v>1643</v>
      </c>
      <c r="SV74" s="3" t="s">
        <v>1643</v>
      </c>
      <c r="SW74" s="3" t="s">
        <v>1643</v>
      </c>
      <c r="SX74" s="20" t="s">
        <v>1643</v>
      </c>
      <c r="SY74" s="13" t="s">
        <v>1643</v>
      </c>
      <c r="SZ74" s="3" t="s">
        <v>1643</v>
      </c>
      <c r="TA74" s="3" t="s">
        <v>1643</v>
      </c>
      <c r="TB74" s="3" t="s">
        <v>1643</v>
      </c>
      <c r="TC74" s="3" t="s">
        <v>1643</v>
      </c>
      <c r="TD74" s="3" t="s">
        <v>1643</v>
      </c>
      <c r="TE74" s="20" t="s">
        <v>1643</v>
      </c>
      <c r="TF74" s="13" t="s">
        <v>1643</v>
      </c>
      <c r="TG74" s="3" t="s">
        <v>1643</v>
      </c>
      <c r="TH74" s="3" t="s">
        <v>1643</v>
      </c>
      <c r="TI74" s="3" t="s">
        <v>1643</v>
      </c>
      <c r="TJ74" s="3" t="s">
        <v>1643</v>
      </c>
      <c r="TK74" s="3" t="s">
        <v>1643</v>
      </c>
      <c r="TL74" s="3" t="s">
        <v>1643</v>
      </c>
      <c r="TM74" s="3" t="s">
        <v>1643</v>
      </c>
      <c r="TN74" s="3" t="s">
        <v>1643</v>
      </c>
      <c r="TO74" s="3" t="s">
        <v>1643</v>
      </c>
      <c r="TP74" s="3" t="s">
        <v>1643</v>
      </c>
      <c r="TQ74" s="20" t="s">
        <v>1643</v>
      </c>
      <c r="TR74" s="13" t="s">
        <v>110</v>
      </c>
      <c r="TS74" s="3" t="s">
        <v>1643</v>
      </c>
      <c r="TT74" s="5" t="s">
        <v>111</v>
      </c>
      <c r="TU74" s="13" t="s">
        <v>1643</v>
      </c>
      <c r="TV74" s="3" t="s">
        <v>1643</v>
      </c>
      <c r="TW74" s="3" t="s">
        <v>1643</v>
      </c>
      <c r="TX74" s="3" t="s">
        <v>1643</v>
      </c>
      <c r="TY74" s="3" t="s">
        <v>1643</v>
      </c>
      <c r="TZ74" s="3" t="s">
        <v>1643</v>
      </c>
      <c r="UA74" s="3" t="s">
        <v>1643</v>
      </c>
      <c r="UB74" s="3" t="s">
        <v>1643</v>
      </c>
      <c r="UC74" s="3" t="s">
        <v>1643</v>
      </c>
      <c r="UD74" s="3" t="s">
        <v>1643</v>
      </c>
      <c r="UE74" s="3" t="s">
        <v>1643</v>
      </c>
      <c r="UF74" s="3" t="s">
        <v>1643</v>
      </c>
      <c r="UG74" s="3" t="s">
        <v>1643</v>
      </c>
      <c r="UH74" s="3" t="s">
        <v>1643</v>
      </c>
      <c r="UI74" s="3" t="s">
        <v>1643</v>
      </c>
      <c r="UJ74" s="5" t="s">
        <v>1643</v>
      </c>
      <c r="UK74" s="13" t="s">
        <v>1643</v>
      </c>
      <c r="UL74" s="3" t="s">
        <v>1643</v>
      </c>
      <c r="UM74" s="3" t="s">
        <v>1643</v>
      </c>
      <c r="UN74" s="3" t="s">
        <v>1643</v>
      </c>
      <c r="UO74" s="3" t="s">
        <v>1643</v>
      </c>
      <c r="UP74" s="3" t="s">
        <v>1643</v>
      </c>
      <c r="UQ74" s="3" t="s">
        <v>1643</v>
      </c>
      <c r="UR74" s="5" t="s">
        <v>1643</v>
      </c>
      <c r="US74" s="13" t="s">
        <v>1643</v>
      </c>
      <c r="UT74" s="3" t="s">
        <v>1643</v>
      </c>
      <c r="UU74" s="3" t="s">
        <v>1643</v>
      </c>
      <c r="UV74" s="3" t="s">
        <v>1643</v>
      </c>
      <c r="UW74" s="3" t="s">
        <v>1643</v>
      </c>
      <c r="UX74" s="3" t="s">
        <v>1643</v>
      </c>
      <c r="UY74" s="3" t="s">
        <v>1643</v>
      </c>
      <c r="UZ74" s="5" t="s">
        <v>1643</v>
      </c>
      <c r="VA74" s="13" t="s">
        <v>1643</v>
      </c>
      <c r="VB74" s="3" t="s">
        <v>1643</v>
      </c>
      <c r="VC74" s="3" t="s">
        <v>1643</v>
      </c>
      <c r="VD74" s="3" t="s">
        <v>1643</v>
      </c>
      <c r="VE74" s="3" t="s">
        <v>1643</v>
      </c>
      <c r="VF74" s="3" t="s">
        <v>1643</v>
      </c>
      <c r="VG74" s="3" t="s">
        <v>1643</v>
      </c>
      <c r="VH74" s="3" t="s">
        <v>1643</v>
      </c>
      <c r="VI74" s="3" t="s">
        <v>1643</v>
      </c>
      <c r="VJ74" s="3" t="s">
        <v>1643</v>
      </c>
      <c r="VK74" s="3" t="s">
        <v>1643</v>
      </c>
      <c r="VL74" s="3" t="s">
        <v>1643</v>
      </c>
      <c r="VM74" s="3" t="s">
        <v>1643</v>
      </c>
      <c r="VN74" s="3" t="s">
        <v>1643</v>
      </c>
      <c r="VO74" s="3" t="s">
        <v>1643</v>
      </c>
      <c r="VP74" s="3" t="s">
        <v>1643</v>
      </c>
      <c r="VQ74" s="3" t="s">
        <v>1643</v>
      </c>
      <c r="VR74" s="3" t="s">
        <v>1643</v>
      </c>
      <c r="VS74" s="3" t="s">
        <v>1643</v>
      </c>
      <c r="VT74" s="3" t="s">
        <v>1643</v>
      </c>
      <c r="VU74" s="3" t="s">
        <v>1643</v>
      </c>
      <c r="VV74" s="3" t="s">
        <v>1643</v>
      </c>
      <c r="VW74" s="3" t="s">
        <v>1643</v>
      </c>
      <c r="VX74" s="3" t="s">
        <v>1643</v>
      </c>
      <c r="VY74" s="3" t="s">
        <v>1643</v>
      </c>
      <c r="VZ74" s="3" t="s">
        <v>1643</v>
      </c>
      <c r="WA74" s="3" t="s">
        <v>1643</v>
      </c>
      <c r="WB74" s="3" t="s">
        <v>1643</v>
      </c>
      <c r="WC74" s="3" t="s">
        <v>1643</v>
      </c>
      <c r="WD74" s="3" t="s">
        <v>1643</v>
      </c>
      <c r="WE74" s="3" t="s">
        <v>1643</v>
      </c>
      <c r="WF74" s="3" t="s">
        <v>1643</v>
      </c>
      <c r="WG74" s="3" t="s">
        <v>1643</v>
      </c>
      <c r="WH74" s="3" t="s">
        <v>1643</v>
      </c>
      <c r="WI74" s="3" t="s">
        <v>1643</v>
      </c>
      <c r="WJ74" s="3" t="s">
        <v>1643</v>
      </c>
      <c r="WK74" s="3" t="s">
        <v>1643</v>
      </c>
      <c r="WL74" s="3" t="s">
        <v>1643</v>
      </c>
      <c r="WM74" s="3" t="s">
        <v>1643</v>
      </c>
      <c r="WN74" s="3" t="s">
        <v>1643</v>
      </c>
      <c r="WO74" s="3" t="s">
        <v>1643</v>
      </c>
      <c r="WP74" s="3" t="s">
        <v>1643</v>
      </c>
      <c r="WQ74" s="3" t="s">
        <v>1643</v>
      </c>
      <c r="WR74" s="3" t="s">
        <v>1643</v>
      </c>
      <c r="WS74" s="3" t="s">
        <v>1643</v>
      </c>
      <c r="WT74" s="3" t="s">
        <v>1643</v>
      </c>
      <c r="WU74" s="3" t="s">
        <v>1643</v>
      </c>
      <c r="WV74" s="3" t="s">
        <v>1643</v>
      </c>
      <c r="WW74" s="3" t="s">
        <v>1643</v>
      </c>
      <c r="WX74" s="3" t="s">
        <v>1643</v>
      </c>
      <c r="WY74" s="3" t="s">
        <v>1643</v>
      </c>
      <c r="WZ74" s="3" t="s">
        <v>1643</v>
      </c>
      <c r="XA74" s="3" t="s">
        <v>1643</v>
      </c>
      <c r="XB74" s="3" t="s">
        <v>1643</v>
      </c>
      <c r="XC74" s="3" t="s">
        <v>1643</v>
      </c>
      <c r="XD74" s="3" t="s">
        <v>1643</v>
      </c>
      <c r="XE74" s="3" t="s">
        <v>1643</v>
      </c>
      <c r="XF74" s="3" t="s">
        <v>1643</v>
      </c>
      <c r="XG74" s="3" t="s">
        <v>1643</v>
      </c>
      <c r="XH74" s="3" t="s">
        <v>1643</v>
      </c>
      <c r="XI74" s="3" t="s">
        <v>1643</v>
      </c>
      <c r="XJ74" s="3" t="s">
        <v>1643</v>
      </c>
      <c r="XK74" s="3" t="s">
        <v>1643</v>
      </c>
      <c r="XL74" s="3" t="s">
        <v>1643</v>
      </c>
      <c r="XM74" s="5" t="s">
        <v>1643</v>
      </c>
      <c r="XN74" s="13" t="s">
        <v>1643</v>
      </c>
      <c r="XO74" s="3" t="s">
        <v>1643</v>
      </c>
      <c r="XP74" s="3" t="s">
        <v>1643</v>
      </c>
      <c r="XQ74" s="3" t="s">
        <v>1643</v>
      </c>
      <c r="XR74" s="3" t="s">
        <v>1643</v>
      </c>
      <c r="XS74" s="3" t="s">
        <v>1643</v>
      </c>
      <c r="XT74" s="5" t="s">
        <v>1643</v>
      </c>
      <c r="XU74" s="13" t="s">
        <v>1643</v>
      </c>
      <c r="XV74" s="3" t="s">
        <v>1643</v>
      </c>
      <c r="XW74" s="3" t="s">
        <v>1643</v>
      </c>
      <c r="XX74" s="3" t="s">
        <v>1643</v>
      </c>
      <c r="XY74" s="3" t="s">
        <v>1643</v>
      </c>
      <c r="XZ74" s="3" t="s">
        <v>1643</v>
      </c>
      <c r="YA74" s="3" t="s">
        <v>1643</v>
      </c>
      <c r="YB74" s="3" t="s">
        <v>1643</v>
      </c>
      <c r="YC74" s="3" t="s">
        <v>1643</v>
      </c>
      <c r="YD74" s="3" t="s">
        <v>1643</v>
      </c>
      <c r="YE74" s="3" t="s">
        <v>1643</v>
      </c>
      <c r="YF74" s="3" t="s">
        <v>1643</v>
      </c>
      <c r="YG74" s="3" t="s">
        <v>1643</v>
      </c>
      <c r="YH74" s="3" t="s">
        <v>1643</v>
      </c>
      <c r="YI74" s="3" t="s">
        <v>1643</v>
      </c>
      <c r="YJ74" s="3" t="s">
        <v>1643</v>
      </c>
      <c r="YK74" s="3" t="s">
        <v>1643</v>
      </c>
      <c r="YL74" s="3" t="s">
        <v>1643</v>
      </c>
      <c r="YM74" s="3" t="s">
        <v>1643</v>
      </c>
      <c r="YN74" s="3" t="s">
        <v>1643</v>
      </c>
      <c r="YO74" s="3" t="s">
        <v>1643</v>
      </c>
      <c r="YP74" s="3" t="s">
        <v>1643</v>
      </c>
      <c r="YQ74" s="3" t="s">
        <v>1643</v>
      </c>
      <c r="YR74" s="3" t="s">
        <v>1643</v>
      </c>
      <c r="YS74" s="3" t="s">
        <v>1643</v>
      </c>
      <c r="YT74" s="3" t="s">
        <v>1643</v>
      </c>
      <c r="YU74" s="3" t="s">
        <v>1643</v>
      </c>
      <c r="YV74" s="3" t="s">
        <v>1643</v>
      </c>
      <c r="YW74" s="3" t="s">
        <v>1643</v>
      </c>
      <c r="YX74" s="3" t="s">
        <v>1643</v>
      </c>
      <c r="YY74" s="3" t="s">
        <v>1643</v>
      </c>
      <c r="YZ74" s="3" t="s">
        <v>1643</v>
      </c>
      <c r="ZA74" s="3" t="s">
        <v>1643</v>
      </c>
      <c r="ZB74" s="3" t="s">
        <v>1643</v>
      </c>
      <c r="ZC74" s="3" t="s">
        <v>1643</v>
      </c>
      <c r="ZD74" s="5" t="s">
        <v>1643</v>
      </c>
      <c r="ZE74" s="13"/>
      <c r="ZF74" s="3"/>
      <c r="ZG74" s="5"/>
      <c r="ZH74" s="18" t="s">
        <v>1643</v>
      </c>
      <c r="ZI74" s="13" t="s">
        <v>1643</v>
      </c>
      <c r="ZJ74" s="3" t="s">
        <v>1643</v>
      </c>
      <c r="ZK74" s="3" t="s">
        <v>1643</v>
      </c>
      <c r="ZL74" s="3" t="s">
        <v>1643</v>
      </c>
      <c r="ZM74" s="3" t="s">
        <v>1643</v>
      </c>
      <c r="ZN74" s="3" t="s">
        <v>1643</v>
      </c>
      <c r="ZO74" s="3" t="s">
        <v>1643</v>
      </c>
      <c r="ZP74" s="3" t="s">
        <v>1643</v>
      </c>
      <c r="ZQ74" s="3" t="s">
        <v>1643</v>
      </c>
      <c r="ZR74" s="5" t="s">
        <v>1643</v>
      </c>
      <c r="ZS74" s="13" t="s">
        <v>110</v>
      </c>
      <c r="ZT74" s="3" t="s">
        <v>110</v>
      </c>
      <c r="ZU74" s="3" t="s">
        <v>110</v>
      </c>
      <c r="ZV74" s="3" t="s">
        <v>110</v>
      </c>
      <c r="ZW74" s="3" t="s">
        <v>111</v>
      </c>
      <c r="ZX74" s="3" t="s">
        <v>1643</v>
      </c>
      <c r="ZY74" s="3" t="s">
        <v>1643</v>
      </c>
      <c r="ZZ74" s="3" t="s">
        <v>1643</v>
      </c>
      <c r="AAA74" s="5" t="s">
        <v>1643</v>
      </c>
      <c r="AAB74" s="13" t="s">
        <v>111</v>
      </c>
      <c r="AAC74" s="5" t="s">
        <v>1643</v>
      </c>
      <c r="AAD74" s="13" t="s">
        <v>520</v>
      </c>
      <c r="AAE74" s="3" t="s">
        <v>110</v>
      </c>
      <c r="AAF74" s="3" t="s">
        <v>110</v>
      </c>
      <c r="AAG74" s="3" t="s">
        <v>110</v>
      </c>
      <c r="AAH74" s="3" t="s">
        <v>110</v>
      </c>
      <c r="AAI74" s="3" t="s">
        <v>110</v>
      </c>
      <c r="AAJ74" s="5" t="s">
        <v>110</v>
      </c>
      <c r="AAK74" s="13" t="s">
        <v>111</v>
      </c>
      <c r="AAL74" s="13" t="s">
        <v>1643</v>
      </c>
      <c r="AAM74" s="3" t="s">
        <v>1643</v>
      </c>
      <c r="AAN74" s="3" t="s">
        <v>1643</v>
      </c>
      <c r="AAO74" s="3" t="s">
        <v>1643</v>
      </c>
      <c r="AAP74" s="3" t="s">
        <v>1643</v>
      </c>
      <c r="AAQ74" s="20"/>
      <c r="AAR74" s="5" t="s">
        <v>1643</v>
      </c>
      <c r="AAS74" s="13" t="s">
        <v>1643</v>
      </c>
      <c r="AAT74" s="3" t="s">
        <v>1643</v>
      </c>
      <c r="AAU74" s="3" t="s">
        <v>1643</v>
      </c>
      <c r="AAV74" s="3" t="s">
        <v>1643</v>
      </c>
      <c r="AAW74" s="3" t="s">
        <v>1643</v>
      </c>
      <c r="AAX74" s="3" t="s">
        <v>1643</v>
      </c>
      <c r="AAY74" s="5" t="s">
        <v>1643</v>
      </c>
      <c r="AAZ74" s="13" t="s">
        <v>1643</v>
      </c>
      <c r="ABA74" s="3" t="s">
        <v>1643</v>
      </c>
      <c r="ABB74" s="3" t="s">
        <v>1643</v>
      </c>
      <c r="ABC74" s="3" t="s">
        <v>1643</v>
      </c>
      <c r="ABD74" s="3" t="s">
        <v>1643</v>
      </c>
      <c r="ABE74" s="3" t="s">
        <v>1643</v>
      </c>
      <c r="ABF74" s="5" t="s">
        <v>1643</v>
      </c>
      <c r="ABG74" s="13" t="s">
        <v>1643</v>
      </c>
      <c r="ABH74" s="3" t="s">
        <v>1643</v>
      </c>
      <c r="ABI74" s="3" t="s">
        <v>1643</v>
      </c>
      <c r="ABJ74" s="3" t="s">
        <v>1643</v>
      </c>
      <c r="ABK74" s="3" t="s">
        <v>1643</v>
      </c>
      <c r="ABL74" s="3" t="s">
        <v>1643</v>
      </c>
      <c r="ABM74" s="5" t="s">
        <v>1643</v>
      </c>
      <c r="ABN74" s="13" t="s">
        <v>1643</v>
      </c>
      <c r="ABO74" s="3" t="s">
        <v>1643</v>
      </c>
      <c r="ABP74" s="3" t="s">
        <v>1643</v>
      </c>
      <c r="ABQ74" s="3" t="s">
        <v>1643</v>
      </c>
      <c r="ABR74" s="3" t="s">
        <v>1643</v>
      </c>
      <c r="ABS74" s="3" t="s">
        <v>1643</v>
      </c>
      <c r="ABT74" s="3" t="s">
        <v>1643</v>
      </c>
      <c r="ABU74" s="3" t="s">
        <v>1643</v>
      </c>
      <c r="ABV74" s="5" t="s">
        <v>1643</v>
      </c>
      <c r="ABW74" s="13" t="s">
        <v>110</v>
      </c>
      <c r="ABX74" s="3" t="s">
        <v>546</v>
      </c>
      <c r="ABY74" s="3" t="s">
        <v>1643</v>
      </c>
      <c r="ABZ74" s="3" t="s">
        <v>1643</v>
      </c>
      <c r="ACA74" s="3" t="s">
        <v>1643</v>
      </c>
      <c r="ACB74" s="5" t="s">
        <v>545</v>
      </c>
      <c r="ACC74" s="13" t="s">
        <v>1643</v>
      </c>
      <c r="ACD74" s="3" t="s">
        <v>1643</v>
      </c>
      <c r="ACE74" s="3" t="s">
        <v>1643</v>
      </c>
      <c r="ACF74" s="3" t="s">
        <v>1643</v>
      </c>
      <c r="ACG74" s="5"/>
      <c r="ACH74" s="13" t="s">
        <v>1643</v>
      </c>
      <c r="ACI74" s="3" t="s">
        <v>1643</v>
      </c>
      <c r="ACJ74" s="3" t="s">
        <v>1643</v>
      </c>
      <c r="ACK74" s="3" t="s">
        <v>1643</v>
      </c>
      <c r="ACL74" s="5" t="s">
        <v>1643</v>
      </c>
      <c r="ACM74" s="13" t="s">
        <v>1643</v>
      </c>
      <c r="ACN74" s="3" t="s">
        <v>1643</v>
      </c>
      <c r="ACO74" s="3" t="s">
        <v>1643</v>
      </c>
      <c r="ACP74" s="3" t="s">
        <v>144</v>
      </c>
      <c r="ACQ74" s="3" t="s">
        <v>156</v>
      </c>
      <c r="ACR74" s="3" t="s">
        <v>558</v>
      </c>
      <c r="ACS74" s="3" t="s">
        <v>567</v>
      </c>
      <c r="ACT74" s="3" t="s">
        <v>1643</v>
      </c>
      <c r="ACU74" s="20" t="s">
        <v>1643</v>
      </c>
      <c r="ACV74" s="13" t="s">
        <v>111</v>
      </c>
      <c r="ACW74" s="3" t="s">
        <v>1643</v>
      </c>
      <c r="ACX74" s="3" t="s">
        <v>1643</v>
      </c>
      <c r="ACY74" s="3" t="s">
        <v>1643</v>
      </c>
      <c r="ACZ74" s="3" t="s">
        <v>1643</v>
      </c>
      <c r="ADA74" s="5" t="s">
        <v>1643</v>
      </c>
      <c r="ADB74" s="13" t="s">
        <v>1643</v>
      </c>
      <c r="ADC74" s="8" t="s">
        <v>1643</v>
      </c>
      <c r="ADD74" s="3" t="s">
        <v>1643</v>
      </c>
      <c r="ADE74" s="3" t="s">
        <v>1643</v>
      </c>
      <c r="ADF74" s="5" t="s">
        <v>1643</v>
      </c>
      <c r="ADG74" s="13" t="s">
        <v>1643</v>
      </c>
      <c r="ADH74" s="8" t="s">
        <v>1643</v>
      </c>
      <c r="ADI74" s="3" t="s">
        <v>1643</v>
      </c>
      <c r="ADJ74" s="3" t="s">
        <v>1643</v>
      </c>
      <c r="ADK74" s="5" t="s">
        <v>1643</v>
      </c>
      <c r="ADL74" s="13" t="s">
        <v>1643</v>
      </c>
      <c r="ADM74" s="8" t="s">
        <v>1643</v>
      </c>
      <c r="ADN74" s="3" t="s">
        <v>1643</v>
      </c>
      <c r="ADO74" s="3" t="s">
        <v>1643</v>
      </c>
      <c r="ADP74" s="5" t="s">
        <v>1643</v>
      </c>
      <c r="ADQ74" s="13" t="s">
        <v>1643</v>
      </c>
      <c r="ADR74" s="3" t="s">
        <v>1643</v>
      </c>
      <c r="ADS74" s="3" t="s">
        <v>1643</v>
      </c>
      <c r="ADT74" s="3" t="s">
        <v>1643</v>
      </c>
      <c r="ADU74" s="3" t="s">
        <v>1643</v>
      </c>
      <c r="ADV74" s="3" t="s">
        <v>1643</v>
      </c>
      <c r="ADW74" s="3" t="s">
        <v>1643</v>
      </c>
      <c r="ADX74" s="3" t="s">
        <v>1643</v>
      </c>
      <c r="ADY74" s="5" t="s">
        <v>1643</v>
      </c>
      <c r="ADZ74" s="13" t="s">
        <v>1643</v>
      </c>
      <c r="AEA74" s="3" t="s">
        <v>1643</v>
      </c>
      <c r="AEB74" s="3" t="s">
        <v>1643</v>
      </c>
      <c r="AEC74" s="3" t="s">
        <v>1643</v>
      </c>
      <c r="AED74" s="3" t="s">
        <v>1643</v>
      </c>
      <c r="AEE74" s="3" t="s">
        <v>1643</v>
      </c>
      <c r="AEF74" s="5" t="s">
        <v>1643</v>
      </c>
      <c r="AEG74" s="13" t="s">
        <v>1643</v>
      </c>
      <c r="AEH74" s="3" t="s">
        <v>1643</v>
      </c>
      <c r="AEI74" s="3" t="s">
        <v>1643</v>
      </c>
      <c r="AEJ74" s="3" t="s">
        <v>1643</v>
      </c>
      <c r="AEK74" s="5" t="s">
        <v>1643</v>
      </c>
      <c r="AEL74" s="18" t="s">
        <v>1815</v>
      </c>
    </row>
    <row r="75" spans="1:818" ht="87.5" thickBot="1" x14ac:dyDescent="0.4">
      <c r="A75" s="9">
        <v>45691.57712962963</v>
      </c>
      <c r="B75" s="10">
        <v>45691.586678240739</v>
      </c>
      <c r="C75" s="6">
        <v>21</v>
      </c>
      <c r="D75" s="6">
        <v>824</v>
      </c>
      <c r="E75" s="11" t="s">
        <v>1677</v>
      </c>
      <c r="F75" s="10">
        <v>45691.979816574072</v>
      </c>
      <c r="G75" s="11" t="s">
        <v>1816</v>
      </c>
      <c r="H75" s="6">
        <v>0.89999997615814209</v>
      </c>
      <c r="I75" s="11" t="s">
        <v>1642</v>
      </c>
      <c r="J75" s="11" t="s">
        <v>1642</v>
      </c>
      <c r="K75" s="11" t="s">
        <v>1642</v>
      </c>
      <c r="L75" s="11" t="s">
        <v>1642</v>
      </c>
      <c r="M75" s="11" t="s">
        <v>1642</v>
      </c>
      <c r="N75" s="11" t="s">
        <v>1642</v>
      </c>
      <c r="O75" s="11" t="s">
        <v>111</v>
      </c>
      <c r="P75" s="11" t="s">
        <v>110</v>
      </c>
      <c r="Q75" s="11" t="s">
        <v>15</v>
      </c>
      <c r="R75" s="21" t="s">
        <v>110</v>
      </c>
      <c r="S75" s="128">
        <v>1</v>
      </c>
      <c r="T75" s="125"/>
      <c r="U75" s="11"/>
      <c r="V75" s="11" t="s">
        <v>20</v>
      </c>
      <c r="W75" s="11" t="s">
        <v>111</v>
      </c>
      <c r="X75" s="11" t="s">
        <v>41</v>
      </c>
      <c r="Y75" s="11" t="s">
        <v>83</v>
      </c>
      <c r="Z75" s="11" t="s">
        <v>14</v>
      </c>
      <c r="AA75" s="406">
        <v>410</v>
      </c>
      <c r="AB75" s="11" t="s">
        <v>25</v>
      </c>
      <c r="AC75" s="11" t="s">
        <v>111</v>
      </c>
      <c r="AD75" s="11" t="s">
        <v>111</v>
      </c>
      <c r="AE75" s="14" t="s">
        <v>1643</v>
      </c>
      <c r="AF75" s="21" t="s">
        <v>1643</v>
      </c>
      <c r="AG75" s="19" t="s">
        <v>110</v>
      </c>
      <c r="AH75" s="14" t="s">
        <v>111</v>
      </c>
      <c r="AI75" s="36" t="s">
        <v>111</v>
      </c>
      <c r="AJ75" s="14" t="s">
        <v>131</v>
      </c>
      <c r="AK75" s="11" t="s">
        <v>131</v>
      </c>
      <c r="AL75" s="11" t="s">
        <v>131</v>
      </c>
      <c r="AM75" s="11" t="s">
        <v>131</v>
      </c>
      <c r="AN75" s="411" t="s">
        <v>127</v>
      </c>
      <c r="AO75" s="411" t="s">
        <v>127</v>
      </c>
      <c r="AP75" s="411" t="s">
        <v>127</v>
      </c>
      <c r="AQ75" s="11" t="s">
        <v>130</v>
      </c>
      <c r="AR75" s="11" t="s">
        <v>245</v>
      </c>
      <c r="AS75" s="411" t="s">
        <v>127</v>
      </c>
      <c r="AT75" s="11" t="s">
        <v>129</v>
      </c>
      <c r="AU75" s="11" t="s">
        <v>130</v>
      </c>
      <c r="AV75" s="411" t="s">
        <v>127</v>
      </c>
      <c r="AW75" s="411" t="s">
        <v>127</v>
      </c>
      <c r="AX75" s="11" t="s">
        <v>129</v>
      </c>
      <c r="AY75" s="11" t="s">
        <v>223</v>
      </c>
      <c r="AZ75" s="11" t="s">
        <v>132</v>
      </c>
      <c r="BA75" s="11" t="s">
        <v>129</v>
      </c>
      <c r="BB75" s="11" t="s">
        <v>132</v>
      </c>
      <c r="BC75" s="11" t="s">
        <v>129</v>
      </c>
      <c r="BD75" s="411" t="s">
        <v>127</v>
      </c>
      <c r="BE75" s="411" t="s">
        <v>127</v>
      </c>
      <c r="BF75" s="411" t="s">
        <v>127</v>
      </c>
      <c r="BG75" s="11" t="s">
        <v>131</v>
      </c>
      <c r="BH75" s="11" t="s">
        <v>131</v>
      </c>
      <c r="BI75" s="11" t="s">
        <v>128</v>
      </c>
      <c r="BJ75" s="411" t="s">
        <v>127</v>
      </c>
      <c r="BK75" s="11" t="s">
        <v>129</v>
      </c>
      <c r="BL75" s="11" t="s">
        <v>129</v>
      </c>
      <c r="BM75" s="11" t="s">
        <v>129</v>
      </c>
      <c r="BN75" s="11" t="s">
        <v>131</v>
      </c>
      <c r="BO75" s="11" t="s">
        <v>131</v>
      </c>
      <c r="BP75" s="11" t="s">
        <v>131</v>
      </c>
      <c r="BQ75" s="11" t="s">
        <v>129</v>
      </c>
      <c r="BR75" s="11" t="s">
        <v>129</v>
      </c>
      <c r="BS75" s="411" t="s">
        <v>127</v>
      </c>
      <c r="BT75" s="411" t="s">
        <v>127</v>
      </c>
      <c r="BU75" s="411" t="s">
        <v>127</v>
      </c>
      <c r="BV75" s="411" t="s">
        <v>127</v>
      </c>
      <c r="BW75" s="411" t="s">
        <v>127</v>
      </c>
      <c r="BX75" s="411" t="s">
        <v>127</v>
      </c>
      <c r="BY75" s="411" t="s">
        <v>127</v>
      </c>
      <c r="BZ75" s="21" t="s">
        <v>1643</v>
      </c>
      <c r="CA75" s="15" t="s">
        <v>131</v>
      </c>
      <c r="CB75" s="11" t="s">
        <v>132</v>
      </c>
      <c r="CC75" s="11" t="s">
        <v>131</v>
      </c>
      <c r="CD75" s="11" t="s">
        <v>132</v>
      </c>
      <c r="CE75" s="11" t="s">
        <v>132</v>
      </c>
      <c r="CF75" s="11" t="s">
        <v>132</v>
      </c>
      <c r="CG75" s="11" t="s">
        <v>131</v>
      </c>
      <c r="CH75" s="11" t="s">
        <v>132</v>
      </c>
      <c r="CI75" s="11" t="s">
        <v>131</v>
      </c>
      <c r="CJ75" s="11" t="s">
        <v>132</v>
      </c>
      <c r="CK75" s="11" t="s">
        <v>132</v>
      </c>
      <c r="CL75" s="11" t="s">
        <v>132</v>
      </c>
      <c r="CM75" s="11" t="s">
        <v>132</v>
      </c>
      <c r="CN75" s="11" t="s">
        <v>132</v>
      </c>
      <c r="CO75" s="11" t="s">
        <v>132</v>
      </c>
      <c r="CP75" s="12" t="s">
        <v>1643</v>
      </c>
      <c r="CQ75" s="14" t="s">
        <v>196</v>
      </c>
      <c r="CR75" s="11" t="s">
        <v>198</v>
      </c>
      <c r="CS75" s="11" t="s">
        <v>1643</v>
      </c>
      <c r="CT75" s="11" t="s">
        <v>1643</v>
      </c>
      <c r="CU75" s="11" t="s">
        <v>203</v>
      </c>
      <c r="CV75" s="11" t="s">
        <v>1643</v>
      </c>
      <c r="CW75" s="11" t="s">
        <v>1643</v>
      </c>
      <c r="CX75" s="12" t="s">
        <v>1643</v>
      </c>
      <c r="CY75" s="14" t="s">
        <v>231</v>
      </c>
      <c r="CZ75" s="11" t="s">
        <v>232</v>
      </c>
      <c r="DA75" s="11" t="s">
        <v>233</v>
      </c>
      <c r="DB75" s="11" t="s">
        <v>234</v>
      </c>
      <c r="DC75" s="11" t="s">
        <v>235</v>
      </c>
      <c r="DD75" s="11" t="s">
        <v>1643</v>
      </c>
      <c r="DE75" s="11" t="s">
        <v>1643</v>
      </c>
      <c r="DF75" s="12" t="s">
        <v>1643</v>
      </c>
      <c r="DG75" s="14" t="s">
        <v>128</v>
      </c>
      <c r="DH75" s="11" t="s">
        <v>128</v>
      </c>
      <c r="DI75" s="11" t="s">
        <v>128</v>
      </c>
      <c r="DJ75" s="12" t="s">
        <v>128</v>
      </c>
      <c r="DK75" s="14" t="s">
        <v>131</v>
      </c>
      <c r="DL75" s="11" t="s">
        <v>131</v>
      </c>
      <c r="DM75" s="11" t="s">
        <v>132</v>
      </c>
      <c r="DN75" s="12" t="s">
        <v>132</v>
      </c>
      <c r="DO75" s="14" t="s">
        <v>131</v>
      </c>
      <c r="DP75" s="12" t="s">
        <v>131</v>
      </c>
      <c r="DQ75" s="14" t="s">
        <v>132</v>
      </c>
      <c r="DR75" s="11" t="s">
        <v>132</v>
      </c>
      <c r="DS75" s="11" t="s">
        <v>131</v>
      </c>
      <c r="DT75" s="12" t="s">
        <v>132</v>
      </c>
      <c r="DU75" s="14" t="s">
        <v>131</v>
      </c>
      <c r="DV75" s="11" t="s">
        <v>131</v>
      </c>
      <c r="DW75" s="11" t="s">
        <v>131</v>
      </c>
      <c r="DX75" s="11" t="s">
        <v>131</v>
      </c>
      <c r="DY75" s="12" t="s">
        <v>131</v>
      </c>
      <c r="DZ75" s="14" t="s">
        <v>132</v>
      </c>
      <c r="EA75" s="11" t="s">
        <v>132</v>
      </c>
      <c r="EB75" s="11" t="s">
        <v>132</v>
      </c>
      <c r="EC75" s="11" t="s">
        <v>132</v>
      </c>
      <c r="ED75" s="11" t="s">
        <v>131</v>
      </c>
      <c r="EE75" s="11" t="s">
        <v>131</v>
      </c>
      <c r="EF75" s="12" t="s">
        <v>131</v>
      </c>
      <c r="EG75" s="14" t="s">
        <v>132</v>
      </c>
      <c r="EH75" s="11" t="s">
        <v>132</v>
      </c>
      <c r="EI75" s="11" t="s">
        <v>132</v>
      </c>
      <c r="EJ75" s="11" t="s">
        <v>132</v>
      </c>
      <c r="EK75" s="11" t="s">
        <v>131</v>
      </c>
      <c r="EL75" s="21" t="s">
        <v>131</v>
      </c>
      <c r="EM75" s="14" t="s">
        <v>131</v>
      </c>
      <c r="EN75" s="11" t="s">
        <v>131</v>
      </c>
      <c r="EO75" s="11" t="s">
        <v>131</v>
      </c>
      <c r="EP75" s="11" t="s">
        <v>131</v>
      </c>
      <c r="EQ75" s="11" t="s">
        <v>131</v>
      </c>
      <c r="ER75" s="11" t="s">
        <v>132</v>
      </c>
      <c r="ES75" s="11" t="s">
        <v>132</v>
      </c>
      <c r="ET75" s="11" t="s">
        <v>132</v>
      </c>
      <c r="EU75" s="11" t="s">
        <v>132</v>
      </c>
      <c r="EV75" s="11" t="s">
        <v>132</v>
      </c>
      <c r="EW75" s="11" t="s">
        <v>131</v>
      </c>
      <c r="EX75" s="11" t="s">
        <v>132</v>
      </c>
      <c r="EY75" s="11" t="s">
        <v>131</v>
      </c>
      <c r="EZ75" s="12" t="s">
        <v>131</v>
      </c>
      <c r="FA75" s="15" t="s">
        <v>129</v>
      </c>
      <c r="FB75" s="11" t="s">
        <v>129</v>
      </c>
      <c r="FC75" s="11" t="s">
        <v>131</v>
      </c>
      <c r="FD75" s="11" t="s">
        <v>131</v>
      </c>
      <c r="FE75" s="11" t="s">
        <v>131</v>
      </c>
      <c r="FF75" s="11" t="s">
        <v>131</v>
      </c>
      <c r="FG75" s="11" t="s">
        <v>131</v>
      </c>
      <c r="FH75" s="11" t="s">
        <v>131</v>
      </c>
      <c r="FI75" s="12" t="s">
        <v>131</v>
      </c>
      <c r="FJ75" s="15" t="s">
        <v>131</v>
      </c>
      <c r="FK75" s="11" t="s">
        <v>131</v>
      </c>
      <c r="FL75" s="11" t="s">
        <v>131</v>
      </c>
      <c r="FM75" s="12" t="s">
        <v>131</v>
      </c>
      <c r="FN75" s="15" t="s">
        <v>132</v>
      </c>
      <c r="FO75" s="11" t="s">
        <v>132</v>
      </c>
      <c r="FP75" s="11" t="s">
        <v>132</v>
      </c>
      <c r="FQ75" s="12" t="s">
        <v>132</v>
      </c>
      <c r="FR75" s="17" t="s">
        <v>380</v>
      </c>
      <c r="FS75" s="14" t="s">
        <v>353</v>
      </c>
      <c r="FT75" s="11" t="s">
        <v>354</v>
      </c>
      <c r="FU75" s="11" t="s">
        <v>355</v>
      </c>
      <c r="FV75" s="11" t="s">
        <v>1643</v>
      </c>
      <c r="FW75" s="21" t="s">
        <v>1643</v>
      </c>
      <c r="FX75" s="14" t="s">
        <v>110</v>
      </c>
      <c r="FY75" s="11" t="s">
        <v>110</v>
      </c>
      <c r="FZ75" s="11" t="s">
        <v>110</v>
      </c>
      <c r="GA75" s="11" t="s">
        <v>1643</v>
      </c>
      <c r="GB75" s="11" t="s">
        <v>110</v>
      </c>
      <c r="GC75" s="11" t="s">
        <v>110</v>
      </c>
      <c r="GD75" s="11" t="s">
        <v>110</v>
      </c>
      <c r="GE75" s="11" t="s">
        <v>110</v>
      </c>
      <c r="GF75" s="11" t="s">
        <v>110</v>
      </c>
      <c r="GG75" s="11" t="s">
        <v>110</v>
      </c>
      <c r="GH75" s="21" t="s">
        <v>1643</v>
      </c>
      <c r="GI75" s="19" t="s">
        <v>110</v>
      </c>
      <c r="GJ75" s="15" t="s">
        <v>1643</v>
      </c>
      <c r="GK75" s="11" t="s">
        <v>1643</v>
      </c>
      <c r="GL75" s="11" t="s">
        <v>486</v>
      </c>
      <c r="GM75" s="11" t="s">
        <v>489</v>
      </c>
      <c r="GN75" s="11" t="s">
        <v>492</v>
      </c>
      <c r="GO75" s="11" t="s">
        <v>1643</v>
      </c>
      <c r="GP75" s="11" t="s">
        <v>1643</v>
      </c>
      <c r="GQ75" s="11" t="s">
        <v>1643</v>
      </c>
      <c r="GR75" s="11" t="s">
        <v>1643</v>
      </c>
      <c r="GS75" s="21" t="s">
        <v>1643</v>
      </c>
      <c r="GT75" s="14" t="s">
        <v>1643</v>
      </c>
      <c r="GU75" s="11" t="s">
        <v>1643</v>
      </c>
      <c r="GV75" s="11" t="s">
        <v>1643</v>
      </c>
      <c r="GW75" s="11" t="s">
        <v>1643</v>
      </c>
      <c r="GX75" s="11" t="s">
        <v>1643</v>
      </c>
      <c r="GY75" s="11" t="s">
        <v>1643</v>
      </c>
      <c r="GZ75" s="11" t="s">
        <v>1643</v>
      </c>
      <c r="HA75" s="11" t="s">
        <v>1643</v>
      </c>
      <c r="HB75" s="11" t="s">
        <v>1643</v>
      </c>
      <c r="HC75" s="11" t="s">
        <v>1643</v>
      </c>
      <c r="HD75" s="11" t="s">
        <v>1643</v>
      </c>
      <c r="HE75" s="11" t="s">
        <v>1643</v>
      </c>
      <c r="HF75" s="11" t="s">
        <v>1643</v>
      </c>
      <c r="HG75" s="11" t="s">
        <v>1643</v>
      </c>
      <c r="HH75" s="11" t="s">
        <v>1643</v>
      </c>
      <c r="HI75" s="12" t="s">
        <v>1643</v>
      </c>
      <c r="HJ75" s="14" t="s">
        <v>1643</v>
      </c>
      <c r="HK75" s="11" t="s">
        <v>1643</v>
      </c>
      <c r="HL75" s="11" t="s">
        <v>1643</v>
      </c>
      <c r="HM75" s="11" t="s">
        <v>1643</v>
      </c>
      <c r="HN75" s="11" t="s">
        <v>1643</v>
      </c>
      <c r="HO75" s="11" t="s">
        <v>1643</v>
      </c>
      <c r="HP75" s="11" t="s">
        <v>1643</v>
      </c>
      <c r="HQ75" s="12" t="s">
        <v>1643</v>
      </c>
      <c r="HR75" s="14" t="s">
        <v>1643</v>
      </c>
      <c r="HS75" s="11" t="s">
        <v>1643</v>
      </c>
      <c r="HT75" s="11" t="s">
        <v>1643</v>
      </c>
      <c r="HU75" s="11" t="s">
        <v>1643</v>
      </c>
      <c r="HV75" s="11" t="s">
        <v>1643</v>
      </c>
      <c r="HW75" s="11" t="s">
        <v>1643</v>
      </c>
      <c r="HX75" s="11" t="s">
        <v>1643</v>
      </c>
      <c r="HY75" s="11" t="s">
        <v>1643</v>
      </c>
      <c r="HZ75" s="11" t="s">
        <v>1643</v>
      </c>
      <c r="IA75" s="11" t="s">
        <v>1643</v>
      </c>
      <c r="IB75" s="12" t="s">
        <v>1643</v>
      </c>
      <c r="IC75" s="14" t="s">
        <v>1643</v>
      </c>
      <c r="ID75" s="11" t="s">
        <v>1643</v>
      </c>
      <c r="IE75" s="11" t="s">
        <v>1643</v>
      </c>
      <c r="IF75" s="11" t="s">
        <v>1643</v>
      </c>
      <c r="IG75" s="11" t="s">
        <v>1643</v>
      </c>
      <c r="IH75" s="11" t="s">
        <v>1643</v>
      </c>
      <c r="II75" s="11" t="s">
        <v>1643</v>
      </c>
      <c r="IJ75" s="11" t="s">
        <v>1643</v>
      </c>
      <c r="IK75" s="11" t="s">
        <v>1643</v>
      </c>
      <c r="IL75" s="11" t="s">
        <v>1643</v>
      </c>
      <c r="IM75" s="11" t="s">
        <v>1643</v>
      </c>
      <c r="IN75" s="11" t="s">
        <v>1643</v>
      </c>
      <c r="IO75" s="11" t="s">
        <v>1643</v>
      </c>
      <c r="IP75" s="11" t="s">
        <v>1643</v>
      </c>
      <c r="IQ75" s="11" t="s">
        <v>1643</v>
      </c>
      <c r="IR75" s="11" t="s">
        <v>1643</v>
      </c>
      <c r="IS75" s="11" t="s">
        <v>1643</v>
      </c>
      <c r="IT75" s="11" t="s">
        <v>1643</v>
      </c>
      <c r="IU75" s="11" t="s">
        <v>1643</v>
      </c>
      <c r="IV75" s="11" t="s">
        <v>1643</v>
      </c>
      <c r="IW75" s="11" t="s">
        <v>1643</v>
      </c>
      <c r="IX75" s="11" t="s">
        <v>1643</v>
      </c>
      <c r="IY75" s="11" t="s">
        <v>1643</v>
      </c>
      <c r="IZ75" s="11" t="s">
        <v>1643</v>
      </c>
      <c r="JA75" s="11" t="s">
        <v>1643</v>
      </c>
      <c r="JB75" s="11" t="s">
        <v>1643</v>
      </c>
      <c r="JC75" s="11" t="s">
        <v>1643</v>
      </c>
      <c r="JD75" s="11" t="s">
        <v>1643</v>
      </c>
      <c r="JE75" s="11" t="s">
        <v>1643</v>
      </c>
      <c r="JF75" s="11" t="s">
        <v>1643</v>
      </c>
      <c r="JG75" s="11" t="s">
        <v>1643</v>
      </c>
      <c r="JH75" s="11" t="s">
        <v>1643</v>
      </c>
      <c r="JI75" s="11" t="s">
        <v>1643</v>
      </c>
      <c r="JJ75" s="11" t="s">
        <v>1643</v>
      </c>
      <c r="JK75" s="11" t="s">
        <v>1643</v>
      </c>
      <c r="JL75" s="11" t="s">
        <v>1643</v>
      </c>
      <c r="JM75" s="11" t="s">
        <v>1643</v>
      </c>
      <c r="JN75" s="11" t="s">
        <v>1643</v>
      </c>
      <c r="JO75" s="11" t="s">
        <v>1643</v>
      </c>
      <c r="JP75" s="11" t="s">
        <v>1643</v>
      </c>
      <c r="JQ75" s="11" t="s">
        <v>1643</v>
      </c>
      <c r="JR75" s="11" t="s">
        <v>1643</v>
      </c>
      <c r="JS75" s="11" t="s">
        <v>1643</v>
      </c>
      <c r="JT75" s="11" t="s">
        <v>1643</v>
      </c>
      <c r="JU75" s="11" t="s">
        <v>1643</v>
      </c>
      <c r="JV75" s="11" t="s">
        <v>1643</v>
      </c>
      <c r="JW75" s="11" t="s">
        <v>1643</v>
      </c>
      <c r="JX75" s="11" t="s">
        <v>1643</v>
      </c>
      <c r="JY75" s="11" t="s">
        <v>1643</v>
      </c>
      <c r="JZ75" s="11" t="s">
        <v>1643</v>
      </c>
      <c r="KA75" s="11" t="s">
        <v>1643</v>
      </c>
      <c r="KB75" s="11" t="s">
        <v>1643</v>
      </c>
      <c r="KC75" s="11" t="s">
        <v>1643</v>
      </c>
      <c r="KD75" s="11" t="s">
        <v>1643</v>
      </c>
      <c r="KE75" s="11" t="s">
        <v>1643</v>
      </c>
      <c r="KF75" s="11" t="s">
        <v>1643</v>
      </c>
      <c r="KG75" s="11" t="s">
        <v>1643</v>
      </c>
      <c r="KH75" s="11" t="s">
        <v>1643</v>
      </c>
      <c r="KI75" s="11" t="s">
        <v>1643</v>
      </c>
      <c r="KJ75" s="11" t="s">
        <v>1643</v>
      </c>
      <c r="KK75" s="11" t="s">
        <v>1643</v>
      </c>
      <c r="KL75" s="11" t="s">
        <v>1643</v>
      </c>
      <c r="KM75" s="11" t="s">
        <v>1643</v>
      </c>
      <c r="KN75" s="11" t="s">
        <v>1643</v>
      </c>
      <c r="KO75" s="12" t="s">
        <v>1643</v>
      </c>
      <c r="KP75" s="8" t="s">
        <v>1643</v>
      </c>
      <c r="KQ75" s="3" t="s">
        <v>1643</v>
      </c>
      <c r="KR75" s="3" t="s">
        <v>1643</v>
      </c>
      <c r="KS75" s="3" t="s">
        <v>1643</v>
      </c>
      <c r="KT75" s="3" t="s">
        <v>1643</v>
      </c>
      <c r="KU75" s="3" t="s">
        <v>1643</v>
      </c>
      <c r="KV75" s="20" t="s">
        <v>1643</v>
      </c>
      <c r="KW75" s="14" t="s">
        <v>1643</v>
      </c>
      <c r="KX75" s="11" t="s">
        <v>1643</v>
      </c>
      <c r="KY75" s="11" t="s">
        <v>1643</v>
      </c>
      <c r="KZ75" s="11" t="s">
        <v>1643</v>
      </c>
      <c r="LA75" s="11" t="s">
        <v>1643</v>
      </c>
      <c r="LB75" s="11" t="s">
        <v>1643</v>
      </c>
      <c r="LC75" s="11" t="s">
        <v>1643</v>
      </c>
      <c r="LD75" s="11" t="s">
        <v>1643</v>
      </c>
      <c r="LE75" s="11" t="s">
        <v>1643</v>
      </c>
      <c r="LF75" s="11" t="s">
        <v>1643</v>
      </c>
      <c r="LG75" s="11" t="s">
        <v>1643</v>
      </c>
      <c r="LH75" s="11" t="s">
        <v>1643</v>
      </c>
      <c r="LI75" s="11" t="s">
        <v>1643</v>
      </c>
      <c r="LJ75" s="11" t="s">
        <v>1643</v>
      </c>
      <c r="LK75" s="11" t="s">
        <v>1643</v>
      </c>
      <c r="LL75" s="11" t="s">
        <v>1643</v>
      </c>
      <c r="LM75" s="11" t="s">
        <v>1643</v>
      </c>
      <c r="LN75" s="11" t="s">
        <v>1643</v>
      </c>
      <c r="LO75" s="11" t="s">
        <v>1643</v>
      </c>
      <c r="LP75" s="11" t="s">
        <v>1643</v>
      </c>
      <c r="LQ75" s="11" t="s">
        <v>1643</v>
      </c>
      <c r="LR75" s="11" t="s">
        <v>1643</v>
      </c>
      <c r="LS75" s="11" t="s">
        <v>1643</v>
      </c>
      <c r="LT75" s="11" t="s">
        <v>1643</v>
      </c>
      <c r="LU75" s="11" t="s">
        <v>1643</v>
      </c>
      <c r="LV75" s="11" t="s">
        <v>1643</v>
      </c>
      <c r="LW75" s="11" t="s">
        <v>1643</v>
      </c>
      <c r="LX75" s="11" t="s">
        <v>1643</v>
      </c>
      <c r="LY75" s="11" t="s">
        <v>1643</v>
      </c>
      <c r="LZ75" s="11" t="s">
        <v>1643</v>
      </c>
      <c r="MA75" s="11" t="s">
        <v>1643</v>
      </c>
      <c r="MB75" s="11" t="s">
        <v>1643</v>
      </c>
      <c r="MC75" s="11" t="s">
        <v>1643</v>
      </c>
      <c r="MD75" s="11" t="s">
        <v>1643</v>
      </c>
      <c r="ME75" s="11" t="s">
        <v>1643</v>
      </c>
      <c r="MF75" s="21" t="s">
        <v>1643</v>
      </c>
      <c r="MG75" s="14"/>
      <c r="MH75" s="11"/>
      <c r="MI75" s="12"/>
      <c r="MJ75" s="19" t="s">
        <v>1643</v>
      </c>
      <c r="MK75" s="14" t="s">
        <v>1643</v>
      </c>
      <c r="ML75" s="11" t="s">
        <v>1643</v>
      </c>
      <c r="MM75" s="11" t="s">
        <v>1643</v>
      </c>
      <c r="MN75" s="11" t="s">
        <v>1643</v>
      </c>
      <c r="MO75" s="11" t="s">
        <v>1643</v>
      </c>
      <c r="MP75" s="11" t="s">
        <v>1643</v>
      </c>
      <c r="MQ75" s="11" t="s">
        <v>1643</v>
      </c>
      <c r="MR75" s="11" t="s">
        <v>1643</v>
      </c>
      <c r="MS75" s="11" t="s">
        <v>1643</v>
      </c>
      <c r="MT75" s="12" t="s">
        <v>1643</v>
      </c>
      <c r="MU75" s="8" t="s">
        <v>1643</v>
      </c>
      <c r="MV75" s="3" t="s">
        <v>1643</v>
      </c>
      <c r="MW75" s="3" t="s">
        <v>1643</v>
      </c>
      <c r="MX75" s="3" t="s">
        <v>1643</v>
      </c>
      <c r="MY75" s="20" t="s">
        <v>1643</v>
      </c>
      <c r="MZ75" s="14" t="s">
        <v>1643</v>
      </c>
      <c r="NA75" s="12" t="s">
        <v>1643</v>
      </c>
      <c r="NB75" s="14" t="s">
        <v>1643</v>
      </c>
      <c r="NC75" s="12" t="s">
        <v>1643</v>
      </c>
      <c r="ND75" s="14" t="s">
        <v>1643</v>
      </c>
      <c r="NE75" s="11" t="s">
        <v>1643</v>
      </c>
      <c r="NF75" s="11" t="s">
        <v>1643</v>
      </c>
      <c r="NG75" s="11" t="s">
        <v>1643</v>
      </c>
      <c r="NH75" s="11" t="s">
        <v>1643</v>
      </c>
      <c r="NI75" s="12" t="s">
        <v>1643</v>
      </c>
      <c r="NJ75" s="14" t="s">
        <v>1643</v>
      </c>
      <c r="NK75" s="11"/>
      <c r="NL75" s="11" t="s">
        <v>1643</v>
      </c>
      <c r="NM75" s="11" t="s">
        <v>1643</v>
      </c>
      <c r="NN75" s="11" t="s">
        <v>1643</v>
      </c>
      <c r="NO75" s="11" t="s">
        <v>1643</v>
      </c>
      <c r="NP75" s="11" t="s">
        <v>1643</v>
      </c>
      <c r="NQ75" s="12" t="s">
        <v>1643</v>
      </c>
      <c r="NR75" s="15" t="s">
        <v>1643</v>
      </c>
      <c r="NS75" s="15" t="s">
        <v>1643</v>
      </c>
      <c r="NT75" s="11" t="s">
        <v>1643</v>
      </c>
      <c r="NU75" s="11" t="s">
        <v>1643</v>
      </c>
      <c r="NV75" s="11" t="s">
        <v>1643</v>
      </c>
      <c r="NW75" s="11" t="s">
        <v>1643</v>
      </c>
      <c r="NX75" s="12" t="s">
        <v>1643</v>
      </c>
      <c r="NY75" s="14" t="s">
        <v>1643</v>
      </c>
      <c r="NZ75" s="15" t="s">
        <v>1643</v>
      </c>
      <c r="OA75" s="11" t="s">
        <v>1643</v>
      </c>
      <c r="OB75" s="11" t="s">
        <v>1643</v>
      </c>
      <c r="OC75" s="11" t="s">
        <v>1643</v>
      </c>
      <c r="OD75" s="11" t="s">
        <v>1643</v>
      </c>
      <c r="OE75" s="12" t="s">
        <v>1643</v>
      </c>
      <c r="OF75" s="14" t="s">
        <v>1643</v>
      </c>
      <c r="OG75" s="15" t="s">
        <v>1643</v>
      </c>
      <c r="OH75" s="11" t="s">
        <v>1643</v>
      </c>
      <c r="OI75" s="11" t="s">
        <v>1643</v>
      </c>
      <c r="OJ75" s="11" t="s">
        <v>1643</v>
      </c>
      <c r="OK75" s="11" t="s">
        <v>1643</v>
      </c>
      <c r="OL75" s="21" t="s">
        <v>1643</v>
      </c>
      <c r="OM75" s="14" t="s">
        <v>1643</v>
      </c>
      <c r="ON75" s="11" t="s">
        <v>1643</v>
      </c>
      <c r="OO75" s="11" t="s">
        <v>1643</v>
      </c>
      <c r="OP75" s="11" t="s">
        <v>1643</v>
      </c>
      <c r="OQ75" s="11" t="s">
        <v>1643</v>
      </c>
      <c r="OR75" s="11" t="s">
        <v>1643</v>
      </c>
      <c r="OS75" s="11" t="s">
        <v>1643</v>
      </c>
      <c r="OT75" s="11" t="s">
        <v>1643</v>
      </c>
      <c r="OU75" s="21" t="s">
        <v>1643</v>
      </c>
      <c r="OV75" s="14" t="s">
        <v>1643</v>
      </c>
      <c r="OW75" s="11"/>
      <c r="OX75" s="11" t="s">
        <v>1643</v>
      </c>
      <c r="OY75" s="11" t="s">
        <v>1643</v>
      </c>
      <c r="OZ75" s="11" t="s">
        <v>1643</v>
      </c>
      <c r="PA75" s="12" t="s">
        <v>1643</v>
      </c>
      <c r="PB75" s="15" t="s">
        <v>1643</v>
      </c>
      <c r="PC75" s="15" t="s">
        <v>1643</v>
      </c>
      <c r="PD75" s="11" t="s">
        <v>1643</v>
      </c>
      <c r="PE75" s="11" t="s">
        <v>1643</v>
      </c>
      <c r="PF75" s="12" t="s">
        <v>1643</v>
      </c>
      <c r="PG75" s="14" t="s">
        <v>1643</v>
      </c>
      <c r="PH75" s="11" t="s">
        <v>1643</v>
      </c>
      <c r="PI75" s="11" t="s">
        <v>1643</v>
      </c>
      <c r="PJ75" s="11" t="s">
        <v>1643</v>
      </c>
      <c r="PK75" s="11" t="s">
        <v>1643</v>
      </c>
      <c r="PL75" s="11" t="s">
        <v>1643</v>
      </c>
      <c r="PM75" s="11" t="s">
        <v>1643</v>
      </c>
      <c r="PN75" s="11" t="s">
        <v>1643</v>
      </c>
      <c r="PO75" s="21" t="s">
        <v>1643</v>
      </c>
      <c r="PP75" s="14" t="s">
        <v>1643</v>
      </c>
      <c r="PQ75" s="11" t="s">
        <v>1643</v>
      </c>
      <c r="PR75" s="11" t="s">
        <v>1643</v>
      </c>
      <c r="PS75" s="11" t="s">
        <v>1643</v>
      </c>
      <c r="PT75" s="11" t="s">
        <v>1643</v>
      </c>
      <c r="PU75" s="12" t="s">
        <v>1643</v>
      </c>
      <c r="PV75" s="14" t="s">
        <v>1643</v>
      </c>
      <c r="PW75" s="11" t="s">
        <v>1643</v>
      </c>
      <c r="PX75" s="11" t="s">
        <v>1643</v>
      </c>
      <c r="PY75" s="11" t="s">
        <v>1643</v>
      </c>
      <c r="PZ75" s="12" t="s">
        <v>1643</v>
      </c>
      <c r="QA75" s="14" t="s">
        <v>1643</v>
      </c>
      <c r="QB75" s="11" t="s">
        <v>1643</v>
      </c>
      <c r="QC75" s="11" t="s">
        <v>1643</v>
      </c>
      <c r="QD75" s="11" t="s">
        <v>1643</v>
      </c>
      <c r="QE75" s="11" t="s">
        <v>1643</v>
      </c>
      <c r="QF75" s="11" t="s">
        <v>1643</v>
      </c>
      <c r="QG75" s="11" t="s">
        <v>1643</v>
      </c>
      <c r="QH75" s="11" t="s">
        <v>1643</v>
      </c>
      <c r="QI75" s="12" t="s">
        <v>1643</v>
      </c>
      <c r="QJ75" s="14" t="s">
        <v>1643</v>
      </c>
      <c r="QK75" s="11" t="s">
        <v>1643</v>
      </c>
      <c r="QL75" s="11" t="s">
        <v>1643</v>
      </c>
      <c r="QM75" s="11" t="s">
        <v>1643</v>
      </c>
      <c r="QN75" s="11" t="s">
        <v>1643</v>
      </c>
      <c r="QO75" s="11" t="s">
        <v>1643</v>
      </c>
      <c r="QP75" s="21" t="s">
        <v>1643</v>
      </c>
      <c r="QQ75" s="14" t="s">
        <v>1643</v>
      </c>
      <c r="QR75" s="11" t="s">
        <v>1643</v>
      </c>
      <c r="QS75" s="11" t="s">
        <v>1643</v>
      </c>
      <c r="QT75" s="11" t="s">
        <v>1643</v>
      </c>
      <c r="QU75" s="21" t="s">
        <v>1643</v>
      </c>
      <c r="QV75" s="17" t="s">
        <v>1643</v>
      </c>
      <c r="QW75" s="14" t="s">
        <v>1643</v>
      </c>
      <c r="QX75" s="11" t="s">
        <v>1643</v>
      </c>
      <c r="QY75" s="11" t="s">
        <v>1643</v>
      </c>
      <c r="QZ75" s="11" t="s">
        <v>1643</v>
      </c>
      <c r="RA75" s="11" t="s">
        <v>1643</v>
      </c>
      <c r="RB75" s="11" t="s">
        <v>1643</v>
      </c>
      <c r="RC75" s="11" t="s">
        <v>1643</v>
      </c>
      <c r="RD75" s="11" t="s">
        <v>1643</v>
      </c>
      <c r="RE75" s="11" t="s">
        <v>1643</v>
      </c>
      <c r="RF75" s="11" t="s">
        <v>1643</v>
      </c>
      <c r="RG75" s="11" t="s">
        <v>1643</v>
      </c>
      <c r="RH75" s="11" t="s">
        <v>1643</v>
      </c>
      <c r="RI75" s="11" t="s">
        <v>1643</v>
      </c>
      <c r="RJ75" s="11" t="s">
        <v>1643</v>
      </c>
      <c r="RK75" s="11" t="s">
        <v>1643</v>
      </c>
      <c r="RL75" s="11" t="s">
        <v>1643</v>
      </c>
      <c r="RM75" s="11" t="s">
        <v>1643</v>
      </c>
      <c r="RN75" s="11" t="s">
        <v>1643</v>
      </c>
      <c r="RO75" s="11" t="s">
        <v>1643</v>
      </c>
      <c r="RP75" s="11" t="s">
        <v>1643</v>
      </c>
      <c r="RQ75" s="11" t="s">
        <v>1643</v>
      </c>
      <c r="RR75" s="11" t="s">
        <v>1643</v>
      </c>
      <c r="RS75" s="11" t="s">
        <v>1643</v>
      </c>
      <c r="RT75" s="11" t="s">
        <v>1643</v>
      </c>
      <c r="RU75" s="11" t="s">
        <v>1643</v>
      </c>
      <c r="RV75" s="11" t="s">
        <v>1643</v>
      </c>
      <c r="RW75" s="11" t="s">
        <v>1643</v>
      </c>
      <c r="RX75" s="11" t="s">
        <v>1643</v>
      </c>
      <c r="RY75" s="11" t="s">
        <v>1643</v>
      </c>
      <c r="RZ75" s="11" t="s">
        <v>1643</v>
      </c>
      <c r="SA75" s="11" t="s">
        <v>1643</v>
      </c>
      <c r="SB75" s="11" t="s">
        <v>1643</v>
      </c>
      <c r="SC75" s="11" t="s">
        <v>1643</v>
      </c>
      <c r="SD75" s="11" t="s">
        <v>1643</v>
      </c>
      <c r="SE75" s="11" t="s">
        <v>1643</v>
      </c>
      <c r="SF75" s="11" t="s">
        <v>1643</v>
      </c>
      <c r="SG75" s="11" t="s">
        <v>1643</v>
      </c>
      <c r="SH75" s="11" t="s">
        <v>1643</v>
      </c>
      <c r="SI75" s="11" t="s">
        <v>1643</v>
      </c>
      <c r="SJ75" s="11" t="s">
        <v>1643</v>
      </c>
      <c r="SK75" s="11" t="s">
        <v>1643</v>
      </c>
      <c r="SL75" s="11" t="s">
        <v>1643</v>
      </c>
      <c r="SM75" s="11" t="s">
        <v>1643</v>
      </c>
      <c r="SN75" s="11" t="s">
        <v>1643</v>
      </c>
      <c r="SO75" s="11" t="s">
        <v>1643</v>
      </c>
      <c r="SP75" s="21" t="s">
        <v>1643</v>
      </c>
      <c r="SQ75" s="14" t="s">
        <v>1643</v>
      </c>
      <c r="SR75" s="11" t="s">
        <v>1643</v>
      </c>
      <c r="SS75" s="11" t="s">
        <v>1643</v>
      </c>
      <c r="ST75" s="11" t="s">
        <v>1643</v>
      </c>
      <c r="SU75" s="11" t="s">
        <v>1643</v>
      </c>
      <c r="SV75" s="11" t="s">
        <v>1643</v>
      </c>
      <c r="SW75" s="11" t="s">
        <v>1643</v>
      </c>
      <c r="SX75" s="21" t="s">
        <v>1643</v>
      </c>
      <c r="SY75" s="14" t="s">
        <v>1643</v>
      </c>
      <c r="SZ75" s="11" t="s">
        <v>1643</v>
      </c>
      <c r="TA75" s="11" t="s">
        <v>1643</v>
      </c>
      <c r="TB75" s="11" t="s">
        <v>1643</v>
      </c>
      <c r="TC75" s="11" t="s">
        <v>1643</v>
      </c>
      <c r="TD75" s="11" t="s">
        <v>1643</v>
      </c>
      <c r="TE75" s="21" t="s">
        <v>1643</v>
      </c>
      <c r="TF75" s="14" t="s">
        <v>1643</v>
      </c>
      <c r="TG75" s="11" t="s">
        <v>1643</v>
      </c>
      <c r="TH75" s="11" t="s">
        <v>1643</v>
      </c>
      <c r="TI75" s="11" t="s">
        <v>1643</v>
      </c>
      <c r="TJ75" s="11" t="s">
        <v>1643</v>
      </c>
      <c r="TK75" s="11" t="s">
        <v>1643</v>
      </c>
      <c r="TL75" s="11" t="s">
        <v>1643</v>
      </c>
      <c r="TM75" s="11" t="s">
        <v>1643</v>
      </c>
      <c r="TN75" s="11" t="s">
        <v>1643</v>
      </c>
      <c r="TO75" s="11" t="s">
        <v>1643</v>
      </c>
      <c r="TP75" s="11" t="s">
        <v>1643</v>
      </c>
      <c r="TQ75" s="21" t="s">
        <v>1643</v>
      </c>
      <c r="TR75" s="14" t="s">
        <v>1643</v>
      </c>
      <c r="TS75" s="11" t="s">
        <v>1643</v>
      </c>
      <c r="TT75" s="12" t="s">
        <v>1643</v>
      </c>
      <c r="TU75" s="14" t="s">
        <v>1643</v>
      </c>
      <c r="TV75" s="11" t="s">
        <v>1643</v>
      </c>
      <c r="TW75" s="11" t="s">
        <v>1643</v>
      </c>
      <c r="TX75" s="11" t="s">
        <v>1643</v>
      </c>
      <c r="TY75" s="11" t="s">
        <v>1643</v>
      </c>
      <c r="TZ75" s="11" t="s">
        <v>1643</v>
      </c>
      <c r="UA75" s="11" t="s">
        <v>1643</v>
      </c>
      <c r="UB75" s="11" t="s">
        <v>1643</v>
      </c>
      <c r="UC75" s="11" t="s">
        <v>1643</v>
      </c>
      <c r="UD75" s="11" t="s">
        <v>1643</v>
      </c>
      <c r="UE75" s="11" t="s">
        <v>1643</v>
      </c>
      <c r="UF75" s="11" t="s">
        <v>1643</v>
      </c>
      <c r="UG75" s="11" t="s">
        <v>1643</v>
      </c>
      <c r="UH75" s="11" t="s">
        <v>1643</v>
      </c>
      <c r="UI75" s="11" t="s">
        <v>1643</v>
      </c>
      <c r="UJ75" s="12" t="s">
        <v>1643</v>
      </c>
      <c r="UK75" s="14" t="s">
        <v>1643</v>
      </c>
      <c r="UL75" s="11" t="s">
        <v>1643</v>
      </c>
      <c r="UM75" s="11" t="s">
        <v>1643</v>
      </c>
      <c r="UN75" s="11" t="s">
        <v>1643</v>
      </c>
      <c r="UO75" s="11" t="s">
        <v>1643</v>
      </c>
      <c r="UP75" s="11" t="s">
        <v>1643</v>
      </c>
      <c r="UQ75" s="11" t="s">
        <v>1643</v>
      </c>
      <c r="UR75" s="12" t="s">
        <v>1643</v>
      </c>
      <c r="US75" s="14" t="s">
        <v>1643</v>
      </c>
      <c r="UT75" s="11" t="s">
        <v>1643</v>
      </c>
      <c r="UU75" s="11" t="s">
        <v>1643</v>
      </c>
      <c r="UV75" s="11" t="s">
        <v>1643</v>
      </c>
      <c r="UW75" s="11" t="s">
        <v>1643</v>
      </c>
      <c r="UX75" s="11" t="s">
        <v>1643</v>
      </c>
      <c r="UY75" s="11" t="s">
        <v>1643</v>
      </c>
      <c r="UZ75" s="12" t="s">
        <v>1643</v>
      </c>
      <c r="VA75" s="14" t="s">
        <v>1643</v>
      </c>
      <c r="VB75" s="11" t="s">
        <v>1643</v>
      </c>
      <c r="VC75" s="11" t="s">
        <v>1643</v>
      </c>
      <c r="VD75" s="11" t="s">
        <v>1643</v>
      </c>
      <c r="VE75" s="11" t="s">
        <v>1643</v>
      </c>
      <c r="VF75" s="11" t="s">
        <v>1643</v>
      </c>
      <c r="VG75" s="11" t="s">
        <v>1643</v>
      </c>
      <c r="VH75" s="11" t="s">
        <v>1643</v>
      </c>
      <c r="VI75" s="11" t="s">
        <v>1643</v>
      </c>
      <c r="VJ75" s="11" t="s">
        <v>1643</v>
      </c>
      <c r="VK75" s="11" t="s">
        <v>1643</v>
      </c>
      <c r="VL75" s="11" t="s">
        <v>1643</v>
      </c>
      <c r="VM75" s="11" t="s">
        <v>1643</v>
      </c>
      <c r="VN75" s="11" t="s">
        <v>1643</v>
      </c>
      <c r="VO75" s="11" t="s">
        <v>1643</v>
      </c>
      <c r="VP75" s="11" t="s">
        <v>1643</v>
      </c>
      <c r="VQ75" s="11" t="s">
        <v>1643</v>
      </c>
      <c r="VR75" s="11" t="s">
        <v>1643</v>
      </c>
      <c r="VS75" s="11" t="s">
        <v>1643</v>
      </c>
      <c r="VT75" s="11" t="s">
        <v>1643</v>
      </c>
      <c r="VU75" s="11" t="s">
        <v>1643</v>
      </c>
      <c r="VV75" s="11" t="s">
        <v>1643</v>
      </c>
      <c r="VW75" s="11" t="s">
        <v>1643</v>
      </c>
      <c r="VX75" s="11" t="s">
        <v>1643</v>
      </c>
      <c r="VY75" s="11" t="s">
        <v>1643</v>
      </c>
      <c r="VZ75" s="11" t="s">
        <v>1643</v>
      </c>
      <c r="WA75" s="11" t="s">
        <v>1643</v>
      </c>
      <c r="WB75" s="11" t="s">
        <v>1643</v>
      </c>
      <c r="WC75" s="11" t="s">
        <v>1643</v>
      </c>
      <c r="WD75" s="11" t="s">
        <v>1643</v>
      </c>
      <c r="WE75" s="11" t="s">
        <v>1643</v>
      </c>
      <c r="WF75" s="11" t="s">
        <v>1643</v>
      </c>
      <c r="WG75" s="11" t="s">
        <v>1643</v>
      </c>
      <c r="WH75" s="11" t="s">
        <v>1643</v>
      </c>
      <c r="WI75" s="11" t="s">
        <v>1643</v>
      </c>
      <c r="WJ75" s="11" t="s">
        <v>1643</v>
      </c>
      <c r="WK75" s="11" t="s">
        <v>1643</v>
      </c>
      <c r="WL75" s="11" t="s">
        <v>1643</v>
      </c>
      <c r="WM75" s="11" t="s">
        <v>1643</v>
      </c>
      <c r="WN75" s="11" t="s">
        <v>1643</v>
      </c>
      <c r="WO75" s="11" t="s">
        <v>1643</v>
      </c>
      <c r="WP75" s="11" t="s">
        <v>1643</v>
      </c>
      <c r="WQ75" s="11" t="s">
        <v>1643</v>
      </c>
      <c r="WR75" s="11" t="s">
        <v>1643</v>
      </c>
      <c r="WS75" s="11" t="s">
        <v>1643</v>
      </c>
      <c r="WT75" s="11" t="s">
        <v>1643</v>
      </c>
      <c r="WU75" s="11" t="s">
        <v>1643</v>
      </c>
      <c r="WV75" s="11" t="s">
        <v>1643</v>
      </c>
      <c r="WW75" s="11" t="s">
        <v>1643</v>
      </c>
      <c r="WX75" s="11" t="s">
        <v>1643</v>
      </c>
      <c r="WY75" s="11" t="s">
        <v>1643</v>
      </c>
      <c r="WZ75" s="11" t="s">
        <v>1643</v>
      </c>
      <c r="XA75" s="11" t="s">
        <v>1643</v>
      </c>
      <c r="XB75" s="11" t="s">
        <v>1643</v>
      </c>
      <c r="XC75" s="11" t="s">
        <v>1643</v>
      </c>
      <c r="XD75" s="11" t="s">
        <v>1643</v>
      </c>
      <c r="XE75" s="11" t="s">
        <v>1643</v>
      </c>
      <c r="XF75" s="11" t="s">
        <v>1643</v>
      </c>
      <c r="XG75" s="11" t="s">
        <v>1643</v>
      </c>
      <c r="XH75" s="11" t="s">
        <v>1643</v>
      </c>
      <c r="XI75" s="11" t="s">
        <v>1643</v>
      </c>
      <c r="XJ75" s="11" t="s">
        <v>1643</v>
      </c>
      <c r="XK75" s="11" t="s">
        <v>1643</v>
      </c>
      <c r="XL75" s="11" t="s">
        <v>1643</v>
      </c>
      <c r="XM75" s="12" t="s">
        <v>1643</v>
      </c>
      <c r="XN75" s="14" t="s">
        <v>1643</v>
      </c>
      <c r="XO75" s="11" t="s">
        <v>1643</v>
      </c>
      <c r="XP75" s="11" t="s">
        <v>1643</v>
      </c>
      <c r="XQ75" s="11" t="s">
        <v>1643</v>
      </c>
      <c r="XR75" s="11" t="s">
        <v>1643</v>
      </c>
      <c r="XS75" s="11" t="s">
        <v>1643</v>
      </c>
      <c r="XT75" s="12" t="s">
        <v>1643</v>
      </c>
      <c r="XU75" s="14" t="s">
        <v>1643</v>
      </c>
      <c r="XV75" s="11" t="s">
        <v>1643</v>
      </c>
      <c r="XW75" s="11" t="s">
        <v>1643</v>
      </c>
      <c r="XX75" s="11" t="s">
        <v>1643</v>
      </c>
      <c r="XY75" s="11" t="s">
        <v>1643</v>
      </c>
      <c r="XZ75" s="11" t="s">
        <v>1643</v>
      </c>
      <c r="YA75" s="11" t="s">
        <v>1643</v>
      </c>
      <c r="YB75" s="11" t="s">
        <v>1643</v>
      </c>
      <c r="YC75" s="11" t="s">
        <v>1643</v>
      </c>
      <c r="YD75" s="11" t="s">
        <v>1643</v>
      </c>
      <c r="YE75" s="11" t="s">
        <v>1643</v>
      </c>
      <c r="YF75" s="11" t="s">
        <v>1643</v>
      </c>
      <c r="YG75" s="11" t="s">
        <v>1643</v>
      </c>
      <c r="YH75" s="11" t="s">
        <v>1643</v>
      </c>
      <c r="YI75" s="11" t="s">
        <v>1643</v>
      </c>
      <c r="YJ75" s="11" t="s">
        <v>1643</v>
      </c>
      <c r="YK75" s="11" t="s">
        <v>1643</v>
      </c>
      <c r="YL75" s="11" t="s">
        <v>1643</v>
      </c>
      <c r="YM75" s="11" t="s">
        <v>1643</v>
      </c>
      <c r="YN75" s="11" t="s">
        <v>1643</v>
      </c>
      <c r="YO75" s="11" t="s">
        <v>1643</v>
      </c>
      <c r="YP75" s="11" t="s">
        <v>1643</v>
      </c>
      <c r="YQ75" s="11" t="s">
        <v>1643</v>
      </c>
      <c r="YR75" s="11" t="s">
        <v>1643</v>
      </c>
      <c r="YS75" s="11" t="s">
        <v>1643</v>
      </c>
      <c r="YT75" s="11" t="s">
        <v>1643</v>
      </c>
      <c r="YU75" s="11" t="s">
        <v>1643</v>
      </c>
      <c r="YV75" s="11" t="s">
        <v>1643</v>
      </c>
      <c r="YW75" s="11" t="s">
        <v>1643</v>
      </c>
      <c r="YX75" s="11" t="s">
        <v>1643</v>
      </c>
      <c r="YY75" s="11" t="s">
        <v>1643</v>
      </c>
      <c r="YZ75" s="11" t="s">
        <v>1643</v>
      </c>
      <c r="ZA75" s="11" t="s">
        <v>1643</v>
      </c>
      <c r="ZB75" s="11" t="s">
        <v>1643</v>
      </c>
      <c r="ZC75" s="11" t="s">
        <v>1643</v>
      </c>
      <c r="ZD75" s="12" t="s">
        <v>1643</v>
      </c>
      <c r="ZE75" s="14"/>
      <c r="ZF75" s="11"/>
      <c r="ZG75" s="12"/>
      <c r="ZH75" s="19" t="s">
        <v>1643</v>
      </c>
      <c r="ZI75" s="14" t="s">
        <v>1643</v>
      </c>
      <c r="ZJ75" s="11" t="s">
        <v>1643</v>
      </c>
      <c r="ZK75" s="11" t="s">
        <v>1643</v>
      </c>
      <c r="ZL75" s="11" t="s">
        <v>1643</v>
      </c>
      <c r="ZM75" s="11" t="s">
        <v>1643</v>
      </c>
      <c r="ZN75" s="11" t="s">
        <v>1643</v>
      </c>
      <c r="ZO75" s="11" t="s">
        <v>1643</v>
      </c>
      <c r="ZP75" s="11" t="s">
        <v>1643</v>
      </c>
      <c r="ZQ75" s="11" t="s">
        <v>1643</v>
      </c>
      <c r="ZR75" s="12" t="s">
        <v>1643</v>
      </c>
      <c r="ZS75" s="14" t="s">
        <v>1643</v>
      </c>
      <c r="ZT75" s="11" t="s">
        <v>1643</v>
      </c>
      <c r="ZU75" s="11" t="s">
        <v>1643</v>
      </c>
      <c r="ZV75" s="11" t="s">
        <v>1643</v>
      </c>
      <c r="ZW75" s="11" t="s">
        <v>1643</v>
      </c>
      <c r="ZX75" s="11" t="s">
        <v>1643</v>
      </c>
      <c r="ZY75" s="11" t="s">
        <v>1643</v>
      </c>
      <c r="ZZ75" s="11" t="s">
        <v>1643</v>
      </c>
      <c r="AAA75" s="12" t="s">
        <v>1643</v>
      </c>
      <c r="AAB75" s="14" t="s">
        <v>1643</v>
      </c>
      <c r="AAC75" s="12" t="s">
        <v>1643</v>
      </c>
      <c r="AAD75" s="14" t="s">
        <v>1643</v>
      </c>
      <c r="AAE75" s="11" t="s">
        <v>1643</v>
      </c>
      <c r="AAF75" s="11" t="s">
        <v>1643</v>
      </c>
      <c r="AAG75" s="11" t="s">
        <v>1643</v>
      </c>
      <c r="AAH75" s="11" t="s">
        <v>1643</v>
      </c>
      <c r="AAI75" s="11" t="s">
        <v>1643</v>
      </c>
      <c r="AAJ75" s="12" t="s">
        <v>1643</v>
      </c>
      <c r="AAK75" s="14" t="s">
        <v>1643</v>
      </c>
      <c r="AAL75" s="14" t="s">
        <v>1643</v>
      </c>
      <c r="AAM75" s="11" t="s">
        <v>1643</v>
      </c>
      <c r="AAN75" s="11" t="s">
        <v>1643</v>
      </c>
      <c r="AAO75" s="11" t="s">
        <v>1643</v>
      </c>
      <c r="AAP75" s="11" t="s">
        <v>1643</v>
      </c>
      <c r="AAQ75" s="21"/>
      <c r="AAR75" s="12" t="s">
        <v>1643</v>
      </c>
      <c r="AAS75" s="14" t="s">
        <v>1643</v>
      </c>
      <c r="AAT75" s="11" t="s">
        <v>1643</v>
      </c>
      <c r="AAU75" s="11" t="s">
        <v>1643</v>
      </c>
      <c r="AAV75" s="11" t="s">
        <v>1643</v>
      </c>
      <c r="AAW75" s="11" t="s">
        <v>1643</v>
      </c>
      <c r="AAX75" s="11" t="s">
        <v>1643</v>
      </c>
      <c r="AAY75" s="12" t="s">
        <v>1643</v>
      </c>
      <c r="AAZ75" s="14" t="s">
        <v>1643</v>
      </c>
      <c r="ABA75" s="11" t="s">
        <v>1643</v>
      </c>
      <c r="ABB75" s="11" t="s">
        <v>1643</v>
      </c>
      <c r="ABC75" s="11" t="s">
        <v>1643</v>
      </c>
      <c r="ABD75" s="11" t="s">
        <v>1643</v>
      </c>
      <c r="ABE75" s="11" t="s">
        <v>1643</v>
      </c>
      <c r="ABF75" s="12" t="s">
        <v>1643</v>
      </c>
      <c r="ABG75" s="14" t="s">
        <v>1643</v>
      </c>
      <c r="ABH75" s="11" t="s">
        <v>1643</v>
      </c>
      <c r="ABI75" s="11" t="s">
        <v>1643</v>
      </c>
      <c r="ABJ75" s="11" t="s">
        <v>1643</v>
      </c>
      <c r="ABK75" s="11" t="s">
        <v>1643</v>
      </c>
      <c r="ABL75" s="11" t="s">
        <v>1643</v>
      </c>
      <c r="ABM75" s="12" t="s">
        <v>1643</v>
      </c>
      <c r="ABN75" s="14"/>
      <c r="ABO75" s="11" t="s">
        <v>1643</v>
      </c>
      <c r="ABP75" s="11" t="s">
        <v>1643</v>
      </c>
      <c r="ABQ75" s="11" t="s">
        <v>1643</v>
      </c>
      <c r="ABR75" s="11" t="s">
        <v>1643</v>
      </c>
      <c r="ABS75" s="11" t="s">
        <v>1643</v>
      </c>
      <c r="ABT75" s="11" t="s">
        <v>1643</v>
      </c>
      <c r="ABU75" s="11" t="s">
        <v>1643</v>
      </c>
      <c r="ABV75" s="12" t="s">
        <v>1643</v>
      </c>
      <c r="ABW75" s="14" t="s">
        <v>1643</v>
      </c>
      <c r="ABX75" s="11" t="s">
        <v>1643</v>
      </c>
      <c r="ABY75" s="11" t="s">
        <v>1643</v>
      </c>
      <c r="ABZ75" s="11" t="s">
        <v>1643</v>
      </c>
      <c r="ACA75" s="11" t="s">
        <v>1643</v>
      </c>
      <c r="ACB75" s="12" t="s">
        <v>1643</v>
      </c>
      <c r="ACC75" s="14" t="s">
        <v>1643</v>
      </c>
      <c r="ACD75" s="11" t="s">
        <v>1643</v>
      </c>
      <c r="ACE75" s="11" t="s">
        <v>1643</v>
      </c>
      <c r="ACF75" s="11" t="s">
        <v>1643</v>
      </c>
      <c r="ACG75" s="12"/>
      <c r="ACH75" s="14" t="s">
        <v>1643</v>
      </c>
      <c r="ACI75" s="11" t="s">
        <v>1643</v>
      </c>
      <c r="ACJ75" s="11" t="s">
        <v>1643</v>
      </c>
      <c r="ACK75" s="11" t="s">
        <v>1643</v>
      </c>
      <c r="ACL75" s="12" t="s">
        <v>1643</v>
      </c>
      <c r="ACM75" s="14" t="s">
        <v>1643</v>
      </c>
      <c r="ACN75" s="11" t="s">
        <v>1643</v>
      </c>
      <c r="ACO75" s="11" t="s">
        <v>1643</v>
      </c>
      <c r="ACP75" s="11" t="s">
        <v>1643</v>
      </c>
      <c r="ACQ75" s="11" t="s">
        <v>1643</v>
      </c>
      <c r="ACR75" s="11" t="s">
        <v>1643</v>
      </c>
      <c r="ACS75" s="11" t="s">
        <v>1643</v>
      </c>
      <c r="ACT75" s="11" t="s">
        <v>1643</v>
      </c>
      <c r="ACU75" s="21" t="s">
        <v>1643</v>
      </c>
      <c r="ACV75" s="14" t="s">
        <v>1643</v>
      </c>
      <c r="ACW75" s="11" t="s">
        <v>1643</v>
      </c>
      <c r="ACX75" s="11" t="s">
        <v>1643</v>
      </c>
      <c r="ACY75" s="11" t="s">
        <v>1643</v>
      </c>
      <c r="ACZ75" s="11" t="s">
        <v>1643</v>
      </c>
      <c r="ADA75" s="12" t="s">
        <v>1643</v>
      </c>
      <c r="ADB75" s="14" t="s">
        <v>1643</v>
      </c>
      <c r="ADC75" s="15" t="s">
        <v>1643</v>
      </c>
      <c r="ADD75" s="11" t="s">
        <v>1643</v>
      </c>
      <c r="ADE75" s="11" t="s">
        <v>1643</v>
      </c>
      <c r="ADF75" s="12" t="s">
        <v>1643</v>
      </c>
      <c r="ADG75" s="14" t="s">
        <v>1643</v>
      </c>
      <c r="ADH75" s="15" t="s">
        <v>1643</v>
      </c>
      <c r="ADI75" s="11" t="s">
        <v>1643</v>
      </c>
      <c r="ADJ75" s="11" t="s">
        <v>1643</v>
      </c>
      <c r="ADK75" s="12" t="s">
        <v>1643</v>
      </c>
      <c r="ADL75" s="14" t="s">
        <v>1643</v>
      </c>
      <c r="ADM75" s="15" t="s">
        <v>1643</v>
      </c>
      <c r="ADN75" s="11" t="s">
        <v>1643</v>
      </c>
      <c r="ADO75" s="11" t="s">
        <v>1643</v>
      </c>
      <c r="ADP75" s="12" t="s">
        <v>1643</v>
      </c>
      <c r="ADQ75" s="14" t="s">
        <v>1643</v>
      </c>
      <c r="ADR75" s="11" t="s">
        <v>1643</v>
      </c>
      <c r="ADS75" s="11" t="s">
        <v>1643</v>
      </c>
      <c r="ADT75" s="11" t="s">
        <v>1643</v>
      </c>
      <c r="ADU75" s="11" t="s">
        <v>1643</v>
      </c>
      <c r="ADV75" s="11" t="s">
        <v>1643</v>
      </c>
      <c r="ADW75" s="11" t="s">
        <v>1643</v>
      </c>
      <c r="ADX75" s="11" t="s">
        <v>1643</v>
      </c>
      <c r="ADY75" s="12" t="s">
        <v>1643</v>
      </c>
      <c r="ADZ75" s="14" t="s">
        <v>1643</v>
      </c>
      <c r="AEA75" s="11" t="s">
        <v>1643</v>
      </c>
      <c r="AEB75" s="11" t="s">
        <v>1643</v>
      </c>
      <c r="AEC75" s="11" t="s">
        <v>1643</v>
      </c>
      <c r="AED75" s="11" t="s">
        <v>1643</v>
      </c>
      <c r="AEE75" s="11" t="s">
        <v>1643</v>
      </c>
      <c r="AEF75" s="12" t="s">
        <v>1643</v>
      </c>
      <c r="AEG75" s="14" t="s">
        <v>1643</v>
      </c>
      <c r="AEH75" s="11" t="s">
        <v>1643</v>
      </c>
      <c r="AEI75" s="11" t="s">
        <v>1643</v>
      </c>
      <c r="AEJ75" s="11" t="s">
        <v>1643</v>
      </c>
      <c r="AEK75" s="12" t="s">
        <v>1643</v>
      </c>
      <c r="AEL75" s="19" t="s">
        <v>1643</v>
      </c>
    </row>
  </sheetData>
  <autoFilter ref="A5:AEK75" xr:uid="{00000000-0009-0000-0000-000000000000}"/>
  <mergeCells count="138">
    <mergeCell ref="I1:N1"/>
    <mergeCell ref="O1:R1"/>
    <mergeCell ref="T1:AB1"/>
    <mergeCell ref="CA3:CP4"/>
    <mergeCell ref="CQ3:CX4"/>
    <mergeCell ref="CY3:DF4"/>
    <mergeCell ref="AD3:AD5"/>
    <mergeCell ref="AG3:AG5"/>
    <mergeCell ref="AF3:AF5"/>
    <mergeCell ref="AH3:AH5"/>
    <mergeCell ref="AI3:AI5"/>
    <mergeCell ref="AC3:AC4"/>
    <mergeCell ref="DG4:DJ4"/>
    <mergeCell ref="DK4:DN4"/>
    <mergeCell ref="DO4:DP4"/>
    <mergeCell ref="DQ4:DT4"/>
    <mergeCell ref="DU4:DY4"/>
    <mergeCell ref="AAZ3:ABF3"/>
    <mergeCell ref="YT3:YV4"/>
    <mergeCell ref="YW3:YZ4"/>
    <mergeCell ref="ZA3:ZD4"/>
    <mergeCell ref="ZE3:ZG4"/>
    <mergeCell ref="YQ3:YS4"/>
    <mergeCell ref="VA3:XM3"/>
    <mergeCell ref="UK3:UR4"/>
    <mergeCell ref="US3:UZ4"/>
    <mergeCell ref="XN3:XT4"/>
    <mergeCell ref="XU3:XW4"/>
    <mergeCell ref="ND3:NI4"/>
    <mergeCell ref="TR3:TT4"/>
    <mergeCell ref="TU3:UJ4"/>
    <mergeCell ref="LS3:LU4"/>
    <mergeCell ref="LV3:LX4"/>
    <mergeCell ref="LY3:MB4"/>
    <mergeCell ref="MC3:MF4"/>
    <mergeCell ref="LJ3:LL4"/>
    <mergeCell ref="FJ4:FM4"/>
    <mergeCell ref="FN4:FQ4"/>
    <mergeCell ref="IC4:IF4"/>
    <mergeCell ref="IG4:IK4"/>
    <mergeCell ref="IL4:IM4"/>
    <mergeCell ref="GJ3:GS4"/>
    <mergeCell ref="AEL3:AEL5"/>
    <mergeCell ref="AJ3:BZ4"/>
    <mergeCell ref="AE3:AE5"/>
    <mergeCell ref="LM3:LO4"/>
    <mergeCell ref="LP3:LR4"/>
    <mergeCell ref="IC3:KO3"/>
    <mergeCell ref="QJ3:QP4"/>
    <mergeCell ref="QQ3:QU4"/>
    <mergeCell ref="QW3:SP4"/>
    <mergeCell ref="SQ3:SX4"/>
    <mergeCell ref="QA3:QI4"/>
    <mergeCell ref="NY3:OE3"/>
    <mergeCell ref="DG3:FR3"/>
    <mergeCell ref="DZ4:EF4"/>
    <mergeCell ref="EG4:EL4"/>
    <mergeCell ref="EM4:EZ4"/>
    <mergeCell ref="FA4:FI4"/>
    <mergeCell ref="QV3:QV5"/>
    <mergeCell ref="FS3:FW4"/>
    <mergeCell ref="FX3:GH4"/>
    <mergeCell ref="GI3:GI5"/>
    <mergeCell ref="VP4:VT4"/>
    <mergeCell ref="VU4:WA4"/>
    <mergeCell ref="WB4:WG4"/>
    <mergeCell ref="WH4:WU4"/>
    <mergeCell ref="WV4:XD4"/>
    <mergeCell ref="XE4:XH4"/>
    <mergeCell ref="KG4:KJ4"/>
    <mergeCell ref="KK4:KN4"/>
    <mergeCell ref="VA4:VD4"/>
    <mergeCell ref="VE4:VI4"/>
    <mergeCell ref="VJ4:VK4"/>
    <mergeCell ref="VL4:VO4"/>
    <mergeCell ref="KW3:KY4"/>
    <mergeCell ref="KZ3:LB4"/>
    <mergeCell ref="LC3:LE4"/>
    <mergeCell ref="LF3:LI4"/>
    <mergeCell ref="IN4:IQ4"/>
    <mergeCell ref="IR4:IV4"/>
    <mergeCell ref="IW4:JC4"/>
    <mergeCell ref="JD4:JI4"/>
    <mergeCell ref="JJ4:JW4"/>
    <mergeCell ref="GT3:HI4"/>
    <mergeCell ref="HJ3:HQ4"/>
    <mergeCell ref="HR3:IB4"/>
    <mergeCell ref="KP3:KV4"/>
    <mergeCell ref="PP3:PZ3"/>
    <mergeCell ref="PP4:PZ4"/>
    <mergeCell ref="OV3:PF3"/>
    <mergeCell ref="OV4:PF4"/>
    <mergeCell ref="PG3:PO4"/>
    <mergeCell ref="JX4:KF4"/>
    <mergeCell ref="NY4:OE4"/>
    <mergeCell ref="OF3:OL3"/>
    <mergeCell ref="OF4:OL4"/>
    <mergeCell ref="OM3:OU4"/>
    <mergeCell ref="NJ3:NQ3"/>
    <mergeCell ref="NJ4:NQ4"/>
    <mergeCell ref="NR3:NX3"/>
    <mergeCell ref="NR4:NX4"/>
    <mergeCell ref="XX3:XZ4"/>
    <mergeCell ref="YA3:YC4"/>
    <mergeCell ref="YD3:YG4"/>
    <mergeCell ref="YH3:YJ4"/>
    <mergeCell ref="YK3:YM4"/>
    <mergeCell ref="YN3:YP4"/>
    <mergeCell ref="MG3:MI4"/>
    <mergeCell ref="MJ3:MJ5"/>
    <mergeCell ref="MK3:MT4"/>
    <mergeCell ref="MU3:MY4"/>
    <mergeCell ref="MZ3:NA4"/>
    <mergeCell ref="NB3:NC4"/>
    <mergeCell ref="XI4:XL4"/>
    <mergeCell ref="TF3:TQ4"/>
    <mergeCell ref="SY3:TE4"/>
    <mergeCell ref="AAK3:AAR3"/>
    <mergeCell ref="AAK4:AAR4"/>
    <mergeCell ref="AAS4:AAY4"/>
    <mergeCell ref="AAS3:AAY3"/>
    <mergeCell ref="ZH3:ZH5"/>
    <mergeCell ref="ZI3:ZR4"/>
    <mergeCell ref="ZS3:AAA4"/>
    <mergeCell ref="AAB3:AAC4"/>
    <mergeCell ref="AAE3:AAJ4"/>
    <mergeCell ref="ADQ3:ADY4"/>
    <mergeCell ref="ADZ3:AEF4"/>
    <mergeCell ref="AEG3:AEK4"/>
    <mergeCell ref="ACV3:ADP3"/>
    <mergeCell ref="ACV4:ADP4"/>
    <mergeCell ref="ABW3:ACL3"/>
    <mergeCell ref="ABW4:ACL4"/>
    <mergeCell ref="ACM3:ACU4"/>
    <mergeCell ref="AAZ4:ABF4"/>
    <mergeCell ref="ABG3:ABM3"/>
    <mergeCell ref="ABG4:ABM4"/>
    <mergeCell ref="ABN3:ABV4"/>
  </mergeCells>
  <conditionalFormatting sqref="A6:AEL22 A23:ABN23 ABS23:AEL23 A24:AEL75">
    <cfRule type="cellIs" dxfId="65" priority="1" operator="equal">
      <formula>"No"</formula>
    </cfRule>
    <cfRule type="cellIs" dxfId="64" priority="2" operator="equal">
      <formula>"Yes"</formula>
    </cfRule>
    <cfRule type="cellIs" dxfId="63" priority="3" operator="equal">
      <formula>"No, it did not apply"</formula>
    </cfRule>
  </conditionalFormatting>
  <conditionalFormatting sqref="AJ6:AEL22 AE6:AF75 AJ23:ABN23 ABS23:AEL23 AJ24:AEL75">
    <cfRule type="cellIs" dxfId="62" priority="578" operator="equal">
      <formula>"Yes"</formula>
    </cfRule>
    <cfRule type="cellIs" dxfId="61" priority="579" operator="equal">
      <formula>"Not important"</formula>
    </cfRule>
    <cfRule type="cellIs" dxfId="60" priority="580" operator="equal">
      <formula>"Slightly important"</formula>
    </cfRule>
    <cfRule type="cellIs" dxfId="59" priority="581" operator="equal">
      <formula>"Somewhat important"</formula>
    </cfRule>
    <cfRule type="cellIs" dxfId="58" priority="582" operator="equal">
      <formula>"Very important"</formula>
    </cfRule>
    <cfRule type="cellIs" dxfId="57" priority="583" operator="equal">
      <formula>"Extremely important"</formula>
    </cfRule>
    <cfRule type="cellIs" dxfId="56" priority="584" operator="equal">
      <formula>"Don't know"</formula>
    </cfRule>
    <cfRule type="cellIs" dxfId="55" priority="585" operator="equal">
      <formula>"No it did not apply"</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3C372-A0CC-46B9-A687-6878176D06C4}">
  <sheetPr>
    <tabColor rgb="FFFFC000"/>
  </sheetPr>
  <dimension ref="A1:IS52"/>
  <sheetViews>
    <sheetView topLeftCell="P1" zoomScale="55" zoomScaleNormal="55" workbookViewId="0">
      <pane ySplit="5" topLeftCell="A28" activePane="bottomLeft" state="frozen"/>
      <selection activeCell="O1" sqref="O1"/>
      <selection pane="bottomLeft" activeCell="AV28" sqref="AV28"/>
    </sheetView>
  </sheetViews>
  <sheetFormatPr defaultRowHeight="14.5" x14ac:dyDescent="0.35"/>
  <cols>
    <col min="1" max="1" width="25.1796875" style="7" hidden="1" customWidth="1"/>
    <col min="2" max="2" width="25.7265625" style="7" hidden="1" customWidth="1"/>
    <col min="3" max="5" width="0" style="7" hidden="1" customWidth="1"/>
    <col min="6" max="6" width="20.7265625" style="7" hidden="1" customWidth="1"/>
    <col min="7" max="7" width="15.26953125" style="7" hidden="1" customWidth="1"/>
    <col min="8" max="8" width="14.1796875" style="7" hidden="1" customWidth="1"/>
    <col min="9" max="14" width="0" style="7" hidden="1" customWidth="1"/>
    <col min="15" max="15" width="10.81640625" style="7" customWidth="1"/>
    <col min="16" max="16" width="11.7265625" style="7" customWidth="1"/>
    <col min="17" max="17" width="12.7265625" style="7" customWidth="1"/>
    <col min="18" max="18" width="13.81640625" style="7" customWidth="1"/>
    <col min="19" max="19" width="13.26953125" style="7" customWidth="1"/>
    <col min="20" max="20" width="20.26953125" style="7" customWidth="1"/>
    <col min="21" max="21" width="8.7265625" style="7"/>
    <col min="22" max="22" width="14.1796875" style="7" customWidth="1"/>
    <col min="23" max="23" width="12.453125" style="7" customWidth="1"/>
    <col min="24" max="24" width="17.7265625" style="7" customWidth="1"/>
    <col min="25" max="25" width="18.26953125" style="7" customWidth="1"/>
    <col min="26" max="26" width="12.54296875" style="7" customWidth="1"/>
    <col min="27" max="27" width="8.7265625" style="7"/>
    <col min="28" max="28" width="11.81640625" style="7" customWidth="1"/>
    <col min="29" max="29" width="21.26953125" style="7" customWidth="1"/>
    <col min="30" max="40" width="13.7265625" style="7" customWidth="1"/>
    <col min="41" max="41" width="15.26953125" style="7" customWidth="1"/>
    <col min="42" max="51" width="13.7265625" style="7" customWidth="1"/>
    <col min="52" max="52" width="16.26953125" style="7" customWidth="1"/>
    <col min="53" max="53" width="16.54296875" style="7" customWidth="1"/>
    <col min="54" max="58" width="13.7265625" style="7" customWidth="1"/>
    <col min="59" max="59" width="17.7265625" style="7" customWidth="1"/>
    <col min="60" max="67" width="13.7265625" style="7" customWidth="1"/>
    <col min="68" max="68" width="15.7265625" style="7" customWidth="1"/>
    <col min="69" max="69" width="15.81640625" style="7" customWidth="1"/>
    <col min="70" max="83" width="13.7265625" style="7" customWidth="1"/>
    <col min="84" max="84" width="20.26953125" style="7" customWidth="1"/>
    <col min="85" max="94" width="13.7265625" style="7" customWidth="1"/>
    <col min="95" max="95" width="16.26953125" style="7" customWidth="1"/>
    <col min="96" max="104" width="13.7265625" style="7" customWidth="1"/>
    <col min="105" max="105" width="15.7265625" style="7" customWidth="1"/>
    <col min="106" max="106" width="15.453125" style="7" customWidth="1"/>
    <col min="107" max="114" width="13.7265625" style="7" customWidth="1"/>
    <col min="115" max="115" width="16.81640625" style="7" customWidth="1"/>
    <col min="116" max="117" width="13.7265625" style="7" customWidth="1"/>
    <col min="118" max="118" width="15.26953125" style="7" customWidth="1"/>
    <col min="119" max="122" width="13.7265625" style="7" customWidth="1"/>
    <col min="123" max="123" width="16.7265625" style="7" customWidth="1"/>
    <col min="124" max="124" width="13.7265625" style="7" customWidth="1"/>
    <col min="125" max="125" width="16.1796875" style="7" customWidth="1"/>
    <col min="126" max="126" width="13.7265625" style="7" customWidth="1"/>
    <col min="127" max="127" width="16.54296875" style="7" customWidth="1"/>
    <col min="128" max="128" width="13.7265625" style="7" customWidth="1"/>
    <col min="129" max="129" width="15.7265625" style="7" customWidth="1"/>
    <col min="130" max="136" width="13.7265625" style="7" customWidth="1"/>
    <col min="137" max="137" width="19.26953125" style="7" customWidth="1"/>
    <col min="138" max="142" width="13.7265625" style="7" customWidth="1"/>
    <col min="143" max="143" width="16.26953125" style="7" customWidth="1"/>
    <col min="144" max="158" width="13.7265625" style="7" customWidth="1"/>
    <col min="159" max="159" width="17.1796875" style="7" customWidth="1"/>
    <col min="160" max="163" width="13.7265625" style="7" customWidth="1"/>
    <col min="164" max="164" width="17.1796875" style="7" customWidth="1"/>
    <col min="165" max="175" width="13.7265625" style="7" customWidth="1"/>
    <col min="176" max="176" width="36.81640625" style="7" customWidth="1"/>
    <col min="177" max="179" width="13.7265625" style="7" customWidth="1"/>
    <col min="180" max="180" width="16.26953125" style="7" customWidth="1"/>
    <col min="181" max="195" width="13.7265625" style="7" customWidth="1"/>
    <col min="196" max="196" width="30.7265625" style="7" customWidth="1"/>
    <col min="197" max="197" width="21" style="7" customWidth="1"/>
    <col min="198" max="198" width="25.7265625" style="7" customWidth="1"/>
    <col min="199" max="204" width="13.7265625" style="7" customWidth="1"/>
    <col min="205" max="207" width="28.08984375" style="7" customWidth="1"/>
    <col min="208" max="211" width="13.7265625" style="7" customWidth="1"/>
    <col min="212" max="220" width="13.7265625" style="7" hidden="1" customWidth="1"/>
    <col min="221" max="223" width="13.7265625" style="7" customWidth="1"/>
    <col min="224" max="230" width="13.7265625" style="7" hidden="1" customWidth="1"/>
    <col min="231" max="231" width="16.1796875" style="7" hidden="1" customWidth="1"/>
    <col min="232" max="232" width="13.7265625" style="7" hidden="1" customWidth="1"/>
    <col min="233" max="233" width="16.54296875" style="7" customWidth="1"/>
    <col min="234" max="236" width="13.7265625" style="7" customWidth="1"/>
    <col min="237" max="243" width="13.7265625" style="7" hidden="1" customWidth="1"/>
    <col min="244" max="244" width="16.54296875" style="7" hidden="1" customWidth="1"/>
    <col min="245" max="245" width="13.7265625" style="7" hidden="1" customWidth="1"/>
    <col min="246" max="248" width="13.7265625" style="7" customWidth="1"/>
    <col min="249" max="249" width="16.54296875" style="7" customWidth="1"/>
    <col min="250" max="250" width="13.7265625" style="7" customWidth="1"/>
    <col min="251" max="251" width="17.26953125" style="7" customWidth="1"/>
    <col min="252" max="252" width="13.7265625" style="7" customWidth="1"/>
    <col min="253" max="253" width="52.6328125" style="7" customWidth="1"/>
  </cols>
  <sheetData>
    <row r="1" spans="1:253" s="119" customFormat="1" ht="65.5" thickBot="1" x14ac:dyDescent="0.35">
      <c r="A1" s="117"/>
      <c r="B1" s="117"/>
      <c r="C1" s="117"/>
      <c r="D1" s="117"/>
      <c r="E1" s="117"/>
      <c r="F1" s="117"/>
      <c r="G1" s="117"/>
      <c r="H1" s="117"/>
      <c r="I1" s="1198" t="s">
        <v>674</v>
      </c>
      <c r="J1" s="1198"/>
      <c r="K1" s="1198"/>
      <c r="L1" s="1198"/>
      <c r="M1" s="1198"/>
      <c r="N1" s="1198"/>
      <c r="O1" s="1198" t="s">
        <v>675</v>
      </c>
      <c r="P1" s="1198"/>
      <c r="Q1" s="1198"/>
      <c r="R1" s="1198"/>
      <c r="S1" s="424"/>
      <c r="T1" s="1198" t="s">
        <v>676</v>
      </c>
      <c r="U1" s="1198"/>
      <c r="V1" s="1198"/>
      <c r="W1" s="1198"/>
      <c r="X1" s="1198"/>
      <c r="Y1" s="1198"/>
      <c r="Z1" s="1198"/>
      <c r="AA1" s="1198"/>
      <c r="AB1" s="1198"/>
      <c r="AC1" s="118" t="s">
        <v>677</v>
      </c>
      <c r="AD1" s="118" t="s">
        <v>702</v>
      </c>
      <c r="AE1" s="118" t="s">
        <v>702</v>
      </c>
      <c r="AF1" s="118" t="s">
        <v>702</v>
      </c>
      <c r="AG1" s="118" t="s">
        <v>703</v>
      </c>
      <c r="AH1" s="118" t="s">
        <v>703</v>
      </c>
      <c r="AI1" s="118" t="s">
        <v>703</v>
      </c>
      <c r="AJ1" s="118" t="s">
        <v>703</v>
      </c>
      <c r="AK1" s="118" t="s">
        <v>703</v>
      </c>
      <c r="AL1" s="118" t="s">
        <v>703</v>
      </c>
      <c r="AM1" s="118" t="s">
        <v>703</v>
      </c>
      <c r="AN1" s="118" t="s">
        <v>703</v>
      </c>
      <c r="AO1" s="118" t="s">
        <v>703</v>
      </c>
      <c r="AP1" s="118" t="s">
        <v>703</v>
      </c>
      <c r="AQ1" s="118" t="s">
        <v>703</v>
      </c>
      <c r="AR1" s="118" t="s">
        <v>703</v>
      </c>
      <c r="AS1" s="118" t="s">
        <v>703</v>
      </c>
      <c r="AT1" s="118" t="s">
        <v>703</v>
      </c>
      <c r="AU1" s="118" t="s">
        <v>703</v>
      </c>
      <c r="AV1" s="118" t="s">
        <v>703</v>
      </c>
      <c r="AW1" s="118" t="s">
        <v>703</v>
      </c>
      <c r="AX1" s="118" t="s">
        <v>703</v>
      </c>
      <c r="AY1" s="118" t="s">
        <v>703</v>
      </c>
      <c r="AZ1" s="118" t="s">
        <v>703</v>
      </c>
      <c r="BA1" s="118" t="s">
        <v>703</v>
      </c>
      <c r="BB1" s="118" t="s">
        <v>703</v>
      </c>
      <c r="BC1" s="118" t="s">
        <v>703</v>
      </c>
      <c r="BD1" s="118" t="s">
        <v>703</v>
      </c>
      <c r="BE1" s="118" t="s">
        <v>703</v>
      </c>
      <c r="BF1" s="118" t="s">
        <v>703</v>
      </c>
      <c r="BG1" s="118" t="s">
        <v>703</v>
      </c>
      <c r="BH1" s="118" t="s">
        <v>703</v>
      </c>
      <c r="BI1" s="118" t="s">
        <v>703</v>
      </c>
      <c r="BJ1" s="118" t="s">
        <v>703</v>
      </c>
      <c r="BK1" s="118" t="s">
        <v>703</v>
      </c>
      <c r="BL1" s="118" t="s">
        <v>703</v>
      </c>
      <c r="BM1" s="118" t="s">
        <v>703</v>
      </c>
      <c r="BN1" s="118" t="s">
        <v>703</v>
      </c>
      <c r="BO1" s="118" t="s">
        <v>703</v>
      </c>
      <c r="BP1" s="118" t="s">
        <v>703</v>
      </c>
      <c r="BQ1" s="118" t="s">
        <v>703</v>
      </c>
      <c r="BR1" s="118" t="s">
        <v>703</v>
      </c>
      <c r="BS1" s="118" t="s">
        <v>703</v>
      </c>
      <c r="BT1" s="118" t="s">
        <v>703</v>
      </c>
      <c r="BU1" s="118" t="s">
        <v>703</v>
      </c>
      <c r="BV1" s="118" t="s">
        <v>703</v>
      </c>
      <c r="BW1" s="118" t="s">
        <v>703</v>
      </c>
      <c r="BX1" s="118" t="s">
        <v>703</v>
      </c>
      <c r="BY1" s="118" t="s">
        <v>703</v>
      </c>
      <c r="BZ1" s="118" t="s">
        <v>703</v>
      </c>
      <c r="CA1" s="118" t="s">
        <v>703</v>
      </c>
      <c r="CB1" s="118" t="s">
        <v>703</v>
      </c>
      <c r="CC1" s="118" t="s">
        <v>703</v>
      </c>
      <c r="CD1" s="118" t="s">
        <v>703</v>
      </c>
      <c r="CE1" s="118" t="s">
        <v>703</v>
      </c>
      <c r="CF1" s="118" t="s">
        <v>703</v>
      </c>
      <c r="CG1" s="118" t="s">
        <v>703</v>
      </c>
      <c r="CH1" s="118" t="s">
        <v>703</v>
      </c>
      <c r="CI1" s="118" t="s">
        <v>703</v>
      </c>
      <c r="CJ1" s="118" t="s">
        <v>703</v>
      </c>
      <c r="CK1" s="118" t="s">
        <v>703</v>
      </c>
      <c r="CL1" s="118" t="s">
        <v>703</v>
      </c>
      <c r="CM1" s="118" t="s">
        <v>703</v>
      </c>
      <c r="CN1" s="118" t="s">
        <v>703</v>
      </c>
      <c r="CO1" s="118" t="s">
        <v>703</v>
      </c>
      <c r="CP1" s="118" t="s">
        <v>703</v>
      </c>
      <c r="CQ1" s="118" t="s">
        <v>703</v>
      </c>
      <c r="CR1" s="118" t="s">
        <v>703</v>
      </c>
      <c r="CS1" s="118" t="s">
        <v>703</v>
      </c>
      <c r="CT1" s="118" t="s">
        <v>703</v>
      </c>
      <c r="CU1" s="118" t="s">
        <v>703</v>
      </c>
      <c r="CV1" s="118" t="s">
        <v>703</v>
      </c>
      <c r="CW1" s="118" t="s">
        <v>703</v>
      </c>
      <c r="CX1" s="118" t="s">
        <v>703</v>
      </c>
      <c r="CY1" s="118" t="s">
        <v>703</v>
      </c>
      <c r="CZ1" s="118" t="s">
        <v>703</v>
      </c>
      <c r="DA1" s="118" t="s">
        <v>703</v>
      </c>
      <c r="DB1" s="118" t="s">
        <v>703</v>
      </c>
      <c r="DC1" s="118" t="s">
        <v>703</v>
      </c>
      <c r="DD1" s="118" t="s">
        <v>703</v>
      </c>
      <c r="DE1" s="118" t="s">
        <v>703</v>
      </c>
      <c r="DF1" s="118" t="s">
        <v>703</v>
      </c>
      <c r="DG1" s="118" t="s">
        <v>703</v>
      </c>
      <c r="DH1" s="118" t="s">
        <v>703</v>
      </c>
      <c r="DI1" s="118" t="s">
        <v>703</v>
      </c>
      <c r="DJ1" s="118" t="s">
        <v>703</v>
      </c>
      <c r="DK1" s="118" t="s">
        <v>703</v>
      </c>
      <c r="DL1" s="118" t="s">
        <v>703</v>
      </c>
      <c r="DM1" s="118" t="s">
        <v>703</v>
      </c>
      <c r="DN1" s="118" t="s">
        <v>703</v>
      </c>
      <c r="DO1" s="118" t="s">
        <v>703</v>
      </c>
      <c r="DP1" s="118" t="s">
        <v>703</v>
      </c>
      <c r="DQ1" s="118" t="s">
        <v>703</v>
      </c>
      <c r="DR1" s="118" t="s">
        <v>703</v>
      </c>
      <c r="DS1" s="118" t="s">
        <v>703</v>
      </c>
      <c r="DT1" s="118" t="s">
        <v>703</v>
      </c>
      <c r="DU1" s="118" t="s">
        <v>703</v>
      </c>
      <c r="DV1" s="118" t="s">
        <v>703</v>
      </c>
      <c r="DW1" s="118" t="s">
        <v>703</v>
      </c>
      <c r="DX1" s="118" t="s">
        <v>703</v>
      </c>
      <c r="DY1" s="118" t="s">
        <v>703</v>
      </c>
      <c r="DZ1" s="118" t="s">
        <v>704</v>
      </c>
      <c r="EA1" s="118" t="s">
        <v>704</v>
      </c>
      <c r="EB1" s="118" t="s">
        <v>704</v>
      </c>
      <c r="EC1" s="118" t="s">
        <v>704</v>
      </c>
      <c r="ED1" s="118" t="s">
        <v>704</v>
      </c>
      <c r="EE1" s="118" t="s">
        <v>704</v>
      </c>
      <c r="EF1" s="118" t="s">
        <v>704</v>
      </c>
      <c r="EG1" s="118" t="s">
        <v>704</v>
      </c>
      <c r="EH1" s="118" t="s">
        <v>704</v>
      </c>
      <c r="EI1" s="118" t="s">
        <v>704</v>
      </c>
      <c r="EJ1" s="118" t="s">
        <v>705</v>
      </c>
      <c r="EK1" s="118" t="s">
        <v>705</v>
      </c>
      <c r="EL1" s="118" t="s">
        <v>705</v>
      </c>
      <c r="EM1" s="118" t="s">
        <v>706</v>
      </c>
      <c r="EN1" s="118" t="s">
        <v>706</v>
      </c>
      <c r="EO1" s="118" t="s">
        <v>706</v>
      </c>
      <c r="EP1" s="118" t="s">
        <v>707</v>
      </c>
      <c r="EQ1" s="118" t="s">
        <v>707</v>
      </c>
      <c r="ER1" s="118" t="s">
        <v>707</v>
      </c>
      <c r="ES1" s="118" t="s">
        <v>707</v>
      </c>
      <c r="ET1" s="118" t="s">
        <v>708</v>
      </c>
      <c r="EU1" s="118" t="s">
        <v>708</v>
      </c>
      <c r="EV1" s="118" t="s">
        <v>708</v>
      </c>
      <c r="EW1" s="118" t="s">
        <v>709</v>
      </c>
      <c r="EX1" s="118" t="s">
        <v>709</v>
      </c>
      <c r="EY1" s="118" t="s">
        <v>709</v>
      </c>
      <c r="EZ1" s="118" t="s">
        <v>710</v>
      </c>
      <c r="FA1" s="118" t="s">
        <v>710</v>
      </c>
      <c r="FB1" s="118" t="s">
        <v>710</v>
      </c>
      <c r="FC1" s="118" t="s">
        <v>711</v>
      </c>
      <c r="FD1" s="118" t="s">
        <v>711</v>
      </c>
      <c r="FE1" s="118" t="s">
        <v>711</v>
      </c>
      <c r="FF1" s="118" t="s">
        <v>712</v>
      </c>
      <c r="FG1" s="118" t="s">
        <v>712</v>
      </c>
      <c r="FH1" s="118" t="s">
        <v>712</v>
      </c>
      <c r="FI1" s="118" t="s">
        <v>713</v>
      </c>
      <c r="FJ1" s="118" t="s">
        <v>713</v>
      </c>
      <c r="FK1" s="118" t="s">
        <v>713</v>
      </c>
      <c r="FL1" s="118" t="s">
        <v>713</v>
      </c>
      <c r="FM1" s="118" t="s">
        <v>714</v>
      </c>
      <c r="FN1" s="118" t="s">
        <v>714</v>
      </c>
      <c r="FO1" s="118" t="s">
        <v>714</v>
      </c>
      <c r="FP1" s="118" t="s">
        <v>714</v>
      </c>
      <c r="FQ1" s="118" t="s">
        <v>715</v>
      </c>
      <c r="FR1" s="118" t="s">
        <v>716</v>
      </c>
      <c r="FS1" s="118" t="s">
        <v>717</v>
      </c>
      <c r="FT1" s="118" t="s">
        <v>716</v>
      </c>
      <c r="FU1" s="118" t="s">
        <v>716</v>
      </c>
      <c r="FV1" s="118" t="s">
        <v>716</v>
      </c>
      <c r="FW1" s="118" t="s">
        <v>716</v>
      </c>
      <c r="FX1" s="118" t="s">
        <v>716</v>
      </c>
      <c r="FY1" s="118" t="s">
        <v>716</v>
      </c>
      <c r="FZ1" s="118" t="s">
        <v>716</v>
      </c>
      <c r="GA1" s="118" t="s">
        <v>716</v>
      </c>
      <c r="GB1" s="118" t="s">
        <v>716</v>
      </c>
      <c r="GC1" s="118" t="s">
        <v>716</v>
      </c>
      <c r="GD1" s="118" t="s">
        <v>716</v>
      </c>
      <c r="GE1" s="118" t="s">
        <v>718</v>
      </c>
      <c r="GF1" s="118" t="s">
        <v>718</v>
      </c>
      <c r="GG1" s="118" t="s">
        <v>718</v>
      </c>
      <c r="GH1" s="118" t="s">
        <v>718</v>
      </c>
      <c r="GI1" s="118" t="s">
        <v>718</v>
      </c>
      <c r="GJ1" s="118" t="s">
        <v>718</v>
      </c>
      <c r="GK1" s="118" t="s">
        <v>718</v>
      </c>
      <c r="GL1" s="118" t="s">
        <v>718</v>
      </c>
      <c r="GM1" s="118" t="s">
        <v>718</v>
      </c>
      <c r="GN1" s="118" t="s">
        <v>718</v>
      </c>
      <c r="GO1" s="118" t="s">
        <v>718</v>
      </c>
      <c r="GP1" s="118" t="s">
        <v>719</v>
      </c>
      <c r="GQ1" s="668" t="s">
        <v>719</v>
      </c>
      <c r="GR1" s="669" t="s">
        <v>719</v>
      </c>
      <c r="GS1" s="669" t="s">
        <v>719</v>
      </c>
      <c r="GT1" s="669" t="s">
        <v>719</v>
      </c>
      <c r="GU1" s="669" t="s">
        <v>719</v>
      </c>
      <c r="GV1" s="670" t="s">
        <v>719</v>
      </c>
      <c r="GW1" s="118" t="s">
        <v>719</v>
      </c>
      <c r="GX1" s="118"/>
      <c r="GY1" s="118"/>
      <c r="GZ1" s="118" t="s">
        <v>719</v>
      </c>
      <c r="HA1" s="118" t="s">
        <v>719</v>
      </c>
      <c r="HB1" s="118" t="s">
        <v>719</v>
      </c>
      <c r="HC1" s="118" t="s">
        <v>719</v>
      </c>
      <c r="HD1" s="118" t="s">
        <v>719</v>
      </c>
      <c r="HE1" s="118" t="s">
        <v>719</v>
      </c>
      <c r="HF1" s="118" t="s">
        <v>719</v>
      </c>
      <c r="HG1" s="118" t="s">
        <v>719</v>
      </c>
      <c r="HH1" s="118" t="s">
        <v>719</v>
      </c>
      <c r="HI1" s="118" t="s">
        <v>719</v>
      </c>
      <c r="HJ1" s="118" t="s">
        <v>719</v>
      </c>
      <c r="HK1" s="118" t="s">
        <v>719</v>
      </c>
      <c r="HL1" s="118" t="s">
        <v>719</v>
      </c>
      <c r="HM1" s="118" t="s">
        <v>719</v>
      </c>
      <c r="HN1" s="118" t="s">
        <v>719</v>
      </c>
      <c r="HO1" s="118" t="s">
        <v>719</v>
      </c>
      <c r="HP1" s="118" t="s">
        <v>719</v>
      </c>
      <c r="HQ1" s="118" t="s">
        <v>719</v>
      </c>
      <c r="HR1" s="118" t="s">
        <v>719</v>
      </c>
      <c r="HS1" s="118" t="s">
        <v>719</v>
      </c>
      <c r="HT1" s="118" t="s">
        <v>719</v>
      </c>
      <c r="HU1" s="118" t="s">
        <v>719</v>
      </c>
      <c r="HV1" s="118" t="s">
        <v>719</v>
      </c>
      <c r="HW1" s="118" t="s">
        <v>719</v>
      </c>
      <c r="HX1" s="118" t="s">
        <v>719</v>
      </c>
      <c r="HY1" s="118" t="s">
        <v>719</v>
      </c>
      <c r="HZ1" s="118" t="s">
        <v>719</v>
      </c>
      <c r="IA1" s="118"/>
      <c r="IB1" s="118"/>
      <c r="IC1" s="118" t="s">
        <v>719</v>
      </c>
      <c r="ID1" s="118" t="s">
        <v>719</v>
      </c>
      <c r="IE1" s="118" t="s">
        <v>719</v>
      </c>
      <c r="IF1" s="118" t="s">
        <v>719</v>
      </c>
      <c r="IG1" s="118" t="s">
        <v>719</v>
      </c>
      <c r="IH1" s="118" t="s">
        <v>719</v>
      </c>
      <c r="II1" s="118" t="s">
        <v>719</v>
      </c>
      <c r="IJ1" s="118" t="s">
        <v>719</v>
      </c>
      <c r="IK1" s="118" t="s">
        <v>719</v>
      </c>
      <c r="IL1" s="118" t="s">
        <v>719</v>
      </c>
      <c r="IM1" s="118" t="s">
        <v>719</v>
      </c>
      <c r="IN1" s="118" t="s">
        <v>719</v>
      </c>
      <c r="IO1" s="118" t="s">
        <v>719</v>
      </c>
      <c r="IP1" s="118" t="s">
        <v>719</v>
      </c>
      <c r="IQ1" s="118" t="s">
        <v>719</v>
      </c>
      <c r="IR1" s="118" t="s">
        <v>719</v>
      </c>
      <c r="IS1" s="118" t="s">
        <v>720</v>
      </c>
    </row>
    <row r="2" spans="1:253" ht="32.5" thickBot="1" x14ac:dyDescent="0.4">
      <c r="A2" s="43"/>
      <c r="B2" s="44"/>
      <c r="C2" s="44"/>
      <c r="D2" s="44"/>
      <c r="E2" s="44"/>
      <c r="F2" s="44"/>
      <c r="G2" s="44"/>
      <c r="H2" s="44"/>
      <c r="I2" s="44" t="s">
        <v>721</v>
      </c>
      <c r="J2" s="44" t="s">
        <v>722</v>
      </c>
      <c r="K2" s="44" t="s">
        <v>723</v>
      </c>
      <c r="L2" s="44" t="s">
        <v>724</v>
      </c>
      <c r="M2" s="44" t="s">
        <v>725</v>
      </c>
      <c r="N2" s="44" t="s">
        <v>726</v>
      </c>
      <c r="O2" s="44" t="s">
        <v>727</v>
      </c>
      <c r="P2" s="44" t="s">
        <v>728</v>
      </c>
      <c r="Q2" s="44" t="s">
        <v>729</v>
      </c>
      <c r="R2" s="44" t="s">
        <v>730</v>
      </c>
      <c r="S2" s="44"/>
      <c r="T2" s="44" t="s">
        <v>731</v>
      </c>
      <c r="U2" s="44" t="s">
        <v>732</v>
      </c>
      <c r="V2" s="44" t="s">
        <v>733</v>
      </c>
      <c r="W2" s="44" t="s">
        <v>734</v>
      </c>
      <c r="X2" s="44" t="s">
        <v>735</v>
      </c>
      <c r="Y2" s="44" t="s">
        <v>736</v>
      </c>
      <c r="Z2" s="44" t="s">
        <v>737</v>
      </c>
      <c r="AA2" s="44" t="s">
        <v>738</v>
      </c>
      <c r="AB2" s="44" t="s">
        <v>739</v>
      </c>
      <c r="AC2" s="51" t="s">
        <v>740</v>
      </c>
      <c r="AD2" s="99" t="s">
        <v>1235</v>
      </c>
      <c r="AE2" s="100" t="s">
        <v>1236</v>
      </c>
      <c r="AF2" s="101" t="s">
        <v>1237</v>
      </c>
      <c r="AG2" s="29" t="s">
        <v>1238</v>
      </c>
      <c r="AH2" s="28" t="s">
        <v>1239</v>
      </c>
      <c r="AI2" s="28" t="s">
        <v>1240</v>
      </c>
      <c r="AJ2" s="28" t="s">
        <v>1241</v>
      </c>
      <c r="AK2" s="28" t="s">
        <v>1242</v>
      </c>
      <c r="AL2" s="28" t="s">
        <v>1243</v>
      </c>
      <c r="AM2" s="28" t="s">
        <v>1244</v>
      </c>
      <c r="AN2" s="28" t="s">
        <v>1245</v>
      </c>
      <c r="AO2" s="28" t="s">
        <v>1246</v>
      </c>
      <c r="AP2" s="28" t="s">
        <v>1247</v>
      </c>
      <c r="AQ2" s="28" t="s">
        <v>1248</v>
      </c>
      <c r="AR2" s="28" t="s">
        <v>1249</v>
      </c>
      <c r="AS2" s="28" t="s">
        <v>1250</v>
      </c>
      <c r="AT2" s="28" t="s">
        <v>1251</v>
      </c>
      <c r="AU2" s="28" t="s">
        <v>1252</v>
      </c>
      <c r="AV2" s="30" t="s">
        <v>1253</v>
      </c>
      <c r="AW2" s="99" t="s">
        <v>1254</v>
      </c>
      <c r="AX2" s="100" t="s">
        <v>1255</v>
      </c>
      <c r="AY2" s="100" t="s">
        <v>1256</v>
      </c>
      <c r="AZ2" s="100" t="s">
        <v>1257</v>
      </c>
      <c r="BA2" s="100" t="s">
        <v>1258</v>
      </c>
      <c r="BB2" s="100" t="s">
        <v>1259</v>
      </c>
      <c r="BC2" s="100" t="s">
        <v>1260</v>
      </c>
      <c r="BD2" s="101" t="s">
        <v>1261</v>
      </c>
      <c r="BE2" s="29" t="s">
        <v>1262</v>
      </c>
      <c r="BF2" s="28" t="s">
        <v>1263</v>
      </c>
      <c r="BG2" s="28" t="s">
        <v>1264</v>
      </c>
      <c r="BH2" s="28" t="s">
        <v>1265</v>
      </c>
      <c r="BI2" s="28" t="s">
        <v>1266</v>
      </c>
      <c r="BJ2" s="28" t="s">
        <v>1267</v>
      </c>
      <c r="BK2" s="28" t="s">
        <v>1268</v>
      </c>
      <c r="BL2" s="30" t="s">
        <v>1269</v>
      </c>
      <c r="BM2" s="99" t="s">
        <v>1270</v>
      </c>
      <c r="BN2" s="100" t="s">
        <v>1271</v>
      </c>
      <c r="BO2" s="100" t="s">
        <v>1272</v>
      </c>
      <c r="BP2" s="100" t="s">
        <v>1273</v>
      </c>
      <c r="BQ2" s="100" t="s">
        <v>1274</v>
      </c>
      <c r="BR2" s="100" t="s">
        <v>1275</v>
      </c>
      <c r="BS2" s="100" t="s">
        <v>1276</v>
      </c>
      <c r="BT2" s="100" t="s">
        <v>1277</v>
      </c>
      <c r="BU2" s="100" t="s">
        <v>1278</v>
      </c>
      <c r="BV2" s="100" t="s">
        <v>1279</v>
      </c>
      <c r="BW2" s="100" t="s">
        <v>1280</v>
      </c>
      <c r="BX2" s="100" t="s">
        <v>1281</v>
      </c>
      <c r="BY2" s="100" t="s">
        <v>1282</v>
      </c>
      <c r="BZ2" s="100" t="s">
        <v>1283</v>
      </c>
      <c r="CA2" s="100" t="s">
        <v>1284</v>
      </c>
      <c r="CB2" s="100" t="s">
        <v>1285</v>
      </c>
      <c r="CC2" s="100" t="s">
        <v>1286</v>
      </c>
      <c r="CD2" s="100" t="s">
        <v>1287</v>
      </c>
      <c r="CE2" s="100" t="s">
        <v>1288</v>
      </c>
      <c r="CF2" s="100" t="s">
        <v>1289</v>
      </c>
      <c r="CG2" s="100" t="s">
        <v>1290</v>
      </c>
      <c r="CH2" s="100" t="s">
        <v>1291</v>
      </c>
      <c r="CI2" s="100" t="s">
        <v>1292</v>
      </c>
      <c r="CJ2" s="100" t="s">
        <v>1293</v>
      </c>
      <c r="CK2" s="100" t="s">
        <v>1294</v>
      </c>
      <c r="CL2" s="100" t="s">
        <v>1295</v>
      </c>
      <c r="CM2" s="100" t="s">
        <v>1296</v>
      </c>
      <c r="CN2" s="100" t="s">
        <v>1297</v>
      </c>
      <c r="CO2" s="100" t="s">
        <v>1298</v>
      </c>
      <c r="CP2" s="100" t="s">
        <v>1299</v>
      </c>
      <c r="CQ2" s="100" t="s">
        <v>1300</v>
      </c>
      <c r="CR2" s="100" t="s">
        <v>1301</v>
      </c>
      <c r="CS2" s="100" t="s">
        <v>1302</v>
      </c>
      <c r="CT2" s="100" t="s">
        <v>1303</v>
      </c>
      <c r="CU2" s="100" t="s">
        <v>1304</v>
      </c>
      <c r="CV2" s="100" t="s">
        <v>1305</v>
      </c>
      <c r="CW2" s="100" t="s">
        <v>1306</v>
      </c>
      <c r="CX2" s="100" t="s">
        <v>1307</v>
      </c>
      <c r="CY2" s="100" t="s">
        <v>1308</v>
      </c>
      <c r="CZ2" s="100" t="s">
        <v>1309</v>
      </c>
      <c r="DA2" s="100" t="s">
        <v>1310</v>
      </c>
      <c r="DB2" s="100" t="s">
        <v>1311</v>
      </c>
      <c r="DC2" s="100" t="s">
        <v>1312</v>
      </c>
      <c r="DD2" s="100" t="s">
        <v>1313</v>
      </c>
      <c r="DE2" s="100" t="s">
        <v>1314</v>
      </c>
      <c r="DF2" s="100" t="s">
        <v>1315</v>
      </c>
      <c r="DG2" s="100" t="s">
        <v>1316</v>
      </c>
      <c r="DH2" s="100" t="s">
        <v>1317</v>
      </c>
      <c r="DI2" s="100" t="s">
        <v>1318</v>
      </c>
      <c r="DJ2" s="100" t="s">
        <v>1319</v>
      </c>
      <c r="DK2" s="100" t="s">
        <v>1320</v>
      </c>
      <c r="DL2" s="100" t="s">
        <v>1321</v>
      </c>
      <c r="DM2" s="100" t="s">
        <v>1322</v>
      </c>
      <c r="DN2" s="100" t="s">
        <v>1323</v>
      </c>
      <c r="DO2" s="100" t="s">
        <v>1324</v>
      </c>
      <c r="DP2" s="100" t="s">
        <v>1325</v>
      </c>
      <c r="DQ2" s="100" t="s">
        <v>1326</v>
      </c>
      <c r="DR2" s="100" t="s">
        <v>1327</v>
      </c>
      <c r="DS2" s="100" t="s">
        <v>1328</v>
      </c>
      <c r="DT2" s="100" t="s">
        <v>1329</v>
      </c>
      <c r="DU2" s="100" t="s">
        <v>1330</v>
      </c>
      <c r="DV2" s="100" t="s">
        <v>1331</v>
      </c>
      <c r="DW2" s="100" t="s">
        <v>1332</v>
      </c>
      <c r="DX2" s="100" t="s">
        <v>1333</v>
      </c>
      <c r="DY2" s="101" t="s">
        <v>1334</v>
      </c>
      <c r="DZ2" s="29" t="s">
        <v>1335</v>
      </c>
      <c r="EA2" s="28" t="s">
        <v>1336</v>
      </c>
      <c r="EB2" s="28" t="s">
        <v>1337</v>
      </c>
      <c r="EC2" s="28" t="s">
        <v>1338</v>
      </c>
      <c r="ED2" s="28" t="s">
        <v>1339</v>
      </c>
      <c r="EE2" s="28" t="s">
        <v>1340</v>
      </c>
      <c r="EF2" s="30" t="s">
        <v>1341</v>
      </c>
      <c r="EG2" s="99" t="s">
        <v>1342</v>
      </c>
      <c r="EH2" s="100" t="s">
        <v>1343</v>
      </c>
      <c r="EI2" s="100" t="s">
        <v>1344</v>
      </c>
      <c r="EJ2" s="100" t="s">
        <v>1345</v>
      </c>
      <c r="EK2" s="100" t="s">
        <v>1346</v>
      </c>
      <c r="EL2" s="100" t="s">
        <v>1347</v>
      </c>
      <c r="EM2" s="100" t="s">
        <v>1348</v>
      </c>
      <c r="EN2" s="100" t="s">
        <v>1349</v>
      </c>
      <c r="EO2" s="100" t="s">
        <v>1350</v>
      </c>
      <c r="EP2" s="100" t="s">
        <v>1351</v>
      </c>
      <c r="EQ2" s="100" t="s">
        <v>1352</v>
      </c>
      <c r="ER2" s="100" t="s">
        <v>1353</v>
      </c>
      <c r="ES2" s="100" t="s">
        <v>1354</v>
      </c>
      <c r="ET2" s="100" t="s">
        <v>1355</v>
      </c>
      <c r="EU2" s="100" t="s">
        <v>1356</v>
      </c>
      <c r="EV2" s="100" t="s">
        <v>1357</v>
      </c>
      <c r="EW2" s="100" t="s">
        <v>1358</v>
      </c>
      <c r="EX2" s="100" t="s">
        <v>1359</v>
      </c>
      <c r="EY2" s="100" t="s">
        <v>1360</v>
      </c>
      <c r="EZ2" s="100" t="s">
        <v>1361</v>
      </c>
      <c r="FA2" s="100" t="s">
        <v>1362</v>
      </c>
      <c r="FB2" s="100" t="s">
        <v>1363</v>
      </c>
      <c r="FC2" s="100" t="s">
        <v>1364</v>
      </c>
      <c r="FD2" s="100" t="s">
        <v>1365</v>
      </c>
      <c r="FE2" s="100" t="s">
        <v>1366</v>
      </c>
      <c r="FF2" s="100" t="s">
        <v>1367</v>
      </c>
      <c r="FG2" s="100" t="s">
        <v>1368</v>
      </c>
      <c r="FH2" s="100" t="s">
        <v>1369</v>
      </c>
      <c r="FI2" s="100" t="s">
        <v>1370</v>
      </c>
      <c r="FJ2" s="100" t="s">
        <v>1371</v>
      </c>
      <c r="FK2" s="100" t="s">
        <v>1372</v>
      </c>
      <c r="FL2" s="100" t="s">
        <v>1373</v>
      </c>
      <c r="FM2" s="100" t="s">
        <v>1374</v>
      </c>
      <c r="FN2" s="100" t="s">
        <v>1375</v>
      </c>
      <c r="FO2" s="100" t="s">
        <v>1376</v>
      </c>
      <c r="FP2" s="101" t="s">
        <v>1377</v>
      </c>
      <c r="FQ2" s="29" t="s">
        <v>1378</v>
      </c>
      <c r="FR2" s="28"/>
      <c r="FS2" s="30"/>
      <c r="FT2" s="102" t="s">
        <v>1379</v>
      </c>
      <c r="FU2" s="29" t="s">
        <v>1380</v>
      </c>
      <c r="FV2" s="28" t="s">
        <v>1381</v>
      </c>
      <c r="FW2" s="28" t="s">
        <v>1382</v>
      </c>
      <c r="FX2" s="28" t="s">
        <v>1383</v>
      </c>
      <c r="FY2" s="28" t="s">
        <v>1384</v>
      </c>
      <c r="FZ2" s="28" t="s">
        <v>1385</v>
      </c>
      <c r="GA2" s="28" t="s">
        <v>1386</v>
      </c>
      <c r="GB2" s="28" t="s">
        <v>1387</v>
      </c>
      <c r="GC2" s="28" t="s">
        <v>1388</v>
      </c>
      <c r="GD2" s="30" t="s">
        <v>1389</v>
      </c>
      <c r="GE2" s="99" t="s">
        <v>1390</v>
      </c>
      <c r="GF2" s="100" t="s">
        <v>1391</v>
      </c>
      <c r="GG2" s="100" t="s">
        <v>1392</v>
      </c>
      <c r="GH2" s="100" t="s">
        <v>1393</v>
      </c>
      <c r="GI2" s="100" t="s">
        <v>1394</v>
      </c>
      <c r="GJ2" s="100"/>
      <c r="GK2" s="100"/>
      <c r="GL2" s="100"/>
      <c r="GM2" s="101"/>
      <c r="GN2" s="25" t="s">
        <v>1395</v>
      </c>
      <c r="GO2" s="26" t="s">
        <v>1396</v>
      </c>
      <c r="GP2" s="114" t="s">
        <v>1397</v>
      </c>
      <c r="GQ2" s="29" t="s">
        <v>1398</v>
      </c>
      <c r="GR2" s="28" t="s">
        <v>1399</v>
      </c>
      <c r="GS2" s="28" t="s">
        <v>1400</v>
      </c>
      <c r="GT2" s="28" t="s">
        <v>1401</v>
      </c>
      <c r="GU2" s="28" t="s">
        <v>1402</v>
      </c>
      <c r="GV2" s="30" t="s">
        <v>1403</v>
      </c>
      <c r="GW2" s="671" t="s">
        <v>1404</v>
      </c>
      <c r="GX2" s="672"/>
      <c r="GY2" s="671"/>
      <c r="GZ2" s="99" t="s">
        <v>1405</v>
      </c>
      <c r="HA2" s="99" t="s">
        <v>1411</v>
      </c>
      <c r="HB2" s="99" t="s">
        <v>1418</v>
      </c>
      <c r="HC2" s="102" t="s">
        <v>1425</v>
      </c>
      <c r="HD2" s="27" t="s">
        <v>1432</v>
      </c>
      <c r="HE2" s="28" t="s">
        <v>1433</v>
      </c>
      <c r="HF2" s="28" t="s">
        <v>1434</v>
      </c>
      <c r="HG2" s="28" t="s">
        <v>1435</v>
      </c>
      <c r="HH2" s="28" t="s">
        <v>1436</v>
      </c>
      <c r="HI2" s="28" t="s">
        <v>1437</v>
      </c>
      <c r="HJ2" s="28" t="s">
        <v>1438</v>
      </c>
      <c r="HK2" s="28" t="s">
        <v>1439</v>
      </c>
      <c r="HL2" s="112" t="s">
        <v>1440</v>
      </c>
      <c r="HM2" s="105" t="s">
        <v>1442</v>
      </c>
      <c r="HN2" s="105" t="s">
        <v>1447</v>
      </c>
      <c r="HO2" s="672" t="s">
        <v>1452</v>
      </c>
      <c r="HP2" s="27" t="s">
        <v>1457</v>
      </c>
      <c r="HQ2" s="28" t="s">
        <v>1458</v>
      </c>
      <c r="HR2" s="28" t="s">
        <v>1459</v>
      </c>
      <c r="HS2" s="28" t="s">
        <v>1460</v>
      </c>
      <c r="HT2" s="28" t="s">
        <v>1461</v>
      </c>
      <c r="HU2" s="28" t="s">
        <v>1462</v>
      </c>
      <c r="HV2" s="28" t="s">
        <v>1463</v>
      </c>
      <c r="HW2" s="28" t="s">
        <v>1464</v>
      </c>
      <c r="HX2" s="112" t="s">
        <v>1465</v>
      </c>
      <c r="HY2" s="99" t="s">
        <v>1467</v>
      </c>
      <c r="HZ2" s="99" t="s">
        <v>1472</v>
      </c>
      <c r="IA2" s="99" t="s">
        <v>1477</v>
      </c>
      <c r="IB2" s="102" t="s">
        <v>1482</v>
      </c>
      <c r="IC2" s="27" t="s">
        <v>1487</v>
      </c>
      <c r="ID2" s="28" t="s">
        <v>1488</v>
      </c>
      <c r="IE2" s="28" t="s">
        <v>1489</v>
      </c>
      <c r="IF2" s="28" t="s">
        <v>1490</v>
      </c>
      <c r="IG2" s="28" t="s">
        <v>1491</v>
      </c>
      <c r="IH2" s="28" t="s">
        <v>1492</v>
      </c>
      <c r="II2" s="28" t="s">
        <v>1493</v>
      </c>
      <c r="IJ2" s="28" t="s">
        <v>1494</v>
      </c>
      <c r="IK2" s="30" t="s">
        <v>1495</v>
      </c>
      <c r="IL2" s="100" t="s">
        <v>1497</v>
      </c>
      <c r="IM2" s="101" t="s">
        <v>1502</v>
      </c>
      <c r="IN2" s="27" t="s">
        <v>1503</v>
      </c>
      <c r="IO2" s="28" t="s">
        <v>1504</v>
      </c>
      <c r="IP2" s="28" t="s">
        <v>1505</v>
      </c>
      <c r="IQ2" s="28" t="s">
        <v>1506</v>
      </c>
      <c r="IR2" s="28" t="s">
        <v>1507</v>
      </c>
      <c r="IS2" s="198" t="s">
        <v>1508</v>
      </c>
    </row>
    <row r="3" spans="1:253" ht="127.9" customHeight="1" x14ac:dyDescent="0.35">
      <c r="A3" s="45" t="s">
        <v>1509</v>
      </c>
      <c r="B3" s="46" t="s">
        <v>1510</v>
      </c>
      <c r="C3" s="46" t="s">
        <v>1511</v>
      </c>
      <c r="D3" s="46" t="s">
        <v>1512</v>
      </c>
      <c r="E3" s="46" t="s">
        <v>1513</v>
      </c>
      <c r="F3" s="46" t="s">
        <v>1514</v>
      </c>
      <c r="G3" s="46" t="s">
        <v>1515</v>
      </c>
      <c r="H3" s="46" t="s">
        <v>1516</v>
      </c>
      <c r="I3" s="46" t="s">
        <v>674</v>
      </c>
      <c r="J3" s="46" t="s">
        <v>674</v>
      </c>
      <c r="K3" s="46" t="s">
        <v>674</v>
      </c>
      <c r="L3" s="46" t="s">
        <v>674</v>
      </c>
      <c r="M3" s="46" t="s">
        <v>674</v>
      </c>
      <c r="N3" s="46" t="s">
        <v>674</v>
      </c>
      <c r="O3" s="135" t="s">
        <v>2</v>
      </c>
      <c r="P3" s="135" t="s">
        <v>1817</v>
      </c>
      <c r="Q3" s="135" t="s">
        <v>3</v>
      </c>
      <c r="R3" s="135" t="s">
        <v>1518</v>
      </c>
      <c r="S3" s="135" t="s">
        <v>1519</v>
      </c>
      <c r="T3" s="135" t="s">
        <v>1520</v>
      </c>
      <c r="U3" s="135" t="s">
        <v>1521</v>
      </c>
      <c r="V3" s="135" t="s">
        <v>18</v>
      </c>
      <c r="W3" s="135" t="s">
        <v>30</v>
      </c>
      <c r="X3" s="135" t="s">
        <v>35</v>
      </c>
      <c r="Y3" s="135" t="s">
        <v>59</v>
      </c>
      <c r="Z3" s="135" t="s">
        <v>4</v>
      </c>
      <c r="AA3" s="135" t="s">
        <v>31</v>
      </c>
      <c r="AB3" s="135" t="s">
        <v>19</v>
      </c>
      <c r="AC3" s="1214" t="s">
        <v>108</v>
      </c>
      <c r="AD3" s="1055" t="s">
        <v>1535</v>
      </c>
      <c r="AE3" s="1056"/>
      <c r="AF3" s="1057"/>
      <c r="AG3" s="1049" t="s">
        <v>125</v>
      </c>
      <c r="AH3" s="1050"/>
      <c r="AI3" s="1050"/>
      <c r="AJ3" s="1050"/>
      <c r="AK3" s="1050"/>
      <c r="AL3" s="1050"/>
      <c r="AM3" s="1050"/>
      <c r="AN3" s="1050"/>
      <c r="AO3" s="1050"/>
      <c r="AP3" s="1050"/>
      <c r="AQ3" s="1050"/>
      <c r="AR3" s="1050"/>
      <c r="AS3" s="1050"/>
      <c r="AT3" s="1050"/>
      <c r="AU3" s="1050"/>
      <c r="AV3" s="1051"/>
      <c r="AW3" s="1055" t="s">
        <v>192</v>
      </c>
      <c r="AX3" s="1056"/>
      <c r="AY3" s="1056"/>
      <c r="AZ3" s="1056"/>
      <c r="BA3" s="1056"/>
      <c r="BB3" s="1056"/>
      <c r="BC3" s="1056"/>
      <c r="BD3" s="1057"/>
      <c r="BE3" s="1049" t="s">
        <v>230</v>
      </c>
      <c r="BF3" s="1050"/>
      <c r="BG3" s="1050"/>
      <c r="BH3" s="1050"/>
      <c r="BI3" s="1050"/>
      <c r="BJ3" s="1050"/>
      <c r="BK3" s="1050"/>
      <c r="BL3" s="1051"/>
      <c r="BM3" s="1064" t="s">
        <v>244</v>
      </c>
      <c r="BN3" s="1065"/>
      <c r="BO3" s="1065"/>
      <c r="BP3" s="1065"/>
      <c r="BQ3" s="1065"/>
      <c r="BR3" s="1065"/>
      <c r="BS3" s="1065"/>
      <c r="BT3" s="1065"/>
      <c r="BU3" s="1065"/>
      <c r="BV3" s="1065"/>
      <c r="BW3" s="1065"/>
      <c r="BX3" s="1065"/>
      <c r="BY3" s="1065"/>
      <c r="BZ3" s="1065"/>
      <c r="CA3" s="1065"/>
      <c r="CB3" s="1065"/>
      <c r="CC3" s="1065"/>
      <c r="CD3" s="1065"/>
      <c r="CE3" s="1065"/>
      <c r="CF3" s="1065"/>
      <c r="CG3" s="1065"/>
      <c r="CH3" s="1065"/>
      <c r="CI3" s="1065"/>
      <c r="CJ3" s="1065"/>
      <c r="CK3" s="1065"/>
      <c r="CL3" s="1065"/>
      <c r="CM3" s="1065"/>
      <c r="CN3" s="1065"/>
      <c r="CO3" s="1065"/>
      <c r="CP3" s="1065"/>
      <c r="CQ3" s="1065"/>
      <c r="CR3" s="1065"/>
      <c r="CS3" s="1065"/>
      <c r="CT3" s="1065"/>
      <c r="CU3" s="1065"/>
      <c r="CV3" s="1065"/>
      <c r="CW3" s="1065"/>
      <c r="CX3" s="1065"/>
      <c r="CY3" s="1065"/>
      <c r="CZ3" s="1065"/>
      <c r="DA3" s="1065"/>
      <c r="DB3" s="1065"/>
      <c r="DC3" s="1065"/>
      <c r="DD3" s="1065"/>
      <c r="DE3" s="1065"/>
      <c r="DF3" s="1065"/>
      <c r="DG3" s="1065"/>
      <c r="DH3" s="1065"/>
      <c r="DI3" s="1065"/>
      <c r="DJ3" s="1065"/>
      <c r="DK3" s="1065"/>
      <c r="DL3" s="1065"/>
      <c r="DM3" s="1065"/>
      <c r="DN3" s="1065"/>
      <c r="DO3" s="1065"/>
      <c r="DP3" s="1065"/>
      <c r="DQ3" s="1065"/>
      <c r="DR3" s="1065"/>
      <c r="DS3" s="1065"/>
      <c r="DT3" s="1065"/>
      <c r="DU3" s="1065"/>
      <c r="DV3" s="1065"/>
      <c r="DW3" s="1065"/>
      <c r="DX3" s="1065"/>
      <c r="DY3" s="1066"/>
      <c r="DZ3" s="1049" t="s">
        <v>352</v>
      </c>
      <c r="EA3" s="1050"/>
      <c r="EB3" s="1050"/>
      <c r="EC3" s="1050"/>
      <c r="ED3" s="1050"/>
      <c r="EE3" s="1050"/>
      <c r="EF3" s="1051"/>
      <c r="EG3" s="1190" t="s">
        <v>377</v>
      </c>
      <c r="EH3" s="1083"/>
      <c r="EI3" s="1084"/>
      <c r="EJ3" s="1082" t="s">
        <v>385</v>
      </c>
      <c r="EK3" s="1083"/>
      <c r="EL3" s="1084"/>
      <c r="EM3" s="1082" t="s">
        <v>388</v>
      </c>
      <c r="EN3" s="1083"/>
      <c r="EO3" s="1084"/>
      <c r="EP3" s="1082" t="s">
        <v>390</v>
      </c>
      <c r="EQ3" s="1083"/>
      <c r="ER3" s="1083"/>
      <c r="ES3" s="1084"/>
      <c r="ET3" s="1082" t="s">
        <v>426</v>
      </c>
      <c r="EU3" s="1083"/>
      <c r="EV3" s="1084"/>
      <c r="EW3" s="1082" t="s">
        <v>430</v>
      </c>
      <c r="EX3" s="1083"/>
      <c r="EY3" s="1084"/>
      <c r="EZ3" s="1082" t="s">
        <v>433</v>
      </c>
      <c r="FA3" s="1083"/>
      <c r="FB3" s="1084"/>
      <c r="FC3" s="1082" t="s">
        <v>435</v>
      </c>
      <c r="FD3" s="1083"/>
      <c r="FE3" s="1084"/>
      <c r="FF3" s="1082" t="s">
        <v>437</v>
      </c>
      <c r="FG3" s="1083"/>
      <c r="FH3" s="1084"/>
      <c r="FI3" s="1082" t="s">
        <v>441</v>
      </c>
      <c r="FJ3" s="1083"/>
      <c r="FK3" s="1083"/>
      <c r="FL3" s="1084"/>
      <c r="FM3" s="1082" t="s">
        <v>457</v>
      </c>
      <c r="FN3" s="1083"/>
      <c r="FO3" s="1083"/>
      <c r="FP3" s="1182"/>
      <c r="FQ3" s="1184" t="s">
        <v>1523</v>
      </c>
      <c r="FR3" s="1185"/>
      <c r="FS3" s="1186"/>
      <c r="FT3" s="1073" t="s">
        <v>499</v>
      </c>
      <c r="FU3" s="1049" t="s">
        <v>502</v>
      </c>
      <c r="FV3" s="1050"/>
      <c r="FW3" s="1050"/>
      <c r="FX3" s="1050"/>
      <c r="FY3" s="1050"/>
      <c r="FZ3" s="1050"/>
      <c r="GA3" s="1050"/>
      <c r="GB3" s="1050"/>
      <c r="GC3" s="1050"/>
      <c r="GD3" s="1051"/>
      <c r="GE3" s="1055" t="s">
        <v>503</v>
      </c>
      <c r="GF3" s="1056"/>
      <c r="GG3" s="1056"/>
      <c r="GH3" s="1056"/>
      <c r="GI3" s="1056"/>
      <c r="GJ3" s="1056"/>
      <c r="GK3" s="1056"/>
      <c r="GL3" s="1056"/>
      <c r="GM3" s="1057"/>
      <c r="GN3" s="1076" t="s">
        <v>513</v>
      </c>
      <c r="GO3" s="1077"/>
      <c r="GP3" s="1219" t="s">
        <v>1525</v>
      </c>
      <c r="GQ3" s="1049" t="s">
        <v>528</v>
      </c>
      <c r="GR3" s="1050"/>
      <c r="GS3" s="1050"/>
      <c r="GT3" s="1050"/>
      <c r="GU3" s="1050"/>
      <c r="GV3" s="1051"/>
      <c r="GW3" s="1221" t="s">
        <v>1939</v>
      </c>
      <c r="GX3" s="1223" t="s">
        <v>1940</v>
      </c>
      <c r="GY3" s="1226" t="s">
        <v>1941</v>
      </c>
      <c r="GZ3" s="1228" t="s">
        <v>1942</v>
      </c>
      <c r="HA3" s="1229"/>
      <c r="HB3" s="1229"/>
      <c r="HC3" s="1230"/>
      <c r="HD3" s="1050" t="s">
        <v>1537</v>
      </c>
      <c r="HE3" s="1050"/>
      <c r="HF3" s="1050"/>
      <c r="HG3" s="1050"/>
      <c r="HH3" s="1050"/>
      <c r="HI3" s="1050"/>
      <c r="HJ3" s="1050"/>
      <c r="HK3" s="1050"/>
      <c r="HL3" s="1050"/>
      <c r="HM3" s="1231" t="s">
        <v>1940</v>
      </c>
      <c r="HN3" s="1232"/>
      <c r="HO3" s="1233"/>
      <c r="HP3" s="1050" t="s">
        <v>1537</v>
      </c>
      <c r="HQ3" s="1050"/>
      <c r="HR3" s="1050"/>
      <c r="HS3" s="1050"/>
      <c r="HT3" s="1050"/>
      <c r="HU3" s="1050"/>
      <c r="HV3" s="1050"/>
      <c r="HW3" s="1050"/>
      <c r="HX3" s="1050"/>
      <c r="HY3" s="1228" t="s">
        <v>1941</v>
      </c>
      <c r="HZ3" s="1229"/>
      <c r="IA3" s="1229"/>
      <c r="IB3" s="1230"/>
      <c r="IC3" s="1050" t="s">
        <v>1538</v>
      </c>
      <c r="ID3" s="1050"/>
      <c r="IE3" s="1050"/>
      <c r="IF3" s="1050"/>
      <c r="IG3" s="1050"/>
      <c r="IH3" s="1050"/>
      <c r="II3" s="1050"/>
      <c r="IJ3" s="1050"/>
      <c r="IK3" s="1051"/>
      <c r="IL3" s="1083" t="s">
        <v>1943</v>
      </c>
      <c r="IM3" s="1182"/>
      <c r="IN3" s="1049" t="s">
        <v>598</v>
      </c>
      <c r="IO3" s="1050"/>
      <c r="IP3" s="1050"/>
      <c r="IQ3" s="1050"/>
      <c r="IR3" s="1051"/>
      <c r="IS3" s="1225" t="s">
        <v>607</v>
      </c>
    </row>
    <row r="4" spans="1:253" ht="130.5" customHeight="1" thickBot="1" x14ac:dyDescent="0.4">
      <c r="A4" s="47"/>
      <c r="B4" s="48"/>
      <c r="C4" s="48"/>
      <c r="D4" s="48"/>
      <c r="E4" s="48"/>
      <c r="F4" s="48"/>
      <c r="G4" s="48"/>
      <c r="H4" s="48"/>
      <c r="I4" s="48"/>
      <c r="J4" s="48"/>
      <c r="K4" s="48"/>
      <c r="L4" s="48"/>
      <c r="M4" s="48"/>
      <c r="N4" s="48"/>
      <c r="O4" s="131"/>
      <c r="P4" s="131"/>
      <c r="Q4" s="131"/>
      <c r="R4" s="131"/>
      <c r="S4" s="131"/>
      <c r="T4" s="131"/>
      <c r="U4" s="131"/>
      <c r="V4" s="131"/>
      <c r="W4" s="131"/>
      <c r="X4" s="131"/>
      <c r="Y4" s="132"/>
      <c r="Z4" s="132"/>
      <c r="AA4" s="132"/>
      <c r="AB4" s="132"/>
      <c r="AC4" s="1215"/>
      <c r="AD4" s="1058"/>
      <c r="AE4" s="1059"/>
      <c r="AF4" s="1060"/>
      <c r="AG4" s="1052"/>
      <c r="AH4" s="1053"/>
      <c r="AI4" s="1053"/>
      <c r="AJ4" s="1053"/>
      <c r="AK4" s="1053"/>
      <c r="AL4" s="1053"/>
      <c r="AM4" s="1053"/>
      <c r="AN4" s="1053"/>
      <c r="AO4" s="1053"/>
      <c r="AP4" s="1053"/>
      <c r="AQ4" s="1053"/>
      <c r="AR4" s="1053"/>
      <c r="AS4" s="1053"/>
      <c r="AT4" s="1053"/>
      <c r="AU4" s="1053"/>
      <c r="AV4" s="1054"/>
      <c r="AW4" s="1058"/>
      <c r="AX4" s="1059"/>
      <c r="AY4" s="1059"/>
      <c r="AZ4" s="1059"/>
      <c r="BA4" s="1059"/>
      <c r="BB4" s="1059"/>
      <c r="BC4" s="1059"/>
      <c r="BD4" s="1060"/>
      <c r="BE4" s="1052"/>
      <c r="BF4" s="1053"/>
      <c r="BG4" s="1053"/>
      <c r="BH4" s="1053"/>
      <c r="BI4" s="1053"/>
      <c r="BJ4" s="1053"/>
      <c r="BK4" s="1053"/>
      <c r="BL4" s="1054"/>
      <c r="BM4" s="1153" t="s">
        <v>246</v>
      </c>
      <c r="BN4" s="1151"/>
      <c r="BO4" s="1151"/>
      <c r="BP4" s="1152"/>
      <c r="BQ4" s="1150" t="s">
        <v>251</v>
      </c>
      <c r="BR4" s="1151"/>
      <c r="BS4" s="1151"/>
      <c r="BT4" s="1151"/>
      <c r="BU4" s="1152"/>
      <c r="BV4" s="1150" t="s">
        <v>257</v>
      </c>
      <c r="BW4" s="1152"/>
      <c r="BX4" s="1150" t="s">
        <v>260</v>
      </c>
      <c r="BY4" s="1151"/>
      <c r="BZ4" s="1151"/>
      <c r="CA4" s="1152"/>
      <c r="CB4" s="1150" t="s">
        <v>265</v>
      </c>
      <c r="CC4" s="1151"/>
      <c r="CD4" s="1151"/>
      <c r="CE4" s="1151"/>
      <c r="CF4" s="1152"/>
      <c r="CG4" s="1150" t="s">
        <v>271</v>
      </c>
      <c r="CH4" s="1151"/>
      <c r="CI4" s="1151"/>
      <c r="CJ4" s="1151"/>
      <c r="CK4" s="1151"/>
      <c r="CL4" s="1151"/>
      <c r="CM4" s="1152"/>
      <c r="CN4" s="1150" t="s">
        <v>279</v>
      </c>
      <c r="CO4" s="1151"/>
      <c r="CP4" s="1151"/>
      <c r="CQ4" s="1151"/>
      <c r="CR4" s="1151"/>
      <c r="CS4" s="1152"/>
      <c r="CT4" s="1117" t="s">
        <v>286</v>
      </c>
      <c r="CU4" s="1068"/>
      <c r="CV4" s="1068"/>
      <c r="CW4" s="1068"/>
      <c r="CX4" s="1068"/>
      <c r="CY4" s="1068"/>
      <c r="CZ4" s="1068"/>
      <c r="DA4" s="1068"/>
      <c r="DB4" s="1068"/>
      <c r="DC4" s="1068"/>
      <c r="DD4" s="1068"/>
      <c r="DE4" s="1068"/>
      <c r="DF4" s="1068"/>
      <c r="DG4" s="1118"/>
      <c r="DH4" s="1117" t="s">
        <v>301</v>
      </c>
      <c r="DI4" s="1068"/>
      <c r="DJ4" s="1068"/>
      <c r="DK4" s="1068"/>
      <c r="DL4" s="1068"/>
      <c r="DM4" s="1068"/>
      <c r="DN4" s="1068"/>
      <c r="DO4" s="1068"/>
      <c r="DP4" s="1118"/>
      <c r="DQ4" s="1117" t="s">
        <v>313</v>
      </c>
      <c r="DR4" s="1068"/>
      <c r="DS4" s="1068"/>
      <c r="DT4" s="1118"/>
      <c r="DU4" s="1117" t="s">
        <v>318</v>
      </c>
      <c r="DV4" s="1068"/>
      <c r="DW4" s="1068"/>
      <c r="DX4" s="1118"/>
      <c r="DY4" s="176" t="s">
        <v>321</v>
      </c>
      <c r="DZ4" s="1052"/>
      <c r="EA4" s="1053"/>
      <c r="EB4" s="1053"/>
      <c r="EC4" s="1053"/>
      <c r="ED4" s="1053"/>
      <c r="EE4" s="1053"/>
      <c r="EF4" s="1054"/>
      <c r="EG4" s="1191"/>
      <c r="EH4" s="1086"/>
      <c r="EI4" s="1087"/>
      <c r="EJ4" s="1085"/>
      <c r="EK4" s="1086"/>
      <c r="EL4" s="1087"/>
      <c r="EM4" s="1085"/>
      <c r="EN4" s="1086"/>
      <c r="EO4" s="1087"/>
      <c r="EP4" s="1085"/>
      <c r="EQ4" s="1086"/>
      <c r="ER4" s="1086"/>
      <c r="ES4" s="1087"/>
      <c r="ET4" s="1085"/>
      <c r="EU4" s="1086"/>
      <c r="EV4" s="1087"/>
      <c r="EW4" s="1085"/>
      <c r="EX4" s="1086"/>
      <c r="EY4" s="1087"/>
      <c r="EZ4" s="1085"/>
      <c r="FA4" s="1086"/>
      <c r="FB4" s="1087"/>
      <c r="FC4" s="1085"/>
      <c r="FD4" s="1086"/>
      <c r="FE4" s="1087"/>
      <c r="FF4" s="1085"/>
      <c r="FG4" s="1086"/>
      <c r="FH4" s="1087"/>
      <c r="FI4" s="1085"/>
      <c r="FJ4" s="1086"/>
      <c r="FK4" s="1086"/>
      <c r="FL4" s="1087"/>
      <c r="FM4" s="1085"/>
      <c r="FN4" s="1086"/>
      <c r="FO4" s="1086"/>
      <c r="FP4" s="1183"/>
      <c r="FQ4" s="1187"/>
      <c r="FR4" s="1188"/>
      <c r="FS4" s="1189"/>
      <c r="FT4" s="1074"/>
      <c r="FU4" s="1052"/>
      <c r="FV4" s="1053"/>
      <c r="FW4" s="1053"/>
      <c r="FX4" s="1053"/>
      <c r="FY4" s="1053"/>
      <c r="FZ4" s="1053"/>
      <c r="GA4" s="1053"/>
      <c r="GB4" s="1053"/>
      <c r="GC4" s="1053"/>
      <c r="GD4" s="1054"/>
      <c r="GE4" s="1058"/>
      <c r="GF4" s="1059"/>
      <c r="GG4" s="1059"/>
      <c r="GH4" s="1059"/>
      <c r="GI4" s="1059"/>
      <c r="GJ4" s="1059"/>
      <c r="GK4" s="1059"/>
      <c r="GL4" s="1059"/>
      <c r="GM4" s="1060"/>
      <c r="GN4" s="1078"/>
      <c r="GO4" s="1079"/>
      <c r="GP4" s="1220"/>
      <c r="GQ4" s="1052"/>
      <c r="GR4" s="1053"/>
      <c r="GS4" s="1053"/>
      <c r="GT4" s="1053"/>
      <c r="GU4" s="1053"/>
      <c r="GV4" s="1054"/>
      <c r="GW4" s="1222"/>
      <c r="GX4" s="1224"/>
      <c r="GY4" s="1227"/>
      <c r="GZ4" s="673"/>
      <c r="HA4" s="674"/>
      <c r="HB4" s="674"/>
      <c r="HC4" s="675"/>
      <c r="HD4" s="1053"/>
      <c r="HE4" s="1053"/>
      <c r="HF4" s="1053"/>
      <c r="HG4" s="1053"/>
      <c r="HH4" s="1053"/>
      <c r="HI4" s="1053"/>
      <c r="HJ4" s="1053"/>
      <c r="HK4" s="1053"/>
      <c r="HL4" s="1053"/>
      <c r="HM4" s="1191"/>
      <c r="HN4" s="1086"/>
      <c r="HO4" s="1183"/>
      <c r="HP4" s="1053"/>
      <c r="HQ4" s="1053"/>
      <c r="HR4" s="1053"/>
      <c r="HS4" s="1053"/>
      <c r="HT4" s="1053"/>
      <c r="HU4" s="1053"/>
      <c r="HV4" s="1053"/>
      <c r="HW4" s="1053"/>
      <c r="HX4" s="1053"/>
      <c r="HY4" s="1216"/>
      <c r="HZ4" s="1217"/>
      <c r="IA4" s="1217"/>
      <c r="IB4" s="1218"/>
      <c r="IC4" s="1053"/>
      <c r="ID4" s="1053"/>
      <c r="IE4" s="1053"/>
      <c r="IF4" s="1053"/>
      <c r="IG4" s="1053"/>
      <c r="IH4" s="1053"/>
      <c r="II4" s="1053"/>
      <c r="IJ4" s="1053"/>
      <c r="IK4" s="1054"/>
      <c r="IL4" s="1086"/>
      <c r="IM4" s="1183"/>
      <c r="IN4" s="1061"/>
      <c r="IO4" s="1062"/>
      <c r="IP4" s="1062"/>
      <c r="IQ4" s="1062"/>
      <c r="IR4" s="1063"/>
      <c r="IS4" s="1164"/>
    </row>
    <row r="5" spans="1:253" ht="219.4" customHeight="1" x14ac:dyDescent="0.35">
      <c r="A5" s="49"/>
      <c r="B5" s="50"/>
      <c r="C5" s="50"/>
      <c r="D5" s="50"/>
      <c r="E5" s="50"/>
      <c r="F5" s="50"/>
      <c r="G5" s="50"/>
      <c r="H5" s="50"/>
      <c r="I5" s="50"/>
      <c r="J5" s="50"/>
      <c r="K5" s="50"/>
      <c r="L5" s="50"/>
      <c r="M5" s="50"/>
      <c r="N5" s="50"/>
      <c r="O5" s="50"/>
      <c r="P5" s="50"/>
      <c r="Q5" s="50"/>
      <c r="R5" s="50"/>
      <c r="S5" s="48"/>
      <c r="T5" s="50"/>
      <c r="U5" s="50"/>
      <c r="V5" s="50"/>
      <c r="W5" s="50"/>
      <c r="X5" s="50"/>
      <c r="Y5" s="50"/>
      <c r="Z5" s="50"/>
      <c r="AA5" s="50"/>
      <c r="AB5" s="50"/>
      <c r="AC5" s="1234"/>
      <c r="AD5" s="171" t="s">
        <v>112</v>
      </c>
      <c r="AE5" s="172" t="s">
        <v>1626</v>
      </c>
      <c r="AF5" s="173" t="s">
        <v>1627</v>
      </c>
      <c r="AG5" s="174" t="s">
        <v>136</v>
      </c>
      <c r="AH5" s="421" t="s">
        <v>138</v>
      </c>
      <c r="AI5" s="421" t="s">
        <v>140</v>
      </c>
      <c r="AJ5" s="421" t="s">
        <v>142</v>
      </c>
      <c r="AK5" s="421" t="s">
        <v>144</v>
      </c>
      <c r="AL5" s="421" t="s">
        <v>146</v>
      </c>
      <c r="AM5" s="421" t="s">
        <v>148</v>
      </c>
      <c r="AN5" s="421" t="s">
        <v>150</v>
      </c>
      <c r="AO5" s="421" t="s">
        <v>152</v>
      </c>
      <c r="AP5" s="421" t="s">
        <v>154</v>
      </c>
      <c r="AQ5" s="421" t="s">
        <v>156</v>
      </c>
      <c r="AR5" s="421" t="s">
        <v>158</v>
      </c>
      <c r="AS5" s="421" t="s">
        <v>160</v>
      </c>
      <c r="AT5" s="421" t="s">
        <v>162</v>
      </c>
      <c r="AU5" s="421" t="s">
        <v>164</v>
      </c>
      <c r="AV5" s="175" t="s">
        <v>1628</v>
      </c>
      <c r="AW5" s="171" t="s">
        <v>1629</v>
      </c>
      <c r="AX5" s="172" t="s">
        <v>1630</v>
      </c>
      <c r="AY5" s="172" t="s">
        <v>200</v>
      </c>
      <c r="AZ5" s="172" t="s">
        <v>201</v>
      </c>
      <c r="BA5" s="172" t="s">
        <v>203</v>
      </c>
      <c r="BB5" s="172" t="s">
        <v>207</v>
      </c>
      <c r="BC5" s="172" t="s">
        <v>210</v>
      </c>
      <c r="BD5" s="173" t="s">
        <v>468</v>
      </c>
      <c r="BE5" s="174" t="s">
        <v>1559</v>
      </c>
      <c r="BF5" s="421" t="s">
        <v>1631</v>
      </c>
      <c r="BG5" s="421" t="s">
        <v>233</v>
      </c>
      <c r="BH5" s="421" t="s">
        <v>234</v>
      </c>
      <c r="BI5" s="421" t="s">
        <v>1560</v>
      </c>
      <c r="BJ5" s="421" t="s">
        <v>1582</v>
      </c>
      <c r="BK5" s="421" t="s">
        <v>1632</v>
      </c>
      <c r="BL5" s="175" t="s">
        <v>1584</v>
      </c>
      <c r="BM5" s="171" t="s">
        <v>247</v>
      </c>
      <c r="BN5" s="172" t="s">
        <v>248</v>
      </c>
      <c r="BO5" s="172" t="s">
        <v>249</v>
      </c>
      <c r="BP5" s="172" t="s">
        <v>250</v>
      </c>
      <c r="BQ5" s="172" t="s">
        <v>252</v>
      </c>
      <c r="BR5" s="172" t="s">
        <v>253</v>
      </c>
      <c r="BS5" s="172" t="s">
        <v>254</v>
      </c>
      <c r="BT5" s="172" t="s">
        <v>255</v>
      </c>
      <c r="BU5" s="172" t="s">
        <v>256</v>
      </c>
      <c r="BV5" s="172" t="s">
        <v>258</v>
      </c>
      <c r="BW5" s="172" t="s">
        <v>259</v>
      </c>
      <c r="BX5" s="172" t="s">
        <v>261</v>
      </c>
      <c r="BY5" s="172" t="s">
        <v>262</v>
      </c>
      <c r="BZ5" s="172" t="s">
        <v>263</v>
      </c>
      <c r="CA5" s="172" t="s">
        <v>264</v>
      </c>
      <c r="CB5" s="172" t="s">
        <v>266</v>
      </c>
      <c r="CC5" s="172" t="s">
        <v>267</v>
      </c>
      <c r="CD5" s="172" t="s">
        <v>268</v>
      </c>
      <c r="CE5" s="172" t="s">
        <v>269</v>
      </c>
      <c r="CF5" s="172" t="s">
        <v>270</v>
      </c>
      <c r="CG5" s="172" t="s">
        <v>272</v>
      </c>
      <c r="CH5" s="172" t="s">
        <v>273</v>
      </c>
      <c r="CI5" s="172" t="s">
        <v>274</v>
      </c>
      <c r="CJ5" s="172" t="s">
        <v>275</v>
      </c>
      <c r="CK5" s="172" t="s">
        <v>276</v>
      </c>
      <c r="CL5" s="172" t="s">
        <v>277</v>
      </c>
      <c r="CM5" s="172" t="s">
        <v>278</v>
      </c>
      <c r="CN5" s="172" t="s">
        <v>280</v>
      </c>
      <c r="CO5" s="172" t="s">
        <v>281</v>
      </c>
      <c r="CP5" s="172" t="s">
        <v>282</v>
      </c>
      <c r="CQ5" s="172" t="s">
        <v>283</v>
      </c>
      <c r="CR5" s="172" t="s">
        <v>284</v>
      </c>
      <c r="CS5" s="172" t="s">
        <v>285</v>
      </c>
      <c r="CT5" s="172" t="s">
        <v>287</v>
      </c>
      <c r="CU5" s="172" t="s">
        <v>288</v>
      </c>
      <c r="CV5" s="172" t="s">
        <v>289</v>
      </c>
      <c r="CW5" s="172" t="s">
        <v>290</v>
      </c>
      <c r="CX5" s="172" t="s">
        <v>291</v>
      </c>
      <c r="CY5" s="172" t="s">
        <v>292</v>
      </c>
      <c r="CZ5" s="172" t="s">
        <v>293</v>
      </c>
      <c r="DA5" s="172" t="s">
        <v>294</v>
      </c>
      <c r="DB5" s="172" t="s">
        <v>295</v>
      </c>
      <c r="DC5" s="172" t="s">
        <v>296</v>
      </c>
      <c r="DD5" s="172" t="s">
        <v>297</v>
      </c>
      <c r="DE5" s="172" t="s">
        <v>298</v>
      </c>
      <c r="DF5" s="172" t="s">
        <v>299</v>
      </c>
      <c r="DG5" s="172" t="s">
        <v>300</v>
      </c>
      <c r="DH5" s="172" t="s">
        <v>302</v>
      </c>
      <c r="DI5" s="172" t="s">
        <v>303</v>
      </c>
      <c r="DJ5" s="172" t="s">
        <v>304</v>
      </c>
      <c r="DK5" s="172" t="s">
        <v>305</v>
      </c>
      <c r="DL5" s="172" t="s">
        <v>308</v>
      </c>
      <c r="DM5" s="172" t="s">
        <v>309</v>
      </c>
      <c r="DN5" s="172" t="s">
        <v>310</v>
      </c>
      <c r="DO5" s="172" t="s">
        <v>311</v>
      </c>
      <c r="DP5" s="172" t="s">
        <v>312</v>
      </c>
      <c r="DQ5" s="172" t="s">
        <v>314</v>
      </c>
      <c r="DR5" s="172" t="s">
        <v>315</v>
      </c>
      <c r="DS5" s="172" t="s">
        <v>316</v>
      </c>
      <c r="DT5" s="172" t="s">
        <v>317</v>
      </c>
      <c r="DU5" s="172" t="s">
        <v>319</v>
      </c>
      <c r="DV5" s="172" t="s">
        <v>320</v>
      </c>
      <c r="DW5" s="172" t="s">
        <v>316</v>
      </c>
      <c r="DX5" s="172" t="s">
        <v>317</v>
      </c>
      <c r="DY5" s="173" t="s">
        <v>1633</v>
      </c>
      <c r="DZ5" s="174" t="s">
        <v>353</v>
      </c>
      <c r="EA5" s="421" t="s">
        <v>354</v>
      </c>
      <c r="EB5" s="421" t="s">
        <v>355</v>
      </c>
      <c r="EC5" s="421" t="s">
        <v>356</v>
      </c>
      <c r="ED5" s="421" t="s">
        <v>357</v>
      </c>
      <c r="EE5" s="421" t="s">
        <v>358</v>
      </c>
      <c r="EF5" s="175" t="s">
        <v>362</v>
      </c>
      <c r="EG5" s="171" t="s">
        <v>377</v>
      </c>
      <c r="EH5" s="172" t="s">
        <v>381</v>
      </c>
      <c r="EI5" s="172" t="s">
        <v>382</v>
      </c>
      <c r="EJ5" s="172" t="s">
        <v>385</v>
      </c>
      <c r="EK5" s="172" t="s">
        <v>381</v>
      </c>
      <c r="EL5" s="172" t="s">
        <v>382</v>
      </c>
      <c r="EM5" s="172" t="s">
        <v>388</v>
      </c>
      <c r="EN5" s="172" t="s">
        <v>381</v>
      </c>
      <c r="EO5" s="172" t="s">
        <v>382</v>
      </c>
      <c r="EP5" s="172" t="s">
        <v>390</v>
      </c>
      <c r="EQ5" s="172" t="s">
        <v>392</v>
      </c>
      <c r="ER5" s="172" t="s">
        <v>381</v>
      </c>
      <c r="ES5" s="172" t="s">
        <v>382</v>
      </c>
      <c r="ET5" s="172" t="s">
        <v>426</v>
      </c>
      <c r="EU5" s="172" t="s">
        <v>427</v>
      </c>
      <c r="EV5" s="172" t="s">
        <v>428</v>
      </c>
      <c r="EW5" s="172" t="s">
        <v>430</v>
      </c>
      <c r="EX5" s="172" t="s">
        <v>381</v>
      </c>
      <c r="EY5" s="172" t="s">
        <v>382</v>
      </c>
      <c r="EZ5" s="172" t="s">
        <v>433</v>
      </c>
      <c r="FA5" s="172" t="s">
        <v>381</v>
      </c>
      <c r="FB5" s="172" t="s">
        <v>382</v>
      </c>
      <c r="FC5" s="172" t="s">
        <v>435</v>
      </c>
      <c r="FD5" s="172" t="s">
        <v>381</v>
      </c>
      <c r="FE5" s="172" t="s">
        <v>382</v>
      </c>
      <c r="FF5" s="172" t="s">
        <v>439</v>
      </c>
      <c r="FG5" s="172" t="s">
        <v>381</v>
      </c>
      <c r="FH5" s="172" t="s">
        <v>382</v>
      </c>
      <c r="FI5" s="172" t="s">
        <v>441</v>
      </c>
      <c r="FJ5" s="172" t="s">
        <v>445</v>
      </c>
      <c r="FK5" s="172" t="s">
        <v>381</v>
      </c>
      <c r="FL5" s="172" t="s">
        <v>382</v>
      </c>
      <c r="FM5" s="172" t="s">
        <v>457</v>
      </c>
      <c r="FN5" s="172" t="s">
        <v>465</v>
      </c>
      <c r="FO5" s="172" t="s">
        <v>381</v>
      </c>
      <c r="FP5" s="173" t="s">
        <v>382</v>
      </c>
      <c r="FQ5" s="178" t="s">
        <v>480</v>
      </c>
      <c r="FR5" s="179" t="s">
        <v>481</v>
      </c>
      <c r="FS5" s="180" t="s">
        <v>482</v>
      </c>
      <c r="FT5" s="1075"/>
      <c r="FU5" s="174" t="s">
        <v>483</v>
      </c>
      <c r="FV5" s="421" t="s">
        <v>484</v>
      </c>
      <c r="FW5" s="421" t="s">
        <v>486</v>
      </c>
      <c r="FX5" s="421" t="s">
        <v>489</v>
      </c>
      <c r="FY5" s="421" t="s">
        <v>492</v>
      </c>
      <c r="FZ5" s="421" t="s">
        <v>495</v>
      </c>
      <c r="GA5" s="421" t="s">
        <v>496</v>
      </c>
      <c r="GB5" s="421" t="s">
        <v>497</v>
      </c>
      <c r="GC5" s="421" t="s">
        <v>498</v>
      </c>
      <c r="GD5" s="175" t="s">
        <v>1602</v>
      </c>
      <c r="GE5" s="171" t="s">
        <v>508</v>
      </c>
      <c r="GF5" s="172" t="s">
        <v>509</v>
      </c>
      <c r="GG5" s="172" t="s">
        <v>510</v>
      </c>
      <c r="GH5" s="172" t="s">
        <v>511</v>
      </c>
      <c r="GI5" s="172" t="s">
        <v>512</v>
      </c>
      <c r="GJ5" s="172" t="s">
        <v>1634</v>
      </c>
      <c r="GK5" s="172" t="s">
        <v>1635</v>
      </c>
      <c r="GL5" s="172" t="s">
        <v>1636</v>
      </c>
      <c r="GM5" s="173" t="s">
        <v>1637</v>
      </c>
      <c r="GN5" s="184" t="s">
        <v>1638</v>
      </c>
      <c r="GO5" s="103" t="s">
        <v>1608</v>
      </c>
      <c r="GP5" s="676" t="s">
        <v>517</v>
      </c>
      <c r="GQ5" s="174" t="s">
        <v>529</v>
      </c>
      <c r="GR5" s="421" t="s">
        <v>530</v>
      </c>
      <c r="GS5" s="421" t="s">
        <v>531</v>
      </c>
      <c r="GT5" s="421" t="s">
        <v>532</v>
      </c>
      <c r="GU5" s="421" t="s">
        <v>533</v>
      </c>
      <c r="GV5" s="175" t="s">
        <v>534</v>
      </c>
      <c r="GW5" s="677" t="s">
        <v>1618</v>
      </c>
      <c r="GX5" s="678" t="s">
        <v>1618</v>
      </c>
      <c r="GY5" s="677" t="s">
        <v>1618</v>
      </c>
      <c r="GZ5" s="679" t="s">
        <v>1611</v>
      </c>
      <c r="HA5" s="680" t="s">
        <v>1614</v>
      </c>
      <c r="HB5" s="680" t="s">
        <v>1615</v>
      </c>
      <c r="HC5" s="681" t="s">
        <v>1616</v>
      </c>
      <c r="HD5" s="682" t="s">
        <v>136</v>
      </c>
      <c r="HE5" s="313" t="s">
        <v>557</v>
      </c>
      <c r="HF5" s="313" t="s">
        <v>140</v>
      </c>
      <c r="HG5" s="313" t="s">
        <v>144</v>
      </c>
      <c r="HH5" s="313" t="s">
        <v>156</v>
      </c>
      <c r="HI5" s="313" t="s">
        <v>558</v>
      </c>
      <c r="HJ5" s="313" t="s">
        <v>148</v>
      </c>
      <c r="HK5" s="313" t="s">
        <v>152</v>
      </c>
      <c r="HL5" s="312" t="s">
        <v>589</v>
      </c>
      <c r="HM5" s="683" t="s">
        <v>1611</v>
      </c>
      <c r="HN5" s="684" t="s">
        <v>1614</v>
      </c>
      <c r="HO5" s="685" t="s">
        <v>1615</v>
      </c>
      <c r="HP5" s="682" t="s">
        <v>136</v>
      </c>
      <c r="HQ5" s="313" t="s">
        <v>557</v>
      </c>
      <c r="HR5" s="313" t="s">
        <v>140</v>
      </c>
      <c r="HS5" s="313" t="s">
        <v>144</v>
      </c>
      <c r="HT5" s="313" t="s">
        <v>1556</v>
      </c>
      <c r="HU5" s="313" t="s">
        <v>558</v>
      </c>
      <c r="HV5" s="313" t="s">
        <v>567</v>
      </c>
      <c r="HW5" s="313" t="s">
        <v>568</v>
      </c>
      <c r="HX5" s="312" t="s">
        <v>589</v>
      </c>
      <c r="HY5" s="686" t="s">
        <v>1611</v>
      </c>
      <c r="HZ5" s="687" t="s">
        <v>1614</v>
      </c>
      <c r="IA5" s="687" t="s">
        <v>1615</v>
      </c>
      <c r="IB5" s="688" t="s">
        <v>1616</v>
      </c>
      <c r="IC5" s="689" t="s">
        <v>1639</v>
      </c>
      <c r="ID5" s="421" t="s">
        <v>557</v>
      </c>
      <c r="IE5" s="421" t="s">
        <v>140</v>
      </c>
      <c r="IF5" s="421" t="s">
        <v>144</v>
      </c>
      <c r="IG5" s="421" t="s">
        <v>156</v>
      </c>
      <c r="IH5" s="421" t="s">
        <v>558</v>
      </c>
      <c r="II5" s="421" t="s">
        <v>567</v>
      </c>
      <c r="IJ5" s="421" t="s">
        <v>568</v>
      </c>
      <c r="IK5" s="175" t="s">
        <v>589</v>
      </c>
      <c r="IL5" s="172" t="s">
        <v>584</v>
      </c>
      <c r="IM5" s="173" t="s">
        <v>589</v>
      </c>
      <c r="IN5" s="190" t="s">
        <v>599</v>
      </c>
      <c r="IO5" s="191" t="s">
        <v>600</v>
      </c>
      <c r="IP5" s="191" t="s">
        <v>602</v>
      </c>
      <c r="IQ5" s="191" t="s">
        <v>603</v>
      </c>
      <c r="IR5" s="192" t="s">
        <v>605</v>
      </c>
      <c r="IS5" s="1165"/>
    </row>
    <row r="6" spans="1:253" ht="348" x14ac:dyDescent="0.35">
      <c r="A6" s="1">
        <v>45576.922743055555</v>
      </c>
      <c r="B6" s="2">
        <v>45577.509814814817</v>
      </c>
      <c r="C6" s="4">
        <v>100</v>
      </c>
      <c r="D6" s="4">
        <v>50722</v>
      </c>
      <c r="E6" s="3" t="s">
        <v>1640</v>
      </c>
      <c r="F6" s="2">
        <v>45577.509827708331</v>
      </c>
      <c r="G6" s="3" t="s">
        <v>1655</v>
      </c>
      <c r="H6" s="4">
        <v>1</v>
      </c>
      <c r="I6" s="3" t="s">
        <v>1642</v>
      </c>
      <c r="J6" s="3" t="s">
        <v>1642</v>
      </c>
      <c r="K6" s="3" t="s">
        <v>1642</v>
      </c>
      <c r="L6" s="3" t="s">
        <v>1642</v>
      </c>
      <c r="M6" s="3" t="s">
        <v>1642</v>
      </c>
      <c r="N6" s="3" t="s">
        <v>1642</v>
      </c>
      <c r="O6" s="3" t="s">
        <v>110</v>
      </c>
      <c r="P6" s="3" t="s">
        <v>1643</v>
      </c>
      <c r="Q6" s="3" t="s">
        <v>1643</v>
      </c>
      <c r="R6" s="20" t="s">
        <v>110</v>
      </c>
      <c r="S6" s="127">
        <v>67</v>
      </c>
      <c r="T6" s="124"/>
      <c r="U6" s="3"/>
      <c r="V6" s="3" t="s">
        <v>20</v>
      </c>
      <c r="W6" s="3" t="s">
        <v>110</v>
      </c>
      <c r="X6" s="3" t="s">
        <v>47</v>
      </c>
      <c r="Y6" s="3" t="s">
        <v>106</v>
      </c>
      <c r="Z6" s="3" t="s">
        <v>12</v>
      </c>
      <c r="AA6" s="4">
        <v>414</v>
      </c>
      <c r="AB6" s="3" t="s">
        <v>25</v>
      </c>
      <c r="AC6" s="3" t="s">
        <v>110</v>
      </c>
      <c r="AD6" s="13" t="s">
        <v>110</v>
      </c>
      <c r="AE6" s="3" t="s">
        <v>1643</v>
      </c>
      <c r="AF6" s="5" t="s">
        <v>110</v>
      </c>
      <c r="AG6" s="13" t="s">
        <v>130</v>
      </c>
      <c r="AH6" s="3" t="s">
        <v>129</v>
      </c>
      <c r="AI6" s="3" t="s">
        <v>131</v>
      </c>
      <c r="AJ6" s="3" t="s">
        <v>131</v>
      </c>
      <c r="AK6" s="3" t="s">
        <v>132</v>
      </c>
      <c r="AL6" s="3" t="s">
        <v>131</v>
      </c>
      <c r="AM6" s="3" t="s">
        <v>128</v>
      </c>
      <c r="AN6" s="3" t="s">
        <v>131</v>
      </c>
      <c r="AO6" s="3" t="s">
        <v>130</v>
      </c>
      <c r="AP6" s="3" t="s">
        <v>129</v>
      </c>
      <c r="AQ6" s="3" t="s">
        <v>132</v>
      </c>
      <c r="AR6" s="3" t="s">
        <v>132</v>
      </c>
      <c r="AS6" s="3" t="s">
        <v>132</v>
      </c>
      <c r="AT6" s="3" t="s">
        <v>131</v>
      </c>
      <c r="AU6" s="3" t="s">
        <v>130</v>
      </c>
      <c r="AV6" s="5" t="s">
        <v>1643</v>
      </c>
      <c r="AW6" s="13" t="s">
        <v>196</v>
      </c>
      <c r="AX6" s="3" t="s">
        <v>198</v>
      </c>
      <c r="AY6" s="3" t="s">
        <v>200</v>
      </c>
      <c r="AZ6" s="3" t="s">
        <v>201</v>
      </c>
      <c r="BA6" s="3" t="s">
        <v>1643</v>
      </c>
      <c r="BB6" s="3" t="s">
        <v>207</v>
      </c>
      <c r="BC6" s="3" t="s">
        <v>210</v>
      </c>
      <c r="BD6" s="5" t="s">
        <v>1643</v>
      </c>
      <c r="BE6" s="13" t="s">
        <v>231</v>
      </c>
      <c r="BF6" s="3" t="s">
        <v>232</v>
      </c>
      <c r="BG6" s="3" t="s">
        <v>233</v>
      </c>
      <c r="BH6" s="3" t="s">
        <v>1643</v>
      </c>
      <c r="BI6" s="3" t="s">
        <v>235</v>
      </c>
      <c r="BJ6" s="3" t="s">
        <v>1643</v>
      </c>
      <c r="BK6" s="3" t="s">
        <v>1643</v>
      </c>
      <c r="BL6" s="5" t="s">
        <v>1643</v>
      </c>
      <c r="BM6" s="13" t="s">
        <v>132</v>
      </c>
      <c r="BN6" s="3" t="s">
        <v>132</v>
      </c>
      <c r="BO6" s="3" t="s">
        <v>132</v>
      </c>
      <c r="BP6" s="3" t="s">
        <v>127</v>
      </c>
      <c r="BQ6" s="3" t="s">
        <v>131</v>
      </c>
      <c r="BR6" s="3" t="s">
        <v>131</v>
      </c>
      <c r="BS6" s="3" t="s">
        <v>132</v>
      </c>
      <c r="BT6" s="3" t="s">
        <v>132</v>
      </c>
      <c r="BU6" s="3" t="s">
        <v>132</v>
      </c>
      <c r="BV6" s="3" t="s">
        <v>132</v>
      </c>
      <c r="BW6" s="3" t="s">
        <v>132</v>
      </c>
      <c r="BX6" s="3" t="s">
        <v>132</v>
      </c>
      <c r="BY6" s="3" t="s">
        <v>132</v>
      </c>
      <c r="BZ6" s="3" t="s">
        <v>132</v>
      </c>
      <c r="CA6" s="3" t="s">
        <v>131</v>
      </c>
      <c r="CB6" s="3" t="s">
        <v>130</v>
      </c>
      <c r="CC6" s="3" t="s">
        <v>129</v>
      </c>
      <c r="CD6" s="3" t="s">
        <v>131</v>
      </c>
      <c r="CE6" s="3" t="s">
        <v>131</v>
      </c>
      <c r="CF6" s="3" t="s">
        <v>127</v>
      </c>
      <c r="CG6" s="3" t="s">
        <v>132</v>
      </c>
      <c r="CH6" s="3" t="s">
        <v>132</v>
      </c>
      <c r="CI6" s="3" t="s">
        <v>132</v>
      </c>
      <c r="CJ6" s="3" t="s">
        <v>131</v>
      </c>
      <c r="CK6" s="3" t="s">
        <v>132</v>
      </c>
      <c r="CL6" s="3" t="s">
        <v>132</v>
      </c>
      <c r="CM6" s="3" t="s">
        <v>132</v>
      </c>
      <c r="CN6" s="3" t="s">
        <v>130</v>
      </c>
      <c r="CO6" s="3" t="s">
        <v>131</v>
      </c>
      <c r="CP6" s="3" t="s">
        <v>131</v>
      </c>
      <c r="CQ6" s="3" t="s">
        <v>132</v>
      </c>
      <c r="CR6" s="3" t="s">
        <v>131</v>
      </c>
      <c r="CS6" s="3" t="s">
        <v>131</v>
      </c>
      <c r="CT6" s="3" t="s">
        <v>132</v>
      </c>
      <c r="CU6" s="3" t="s">
        <v>131</v>
      </c>
      <c r="CV6" s="3" t="s">
        <v>132</v>
      </c>
      <c r="CW6" s="3" t="s">
        <v>132</v>
      </c>
      <c r="CX6" s="3" t="s">
        <v>132</v>
      </c>
      <c r="CY6" s="3" t="s">
        <v>132</v>
      </c>
      <c r="CZ6" s="3" t="s">
        <v>132</v>
      </c>
      <c r="DA6" s="3" t="s">
        <v>132</v>
      </c>
      <c r="DB6" s="3" t="s">
        <v>132</v>
      </c>
      <c r="DC6" s="3" t="s">
        <v>132</v>
      </c>
      <c r="DD6" s="3" t="s">
        <v>131</v>
      </c>
      <c r="DE6" s="3" t="s">
        <v>129</v>
      </c>
      <c r="DF6" s="3" t="s">
        <v>129</v>
      </c>
      <c r="DG6" s="3" t="s">
        <v>129</v>
      </c>
      <c r="DH6" s="3" t="s">
        <v>131</v>
      </c>
      <c r="DI6" s="3" t="s">
        <v>129</v>
      </c>
      <c r="DJ6" s="3" t="s">
        <v>127</v>
      </c>
      <c r="DK6" s="3" t="s">
        <v>127</v>
      </c>
      <c r="DL6" s="3" t="s">
        <v>127</v>
      </c>
      <c r="DM6" s="3" t="s">
        <v>129</v>
      </c>
      <c r="DN6" s="3" t="s">
        <v>127</v>
      </c>
      <c r="DO6" s="3" t="s">
        <v>129</v>
      </c>
      <c r="DP6" s="3" t="s">
        <v>129</v>
      </c>
      <c r="DQ6" s="3" t="s">
        <v>130</v>
      </c>
      <c r="DR6" s="3" t="s">
        <v>127</v>
      </c>
      <c r="DS6" s="3" t="s">
        <v>127</v>
      </c>
      <c r="DT6" s="3" t="s">
        <v>127</v>
      </c>
      <c r="DU6" s="3" t="s">
        <v>132</v>
      </c>
      <c r="DV6" s="3" t="s">
        <v>127</v>
      </c>
      <c r="DW6" s="3" t="s">
        <v>127</v>
      </c>
      <c r="DX6" s="3" t="s">
        <v>127</v>
      </c>
      <c r="DY6" s="5" t="s">
        <v>327</v>
      </c>
      <c r="DZ6" s="13" t="s">
        <v>353</v>
      </c>
      <c r="EA6" s="3" t="s">
        <v>354</v>
      </c>
      <c r="EB6" s="3" t="s">
        <v>355</v>
      </c>
      <c r="EC6" s="3" t="s">
        <v>1643</v>
      </c>
      <c r="ED6" s="3" t="s">
        <v>1643</v>
      </c>
      <c r="EE6" s="3" t="s">
        <v>111</v>
      </c>
      <c r="EF6" s="5" t="s">
        <v>1643</v>
      </c>
      <c r="EG6" s="13" t="s">
        <v>111</v>
      </c>
      <c r="EH6" s="3" t="s">
        <v>1643</v>
      </c>
      <c r="EI6" s="3" t="s">
        <v>1643</v>
      </c>
      <c r="EJ6" s="3" t="s">
        <v>245</v>
      </c>
      <c r="EK6" s="3" t="s">
        <v>1643</v>
      </c>
      <c r="EL6" s="3" t="s">
        <v>1643</v>
      </c>
      <c r="EM6" s="3" t="s">
        <v>110</v>
      </c>
      <c r="EN6" s="3" t="s">
        <v>111</v>
      </c>
      <c r="EO6" s="3" t="s">
        <v>1643</v>
      </c>
      <c r="EP6" s="3" t="s">
        <v>111</v>
      </c>
      <c r="EQ6" s="3" t="s">
        <v>1643</v>
      </c>
      <c r="ER6" s="3" t="s">
        <v>1643</v>
      </c>
      <c r="ES6" s="3" t="s">
        <v>1643</v>
      </c>
      <c r="ET6" s="3" t="s">
        <v>111</v>
      </c>
      <c r="EU6" s="3" t="s">
        <v>1643</v>
      </c>
      <c r="EV6" s="3" t="s">
        <v>1643</v>
      </c>
      <c r="EW6" s="3" t="s">
        <v>110</v>
      </c>
      <c r="EX6" s="3" t="s">
        <v>111</v>
      </c>
      <c r="EY6" s="3" t="s">
        <v>1643</v>
      </c>
      <c r="EZ6" s="3" t="s">
        <v>111</v>
      </c>
      <c r="FA6" s="3" t="s">
        <v>1643</v>
      </c>
      <c r="FB6" s="3" t="s">
        <v>1643</v>
      </c>
      <c r="FC6" s="3" t="s">
        <v>110</v>
      </c>
      <c r="FD6" s="3" t="s">
        <v>111</v>
      </c>
      <c r="FE6" s="3" t="s">
        <v>1643</v>
      </c>
      <c r="FF6" s="3" t="s">
        <v>110</v>
      </c>
      <c r="FG6" s="3" t="s">
        <v>111</v>
      </c>
      <c r="FH6" s="3" t="s">
        <v>1643</v>
      </c>
      <c r="FI6" s="3" t="s">
        <v>111</v>
      </c>
      <c r="FJ6" s="3" t="s">
        <v>1643</v>
      </c>
      <c r="FK6" s="3" t="s">
        <v>1643</v>
      </c>
      <c r="FL6" s="3" t="s">
        <v>1643</v>
      </c>
      <c r="FM6" s="3" t="s">
        <v>111</v>
      </c>
      <c r="FN6" s="3" t="s">
        <v>1643</v>
      </c>
      <c r="FO6" s="3" t="s">
        <v>1643</v>
      </c>
      <c r="FP6" s="5" t="s">
        <v>1643</v>
      </c>
      <c r="FQ6" s="13" t="s">
        <v>452</v>
      </c>
      <c r="FR6" s="3" t="s">
        <v>459</v>
      </c>
      <c r="FS6" s="5" t="s">
        <v>450</v>
      </c>
      <c r="FT6" s="18" t="s">
        <v>111</v>
      </c>
      <c r="FU6" s="13" t="s">
        <v>1643</v>
      </c>
      <c r="FV6" s="3" t="s">
        <v>484</v>
      </c>
      <c r="FW6" s="3" t="s">
        <v>1643</v>
      </c>
      <c r="FX6" s="3" t="s">
        <v>1643</v>
      </c>
      <c r="FY6" s="3" t="s">
        <v>1643</v>
      </c>
      <c r="FZ6" s="3" t="s">
        <v>1643</v>
      </c>
      <c r="GA6" s="3" t="s">
        <v>496</v>
      </c>
      <c r="GB6" s="3" t="s">
        <v>497</v>
      </c>
      <c r="GC6" s="3" t="s">
        <v>498</v>
      </c>
      <c r="GD6" s="5" t="s">
        <v>1643</v>
      </c>
      <c r="GE6" s="13" t="s">
        <v>111</v>
      </c>
      <c r="GF6" s="3" t="s">
        <v>111</v>
      </c>
      <c r="GG6" s="3" t="s">
        <v>110</v>
      </c>
      <c r="GH6" s="3" t="s">
        <v>110</v>
      </c>
      <c r="GI6" s="3" t="s">
        <v>111</v>
      </c>
      <c r="GJ6" s="3" t="s">
        <v>1643</v>
      </c>
      <c r="GK6" s="3" t="s">
        <v>1643</v>
      </c>
      <c r="GL6" s="3" t="s">
        <v>1643</v>
      </c>
      <c r="GM6" s="5" t="s">
        <v>1643</v>
      </c>
      <c r="GN6" s="13" t="s">
        <v>111</v>
      </c>
      <c r="GO6" s="5" t="s">
        <v>1643</v>
      </c>
      <c r="GP6" s="16" t="s">
        <v>527</v>
      </c>
      <c r="GQ6" s="13" t="s">
        <v>110</v>
      </c>
      <c r="GR6" s="3" t="s">
        <v>110</v>
      </c>
      <c r="GS6" s="3" t="s">
        <v>110</v>
      </c>
      <c r="GT6" s="3" t="s">
        <v>111</v>
      </c>
      <c r="GU6" s="3" t="s">
        <v>111</v>
      </c>
      <c r="GV6" s="5" t="s">
        <v>110</v>
      </c>
      <c r="GW6" s="716" t="s">
        <v>111</v>
      </c>
      <c r="GX6" s="717" t="s">
        <v>110</v>
      </c>
      <c r="GY6" s="716" t="s">
        <v>111</v>
      </c>
      <c r="GZ6" s="13" t="s">
        <v>1643</v>
      </c>
      <c r="HA6" s="3" t="s">
        <v>1643</v>
      </c>
      <c r="HB6" s="3" t="s">
        <v>1643</v>
      </c>
      <c r="HC6" s="5" t="s">
        <v>1643</v>
      </c>
      <c r="HD6" s="8" t="s">
        <v>1643</v>
      </c>
      <c r="HE6" s="3" t="s">
        <v>1643</v>
      </c>
      <c r="HF6" s="3" t="s">
        <v>1643</v>
      </c>
      <c r="HG6" s="3" t="s">
        <v>1643</v>
      </c>
      <c r="HH6" s="3" t="s">
        <v>1643</v>
      </c>
      <c r="HI6" s="3" t="s">
        <v>1643</v>
      </c>
      <c r="HJ6" s="3" t="s">
        <v>1643</v>
      </c>
      <c r="HK6" s="3" t="s">
        <v>1643</v>
      </c>
      <c r="HL6" s="20" t="s">
        <v>1643</v>
      </c>
      <c r="HM6" s="13" t="s">
        <v>546</v>
      </c>
      <c r="HN6" s="3" t="s">
        <v>1643</v>
      </c>
      <c r="HO6" s="5" t="s">
        <v>1643</v>
      </c>
      <c r="HP6" s="8" t="s">
        <v>136</v>
      </c>
      <c r="HQ6" s="3" t="s">
        <v>557</v>
      </c>
      <c r="HR6" s="3" t="s">
        <v>140</v>
      </c>
      <c r="HS6" s="3" t="s">
        <v>144</v>
      </c>
      <c r="HT6" s="3" t="s">
        <v>156</v>
      </c>
      <c r="HU6" s="3" t="s">
        <v>558</v>
      </c>
      <c r="HV6" s="3" t="s">
        <v>1643</v>
      </c>
      <c r="HW6" s="3" t="s">
        <v>568</v>
      </c>
      <c r="HX6" s="20" t="s">
        <v>1643</v>
      </c>
      <c r="HY6" s="13" t="s">
        <v>1643</v>
      </c>
      <c r="HZ6" s="3" t="s">
        <v>1643</v>
      </c>
      <c r="IA6" s="3" t="s">
        <v>1643</v>
      </c>
      <c r="IB6" s="5" t="s">
        <v>1643</v>
      </c>
      <c r="IC6" s="8" t="s">
        <v>1643</v>
      </c>
      <c r="ID6" s="3" t="s">
        <v>1643</v>
      </c>
      <c r="IE6" s="3" t="s">
        <v>1643</v>
      </c>
      <c r="IF6" s="3" t="s">
        <v>1643</v>
      </c>
      <c r="IG6" s="3" t="s">
        <v>1643</v>
      </c>
      <c r="IH6" s="3" t="s">
        <v>1643</v>
      </c>
      <c r="II6" s="3" t="s">
        <v>1643</v>
      </c>
      <c r="IJ6" s="3" t="s">
        <v>1643</v>
      </c>
      <c r="IK6" s="5" t="s">
        <v>1643</v>
      </c>
      <c r="IL6" s="3" t="s">
        <v>1643</v>
      </c>
      <c r="IM6" s="5" t="s">
        <v>1643</v>
      </c>
      <c r="IN6" s="13" t="s">
        <v>1643</v>
      </c>
      <c r="IO6" s="3" t="s">
        <v>1643</v>
      </c>
      <c r="IP6" s="3" t="s">
        <v>1643</v>
      </c>
      <c r="IQ6" s="3" t="s">
        <v>1643</v>
      </c>
      <c r="IR6" s="5" t="s">
        <v>1643</v>
      </c>
      <c r="IS6" s="18" t="s">
        <v>609</v>
      </c>
    </row>
    <row r="7" spans="1:253" ht="87" x14ac:dyDescent="0.35">
      <c r="A7" s="1">
        <v>45609.441701388889</v>
      </c>
      <c r="B7" s="2">
        <v>45609.491956018515</v>
      </c>
      <c r="C7" s="4">
        <v>96</v>
      </c>
      <c r="D7" s="4">
        <v>4341</v>
      </c>
      <c r="E7" s="3" t="s">
        <v>1677</v>
      </c>
      <c r="F7" s="2">
        <v>45616.491969710645</v>
      </c>
      <c r="G7" s="3" t="s">
        <v>1681</v>
      </c>
      <c r="H7" s="4">
        <v>1</v>
      </c>
      <c r="I7" s="3" t="s">
        <v>1642</v>
      </c>
      <c r="J7" s="3" t="s">
        <v>1642</v>
      </c>
      <c r="K7" s="3" t="s">
        <v>1642</v>
      </c>
      <c r="L7" s="3" t="s">
        <v>1642</v>
      </c>
      <c r="M7" s="3" t="s">
        <v>1642</v>
      </c>
      <c r="N7" s="3" t="s">
        <v>1642</v>
      </c>
      <c r="O7" s="3" t="s">
        <v>110</v>
      </c>
      <c r="P7" s="3" t="s">
        <v>1643</v>
      </c>
      <c r="Q7" s="3" t="s">
        <v>1643</v>
      </c>
      <c r="R7" s="20" t="s">
        <v>110</v>
      </c>
      <c r="S7" s="127">
        <v>58</v>
      </c>
      <c r="T7" s="124"/>
      <c r="U7" s="3"/>
      <c r="V7" s="3" t="s">
        <v>24</v>
      </c>
      <c r="W7" s="3" t="s">
        <v>111</v>
      </c>
      <c r="X7" s="3" t="s">
        <v>37</v>
      </c>
      <c r="Y7" s="3" t="s">
        <v>106</v>
      </c>
      <c r="Z7" s="3" t="s">
        <v>14</v>
      </c>
      <c r="AA7" s="4">
        <v>200</v>
      </c>
      <c r="AB7" s="3" t="s">
        <v>25</v>
      </c>
      <c r="AC7" s="3" t="s">
        <v>110</v>
      </c>
      <c r="AD7" s="13" t="s">
        <v>110</v>
      </c>
      <c r="AE7" s="3" t="s">
        <v>1643</v>
      </c>
      <c r="AF7" s="5" t="s">
        <v>110</v>
      </c>
      <c r="AG7" s="13" t="s">
        <v>131</v>
      </c>
      <c r="AH7" s="3" t="s">
        <v>131</v>
      </c>
      <c r="AI7" s="3" t="s">
        <v>129</v>
      </c>
      <c r="AJ7" s="3" t="s">
        <v>128</v>
      </c>
      <c r="AK7" s="3" t="s">
        <v>131</v>
      </c>
      <c r="AL7" s="3" t="s">
        <v>131</v>
      </c>
      <c r="AM7" s="3" t="s">
        <v>127</v>
      </c>
      <c r="AN7" s="3" t="s">
        <v>130</v>
      </c>
      <c r="AO7" s="3" t="s">
        <v>131</v>
      </c>
      <c r="AP7" s="3" t="s">
        <v>130</v>
      </c>
      <c r="AQ7" s="3" t="s">
        <v>131</v>
      </c>
      <c r="AR7" s="3" t="s">
        <v>131</v>
      </c>
      <c r="AS7" s="3" t="s">
        <v>131</v>
      </c>
      <c r="AT7" s="3" t="s">
        <v>128</v>
      </c>
      <c r="AU7" s="3" t="s">
        <v>131</v>
      </c>
      <c r="AV7" s="5" t="s">
        <v>1643</v>
      </c>
      <c r="AW7" s="13" t="s">
        <v>196</v>
      </c>
      <c r="AX7" s="3" t="s">
        <v>198</v>
      </c>
      <c r="AY7" s="3" t="s">
        <v>200</v>
      </c>
      <c r="AZ7" s="3" t="s">
        <v>201</v>
      </c>
      <c r="BA7" s="3" t="s">
        <v>1643</v>
      </c>
      <c r="BB7" s="3" t="s">
        <v>207</v>
      </c>
      <c r="BC7" s="3" t="s">
        <v>1643</v>
      </c>
      <c r="BD7" s="5" t="s">
        <v>1643</v>
      </c>
      <c r="BE7" s="13" t="s">
        <v>231</v>
      </c>
      <c r="BF7" s="3" t="s">
        <v>232</v>
      </c>
      <c r="BG7" s="3" t="s">
        <v>233</v>
      </c>
      <c r="BH7" s="3" t="s">
        <v>234</v>
      </c>
      <c r="BI7" s="3" t="s">
        <v>235</v>
      </c>
      <c r="BJ7" s="3" t="s">
        <v>1643</v>
      </c>
      <c r="BK7" s="3" t="s">
        <v>1643</v>
      </c>
      <c r="BL7" s="5" t="s">
        <v>1643</v>
      </c>
      <c r="BM7" s="13" t="s">
        <v>132</v>
      </c>
      <c r="BN7" s="3" t="s">
        <v>127</v>
      </c>
      <c r="BO7" s="3" t="s">
        <v>132</v>
      </c>
      <c r="BP7" s="3" t="s">
        <v>127</v>
      </c>
      <c r="BQ7" s="3" t="s">
        <v>130</v>
      </c>
      <c r="BR7" s="3" t="s">
        <v>130</v>
      </c>
      <c r="BS7" s="3" t="s">
        <v>132</v>
      </c>
      <c r="BT7" s="3" t="s">
        <v>128</v>
      </c>
      <c r="BU7" s="3" t="s">
        <v>129</v>
      </c>
      <c r="BV7" s="3" t="s">
        <v>131</v>
      </c>
      <c r="BW7" s="3" t="s">
        <v>131</v>
      </c>
      <c r="BX7" s="3" t="s">
        <v>132</v>
      </c>
      <c r="BY7" s="3" t="s">
        <v>131</v>
      </c>
      <c r="BZ7" s="3" t="s">
        <v>127</v>
      </c>
      <c r="CA7" s="3" t="s">
        <v>132</v>
      </c>
      <c r="CB7" s="3" t="s">
        <v>128</v>
      </c>
      <c r="CC7" s="3" t="s">
        <v>128</v>
      </c>
      <c r="CD7" s="3" t="s">
        <v>130</v>
      </c>
      <c r="CE7" s="3" t="s">
        <v>130</v>
      </c>
      <c r="CF7" s="3" t="s">
        <v>129</v>
      </c>
      <c r="CG7" s="3" t="s">
        <v>132</v>
      </c>
      <c r="CH7" s="3" t="s">
        <v>132</v>
      </c>
      <c r="CI7" s="3" t="s">
        <v>132</v>
      </c>
      <c r="CJ7" s="3" t="s">
        <v>132</v>
      </c>
      <c r="CK7" s="3" t="s">
        <v>131</v>
      </c>
      <c r="CL7" s="3" t="s">
        <v>132</v>
      </c>
      <c r="CM7" s="3" t="s">
        <v>132</v>
      </c>
      <c r="CN7" s="3" t="s">
        <v>128</v>
      </c>
      <c r="CO7" s="3" t="s">
        <v>128</v>
      </c>
      <c r="CP7" s="3" t="s">
        <v>128</v>
      </c>
      <c r="CQ7" s="3" t="s">
        <v>129</v>
      </c>
      <c r="CR7" s="3" t="s">
        <v>129</v>
      </c>
      <c r="CS7" s="3" t="s">
        <v>128</v>
      </c>
      <c r="CT7" s="3" t="s">
        <v>131</v>
      </c>
      <c r="CU7" s="3" t="s">
        <v>131</v>
      </c>
      <c r="CV7" s="3" t="s">
        <v>131</v>
      </c>
      <c r="CW7" s="3" t="s">
        <v>131</v>
      </c>
      <c r="CX7" s="3" t="s">
        <v>132</v>
      </c>
      <c r="CY7" s="3" t="s">
        <v>129</v>
      </c>
      <c r="CZ7" s="3" t="s">
        <v>131</v>
      </c>
      <c r="DA7" s="3" t="s">
        <v>131</v>
      </c>
      <c r="DB7" s="3" t="s">
        <v>131</v>
      </c>
      <c r="DC7" s="3" t="s">
        <v>131</v>
      </c>
      <c r="DD7" s="3" t="s">
        <v>130</v>
      </c>
      <c r="DE7" s="3" t="s">
        <v>130</v>
      </c>
      <c r="DF7" s="3" t="s">
        <v>128</v>
      </c>
      <c r="DG7" s="3" t="s">
        <v>128</v>
      </c>
      <c r="DH7" s="3" t="s">
        <v>129</v>
      </c>
      <c r="DI7" s="3" t="s">
        <v>127</v>
      </c>
      <c r="DJ7" s="3" t="s">
        <v>127</v>
      </c>
      <c r="DK7" s="3" t="s">
        <v>127</v>
      </c>
      <c r="DL7" s="3" t="s">
        <v>128</v>
      </c>
      <c r="DM7" s="3" t="s">
        <v>131</v>
      </c>
      <c r="DN7" s="3" t="s">
        <v>127</v>
      </c>
      <c r="DO7" s="3" t="s">
        <v>129</v>
      </c>
      <c r="DP7" s="3" t="s">
        <v>129</v>
      </c>
      <c r="DQ7" s="3" t="s">
        <v>131</v>
      </c>
      <c r="DR7" s="3" t="s">
        <v>127</v>
      </c>
      <c r="DS7" s="3" t="s">
        <v>127</v>
      </c>
      <c r="DT7" s="3" t="s">
        <v>127</v>
      </c>
      <c r="DU7" s="3" t="s">
        <v>129</v>
      </c>
      <c r="DV7" s="3" t="s">
        <v>127</v>
      </c>
      <c r="DW7" s="3" t="s">
        <v>127</v>
      </c>
      <c r="DX7" s="3" t="s">
        <v>127</v>
      </c>
      <c r="DY7" s="5" t="s">
        <v>1643</v>
      </c>
      <c r="DZ7" s="13" t="s">
        <v>353</v>
      </c>
      <c r="EA7" s="3" t="s">
        <v>1643</v>
      </c>
      <c r="EB7" s="3" t="s">
        <v>1643</v>
      </c>
      <c r="EC7" s="3" t="s">
        <v>1643</v>
      </c>
      <c r="ED7" s="3" t="s">
        <v>1643</v>
      </c>
      <c r="EE7" s="3" t="s">
        <v>111</v>
      </c>
      <c r="EF7" s="5" t="s">
        <v>1643</v>
      </c>
      <c r="EG7" s="13" t="s">
        <v>111</v>
      </c>
      <c r="EH7" s="3" t="s">
        <v>1643</v>
      </c>
      <c r="EI7" s="3" t="s">
        <v>1643</v>
      </c>
      <c r="EJ7" s="3" t="s">
        <v>110</v>
      </c>
      <c r="EK7" s="3" t="s">
        <v>111</v>
      </c>
      <c r="EL7" s="3" t="s">
        <v>1643</v>
      </c>
      <c r="EM7" s="3" t="s">
        <v>110</v>
      </c>
      <c r="EN7" s="3" t="s">
        <v>111</v>
      </c>
      <c r="EO7" s="3" t="s">
        <v>1643</v>
      </c>
      <c r="EP7" s="3" t="s">
        <v>111</v>
      </c>
      <c r="EQ7" s="3" t="s">
        <v>1643</v>
      </c>
      <c r="ER7" s="3" t="s">
        <v>1643</v>
      </c>
      <c r="ES7" s="3" t="s">
        <v>1643</v>
      </c>
      <c r="ET7" s="3" t="s">
        <v>111</v>
      </c>
      <c r="EU7" s="3" t="s">
        <v>1643</v>
      </c>
      <c r="EV7" s="3" t="s">
        <v>1643</v>
      </c>
      <c r="EW7" s="3" t="s">
        <v>111</v>
      </c>
      <c r="EX7" s="3" t="s">
        <v>1643</v>
      </c>
      <c r="EY7" s="3" t="s">
        <v>1643</v>
      </c>
      <c r="EZ7" s="3" t="s">
        <v>111</v>
      </c>
      <c r="FA7" s="3" t="s">
        <v>1643</v>
      </c>
      <c r="FB7" s="3" t="s">
        <v>1643</v>
      </c>
      <c r="FC7" s="3" t="s">
        <v>111</v>
      </c>
      <c r="FD7" s="3" t="s">
        <v>1643</v>
      </c>
      <c r="FE7" s="3" t="s">
        <v>1643</v>
      </c>
      <c r="FF7" s="3" t="s">
        <v>110</v>
      </c>
      <c r="FG7" s="3" t="s">
        <v>111</v>
      </c>
      <c r="FH7" s="3" t="s">
        <v>1643</v>
      </c>
      <c r="FI7" s="3" t="s">
        <v>111</v>
      </c>
      <c r="FJ7" s="3" t="s">
        <v>1643</v>
      </c>
      <c r="FK7" s="3" t="s">
        <v>1643</v>
      </c>
      <c r="FL7" s="3" t="s">
        <v>1643</v>
      </c>
      <c r="FM7" s="3" t="s">
        <v>111</v>
      </c>
      <c r="FN7" s="3" t="s">
        <v>1643</v>
      </c>
      <c r="FO7" s="3" t="s">
        <v>1643</v>
      </c>
      <c r="FP7" s="5" t="s">
        <v>1643</v>
      </c>
      <c r="FQ7" s="3" t="s">
        <v>462</v>
      </c>
      <c r="FR7" s="3" t="s">
        <v>452</v>
      </c>
      <c r="FS7" s="3" t="s">
        <v>450</v>
      </c>
      <c r="FT7" s="18" t="s">
        <v>110</v>
      </c>
      <c r="FU7" s="13" t="s">
        <v>1643</v>
      </c>
      <c r="FV7" s="3" t="s">
        <v>484</v>
      </c>
      <c r="FW7" s="3" t="s">
        <v>1643</v>
      </c>
      <c r="FX7" s="3" t="s">
        <v>1643</v>
      </c>
      <c r="FY7" s="3" t="s">
        <v>1643</v>
      </c>
      <c r="FZ7" s="3" t="s">
        <v>1643</v>
      </c>
      <c r="GA7" s="3" t="s">
        <v>496</v>
      </c>
      <c r="GB7" s="3" t="s">
        <v>497</v>
      </c>
      <c r="GC7" s="3" t="s">
        <v>498</v>
      </c>
      <c r="GD7" s="5" t="s">
        <v>1643</v>
      </c>
      <c r="GE7" s="13" t="s">
        <v>111</v>
      </c>
      <c r="GF7" s="3" t="s">
        <v>111</v>
      </c>
      <c r="GG7" s="3" t="s">
        <v>111</v>
      </c>
      <c r="GH7" s="3" t="s">
        <v>111</v>
      </c>
      <c r="GI7" s="3" t="s">
        <v>1643</v>
      </c>
      <c r="GJ7" s="3" t="s">
        <v>1643</v>
      </c>
      <c r="GK7" s="3" t="s">
        <v>1643</v>
      </c>
      <c r="GL7" s="3" t="s">
        <v>1643</v>
      </c>
      <c r="GM7" s="5" t="s">
        <v>1643</v>
      </c>
      <c r="GN7" s="13" t="s">
        <v>111</v>
      </c>
      <c r="GO7" s="5" t="s">
        <v>1643</v>
      </c>
      <c r="GP7" s="16" t="s">
        <v>526</v>
      </c>
      <c r="GQ7" s="13" t="s">
        <v>110</v>
      </c>
      <c r="GR7" s="3" t="s">
        <v>110</v>
      </c>
      <c r="GS7" s="3" t="s">
        <v>110</v>
      </c>
      <c r="GT7" s="3" t="s">
        <v>111</v>
      </c>
      <c r="GU7" s="3" t="s">
        <v>111</v>
      </c>
      <c r="GV7" s="5" t="s">
        <v>110</v>
      </c>
      <c r="GW7" s="712" t="s">
        <v>110</v>
      </c>
      <c r="GX7" s="713" t="s">
        <v>1643</v>
      </c>
      <c r="GY7" s="712" t="s">
        <v>1643</v>
      </c>
      <c r="GZ7" s="13" t="s">
        <v>1643</v>
      </c>
      <c r="HA7" s="3" t="s">
        <v>1643</v>
      </c>
      <c r="HB7" s="3" t="s">
        <v>1643</v>
      </c>
      <c r="HC7" s="5" t="s">
        <v>1643</v>
      </c>
      <c r="HD7" s="8" t="s">
        <v>1643</v>
      </c>
      <c r="HE7" s="3" t="s">
        <v>1643</v>
      </c>
      <c r="HF7" s="3" t="s">
        <v>1643</v>
      </c>
      <c r="HG7" s="3" t="s">
        <v>1643</v>
      </c>
      <c r="HH7" s="3" t="s">
        <v>1643</v>
      </c>
      <c r="HI7" s="3" t="s">
        <v>1643</v>
      </c>
      <c r="HJ7" s="3" t="s">
        <v>1643</v>
      </c>
      <c r="HK7" s="3" t="s">
        <v>1643</v>
      </c>
      <c r="HL7" s="20" t="s">
        <v>1643</v>
      </c>
      <c r="HM7" s="13" t="s">
        <v>1643</v>
      </c>
      <c r="HN7" s="3" t="s">
        <v>1643</v>
      </c>
      <c r="HO7" s="5" t="s">
        <v>1643</v>
      </c>
      <c r="HP7" s="8" t="s">
        <v>1643</v>
      </c>
      <c r="HQ7" s="3" t="s">
        <v>1643</v>
      </c>
      <c r="HR7" s="3" t="s">
        <v>1643</v>
      </c>
      <c r="HS7" s="3" t="s">
        <v>1643</v>
      </c>
      <c r="HT7" s="3" t="s">
        <v>1643</v>
      </c>
      <c r="HU7" s="3" t="s">
        <v>1643</v>
      </c>
      <c r="HV7" s="3" t="s">
        <v>1643</v>
      </c>
      <c r="HW7" s="3" t="s">
        <v>1643</v>
      </c>
      <c r="HX7" s="20" t="s">
        <v>1643</v>
      </c>
      <c r="HY7" s="13" t="s">
        <v>1643</v>
      </c>
      <c r="HZ7" s="3" t="s">
        <v>1643</v>
      </c>
      <c r="IA7" s="3" t="s">
        <v>1643</v>
      </c>
      <c r="IB7" s="5" t="s">
        <v>1643</v>
      </c>
      <c r="IC7" s="8" t="s">
        <v>1643</v>
      </c>
      <c r="ID7" s="3" t="s">
        <v>1643</v>
      </c>
      <c r="IE7" s="3" t="s">
        <v>1643</v>
      </c>
      <c r="IF7" s="3" t="s">
        <v>1643</v>
      </c>
      <c r="IG7" s="3" t="s">
        <v>1643</v>
      </c>
      <c r="IH7" s="3" t="s">
        <v>1643</v>
      </c>
      <c r="II7" s="3" t="s">
        <v>1643</v>
      </c>
      <c r="IJ7" s="3" t="s">
        <v>1643</v>
      </c>
      <c r="IK7" s="5" t="s">
        <v>1643</v>
      </c>
      <c r="IL7" s="3" t="s">
        <v>1643</v>
      </c>
      <c r="IM7" s="5" t="s">
        <v>1643</v>
      </c>
      <c r="IN7" s="13" t="s">
        <v>1643</v>
      </c>
      <c r="IO7" s="3" t="s">
        <v>1643</v>
      </c>
      <c r="IP7" s="3" t="s">
        <v>1643</v>
      </c>
      <c r="IQ7" s="3" t="s">
        <v>1643</v>
      </c>
      <c r="IR7" s="5" t="s">
        <v>1643</v>
      </c>
      <c r="IS7" s="18" t="s">
        <v>1643</v>
      </c>
    </row>
    <row r="8" spans="1:253" ht="101.5" x14ac:dyDescent="0.35">
      <c r="A8" s="1">
        <v>45618.511874999997</v>
      </c>
      <c r="B8" s="2">
        <v>45618.522986111115</v>
      </c>
      <c r="C8" s="4">
        <v>100</v>
      </c>
      <c r="D8" s="4">
        <v>959</v>
      </c>
      <c r="E8" s="3" t="s">
        <v>1640</v>
      </c>
      <c r="F8" s="2">
        <v>45618.522997858796</v>
      </c>
      <c r="G8" s="3" t="s">
        <v>1684</v>
      </c>
      <c r="H8" s="4">
        <v>1</v>
      </c>
      <c r="I8" s="3" t="s">
        <v>1642</v>
      </c>
      <c r="J8" s="3" t="s">
        <v>1642</v>
      </c>
      <c r="K8" s="3" t="s">
        <v>1642</v>
      </c>
      <c r="L8" s="3" t="s">
        <v>1642</v>
      </c>
      <c r="M8" s="3" t="s">
        <v>1642</v>
      </c>
      <c r="N8" s="3" t="s">
        <v>1642</v>
      </c>
      <c r="O8" s="3" t="s">
        <v>110</v>
      </c>
      <c r="P8" s="3" t="s">
        <v>1643</v>
      </c>
      <c r="Q8" s="3" t="s">
        <v>1643</v>
      </c>
      <c r="R8" s="20" t="s">
        <v>110</v>
      </c>
      <c r="S8" s="127">
        <v>55</v>
      </c>
      <c r="T8" s="124"/>
      <c r="U8" s="3"/>
      <c r="V8" s="3" t="s">
        <v>20</v>
      </c>
      <c r="W8" s="3" t="s">
        <v>111</v>
      </c>
      <c r="X8" s="3" t="s">
        <v>45</v>
      </c>
      <c r="Y8" s="3" t="s">
        <v>74</v>
      </c>
      <c r="Z8" s="3" t="s">
        <v>16</v>
      </c>
      <c r="AA8" s="4">
        <v>105</v>
      </c>
      <c r="AB8" s="3" t="s">
        <v>25</v>
      </c>
      <c r="AC8" s="3" t="s">
        <v>110</v>
      </c>
      <c r="AD8" s="13" t="s">
        <v>110</v>
      </c>
      <c r="AE8" s="3" t="s">
        <v>1643</v>
      </c>
      <c r="AF8" s="5" t="s">
        <v>110</v>
      </c>
      <c r="AG8" s="13" t="s">
        <v>129</v>
      </c>
      <c r="AH8" s="3" t="s">
        <v>131</v>
      </c>
      <c r="AI8" s="3" t="s">
        <v>131</v>
      </c>
      <c r="AJ8" s="3" t="s">
        <v>131</v>
      </c>
      <c r="AK8" s="3" t="s">
        <v>132</v>
      </c>
      <c r="AL8" s="3" t="s">
        <v>132</v>
      </c>
      <c r="AM8" s="3" t="s">
        <v>132</v>
      </c>
      <c r="AN8" s="3" t="s">
        <v>132</v>
      </c>
      <c r="AO8" s="3" t="s">
        <v>130</v>
      </c>
      <c r="AP8" s="3" t="s">
        <v>130</v>
      </c>
      <c r="AQ8" s="3" t="s">
        <v>132</v>
      </c>
      <c r="AR8" s="3" t="s">
        <v>132</v>
      </c>
      <c r="AS8" s="3" t="s">
        <v>132</v>
      </c>
      <c r="AT8" s="3" t="s">
        <v>132</v>
      </c>
      <c r="AU8" s="3" t="s">
        <v>132</v>
      </c>
      <c r="AV8" s="5" t="s">
        <v>1643</v>
      </c>
      <c r="AW8" s="13" t="s">
        <v>196</v>
      </c>
      <c r="AX8" s="3" t="s">
        <v>198</v>
      </c>
      <c r="AY8" s="3" t="s">
        <v>1643</v>
      </c>
      <c r="AZ8" s="3" t="s">
        <v>1643</v>
      </c>
      <c r="BA8" s="3" t="s">
        <v>203</v>
      </c>
      <c r="BB8" s="3" t="s">
        <v>1643</v>
      </c>
      <c r="BC8" s="3" t="s">
        <v>1643</v>
      </c>
      <c r="BD8" s="5" t="s">
        <v>1643</v>
      </c>
      <c r="BE8" s="13" t="s">
        <v>231</v>
      </c>
      <c r="BF8" s="3" t="s">
        <v>232</v>
      </c>
      <c r="BG8" s="3" t="s">
        <v>233</v>
      </c>
      <c r="BH8" s="3" t="s">
        <v>1643</v>
      </c>
      <c r="BI8" s="3" t="s">
        <v>1643</v>
      </c>
      <c r="BJ8" s="3" t="s">
        <v>1643</v>
      </c>
      <c r="BK8" s="3" t="s">
        <v>1643</v>
      </c>
      <c r="BL8" s="5" t="s">
        <v>1643</v>
      </c>
      <c r="BM8" s="13" t="s">
        <v>127</v>
      </c>
      <c r="BN8" s="3" t="s">
        <v>127</v>
      </c>
      <c r="BO8" s="3" t="s">
        <v>132</v>
      </c>
      <c r="BP8" s="3" t="s">
        <v>127</v>
      </c>
      <c r="BQ8" s="3" t="s">
        <v>132</v>
      </c>
      <c r="BR8" s="3" t="s">
        <v>132</v>
      </c>
      <c r="BS8" s="3" t="s">
        <v>132</v>
      </c>
      <c r="BT8" s="3" t="s">
        <v>132</v>
      </c>
      <c r="BU8" s="3" t="s">
        <v>132</v>
      </c>
      <c r="BV8" s="3" t="s">
        <v>132</v>
      </c>
      <c r="BW8" s="3" t="s">
        <v>132</v>
      </c>
      <c r="BX8" s="3" t="s">
        <v>127</v>
      </c>
      <c r="BY8" s="3" t="s">
        <v>127</v>
      </c>
      <c r="BZ8" s="3" t="s">
        <v>127</v>
      </c>
      <c r="CA8" s="3" t="s">
        <v>127</v>
      </c>
      <c r="CB8" s="3" t="s">
        <v>132</v>
      </c>
      <c r="CC8" s="3" t="s">
        <v>132</v>
      </c>
      <c r="CD8" s="3" t="s">
        <v>127</v>
      </c>
      <c r="CE8" s="3" t="s">
        <v>127</v>
      </c>
      <c r="CF8" s="3" t="s">
        <v>127</v>
      </c>
      <c r="CG8" s="3" t="s">
        <v>131</v>
      </c>
      <c r="CH8" s="3" t="s">
        <v>131</v>
      </c>
      <c r="CI8" s="3" t="s">
        <v>131</v>
      </c>
      <c r="CJ8" s="3" t="s">
        <v>129</v>
      </c>
      <c r="CK8" s="3" t="s">
        <v>132</v>
      </c>
      <c r="CL8" s="3" t="s">
        <v>132</v>
      </c>
      <c r="CM8" s="3" t="s">
        <v>132</v>
      </c>
      <c r="CN8" s="3" t="s">
        <v>131</v>
      </c>
      <c r="CO8" s="3" t="s">
        <v>131</v>
      </c>
      <c r="CP8" s="3" t="s">
        <v>131</v>
      </c>
      <c r="CQ8" s="3" t="s">
        <v>131</v>
      </c>
      <c r="CR8" s="3" t="s">
        <v>131</v>
      </c>
      <c r="CS8" s="3" t="s">
        <v>131</v>
      </c>
      <c r="CT8" s="3" t="s">
        <v>132</v>
      </c>
      <c r="CU8" s="3" t="s">
        <v>127</v>
      </c>
      <c r="CV8" s="3" t="s">
        <v>132</v>
      </c>
      <c r="CW8" s="3" t="s">
        <v>132</v>
      </c>
      <c r="CX8" s="3" t="s">
        <v>132</v>
      </c>
      <c r="CY8" s="3" t="s">
        <v>132</v>
      </c>
      <c r="CZ8" s="3" t="s">
        <v>132</v>
      </c>
      <c r="DA8" s="3" t="s">
        <v>132</v>
      </c>
      <c r="DB8" s="3" t="s">
        <v>132</v>
      </c>
      <c r="DC8" s="3" t="s">
        <v>132</v>
      </c>
      <c r="DD8" s="3" t="s">
        <v>129</v>
      </c>
      <c r="DE8" s="3" t="s">
        <v>129</v>
      </c>
      <c r="DF8" s="3" t="s">
        <v>129</v>
      </c>
      <c r="DG8" s="3" t="s">
        <v>129</v>
      </c>
      <c r="DH8" s="3" t="s">
        <v>128</v>
      </c>
      <c r="DI8" s="3" t="s">
        <v>128</v>
      </c>
      <c r="DJ8" s="3" t="s">
        <v>128</v>
      </c>
      <c r="DK8" s="3" t="s">
        <v>128</v>
      </c>
      <c r="DL8" s="3" t="s">
        <v>132</v>
      </c>
      <c r="DM8" s="3" t="s">
        <v>127</v>
      </c>
      <c r="DN8" s="3" t="s">
        <v>127</v>
      </c>
      <c r="DO8" s="3" t="s">
        <v>131</v>
      </c>
      <c r="DP8" s="3" t="s">
        <v>131</v>
      </c>
      <c r="DQ8" s="3" t="s">
        <v>132</v>
      </c>
      <c r="DR8" s="3" t="s">
        <v>127</v>
      </c>
      <c r="DS8" s="3" t="s">
        <v>132</v>
      </c>
      <c r="DT8" s="3" t="s">
        <v>132</v>
      </c>
      <c r="DU8" s="3" t="s">
        <v>131</v>
      </c>
      <c r="DV8" s="3" t="s">
        <v>127</v>
      </c>
      <c r="DW8" s="3" t="s">
        <v>127</v>
      </c>
      <c r="DX8" s="3" t="s">
        <v>127</v>
      </c>
      <c r="DY8" s="5" t="s">
        <v>1643</v>
      </c>
      <c r="DZ8" s="13" t="s">
        <v>353</v>
      </c>
      <c r="EA8" s="3" t="s">
        <v>1643</v>
      </c>
      <c r="EB8" s="3" t="s">
        <v>1643</v>
      </c>
      <c r="EC8" s="3" t="s">
        <v>1643</v>
      </c>
      <c r="ED8" s="3" t="s">
        <v>1643</v>
      </c>
      <c r="EE8" s="3" t="s">
        <v>111</v>
      </c>
      <c r="EF8" s="5" t="s">
        <v>1643</v>
      </c>
      <c r="EG8" s="13" t="s">
        <v>111</v>
      </c>
      <c r="EH8" s="3" t="s">
        <v>1643</v>
      </c>
      <c r="EI8" s="3" t="s">
        <v>1643</v>
      </c>
      <c r="EJ8" s="3" t="s">
        <v>111</v>
      </c>
      <c r="EK8" s="3" t="s">
        <v>1643</v>
      </c>
      <c r="EL8" s="3" t="s">
        <v>1643</v>
      </c>
      <c r="EM8" s="3" t="s">
        <v>110</v>
      </c>
      <c r="EN8" s="3" t="s">
        <v>111</v>
      </c>
      <c r="EO8" s="3" t="s">
        <v>1643</v>
      </c>
      <c r="EP8" s="3" t="s">
        <v>110</v>
      </c>
      <c r="EQ8" s="3" t="s">
        <v>1643</v>
      </c>
      <c r="ER8" s="3" t="s">
        <v>111</v>
      </c>
      <c r="ES8" s="3" t="s">
        <v>1643</v>
      </c>
      <c r="ET8" s="3" t="s">
        <v>111</v>
      </c>
      <c r="EU8" s="3" t="s">
        <v>1643</v>
      </c>
      <c r="EV8" s="3" t="s">
        <v>1643</v>
      </c>
      <c r="EW8" s="3" t="s">
        <v>111</v>
      </c>
      <c r="EX8" s="3" t="s">
        <v>1643</v>
      </c>
      <c r="EY8" s="3" t="s">
        <v>1643</v>
      </c>
      <c r="EZ8" s="3" t="s">
        <v>111</v>
      </c>
      <c r="FA8" s="3" t="s">
        <v>1643</v>
      </c>
      <c r="FB8" s="3" t="s">
        <v>1643</v>
      </c>
      <c r="FC8" s="3" t="s">
        <v>111</v>
      </c>
      <c r="FD8" s="3" t="s">
        <v>1643</v>
      </c>
      <c r="FE8" s="3" t="s">
        <v>1643</v>
      </c>
      <c r="FF8" s="3" t="s">
        <v>110</v>
      </c>
      <c r="FG8" s="3" t="s">
        <v>111</v>
      </c>
      <c r="FH8" s="3" t="s">
        <v>1643</v>
      </c>
      <c r="FI8" s="3" t="s">
        <v>111</v>
      </c>
      <c r="FJ8" s="3" t="s">
        <v>1643</v>
      </c>
      <c r="FK8" s="3" t="s">
        <v>1643</v>
      </c>
      <c r="FL8" s="3" t="s">
        <v>1643</v>
      </c>
      <c r="FM8" s="3" t="s">
        <v>110</v>
      </c>
      <c r="FN8" s="3" t="s">
        <v>1685</v>
      </c>
      <c r="FO8" s="3" t="s">
        <v>111</v>
      </c>
      <c r="FP8" s="5" t="s">
        <v>1643</v>
      </c>
      <c r="FQ8" s="3" t="s">
        <v>1686</v>
      </c>
      <c r="FR8" s="3" t="s">
        <v>462</v>
      </c>
      <c r="FS8" s="3" t="s">
        <v>452</v>
      </c>
      <c r="FT8" s="18" t="s">
        <v>110</v>
      </c>
      <c r="FU8" s="13" t="s">
        <v>1643</v>
      </c>
      <c r="FV8" s="3" t="s">
        <v>1643</v>
      </c>
      <c r="FW8" s="3" t="s">
        <v>486</v>
      </c>
      <c r="FX8" s="3" t="s">
        <v>489</v>
      </c>
      <c r="FY8" s="3" t="s">
        <v>1643</v>
      </c>
      <c r="FZ8" s="3" t="s">
        <v>1643</v>
      </c>
      <c r="GA8" s="3" t="s">
        <v>496</v>
      </c>
      <c r="GB8" s="3" t="s">
        <v>497</v>
      </c>
      <c r="GC8" s="3" t="s">
        <v>498</v>
      </c>
      <c r="GD8" s="5" t="s">
        <v>1643</v>
      </c>
      <c r="GE8" s="13" t="s">
        <v>110</v>
      </c>
      <c r="GF8" s="3" t="s">
        <v>110</v>
      </c>
      <c r="GG8" s="3" t="s">
        <v>110</v>
      </c>
      <c r="GH8" s="3" t="s">
        <v>110</v>
      </c>
      <c r="GI8" s="3" t="s">
        <v>111</v>
      </c>
      <c r="GJ8" s="3" t="s">
        <v>1643</v>
      </c>
      <c r="GK8" s="3" t="s">
        <v>1643</v>
      </c>
      <c r="GL8" s="3" t="s">
        <v>1643</v>
      </c>
      <c r="GM8" s="5" t="s">
        <v>1643</v>
      </c>
      <c r="GN8" s="13" t="s">
        <v>111</v>
      </c>
      <c r="GO8" s="5" t="s">
        <v>1643</v>
      </c>
      <c r="GP8" s="16" t="s">
        <v>518</v>
      </c>
      <c r="GQ8" s="13" t="s">
        <v>110</v>
      </c>
      <c r="GR8" s="3" t="s">
        <v>110</v>
      </c>
      <c r="GS8" s="3" t="s">
        <v>1643</v>
      </c>
      <c r="GT8" s="3" t="s">
        <v>1643</v>
      </c>
      <c r="GU8" s="3" t="s">
        <v>1643</v>
      </c>
      <c r="GV8" s="5" t="s">
        <v>110</v>
      </c>
      <c r="GW8" s="716" t="s">
        <v>111</v>
      </c>
      <c r="GX8" s="717" t="s">
        <v>110</v>
      </c>
      <c r="GY8" s="716" t="s">
        <v>111</v>
      </c>
      <c r="GZ8" s="13" t="s">
        <v>1643</v>
      </c>
      <c r="HA8" s="3" t="s">
        <v>1643</v>
      </c>
      <c r="HB8" s="3" t="s">
        <v>1643</v>
      </c>
      <c r="HC8" s="5" t="s">
        <v>1643</v>
      </c>
      <c r="HD8" s="8" t="s">
        <v>1643</v>
      </c>
      <c r="HE8" s="3" t="s">
        <v>1643</v>
      </c>
      <c r="HF8" s="3" t="s">
        <v>1643</v>
      </c>
      <c r="HG8" s="3" t="s">
        <v>1643</v>
      </c>
      <c r="HH8" s="3" t="s">
        <v>1643</v>
      </c>
      <c r="HI8" s="3" t="s">
        <v>1643</v>
      </c>
      <c r="HJ8" s="3" t="s">
        <v>1643</v>
      </c>
      <c r="HK8" s="3" t="s">
        <v>1643</v>
      </c>
      <c r="HL8" s="20" t="s">
        <v>1643</v>
      </c>
      <c r="HM8" s="13" t="s">
        <v>546</v>
      </c>
      <c r="HN8" s="3" t="s">
        <v>1643</v>
      </c>
      <c r="HO8" s="5" t="s">
        <v>1643</v>
      </c>
      <c r="HP8" s="8" t="s">
        <v>1643</v>
      </c>
      <c r="HQ8" s="3" t="s">
        <v>557</v>
      </c>
      <c r="HR8" s="3" t="s">
        <v>140</v>
      </c>
      <c r="HS8" s="3" t="s">
        <v>144</v>
      </c>
      <c r="HT8" s="3" t="s">
        <v>156</v>
      </c>
      <c r="HU8" s="3" t="s">
        <v>558</v>
      </c>
      <c r="HV8" s="3" t="s">
        <v>1643</v>
      </c>
      <c r="HW8" s="3" t="s">
        <v>1643</v>
      </c>
      <c r="HX8" s="20" t="s">
        <v>1643</v>
      </c>
      <c r="HY8" s="13" t="s">
        <v>1643</v>
      </c>
      <c r="HZ8" s="3" t="s">
        <v>1643</v>
      </c>
      <c r="IA8" s="3" t="s">
        <v>1643</v>
      </c>
      <c r="IB8" s="5" t="s">
        <v>1643</v>
      </c>
      <c r="IC8" s="8" t="s">
        <v>1643</v>
      </c>
      <c r="ID8" s="3" t="s">
        <v>1643</v>
      </c>
      <c r="IE8" s="3" t="s">
        <v>1643</v>
      </c>
      <c r="IF8" s="3" t="s">
        <v>1643</v>
      </c>
      <c r="IG8" s="3" t="s">
        <v>1643</v>
      </c>
      <c r="IH8" s="3" t="s">
        <v>1643</v>
      </c>
      <c r="II8" s="3" t="s">
        <v>1643</v>
      </c>
      <c r="IJ8" s="3" t="s">
        <v>1643</v>
      </c>
      <c r="IK8" s="5" t="s">
        <v>1643</v>
      </c>
      <c r="IL8" s="3" t="s">
        <v>1643</v>
      </c>
      <c r="IM8" s="5" t="s">
        <v>1643</v>
      </c>
      <c r="IN8" s="13" t="s">
        <v>1643</v>
      </c>
      <c r="IO8" s="3" t="s">
        <v>1643</v>
      </c>
      <c r="IP8" s="3" t="s">
        <v>1643</v>
      </c>
      <c r="IQ8" s="3" t="s">
        <v>1643</v>
      </c>
      <c r="IR8" s="5" t="s">
        <v>1643</v>
      </c>
      <c r="IS8" s="18" t="s">
        <v>1643</v>
      </c>
    </row>
    <row r="9" spans="1:253" ht="87.5" thickBot="1" x14ac:dyDescent="0.4">
      <c r="A9" s="1">
        <v>45618.994942129626</v>
      </c>
      <c r="B9" s="2">
        <v>45619.008773148147</v>
      </c>
      <c r="C9" s="4">
        <v>100</v>
      </c>
      <c r="D9" s="4">
        <v>1194</v>
      </c>
      <c r="E9" s="3" t="s">
        <v>1640</v>
      </c>
      <c r="F9" s="2">
        <v>45619.008787673614</v>
      </c>
      <c r="G9" s="3" t="s">
        <v>1687</v>
      </c>
      <c r="H9" s="4">
        <v>1</v>
      </c>
      <c r="I9" s="3" t="s">
        <v>1642</v>
      </c>
      <c r="J9" s="3" t="s">
        <v>1642</v>
      </c>
      <c r="K9" s="3" t="s">
        <v>1642</v>
      </c>
      <c r="L9" s="3" t="s">
        <v>1642</v>
      </c>
      <c r="M9" s="3" t="s">
        <v>1642</v>
      </c>
      <c r="N9" s="3" t="s">
        <v>1642</v>
      </c>
      <c r="O9" s="3" t="s">
        <v>110</v>
      </c>
      <c r="P9" s="3" t="s">
        <v>1643</v>
      </c>
      <c r="Q9" s="3" t="s">
        <v>1643</v>
      </c>
      <c r="R9" s="20" t="s">
        <v>110</v>
      </c>
      <c r="S9" s="127">
        <v>54</v>
      </c>
      <c r="T9" s="124"/>
      <c r="U9" s="3"/>
      <c r="V9" s="3" t="s">
        <v>24</v>
      </c>
      <c r="W9" s="3" t="s">
        <v>110</v>
      </c>
      <c r="X9" s="3" t="s">
        <v>37</v>
      </c>
      <c r="Y9" s="3" t="s">
        <v>104</v>
      </c>
      <c r="Z9" s="3" t="s">
        <v>10</v>
      </c>
      <c r="AA9" s="4">
        <v>180</v>
      </c>
      <c r="AB9" s="3" t="s">
        <v>25</v>
      </c>
      <c r="AC9" s="3" t="s">
        <v>110</v>
      </c>
      <c r="AD9" s="13" t="s">
        <v>110</v>
      </c>
      <c r="AE9" s="3" t="s">
        <v>1643</v>
      </c>
      <c r="AF9" s="5" t="s">
        <v>110</v>
      </c>
      <c r="AG9" s="13" t="s">
        <v>128</v>
      </c>
      <c r="AH9" s="3" t="s">
        <v>130</v>
      </c>
      <c r="AI9" s="3" t="s">
        <v>130</v>
      </c>
      <c r="AJ9" s="3" t="s">
        <v>129</v>
      </c>
      <c r="AK9" s="3" t="s">
        <v>131</v>
      </c>
      <c r="AL9" s="3" t="s">
        <v>129</v>
      </c>
      <c r="AM9" s="3" t="s">
        <v>127</v>
      </c>
      <c r="AN9" s="3" t="s">
        <v>130</v>
      </c>
      <c r="AO9" s="3" t="s">
        <v>127</v>
      </c>
      <c r="AP9" s="3" t="s">
        <v>130</v>
      </c>
      <c r="AQ9" s="3" t="s">
        <v>132</v>
      </c>
      <c r="AR9" s="3" t="s">
        <v>132</v>
      </c>
      <c r="AS9" s="3" t="s">
        <v>132</v>
      </c>
      <c r="AT9" s="3" t="s">
        <v>129</v>
      </c>
      <c r="AU9" s="3" t="s">
        <v>127</v>
      </c>
      <c r="AV9" s="5" t="s">
        <v>1643</v>
      </c>
      <c r="AW9" s="13" t="s">
        <v>196</v>
      </c>
      <c r="AX9" s="3" t="s">
        <v>198</v>
      </c>
      <c r="AY9" s="3" t="s">
        <v>200</v>
      </c>
      <c r="AZ9" s="3" t="s">
        <v>1643</v>
      </c>
      <c r="BA9" s="3" t="s">
        <v>203</v>
      </c>
      <c r="BB9" s="3" t="s">
        <v>207</v>
      </c>
      <c r="BC9" s="3" t="s">
        <v>210</v>
      </c>
      <c r="BD9" s="5" t="s">
        <v>1643</v>
      </c>
      <c r="BE9" s="13" t="s">
        <v>1643</v>
      </c>
      <c r="BF9" s="3" t="s">
        <v>232</v>
      </c>
      <c r="BG9" s="3" t="s">
        <v>1643</v>
      </c>
      <c r="BH9" s="3" t="s">
        <v>1643</v>
      </c>
      <c r="BI9" s="3" t="s">
        <v>235</v>
      </c>
      <c r="BJ9" s="3" t="s">
        <v>1643</v>
      </c>
      <c r="BK9" s="3" t="s">
        <v>1643</v>
      </c>
      <c r="BL9" s="5" t="s">
        <v>1643</v>
      </c>
      <c r="BM9" s="13" t="s">
        <v>127</v>
      </c>
      <c r="BN9" s="3" t="s">
        <v>127</v>
      </c>
      <c r="BO9" s="3" t="s">
        <v>127</v>
      </c>
      <c r="BP9" s="3" t="s">
        <v>127</v>
      </c>
      <c r="BQ9" s="3" t="s">
        <v>131</v>
      </c>
      <c r="BR9" s="3" t="s">
        <v>130</v>
      </c>
      <c r="BS9" s="3" t="s">
        <v>132</v>
      </c>
      <c r="BT9" s="3" t="s">
        <v>130</v>
      </c>
      <c r="BU9" s="3" t="s">
        <v>127</v>
      </c>
      <c r="BV9" s="3" t="s">
        <v>132</v>
      </c>
      <c r="BW9" s="3" t="s">
        <v>132</v>
      </c>
      <c r="BX9" s="3" t="s">
        <v>127</v>
      </c>
      <c r="BY9" s="3" t="s">
        <v>127</v>
      </c>
      <c r="BZ9" s="3" t="s">
        <v>127</v>
      </c>
      <c r="CA9" s="3" t="s">
        <v>127</v>
      </c>
      <c r="CB9" s="3" t="s">
        <v>129</v>
      </c>
      <c r="CC9" s="3" t="s">
        <v>127</v>
      </c>
      <c r="CD9" s="3" t="s">
        <v>129</v>
      </c>
      <c r="CE9" s="3" t="s">
        <v>129</v>
      </c>
      <c r="CF9" s="3" t="s">
        <v>127</v>
      </c>
      <c r="CG9" s="3" t="s">
        <v>129</v>
      </c>
      <c r="CH9" s="3" t="s">
        <v>131</v>
      </c>
      <c r="CI9" s="3" t="s">
        <v>130</v>
      </c>
      <c r="CJ9" s="3" t="s">
        <v>130</v>
      </c>
      <c r="CK9" s="3" t="s">
        <v>132</v>
      </c>
      <c r="CL9" s="3" t="s">
        <v>132</v>
      </c>
      <c r="CM9" s="3" t="s">
        <v>132</v>
      </c>
      <c r="CN9" s="3" t="s">
        <v>130</v>
      </c>
      <c r="CO9" s="3" t="s">
        <v>130</v>
      </c>
      <c r="CP9" s="3" t="s">
        <v>129</v>
      </c>
      <c r="CQ9" s="3" t="s">
        <v>130</v>
      </c>
      <c r="CR9" s="3" t="s">
        <v>127</v>
      </c>
      <c r="CS9" s="3" t="s">
        <v>127</v>
      </c>
      <c r="CT9" s="3" t="s">
        <v>132</v>
      </c>
      <c r="CU9" s="3" t="s">
        <v>132</v>
      </c>
      <c r="CV9" s="3" t="s">
        <v>128</v>
      </c>
      <c r="CW9" s="3" t="s">
        <v>132</v>
      </c>
      <c r="CX9" s="3" t="s">
        <v>132</v>
      </c>
      <c r="CY9" s="3" t="s">
        <v>131</v>
      </c>
      <c r="CZ9" s="3" t="s">
        <v>132</v>
      </c>
      <c r="DA9" s="3" t="s">
        <v>129</v>
      </c>
      <c r="DB9" s="3" t="s">
        <v>131</v>
      </c>
      <c r="DC9" s="3" t="s">
        <v>132</v>
      </c>
      <c r="DD9" s="3" t="s">
        <v>127</v>
      </c>
      <c r="DE9" s="3" t="s">
        <v>129</v>
      </c>
      <c r="DF9" s="3" t="s">
        <v>127</v>
      </c>
      <c r="DG9" s="3" t="s">
        <v>127</v>
      </c>
      <c r="DH9" s="3" t="s">
        <v>127</v>
      </c>
      <c r="DI9" s="3" t="s">
        <v>127</v>
      </c>
      <c r="DJ9" s="3" t="s">
        <v>127</v>
      </c>
      <c r="DK9" s="3" t="s">
        <v>127</v>
      </c>
      <c r="DL9" s="3" t="s">
        <v>132</v>
      </c>
      <c r="DM9" s="3" t="s">
        <v>127</v>
      </c>
      <c r="DN9" s="3" t="s">
        <v>1643</v>
      </c>
      <c r="DO9" s="3" t="s">
        <v>129</v>
      </c>
      <c r="DP9" s="3" t="s">
        <v>127</v>
      </c>
      <c r="DQ9" s="3" t="s">
        <v>127</v>
      </c>
      <c r="DR9" s="3" t="s">
        <v>127</v>
      </c>
      <c r="DS9" s="3" t="s">
        <v>127</v>
      </c>
      <c r="DT9" s="3" t="s">
        <v>127</v>
      </c>
      <c r="DU9" s="3" t="s">
        <v>127</v>
      </c>
      <c r="DV9" s="3" t="s">
        <v>127</v>
      </c>
      <c r="DW9" s="3" t="s">
        <v>127</v>
      </c>
      <c r="DX9" s="3" t="s">
        <v>127</v>
      </c>
      <c r="DY9" s="5" t="s">
        <v>1643</v>
      </c>
      <c r="DZ9" s="13" t="s">
        <v>353</v>
      </c>
      <c r="EA9" s="3" t="s">
        <v>354</v>
      </c>
      <c r="EB9" s="3" t="s">
        <v>355</v>
      </c>
      <c r="EC9" s="3" t="s">
        <v>1643</v>
      </c>
      <c r="ED9" s="3" t="s">
        <v>1643</v>
      </c>
      <c r="EE9" s="3" t="s">
        <v>111</v>
      </c>
      <c r="EF9" s="5" t="s">
        <v>1643</v>
      </c>
      <c r="EG9" s="13" t="s">
        <v>111</v>
      </c>
      <c r="EH9" s="3" t="s">
        <v>1643</v>
      </c>
      <c r="EI9" s="3" t="s">
        <v>1643</v>
      </c>
      <c r="EJ9" s="3" t="s">
        <v>111</v>
      </c>
      <c r="EK9" s="3" t="s">
        <v>1643</v>
      </c>
      <c r="EL9" s="3" t="s">
        <v>1643</v>
      </c>
      <c r="EM9" s="3" t="s">
        <v>1643</v>
      </c>
      <c r="EN9" s="3" t="s">
        <v>1643</v>
      </c>
      <c r="EO9" s="3" t="s">
        <v>1643</v>
      </c>
      <c r="EP9" s="3" t="s">
        <v>111</v>
      </c>
      <c r="EQ9" s="3" t="s">
        <v>1643</v>
      </c>
      <c r="ER9" s="3" t="s">
        <v>1643</v>
      </c>
      <c r="ES9" s="3" t="s">
        <v>1643</v>
      </c>
      <c r="ET9" s="3" t="s">
        <v>111</v>
      </c>
      <c r="EU9" s="3" t="s">
        <v>1643</v>
      </c>
      <c r="EV9" s="3" t="s">
        <v>1643</v>
      </c>
      <c r="EW9" s="3" t="s">
        <v>110</v>
      </c>
      <c r="EX9" s="3" t="s">
        <v>111</v>
      </c>
      <c r="EY9" s="3" t="s">
        <v>1643</v>
      </c>
      <c r="EZ9" s="3" t="s">
        <v>110</v>
      </c>
      <c r="FA9" s="3" t="s">
        <v>111</v>
      </c>
      <c r="FB9" s="3" t="s">
        <v>1643</v>
      </c>
      <c r="FC9" s="3" t="s">
        <v>110</v>
      </c>
      <c r="FD9" s="3" t="s">
        <v>111</v>
      </c>
      <c r="FE9" s="3" t="s">
        <v>1643</v>
      </c>
      <c r="FF9" s="3" t="s">
        <v>110</v>
      </c>
      <c r="FG9" s="3" t="s">
        <v>111</v>
      </c>
      <c r="FH9" s="3" t="s">
        <v>1643</v>
      </c>
      <c r="FI9" s="3" t="s">
        <v>111</v>
      </c>
      <c r="FJ9" s="3" t="s">
        <v>1643</v>
      </c>
      <c r="FK9" s="3" t="s">
        <v>1643</v>
      </c>
      <c r="FL9" s="3" t="s">
        <v>1643</v>
      </c>
      <c r="FM9" s="3" t="s">
        <v>111</v>
      </c>
      <c r="FN9" s="3" t="s">
        <v>1643</v>
      </c>
      <c r="FO9" s="3" t="s">
        <v>1643</v>
      </c>
      <c r="FP9" s="5" t="s">
        <v>1643</v>
      </c>
      <c r="FQ9" s="3" t="s">
        <v>462</v>
      </c>
      <c r="FR9" s="3" t="s">
        <v>461</v>
      </c>
      <c r="FS9" s="3" t="s">
        <v>459</v>
      </c>
      <c r="FT9" s="18" t="s">
        <v>110</v>
      </c>
      <c r="FU9" s="13" t="s">
        <v>1643</v>
      </c>
      <c r="FV9" s="3" t="s">
        <v>484</v>
      </c>
      <c r="FW9" s="3" t="s">
        <v>1643</v>
      </c>
      <c r="FX9" s="3" t="s">
        <v>1643</v>
      </c>
      <c r="FY9" s="3" t="s">
        <v>1643</v>
      </c>
      <c r="FZ9" s="3" t="s">
        <v>495</v>
      </c>
      <c r="GA9" s="3" t="s">
        <v>496</v>
      </c>
      <c r="GB9" s="3" t="s">
        <v>497</v>
      </c>
      <c r="GC9" s="3" t="s">
        <v>498</v>
      </c>
      <c r="GD9" s="5" t="s">
        <v>1643</v>
      </c>
      <c r="GE9" s="13" t="s">
        <v>110</v>
      </c>
      <c r="GF9" s="3" t="s">
        <v>110</v>
      </c>
      <c r="GG9" s="3" t="s">
        <v>110</v>
      </c>
      <c r="GH9" s="3" t="s">
        <v>110</v>
      </c>
      <c r="GI9" s="3" t="s">
        <v>111</v>
      </c>
      <c r="GJ9" s="3" t="s">
        <v>1643</v>
      </c>
      <c r="GK9" s="3" t="s">
        <v>1643</v>
      </c>
      <c r="GL9" s="3" t="s">
        <v>1643</v>
      </c>
      <c r="GM9" s="5" t="s">
        <v>1643</v>
      </c>
      <c r="GN9" s="13" t="s">
        <v>111</v>
      </c>
      <c r="GO9" s="5" t="s">
        <v>1643</v>
      </c>
      <c r="GP9" s="16" t="s">
        <v>520</v>
      </c>
      <c r="GQ9" s="13" t="s">
        <v>110</v>
      </c>
      <c r="GR9" s="3" t="s">
        <v>110</v>
      </c>
      <c r="GS9" s="3" t="s">
        <v>110</v>
      </c>
      <c r="GT9" s="3" t="s">
        <v>1643</v>
      </c>
      <c r="GU9" s="3" t="s">
        <v>1643</v>
      </c>
      <c r="GV9" s="5" t="s">
        <v>110</v>
      </c>
      <c r="GW9" s="716" t="s">
        <v>111</v>
      </c>
      <c r="GX9" s="717" t="s">
        <v>110</v>
      </c>
      <c r="GY9" s="716" t="s">
        <v>111</v>
      </c>
      <c r="GZ9" s="13" t="s">
        <v>1643</v>
      </c>
      <c r="HA9" s="3" t="s">
        <v>1643</v>
      </c>
      <c r="HB9" s="3" t="s">
        <v>1643</v>
      </c>
      <c r="HC9" s="5" t="s">
        <v>1643</v>
      </c>
      <c r="HD9" s="8" t="s">
        <v>1643</v>
      </c>
      <c r="HE9" s="3" t="s">
        <v>1643</v>
      </c>
      <c r="HF9" s="3" t="s">
        <v>1643</v>
      </c>
      <c r="HG9" s="3" t="s">
        <v>1643</v>
      </c>
      <c r="HH9" s="3" t="s">
        <v>1643</v>
      </c>
      <c r="HI9" s="3" t="s">
        <v>1643</v>
      </c>
      <c r="HJ9" s="3" t="s">
        <v>1643</v>
      </c>
      <c r="HK9" s="3" t="s">
        <v>1643</v>
      </c>
      <c r="HL9" s="20" t="s">
        <v>1643</v>
      </c>
      <c r="HM9" s="13" t="s">
        <v>546</v>
      </c>
      <c r="HN9" s="3" t="s">
        <v>546</v>
      </c>
      <c r="HO9" s="5" t="s">
        <v>546</v>
      </c>
      <c r="HP9" s="8" t="s">
        <v>1643</v>
      </c>
      <c r="HQ9" s="3" t="s">
        <v>1643</v>
      </c>
      <c r="HR9" s="3" t="s">
        <v>140</v>
      </c>
      <c r="HS9" s="3" t="s">
        <v>144</v>
      </c>
      <c r="HT9" s="3" t="s">
        <v>156</v>
      </c>
      <c r="HU9" s="3" t="s">
        <v>1643</v>
      </c>
      <c r="HV9" s="3" t="s">
        <v>1643</v>
      </c>
      <c r="HW9" s="3" t="s">
        <v>1643</v>
      </c>
      <c r="HX9" s="20" t="s">
        <v>1643</v>
      </c>
      <c r="HY9" s="13" t="s">
        <v>1643</v>
      </c>
      <c r="HZ9" s="3" t="s">
        <v>1643</v>
      </c>
      <c r="IA9" s="3" t="s">
        <v>1643</v>
      </c>
      <c r="IB9" s="5" t="s">
        <v>1643</v>
      </c>
      <c r="IC9" s="8" t="s">
        <v>1643</v>
      </c>
      <c r="ID9" s="3" t="s">
        <v>1643</v>
      </c>
      <c r="IE9" s="3" t="s">
        <v>1643</v>
      </c>
      <c r="IF9" s="3" t="s">
        <v>1643</v>
      </c>
      <c r="IG9" s="3" t="s">
        <v>1643</v>
      </c>
      <c r="IH9" s="3" t="s">
        <v>1643</v>
      </c>
      <c r="II9" s="3" t="s">
        <v>1643</v>
      </c>
      <c r="IJ9" s="3" t="s">
        <v>1643</v>
      </c>
      <c r="IK9" s="5" t="s">
        <v>1643</v>
      </c>
      <c r="IL9" s="3" t="s">
        <v>1643</v>
      </c>
      <c r="IM9" s="5" t="s">
        <v>1643</v>
      </c>
      <c r="IN9" s="13" t="s">
        <v>1643</v>
      </c>
      <c r="IO9" s="3" t="s">
        <v>1643</v>
      </c>
      <c r="IP9" s="3" t="s">
        <v>1643</v>
      </c>
      <c r="IQ9" s="3" t="s">
        <v>1643</v>
      </c>
      <c r="IR9" s="5" t="s">
        <v>1643</v>
      </c>
      <c r="IS9" s="18" t="s">
        <v>615</v>
      </c>
    </row>
    <row r="10" spans="1:253" ht="101.5" x14ac:dyDescent="0.35">
      <c r="A10" s="1">
        <v>45619.775208333333</v>
      </c>
      <c r="B10" s="2">
        <v>45619.791296296295</v>
      </c>
      <c r="C10" s="4">
        <v>100</v>
      </c>
      <c r="D10" s="4">
        <v>1390</v>
      </c>
      <c r="E10" s="3" t="s">
        <v>1640</v>
      </c>
      <c r="F10" s="2">
        <v>45619.791315671297</v>
      </c>
      <c r="G10" s="3" t="s">
        <v>1706</v>
      </c>
      <c r="H10" s="4">
        <v>1</v>
      </c>
      <c r="I10" s="3" t="s">
        <v>1642</v>
      </c>
      <c r="J10" s="3" t="s">
        <v>1642</v>
      </c>
      <c r="K10" s="3" t="s">
        <v>1642</v>
      </c>
      <c r="L10" s="3" t="s">
        <v>1642</v>
      </c>
      <c r="M10" s="3" t="s">
        <v>1642</v>
      </c>
      <c r="N10" s="3" t="s">
        <v>1642</v>
      </c>
      <c r="O10" s="3" t="s">
        <v>110</v>
      </c>
      <c r="P10" s="3" t="s">
        <v>1643</v>
      </c>
      <c r="Q10" s="3" t="s">
        <v>1643</v>
      </c>
      <c r="R10" s="20" t="s">
        <v>110</v>
      </c>
      <c r="S10" s="127">
        <v>49</v>
      </c>
      <c r="T10" s="124"/>
      <c r="U10" s="3"/>
      <c r="V10" s="3" t="s">
        <v>26</v>
      </c>
      <c r="W10" s="3" t="s">
        <v>111</v>
      </c>
      <c r="X10" s="3" t="s">
        <v>43</v>
      </c>
      <c r="Y10" s="3" t="s">
        <v>61</v>
      </c>
      <c r="Z10" s="3" t="s">
        <v>10</v>
      </c>
      <c r="AA10" s="4">
        <v>300</v>
      </c>
      <c r="AB10" s="3" t="s">
        <v>25</v>
      </c>
      <c r="AC10" s="3" t="s">
        <v>110</v>
      </c>
      <c r="AD10" s="13" t="s">
        <v>110</v>
      </c>
      <c r="AE10" s="3" t="s">
        <v>1643</v>
      </c>
      <c r="AF10" s="5" t="s">
        <v>110</v>
      </c>
      <c r="AG10" s="13" t="s">
        <v>131</v>
      </c>
      <c r="AH10" s="3" t="s">
        <v>129</v>
      </c>
      <c r="AI10" s="3" t="s">
        <v>132</v>
      </c>
      <c r="AJ10" s="3" t="s">
        <v>131</v>
      </c>
      <c r="AK10" s="3" t="s">
        <v>132</v>
      </c>
      <c r="AL10" s="3" t="s">
        <v>131</v>
      </c>
      <c r="AM10" s="3" t="s">
        <v>127</v>
      </c>
      <c r="AN10" s="3" t="s">
        <v>130</v>
      </c>
      <c r="AO10" s="3" t="s">
        <v>127</v>
      </c>
      <c r="AP10" s="3" t="s">
        <v>130</v>
      </c>
      <c r="AQ10" s="3" t="s">
        <v>132</v>
      </c>
      <c r="AR10" s="3" t="s">
        <v>131</v>
      </c>
      <c r="AS10" s="3" t="s">
        <v>132</v>
      </c>
      <c r="AT10" s="3" t="s">
        <v>128</v>
      </c>
      <c r="AU10" s="3" t="s">
        <v>128</v>
      </c>
      <c r="AV10" s="5" t="s">
        <v>1643</v>
      </c>
      <c r="AW10" s="13" t="s">
        <v>196</v>
      </c>
      <c r="AX10" s="3" t="s">
        <v>1643</v>
      </c>
      <c r="AY10" s="3" t="s">
        <v>1643</v>
      </c>
      <c r="AZ10" s="3" t="s">
        <v>1643</v>
      </c>
      <c r="BA10" s="3" t="s">
        <v>1643</v>
      </c>
      <c r="BB10" s="3" t="s">
        <v>1643</v>
      </c>
      <c r="BC10" s="3" t="s">
        <v>210</v>
      </c>
      <c r="BD10" s="5" t="s">
        <v>1643</v>
      </c>
      <c r="BE10" s="13" t="s">
        <v>1643</v>
      </c>
      <c r="BF10" s="3" t="s">
        <v>1643</v>
      </c>
      <c r="BG10" s="3" t="s">
        <v>1643</v>
      </c>
      <c r="BH10" s="3" t="s">
        <v>1643</v>
      </c>
      <c r="BI10" s="3" t="s">
        <v>235</v>
      </c>
      <c r="BJ10" s="3" t="s">
        <v>1643</v>
      </c>
      <c r="BK10" s="3" t="s">
        <v>1643</v>
      </c>
      <c r="BL10" s="5" t="s">
        <v>1643</v>
      </c>
      <c r="BM10" s="13" t="s">
        <v>132</v>
      </c>
      <c r="BN10" s="3" t="s">
        <v>127</v>
      </c>
      <c r="BO10" s="3" t="s">
        <v>132</v>
      </c>
      <c r="BP10" s="3" t="s">
        <v>127</v>
      </c>
      <c r="BQ10" s="3" t="s">
        <v>127</v>
      </c>
      <c r="BR10" s="3" t="s">
        <v>127</v>
      </c>
      <c r="BS10" s="3" t="s">
        <v>127</v>
      </c>
      <c r="BT10" s="3" t="s">
        <v>127</v>
      </c>
      <c r="BU10" s="3" t="s">
        <v>127</v>
      </c>
      <c r="BV10" s="3" t="s">
        <v>127</v>
      </c>
      <c r="BW10" s="3" t="s">
        <v>127</v>
      </c>
      <c r="BX10" s="3" t="s">
        <v>127</v>
      </c>
      <c r="BY10" s="3" t="s">
        <v>127</v>
      </c>
      <c r="BZ10" s="3" t="s">
        <v>127</v>
      </c>
      <c r="CA10" s="3" t="s">
        <v>127</v>
      </c>
      <c r="CB10" s="3" t="s">
        <v>128</v>
      </c>
      <c r="CC10" s="3" t="s">
        <v>128</v>
      </c>
      <c r="CD10" s="3" t="s">
        <v>130</v>
      </c>
      <c r="CE10" s="3" t="s">
        <v>130</v>
      </c>
      <c r="CF10" s="3" t="s">
        <v>127</v>
      </c>
      <c r="CG10" s="3" t="s">
        <v>132</v>
      </c>
      <c r="CH10" s="3" t="s">
        <v>132</v>
      </c>
      <c r="CI10" s="3" t="s">
        <v>132</v>
      </c>
      <c r="CJ10" s="3" t="s">
        <v>132</v>
      </c>
      <c r="CK10" s="3" t="s">
        <v>132</v>
      </c>
      <c r="CL10" s="3" t="s">
        <v>132</v>
      </c>
      <c r="CM10" s="3" t="s">
        <v>132</v>
      </c>
      <c r="CN10" s="3" t="s">
        <v>129</v>
      </c>
      <c r="CO10" s="3" t="s">
        <v>129</v>
      </c>
      <c r="CP10" s="3" t="s">
        <v>129</v>
      </c>
      <c r="CQ10" s="3" t="s">
        <v>129</v>
      </c>
      <c r="CR10" s="3" t="s">
        <v>127</v>
      </c>
      <c r="CS10" s="3" t="s">
        <v>127</v>
      </c>
      <c r="CT10" s="3" t="s">
        <v>132</v>
      </c>
      <c r="CU10" s="3" t="s">
        <v>132</v>
      </c>
      <c r="CV10" s="3" t="s">
        <v>132</v>
      </c>
      <c r="CW10" s="3" t="s">
        <v>132</v>
      </c>
      <c r="CX10" s="3" t="s">
        <v>132</v>
      </c>
      <c r="CY10" s="3" t="s">
        <v>132</v>
      </c>
      <c r="CZ10" s="3" t="s">
        <v>132</v>
      </c>
      <c r="DA10" s="3" t="s">
        <v>132</v>
      </c>
      <c r="DB10" s="3" t="s">
        <v>132</v>
      </c>
      <c r="DC10" s="3" t="s">
        <v>132</v>
      </c>
      <c r="DD10" s="3" t="s">
        <v>129</v>
      </c>
      <c r="DE10" s="3" t="s">
        <v>129</v>
      </c>
      <c r="DF10" s="3" t="s">
        <v>129</v>
      </c>
      <c r="DG10" s="3" t="s">
        <v>127</v>
      </c>
      <c r="DH10" s="3" t="s">
        <v>127</v>
      </c>
      <c r="DI10" s="3" t="s">
        <v>127</v>
      </c>
      <c r="DJ10" s="3" t="s">
        <v>127</v>
      </c>
      <c r="DK10" s="3" t="s">
        <v>127</v>
      </c>
      <c r="DL10" s="3" t="s">
        <v>132</v>
      </c>
      <c r="DM10" s="3" t="s">
        <v>132</v>
      </c>
      <c r="DN10" s="3" t="s">
        <v>1643</v>
      </c>
      <c r="DO10" s="3" t="s">
        <v>132</v>
      </c>
      <c r="DP10" s="3" t="s">
        <v>132</v>
      </c>
      <c r="DQ10" s="3" t="s">
        <v>127</v>
      </c>
      <c r="DR10" s="3" t="s">
        <v>127</v>
      </c>
      <c r="DS10" s="3" t="s">
        <v>127</v>
      </c>
      <c r="DT10" s="3" t="s">
        <v>127</v>
      </c>
      <c r="DU10" s="3" t="s">
        <v>127</v>
      </c>
      <c r="DV10" s="3" t="s">
        <v>127</v>
      </c>
      <c r="DW10" s="3" t="s">
        <v>127</v>
      </c>
      <c r="DX10" s="3" t="s">
        <v>127</v>
      </c>
      <c r="DY10" s="5" t="s">
        <v>331</v>
      </c>
      <c r="DZ10" s="13" t="s">
        <v>353</v>
      </c>
      <c r="EA10" s="3" t="s">
        <v>1643</v>
      </c>
      <c r="EB10" s="3" t="s">
        <v>1643</v>
      </c>
      <c r="EC10" s="3" t="s">
        <v>1643</v>
      </c>
      <c r="ED10" s="3" t="s">
        <v>1643</v>
      </c>
      <c r="EE10" s="3" t="s">
        <v>111</v>
      </c>
      <c r="EF10" s="5" t="s">
        <v>1643</v>
      </c>
      <c r="EG10" s="13" t="s">
        <v>245</v>
      </c>
      <c r="EH10" s="3" t="s">
        <v>1643</v>
      </c>
      <c r="EI10" s="3" t="s">
        <v>1643</v>
      </c>
      <c r="EJ10" s="3" t="s">
        <v>245</v>
      </c>
      <c r="EK10" s="3" t="s">
        <v>1643</v>
      </c>
      <c r="EL10" s="3" t="s">
        <v>1643</v>
      </c>
      <c r="EM10" s="3" t="s">
        <v>110</v>
      </c>
      <c r="EN10" s="3" t="s">
        <v>111</v>
      </c>
      <c r="EO10" s="3" t="s">
        <v>1643</v>
      </c>
      <c r="EP10" s="3" t="s">
        <v>111</v>
      </c>
      <c r="EQ10" s="3" t="s">
        <v>1643</v>
      </c>
      <c r="ER10" s="3" t="s">
        <v>1643</v>
      </c>
      <c r="ES10" s="3" t="s">
        <v>1643</v>
      </c>
      <c r="ET10" s="3" t="s">
        <v>111</v>
      </c>
      <c r="EU10" s="3" t="s">
        <v>1643</v>
      </c>
      <c r="EV10" s="3" t="s">
        <v>1643</v>
      </c>
      <c r="EW10" s="3" t="s">
        <v>110</v>
      </c>
      <c r="EX10" s="3" t="s">
        <v>111</v>
      </c>
      <c r="EY10" s="3" t="s">
        <v>1643</v>
      </c>
      <c r="EZ10" s="3" t="s">
        <v>110</v>
      </c>
      <c r="FA10" s="3" t="s">
        <v>111</v>
      </c>
      <c r="FB10" s="3" t="s">
        <v>1643</v>
      </c>
      <c r="FC10" s="3" t="s">
        <v>110</v>
      </c>
      <c r="FD10" s="3" t="s">
        <v>111</v>
      </c>
      <c r="FE10" s="3" t="s">
        <v>1643</v>
      </c>
      <c r="FF10" s="3" t="s">
        <v>111</v>
      </c>
      <c r="FG10" s="3" t="s">
        <v>1643</v>
      </c>
      <c r="FH10" s="3" t="s">
        <v>1643</v>
      </c>
      <c r="FI10" s="3" t="s">
        <v>111</v>
      </c>
      <c r="FJ10" s="3" t="s">
        <v>1643</v>
      </c>
      <c r="FK10" s="3" t="s">
        <v>1643</v>
      </c>
      <c r="FL10" s="3" t="s">
        <v>1643</v>
      </c>
      <c r="FM10" s="3" t="s">
        <v>111</v>
      </c>
      <c r="FN10" s="3" t="s">
        <v>1643</v>
      </c>
      <c r="FO10" s="3" t="s">
        <v>1643</v>
      </c>
      <c r="FP10" s="5" t="s">
        <v>1643</v>
      </c>
      <c r="FQ10" s="3" t="s">
        <v>459</v>
      </c>
      <c r="FR10" s="3" t="s">
        <v>452</v>
      </c>
      <c r="FS10" s="3" t="s">
        <v>461</v>
      </c>
      <c r="FT10" s="18" t="s">
        <v>110</v>
      </c>
      <c r="FU10" s="13" t="s">
        <v>1643</v>
      </c>
      <c r="FV10" s="3" t="s">
        <v>1643</v>
      </c>
      <c r="FW10" s="3" t="s">
        <v>1643</v>
      </c>
      <c r="FX10" s="3" t="s">
        <v>1643</v>
      </c>
      <c r="FY10" s="3" t="s">
        <v>492</v>
      </c>
      <c r="FZ10" s="3" t="s">
        <v>1643</v>
      </c>
      <c r="GA10" s="3" t="s">
        <v>496</v>
      </c>
      <c r="GB10" s="3" t="s">
        <v>497</v>
      </c>
      <c r="GC10" s="3" t="s">
        <v>498</v>
      </c>
      <c r="GD10" s="5" t="s">
        <v>1643</v>
      </c>
      <c r="GE10" s="13" t="s">
        <v>110</v>
      </c>
      <c r="GF10" s="3" t="s">
        <v>110</v>
      </c>
      <c r="GG10" s="3" t="s">
        <v>110</v>
      </c>
      <c r="GH10" s="3" t="s">
        <v>110</v>
      </c>
      <c r="GI10" s="3" t="s">
        <v>110</v>
      </c>
      <c r="GJ10" s="3" t="s">
        <v>1643</v>
      </c>
      <c r="GK10" s="3" t="s">
        <v>1643</v>
      </c>
      <c r="GL10" s="3" t="s">
        <v>1643</v>
      </c>
      <c r="GM10" s="5" t="s">
        <v>1643</v>
      </c>
      <c r="GN10" s="13" t="s">
        <v>111</v>
      </c>
      <c r="GO10" s="5" t="s">
        <v>1643</v>
      </c>
      <c r="GP10" s="16" t="s">
        <v>526</v>
      </c>
      <c r="GQ10" s="692" t="s">
        <v>110</v>
      </c>
      <c r="GR10" s="693" t="s">
        <v>110</v>
      </c>
      <c r="GS10" s="693" t="s">
        <v>110</v>
      </c>
      <c r="GT10" s="693" t="s">
        <v>111</v>
      </c>
      <c r="GU10" s="693" t="s">
        <v>111</v>
      </c>
      <c r="GV10" s="694" t="s">
        <v>110</v>
      </c>
      <c r="GW10" s="718" t="s">
        <v>111</v>
      </c>
      <c r="GX10" s="719" t="s">
        <v>110</v>
      </c>
      <c r="GY10" s="718" t="s">
        <v>111</v>
      </c>
      <c r="GZ10" s="13" t="s">
        <v>1643</v>
      </c>
      <c r="HA10" s="3" t="s">
        <v>1643</v>
      </c>
      <c r="HB10" s="3" t="s">
        <v>1643</v>
      </c>
      <c r="HC10" s="5" t="s">
        <v>1643</v>
      </c>
      <c r="HD10" s="8" t="s">
        <v>1643</v>
      </c>
      <c r="HE10" s="3" t="s">
        <v>1643</v>
      </c>
      <c r="HF10" s="3" t="s">
        <v>1643</v>
      </c>
      <c r="HG10" s="3" t="s">
        <v>1643</v>
      </c>
      <c r="HH10" s="3" t="s">
        <v>1643</v>
      </c>
      <c r="HI10" s="3" t="s">
        <v>1643</v>
      </c>
      <c r="HJ10" s="3" t="s">
        <v>1643</v>
      </c>
      <c r="HK10" s="3" t="s">
        <v>1643</v>
      </c>
      <c r="HL10" s="20" t="s">
        <v>1643</v>
      </c>
      <c r="HM10" s="13" t="s">
        <v>1662</v>
      </c>
      <c r="HN10" s="3" t="s">
        <v>1643</v>
      </c>
      <c r="HO10" s="5" t="s">
        <v>1643</v>
      </c>
      <c r="HP10" s="8" t="s">
        <v>136</v>
      </c>
      <c r="HQ10" s="3" t="s">
        <v>1643</v>
      </c>
      <c r="HR10" s="3" t="s">
        <v>140</v>
      </c>
      <c r="HS10" s="3" t="s">
        <v>144</v>
      </c>
      <c r="HT10" s="3" t="s">
        <v>156</v>
      </c>
      <c r="HU10" s="3" t="s">
        <v>558</v>
      </c>
      <c r="HV10" s="3" t="s">
        <v>1643</v>
      </c>
      <c r="HW10" s="3" t="s">
        <v>1643</v>
      </c>
      <c r="HX10" s="20" t="s">
        <v>1643</v>
      </c>
      <c r="HY10" s="13" t="s">
        <v>1643</v>
      </c>
      <c r="HZ10" s="3" t="s">
        <v>1643</v>
      </c>
      <c r="IA10" s="3" t="s">
        <v>1643</v>
      </c>
      <c r="IB10" s="5" t="s">
        <v>1643</v>
      </c>
      <c r="IC10" s="8" t="s">
        <v>1643</v>
      </c>
      <c r="ID10" s="3" t="s">
        <v>1643</v>
      </c>
      <c r="IE10" s="3" t="s">
        <v>1643</v>
      </c>
      <c r="IF10" s="3" t="s">
        <v>1643</v>
      </c>
      <c r="IG10" s="3" t="s">
        <v>1643</v>
      </c>
      <c r="IH10" s="3" t="s">
        <v>1643</v>
      </c>
      <c r="II10" s="3" t="s">
        <v>1643</v>
      </c>
      <c r="IJ10" s="3" t="s">
        <v>1643</v>
      </c>
      <c r="IK10" s="5" t="s">
        <v>1643</v>
      </c>
      <c r="IL10" s="3" t="s">
        <v>1643</v>
      </c>
      <c r="IM10" s="5" t="s">
        <v>1643</v>
      </c>
      <c r="IN10" s="13" t="s">
        <v>111</v>
      </c>
      <c r="IO10" s="3" t="s">
        <v>1643</v>
      </c>
      <c r="IP10" s="3" t="s">
        <v>110</v>
      </c>
      <c r="IQ10" s="3" t="s">
        <v>1707</v>
      </c>
      <c r="IR10" s="5" t="s">
        <v>1643</v>
      </c>
      <c r="IS10" s="18" t="s">
        <v>617</v>
      </c>
    </row>
    <row r="11" spans="1:253" ht="87" customHeight="1" x14ac:dyDescent="0.35">
      <c r="A11" s="1">
        <v>45619.841238425928</v>
      </c>
      <c r="B11" s="2">
        <v>45619.849270833336</v>
      </c>
      <c r="C11" s="4">
        <v>100</v>
      </c>
      <c r="D11" s="4">
        <v>693</v>
      </c>
      <c r="E11" s="3" t="s">
        <v>1640</v>
      </c>
      <c r="F11" s="2">
        <v>45619.849279895832</v>
      </c>
      <c r="G11" s="3" t="s">
        <v>1708</v>
      </c>
      <c r="H11" s="4">
        <v>1</v>
      </c>
      <c r="I11" s="3" t="s">
        <v>1642</v>
      </c>
      <c r="J11" s="3" t="s">
        <v>1642</v>
      </c>
      <c r="K11" s="3" t="s">
        <v>1642</v>
      </c>
      <c r="L11" s="3" t="s">
        <v>1642</v>
      </c>
      <c r="M11" s="3" t="s">
        <v>1642</v>
      </c>
      <c r="N11" s="3" t="s">
        <v>1642</v>
      </c>
      <c r="O11" s="3" t="s">
        <v>110</v>
      </c>
      <c r="P11" s="3" t="s">
        <v>1643</v>
      </c>
      <c r="Q11" s="3" t="s">
        <v>1643</v>
      </c>
      <c r="R11" s="20" t="s">
        <v>110</v>
      </c>
      <c r="S11" s="127">
        <v>48</v>
      </c>
      <c r="T11" s="124"/>
      <c r="U11" s="3"/>
      <c r="V11" s="3" t="s">
        <v>20</v>
      </c>
      <c r="W11" s="3" t="s">
        <v>111</v>
      </c>
      <c r="X11" s="3" t="s">
        <v>43</v>
      </c>
      <c r="Y11" s="3" t="s">
        <v>79</v>
      </c>
      <c r="Z11" s="3" t="s">
        <v>10</v>
      </c>
      <c r="AA11" s="4">
        <v>211</v>
      </c>
      <c r="AB11" s="3" t="s">
        <v>27</v>
      </c>
      <c r="AC11" s="3" t="s">
        <v>110</v>
      </c>
      <c r="AD11" s="13" t="s">
        <v>110</v>
      </c>
      <c r="AE11" s="3" t="s">
        <v>1643</v>
      </c>
      <c r="AF11" s="5" t="s">
        <v>110</v>
      </c>
      <c r="AG11" s="13" t="s">
        <v>127</v>
      </c>
      <c r="AH11" s="3" t="s">
        <v>127</v>
      </c>
      <c r="AI11" s="3" t="s">
        <v>129</v>
      </c>
      <c r="AJ11" s="3" t="s">
        <v>131</v>
      </c>
      <c r="AK11" s="3" t="s">
        <v>132</v>
      </c>
      <c r="AL11" s="3" t="s">
        <v>127</v>
      </c>
      <c r="AM11" s="3" t="s">
        <v>127</v>
      </c>
      <c r="AN11" s="3" t="s">
        <v>131</v>
      </c>
      <c r="AO11" s="3" t="s">
        <v>127</v>
      </c>
      <c r="AP11" s="3" t="s">
        <v>127</v>
      </c>
      <c r="AQ11" s="3" t="s">
        <v>132</v>
      </c>
      <c r="AR11" s="3" t="s">
        <v>132</v>
      </c>
      <c r="AS11" s="3" t="s">
        <v>132</v>
      </c>
      <c r="AT11" s="3" t="s">
        <v>127</v>
      </c>
      <c r="AU11" s="3" t="s">
        <v>127</v>
      </c>
      <c r="AV11" s="5" t="s">
        <v>1643</v>
      </c>
      <c r="AW11" s="13" t="s">
        <v>196</v>
      </c>
      <c r="AX11" s="3" t="s">
        <v>1643</v>
      </c>
      <c r="AY11" s="3" t="s">
        <v>1643</v>
      </c>
      <c r="AZ11" s="3" t="s">
        <v>1643</v>
      </c>
      <c r="BA11" s="3" t="s">
        <v>1643</v>
      </c>
      <c r="BB11" s="3" t="s">
        <v>1643</v>
      </c>
      <c r="BC11" s="3" t="s">
        <v>1643</v>
      </c>
      <c r="BD11" s="5" t="s">
        <v>1643</v>
      </c>
      <c r="BE11" s="13" t="s">
        <v>231</v>
      </c>
      <c r="BF11" s="3" t="s">
        <v>232</v>
      </c>
      <c r="BG11" s="3" t="s">
        <v>1643</v>
      </c>
      <c r="BH11" s="3" t="s">
        <v>1643</v>
      </c>
      <c r="BI11" s="3" t="s">
        <v>1643</v>
      </c>
      <c r="BJ11" s="3" t="s">
        <v>1643</v>
      </c>
      <c r="BK11" s="3" t="s">
        <v>1643</v>
      </c>
      <c r="BL11" s="5" t="s">
        <v>1643</v>
      </c>
      <c r="BM11" s="13" t="s">
        <v>127</v>
      </c>
      <c r="BN11" s="3" t="s">
        <v>127</v>
      </c>
      <c r="BO11" s="3" t="s">
        <v>132</v>
      </c>
      <c r="BP11" s="3" t="s">
        <v>127</v>
      </c>
      <c r="BQ11" s="3" t="s">
        <v>127</v>
      </c>
      <c r="BR11" s="3" t="s">
        <v>129</v>
      </c>
      <c r="BS11" s="3" t="s">
        <v>132</v>
      </c>
      <c r="BT11" s="3" t="s">
        <v>129</v>
      </c>
      <c r="BU11" s="3" t="s">
        <v>129</v>
      </c>
      <c r="BV11" s="3" t="s">
        <v>127</v>
      </c>
      <c r="BW11" s="3" t="s">
        <v>127</v>
      </c>
      <c r="BX11" s="3" t="s">
        <v>127</v>
      </c>
      <c r="BY11" s="3" t="s">
        <v>127</v>
      </c>
      <c r="BZ11" s="3" t="s">
        <v>127</v>
      </c>
      <c r="CA11" s="3" t="s">
        <v>127</v>
      </c>
      <c r="CB11" s="3" t="s">
        <v>128</v>
      </c>
      <c r="CC11" s="3" t="s">
        <v>132</v>
      </c>
      <c r="CD11" s="3" t="s">
        <v>129</v>
      </c>
      <c r="CE11" s="3" t="s">
        <v>129</v>
      </c>
      <c r="CF11" s="3" t="s">
        <v>132</v>
      </c>
      <c r="CG11" s="3" t="s">
        <v>132</v>
      </c>
      <c r="CH11" s="3" t="s">
        <v>132</v>
      </c>
      <c r="CI11" s="3" t="s">
        <v>132</v>
      </c>
      <c r="CJ11" s="3" t="s">
        <v>132</v>
      </c>
      <c r="CK11" s="3" t="s">
        <v>132</v>
      </c>
      <c r="CL11" s="3" t="s">
        <v>132</v>
      </c>
      <c r="CM11" s="3" t="s">
        <v>132</v>
      </c>
      <c r="CN11" s="3" t="s">
        <v>132</v>
      </c>
      <c r="CO11" s="3" t="s">
        <v>132</v>
      </c>
      <c r="CP11" s="3" t="s">
        <v>132</v>
      </c>
      <c r="CQ11" s="3" t="s">
        <v>132</v>
      </c>
      <c r="CR11" s="3" t="s">
        <v>132</v>
      </c>
      <c r="CS11" s="3" t="s">
        <v>127</v>
      </c>
      <c r="CT11" s="3" t="s">
        <v>132</v>
      </c>
      <c r="CU11" s="3" t="s">
        <v>132</v>
      </c>
      <c r="CV11" s="3" t="s">
        <v>132</v>
      </c>
      <c r="CW11" s="3" t="s">
        <v>132</v>
      </c>
      <c r="CX11" s="3" t="s">
        <v>132</v>
      </c>
      <c r="CY11" s="3" t="s">
        <v>132</v>
      </c>
      <c r="CZ11" s="3" t="s">
        <v>132</v>
      </c>
      <c r="DA11" s="3" t="s">
        <v>132</v>
      </c>
      <c r="DB11" s="3" t="s">
        <v>132</v>
      </c>
      <c r="DC11" s="3" t="s">
        <v>132</v>
      </c>
      <c r="DD11" s="3" t="s">
        <v>132</v>
      </c>
      <c r="DE11" s="3" t="s">
        <v>132</v>
      </c>
      <c r="DF11" s="3" t="s">
        <v>132</v>
      </c>
      <c r="DG11" s="3" t="s">
        <v>127</v>
      </c>
      <c r="DH11" s="3" t="s">
        <v>127</v>
      </c>
      <c r="DI11" s="3" t="s">
        <v>127</v>
      </c>
      <c r="DJ11" s="3" t="s">
        <v>127</v>
      </c>
      <c r="DK11" s="3" t="s">
        <v>127</v>
      </c>
      <c r="DL11" s="3" t="s">
        <v>127</v>
      </c>
      <c r="DM11" s="3" t="s">
        <v>132</v>
      </c>
      <c r="DN11" s="3" t="s">
        <v>127</v>
      </c>
      <c r="DO11" s="3" t="s">
        <v>132</v>
      </c>
      <c r="DP11" s="3" t="s">
        <v>132</v>
      </c>
      <c r="DQ11" s="3" t="s">
        <v>132</v>
      </c>
      <c r="DR11" s="3" t="s">
        <v>132</v>
      </c>
      <c r="DS11" s="3" t="s">
        <v>132</v>
      </c>
      <c r="DT11" s="3" t="s">
        <v>132</v>
      </c>
      <c r="DU11" s="3" t="s">
        <v>132</v>
      </c>
      <c r="DV11" s="3" t="s">
        <v>132</v>
      </c>
      <c r="DW11" s="3" t="s">
        <v>132</v>
      </c>
      <c r="DX11" s="3" t="s">
        <v>132</v>
      </c>
      <c r="DY11" s="5" t="s">
        <v>1643</v>
      </c>
      <c r="DZ11" s="13" t="s">
        <v>353</v>
      </c>
      <c r="EA11" s="3" t="s">
        <v>354</v>
      </c>
      <c r="EB11" s="3" t="s">
        <v>355</v>
      </c>
      <c r="EC11" s="3" t="s">
        <v>1643</v>
      </c>
      <c r="ED11" s="3" t="s">
        <v>1643</v>
      </c>
      <c r="EE11" s="3" t="s">
        <v>111</v>
      </c>
      <c r="EF11" s="5" t="s">
        <v>1643</v>
      </c>
      <c r="EG11" s="13" t="s">
        <v>111</v>
      </c>
      <c r="EH11" s="3" t="s">
        <v>1643</v>
      </c>
      <c r="EI11" s="3" t="s">
        <v>1643</v>
      </c>
      <c r="EJ11" s="3" t="s">
        <v>111</v>
      </c>
      <c r="EK11" s="3" t="s">
        <v>1643</v>
      </c>
      <c r="EL11" s="3" t="s">
        <v>1643</v>
      </c>
      <c r="EM11" s="3" t="s">
        <v>110</v>
      </c>
      <c r="EN11" s="3" t="s">
        <v>111</v>
      </c>
      <c r="EO11" s="3" t="s">
        <v>1643</v>
      </c>
      <c r="EP11" s="3" t="s">
        <v>110</v>
      </c>
      <c r="EQ11" s="3" t="s">
        <v>410</v>
      </c>
      <c r="ER11" s="3" t="s">
        <v>111</v>
      </c>
      <c r="ES11" s="3" t="s">
        <v>1643</v>
      </c>
      <c r="ET11" s="3" t="s">
        <v>110</v>
      </c>
      <c r="EU11" s="3" t="s">
        <v>111</v>
      </c>
      <c r="EV11" s="3" t="s">
        <v>1643</v>
      </c>
      <c r="EW11" s="3" t="s">
        <v>110</v>
      </c>
      <c r="EX11" s="3" t="s">
        <v>111</v>
      </c>
      <c r="EY11" s="3" t="s">
        <v>1643</v>
      </c>
      <c r="EZ11" s="3" t="s">
        <v>245</v>
      </c>
      <c r="FA11" s="3" t="s">
        <v>1643</v>
      </c>
      <c r="FB11" s="3" t="s">
        <v>1643</v>
      </c>
      <c r="FC11" s="3" t="s">
        <v>111</v>
      </c>
      <c r="FD11" s="3" t="s">
        <v>1643</v>
      </c>
      <c r="FE11" s="3" t="s">
        <v>1643</v>
      </c>
      <c r="FF11" s="3" t="s">
        <v>110</v>
      </c>
      <c r="FG11" s="3" t="s">
        <v>111</v>
      </c>
      <c r="FH11" s="3" t="s">
        <v>1643</v>
      </c>
      <c r="FI11" s="3" t="s">
        <v>111</v>
      </c>
      <c r="FJ11" s="3" t="s">
        <v>1643</v>
      </c>
      <c r="FK11" s="3" t="s">
        <v>1643</v>
      </c>
      <c r="FL11" s="3" t="s">
        <v>1643</v>
      </c>
      <c r="FM11" s="3" t="s">
        <v>111</v>
      </c>
      <c r="FN11" s="3" t="s">
        <v>1643</v>
      </c>
      <c r="FO11" s="3" t="s">
        <v>1643</v>
      </c>
      <c r="FP11" s="5" t="s">
        <v>1643</v>
      </c>
      <c r="FQ11" s="3" t="s">
        <v>459</v>
      </c>
      <c r="FR11" s="3" t="s">
        <v>462</v>
      </c>
      <c r="FS11" s="3" t="s">
        <v>1650</v>
      </c>
      <c r="FT11" s="18" t="s">
        <v>110</v>
      </c>
      <c r="FU11" s="13" t="s">
        <v>1643</v>
      </c>
      <c r="FV11" s="3" t="s">
        <v>484</v>
      </c>
      <c r="FW11" s="3" t="s">
        <v>486</v>
      </c>
      <c r="FX11" s="3" t="s">
        <v>1643</v>
      </c>
      <c r="FY11" s="3" t="s">
        <v>492</v>
      </c>
      <c r="FZ11" s="3" t="s">
        <v>495</v>
      </c>
      <c r="GA11" s="3" t="s">
        <v>496</v>
      </c>
      <c r="GB11" s="3" t="s">
        <v>497</v>
      </c>
      <c r="GC11" s="3" t="s">
        <v>498</v>
      </c>
      <c r="GD11" s="5" t="s">
        <v>1643</v>
      </c>
      <c r="GE11" s="13" t="s">
        <v>110</v>
      </c>
      <c r="GF11" s="3" t="s">
        <v>110</v>
      </c>
      <c r="GG11" s="3" t="s">
        <v>110</v>
      </c>
      <c r="GH11" s="3" t="s">
        <v>110</v>
      </c>
      <c r="GI11" s="3" t="s">
        <v>111</v>
      </c>
      <c r="GJ11" s="3" t="s">
        <v>1643</v>
      </c>
      <c r="GK11" s="3" t="s">
        <v>1643</v>
      </c>
      <c r="GL11" s="3" t="s">
        <v>1643</v>
      </c>
      <c r="GM11" s="5" t="s">
        <v>1643</v>
      </c>
      <c r="GN11" s="13" t="s">
        <v>111</v>
      </c>
      <c r="GO11" s="5" t="s">
        <v>1643</v>
      </c>
      <c r="GP11" s="16" t="s">
        <v>520</v>
      </c>
      <c r="GQ11" s="13" t="s">
        <v>110</v>
      </c>
      <c r="GR11" s="3" t="s">
        <v>110</v>
      </c>
      <c r="GS11" s="3" t="s">
        <v>110</v>
      </c>
      <c r="GT11" s="3" t="s">
        <v>111</v>
      </c>
      <c r="GU11" s="3" t="s">
        <v>111</v>
      </c>
      <c r="GV11" s="5" t="s">
        <v>110</v>
      </c>
      <c r="GW11" s="724" t="s">
        <v>111</v>
      </c>
      <c r="GX11" s="725" t="s">
        <v>111</v>
      </c>
      <c r="GY11" s="724" t="s">
        <v>110</v>
      </c>
      <c r="GZ11" s="13" t="s">
        <v>1643</v>
      </c>
      <c r="HA11" s="3" t="s">
        <v>1643</v>
      </c>
      <c r="HB11" s="3" t="s">
        <v>1643</v>
      </c>
      <c r="HC11" s="5" t="s">
        <v>1643</v>
      </c>
      <c r="HD11" s="8" t="s">
        <v>1643</v>
      </c>
      <c r="HE11" s="3" t="s">
        <v>1643</v>
      </c>
      <c r="HF11" s="3" t="s">
        <v>1643</v>
      </c>
      <c r="HG11" s="3" t="s">
        <v>1643</v>
      </c>
      <c r="HH11" s="3" t="s">
        <v>1643</v>
      </c>
      <c r="HI11" s="3" t="s">
        <v>1643</v>
      </c>
      <c r="HJ11" s="3" t="s">
        <v>1643</v>
      </c>
      <c r="HK11" s="3" t="s">
        <v>1643</v>
      </c>
      <c r="HL11" s="20" t="s">
        <v>1643</v>
      </c>
      <c r="HM11" s="13" t="s">
        <v>546</v>
      </c>
      <c r="HN11" s="3" t="s">
        <v>1643</v>
      </c>
      <c r="HO11" s="5" t="s">
        <v>1643</v>
      </c>
      <c r="HP11" s="8" t="s">
        <v>1643</v>
      </c>
      <c r="HQ11" s="3" t="s">
        <v>1643</v>
      </c>
      <c r="HR11" s="3" t="s">
        <v>140</v>
      </c>
      <c r="HS11" s="3" t="s">
        <v>144</v>
      </c>
      <c r="HT11" s="3" t="s">
        <v>156</v>
      </c>
      <c r="HU11" s="3" t="s">
        <v>558</v>
      </c>
      <c r="HV11" s="3" t="s">
        <v>1643</v>
      </c>
      <c r="HW11" s="3" t="s">
        <v>1643</v>
      </c>
      <c r="HX11" s="20" t="s">
        <v>1643</v>
      </c>
      <c r="HY11" s="13" t="s">
        <v>1643</v>
      </c>
      <c r="HZ11" s="3" t="s">
        <v>1643</v>
      </c>
      <c r="IA11" s="3" t="s">
        <v>1643</v>
      </c>
      <c r="IB11" s="5" t="s">
        <v>1643</v>
      </c>
      <c r="IC11" s="8" t="s">
        <v>1643</v>
      </c>
      <c r="ID11" s="3" t="s">
        <v>1643</v>
      </c>
      <c r="IE11" s="3" t="s">
        <v>1643</v>
      </c>
      <c r="IF11" s="3" t="s">
        <v>1643</v>
      </c>
      <c r="IG11" s="3" t="s">
        <v>1643</v>
      </c>
      <c r="IH11" s="3" t="s">
        <v>1643</v>
      </c>
      <c r="II11" s="3" t="s">
        <v>1643</v>
      </c>
      <c r="IJ11" s="3" t="s">
        <v>1643</v>
      </c>
      <c r="IK11" s="5" t="s">
        <v>1643</v>
      </c>
      <c r="IL11" s="3" t="s">
        <v>1643</v>
      </c>
      <c r="IM11" s="5" t="s">
        <v>1643</v>
      </c>
      <c r="IN11" s="13" t="s">
        <v>1643</v>
      </c>
      <c r="IO11" s="3" t="s">
        <v>1643</v>
      </c>
      <c r="IP11" s="3" t="s">
        <v>1643</v>
      </c>
      <c r="IQ11" s="3" t="s">
        <v>1643</v>
      </c>
      <c r="IR11" s="5" t="s">
        <v>1643</v>
      </c>
      <c r="IS11" s="18" t="s">
        <v>1643</v>
      </c>
    </row>
    <row r="12" spans="1:253" ht="87" x14ac:dyDescent="0.35">
      <c r="A12" s="1">
        <v>45620.301863425928</v>
      </c>
      <c r="B12" s="2">
        <v>45620.317083333335</v>
      </c>
      <c r="C12" s="4">
        <v>100</v>
      </c>
      <c r="D12" s="4">
        <v>1314</v>
      </c>
      <c r="E12" s="3" t="s">
        <v>1640</v>
      </c>
      <c r="F12" s="2">
        <v>45620.317101238426</v>
      </c>
      <c r="G12" s="3" t="s">
        <v>1710</v>
      </c>
      <c r="H12" s="4">
        <v>1</v>
      </c>
      <c r="I12" s="3" t="s">
        <v>1642</v>
      </c>
      <c r="J12" s="3" t="s">
        <v>1642</v>
      </c>
      <c r="K12" s="3" t="s">
        <v>1642</v>
      </c>
      <c r="L12" s="3" t="s">
        <v>1642</v>
      </c>
      <c r="M12" s="3" t="s">
        <v>1642</v>
      </c>
      <c r="N12" s="3" t="s">
        <v>1642</v>
      </c>
      <c r="O12" s="3" t="s">
        <v>111</v>
      </c>
      <c r="P12" s="3" t="s">
        <v>110</v>
      </c>
      <c r="Q12" s="3" t="s">
        <v>7</v>
      </c>
      <c r="R12" s="20" t="s">
        <v>110</v>
      </c>
      <c r="S12" s="127">
        <v>46</v>
      </c>
      <c r="T12" s="124"/>
      <c r="U12" s="3"/>
      <c r="V12" s="3" t="s">
        <v>20</v>
      </c>
      <c r="W12" s="3" t="s">
        <v>111</v>
      </c>
      <c r="X12" s="3" t="s">
        <v>45</v>
      </c>
      <c r="Y12" s="3" t="s">
        <v>63</v>
      </c>
      <c r="Z12" s="3" t="s">
        <v>16</v>
      </c>
      <c r="AA12" s="4">
        <v>179</v>
      </c>
      <c r="AB12" s="3" t="s">
        <v>25</v>
      </c>
      <c r="AC12" s="3" t="s">
        <v>110</v>
      </c>
      <c r="AD12" s="13" t="s">
        <v>110</v>
      </c>
      <c r="AE12" s="3" t="s">
        <v>1643</v>
      </c>
      <c r="AF12" s="5" t="s">
        <v>110</v>
      </c>
      <c r="AG12" s="13" t="s">
        <v>127</v>
      </c>
      <c r="AH12" s="3" t="s">
        <v>127</v>
      </c>
      <c r="AI12" s="3" t="s">
        <v>129</v>
      </c>
      <c r="AJ12" s="3" t="s">
        <v>129</v>
      </c>
      <c r="AK12" s="3" t="s">
        <v>129</v>
      </c>
      <c r="AL12" s="3" t="s">
        <v>131</v>
      </c>
      <c r="AM12" s="3" t="s">
        <v>127</v>
      </c>
      <c r="AN12" s="3" t="s">
        <v>127</v>
      </c>
      <c r="AO12" s="3" t="s">
        <v>130</v>
      </c>
      <c r="AP12" s="3" t="s">
        <v>128</v>
      </c>
      <c r="AQ12" s="3" t="s">
        <v>129</v>
      </c>
      <c r="AR12" s="3" t="s">
        <v>130</v>
      </c>
      <c r="AS12" s="3" t="s">
        <v>130</v>
      </c>
      <c r="AT12" s="3" t="s">
        <v>130</v>
      </c>
      <c r="AU12" s="3" t="s">
        <v>127</v>
      </c>
      <c r="AV12" s="5" t="s">
        <v>1643</v>
      </c>
      <c r="AW12" s="13" t="s">
        <v>196</v>
      </c>
      <c r="AX12" s="3" t="s">
        <v>198</v>
      </c>
      <c r="AY12" s="3" t="s">
        <v>200</v>
      </c>
      <c r="AZ12" s="3" t="s">
        <v>1643</v>
      </c>
      <c r="BA12" s="3" t="s">
        <v>1643</v>
      </c>
      <c r="BB12" s="3" t="s">
        <v>1643</v>
      </c>
      <c r="BC12" s="3" t="s">
        <v>1643</v>
      </c>
      <c r="BD12" s="5" t="s">
        <v>1643</v>
      </c>
      <c r="BE12" s="13" t="s">
        <v>1643</v>
      </c>
      <c r="BF12" s="3" t="s">
        <v>232</v>
      </c>
      <c r="BG12" s="3" t="s">
        <v>1643</v>
      </c>
      <c r="BH12" s="3" t="s">
        <v>1643</v>
      </c>
      <c r="BI12" s="3" t="s">
        <v>235</v>
      </c>
      <c r="BJ12" s="3" t="s">
        <v>1643</v>
      </c>
      <c r="BK12" s="3" t="s">
        <v>1643</v>
      </c>
      <c r="BL12" s="5" t="s">
        <v>1643</v>
      </c>
      <c r="BM12" s="13" t="s">
        <v>132</v>
      </c>
      <c r="BN12" s="3" t="s">
        <v>127</v>
      </c>
      <c r="BO12" s="3" t="s">
        <v>132</v>
      </c>
      <c r="BP12" s="3" t="s">
        <v>127</v>
      </c>
      <c r="BQ12" s="3" t="s">
        <v>131</v>
      </c>
      <c r="BR12" s="3" t="s">
        <v>131</v>
      </c>
      <c r="BS12" s="3" t="s">
        <v>132</v>
      </c>
      <c r="BT12" s="3" t="s">
        <v>127</v>
      </c>
      <c r="BU12" s="3" t="s">
        <v>130</v>
      </c>
      <c r="BV12" s="3" t="s">
        <v>131</v>
      </c>
      <c r="BW12" s="3" t="s">
        <v>131</v>
      </c>
      <c r="BX12" s="3" t="s">
        <v>131</v>
      </c>
      <c r="BY12" s="3" t="s">
        <v>131</v>
      </c>
      <c r="BZ12" s="3" t="s">
        <v>131</v>
      </c>
      <c r="CA12" s="3" t="s">
        <v>132</v>
      </c>
      <c r="CB12" s="3" t="s">
        <v>131</v>
      </c>
      <c r="CC12" s="3" t="s">
        <v>127</v>
      </c>
      <c r="CD12" s="3" t="s">
        <v>127</v>
      </c>
      <c r="CE12" s="3" t="s">
        <v>127</v>
      </c>
      <c r="CF12" s="3" t="s">
        <v>127</v>
      </c>
      <c r="CG12" s="3" t="s">
        <v>132</v>
      </c>
      <c r="CH12" s="3" t="s">
        <v>132</v>
      </c>
      <c r="CI12" s="3" t="s">
        <v>132</v>
      </c>
      <c r="CJ12" s="3" t="s">
        <v>132</v>
      </c>
      <c r="CK12" s="3" t="s">
        <v>130</v>
      </c>
      <c r="CL12" s="3" t="s">
        <v>131</v>
      </c>
      <c r="CM12" s="3" t="s">
        <v>131</v>
      </c>
      <c r="CN12" s="3" t="s">
        <v>129</v>
      </c>
      <c r="CO12" s="3" t="s">
        <v>129</v>
      </c>
      <c r="CP12" s="3" t="s">
        <v>129</v>
      </c>
      <c r="CQ12" s="3" t="s">
        <v>129</v>
      </c>
      <c r="CR12" s="3" t="s">
        <v>127</v>
      </c>
      <c r="CS12" s="3" t="s">
        <v>127</v>
      </c>
      <c r="CT12" s="3" t="s">
        <v>131</v>
      </c>
      <c r="CU12" s="3" t="s">
        <v>131</v>
      </c>
      <c r="CV12" s="3" t="s">
        <v>127</v>
      </c>
      <c r="CW12" s="3" t="s">
        <v>128</v>
      </c>
      <c r="CX12" s="3" t="s">
        <v>129</v>
      </c>
      <c r="CY12" s="3" t="s">
        <v>130</v>
      </c>
      <c r="CZ12" s="3" t="s">
        <v>132</v>
      </c>
      <c r="DA12" s="3" t="s">
        <v>132</v>
      </c>
      <c r="DB12" s="3" t="s">
        <v>132</v>
      </c>
      <c r="DC12" s="3" t="s">
        <v>132</v>
      </c>
      <c r="DD12" s="3" t="s">
        <v>132</v>
      </c>
      <c r="DE12" s="3" t="s">
        <v>132</v>
      </c>
      <c r="DF12" s="3" t="s">
        <v>129</v>
      </c>
      <c r="DG12" s="3" t="s">
        <v>245</v>
      </c>
      <c r="DH12" s="3" t="s">
        <v>127</v>
      </c>
      <c r="DI12" s="3" t="s">
        <v>127</v>
      </c>
      <c r="DJ12" s="3" t="s">
        <v>127</v>
      </c>
      <c r="DK12" s="3" t="s">
        <v>127</v>
      </c>
      <c r="DL12" s="3" t="s">
        <v>127</v>
      </c>
      <c r="DM12" s="3" t="s">
        <v>132</v>
      </c>
      <c r="DN12" s="3" t="s">
        <v>131</v>
      </c>
      <c r="DO12" s="3" t="s">
        <v>130</v>
      </c>
      <c r="DP12" s="3" t="s">
        <v>129</v>
      </c>
      <c r="DQ12" s="3" t="s">
        <v>129</v>
      </c>
      <c r="DR12" s="3" t="s">
        <v>130</v>
      </c>
      <c r="DS12" s="3" t="s">
        <v>127</v>
      </c>
      <c r="DT12" s="3" t="s">
        <v>127</v>
      </c>
      <c r="DU12" s="3" t="s">
        <v>128</v>
      </c>
      <c r="DV12" s="3" t="s">
        <v>128</v>
      </c>
      <c r="DW12" s="3" t="s">
        <v>128</v>
      </c>
      <c r="DX12" s="3" t="s">
        <v>128</v>
      </c>
      <c r="DY12" s="5" t="s">
        <v>1643</v>
      </c>
      <c r="DZ12" s="13" t="s">
        <v>353</v>
      </c>
      <c r="EA12" s="3" t="s">
        <v>1643</v>
      </c>
      <c r="EB12" s="3" t="s">
        <v>355</v>
      </c>
      <c r="EC12" s="3" t="s">
        <v>1643</v>
      </c>
      <c r="ED12" s="3" t="s">
        <v>1643</v>
      </c>
      <c r="EE12" s="3" t="s">
        <v>111</v>
      </c>
      <c r="EF12" s="5" t="s">
        <v>1643</v>
      </c>
      <c r="EG12" s="13" t="s">
        <v>111</v>
      </c>
      <c r="EH12" s="3" t="s">
        <v>1643</v>
      </c>
      <c r="EI12" s="3" t="s">
        <v>1643</v>
      </c>
      <c r="EJ12" s="3" t="s">
        <v>111</v>
      </c>
      <c r="EK12" s="3" t="s">
        <v>1643</v>
      </c>
      <c r="EL12" s="3" t="s">
        <v>1643</v>
      </c>
      <c r="EM12" s="3" t="s">
        <v>110</v>
      </c>
      <c r="EN12" s="3" t="s">
        <v>111</v>
      </c>
      <c r="EO12" s="3" t="s">
        <v>1643</v>
      </c>
      <c r="EP12" s="3" t="s">
        <v>111</v>
      </c>
      <c r="EQ12" s="3" t="s">
        <v>1643</v>
      </c>
      <c r="ER12" s="3" t="s">
        <v>1643</v>
      </c>
      <c r="ES12" s="3" t="s">
        <v>1643</v>
      </c>
      <c r="ET12" s="3" t="s">
        <v>111</v>
      </c>
      <c r="EU12" s="3" t="s">
        <v>1643</v>
      </c>
      <c r="EV12" s="3" t="s">
        <v>1643</v>
      </c>
      <c r="EW12" s="3" t="s">
        <v>111</v>
      </c>
      <c r="EX12" s="3" t="s">
        <v>1643</v>
      </c>
      <c r="EY12" s="3" t="s">
        <v>1643</v>
      </c>
      <c r="EZ12" s="3" t="s">
        <v>111</v>
      </c>
      <c r="FA12" s="3" t="s">
        <v>1643</v>
      </c>
      <c r="FB12" s="3" t="s">
        <v>1643</v>
      </c>
      <c r="FC12" s="3" t="s">
        <v>111</v>
      </c>
      <c r="FD12" s="3" t="s">
        <v>1643</v>
      </c>
      <c r="FE12" s="3" t="s">
        <v>1643</v>
      </c>
      <c r="FF12" s="3" t="s">
        <v>1643</v>
      </c>
      <c r="FG12" s="3" t="s">
        <v>1643</v>
      </c>
      <c r="FH12" s="3" t="s">
        <v>1643</v>
      </c>
      <c r="FI12" s="3" t="s">
        <v>111</v>
      </c>
      <c r="FJ12" s="3" t="s">
        <v>1643</v>
      </c>
      <c r="FK12" s="3" t="s">
        <v>1643</v>
      </c>
      <c r="FL12" s="3" t="s">
        <v>1643</v>
      </c>
      <c r="FM12" s="3" t="s">
        <v>111</v>
      </c>
      <c r="FN12" s="3" t="s">
        <v>1643</v>
      </c>
      <c r="FO12" s="3" t="s">
        <v>1643</v>
      </c>
      <c r="FP12" s="5" t="s">
        <v>1643</v>
      </c>
      <c r="FQ12" s="3" t="s">
        <v>450</v>
      </c>
      <c r="FR12" s="3" t="s">
        <v>452</v>
      </c>
      <c r="FS12" s="3" t="s">
        <v>1711</v>
      </c>
      <c r="FT12" s="18" t="s">
        <v>500</v>
      </c>
      <c r="FU12" s="13" t="s">
        <v>1643</v>
      </c>
      <c r="FV12" s="3" t="s">
        <v>484</v>
      </c>
      <c r="FW12" s="3" t="s">
        <v>1643</v>
      </c>
      <c r="FX12" s="3" t="s">
        <v>1643</v>
      </c>
      <c r="FY12" s="3" t="s">
        <v>1643</v>
      </c>
      <c r="FZ12" s="3" t="s">
        <v>1643</v>
      </c>
      <c r="GA12" s="3" t="s">
        <v>496</v>
      </c>
      <c r="GB12" s="3" t="s">
        <v>497</v>
      </c>
      <c r="GC12" s="3" t="s">
        <v>498</v>
      </c>
      <c r="GD12" s="5" t="s">
        <v>1643</v>
      </c>
      <c r="GE12" s="13" t="s">
        <v>111</v>
      </c>
      <c r="GF12" s="3" t="s">
        <v>111</v>
      </c>
      <c r="GG12" s="3" t="s">
        <v>110</v>
      </c>
      <c r="GH12" s="3" t="s">
        <v>111</v>
      </c>
      <c r="GI12" s="3" t="s">
        <v>111</v>
      </c>
      <c r="GJ12" s="3" t="s">
        <v>1643</v>
      </c>
      <c r="GK12" s="3" t="s">
        <v>1643</v>
      </c>
      <c r="GL12" s="3" t="s">
        <v>1643</v>
      </c>
      <c r="GM12" s="5" t="s">
        <v>1643</v>
      </c>
      <c r="GN12" s="13" t="s">
        <v>111</v>
      </c>
      <c r="GO12" s="5" t="s">
        <v>1643</v>
      </c>
      <c r="GP12" s="16" t="s">
        <v>524</v>
      </c>
      <c r="GQ12" s="13" t="s">
        <v>110</v>
      </c>
      <c r="GR12" s="3" t="s">
        <v>110</v>
      </c>
      <c r="GS12" s="3" t="s">
        <v>111</v>
      </c>
      <c r="GT12" s="3" t="s">
        <v>111</v>
      </c>
      <c r="GU12" s="3" t="s">
        <v>111</v>
      </c>
      <c r="GV12" s="5" t="s">
        <v>110</v>
      </c>
      <c r="GW12" s="724" t="s">
        <v>111</v>
      </c>
      <c r="GX12" s="725" t="s">
        <v>111</v>
      </c>
      <c r="GY12" s="724" t="s">
        <v>110</v>
      </c>
      <c r="GZ12" s="13" t="s">
        <v>1643</v>
      </c>
      <c r="HA12" s="3" t="s">
        <v>1643</v>
      </c>
      <c r="HB12" s="3" t="s">
        <v>1643</v>
      </c>
      <c r="HC12" s="5" t="s">
        <v>1643</v>
      </c>
      <c r="HD12" s="8" t="s">
        <v>1643</v>
      </c>
      <c r="HE12" s="3" t="s">
        <v>1643</v>
      </c>
      <c r="HF12" s="3" t="s">
        <v>1643</v>
      </c>
      <c r="HG12" s="3" t="s">
        <v>1643</v>
      </c>
      <c r="HH12" s="3" t="s">
        <v>1643</v>
      </c>
      <c r="HI12" s="3" t="s">
        <v>1643</v>
      </c>
      <c r="HJ12" s="3" t="s">
        <v>1643</v>
      </c>
      <c r="HK12" s="3" t="s">
        <v>1643</v>
      </c>
      <c r="HL12" s="20" t="s">
        <v>1643</v>
      </c>
      <c r="HM12" s="13" t="s">
        <v>546</v>
      </c>
      <c r="HN12" s="3" t="s">
        <v>1643</v>
      </c>
      <c r="HO12" s="5" t="s">
        <v>1643</v>
      </c>
      <c r="HP12" s="8" t="s">
        <v>1643</v>
      </c>
      <c r="HQ12" s="3" t="s">
        <v>1643</v>
      </c>
      <c r="HR12" s="3" t="s">
        <v>1643</v>
      </c>
      <c r="HS12" s="3" t="s">
        <v>144</v>
      </c>
      <c r="HT12" s="3" t="s">
        <v>1643</v>
      </c>
      <c r="HU12" s="3" t="s">
        <v>558</v>
      </c>
      <c r="HV12" s="3" t="s">
        <v>1643</v>
      </c>
      <c r="HW12" s="3" t="s">
        <v>1643</v>
      </c>
      <c r="HX12" s="20" t="s">
        <v>1643</v>
      </c>
      <c r="HY12" s="13" t="s">
        <v>546</v>
      </c>
      <c r="HZ12" s="3" t="s">
        <v>1643</v>
      </c>
      <c r="IA12" s="3" t="s">
        <v>1643</v>
      </c>
      <c r="IB12" s="5" t="s">
        <v>1643</v>
      </c>
      <c r="IC12" s="8" t="s">
        <v>1643</v>
      </c>
      <c r="ID12" s="3" t="s">
        <v>1643</v>
      </c>
      <c r="IE12" s="3" t="s">
        <v>1643</v>
      </c>
      <c r="IF12" s="3" t="s">
        <v>144</v>
      </c>
      <c r="IG12" s="3" t="s">
        <v>1643</v>
      </c>
      <c r="IH12" s="3" t="s">
        <v>558</v>
      </c>
      <c r="II12" s="3" t="s">
        <v>1643</v>
      </c>
      <c r="IJ12" s="3" t="s">
        <v>1643</v>
      </c>
      <c r="IK12" s="5" t="s">
        <v>1643</v>
      </c>
      <c r="IL12" s="3" t="s">
        <v>1643</v>
      </c>
      <c r="IM12" s="5" t="s">
        <v>1712</v>
      </c>
      <c r="IN12" s="13" t="s">
        <v>111</v>
      </c>
      <c r="IO12" s="3" t="s">
        <v>1643</v>
      </c>
      <c r="IP12" s="3" t="s">
        <v>111</v>
      </c>
      <c r="IQ12" s="3" t="s">
        <v>1643</v>
      </c>
      <c r="IR12" s="5" t="s">
        <v>1643</v>
      </c>
      <c r="IS12" s="18" t="s">
        <v>620</v>
      </c>
    </row>
    <row r="13" spans="1:253" ht="87" x14ac:dyDescent="0.35">
      <c r="A13" s="1">
        <v>45620.325115740743</v>
      </c>
      <c r="B13" s="2">
        <v>45620.33697916667</v>
      </c>
      <c r="C13" s="4">
        <v>100</v>
      </c>
      <c r="D13" s="4">
        <v>1024</v>
      </c>
      <c r="E13" s="3" t="s">
        <v>1640</v>
      </c>
      <c r="F13" s="2">
        <v>45620.336988958334</v>
      </c>
      <c r="G13" s="3" t="s">
        <v>1713</v>
      </c>
      <c r="H13" s="4">
        <v>1</v>
      </c>
      <c r="I13" s="3" t="s">
        <v>1642</v>
      </c>
      <c r="J13" s="3" t="s">
        <v>1642</v>
      </c>
      <c r="K13" s="3" t="s">
        <v>1642</v>
      </c>
      <c r="L13" s="3" t="s">
        <v>1642</v>
      </c>
      <c r="M13" s="3" t="s">
        <v>1642</v>
      </c>
      <c r="N13" s="3" t="s">
        <v>1642</v>
      </c>
      <c r="O13" s="3" t="s">
        <v>110</v>
      </c>
      <c r="P13" s="3" t="s">
        <v>1643</v>
      </c>
      <c r="Q13" s="3" t="s">
        <v>1643</v>
      </c>
      <c r="R13" s="20" t="s">
        <v>110</v>
      </c>
      <c r="S13" s="127">
        <v>45</v>
      </c>
      <c r="T13" s="124"/>
      <c r="U13" s="3"/>
      <c r="V13" s="3" t="s">
        <v>20</v>
      </c>
      <c r="W13" s="3" t="s">
        <v>111</v>
      </c>
      <c r="X13" s="3" t="s">
        <v>47</v>
      </c>
      <c r="Y13" s="3" t="s">
        <v>83</v>
      </c>
      <c r="Z13" s="3" t="s">
        <v>14</v>
      </c>
      <c r="AA13" s="4">
        <v>211</v>
      </c>
      <c r="AB13" s="3" t="s">
        <v>25</v>
      </c>
      <c r="AC13" s="3" t="s">
        <v>110</v>
      </c>
      <c r="AD13" s="13" t="s">
        <v>110</v>
      </c>
      <c r="AE13" s="3" t="s">
        <v>1643</v>
      </c>
      <c r="AF13" s="5" t="s">
        <v>110</v>
      </c>
      <c r="AG13" s="13" t="s">
        <v>131</v>
      </c>
      <c r="AH13" s="3" t="s">
        <v>129</v>
      </c>
      <c r="AI13" s="3" t="s">
        <v>131</v>
      </c>
      <c r="AJ13" s="3" t="s">
        <v>129</v>
      </c>
      <c r="AK13" s="3" t="s">
        <v>131</v>
      </c>
      <c r="AL13" s="3" t="s">
        <v>131</v>
      </c>
      <c r="AM13" s="3" t="s">
        <v>130</v>
      </c>
      <c r="AN13" s="3" t="s">
        <v>130</v>
      </c>
      <c r="AO13" s="3" t="s">
        <v>130</v>
      </c>
      <c r="AP13" s="3" t="s">
        <v>128</v>
      </c>
      <c r="AQ13" s="3" t="s">
        <v>131</v>
      </c>
      <c r="AR13" s="3" t="s">
        <v>129</v>
      </c>
      <c r="AS13" s="3" t="s">
        <v>131</v>
      </c>
      <c r="AT13" s="3" t="s">
        <v>130</v>
      </c>
      <c r="AU13" s="3" t="s">
        <v>129</v>
      </c>
      <c r="AV13" s="5" t="s">
        <v>1643</v>
      </c>
      <c r="AW13" s="13" t="s">
        <v>196</v>
      </c>
      <c r="AX13" s="3" t="s">
        <v>1643</v>
      </c>
      <c r="AY13" s="3" t="s">
        <v>1643</v>
      </c>
      <c r="AZ13" s="3" t="s">
        <v>1643</v>
      </c>
      <c r="BA13" s="3" t="s">
        <v>1643</v>
      </c>
      <c r="BB13" s="3" t="s">
        <v>207</v>
      </c>
      <c r="BC13" s="3" t="s">
        <v>1643</v>
      </c>
      <c r="BD13" s="5" t="s">
        <v>1643</v>
      </c>
      <c r="BE13" s="13" t="s">
        <v>1643</v>
      </c>
      <c r="BF13" s="3" t="s">
        <v>1643</v>
      </c>
      <c r="BG13" s="3" t="s">
        <v>1643</v>
      </c>
      <c r="BH13" s="3" t="s">
        <v>1643</v>
      </c>
      <c r="BI13" s="3" t="s">
        <v>235</v>
      </c>
      <c r="BJ13" s="3" t="s">
        <v>1643</v>
      </c>
      <c r="BK13" s="3" t="s">
        <v>1643</v>
      </c>
      <c r="BL13" s="5" t="s">
        <v>1643</v>
      </c>
      <c r="BM13" s="13" t="s">
        <v>130</v>
      </c>
      <c r="BN13" s="3" t="s">
        <v>130</v>
      </c>
      <c r="BO13" s="3" t="s">
        <v>129</v>
      </c>
      <c r="BP13" s="3" t="s">
        <v>129</v>
      </c>
      <c r="BQ13" s="3" t="s">
        <v>130</v>
      </c>
      <c r="BR13" s="3" t="s">
        <v>130</v>
      </c>
      <c r="BS13" s="3" t="s">
        <v>130</v>
      </c>
      <c r="BT13" s="3" t="s">
        <v>130</v>
      </c>
      <c r="BU13" s="3" t="s">
        <v>129</v>
      </c>
      <c r="BV13" s="3" t="s">
        <v>130</v>
      </c>
      <c r="BW13" s="3" t="s">
        <v>129</v>
      </c>
      <c r="BX13" s="3" t="s">
        <v>131</v>
      </c>
      <c r="BY13" s="3" t="s">
        <v>129</v>
      </c>
      <c r="BZ13" s="3" t="s">
        <v>129</v>
      </c>
      <c r="CA13" s="3" t="s">
        <v>131</v>
      </c>
      <c r="CB13" s="3" t="s">
        <v>131</v>
      </c>
      <c r="CC13" s="3" t="s">
        <v>130</v>
      </c>
      <c r="CD13" s="3" t="s">
        <v>130</v>
      </c>
      <c r="CE13" s="3" t="s">
        <v>130</v>
      </c>
      <c r="CF13" s="3" t="s">
        <v>131</v>
      </c>
      <c r="CG13" s="3" t="s">
        <v>129</v>
      </c>
      <c r="CH13" s="3" t="s">
        <v>131</v>
      </c>
      <c r="CI13" s="3" t="s">
        <v>131</v>
      </c>
      <c r="CJ13" s="3" t="s">
        <v>131</v>
      </c>
      <c r="CK13" s="3" t="s">
        <v>129</v>
      </c>
      <c r="CL13" s="3" t="s">
        <v>131</v>
      </c>
      <c r="CM13" s="3" t="s">
        <v>131</v>
      </c>
      <c r="CN13" s="3" t="s">
        <v>130</v>
      </c>
      <c r="CO13" s="3" t="s">
        <v>129</v>
      </c>
      <c r="CP13" s="3" t="s">
        <v>129</v>
      </c>
      <c r="CQ13" s="3" t="s">
        <v>129</v>
      </c>
      <c r="CR13" s="3" t="s">
        <v>130</v>
      </c>
      <c r="CS13" s="3" t="s">
        <v>128</v>
      </c>
      <c r="CT13" s="3" t="s">
        <v>131</v>
      </c>
      <c r="CU13" s="3" t="s">
        <v>131</v>
      </c>
      <c r="CV13" s="3" t="s">
        <v>131</v>
      </c>
      <c r="CW13" s="3" t="s">
        <v>131</v>
      </c>
      <c r="CX13" s="3" t="s">
        <v>131</v>
      </c>
      <c r="CY13" s="3" t="s">
        <v>131</v>
      </c>
      <c r="CZ13" s="3" t="s">
        <v>131</v>
      </c>
      <c r="DA13" s="3" t="s">
        <v>131</v>
      </c>
      <c r="DB13" s="3" t="s">
        <v>131</v>
      </c>
      <c r="DC13" s="3" t="s">
        <v>131</v>
      </c>
      <c r="DD13" s="3" t="s">
        <v>131</v>
      </c>
      <c r="DE13" s="3" t="s">
        <v>131</v>
      </c>
      <c r="DF13" s="3" t="s">
        <v>129</v>
      </c>
      <c r="DG13" s="3" t="s">
        <v>130</v>
      </c>
      <c r="DH13" s="3" t="s">
        <v>127</v>
      </c>
      <c r="DI13" s="3" t="s">
        <v>127</v>
      </c>
      <c r="DJ13" s="3" t="s">
        <v>127</v>
      </c>
      <c r="DK13" s="3" t="s">
        <v>127</v>
      </c>
      <c r="DL13" s="3" t="s">
        <v>127</v>
      </c>
      <c r="DM13" s="3" t="s">
        <v>127</v>
      </c>
      <c r="DN13" s="3" t="s">
        <v>127</v>
      </c>
      <c r="DO13" s="3" t="s">
        <v>127</v>
      </c>
      <c r="DP13" s="3" t="s">
        <v>127</v>
      </c>
      <c r="DQ13" s="3" t="s">
        <v>127</v>
      </c>
      <c r="DR13" s="3" t="s">
        <v>127</v>
      </c>
      <c r="DS13" s="3" t="s">
        <v>127</v>
      </c>
      <c r="DT13" s="3" t="s">
        <v>127</v>
      </c>
      <c r="DU13" s="3" t="s">
        <v>127</v>
      </c>
      <c r="DV13" s="3" t="s">
        <v>127</v>
      </c>
      <c r="DW13" s="3" t="s">
        <v>127</v>
      </c>
      <c r="DX13" s="3" t="s">
        <v>127</v>
      </c>
      <c r="DY13" s="5" t="s">
        <v>1643</v>
      </c>
      <c r="DZ13" s="13" t="s">
        <v>353</v>
      </c>
      <c r="EA13" s="3" t="s">
        <v>354</v>
      </c>
      <c r="EB13" s="3" t="s">
        <v>355</v>
      </c>
      <c r="EC13" s="3" t="s">
        <v>1643</v>
      </c>
      <c r="ED13" s="3" t="s">
        <v>1643</v>
      </c>
      <c r="EE13" s="3" t="s">
        <v>111</v>
      </c>
      <c r="EF13" s="5" t="s">
        <v>1643</v>
      </c>
      <c r="EG13" s="13" t="s">
        <v>111</v>
      </c>
      <c r="EH13" s="3" t="s">
        <v>1643</v>
      </c>
      <c r="EI13" s="3" t="s">
        <v>1643</v>
      </c>
      <c r="EJ13" s="3" t="s">
        <v>111</v>
      </c>
      <c r="EK13" s="3" t="s">
        <v>1643</v>
      </c>
      <c r="EL13" s="3" t="s">
        <v>1643</v>
      </c>
      <c r="EM13" s="3" t="s">
        <v>111</v>
      </c>
      <c r="EN13" s="3" t="s">
        <v>1643</v>
      </c>
      <c r="EO13" s="3" t="s">
        <v>1643</v>
      </c>
      <c r="EP13" s="3" t="s">
        <v>111</v>
      </c>
      <c r="EQ13" s="3" t="s">
        <v>1643</v>
      </c>
      <c r="ER13" s="3" t="s">
        <v>1643</v>
      </c>
      <c r="ES13" s="3" t="s">
        <v>1643</v>
      </c>
      <c r="ET13" s="3" t="s">
        <v>111</v>
      </c>
      <c r="EU13" s="3" t="s">
        <v>1643</v>
      </c>
      <c r="EV13" s="3" t="s">
        <v>1643</v>
      </c>
      <c r="EW13" s="3" t="s">
        <v>111</v>
      </c>
      <c r="EX13" s="3" t="s">
        <v>1643</v>
      </c>
      <c r="EY13" s="3" t="s">
        <v>1643</v>
      </c>
      <c r="EZ13" s="3" t="s">
        <v>111</v>
      </c>
      <c r="FA13" s="3" t="s">
        <v>1643</v>
      </c>
      <c r="FB13" s="3" t="s">
        <v>1643</v>
      </c>
      <c r="FC13" s="3" t="s">
        <v>111</v>
      </c>
      <c r="FD13" s="3" t="s">
        <v>1643</v>
      </c>
      <c r="FE13" s="3" t="s">
        <v>1643</v>
      </c>
      <c r="FF13" s="3" t="s">
        <v>111</v>
      </c>
      <c r="FG13" s="3" t="s">
        <v>1643</v>
      </c>
      <c r="FH13" s="3" t="s">
        <v>1643</v>
      </c>
      <c r="FI13" s="3" t="s">
        <v>111</v>
      </c>
      <c r="FJ13" s="3" t="s">
        <v>1643</v>
      </c>
      <c r="FK13" s="3" t="s">
        <v>1643</v>
      </c>
      <c r="FL13" s="3" t="s">
        <v>1643</v>
      </c>
      <c r="FM13" s="3" t="s">
        <v>111</v>
      </c>
      <c r="FN13" s="3" t="s">
        <v>1643</v>
      </c>
      <c r="FO13" s="3" t="s">
        <v>1643</v>
      </c>
      <c r="FP13" s="5" t="s">
        <v>1643</v>
      </c>
      <c r="FQ13" s="3" t="s">
        <v>1650</v>
      </c>
      <c r="FR13" s="3" t="s">
        <v>462</v>
      </c>
      <c r="FS13" s="3" t="s">
        <v>452</v>
      </c>
      <c r="FT13" s="18" t="s">
        <v>111</v>
      </c>
      <c r="FU13" s="13" t="s">
        <v>1643</v>
      </c>
      <c r="FV13" s="3" t="s">
        <v>1643</v>
      </c>
      <c r="FW13" s="3" t="s">
        <v>486</v>
      </c>
      <c r="FX13" s="3" t="s">
        <v>1643</v>
      </c>
      <c r="FY13" s="3" t="s">
        <v>1643</v>
      </c>
      <c r="FZ13" s="3" t="s">
        <v>495</v>
      </c>
      <c r="GA13" s="3" t="s">
        <v>1643</v>
      </c>
      <c r="GB13" s="3" t="s">
        <v>497</v>
      </c>
      <c r="GC13" s="3" t="s">
        <v>498</v>
      </c>
      <c r="GD13" s="5" t="s">
        <v>1643</v>
      </c>
      <c r="GE13" s="13" t="s">
        <v>111</v>
      </c>
      <c r="GF13" s="3" t="s">
        <v>111</v>
      </c>
      <c r="GG13" s="3" t="s">
        <v>110</v>
      </c>
      <c r="GH13" s="3" t="s">
        <v>111</v>
      </c>
      <c r="GI13" s="3" t="s">
        <v>111</v>
      </c>
      <c r="GJ13" s="3" t="s">
        <v>1643</v>
      </c>
      <c r="GK13" s="3" t="s">
        <v>1643</v>
      </c>
      <c r="GL13" s="3" t="s">
        <v>1643</v>
      </c>
      <c r="GM13" s="5" t="s">
        <v>1643</v>
      </c>
      <c r="GN13" s="13" t="s">
        <v>111</v>
      </c>
      <c r="GO13" s="5" t="s">
        <v>1643</v>
      </c>
      <c r="GP13" s="16" t="s">
        <v>520</v>
      </c>
      <c r="GQ13" s="13" t="s">
        <v>110</v>
      </c>
      <c r="GR13" s="3" t="s">
        <v>110</v>
      </c>
      <c r="GS13" s="3" t="s">
        <v>110</v>
      </c>
      <c r="GT13" s="3" t="s">
        <v>111</v>
      </c>
      <c r="GU13" s="3" t="s">
        <v>111</v>
      </c>
      <c r="GV13" s="5" t="s">
        <v>110</v>
      </c>
      <c r="GW13" s="716" t="s">
        <v>111</v>
      </c>
      <c r="GX13" s="717" t="s">
        <v>110</v>
      </c>
      <c r="GY13" s="716" t="s">
        <v>111</v>
      </c>
      <c r="GZ13" s="13" t="s">
        <v>1643</v>
      </c>
      <c r="HA13" s="3" t="s">
        <v>1643</v>
      </c>
      <c r="HB13" s="3" t="s">
        <v>1643</v>
      </c>
      <c r="HC13" s="5" t="s">
        <v>1643</v>
      </c>
      <c r="HD13" s="8" t="s">
        <v>1643</v>
      </c>
      <c r="HE13" s="3" t="s">
        <v>1643</v>
      </c>
      <c r="HF13" s="3" t="s">
        <v>1643</v>
      </c>
      <c r="HG13" s="3" t="s">
        <v>1643</v>
      </c>
      <c r="HH13" s="3" t="s">
        <v>1643</v>
      </c>
      <c r="HI13" s="3" t="s">
        <v>1643</v>
      </c>
      <c r="HJ13" s="3" t="s">
        <v>1643</v>
      </c>
      <c r="HK13" s="3" t="s">
        <v>1643</v>
      </c>
      <c r="HL13" s="20" t="s">
        <v>1643</v>
      </c>
      <c r="HM13" s="13" t="s">
        <v>1643</v>
      </c>
      <c r="HN13" s="3" t="s">
        <v>1643</v>
      </c>
      <c r="HO13" s="5" t="s">
        <v>1643</v>
      </c>
      <c r="HP13" s="8" t="s">
        <v>1643</v>
      </c>
      <c r="HQ13" s="3" t="s">
        <v>1643</v>
      </c>
      <c r="HR13" s="3" t="s">
        <v>1643</v>
      </c>
      <c r="HS13" s="3" t="s">
        <v>1643</v>
      </c>
      <c r="HT13" s="3" t="s">
        <v>1643</v>
      </c>
      <c r="HU13" s="3" t="s">
        <v>1643</v>
      </c>
      <c r="HV13" s="3" t="s">
        <v>1643</v>
      </c>
      <c r="HW13" s="3" t="s">
        <v>1643</v>
      </c>
      <c r="HX13" s="20" t="s">
        <v>1643</v>
      </c>
      <c r="HY13" s="13" t="s">
        <v>546</v>
      </c>
      <c r="HZ13" s="3" t="s">
        <v>1643</v>
      </c>
      <c r="IA13" s="3" t="s">
        <v>1643</v>
      </c>
      <c r="IB13" s="5" t="s">
        <v>1643</v>
      </c>
      <c r="IC13" s="8" t="s">
        <v>1643</v>
      </c>
      <c r="ID13" s="3" t="s">
        <v>1643</v>
      </c>
      <c r="IE13" s="3" t="s">
        <v>140</v>
      </c>
      <c r="IF13" s="3" t="s">
        <v>144</v>
      </c>
      <c r="IG13" s="3" t="s">
        <v>156</v>
      </c>
      <c r="IH13" s="3" t="s">
        <v>558</v>
      </c>
      <c r="II13" s="3" t="s">
        <v>1643</v>
      </c>
      <c r="IJ13" s="3" t="s">
        <v>1643</v>
      </c>
      <c r="IK13" s="5" t="s">
        <v>1643</v>
      </c>
      <c r="IL13" s="3" t="s">
        <v>584</v>
      </c>
      <c r="IM13" s="5" t="s">
        <v>1643</v>
      </c>
      <c r="IN13" s="13" t="s">
        <v>111</v>
      </c>
      <c r="IO13" s="3" t="s">
        <v>1643</v>
      </c>
      <c r="IP13" s="3" t="s">
        <v>111</v>
      </c>
      <c r="IQ13" s="3" t="s">
        <v>1643</v>
      </c>
      <c r="IR13" s="5" t="s">
        <v>1643</v>
      </c>
      <c r="IS13" s="18" t="s">
        <v>1705</v>
      </c>
    </row>
    <row r="14" spans="1:253" ht="130.5" x14ac:dyDescent="0.35">
      <c r="A14" s="1">
        <v>45620.425891203704</v>
      </c>
      <c r="B14" s="2">
        <v>45620.441307870373</v>
      </c>
      <c r="C14" s="4">
        <v>100</v>
      </c>
      <c r="D14" s="4">
        <v>1332</v>
      </c>
      <c r="E14" s="3" t="s">
        <v>1640</v>
      </c>
      <c r="F14" s="2">
        <v>45620.441318518519</v>
      </c>
      <c r="G14" s="3" t="s">
        <v>1714</v>
      </c>
      <c r="H14" s="4">
        <v>1</v>
      </c>
      <c r="I14" s="3" t="s">
        <v>1642</v>
      </c>
      <c r="J14" s="3" t="s">
        <v>1642</v>
      </c>
      <c r="K14" s="3" t="s">
        <v>1642</v>
      </c>
      <c r="L14" s="3" t="s">
        <v>1642</v>
      </c>
      <c r="M14" s="3" t="s">
        <v>1642</v>
      </c>
      <c r="N14" s="3" t="s">
        <v>1642</v>
      </c>
      <c r="O14" s="3" t="s">
        <v>110</v>
      </c>
      <c r="P14" s="3" t="s">
        <v>1643</v>
      </c>
      <c r="Q14" s="3" t="s">
        <v>1643</v>
      </c>
      <c r="R14" s="20" t="s">
        <v>110</v>
      </c>
      <c r="S14" s="127">
        <v>44</v>
      </c>
      <c r="T14" s="124"/>
      <c r="U14" s="3"/>
      <c r="V14" s="3" t="s">
        <v>20</v>
      </c>
      <c r="W14" s="3" t="s">
        <v>111</v>
      </c>
      <c r="X14" s="3" t="s">
        <v>37</v>
      </c>
      <c r="Y14" s="3" t="s">
        <v>79</v>
      </c>
      <c r="Z14" s="3" t="s">
        <v>10</v>
      </c>
      <c r="AA14" s="4">
        <v>222</v>
      </c>
      <c r="AB14" s="3" t="s">
        <v>25</v>
      </c>
      <c r="AC14" s="3" t="s">
        <v>110</v>
      </c>
      <c r="AD14" s="13" t="s">
        <v>110</v>
      </c>
      <c r="AE14" s="3" t="s">
        <v>1643</v>
      </c>
      <c r="AF14" s="5" t="s">
        <v>110</v>
      </c>
      <c r="AG14" s="13" t="s">
        <v>129</v>
      </c>
      <c r="AH14" s="3" t="s">
        <v>131</v>
      </c>
      <c r="AI14" s="3" t="s">
        <v>131</v>
      </c>
      <c r="AJ14" s="3" t="s">
        <v>129</v>
      </c>
      <c r="AK14" s="3" t="s">
        <v>131</v>
      </c>
      <c r="AL14" s="3" t="s">
        <v>131</v>
      </c>
      <c r="AM14" s="3" t="s">
        <v>129</v>
      </c>
      <c r="AN14" s="3" t="s">
        <v>131</v>
      </c>
      <c r="AO14" s="3" t="s">
        <v>127</v>
      </c>
      <c r="AP14" s="3" t="s">
        <v>132</v>
      </c>
      <c r="AQ14" s="3" t="s">
        <v>132</v>
      </c>
      <c r="AR14" s="3" t="s">
        <v>132</v>
      </c>
      <c r="AS14" s="3" t="s">
        <v>132</v>
      </c>
      <c r="AT14" s="3" t="s">
        <v>129</v>
      </c>
      <c r="AU14" s="3" t="s">
        <v>129</v>
      </c>
      <c r="AV14" s="5" t="s">
        <v>1643</v>
      </c>
      <c r="AW14" s="13" t="s">
        <v>196</v>
      </c>
      <c r="AX14" s="3" t="s">
        <v>198</v>
      </c>
      <c r="AY14" s="3" t="s">
        <v>1643</v>
      </c>
      <c r="AZ14" s="3" t="s">
        <v>1643</v>
      </c>
      <c r="BA14" s="3" t="s">
        <v>1643</v>
      </c>
      <c r="BB14" s="3" t="s">
        <v>1643</v>
      </c>
      <c r="BC14" s="3" t="s">
        <v>210</v>
      </c>
      <c r="BD14" s="5" t="s">
        <v>1643</v>
      </c>
      <c r="BE14" s="13" t="s">
        <v>231</v>
      </c>
      <c r="BF14" s="3" t="s">
        <v>232</v>
      </c>
      <c r="BG14" s="3" t="s">
        <v>233</v>
      </c>
      <c r="BH14" s="3" t="s">
        <v>234</v>
      </c>
      <c r="BI14" s="3" t="s">
        <v>235</v>
      </c>
      <c r="BJ14" s="3" t="s">
        <v>1643</v>
      </c>
      <c r="BK14" s="3" t="s">
        <v>1643</v>
      </c>
      <c r="BL14" s="5" t="s">
        <v>1643</v>
      </c>
      <c r="BM14" s="13" t="s">
        <v>132</v>
      </c>
      <c r="BN14" s="3" t="s">
        <v>127</v>
      </c>
      <c r="BO14" s="3" t="s">
        <v>132</v>
      </c>
      <c r="BP14" s="3" t="s">
        <v>127</v>
      </c>
      <c r="BQ14" s="3" t="s">
        <v>127</v>
      </c>
      <c r="BR14" s="3" t="s">
        <v>127</v>
      </c>
      <c r="BS14" s="3" t="s">
        <v>127</v>
      </c>
      <c r="BT14" s="3" t="s">
        <v>127</v>
      </c>
      <c r="BU14" s="3" t="s">
        <v>127</v>
      </c>
      <c r="BV14" s="3" t="s">
        <v>127</v>
      </c>
      <c r="BW14" s="3" t="s">
        <v>127</v>
      </c>
      <c r="BX14" s="3" t="s">
        <v>127</v>
      </c>
      <c r="BY14" s="3" t="s">
        <v>127</v>
      </c>
      <c r="BZ14" s="3" t="s">
        <v>127</v>
      </c>
      <c r="CA14" s="3" t="s">
        <v>127</v>
      </c>
      <c r="CB14" s="3" t="s">
        <v>132</v>
      </c>
      <c r="CC14" s="3" t="s">
        <v>127</v>
      </c>
      <c r="CD14" s="3" t="s">
        <v>127</v>
      </c>
      <c r="CE14" s="3" t="s">
        <v>127</v>
      </c>
      <c r="CF14" s="3" t="s">
        <v>132</v>
      </c>
      <c r="CG14" s="3" t="s">
        <v>132</v>
      </c>
      <c r="CH14" s="3" t="s">
        <v>132</v>
      </c>
      <c r="CI14" s="3" t="s">
        <v>132</v>
      </c>
      <c r="CJ14" s="3" t="s">
        <v>132</v>
      </c>
      <c r="CK14" s="3" t="s">
        <v>132</v>
      </c>
      <c r="CL14" s="3" t="s">
        <v>132</v>
      </c>
      <c r="CM14" s="3" t="s">
        <v>132</v>
      </c>
      <c r="CN14" s="3" t="s">
        <v>131</v>
      </c>
      <c r="CO14" s="3" t="s">
        <v>131</v>
      </c>
      <c r="CP14" s="3" t="s">
        <v>131</v>
      </c>
      <c r="CQ14" s="3" t="s">
        <v>132</v>
      </c>
      <c r="CR14" s="3" t="s">
        <v>131</v>
      </c>
      <c r="CS14" s="3" t="s">
        <v>131</v>
      </c>
      <c r="CT14" s="3" t="s">
        <v>132</v>
      </c>
      <c r="CU14" s="3" t="s">
        <v>132</v>
      </c>
      <c r="CV14" s="3" t="s">
        <v>132</v>
      </c>
      <c r="CW14" s="3" t="s">
        <v>132</v>
      </c>
      <c r="CX14" s="3" t="s">
        <v>132</v>
      </c>
      <c r="CY14" s="3" t="s">
        <v>132</v>
      </c>
      <c r="CZ14" s="3" t="s">
        <v>132</v>
      </c>
      <c r="DA14" s="3" t="s">
        <v>132</v>
      </c>
      <c r="DB14" s="3" t="s">
        <v>132</v>
      </c>
      <c r="DC14" s="3" t="s">
        <v>132</v>
      </c>
      <c r="DD14" s="3" t="s">
        <v>132</v>
      </c>
      <c r="DE14" s="3" t="s">
        <v>132</v>
      </c>
      <c r="DF14" s="3" t="s">
        <v>131</v>
      </c>
      <c r="DG14" s="3" t="s">
        <v>131</v>
      </c>
      <c r="DH14" s="3" t="s">
        <v>127</v>
      </c>
      <c r="DI14" s="3" t="s">
        <v>127</v>
      </c>
      <c r="DJ14" s="3" t="s">
        <v>127</v>
      </c>
      <c r="DK14" s="3" t="s">
        <v>127</v>
      </c>
      <c r="DL14" s="3" t="s">
        <v>127</v>
      </c>
      <c r="DM14" s="3" t="s">
        <v>132</v>
      </c>
      <c r="DN14" s="3" t="s">
        <v>127</v>
      </c>
      <c r="DO14" s="3" t="s">
        <v>132</v>
      </c>
      <c r="DP14" s="3" t="s">
        <v>132</v>
      </c>
      <c r="DQ14" s="3" t="s">
        <v>132</v>
      </c>
      <c r="DR14" s="3" t="s">
        <v>131</v>
      </c>
      <c r="DS14" s="3" t="s">
        <v>129</v>
      </c>
      <c r="DT14" s="3" t="s">
        <v>129</v>
      </c>
      <c r="DU14" s="3" t="s">
        <v>132</v>
      </c>
      <c r="DV14" s="3" t="s">
        <v>131</v>
      </c>
      <c r="DW14" s="3" t="s">
        <v>131</v>
      </c>
      <c r="DX14" s="3" t="s">
        <v>131</v>
      </c>
      <c r="DY14" s="5" t="s">
        <v>335</v>
      </c>
      <c r="DZ14" s="13" t="s">
        <v>353</v>
      </c>
      <c r="EA14" s="3" t="s">
        <v>354</v>
      </c>
      <c r="EB14" s="3" t="s">
        <v>355</v>
      </c>
      <c r="EC14" s="3" t="s">
        <v>1643</v>
      </c>
      <c r="ED14" s="3" t="s">
        <v>1643</v>
      </c>
      <c r="EE14" s="3" t="s">
        <v>110</v>
      </c>
      <c r="EF14" s="5" t="s">
        <v>371</v>
      </c>
      <c r="EG14" s="13" t="s">
        <v>111</v>
      </c>
      <c r="EH14" s="3" t="s">
        <v>1643</v>
      </c>
      <c r="EI14" s="3" t="s">
        <v>1643</v>
      </c>
      <c r="EJ14" s="3" t="s">
        <v>111</v>
      </c>
      <c r="EK14" s="3" t="s">
        <v>1643</v>
      </c>
      <c r="EL14" s="3" t="s">
        <v>1643</v>
      </c>
      <c r="EM14" s="3" t="s">
        <v>110</v>
      </c>
      <c r="EN14" s="3" t="s">
        <v>111</v>
      </c>
      <c r="EO14" s="3" t="s">
        <v>1643</v>
      </c>
      <c r="EP14" s="3" t="s">
        <v>110</v>
      </c>
      <c r="EQ14" s="3" t="s">
        <v>411</v>
      </c>
      <c r="ER14" s="3" t="s">
        <v>111</v>
      </c>
      <c r="ES14" s="3" t="s">
        <v>1643</v>
      </c>
      <c r="ET14" s="3" t="s">
        <v>111</v>
      </c>
      <c r="EU14" s="3" t="s">
        <v>1643</v>
      </c>
      <c r="EV14" s="3" t="s">
        <v>1643</v>
      </c>
      <c r="EW14" s="3" t="s">
        <v>111</v>
      </c>
      <c r="EX14" s="3" t="s">
        <v>1643</v>
      </c>
      <c r="EY14" s="3" t="s">
        <v>1643</v>
      </c>
      <c r="EZ14" s="3" t="s">
        <v>110</v>
      </c>
      <c r="FA14" s="3" t="s">
        <v>111</v>
      </c>
      <c r="FB14" s="3" t="s">
        <v>1643</v>
      </c>
      <c r="FC14" s="3" t="s">
        <v>110</v>
      </c>
      <c r="FD14" s="3" t="s">
        <v>111</v>
      </c>
      <c r="FE14" s="3" t="s">
        <v>1643</v>
      </c>
      <c r="FF14" s="3" t="s">
        <v>110</v>
      </c>
      <c r="FG14" s="3" t="s">
        <v>111</v>
      </c>
      <c r="FH14" s="3" t="s">
        <v>1643</v>
      </c>
      <c r="FI14" s="3" t="s">
        <v>111</v>
      </c>
      <c r="FJ14" s="3" t="s">
        <v>1643</v>
      </c>
      <c r="FK14" s="3" t="s">
        <v>1643</v>
      </c>
      <c r="FL14" s="3" t="s">
        <v>1643</v>
      </c>
      <c r="FM14" s="3" t="s">
        <v>111</v>
      </c>
      <c r="FN14" s="3" t="s">
        <v>1643</v>
      </c>
      <c r="FO14" s="3" t="s">
        <v>1643</v>
      </c>
      <c r="FP14" s="5" t="s">
        <v>1643</v>
      </c>
      <c r="FQ14" s="3" t="s">
        <v>487</v>
      </c>
      <c r="FR14" s="3" t="s">
        <v>462</v>
      </c>
      <c r="FS14" s="3" t="s">
        <v>452</v>
      </c>
      <c r="FT14" s="18" t="s">
        <v>110</v>
      </c>
      <c r="FU14" s="13" t="s">
        <v>1643</v>
      </c>
      <c r="FV14" s="3" t="s">
        <v>484</v>
      </c>
      <c r="FW14" s="3" t="s">
        <v>1643</v>
      </c>
      <c r="FX14" s="3" t="s">
        <v>1643</v>
      </c>
      <c r="FY14" s="3" t="s">
        <v>492</v>
      </c>
      <c r="FZ14" s="3" t="s">
        <v>1643</v>
      </c>
      <c r="GA14" s="3" t="s">
        <v>496</v>
      </c>
      <c r="GB14" s="3" t="s">
        <v>497</v>
      </c>
      <c r="GC14" s="3" t="s">
        <v>498</v>
      </c>
      <c r="GD14" s="5" t="s">
        <v>1643</v>
      </c>
      <c r="GE14" s="13" t="s">
        <v>110</v>
      </c>
      <c r="GF14" s="3" t="s">
        <v>110</v>
      </c>
      <c r="GG14" s="3" t="s">
        <v>110</v>
      </c>
      <c r="GH14" s="3" t="s">
        <v>110</v>
      </c>
      <c r="GI14" s="3" t="s">
        <v>110</v>
      </c>
      <c r="GJ14" s="3" t="s">
        <v>1643</v>
      </c>
      <c r="GK14" s="3" t="s">
        <v>1643</v>
      </c>
      <c r="GL14" s="3" t="s">
        <v>1643</v>
      </c>
      <c r="GM14" s="5" t="s">
        <v>1643</v>
      </c>
      <c r="GN14" s="13" t="s">
        <v>111</v>
      </c>
      <c r="GO14" s="5" t="s">
        <v>1643</v>
      </c>
      <c r="GP14" s="16" t="s">
        <v>520</v>
      </c>
      <c r="GQ14" s="13" t="s">
        <v>110</v>
      </c>
      <c r="GR14" s="3" t="s">
        <v>110</v>
      </c>
      <c r="GS14" s="3" t="s">
        <v>110</v>
      </c>
      <c r="GT14" s="3" t="s">
        <v>110</v>
      </c>
      <c r="GU14" s="3" t="s">
        <v>110</v>
      </c>
      <c r="GV14" s="5" t="s">
        <v>110</v>
      </c>
      <c r="GW14" s="716" t="s">
        <v>111</v>
      </c>
      <c r="GX14" s="717" t="s">
        <v>110</v>
      </c>
      <c r="GY14" s="716" t="s">
        <v>1643</v>
      </c>
      <c r="GZ14" s="13" t="s">
        <v>1643</v>
      </c>
      <c r="HA14" s="3" t="s">
        <v>1643</v>
      </c>
      <c r="HB14" s="3" t="s">
        <v>1643</v>
      </c>
      <c r="HC14" s="5" t="s">
        <v>1643</v>
      </c>
      <c r="HD14" s="8" t="s">
        <v>1643</v>
      </c>
      <c r="HE14" s="3" t="s">
        <v>1643</v>
      </c>
      <c r="HF14" s="3" t="s">
        <v>1643</v>
      </c>
      <c r="HG14" s="3" t="s">
        <v>1643</v>
      </c>
      <c r="HH14" s="3" t="s">
        <v>1643</v>
      </c>
      <c r="HI14" s="3" t="s">
        <v>1643</v>
      </c>
      <c r="HJ14" s="3" t="s">
        <v>1643</v>
      </c>
      <c r="HK14" s="3" t="s">
        <v>1643</v>
      </c>
      <c r="HL14" s="20" t="s">
        <v>1643</v>
      </c>
      <c r="HM14" s="13" t="s">
        <v>546</v>
      </c>
      <c r="HN14" s="3" t="s">
        <v>1643</v>
      </c>
      <c r="HO14" s="5" t="s">
        <v>1643</v>
      </c>
      <c r="HP14" s="8" t="s">
        <v>1643</v>
      </c>
      <c r="HQ14" s="3" t="s">
        <v>557</v>
      </c>
      <c r="HR14" s="3" t="s">
        <v>140</v>
      </c>
      <c r="HS14" s="3" t="s">
        <v>144</v>
      </c>
      <c r="HT14" s="3" t="s">
        <v>156</v>
      </c>
      <c r="HU14" s="3" t="s">
        <v>558</v>
      </c>
      <c r="HV14" s="3" t="s">
        <v>1643</v>
      </c>
      <c r="HW14" s="3" t="s">
        <v>1643</v>
      </c>
      <c r="HX14" s="20" t="s">
        <v>1643</v>
      </c>
      <c r="HY14" s="13" t="s">
        <v>1643</v>
      </c>
      <c r="HZ14" s="3" t="s">
        <v>1643</v>
      </c>
      <c r="IA14" s="3" t="s">
        <v>1643</v>
      </c>
      <c r="IB14" s="5" t="s">
        <v>1643</v>
      </c>
      <c r="IC14" s="8" t="s">
        <v>1643</v>
      </c>
      <c r="ID14" s="3" t="s">
        <v>1643</v>
      </c>
      <c r="IE14" s="3" t="s">
        <v>1643</v>
      </c>
      <c r="IF14" s="3" t="s">
        <v>1643</v>
      </c>
      <c r="IG14" s="3" t="s">
        <v>1643</v>
      </c>
      <c r="IH14" s="3" t="s">
        <v>1643</v>
      </c>
      <c r="II14" s="3" t="s">
        <v>1643</v>
      </c>
      <c r="IJ14" s="3" t="s">
        <v>1643</v>
      </c>
      <c r="IK14" s="5" t="s">
        <v>1643</v>
      </c>
      <c r="IL14" s="3" t="s">
        <v>1643</v>
      </c>
      <c r="IM14" s="5" t="s">
        <v>1643</v>
      </c>
      <c r="IN14" s="13" t="s">
        <v>1643</v>
      </c>
      <c r="IO14" s="3" t="s">
        <v>1643</v>
      </c>
      <c r="IP14" s="3" t="s">
        <v>1643</v>
      </c>
      <c r="IQ14" s="3" t="s">
        <v>1643</v>
      </c>
      <c r="IR14" s="5" t="s">
        <v>1643</v>
      </c>
      <c r="IS14" s="18" t="s">
        <v>1715</v>
      </c>
    </row>
    <row r="15" spans="1:253" ht="101.5" x14ac:dyDescent="0.35">
      <c r="A15" s="1">
        <v>45613.874155092592</v>
      </c>
      <c r="B15" s="2">
        <v>45613.882210648146</v>
      </c>
      <c r="C15" s="4">
        <v>78</v>
      </c>
      <c r="D15" s="4">
        <v>695</v>
      </c>
      <c r="E15" s="3" t="s">
        <v>1677</v>
      </c>
      <c r="F15" s="2">
        <v>45620.882229074072</v>
      </c>
      <c r="G15" s="3" t="s">
        <v>1716</v>
      </c>
      <c r="H15" s="4">
        <v>1</v>
      </c>
      <c r="I15" s="3" t="s">
        <v>1642</v>
      </c>
      <c r="J15" s="3" t="s">
        <v>1642</v>
      </c>
      <c r="K15" s="3" t="s">
        <v>1642</v>
      </c>
      <c r="L15" s="3" t="s">
        <v>1642</v>
      </c>
      <c r="M15" s="3" t="s">
        <v>1642</v>
      </c>
      <c r="N15" s="3" t="s">
        <v>1642</v>
      </c>
      <c r="O15" s="3" t="s">
        <v>110</v>
      </c>
      <c r="P15" s="3" t="s">
        <v>1643</v>
      </c>
      <c r="Q15" s="3" t="s">
        <v>1643</v>
      </c>
      <c r="R15" s="20" t="s">
        <v>110</v>
      </c>
      <c r="S15" s="127">
        <v>43</v>
      </c>
      <c r="T15" s="124"/>
      <c r="U15" s="3"/>
      <c r="V15" s="3" t="s">
        <v>22</v>
      </c>
      <c r="W15" s="3" t="s">
        <v>111</v>
      </c>
      <c r="X15" s="3" t="s">
        <v>51</v>
      </c>
      <c r="Y15" s="3" t="s">
        <v>76</v>
      </c>
      <c r="Z15" s="3" t="s">
        <v>10</v>
      </c>
      <c r="AA15" s="4">
        <v>70</v>
      </c>
      <c r="AB15" s="3" t="s">
        <v>21</v>
      </c>
      <c r="AC15" s="3" t="s">
        <v>110</v>
      </c>
      <c r="AD15" s="13" t="s">
        <v>110</v>
      </c>
      <c r="AE15" s="3" t="s">
        <v>1643</v>
      </c>
      <c r="AF15" s="5" t="s">
        <v>110</v>
      </c>
      <c r="AG15" s="13" t="s">
        <v>129</v>
      </c>
      <c r="AH15" s="3" t="s">
        <v>129</v>
      </c>
      <c r="AI15" s="3" t="s">
        <v>128</v>
      </c>
      <c r="AJ15" s="3" t="s">
        <v>129</v>
      </c>
      <c r="AK15" s="3" t="s">
        <v>131</v>
      </c>
      <c r="AL15" s="3" t="s">
        <v>131</v>
      </c>
      <c r="AM15" s="3" t="s">
        <v>127</v>
      </c>
      <c r="AN15" s="3" t="s">
        <v>129</v>
      </c>
      <c r="AO15" s="3" t="s">
        <v>127</v>
      </c>
      <c r="AP15" s="3" t="s">
        <v>130</v>
      </c>
      <c r="AQ15" s="3" t="s">
        <v>132</v>
      </c>
      <c r="AR15" s="3" t="s">
        <v>132</v>
      </c>
      <c r="AS15" s="3" t="s">
        <v>131</v>
      </c>
      <c r="AT15" s="3" t="s">
        <v>131</v>
      </c>
      <c r="AU15" s="3" t="s">
        <v>129</v>
      </c>
      <c r="AV15" s="5" t="s">
        <v>1643</v>
      </c>
      <c r="AW15" s="13" t="s">
        <v>196</v>
      </c>
      <c r="AX15" s="3" t="s">
        <v>1643</v>
      </c>
      <c r="AY15" s="3" t="s">
        <v>1643</v>
      </c>
      <c r="AZ15" s="3" t="s">
        <v>1643</v>
      </c>
      <c r="BA15" s="3" t="s">
        <v>1643</v>
      </c>
      <c r="BB15" s="3" t="s">
        <v>1643</v>
      </c>
      <c r="BC15" s="3" t="s">
        <v>1643</v>
      </c>
      <c r="BD15" s="5" t="s">
        <v>1643</v>
      </c>
      <c r="BE15" s="13" t="s">
        <v>231</v>
      </c>
      <c r="BF15" s="3" t="s">
        <v>1643</v>
      </c>
      <c r="BG15" s="3" t="s">
        <v>1643</v>
      </c>
      <c r="BH15" s="3" t="s">
        <v>1643</v>
      </c>
      <c r="BI15" s="3" t="s">
        <v>235</v>
      </c>
      <c r="BJ15" s="3" t="s">
        <v>1643</v>
      </c>
      <c r="BK15" s="3" t="s">
        <v>1643</v>
      </c>
      <c r="BL15" s="5" t="s">
        <v>1643</v>
      </c>
      <c r="BM15" s="13" t="s">
        <v>127</v>
      </c>
      <c r="BN15" s="3" t="s">
        <v>127</v>
      </c>
      <c r="BO15" s="3" t="s">
        <v>127</v>
      </c>
      <c r="BP15" s="3" t="s">
        <v>132</v>
      </c>
      <c r="BQ15" s="3" t="s">
        <v>131</v>
      </c>
      <c r="BR15" s="3" t="s">
        <v>131</v>
      </c>
      <c r="BS15" s="3" t="s">
        <v>132</v>
      </c>
      <c r="BT15" s="3" t="s">
        <v>130</v>
      </c>
      <c r="BU15" s="3" t="s">
        <v>131</v>
      </c>
      <c r="BV15" s="3" t="s">
        <v>127</v>
      </c>
      <c r="BW15" s="3" t="s">
        <v>127</v>
      </c>
      <c r="BX15" s="3" t="s">
        <v>127</v>
      </c>
      <c r="BY15" s="3" t="s">
        <v>127</v>
      </c>
      <c r="BZ15" s="3" t="s">
        <v>127</v>
      </c>
      <c r="CA15" s="3" t="s">
        <v>127</v>
      </c>
      <c r="CB15" s="3" t="s">
        <v>132</v>
      </c>
      <c r="CC15" s="3" t="s">
        <v>128</v>
      </c>
      <c r="CD15" s="3" t="s">
        <v>127</v>
      </c>
      <c r="CE15" s="3" t="s">
        <v>127</v>
      </c>
      <c r="CF15" s="3" t="s">
        <v>131</v>
      </c>
      <c r="CG15" s="3" t="s">
        <v>131</v>
      </c>
      <c r="CH15" s="3" t="s">
        <v>131</v>
      </c>
      <c r="CI15" s="3" t="s">
        <v>131</v>
      </c>
      <c r="CJ15" s="3" t="s">
        <v>131</v>
      </c>
      <c r="CK15" s="3" t="s">
        <v>129</v>
      </c>
      <c r="CL15" s="3" t="s">
        <v>132</v>
      </c>
      <c r="CM15" s="3" t="s">
        <v>132</v>
      </c>
      <c r="CN15" s="3" t="s">
        <v>131</v>
      </c>
      <c r="CO15" s="3" t="s">
        <v>131</v>
      </c>
      <c r="CP15" s="3" t="s">
        <v>129</v>
      </c>
      <c r="CQ15" s="3" t="s">
        <v>132</v>
      </c>
      <c r="CR15" s="3" t="s">
        <v>127</v>
      </c>
      <c r="CS15" s="3" t="s">
        <v>127</v>
      </c>
      <c r="CT15" s="3" t="s">
        <v>132</v>
      </c>
      <c r="CU15" s="3" t="s">
        <v>129</v>
      </c>
      <c r="CV15" s="3" t="s">
        <v>131</v>
      </c>
      <c r="CW15" s="3" t="s">
        <v>129</v>
      </c>
      <c r="CX15" s="3" t="s">
        <v>132</v>
      </c>
      <c r="CY15" s="3" t="s">
        <v>131</v>
      </c>
      <c r="CZ15" s="3" t="s">
        <v>131</v>
      </c>
      <c r="DA15" s="3" t="s">
        <v>132</v>
      </c>
      <c r="DB15" s="3" t="s">
        <v>132</v>
      </c>
      <c r="DC15" s="3" t="s">
        <v>132</v>
      </c>
      <c r="DD15" s="3" t="s">
        <v>127</v>
      </c>
      <c r="DE15" s="3" t="s">
        <v>127</v>
      </c>
      <c r="DF15" s="3" t="s">
        <v>127</v>
      </c>
      <c r="DG15" s="3" t="s">
        <v>129</v>
      </c>
      <c r="DH15" s="3" t="s">
        <v>127</v>
      </c>
      <c r="DI15" s="3" t="s">
        <v>127</v>
      </c>
      <c r="DJ15" s="3" t="s">
        <v>127</v>
      </c>
      <c r="DK15" s="3" t="s">
        <v>131</v>
      </c>
      <c r="DL15" s="3" t="s">
        <v>127</v>
      </c>
      <c r="DM15" s="3" t="s">
        <v>127</v>
      </c>
      <c r="DN15" s="3" t="s">
        <v>132</v>
      </c>
      <c r="DO15" s="3" t="s">
        <v>129</v>
      </c>
      <c r="DP15" s="3" t="s">
        <v>130</v>
      </c>
      <c r="DQ15" s="3" t="s">
        <v>127</v>
      </c>
      <c r="DR15" s="3" t="s">
        <v>127</v>
      </c>
      <c r="DS15" s="3" t="s">
        <v>127</v>
      </c>
      <c r="DT15" s="3" t="s">
        <v>127</v>
      </c>
      <c r="DU15" s="3" t="s">
        <v>127</v>
      </c>
      <c r="DV15" s="3" t="s">
        <v>127</v>
      </c>
      <c r="DW15" s="3" t="s">
        <v>127</v>
      </c>
      <c r="DX15" s="3" t="s">
        <v>127</v>
      </c>
      <c r="DY15" s="5" t="s">
        <v>337</v>
      </c>
      <c r="DZ15" s="13" t="s">
        <v>353</v>
      </c>
      <c r="EA15" s="3" t="s">
        <v>354</v>
      </c>
      <c r="EB15" s="3" t="s">
        <v>355</v>
      </c>
      <c r="EC15" s="3" t="s">
        <v>1643</v>
      </c>
      <c r="ED15" s="3" t="s">
        <v>1643</v>
      </c>
      <c r="EE15" s="3" t="s">
        <v>111</v>
      </c>
      <c r="EF15" s="5" t="s">
        <v>1643</v>
      </c>
      <c r="EG15" s="13" t="s">
        <v>111</v>
      </c>
      <c r="EH15" s="3" t="s">
        <v>1643</v>
      </c>
      <c r="EI15" s="3" t="s">
        <v>1643</v>
      </c>
      <c r="EJ15" s="3" t="s">
        <v>111</v>
      </c>
      <c r="EK15" s="3" t="s">
        <v>1643</v>
      </c>
      <c r="EL15" s="3" t="s">
        <v>1643</v>
      </c>
      <c r="EM15" s="3" t="s">
        <v>110</v>
      </c>
      <c r="EN15" s="3" t="s">
        <v>111</v>
      </c>
      <c r="EO15" s="3" t="s">
        <v>1643</v>
      </c>
      <c r="EP15" s="3" t="s">
        <v>110</v>
      </c>
      <c r="EQ15" s="3" t="s">
        <v>1643</v>
      </c>
      <c r="ER15" s="3" t="s">
        <v>1643</v>
      </c>
      <c r="ES15" s="3" t="s">
        <v>1643</v>
      </c>
      <c r="ET15" s="3" t="s">
        <v>1643</v>
      </c>
      <c r="EU15" s="3" t="s">
        <v>1643</v>
      </c>
      <c r="EV15" s="3" t="s">
        <v>1643</v>
      </c>
      <c r="EW15" s="3" t="s">
        <v>1643</v>
      </c>
      <c r="EX15" s="3" t="s">
        <v>1643</v>
      </c>
      <c r="EY15" s="3" t="s">
        <v>1643</v>
      </c>
      <c r="EZ15" s="3" t="s">
        <v>1643</v>
      </c>
      <c r="FA15" s="3" t="s">
        <v>1643</v>
      </c>
      <c r="FB15" s="3" t="s">
        <v>1643</v>
      </c>
      <c r="FC15" s="3" t="s">
        <v>1643</v>
      </c>
      <c r="FD15" s="3" t="s">
        <v>1643</v>
      </c>
      <c r="FE15" s="3" t="s">
        <v>1643</v>
      </c>
      <c r="FF15" s="3" t="s">
        <v>1643</v>
      </c>
      <c r="FG15" s="3" t="s">
        <v>1643</v>
      </c>
      <c r="FH15" s="3" t="s">
        <v>1643</v>
      </c>
      <c r="FI15" s="3" t="s">
        <v>1643</v>
      </c>
      <c r="FJ15" s="3" t="s">
        <v>1643</v>
      </c>
      <c r="FK15" s="3" t="s">
        <v>1643</v>
      </c>
      <c r="FL15" s="3" t="s">
        <v>1643</v>
      </c>
      <c r="FM15" s="3" t="s">
        <v>1643</v>
      </c>
      <c r="FN15" s="3" t="s">
        <v>1643</v>
      </c>
      <c r="FO15" s="3" t="s">
        <v>1643</v>
      </c>
      <c r="FP15" s="5" t="s">
        <v>1643</v>
      </c>
      <c r="FQ15" s="13"/>
      <c r="FR15" s="3"/>
      <c r="FS15" s="5"/>
      <c r="FT15" s="18" t="s">
        <v>1643</v>
      </c>
      <c r="FU15" s="13" t="s">
        <v>1643</v>
      </c>
      <c r="FV15" s="3" t="s">
        <v>1643</v>
      </c>
      <c r="FW15" s="3" t="s">
        <v>1643</v>
      </c>
      <c r="FX15" s="3" t="s">
        <v>1643</v>
      </c>
      <c r="FY15" s="3" t="s">
        <v>1643</v>
      </c>
      <c r="FZ15" s="3" t="s">
        <v>1643</v>
      </c>
      <c r="GA15" s="3" t="s">
        <v>1643</v>
      </c>
      <c r="GB15" s="3" t="s">
        <v>1643</v>
      </c>
      <c r="GC15" s="3" t="s">
        <v>1643</v>
      </c>
      <c r="GD15" s="5" t="s">
        <v>1643</v>
      </c>
      <c r="GE15" s="13" t="s">
        <v>1643</v>
      </c>
      <c r="GF15" s="3" t="s">
        <v>1643</v>
      </c>
      <c r="GG15" s="3" t="s">
        <v>1643</v>
      </c>
      <c r="GH15" s="3" t="s">
        <v>1643</v>
      </c>
      <c r="GI15" s="3" t="s">
        <v>1643</v>
      </c>
      <c r="GJ15" s="3" t="s">
        <v>1643</v>
      </c>
      <c r="GK15" s="3" t="s">
        <v>1643</v>
      </c>
      <c r="GL15" s="3" t="s">
        <v>1643</v>
      </c>
      <c r="GM15" s="5" t="s">
        <v>1643</v>
      </c>
      <c r="GN15" s="13" t="s">
        <v>1643</v>
      </c>
      <c r="GO15" s="5" t="s">
        <v>1643</v>
      </c>
      <c r="GP15" s="16" t="s">
        <v>1643</v>
      </c>
      <c r="GQ15" s="13" t="s">
        <v>1643</v>
      </c>
      <c r="GR15" s="3" t="s">
        <v>1643</v>
      </c>
      <c r="GS15" s="3" t="s">
        <v>1643</v>
      </c>
      <c r="GT15" s="3" t="s">
        <v>1643</v>
      </c>
      <c r="GU15" s="3" t="s">
        <v>1643</v>
      </c>
      <c r="GV15" s="5" t="s">
        <v>1643</v>
      </c>
      <c r="GW15" s="716" t="s">
        <v>1643</v>
      </c>
      <c r="GX15" s="717" t="s">
        <v>110</v>
      </c>
      <c r="GY15" s="716" t="s">
        <v>111</v>
      </c>
      <c r="GZ15" s="13" t="s">
        <v>1643</v>
      </c>
      <c r="HA15" s="3" t="s">
        <v>1643</v>
      </c>
      <c r="HB15" s="3" t="s">
        <v>1643</v>
      </c>
      <c r="HC15" s="5" t="s">
        <v>1643</v>
      </c>
      <c r="HD15" s="8" t="s">
        <v>1643</v>
      </c>
      <c r="HE15" s="3" t="s">
        <v>1643</v>
      </c>
      <c r="HF15" s="3" t="s">
        <v>1643</v>
      </c>
      <c r="HG15" s="3" t="s">
        <v>1643</v>
      </c>
      <c r="HH15" s="3" t="s">
        <v>1643</v>
      </c>
      <c r="HI15" s="3" t="s">
        <v>1643</v>
      </c>
      <c r="HJ15" s="3" t="s">
        <v>1643</v>
      </c>
      <c r="HK15" s="3" t="s">
        <v>1643</v>
      </c>
      <c r="HL15" s="20" t="s">
        <v>1643</v>
      </c>
      <c r="HM15" s="13" t="s">
        <v>1643</v>
      </c>
      <c r="HN15" s="3" t="s">
        <v>1643</v>
      </c>
      <c r="HO15" s="5" t="s">
        <v>1643</v>
      </c>
      <c r="HP15" s="8" t="s">
        <v>1643</v>
      </c>
      <c r="HQ15" s="3" t="s">
        <v>1643</v>
      </c>
      <c r="HR15" s="3" t="s">
        <v>1643</v>
      </c>
      <c r="HS15" s="3" t="s">
        <v>1643</v>
      </c>
      <c r="HT15" s="3" t="s">
        <v>1643</v>
      </c>
      <c r="HU15" s="3" t="s">
        <v>1643</v>
      </c>
      <c r="HV15" s="3" t="s">
        <v>1643</v>
      </c>
      <c r="HW15" s="3" t="s">
        <v>1643</v>
      </c>
      <c r="HX15" s="20" t="s">
        <v>1643</v>
      </c>
      <c r="HY15" s="13" t="s">
        <v>1643</v>
      </c>
      <c r="HZ15" s="3" t="s">
        <v>1643</v>
      </c>
      <c r="IA15" s="3" t="s">
        <v>1643</v>
      </c>
      <c r="IB15" s="5" t="s">
        <v>1643</v>
      </c>
      <c r="IC15" s="8" t="s">
        <v>1643</v>
      </c>
      <c r="ID15" s="3" t="s">
        <v>1643</v>
      </c>
      <c r="IE15" s="3" t="s">
        <v>1643</v>
      </c>
      <c r="IF15" s="3" t="s">
        <v>1643</v>
      </c>
      <c r="IG15" s="3" t="s">
        <v>1643</v>
      </c>
      <c r="IH15" s="3" t="s">
        <v>1643</v>
      </c>
      <c r="II15" s="3" t="s">
        <v>1643</v>
      </c>
      <c r="IJ15" s="3" t="s">
        <v>1643</v>
      </c>
      <c r="IK15" s="5" t="s">
        <v>1643</v>
      </c>
      <c r="IL15" s="3" t="s">
        <v>1643</v>
      </c>
      <c r="IM15" s="5" t="s">
        <v>1643</v>
      </c>
      <c r="IN15" s="13" t="s">
        <v>1643</v>
      </c>
      <c r="IO15" s="3" t="s">
        <v>1643</v>
      </c>
      <c r="IP15" s="3" t="s">
        <v>1643</v>
      </c>
      <c r="IQ15" s="3" t="s">
        <v>1643</v>
      </c>
      <c r="IR15" s="5" t="s">
        <v>1643</v>
      </c>
      <c r="IS15" s="18" t="s">
        <v>1643</v>
      </c>
    </row>
    <row r="16" spans="1:253" ht="101.5" x14ac:dyDescent="0.35">
      <c r="A16" s="1">
        <v>45619.519988425927</v>
      </c>
      <c r="B16" s="2">
        <v>45619.527372685188</v>
      </c>
      <c r="C16" s="4">
        <v>100</v>
      </c>
      <c r="D16" s="4">
        <v>638</v>
      </c>
      <c r="E16" s="3" t="s">
        <v>1677</v>
      </c>
      <c r="F16" s="2">
        <v>45626.527402083331</v>
      </c>
      <c r="G16" s="3" t="s">
        <v>1721</v>
      </c>
      <c r="H16" s="4">
        <v>1</v>
      </c>
      <c r="I16" s="3" t="s">
        <v>1642</v>
      </c>
      <c r="J16" s="3" t="s">
        <v>1642</v>
      </c>
      <c r="K16" s="3" t="s">
        <v>1642</v>
      </c>
      <c r="L16" s="3" t="s">
        <v>1642</v>
      </c>
      <c r="M16" s="3" t="s">
        <v>1642</v>
      </c>
      <c r="N16" s="3" t="s">
        <v>1642</v>
      </c>
      <c r="O16" s="3" t="s">
        <v>110</v>
      </c>
      <c r="P16" s="3" t="s">
        <v>1643</v>
      </c>
      <c r="Q16" s="3" t="s">
        <v>1643</v>
      </c>
      <c r="R16" s="20" t="s">
        <v>110</v>
      </c>
      <c r="S16" s="127">
        <v>41</v>
      </c>
      <c r="T16" s="124"/>
      <c r="U16" s="3"/>
      <c r="V16" s="3" t="s">
        <v>20</v>
      </c>
      <c r="W16" s="3" t="s">
        <v>111</v>
      </c>
      <c r="X16" s="3" t="s">
        <v>45</v>
      </c>
      <c r="Y16" s="3" t="s">
        <v>86</v>
      </c>
      <c r="Z16" s="3" t="s">
        <v>14</v>
      </c>
      <c r="AA16" s="4">
        <v>270</v>
      </c>
      <c r="AB16" s="3" t="s">
        <v>25</v>
      </c>
      <c r="AC16" s="3" t="s">
        <v>110</v>
      </c>
      <c r="AD16" s="13" t="s">
        <v>110</v>
      </c>
      <c r="AE16" s="3" t="s">
        <v>1643</v>
      </c>
      <c r="AF16" s="5" t="s">
        <v>110</v>
      </c>
      <c r="AG16" s="13" t="s">
        <v>128</v>
      </c>
      <c r="AH16" s="3" t="s">
        <v>127</v>
      </c>
      <c r="AI16" s="3" t="s">
        <v>129</v>
      </c>
      <c r="AJ16" s="3" t="s">
        <v>128</v>
      </c>
      <c r="AK16" s="3" t="s">
        <v>131</v>
      </c>
      <c r="AL16" s="3" t="s">
        <v>127</v>
      </c>
      <c r="AM16" s="3" t="s">
        <v>127</v>
      </c>
      <c r="AN16" s="3" t="s">
        <v>127</v>
      </c>
      <c r="AO16" s="3" t="s">
        <v>127</v>
      </c>
      <c r="AP16" s="3" t="s">
        <v>127</v>
      </c>
      <c r="AQ16" s="3" t="s">
        <v>132</v>
      </c>
      <c r="AR16" s="3" t="s">
        <v>132</v>
      </c>
      <c r="AS16" s="3" t="s">
        <v>131</v>
      </c>
      <c r="AT16" s="3" t="s">
        <v>127</v>
      </c>
      <c r="AU16" s="3" t="s">
        <v>127</v>
      </c>
      <c r="AV16" s="5" t="s">
        <v>1643</v>
      </c>
      <c r="AW16" s="13" t="s">
        <v>196</v>
      </c>
      <c r="AX16" s="3" t="s">
        <v>1643</v>
      </c>
      <c r="AY16" s="3" t="s">
        <v>1643</v>
      </c>
      <c r="AZ16" s="3" t="s">
        <v>1643</v>
      </c>
      <c r="BA16" s="3" t="s">
        <v>1643</v>
      </c>
      <c r="BB16" s="3" t="s">
        <v>1643</v>
      </c>
      <c r="BC16" s="3" t="s">
        <v>1643</v>
      </c>
      <c r="BD16" s="5" t="s">
        <v>1643</v>
      </c>
      <c r="BE16" s="13" t="s">
        <v>231</v>
      </c>
      <c r="BF16" s="3" t="s">
        <v>232</v>
      </c>
      <c r="BG16" s="3" t="s">
        <v>1643</v>
      </c>
      <c r="BH16" s="3" t="s">
        <v>1643</v>
      </c>
      <c r="BI16" s="3" t="s">
        <v>1643</v>
      </c>
      <c r="BJ16" s="3" t="s">
        <v>1643</v>
      </c>
      <c r="BK16" s="3" t="s">
        <v>1643</v>
      </c>
      <c r="BL16" s="5" t="s">
        <v>1643</v>
      </c>
      <c r="BM16" s="13" t="s">
        <v>127</v>
      </c>
      <c r="BN16" s="3" t="s">
        <v>127</v>
      </c>
      <c r="BO16" s="3" t="s">
        <v>127</v>
      </c>
      <c r="BP16" s="3" t="s">
        <v>131</v>
      </c>
      <c r="BQ16" s="3" t="s">
        <v>127</v>
      </c>
      <c r="BR16" s="3" t="s">
        <v>127</v>
      </c>
      <c r="BS16" s="3" t="s">
        <v>127</v>
      </c>
      <c r="BT16" s="3" t="s">
        <v>127</v>
      </c>
      <c r="BU16" s="3" t="s">
        <v>127</v>
      </c>
      <c r="BV16" s="3" t="s">
        <v>127</v>
      </c>
      <c r="BW16" s="3" t="s">
        <v>127</v>
      </c>
      <c r="BX16" s="3" t="s">
        <v>127</v>
      </c>
      <c r="BY16" s="3" t="s">
        <v>127</v>
      </c>
      <c r="BZ16" s="3" t="s">
        <v>127</v>
      </c>
      <c r="CA16" s="3" t="s">
        <v>127</v>
      </c>
      <c r="CB16" s="3" t="s">
        <v>127</v>
      </c>
      <c r="CC16" s="3" t="s">
        <v>127</v>
      </c>
      <c r="CD16" s="3" t="s">
        <v>127</v>
      </c>
      <c r="CE16" s="3" t="s">
        <v>127</v>
      </c>
      <c r="CF16" s="3" t="s">
        <v>131</v>
      </c>
      <c r="CG16" s="3" t="s">
        <v>131</v>
      </c>
      <c r="CH16" s="3" t="s">
        <v>131</v>
      </c>
      <c r="CI16" s="3" t="s">
        <v>131</v>
      </c>
      <c r="CJ16" s="3" t="s">
        <v>127</v>
      </c>
      <c r="CK16" s="3" t="s">
        <v>131</v>
      </c>
      <c r="CL16" s="3" t="s">
        <v>131</v>
      </c>
      <c r="CM16" s="3" t="s">
        <v>131</v>
      </c>
      <c r="CN16" s="3" t="s">
        <v>127</v>
      </c>
      <c r="CO16" s="3" t="s">
        <v>127</v>
      </c>
      <c r="CP16" s="3" t="s">
        <v>127</v>
      </c>
      <c r="CQ16" s="3" t="s">
        <v>127</v>
      </c>
      <c r="CR16" s="3" t="s">
        <v>127</v>
      </c>
      <c r="CS16" s="3" t="s">
        <v>127</v>
      </c>
      <c r="CT16" s="3" t="s">
        <v>131</v>
      </c>
      <c r="CU16" s="3" t="s">
        <v>131</v>
      </c>
      <c r="CV16" s="3" t="s">
        <v>131</v>
      </c>
      <c r="CW16" s="3" t="s">
        <v>131</v>
      </c>
      <c r="CX16" s="3" t="s">
        <v>131</v>
      </c>
      <c r="CY16" s="3" t="s">
        <v>131</v>
      </c>
      <c r="CZ16" s="3" t="s">
        <v>131</v>
      </c>
      <c r="DA16" s="3" t="s">
        <v>131</v>
      </c>
      <c r="DB16" s="3" t="s">
        <v>131</v>
      </c>
      <c r="DC16" s="3" t="s">
        <v>127</v>
      </c>
      <c r="DD16" s="3" t="s">
        <v>131</v>
      </c>
      <c r="DE16" s="3" t="s">
        <v>131</v>
      </c>
      <c r="DF16" s="3" t="s">
        <v>127</v>
      </c>
      <c r="DG16" s="3" t="s">
        <v>127</v>
      </c>
      <c r="DH16" s="3" t="s">
        <v>127</v>
      </c>
      <c r="DI16" s="3" t="s">
        <v>127</v>
      </c>
      <c r="DJ16" s="3" t="s">
        <v>127</v>
      </c>
      <c r="DK16" s="3" t="s">
        <v>127</v>
      </c>
      <c r="DL16" s="3" t="s">
        <v>127</v>
      </c>
      <c r="DM16" s="3" t="s">
        <v>127</v>
      </c>
      <c r="DN16" s="3" t="s">
        <v>127</v>
      </c>
      <c r="DO16" s="3" t="s">
        <v>127</v>
      </c>
      <c r="DP16" s="3" t="s">
        <v>127</v>
      </c>
      <c r="DQ16" s="3" t="s">
        <v>127</v>
      </c>
      <c r="DR16" s="3" t="s">
        <v>127</v>
      </c>
      <c r="DS16" s="3" t="s">
        <v>127</v>
      </c>
      <c r="DT16" s="3" t="s">
        <v>127</v>
      </c>
      <c r="DU16" s="3" t="s">
        <v>127</v>
      </c>
      <c r="DV16" s="3" t="s">
        <v>127</v>
      </c>
      <c r="DW16" s="3" t="s">
        <v>127</v>
      </c>
      <c r="DX16" s="3" t="s">
        <v>127</v>
      </c>
      <c r="DY16" s="5" t="s">
        <v>340</v>
      </c>
      <c r="DZ16" s="13" t="s">
        <v>353</v>
      </c>
      <c r="EA16" s="3" t="s">
        <v>354</v>
      </c>
      <c r="EB16" s="3" t="s">
        <v>355</v>
      </c>
      <c r="EC16" s="3" t="s">
        <v>1643</v>
      </c>
      <c r="ED16" s="3" t="s">
        <v>1643</v>
      </c>
      <c r="EE16" s="3" t="s">
        <v>111</v>
      </c>
      <c r="EF16" s="5" t="s">
        <v>1643</v>
      </c>
      <c r="EG16" s="13" t="s">
        <v>111</v>
      </c>
      <c r="EH16" s="3" t="s">
        <v>1643</v>
      </c>
      <c r="EI16" s="3" t="s">
        <v>1643</v>
      </c>
      <c r="EJ16" s="3" t="s">
        <v>111</v>
      </c>
      <c r="EK16" s="3" t="s">
        <v>1643</v>
      </c>
      <c r="EL16" s="3" t="s">
        <v>1643</v>
      </c>
      <c r="EM16" s="3" t="s">
        <v>111</v>
      </c>
      <c r="EN16" s="3" t="s">
        <v>1643</v>
      </c>
      <c r="EO16" s="3" t="s">
        <v>1643</v>
      </c>
      <c r="EP16" s="3" t="s">
        <v>111</v>
      </c>
      <c r="EQ16" s="3" t="s">
        <v>1643</v>
      </c>
      <c r="ER16" s="3" t="s">
        <v>1643</v>
      </c>
      <c r="ES16" s="3" t="s">
        <v>1643</v>
      </c>
      <c r="ET16" s="3" t="s">
        <v>111</v>
      </c>
      <c r="EU16" s="3" t="s">
        <v>1643</v>
      </c>
      <c r="EV16" s="3" t="s">
        <v>1643</v>
      </c>
      <c r="EW16" s="3" t="s">
        <v>111</v>
      </c>
      <c r="EX16" s="3" t="s">
        <v>1643</v>
      </c>
      <c r="EY16" s="3" t="s">
        <v>1643</v>
      </c>
      <c r="EZ16" s="3" t="s">
        <v>111</v>
      </c>
      <c r="FA16" s="3" t="s">
        <v>1643</v>
      </c>
      <c r="FB16" s="3" t="s">
        <v>1643</v>
      </c>
      <c r="FC16" s="3" t="s">
        <v>111</v>
      </c>
      <c r="FD16" s="3" t="s">
        <v>1643</v>
      </c>
      <c r="FE16" s="3" t="s">
        <v>1643</v>
      </c>
      <c r="FF16" s="3" t="s">
        <v>111</v>
      </c>
      <c r="FG16" s="3" t="s">
        <v>1643</v>
      </c>
      <c r="FH16" s="3" t="s">
        <v>1643</v>
      </c>
      <c r="FI16" s="3" t="s">
        <v>111</v>
      </c>
      <c r="FJ16" s="3" t="s">
        <v>1643</v>
      </c>
      <c r="FK16" s="3" t="s">
        <v>1643</v>
      </c>
      <c r="FL16" s="3" t="s">
        <v>1643</v>
      </c>
      <c r="FM16" s="3" t="s">
        <v>111</v>
      </c>
      <c r="FN16" s="3" t="s">
        <v>1643</v>
      </c>
      <c r="FO16" s="3" t="s">
        <v>1643</v>
      </c>
      <c r="FP16" s="5" t="s">
        <v>1643</v>
      </c>
      <c r="FQ16" s="13"/>
      <c r="FR16" s="3"/>
      <c r="FS16" s="5"/>
      <c r="FT16" s="18" t="s">
        <v>110</v>
      </c>
      <c r="FU16" s="13" t="s">
        <v>1643</v>
      </c>
      <c r="FV16" s="3" t="s">
        <v>484</v>
      </c>
      <c r="FW16" s="3" t="s">
        <v>1643</v>
      </c>
      <c r="FX16" s="3" t="s">
        <v>1643</v>
      </c>
      <c r="FY16" s="3" t="s">
        <v>1643</v>
      </c>
      <c r="FZ16" s="3" t="s">
        <v>495</v>
      </c>
      <c r="GA16" s="3" t="s">
        <v>496</v>
      </c>
      <c r="GB16" s="3" t="s">
        <v>1643</v>
      </c>
      <c r="GC16" s="3" t="s">
        <v>498</v>
      </c>
      <c r="GD16" s="5" t="s">
        <v>1643</v>
      </c>
      <c r="GE16" s="13" t="s">
        <v>110</v>
      </c>
      <c r="GF16" s="3" t="s">
        <v>110</v>
      </c>
      <c r="GG16" s="3" t="s">
        <v>110</v>
      </c>
      <c r="GH16" s="3" t="s">
        <v>110</v>
      </c>
      <c r="GI16" s="3" t="s">
        <v>110</v>
      </c>
      <c r="GJ16" s="3" t="s">
        <v>1643</v>
      </c>
      <c r="GK16" s="3" t="s">
        <v>1643</v>
      </c>
      <c r="GL16" s="3" t="s">
        <v>1643</v>
      </c>
      <c r="GM16" s="5" t="s">
        <v>1643</v>
      </c>
      <c r="GN16" s="13" t="s">
        <v>111</v>
      </c>
      <c r="GO16" s="5" t="s">
        <v>1643</v>
      </c>
      <c r="GP16" s="16" t="s">
        <v>527</v>
      </c>
      <c r="GQ16" s="13" t="s">
        <v>110</v>
      </c>
      <c r="GR16" s="3" t="s">
        <v>110</v>
      </c>
      <c r="GS16" s="3" t="s">
        <v>111</v>
      </c>
      <c r="GT16" s="3" t="s">
        <v>111</v>
      </c>
      <c r="GU16" s="3" t="s">
        <v>111</v>
      </c>
      <c r="GV16" s="5" t="s">
        <v>111</v>
      </c>
      <c r="GW16" s="724" t="s">
        <v>111</v>
      </c>
      <c r="GX16" s="725" t="s">
        <v>1643</v>
      </c>
      <c r="GY16" s="724" t="s">
        <v>110</v>
      </c>
      <c r="GZ16" s="13" t="s">
        <v>1643</v>
      </c>
      <c r="HA16" s="3" t="s">
        <v>1643</v>
      </c>
      <c r="HB16" s="3" t="s">
        <v>1643</v>
      </c>
      <c r="HC16" s="5" t="s">
        <v>1643</v>
      </c>
      <c r="HD16" s="8" t="s">
        <v>1643</v>
      </c>
      <c r="HE16" s="3" t="s">
        <v>1643</v>
      </c>
      <c r="HF16" s="3" t="s">
        <v>1643</v>
      </c>
      <c r="HG16" s="3" t="s">
        <v>1643</v>
      </c>
      <c r="HH16" s="3" t="s">
        <v>1643</v>
      </c>
      <c r="HI16" s="3" t="s">
        <v>1643</v>
      </c>
      <c r="HJ16" s="3" t="s">
        <v>1643</v>
      </c>
      <c r="HK16" s="3" t="s">
        <v>1643</v>
      </c>
      <c r="HL16" s="20" t="s">
        <v>1643</v>
      </c>
      <c r="HM16" s="13" t="s">
        <v>1643</v>
      </c>
      <c r="HN16" s="3" t="s">
        <v>1643</v>
      </c>
      <c r="HO16" s="5" t="s">
        <v>1643</v>
      </c>
      <c r="HP16" s="8" t="s">
        <v>1643</v>
      </c>
      <c r="HQ16" s="3" t="s">
        <v>1643</v>
      </c>
      <c r="HR16" s="3" t="s">
        <v>1643</v>
      </c>
      <c r="HS16" s="3" t="s">
        <v>1643</v>
      </c>
      <c r="HT16" s="3" t="s">
        <v>1643</v>
      </c>
      <c r="HU16" s="3" t="s">
        <v>1643</v>
      </c>
      <c r="HV16" s="3" t="s">
        <v>1643</v>
      </c>
      <c r="HW16" s="3" t="s">
        <v>1643</v>
      </c>
      <c r="HX16" s="20" t="s">
        <v>1643</v>
      </c>
      <c r="HY16" s="13" t="s">
        <v>546</v>
      </c>
      <c r="HZ16" s="3" t="s">
        <v>1643</v>
      </c>
      <c r="IA16" s="3" t="s">
        <v>1643</v>
      </c>
      <c r="IB16" s="5" t="s">
        <v>1643</v>
      </c>
      <c r="IC16" s="8" t="s">
        <v>1643</v>
      </c>
      <c r="ID16" s="3" t="s">
        <v>1643</v>
      </c>
      <c r="IE16" s="3" t="s">
        <v>140</v>
      </c>
      <c r="IF16" s="3" t="s">
        <v>144</v>
      </c>
      <c r="IG16" s="3" t="s">
        <v>156</v>
      </c>
      <c r="IH16" s="3" t="s">
        <v>1643</v>
      </c>
      <c r="II16" s="3" t="s">
        <v>1643</v>
      </c>
      <c r="IJ16" s="3" t="s">
        <v>1643</v>
      </c>
      <c r="IK16" s="5" t="s">
        <v>1643</v>
      </c>
      <c r="IL16" s="3" t="s">
        <v>584</v>
      </c>
      <c r="IM16" s="5" t="s">
        <v>1643</v>
      </c>
      <c r="IN16" s="13" t="s">
        <v>111</v>
      </c>
      <c r="IO16" s="3" t="s">
        <v>1643</v>
      </c>
      <c r="IP16" s="3" t="s">
        <v>111</v>
      </c>
      <c r="IQ16" s="3" t="s">
        <v>1643</v>
      </c>
      <c r="IR16" s="5" t="s">
        <v>1643</v>
      </c>
      <c r="IS16" s="18" t="s">
        <v>1643</v>
      </c>
    </row>
    <row r="17" spans="1:253" ht="101.5" x14ac:dyDescent="0.35">
      <c r="A17" s="1">
        <v>45619.66909722222</v>
      </c>
      <c r="B17" s="2">
        <v>45619.676412037035</v>
      </c>
      <c r="C17" s="4">
        <v>100</v>
      </c>
      <c r="D17" s="4">
        <v>631</v>
      </c>
      <c r="E17" s="3" t="s">
        <v>1677</v>
      </c>
      <c r="F17" s="2">
        <v>45626.676459733797</v>
      </c>
      <c r="G17" s="3" t="s">
        <v>1729</v>
      </c>
      <c r="H17" s="4">
        <v>1</v>
      </c>
      <c r="I17" s="3" t="s">
        <v>1642</v>
      </c>
      <c r="J17" s="3" t="s">
        <v>1642</v>
      </c>
      <c r="K17" s="3" t="s">
        <v>1642</v>
      </c>
      <c r="L17" s="3" t="s">
        <v>1642</v>
      </c>
      <c r="M17" s="3" t="s">
        <v>1642</v>
      </c>
      <c r="N17" s="3" t="s">
        <v>1642</v>
      </c>
      <c r="O17" s="3" t="s">
        <v>110</v>
      </c>
      <c r="P17" s="3" t="s">
        <v>1643</v>
      </c>
      <c r="Q17" s="3" t="s">
        <v>1643</v>
      </c>
      <c r="R17" s="20" t="s">
        <v>110</v>
      </c>
      <c r="S17" s="127">
        <v>36</v>
      </c>
      <c r="T17" s="124"/>
      <c r="U17" s="3"/>
      <c r="V17" s="3" t="s">
        <v>20</v>
      </c>
      <c r="W17" s="3" t="s">
        <v>110</v>
      </c>
      <c r="X17" s="3" t="s">
        <v>37</v>
      </c>
      <c r="Y17" s="3" t="s">
        <v>98</v>
      </c>
      <c r="Z17" s="3" t="s">
        <v>10</v>
      </c>
      <c r="AA17" s="4">
        <v>360</v>
      </c>
      <c r="AB17" s="3" t="s">
        <v>25</v>
      </c>
      <c r="AC17" s="3" t="s">
        <v>110</v>
      </c>
      <c r="AD17" s="13" t="s">
        <v>110</v>
      </c>
      <c r="AE17" s="3" t="s">
        <v>1643</v>
      </c>
      <c r="AF17" s="5" t="s">
        <v>110</v>
      </c>
      <c r="AG17" s="13" t="s">
        <v>129</v>
      </c>
      <c r="AH17" s="3" t="s">
        <v>132</v>
      </c>
      <c r="AI17" s="3" t="s">
        <v>129</v>
      </c>
      <c r="AJ17" s="3" t="s">
        <v>132</v>
      </c>
      <c r="AK17" s="3" t="s">
        <v>132</v>
      </c>
      <c r="AL17" s="3" t="s">
        <v>132</v>
      </c>
      <c r="AM17" s="3" t="s">
        <v>127</v>
      </c>
      <c r="AN17" s="3" t="s">
        <v>132</v>
      </c>
      <c r="AO17" s="3" t="s">
        <v>127</v>
      </c>
      <c r="AP17" s="3" t="s">
        <v>132</v>
      </c>
      <c r="AQ17" s="3" t="s">
        <v>132</v>
      </c>
      <c r="AR17" s="3" t="s">
        <v>132</v>
      </c>
      <c r="AS17" s="3" t="s">
        <v>132</v>
      </c>
      <c r="AT17" s="3" t="s">
        <v>132</v>
      </c>
      <c r="AU17" s="3" t="s">
        <v>132</v>
      </c>
      <c r="AV17" s="5" t="s">
        <v>1643</v>
      </c>
      <c r="AW17" s="13" t="s">
        <v>196</v>
      </c>
      <c r="AX17" s="3" t="s">
        <v>198</v>
      </c>
      <c r="AY17" s="3" t="s">
        <v>1643</v>
      </c>
      <c r="AZ17" s="3" t="s">
        <v>1643</v>
      </c>
      <c r="BA17" s="3" t="s">
        <v>1643</v>
      </c>
      <c r="BB17" s="3" t="s">
        <v>1643</v>
      </c>
      <c r="BC17" s="3" t="s">
        <v>1643</v>
      </c>
      <c r="BD17" s="5" t="s">
        <v>1643</v>
      </c>
      <c r="BE17" s="13" t="s">
        <v>231</v>
      </c>
      <c r="BF17" s="3" t="s">
        <v>232</v>
      </c>
      <c r="BG17" s="3" t="s">
        <v>233</v>
      </c>
      <c r="BH17" s="3" t="s">
        <v>234</v>
      </c>
      <c r="BI17" s="3" t="s">
        <v>1643</v>
      </c>
      <c r="BJ17" s="3" t="s">
        <v>1643</v>
      </c>
      <c r="BK17" s="3" t="s">
        <v>1643</v>
      </c>
      <c r="BL17" s="5" t="s">
        <v>1643</v>
      </c>
      <c r="BM17" s="13" t="s">
        <v>132</v>
      </c>
      <c r="BN17" s="3" t="s">
        <v>132</v>
      </c>
      <c r="BO17" s="3" t="s">
        <v>132</v>
      </c>
      <c r="BP17" s="3" t="s">
        <v>127</v>
      </c>
      <c r="BQ17" s="3" t="s">
        <v>132</v>
      </c>
      <c r="BR17" s="3" t="s">
        <v>132</v>
      </c>
      <c r="BS17" s="3" t="s">
        <v>132</v>
      </c>
      <c r="BT17" s="3" t="s">
        <v>132</v>
      </c>
      <c r="BU17" s="3" t="s">
        <v>132</v>
      </c>
      <c r="BV17" s="3" t="s">
        <v>132</v>
      </c>
      <c r="BW17" s="3" t="s">
        <v>132</v>
      </c>
      <c r="BX17" s="3" t="s">
        <v>127</v>
      </c>
      <c r="BY17" s="3" t="s">
        <v>127</v>
      </c>
      <c r="BZ17" s="3" t="s">
        <v>127</v>
      </c>
      <c r="CA17" s="3" t="s">
        <v>127</v>
      </c>
      <c r="CB17" s="3" t="s">
        <v>132</v>
      </c>
      <c r="CC17" s="3" t="s">
        <v>127</v>
      </c>
      <c r="CD17" s="3" t="s">
        <v>132</v>
      </c>
      <c r="CE17" s="3" t="s">
        <v>132</v>
      </c>
      <c r="CF17" s="3" t="s">
        <v>127</v>
      </c>
      <c r="CG17" s="3" t="s">
        <v>132</v>
      </c>
      <c r="CH17" s="3" t="s">
        <v>132</v>
      </c>
      <c r="CI17" s="3" t="s">
        <v>132</v>
      </c>
      <c r="CJ17" s="3" t="s">
        <v>132</v>
      </c>
      <c r="CK17" s="3" t="s">
        <v>132</v>
      </c>
      <c r="CL17" s="3" t="s">
        <v>132</v>
      </c>
      <c r="CM17" s="3" t="s">
        <v>132</v>
      </c>
      <c r="CN17" s="3" t="s">
        <v>129</v>
      </c>
      <c r="CO17" s="3" t="s">
        <v>132</v>
      </c>
      <c r="CP17" s="3" t="s">
        <v>129</v>
      </c>
      <c r="CQ17" s="3" t="s">
        <v>132</v>
      </c>
      <c r="CR17" s="3" t="s">
        <v>132</v>
      </c>
      <c r="CS17" s="3" t="s">
        <v>127</v>
      </c>
      <c r="CT17" s="3" t="s">
        <v>132</v>
      </c>
      <c r="CU17" s="3" t="s">
        <v>132</v>
      </c>
      <c r="CV17" s="3" t="s">
        <v>132</v>
      </c>
      <c r="CW17" s="3" t="s">
        <v>132</v>
      </c>
      <c r="CX17" s="3" t="s">
        <v>132</v>
      </c>
      <c r="CY17" s="3" t="s">
        <v>132</v>
      </c>
      <c r="CZ17" s="3" t="s">
        <v>132</v>
      </c>
      <c r="DA17" s="3" t="s">
        <v>132</v>
      </c>
      <c r="DB17" s="3" t="s">
        <v>132</v>
      </c>
      <c r="DC17" s="3" t="s">
        <v>245</v>
      </c>
      <c r="DD17" s="3" t="s">
        <v>132</v>
      </c>
      <c r="DE17" s="3" t="s">
        <v>132</v>
      </c>
      <c r="DF17" s="3" t="s">
        <v>132</v>
      </c>
      <c r="DG17" s="3" t="s">
        <v>132</v>
      </c>
      <c r="DH17" s="3" t="s">
        <v>127</v>
      </c>
      <c r="DI17" s="3" t="s">
        <v>127</v>
      </c>
      <c r="DJ17" s="3" t="s">
        <v>132</v>
      </c>
      <c r="DK17" s="3" t="s">
        <v>127</v>
      </c>
      <c r="DL17" s="3" t="s">
        <v>132</v>
      </c>
      <c r="DM17" s="3" t="s">
        <v>1643</v>
      </c>
      <c r="DN17" s="3" t="s">
        <v>127</v>
      </c>
      <c r="DO17" s="3" t="s">
        <v>132</v>
      </c>
      <c r="DP17" s="3" t="s">
        <v>132</v>
      </c>
      <c r="DQ17" s="3" t="s">
        <v>132</v>
      </c>
      <c r="DR17" s="3" t="s">
        <v>132</v>
      </c>
      <c r="DS17" s="3" t="s">
        <v>132</v>
      </c>
      <c r="DT17" s="3" t="s">
        <v>132</v>
      </c>
      <c r="DU17" s="3" t="s">
        <v>132</v>
      </c>
      <c r="DV17" s="3" t="s">
        <v>132</v>
      </c>
      <c r="DW17" s="3" t="s">
        <v>132</v>
      </c>
      <c r="DX17" s="3" t="s">
        <v>132</v>
      </c>
      <c r="DY17" s="5" t="s">
        <v>1643</v>
      </c>
      <c r="DZ17" s="13" t="s">
        <v>353</v>
      </c>
      <c r="EA17" s="3" t="s">
        <v>354</v>
      </c>
      <c r="EB17" s="3" t="s">
        <v>355</v>
      </c>
      <c r="EC17" s="3" t="s">
        <v>1643</v>
      </c>
      <c r="ED17" s="3" t="s">
        <v>1643</v>
      </c>
      <c r="EE17" s="3" t="s">
        <v>111</v>
      </c>
      <c r="EF17" s="5" t="s">
        <v>1643</v>
      </c>
      <c r="EG17" s="13" t="s">
        <v>110</v>
      </c>
      <c r="EH17" s="3" t="s">
        <v>111</v>
      </c>
      <c r="EI17" s="3" t="s">
        <v>1643</v>
      </c>
      <c r="EJ17" s="3" t="s">
        <v>111</v>
      </c>
      <c r="EK17" s="3" t="s">
        <v>1643</v>
      </c>
      <c r="EL17" s="3" t="s">
        <v>1643</v>
      </c>
      <c r="EM17" s="3" t="s">
        <v>110</v>
      </c>
      <c r="EN17" s="3" t="s">
        <v>111</v>
      </c>
      <c r="EO17" s="3" t="s">
        <v>1643</v>
      </c>
      <c r="EP17" s="3" t="s">
        <v>111</v>
      </c>
      <c r="EQ17" s="3" t="s">
        <v>1643</v>
      </c>
      <c r="ER17" s="3" t="s">
        <v>1643</v>
      </c>
      <c r="ES17" s="3" t="s">
        <v>1643</v>
      </c>
      <c r="ET17" s="3" t="s">
        <v>111</v>
      </c>
      <c r="EU17" s="3" t="s">
        <v>1643</v>
      </c>
      <c r="EV17" s="3" t="s">
        <v>1643</v>
      </c>
      <c r="EW17" s="3" t="s">
        <v>110</v>
      </c>
      <c r="EX17" s="3" t="s">
        <v>111</v>
      </c>
      <c r="EY17" s="3" t="s">
        <v>1643</v>
      </c>
      <c r="EZ17" s="3" t="s">
        <v>110</v>
      </c>
      <c r="FA17" s="3" t="s">
        <v>111</v>
      </c>
      <c r="FB17" s="3" t="s">
        <v>1643</v>
      </c>
      <c r="FC17" s="3" t="s">
        <v>110</v>
      </c>
      <c r="FD17" s="3" t="s">
        <v>111</v>
      </c>
      <c r="FE17" s="3" t="s">
        <v>1643</v>
      </c>
      <c r="FF17" s="3" t="s">
        <v>110</v>
      </c>
      <c r="FG17" s="3" t="s">
        <v>111</v>
      </c>
      <c r="FH17" s="3" t="s">
        <v>1643</v>
      </c>
      <c r="FI17" s="3" t="s">
        <v>110</v>
      </c>
      <c r="FJ17" s="3" t="s">
        <v>1643</v>
      </c>
      <c r="FK17" s="3" t="s">
        <v>111</v>
      </c>
      <c r="FL17" s="3" t="s">
        <v>1643</v>
      </c>
      <c r="FM17" s="3" t="s">
        <v>110</v>
      </c>
      <c r="FN17" s="3" t="s">
        <v>475</v>
      </c>
      <c r="FO17" s="3" t="s">
        <v>111</v>
      </c>
      <c r="FP17" s="5" t="s">
        <v>1643</v>
      </c>
      <c r="FQ17" s="3" t="s">
        <v>490</v>
      </c>
      <c r="FR17" s="3" t="s">
        <v>461</v>
      </c>
      <c r="FS17" s="3" t="s">
        <v>459</v>
      </c>
      <c r="FT17" s="18" t="s">
        <v>110</v>
      </c>
      <c r="FU17" s="13" t="s">
        <v>1643</v>
      </c>
      <c r="FV17" s="3" t="s">
        <v>1643</v>
      </c>
      <c r="FW17" s="3" t="s">
        <v>486</v>
      </c>
      <c r="FX17" s="3" t="s">
        <v>489</v>
      </c>
      <c r="FY17" s="3" t="s">
        <v>1643</v>
      </c>
      <c r="FZ17" s="3" t="s">
        <v>495</v>
      </c>
      <c r="GA17" s="3" t="s">
        <v>496</v>
      </c>
      <c r="GB17" s="3" t="s">
        <v>497</v>
      </c>
      <c r="GC17" s="3" t="s">
        <v>498</v>
      </c>
      <c r="GD17" s="5" t="s">
        <v>1643</v>
      </c>
      <c r="GE17" s="13" t="s">
        <v>110</v>
      </c>
      <c r="GF17" s="3" t="s">
        <v>110</v>
      </c>
      <c r="GG17" s="3" t="s">
        <v>110</v>
      </c>
      <c r="GH17" s="3" t="s">
        <v>110</v>
      </c>
      <c r="GI17" s="3" t="s">
        <v>110</v>
      </c>
      <c r="GJ17" s="3" t="s">
        <v>1643</v>
      </c>
      <c r="GK17" s="3" t="s">
        <v>1643</v>
      </c>
      <c r="GL17" s="3" t="s">
        <v>1643</v>
      </c>
      <c r="GM17" s="5" t="s">
        <v>1643</v>
      </c>
      <c r="GN17" s="13" t="s">
        <v>111</v>
      </c>
      <c r="GO17" s="5" t="s">
        <v>1643</v>
      </c>
      <c r="GP17" s="16" t="s">
        <v>520</v>
      </c>
      <c r="GQ17" s="13" t="s">
        <v>110</v>
      </c>
      <c r="GR17" s="3" t="s">
        <v>110</v>
      </c>
      <c r="GS17" s="3" t="s">
        <v>110</v>
      </c>
      <c r="GT17" s="3" t="s">
        <v>110</v>
      </c>
      <c r="GU17" s="3" t="s">
        <v>110</v>
      </c>
      <c r="GV17" s="5" t="s">
        <v>110</v>
      </c>
      <c r="GW17" s="716" t="s">
        <v>111</v>
      </c>
      <c r="GX17" s="717" t="s">
        <v>110</v>
      </c>
      <c r="GY17" s="716" t="s">
        <v>1643</v>
      </c>
      <c r="GZ17" s="13" t="s">
        <v>1643</v>
      </c>
      <c r="HA17" s="3" t="s">
        <v>1643</v>
      </c>
      <c r="HB17" s="3" t="s">
        <v>1643</v>
      </c>
      <c r="HC17" s="5" t="s">
        <v>1643</v>
      </c>
      <c r="HD17" s="8" t="s">
        <v>1643</v>
      </c>
      <c r="HE17" s="3" t="s">
        <v>1643</v>
      </c>
      <c r="HF17" s="3" t="s">
        <v>1643</v>
      </c>
      <c r="HG17" s="3" t="s">
        <v>1643</v>
      </c>
      <c r="HH17" s="3" t="s">
        <v>1643</v>
      </c>
      <c r="HI17" s="3" t="s">
        <v>1643</v>
      </c>
      <c r="HJ17" s="3" t="s">
        <v>1643</v>
      </c>
      <c r="HK17" s="3" t="s">
        <v>1643</v>
      </c>
      <c r="HL17" s="20" t="s">
        <v>1643</v>
      </c>
      <c r="HM17" s="13" t="s">
        <v>546</v>
      </c>
      <c r="HN17" s="3" t="s">
        <v>1643</v>
      </c>
      <c r="HO17" s="5" t="s">
        <v>1643</v>
      </c>
      <c r="HP17" s="8" t="s">
        <v>136</v>
      </c>
      <c r="HQ17" s="3" t="s">
        <v>557</v>
      </c>
      <c r="HR17" s="3" t="s">
        <v>140</v>
      </c>
      <c r="HS17" s="3" t="s">
        <v>144</v>
      </c>
      <c r="HT17" s="3" t="s">
        <v>156</v>
      </c>
      <c r="HU17" s="3" t="s">
        <v>558</v>
      </c>
      <c r="HV17" s="3" t="s">
        <v>1643</v>
      </c>
      <c r="HW17" s="3" t="s">
        <v>1643</v>
      </c>
      <c r="HX17" s="20" t="s">
        <v>1643</v>
      </c>
      <c r="HY17" s="13" t="s">
        <v>1643</v>
      </c>
      <c r="HZ17" s="3" t="s">
        <v>1643</v>
      </c>
      <c r="IA17" s="3" t="s">
        <v>1643</v>
      </c>
      <c r="IB17" s="5" t="s">
        <v>1643</v>
      </c>
      <c r="IC17" s="8" t="s">
        <v>1643</v>
      </c>
      <c r="ID17" s="3" t="s">
        <v>1643</v>
      </c>
      <c r="IE17" s="3" t="s">
        <v>1643</v>
      </c>
      <c r="IF17" s="3" t="s">
        <v>1643</v>
      </c>
      <c r="IG17" s="3" t="s">
        <v>1643</v>
      </c>
      <c r="IH17" s="3" t="s">
        <v>1643</v>
      </c>
      <c r="II17" s="3" t="s">
        <v>1643</v>
      </c>
      <c r="IJ17" s="3" t="s">
        <v>1643</v>
      </c>
      <c r="IK17" s="5" t="s">
        <v>1643</v>
      </c>
      <c r="IL17" s="3" t="s">
        <v>1643</v>
      </c>
      <c r="IM17" s="5" t="s">
        <v>1643</v>
      </c>
      <c r="IN17" s="13" t="s">
        <v>1643</v>
      </c>
      <c r="IO17" s="3" t="s">
        <v>1643</v>
      </c>
      <c r="IP17" s="3" t="s">
        <v>111</v>
      </c>
      <c r="IQ17" s="3" t="s">
        <v>1643</v>
      </c>
      <c r="IR17" s="5" t="s">
        <v>1643</v>
      </c>
      <c r="IS17" s="18" t="s">
        <v>111</v>
      </c>
    </row>
    <row r="18" spans="1:253" ht="72.5" x14ac:dyDescent="0.35">
      <c r="A18" s="1">
        <v>45619.828113425923</v>
      </c>
      <c r="B18" s="2">
        <v>45619.83394675926</v>
      </c>
      <c r="C18" s="4">
        <v>74</v>
      </c>
      <c r="D18" s="4">
        <v>504</v>
      </c>
      <c r="E18" s="3" t="s">
        <v>1677</v>
      </c>
      <c r="F18" s="2">
        <v>45626.833992685184</v>
      </c>
      <c r="G18" s="3" t="s">
        <v>1740</v>
      </c>
      <c r="H18" s="4">
        <v>1</v>
      </c>
      <c r="I18" s="3" t="s">
        <v>1642</v>
      </c>
      <c r="J18" s="3" t="s">
        <v>1642</v>
      </c>
      <c r="K18" s="3" t="s">
        <v>1642</v>
      </c>
      <c r="L18" s="3" t="s">
        <v>1642</v>
      </c>
      <c r="M18" s="3" t="s">
        <v>1642</v>
      </c>
      <c r="N18" s="3" t="s">
        <v>1642</v>
      </c>
      <c r="O18" s="3" t="s">
        <v>110</v>
      </c>
      <c r="P18" s="3" t="s">
        <v>1643</v>
      </c>
      <c r="Q18" s="3" t="s">
        <v>1643</v>
      </c>
      <c r="R18" s="20" t="s">
        <v>110</v>
      </c>
      <c r="S18" s="127">
        <v>29</v>
      </c>
      <c r="T18" s="124"/>
      <c r="U18" s="3"/>
      <c r="V18" s="3" t="s">
        <v>29</v>
      </c>
      <c r="W18" s="3" t="s">
        <v>111</v>
      </c>
      <c r="X18" s="3" t="s">
        <v>51</v>
      </c>
      <c r="Y18" s="3" t="s">
        <v>90</v>
      </c>
      <c r="Z18" s="3" t="s">
        <v>12</v>
      </c>
      <c r="AA18" s="4">
        <v>12</v>
      </c>
      <c r="AB18" s="3" t="s">
        <v>21</v>
      </c>
      <c r="AC18" s="3" t="s">
        <v>110</v>
      </c>
      <c r="AD18" s="13" t="s">
        <v>110</v>
      </c>
      <c r="AE18" s="3" t="s">
        <v>1643</v>
      </c>
      <c r="AF18" s="5" t="s">
        <v>110</v>
      </c>
      <c r="AG18" s="13" t="s">
        <v>132</v>
      </c>
      <c r="AH18" s="3" t="s">
        <v>132</v>
      </c>
      <c r="AI18" s="3" t="s">
        <v>130</v>
      </c>
      <c r="AJ18" s="3" t="s">
        <v>130</v>
      </c>
      <c r="AK18" s="3" t="s">
        <v>131</v>
      </c>
      <c r="AL18" s="3" t="s">
        <v>131</v>
      </c>
      <c r="AM18" s="3" t="s">
        <v>127</v>
      </c>
      <c r="AN18" s="3" t="s">
        <v>131</v>
      </c>
      <c r="AO18" s="3" t="s">
        <v>127</v>
      </c>
      <c r="AP18" s="3" t="s">
        <v>131</v>
      </c>
      <c r="AQ18" s="3" t="s">
        <v>127</v>
      </c>
      <c r="AR18" s="3" t="s">
        <v>132</v>
      </c>
      <c r="AS18" s="3" t="s">
        <v>132</v>
      </c>
      <c r="AT18" s="3" t="s">
        <v>132</v>
      </c>
      <c r="AU18" s="3" t="s">
        <v>130</v>
      </c>
      <c r="AV18" s="5" t="s">
        <v>1643</v>
      </c>
      <c r="AW18" s="13" t="s">
        <v>196</v>
      </c>
      <c r="AX18" s="3" t="s">
        <v>1643</v>
      </c>
      <c r="AY18" s="3" t="s">
        <v>1643</v>
      </c>
      <c r="AZ18" s="3" t="s">
        <v>1643</v>
      </c>
      <c r="BA18" s="3" t="s">
        <v>1643</v>
      </c>
      <c r="BB18" s="3" t="s">
        <v>1643</v>
      </c>
      <c r="BC18" s="3" t="s">
        <v>1643</v>
      </c>
      <c r="BD18" s="5" t="s">
        <v>217</v>
      </c>
      <c r="BE18" s="13" t="s">
        <v>231</v>
      </c>
      <c r="BF18" s="3" t="s">
        <v>232</v>
      </c>
      <c r="BG18" s="3" t="s">
        <v>1643</v>
      </c>
      <c r="BH18" s="3" t="s">
        <v>1643</v>
      </c>
      <c r="BI18" s="3" t="s">
        <v>1643</v>
      </c>
      <c r="BJ18" s="3" t="s">
        <v>1643</v>
      </c>
      <c r="BK18" s="3" t="s">
        <v>1643</v>
      </c>
      <c r="BL18" s="5" t="s">
        <v>1643</v>
      </c>
      <c r="BM18" s="13" t="s">
        <v>132</v>
      </c>
      <c r="BN18" s="3" t="s">
        <v>127</v>
      </c>
      <c r="BO18" s="3" t="s">
        <v>132</v>
      </c>
      <c r="BP18" s="3" t="s">
        <v>127</v>
      </c>
      <c r="BQ18" s="3" t="s">
        <v>132</v>
      </c>
      <c r="BR18" s="3" t="s">
        <v>129</v>
      </c>
      <c r="BS18" s="3" t="s">
        <v>132</v>
      </c>
      <c r="BT18" s="3" t="s">
        <v>130</v>
      </c>
      <c r="BU18" s="3" t="s">
        <v>131</v>
      </c>
      <c r="BV18" s="3" t="s">
        <v>127</v>
      </c>
      <c r="BW18" s="3" t="s">
        <v>132</v>
      </c>
      <c r="BX18" s="3" t="s">
        <v>132</v>
      </c>
      <c r="BY18" s="3" t="s">
        <v>131</v>
      </c>
      <c r="BZ18" s="3" t="s">
        <v>127</v>
      </c>
      <c r="CA18" s="3" t="s">
        <v>129</v>
      </c>
      <c r="CB18" s="3" t="s">
        <v>132</v>
      </c>
      <c r="CC18" s="3" t="s">
        <v>127</v>
      </c>
      <c r="CD18" s="3" t="s">
        <v>129</v>
      </c>
      <c r="CE18" s="3" t="s">
        <v>129</v>
      </c>
      <c r="CF18" s="3" t="s">
        <v>127</v>
      </c>
      <c r="CG18" s="3" t="s">
        <v>132</v>
      </c>
      <c r="CH18" s="3" t="s">
        <v>132</v>
      </c>
      <c r="CI18" s="3" t="s">
        <v>132</v>
      </c>
      <c r="CJ18" s="3" t="s">
        <v>132</v>
      </c>
      <c r="CK18" s="3" t="s">
        <v>131</v>
      </c>
      <c r="CL18" s="3" t="s">
        <v>132</v>
      </c>
      <c r="CM18" s="3" t="s">
        <v>132</v>
      </c>
      <c r="CN18" s="3" t="s">
        <v>129</v>
      </c>
      <c r="CO18" s="3" t="s">
        <v>131</v>
      </c>
      <c r="CP18" s="3" t="s">
        <v>129</v>
      </c>
      <c r="CQ18" s="3" t="s">
        <v>132</v>
      </c>
      <c r="CR18" s="3" t="s">
        <v>127</v>
      </c>
      <c r="CS18" s="3" t="s">
        <v>127</v>
      </c>
      <c r="CT18" s="3" t="s">
        <v>130</v>
      </c>
      <c r="CU18" s="3" t="s">
        <v>129</v>
      </c>
      <c r="CV18" s="3" t="s">
        <v>130</v>
      </c>
      <c r="CW18" s="3" t="s">
        <v>131</v>
      </c>
      <c r="CX18" s="3" t="s">
        <v>131</v>
      </c>
      <c r="CY18" s="3" t="s">
        <v>131</v>
      </c>
      <c r="CZ18" s="3" t="s">
        <v>132</v>
      </c>
      <c r="DA18" s="3" t="s">
        <v>132</v>
      </c>
      <c r="DB18" s="3" t="s">
        <v>132</v>
      </c>
      <c r="DC18" s="3" t="s">
        <v>132</v>
      </c>
      <c r="DD18" s="3" t="s">
        <v>128</v>
      </c>
      <c r="DE18" s="3" t="s">
        <v>128</v>
      </c>
      <c r="DF18" s="3" t="s">
        <v>128</v>
      </c>
      <c r="DG18" s="3" t="s">
        <v>127</v>
      </c>
      <c r="DH18" s="3" t="s">
        <v>127</v>
      </c>
      <c r="DI18" s="3" t="s">
        <v>127</v>
      </c>
      <c r="DJ18" s="3" t="s">
        <v>127</v>
      </c>
      <c r="DK18" s="3" t="s">
        <v>127</v>
      </c>
      <c r="DL18" s="3" t="s">
        <v>128</v>
      </c>
      <c r="DM18" s="3" t="s">
        <v>128</v>
      </c>
      <c r="DN18" s="3" t="s">
        <v>127</v>
      </c>
      <c r="DO18" s="3" t="s">
        <v>131</v>
      </c>
      <c r="DP18" s="3" t="s">
        <v>131</v>
      </c>
      <c r="DQ18" s="3" t="s">
        <v>129</v>
      </c>
      <c r="DR18" s="3" t="s">
        <v>128</v>
      </c>
      <c r="DS18" s="3" t="s">
        <v>128</v>
      </c>
      <c r="DT18" s="3" t="s">
        <v>127</v>
      </c>
      <c r="DU18" s="3" t="s">
        <v>1643</v>
      </c>
      <c r="DV18" s="3" t="s">
        <v>1643</v>
      </c>
      <c r="DW18" s="3" t="s">
        <v>1643</v>
      </c>
      <c r="DX18" s="3" t="s">
        <v>1643</v>
      </c>
      <c r="DY18" s="5" t="s">
        <v>1643</v>
      </c>
      <c r="DZ18" s="13" t="s">
        <v>1643</v>
      </c>
      <c r="EA18" s="3" t="s">
        <v>1643</v>
      </c>
      <c r="EB18" s="3" t="s">
        <v>1643</v>
      </c>
      <c r="EC18" s="3" t="s">
        <v>1643</v>
      </c>
      <c r="ED18" s="3" t="s">
        <v>1643</v>
      </c>
      <c r="EE18" s="3" t="s">
        <v>1643</v>
      </c>
      <c r="EF18" s="5" t="s">
        <v>1643</v>
      </c>
      <c r="EG18" s="13" t="s">
        <v>1643</v>
      </c>
      <c r="EH18" s="3" t="s">
        <v>1643</v>
      </c>
      <c r="EI18" s="3" t="s">
        <v>1643</v>
      </c>
      <c r="EJ18" s="3" t="s">
        <v>1643</v>
      </c>
      <c r="EK18" s="3" t="s">
        <v>1643</v>
      </c>
      <c r="EL18" s="3" t="s">
        <v>1643</v>
      </c>
      <c r="EM18" s="3" t="s">
        <v>1643</v>
      </c>
      <c r="EN18" s="3" t="s">
        <v>1643</v>
      </c>
      <c r="EO18" s="3" t="s">
        <v>1643</v>
      </c>
      <c r="EP18" s="3" t="s">
        <v>1643</v>
      </c>
      <c r="EQ18" s="3" t="s">
        <v>1643</v>
      </c>
      <c r="ER18" s="3" t="s">
        <v>1643</v>
      </c>
      <c r="ES18" s="3" t="s">
        <v>1643</v>
      </c>
      <c r="ET18" s="3" t="s">
        <v>1643</v>
      </c>
      <c r="EU18" s="3" t="s">
        <v>1643</v>
      </c>
      <c r="EV18" s="3" t="s">
        <v>1643</v>
      </c>
      <c r="EW18" s="3" t="s">
        <v>1643</v>
      </c>
      <c r="EX18" s="3" t="s">
        <v>1643</v>
      </c>
      <c r="EY18" s="3" t="s">
        <v>1643</v>
      </c>
      <c r="EZ18" s="3" t="s">
        <v>1643</v>
      </c>
      <c r="FA18" s="3" t="s">
        <v>1643</v>
      </c>
      <c r="FB18" s="3" t="s">
        <v>1643</v>
      </c>
      <c r="FC18" s="3" t="s">
        <v>1643</v>
      </c>
      <c r="FD18" s="3" t="s">
        <v>1643</v>
      </c>
      <c r="FE18" s="3" t="s">
        <v>1643</v>
      </c>
      <c r="FF18" s="3" t="s">
        <v>1643</v>
      </c>
      <c r="FG18" s="3" t="s">
        <v>1643</v>
      </c>
      <c r="FH18" s="3" t="s">
        <v>1643</v>
      </c>
      <c r="FI18" s="3" t="s">
        <v>1643</v>
      </c>
      <c r="FJ18" s="3" t="s">
        <v>1643</v>
      </c>
      <c r="FK18" s="3" t="s">
        <v>1643</v>
      </c>
      <c r="FL18" s="3" t="s">
        <v>1643</v>
      </c>
      <c r="FM18" s="3" t="s">
        <v>1643</v>
      </c>
      <c r="FN18" s="3" t="s">
        <v>1643</v>
      </c>
      <c r="FO18" s="3" t="s">
        <v>1643</v>
      </c>
      <c r="FP18" s="5" t="s">
        <v>1643</v>
      </c>
      <c r="FQ18" s="13"/>
      <c r="FR18" s="3"/>
      <c r="FS18" s="5"/>
      <c r="FT18" s="18" t="s">
        <v>1643</v>
      </c>
      <c r="FU18" s="13" t="s">
        <v>1643</v>
      </c>
      <c r="FV18" s="3" t="s">
        <v>1643</v>
      </c>
      <c r="FW18" s="3" t="s">
        <v>1643</v>
      </c>
      <c r="FX18" s="3" t="s">
        <v>1643</v>
      </c>
      <c r="FY18" s="3" t="s">
        <v>1643</v>
      </c>
      <c r="FZ18" s="3" t="s">
        <v>1643</v>
      </c>
      <c r="GA18" s="3" t="s">
        <v>1643</v>
      </c>
      <c r="GB18" s="3" t="s">
        <v>1643</v>
      </c>
      <c r="GC18" s="3" t="s">
        <v>1643</v>
      </c>
      <c r="GD18" s="5" t="s">
        <v>1643</v>
      </c>
      <c r="GE18" s="13" t="s">
        <v>1643</v>
      </c>
      <c r="GF18" s="3" t="s">
        <v>1643</v>
      </c>
      <c r="GG18" s="3" t="s">
        <v>1643</v>
      </c>
      <c r="GH18" s="3" t="s">
        <v>1643</v>
      </c>
      <c r="GI18" s="3" t="s">
        <v>1643</v>
      </c>
      <c r="GJ18" s="3" t="s">
        <v>1643</v>
      </c>
      <c r="GK18" s="3" t="s">
        <v>1643</v>
      </c>
      <c r="GL18" s="3" t="s">
        <v>1643</v>
      </c>
      <c r="GM18" s="5" t="s">
        <v>1643</v>
      </c>
      <c r="GN18" s="13" t="s">
        <v>1643</v>
      </c>
      <c r="GO18" s="5" t="s">
        <v>1643</v>
      </c>
      <c r="GP18" s="16" t="s">
        <v>1643</v>
      </c>
      <c r="GQ18" s="13" t="s">
        <v>1643</v>
      </c>
      <c r="GR18" s="3" t="s">
        <v>1643</v>
      </c>
      <c r="GS18" s="3" t="s">
        <v>1643</v>
      </c>
      <c r="GT18" s="3" t="s">
        <v>1643</v>
      </c>
      <c r="GU18" s="3" t="s">
        <v>1643</v>
      </c>
      <c r="GV18" s="5" t="s">
        <v>1643</v>
      </c>
      <c r="GW18" s="724" t="s">
        <v>1643</v>
      </c>
      <c r="GX18" s="725" t="s">
        <v>111</v>
      </c>
      <c r="GY18" s="724" t="s">
        <v>110</v>
      </c>
      <c r="GZ18" s="13" t="s">
        <v>1643</v>
      </c>
      <c r="HA18" s="3" t="s">
        <v>1643</v>
      </c>
      <c r="HB18" s="3" t="s">
        <v>1643</v>
      </c>
      <c r="HC18" s="5" t="s">
        <v>1643</v>
      </c>
      <c r="HD18" s="8" t="s">
        <v>1643</v>
      </c>
      <c r="HE18" s="3" t="s">
        <v>1643</v>
      </c>
      <c r="HF18" s="3" t="s">
        <v>1643</v>
      </c>
      <c r="HG18" s="3" t="s">
        <v>1643</v>
      </c>
      <c r="HH18" s="3" t="s">
        <v>1643</v>
      </c>
      <c r="HI18" s="3" t="s">
        <v>1643</v>
      </c>
      <c r="HJ18" s="3" t="s">
        <v>1643</v>
      </c>
      <c r="HK18" s="3" t="s">
        <v>1643</v>
      </c>
      <c r="HL18" s="20" t="s">
        <v>1643</v>
      </c>
      <c r="HM18" s="13" t="s">
        <v>1643</v>
      </c>
      <c r="HN18" s="3" t="s">
        <v>1643</v>
      </c>
      <c r="HO18" s="5" t="s">
        <v>1643</v>
      </c>
      <c r="HP18" s="8" t="s">
        <v>1643</v>
      </c>
      <c r="HQ18" s="3" t="s">
        <v>1643</v>
      </c>
      <c r="HR18" s="3" t="s">
        <v>1643</v>
      </c>
      <c r="HS18" s="3" t="s">
        <v>1643</v>
      </c>
      <c r="HT18" s="3" t="s">
        <v>1643</v>
      </c>
      <c r="HU18" s="3" t="s">
        <v>1643</v>
      </c>
      <c r="HV18" s="3" t="s">
        <v>1643</v>
      </c>
      <c r="HW18" s="3" t="s">
        <v>1643</v>
      </c>
      <c r="HX18" s="20" t="s">
        <v>1643</v>
      </c>
      <c r="HY18" s="13" t="s">
        <v>1643</v>
      </c>
      <c r="HZ18" s="3" t="s">
        <v>1643</v>
      </c>
      <c r="IA18" s="3" t="s">
        <v>1643</v>
      </c>
      <c r="IB18" s="5" t="s">
        <v>1643</v>
      </c>
      <c r="IC18" s="8" t="s">
        <v>1643</v>
      </c>
      <c r="ID18" s="3" t="s">
        <v>1643</v>
      </c>
      <c r="IE18" s="3" t="s">
        <v>1643</v>
      </c>
      <c r="IF18" s="3" t="s">
        <v>1643</v>
      </c>
      <c r="IG18" s="3" t="s">
        <v>1643</v>
      </c>
      <c r="IH18" s="3" t="s">
        <v>1643</v>
      </c>
      <c r="II18" s="3" t="s">
        <v>1643</v>
      </c>
      <c r="IJ18" s="3" t="s">
        <v>1643</v>
      </c>
      <c r="IK18" s="5" t="s">
        <v>1643</v>
      </c>
      <c r="IL18" s="3" t="s">
        <v>1643</v>
      </c>
      <c r="IM18" s="5" t="s">
        <v>1643</v>
      </c>
      <c r="IN18" s="13" t="s">
        <v>1643</v>
      </c>
      <c r="IO18" s="3" t="s">
        <v>1643</v>
      </c>
      <c r="IP18" s="3" t="s">
        <v>1643</v>
      </c>
      <c r="IQ18" s="3" t="s">
        <v>1643</v>
      </c>
      <c r="IR18" s="5" t="s">
        <v>1643</v>
      </c>
      <c r="IS18" s="18" t="s">
        <v>1643</v>
      </c>
    </row>
    <row r="19" spans="1:253" ht="101.5" x14ac:dyDescent="0.35">
      <c r="A19" s="1">
        <v>45619.919016203705</v>
      </c>
      <c r="B19" s="2">
        <v>45619.929976851854</v>
      </c>
      <c r="C19" s="4">
        <v>100</v>
      </c>
      <c r="D19" s="4">
        <v>947</v>
      </c>
      <c r="E19" s="3" t="s">
        <v>1677</v>
      </c>
      <c r="F19" s="2">
        <v>45626.930062928244</v>
      </c>
      <c r="G19" s="3" t="s">
        <v>1744</v>
      </c>
      <c r="H19" s="4">
        <v>1</v>
      </c>
      <c r="I19" s="3" t="s">
        <v>1642</v>
      </c>
      <c r="J19" s="3" t="s">
        <v>1642</v>
      </c>
      <c r="K19" s="3" t="s">
        <v>1642</v>
      </c>
      <c r="L19" s="3" t="s">
        <v>1642</v>
      </c>
      <c r="M19" s="3" t="s">
        <v>1642</v>
      </c>
      <c r="N19" s="3" t="s">
        <v>1642</v>
      </c>
      <c r="O19" s="3" t="s">
        <v>111</v>
      </c>
      <c r="P19" s="3" t="s">
        <v>110</v>
      </c>
      <c r="Q19" s="3" t="s">
        <v>7</v>
      </c>
      <c r="R19" s="20" t="s">
        <v>110</v>
      </c>
      <c r="S19" s="127">
        <v>27</v>
      </c>
      <c r="T19" s="124"/>
      <c r="U19" s="3"/>
      <c r="V19" s="3" t="s">
        <v>20</v>
      </c>
      <c r="W19" s="3" t="s">
        <v>110</v>
      </c>
      <c r="X19" s="3" t="s">
        <v>41</v>
      </c>
      <c r="Y19" s="3" t="s">
        <v>75</v>
      </c>
      <c r="Z19" s="3" t="s">
        <v>12</v>
      </c>
      <c r="AA19" s="4">
        <v>620</v>
      </c>
      <c r="AB19" s="3" t="s">
        <v>25</v>
      </c>
      <c r="AC19" s="3" t="s">
        <v>110</v>
      </c>
      <c r="AD19" s="13" t="s">
        <v>110</v>
      </c>
      <c r="AE19" s="3" t="s">
        <v>1643</v>
      </c>
      <c r="AF19" s="5" t="s">
        <v>110</v>
      </c>
      <c r="AG19" s="13" t="s">
        <v>127</v>
      </c>
      <c r="AH19" s="3" t="s">
        <v>129</v>
      </c>
      <c r="AI19" s="3" t="s">
        <v>127</v>
      </c>
      <c r="AJ19" s="3" t="s">
        <v>127</v>
      </c>
      <c r="AK19" s="3" t="s">
        <v>129</v>
      </c>
      <c r="AL19" s="3" t="s">
        <v>129</v>
      </c>
      <c r="AM19" s="3" t="s">
        <v>127</v>
      </c>
      <c r="AN19" s="3" t="s">
        <v>127</v>
      </c>
      <c r="AO19" s="3" t="s">
        <v>127</v>
      </c>
      <c r="AP19" s="3" t="s">
        <v>127</v>
      </c>
      <c r="AQ19" s="3" t="s">
        <v>132</v>
      </c>
      <c r="AR19" s="3" t="s">
        <v>131</v>
      </c>
      <c r="AS19" s="3" t="s">
        <v>131</v>
      </c>
      <c r="AT19" s="3" t="s">
        <v>127</v>
      </c>
      <c r="AU19" s="3" t="s">
        <v>127</v>
      </c>
      <c r="AV19" s="5" t="s">
        <v>1643</v>
      </c>
      <c r="AW19" s="13" t="s">
        <v>1643</v>
      </c>
      <c r="AX19" s="3" t="s">
        <v>198</v>
      </c>
      <c r="AY19" s="3" t="s">
        <v>1643</v>
      </c>
      <c r="AZ19" s="3" t="s">
        <v>1643</v>
      </c>
      <c r="BA19" s="3" t="s">
        <v>1643</v>
      </c>
      <c r="BB19" s="3" t="s">
        <v>207</v>
      </c>
      <c r="BC19" s="3" t="s">
        <v>1643</v>
      </c>
      <c r="BD19" s="5" t="s">
        <v>1643</v>
      </c>
      <c r="BE19" s="13" t="s">
        <v>1643</v>
      </c>
      <c r="BF19" s="3" t="s">
        <v>232</v>
      </c>
      <c r="BG19" s="3" t="s">
        <v>1643</v>
      </c>
      <c r="BH19" s="3" t="s">
        <v>1643</v>
      </c>
      <c r="BI19" s="3" t="s">
        <v>1643</v>
      </c>
      <c r="BJ19" s="3" t="s">
        <v>1643</v>
      </c>
      <c r="BK19" s="3" t="s">
        <v>1643</v>
      </c>
      <c r="BL19" s="5" t="s">
        <v>1643</v>
      </c>
      <c r="BM19" s="13" t="s">
        <v>127</v>
      </c>
      <c r="BN19" s="3" t="s">
        <v>127</v>
      </c>
      <c r="BO19" s="3" t="s">
        <v>127</v>
      </c>
      <c r="BP19" s="3" t="s">
        <v>132</v>
      </c>
      <c r="BQ19" s="3" t="s">
        <v>127</v>
      </c>
      <c r="BR19" s="3" t="s">
        <v>127</v>
      </c>
      <c r="BS19" s="3" t="s">
        <v>132</v>
      </c>
      <c r="BT19" s="3" t="s">
        <v>127</v>
      </c>
      <c r="BU19" s="3" t="s">
        <v>132</v>
      </c>
      <c r="BV19" s="3" t="s">
        <v>127</v>
      </c>
      <c r="BW19" s="3" t="s">
        <v>127</v>
      </c>
      <c r="BX19" s="3" t="s">
        <v>127</v>
      </c>
      <c r="BY19" s="3" t="s">
        <v>127</v>
      </c>
      <c r="BZ19" s="3" t="s">
        <v>127</v>
      </c>
      <c r="CA19" s="3" t="s">
        <v>127</v>
      </c>
      <c r="CB19" s="3" t="s">
        <v>127</v>
      </c>
      <c r="CC19" s="3" t="s">
        <v>131</v>
      </c>
      <c r="CD19" s="3" t="s">
        <v>127</v>
      </c>
      <c r="CE19" s="3" t="s">
        <v>127</v>
      </c>
      <c r="CF19" s="3" t="s">
        <v>131</v>
      </c>
      <c r="CG19" s="3" t="s">
        <v>132</v>
      </c>
      <c r="CH19" s="3" t="s">
        <v>132</v>
      </c>
      <c r="CI19" s="3" t="s">
        <v>132</v>
      </c>
      <c r="CJ19" s="3" t="s">
        <v>132</v>
      </c>
      <c r="CK19" s="3" t="s">
        <v>132</v>
      </c>
      <c r="CL19" s="3" t="s">
        <v>132</v>
      </c>
      <c r="CM19" s="3" t="s">
        <v>132</v>
      </c>
      <c r="CN19" s="3" t="s">
        <v>127</v>
      </c>
      <c r="CO19" s="3" t="s">
        <v>130</v>
      </c>
      <c r="CP19" s="3" t="s">
        <v>127</v>
      </c>
      <c r="CQ19" s="3" t="s">
        <v>131</v>
      </c>
      <c r="CR19" s="3" t="s">
        <v>127</v>
      </c>
      <c r="CS19" s="3" t="s">
        <v>127</v>
      </c>
      <c r="CT19" s="3" t="s">
        <v>127</v>
      </c>
      <c r="CU19" s="3" t="s">
        <v>131</v>
      </c>
      <c r="CV19" s="3" t="s">
        <v>131</v>
      </c>
      <c r="CW19" s="3" t="s">
        <v>127</v>
      </c>
      <c r="CX19" s="3" t="s">
        <v>131</v>
      </c>
      <c r="CY19" s="3" t="s">
        <v>131</v>
      </c>
      <c r="CZ19" s="3" t="s">
        <v>131</v>
      </c>
      <c r="DA19" s="3" t="s">
        <v>131</v>
      </c>
      <c r="DB19" s="3" t="s">
        <v>132</v>
      </c>
      <c r="DC19" s="3" t="s">
        <v>132</v>
      </c>
      <c r="DD19" s="3" t="s">
        <v>127</v>
      </c>
      <c r="DE19" s="3" t="s">
        <v>127</v>
      </c>
      <c r="DF19" s="3" t="s">
        <v>127</v>
      </c>
      <c r="DG19" s="3" t="s">
        <v>127</v>
      </c>
      <c r="DH19" s="3" t="s">
        <v>127</v>
      </c>
      <c r="DI19" s="3" t="s">
        <v>127</v>
      </c>
      <c r="DJ19" s="3" t="s">
        <v>127</v>
      </c>
      <c r="DK19" s="3" t="s">
        <v>129</v>
      </c>
      <c r="DL19" s="3" t="s">
        <v>132</v>
      </c>
      <c r="DM19" s="3" t="s">
        <v>132</v>
      </c>
      <c r="DN19" s="3" t="s">
        <v>132</v>
      </c>
      <c r="DO19" s="3" t="s">
        <v>131</v>
      </c>
      <c r="DP19" s="3" t="s">
        <v>129</v>
      </c>
      <c r="DQ19" s="3" t="s">
        <v>131</v>
      </c>
      <c r="DR19" s="3" t="s">
        <v>130</v>
      </c>
      <c r="DS19" s="3" t="s">
        <v>127</v>
      </c>
      <c r="DT19" s="3" t="s">
        <v>127</v>
      </c>
      <c r="DU19" s="3" t="s">
        <v>129</v>
      </c>
      <c r="DV19" s="3" t="s">
        <v>127</v>
      </c>
      <c r="DW19" s="3" t="s">
        <v>127</v>
      </c>
      <c r="DX19" s="3" t="s">
        <v>127</v>
      </c>
      <c r="DY19" s="5" t="s">
        <v>1643</v>
      </c>
      <c r="DZ19" s="13" t="s">
        <v>1643</v>
      </c>
      <c r="EA19" s="3" t="s">
        <v>354</v>
      </c>
      <c r="EB19" s="3" t="s">
        <v>355</v>
      </c>
      <c r="EC19" s="3" t="s">
        <v>1643</v>
      </c>
      <c r="ED19" s="3" t="s">
        <v>1643</v>
      </c>
      <c r="EE19" s="3" t="s">
        <v>111</v>
      </c>
      <c r="EF19" s="5" t="s">
        <v>1643</v>
      </c>
      <c r="EG19" s="13" t="s">
        <v>111</v>
      </c>
      <c r="EH19" s="3" t="s">
        <v>1643</v>
      </c>
      <c r="EI19" s="3" t="s">
        <v>1643</v>
      </c>
      <c r="EJ19" s="3" t="s">
        <v>111</v>
      </c>
      <c r="EK19" s="3" t="s">
        <v>1643</v>
      </c>
      <c r="EL19" s="3" t="s">
        <v>1643</v>
      </c>
      <c r="EM19" s="3" t="s">
        <v>111</v>
      </c>
      <c r="EN19" s="3" t="s">
        <v>1643</v>
      </c>
      <c r="EO19" s="3" t="s">
        <v>1643</v>
      </c>
      <c r="EP19" s="3" t="s">
        <v>111</v>
      </c>
      <c r="EQ19" s="3" t="s">
        <v>1643</v>
      </c>
      <c r="ER19" s="3" t="s">
        <v>1643</v>
      </c>
      <c r="ES19" s="3" t="s">
        <v>1643</v>
      </c>
      <c r="ET19" s="3" t="s">
        <v>111</v>
      </c>
      <c r="EU19" s="3" t="s">
        <v>1643</v>
      </c>
      <c r="EV19" s="3" t="s">
        <v>1643</v>
      </c>
      <c r="EW19" s="3" t="s">
        <v>110</v>
      </c>
      <c r="EX19" s="3" t="s">
        <v>111</v>
      </c>
      <c r="EY19" s="3" t="s">
        <v>1643</v>
      </c>
      <c r="EZ19" s="3" t="s">
        <v>111</v>
      </c>
      <c r="FA19" s="3" t="s">
        <v>1643</v>
      </c>
      <c r="FB19" s="3" t="s">
        <v>1643</v>
      </c>
      <c r="FC19" s="3" t="s">
        <v>110</v>
      </c>
      <c r="FD19" s="3" t="s">
        <v>111</v>
      </c>
      <c r="FE19" s="3" t="s">
        <v>1643</v>
      </c>
      <c r="FF19" s="3" t="s">
        <v>110</v>
      </c>
      <c r="FG19" s="3" t="s">
        <v>111</v>
      </c>
      <c r="FH19" s="3" t="s">
        <v>1643</v>
      </c>
      <c r="FI19" s="3" t="s">
        <v>111</v>
      </c>
      <c r="FJ19" s="3" t="s">
        <v>1643</v>
      </c>
      <c r="FK19" s="3" t="s">
        <v>1643</v>
      </c>
      <c r="FL19" s="3" t="s">
        <v>1643</v>
      </c>
      <c r="FM19" s="3" t="s">
        <v>111</v>
      </c>
      <c r="FN19" s="3" t="s">
        <v>1643</v>
      </c>
      <c r="FO19" s="3" t="s">
        <v>1643</v>
      </c>
      <c r="FP19" s="5" t="s">
        <v>1643</v>
      </c>
      <c r="FQ19" s="3" t="s">
        <v>450</v>
      </c>
      <c r="FR19" s="3" t="s">
        <v>461</v>
      </c>
      <c r="FS19" s="3" t="s">
        <v>462</v>
      </c>
      <c r="FT19" s="18" t="s">
        <v>111</v>
      </c>
      <c r="FU19" s="13" t="s">
        <v>1643</v>
      </c>
      <c r="FV19" s="3" t="s">
        <v>484</v>
      </c>
      <c r="FW19" s="3" t="s">
        <v>1643</v>
      </c>
      <c r="FX19" s="3" t="s">
        <v>1643</v>
      </c>
      <c r="FY19" s="3" t="s">
        <v>1643</v>
      </c>
      <c r="FZ19" s="3" t="s">
        <v>1643</v>
      </c>
      <c r="GA19" s="3" t="s">
        <v>496</v>
      </c>
      <c r="GB19" s="3" t="s">
        <v>1643</v>
      </c>
      <c r="GC19" s="3" t="s">
        <v>498</v>
      </c>
      <c r="GD19" s="5" t="s">
        <v>1643</v>
      </c>
      <c r="GE19" s="13" t="s">
        <v>111</v>
      </c>
      <c r="GF19" s="3" t="s">
        <v>111</v>
      </c>
      <c r="GG19" s="3" t="s">
        <v>111</v>
      </c>
      <c r="GH19" s="3" t="s">
        <v>111</v>
      </c>
      <c r="GI19" s="3" t="s">
        <v>1643</v>
      </c>
      <c r="GJ19" s="3" t="s">
        <v>1643</v>
      </c>
      <c r="GK19" s="3" t="s">
        <v>1643</v>
      </c>
      <c r="GL19" s="3" t="s">
        <v>1643</v>
      </c>
      <c r="GM19" s="5" t="s">
        <v>1643</v>
      </c>
      <c r="GN19" s="13" t="s">
        <v>111</v>
      </c>
      <c r="GO19" s="5" t="s">
        <v>1643</v>
      </c>
      <c r="GP19" s="16" t="s">
        <v>518</v>
      </c>
      <c r="GQ19" s="13" t="s">
        <v>111</v>
      </c>
      <c r="GR19" s="3" t="s">
        <v>110</v>
      </c>
      <c r="GS19" s="3" t="s">
        <v>111</v>
      </c>
      <c r="GT19" s="3" t="s">
        <v>111</v>
      </c>
      <c r="GU19" s="3" t="s">
        <v>111</v>
      </c>
      <c r="GV19" s="5" t="s">
        <v>111</v>
      </c>
      <c r="GW19" s="724" t="s">
        <v>111</v>
      </c>
      <c r="GX19" s="725" t="s">
        <v>111</v>
      </c>
      <c r="GY19" s="724" t="s">
        <v>110</v>
      </c>
      <c r="GZ19" s="13" t="s">
        <v>1643</v>
      </c>
      <c r="HA19" s="3" t="s">
        <v>1643</v>
      </c>
      <c r="HB19" s="3" t="s">
        <v>1643</v>
      </c>
      <c r="HC19" s="5" t="s">
        <v>1643</v>
      </c>
      <c r="HD19" s="8" t="s">
        <v>1643</v>
      </c>
      <c r="HE19" s="3" t="s">
        <v>1643</v>
      </c>
      <c r="HF19" s="3" t="s">
        <v>1643</v>
      </c>
      <c r="HG19" s="3" t="s">
        <v>1643</v>
      </c>
      <c r="HH19" s="3" t="s">
        <v>1643</v>
      </c>
      <c r="HI19" s="3" t="s">
        <v>1643</v>
      </c>
      <c r="HJ19" s="3" t="s">
        <v>1643</v>
      </c>
      <c r="HK19" s="3" t="s">
        <v>1643</v>
      </c>
      <c r="HL19" s="20" t="s">
        <v>1643</v>
      </c>
      <c r="HM19" s="13" t="s">
        <v>1643</v>
      </c>
      <c r="HN19" s="3" t="s">
        <v>1643</v>
      </c>
      <c r="HO19" s="5" t="s">
        <v>1643</v>
      </c>
      <c r="HP19" s="8" t="s">
        <v>1643</v>
      </c>
      <c r="HQ19" s="3" t="s">
        <v>1643</v>
      </c>
      <c r="HR19" s="3" t="s">
        <v>1643</v>
      </c>
      <c r="HS19" s="3" t="s">
        <v>1643</v>
      </c>
      <c r="HT19" s="3" t="s">
        <v>1643</v>
      </c>
      <c r="HU19" s="3" t="s">
        <v>1643</v>
      </c>
      <c r="HV19" s="3" t="s">
        <v>1643</v>
      </c>
      <c r="HW19" s="3" t="s">
        <v>1643</v>
      </c>
      <c r="HX19" s="20" t="s">
        <v>1643</v>
      </c>
      <c r="HY19" s="13" t="s">
        <v>546</v>
      </c>
      <c r="HZ19" s="3" t="s">
        <v>1643</v>
      </c>
      <c r="IA19" s="3" t="s">
        <v>1643</v>
      </c>
      <c r="IB19" s="5" t="s">
        <v>1643</v>
      </c>
      <c r="IC19" s="8" t="s">
        <v>1643</v>
      </c>
      <c r="ID19" s="3" t="s">
        <v>557</v>
      </c>
      <c r="IE19" s="3" t="s">
        <v>1643</v>
      </c>
      <c r="IF19" s="3" t="s">
        <v>144</v>
      </c>
      <c r="IG19" s="3" t="s">
        <v>156</v>
      </c>
      <c r="IH19" s="3" t="s">
        <v>558</v>
      </c>
      <c r="II19" s="3" t="s">
        <v>1643</v>
      </c>
      <c r="IJ19" s="3" t="s">
        <v>1643</v>
      </c>
      <c r="IK19" s="5" t="s">
        <v>1643</v>
      </c>
      <c r="IL19" s="3" t="s">
        <v>584</v>
      </c>
      <c r="IM19" s="5" t="s">
        <v>1643</v>
      </c>
      <c r="IN19" s="13" t="s">
        <v>111</v>
      </c>
      <c r="IO19" s="3" t="s">
        <v>1643</v>
      </c>
      <c r="IP19" s="3" t="s">
        <v>111</v>
      </c>
      <c r="IQ19" s="3" t="s">
        <v>1643</v>
      </c>
      <c r="IR19" s="5" t="s">
        <v>1643</v>
      </c>
      <c r="IS19" s="18" t="s">
        <v>1643</v>
      </c>
    </row>
    <row r="20" spans="1:253" ht="203" x14ac:dyDescent="0.35">
      <c r="A20" s="1">
        <v>45620.294409722221</v>
      </c>
      <c r="B20" s="2">
        <v>45620.3127662037</v>
      </c>
      <c r="C20" s="4">
        <v>100</v>
      </c>
      <c r="D20" s="4">
        <v>1585</v>
      </c>
      <c r="E20" s="3" t="s">
        <v>1677</v>
      </c>
      <c r="F20" s="2">
        <v>45627.312842430554</v>
      </c>
      <c r="G20" s="3" t="s">
        <v>1745</v>
      </c>
      <c r="H20" s="4">
        <v>1</v>
      </c>
      <c r="I20" s="3" t="s">
        <v>1642</v>
      </c>
      <c r="J20" s="3" t="s">
        <v>1642</v>
      </c>
      <c r="K20" s="3" t="s">
        <v>1642</v>
      </c>
      <c r="L20" s="3" t="s">
        <v>1642</v>
      </c>
      <c r="M20" s="3" t="s">
        <v>1642</v>
      </c>
      <c r="N20" s="3" t="s">
        <v>1642</v>
      </c>
      <c r="O20" s="3" t="s">
        <v>110</v>
      </c>
      <c r="P20" s="3" t="s">
        <v>1643</v>
      </c>
      <c r="Q20" s="3" t="s">
        <v>1643</v>
      </c>
      <c r="R20" s="20" t="s">
        <v>110</v>
      </c>
      <c r="S20" s="127">
        <v>26</v>
      </c>
      <c r="T20" s="124"/>
      <c r="U20" s="3"/>
      <c r="V20" s="3" t="s">
        <v>24</v>
      </c>
      <c r="W20" s="3" t="s">
        <v>111</v>
      </c>
      <c r="X20" s="3" t="s">
        <v>41</v>
      </c>
      <c r="Y20" s="3" t="s">
        <v>106</v>
      </c>
      <c r="Z20" s="3" t="s">
        <v>12</v>
      </c>
      <c r="AA20" s="4">
        <v>139</v>
      </c>
      <c r="AB20" s="3" t="s">
        <v>25</v>
      </c>
      <c r="AC20" s="3" t="s">
        <v>110</v>
      </c>
      <c r="AD20" s="13" t="s">
        <v>110</v>
      </c>
      <c r="AE20" s="3" t="s">
        <v>1643</v>
      </c>
      <c r="AF20" s="5" t="s">
        <v>110</v>
      </c>
      <c r="AG20" s="13" t="s">
        <v>130</v>
      </c>
      <c r="AH20" s="3" t="s">
        <v>132</v>
      </c>
      <c r="AI20" s="3" t="s">
        <v>132</v>
      </c>
      <c r="AJ20" s="3" t="s">
        <v>131</v>
      </c>
      <c r="AK20" s="3" t="s">
        <v>132</v>
      </c>
      <c r="AL20" s="3" t="s">
        <v>132</v>
      </c>
      <c r="AM20" s="3" t="s">
        <v>127</v>
      </c>
      <c r="AN20" s="3" t="s">
        <v>129</v>
      </c>
      <c r="AO20" s="3" t="s">
        <v>127</v>
      </c>
      <c r="AP20" s="3" t="s">
        <v>128</v>
      </c>
      <c r="AQ20" s="3" t="s">
        <v>132</v>
      </c>
      <c r="AR20" s="3" t="s">
        <v>131</v>
      </c>
      <c r="AS20" s="3" t="s">
        <v>131</v>
      </c>
      <c r="AT20" s="3" t="s">
        <v>128</v>
      </c>
      <c r="AU20" s="3" t="s">
        <v>131</v>
      </c>
      <c r="AV20" s="5" t="s">
        <v>1643</v>
      </c>
      <c r="AW20" s="13" t="s">
        <v>196</v>
      </c>
      <c r="AX20" s="3" t="s">
        <v>198</v>
      </c>
      <c r="AY20" s="3" t="s">
        <v>200</v>
      </c>
      <c r="AZ20" s="3" t="s">
        <v>201</v>
      </c>
      <c r="BA20" s="3" t="s">
        <v>1643</v>
      </c>
      <c r="BB20" s="3" t="s">
        <v>207</v>
      </c>
      <c r="BC20" s="3" t="s">
        <v>210</v>
      </c>
      <c r="BD20" s="5" t="s">
        <v>1643</v>
      </c>
      <c r="BE20" s="13" t="s">
        <v>231</v>
      </c>
      <c r="BF20" s="3" t="s">
        <v>232</v>
      </c>
      <c r="BG20" s="3" t="s">
        <v>233</v>
      </c>
      <c r="BH20" s="3" t="s">
        <v>234</v>
      </c>
      <c r="BI20" s="3" t="s">
        <v>235</v>
      </c>
      <c r="BJ20" s="3" t="s">
        <v>1643</v>
      </c>
      <c r="BK20" s="3" t="s">
        <v>1643</v>
      </c>
      <c r="BL20" s="5" t="s">
        <v>1643</v>
      </c>
      <c r="BM20" s="13" t="s">
        <v>127</v>
      </c>
      <c r="BN20" s="3" t="s">
        <v>127</v>
      </c>
      <c r="BO20" s="3" t="s">
        <v>127</v>
      </c>
      <c r="BP20" s="3" t="s">
        <v>127</v>
      </c>
      <c r="BQ20" s="3" t="s">
        <v>127</v>
      </c>
      <c r="BR20" s="3" t="s">
        <v>127</v>
      </c>
      <c r="BS20" s="3" t="s">
        <v>127</v>
      </c>
      <c r="BT20" s="3" t="s">
        <v>127</v>
      </c>
      <c r="BU20" s="3" t="s">
        <v>127</v>
      </c>
      <c r="BV20" s="3" t="s">
        <v>132</v>
      </c>
      <c r="BW20" s="3" t="s">
        <v>132</v>
      </c>
      <c r="BX20" s="3" t="s">
        <v>127</v>
      </c>
      <c r="BY20" s="3" t="s">
        <v>127</v>
      </c>
      <c r="BZ20" s="3" t="s">
        <v>127</v>
      </c>
      <c r="CA20" s="3" t="s">
        <v>127</v>
      </c>
      <c r="CB20" s="3" t="s">
        <v>131</v>
      </c>
      <c r="CC20" s="3" t="s">
        <v>127</v>
      </c>
      <c r="CD20" s="3" t="s">
        <v>131</v>
      </c>
      <c r="CE20" s="3" t="s">
        <v>129</v>
      </c>
      <c r="CF20" s="3" t="s">
        <v>131</v>
      </c>
      <c r="CG20" s="3" t="s">
        <v>131</v>
      </c>
      <c r="CH20" s="3" t="s">
        <v>132</v>
      </c>
      <c r="CI20" s="3" t="s">
        <v>129</v>
      </c>
      <c r="CJ20" s="3" t="s">
        <v>129</v>
      </c>
      <c r="CK20" s="3" t="s">
        <v>132</v>
      </c>
      <c r="CL20" s="3" t="s">
        <v>132</v>
      </c>
      <c r="CM20" s="3" t="s">
        <v>132</v>
      </c>
      <c r="CN20" s="3" t="s">
        <v>132</v>
      </c>
      <c r="CO20" s="3" t="s">
        <v>131</v>
      </c>
      <c r="CP20" s="3" t="s">
        <v>132</v>
      </c>
      <c r="CQ20" s="3" t="s">
        <v>132</v>
      </c>
      <c r="CR20" s="3" t="s">
        <v>131</v>
      </c>
      <c r="CS20" s="3" t="s">
        <v>131</v>
      </c>
      <c r="CT20" s="3" t="s">
        <v>132</v>
      </c>
      <c r="CU20" s="3" t="s">
        <v>132</v>
      </c>
      <c r="CV20" s="3" t="s">
        <v>131</v>
      </c>
      <c r="CW20" s="3" t="s">
        <v>132</v>
      </c>
      <c r="CX20" s="3" t="s">
        <v>132</v>
      </c>
      <c r="CY20" s="3" t="s">
        <v>132</v>
      </c>
      <c r="CZ20" s="3" t="s">
        <v>132</v>
      </c>
      <c r="DA20" s="3" t="s">
        <v>132</v>
      </c>
      <c r="DB20" s="3" t="s">
        <v>132</v>
      </c>
      <c r="DC20" s="3" t="s">
        <v>132</v>
      </c>
      <c r="DD20" s="3" t="s">
        <v>132</v>
      </c>
      <c r="DE20" s="3" t="s">
        <v>129</v>
      </c>
      <c r="DF20" s="3" t="s">
        <v>129</v>
      </c>
      <c r="DG20" s="3" t="s">
        <v>132</v>
      </c>
      <c r="DH20" s="3" t="s">
        <v>127</v>
      </c>
      <c r="DI20" s="3" t="s">
        <v>127</v>
      </c>
      <c r="DJ20" s="3" t="s">
        <v>127</v>
      </c>
      <c r="DK20" s="3" t="s">
        <v>127</v>
      </c>
      <c r="DL20" s="3" t="s">
        <v>127</v>
      </c>
      <c r="DM20" s="3" t="s">
        <v>131</v>
      </c>
      <c r="DN20" s="3" t="s">
        <v>127</v>
      </c>
      <c r="DO20" s="3" t="s">
        <v>131</v>
      </c>
      <c r="DP20" s="3" t="s">
        <v>131</v>
      </c>
      <c r="DQ20" s="3" t="s">
        <v>127</v>
      </c>
      <c r="DR20" s="3" t="s">
        <v>127</v>
      </c>
      <c r="DS20" s="3" t="s">
        <v>127</v>
      </c>
      <c r="DT20" s="3" t="s">
        <v>127</v>
      </c>
      <c r="DU20" s="3" t="s">
        <v>127</v>
      </c>
      <c r="DV20" s="3" t="s">
        <v>127</v>
      </c>
      <c r="DW20" s="3" t="s">
        <v>127</v>
      </c>
      <c r="DX20" s="3" t="s">
        <v>127</v>
      </c>
      <c r="DY20" s="5" t="s">
        <v>342</v>
      </c>
      <c r="DZ20" s="13" t="s">
        <v>353</v>
      </c>
      <c r="EA20" s="3" t="s">
        <v>354</v>
      </c>
      <c r="EB20" s="3" t="s">
        <v>355</v>
      </c>
      <c r="EC20" s="3" t="s">
        <v>1643</v>
      </c>
      <c r="ED20" s="3" t="s">
        <v>1643</v>
      </c>
      <c r="EE20" s="3" t="s">
        <v>111</v>
      </c>
      <c r="EF20" s="5" t="s">
        <v>1643</v>
      </c>
      <c r="EG20" s="13" t="s">
        <v>111</v>
      </c>
      <c r="EH20" s="3" t="s">
        <v>1643</v>
      </c>
      <c r="EI20" s="3" t="s">
        <v>1643</v>
      </c>
      <c r="EJ20" s="3" t="s">
        <v>111</v>
      </c>
      <c r="EK20" s="3" t="s">
        <v>1643</v>
      </c>
      <c r="EL20" s="3" t="s">
        <v>1643</v>
      </c>
      <c r="EM20" s="3" t="s">
        <v>110</v>
      </c>
      <c r="EN20" s="3" t="s">
        <v>111</v>
      </c>
      <c r="EO20" s="3" t="s">
        <v>1643</v>
      </c>
      <c r="EP20" s="3" t="s">
        <v>110</v>
      </c>
      <c r="EQ20" s="3" t="s">
        <v>408</v>
      </c>
      <c r="ER20" s="3" t="s">
        <v>111</v>
      </c>
      <c r="ES20" s="3" t="s">
        <v>1643</v>
      </c>
      <c r="ET20" s="3" t="s">
        <v>111</v>
      </c>
      <c r="EU20" s="3" t="s">
        <v>1643</v>
      </c>
      <c r="EV20" s="3" t="s">
        <v>1643</v>
      </c>
      <c r="EW20" s="3" t="s">
        <v>110</v>
      </c>
      <c r="EX20" s="3" t="s">
        <v>111</v>
      </c>
      <c r="EY20" s="3" t="s">
        <v>1643</v>
      </c>
      <c r="EZ20" s="3" t="s">
        <v>110</v>
      </c>
      <c r="FA20" s="3" t="s">
        <v>111</v>
      </c>
      <c r="FB20" s="3" t="s">
        <v>1643</v>
      </c>
      <c r="FC20" s="3" t="s">
        <v>110</v>
      </c>
      <c r="FD20" s="3" t="s">
        <v>111</v>
      </c>
      <c r="FE20" s="3" t="s">
        <v>1643</v>
      </c>
      <c r="FF20" s="3" t="s">
        <v>110</v>
      </c>
      <c r="FG20" s="3" t="s">
        <v>111</v>
      </c>
      <c r="FH20" s="3" t="s">
        <v>1643</v>
      </c>
      <c r="FI20" s="3" t="s">
        <v>245</v>
      </c>
      <c r="FJ20" s="3" t="s">
        <v>1643</v>
      </c>
      <c r="FK20" s="3" t="s">
        <v>1643</v>
      </c>
      <c r="FL20" s="3" t="s">
        <v>1643</v>
      </c>
      <c r="FM20" s="3" t="s">
        <v>111</v>
      </c>
      <c r="FN20" s="3" t="s">
        <v>1643</v>
      </c>
      <c r="FO20" s="3" t="s">
        <v>1643</v>
      </c>
      <c r="FP20" s="5" t="s">
        <v>1643</v>
      </c>
      <c r="FQ20" s="3" t="s">
        <v>1746</v>
      </c>
      <c r="FR20" s="3" t="s">
        <v>452</v>
      </c>
      <c r="FS20" s="3" t="s">
        <v>461</v>
      </c>
      <c r="FT20" s="18" t="s">
        <v>110</v>
      </c>
      <c r="FU20" s="13" t="s">
        <v>1643</v>
      </c>
      <c r="FV20" s="3" t="s">
        <v>484</v>
      </c>
      <c r="FW20" s="3" t="s">
        <v>1643</v>
      </c>
      <c r="FX20" s="3" t="s">
        <v>1643</v>
      </c>
      <c r="FY20" s="3" t="s">
        <v>1643</v>
      </c>
      <c r="FZ20" s="3" t="s">
        <v>495</v>
      </c>
      <c r="GA20" s="3" t="s">
        <v>496</v>
      </c>
      <c r="GB20" s="3" t="s">
        <v>497</v>
      </c>
      <c r="GC20" s="3" t="s">
        <v>498</v>
      </c>
      <c r="GD20" s="5" t="s">
        <v>1643</v>
      </c>
      <c r="GE20" s="13" t="s">
        <v>110</v>
      </c>
      <c r="GF20" s="3" t="s">
        <v>110</v>
      </c>
      <c r="GG20" s="3" t="s">
        <v>110</v>
      </c>
      <c r="GH20" s="3" t="s">
        <v>110</v>
      </c>
      <c r="GI20" s="3" t="s">
        <v>111</v>
      </c>
      <c r="GJ20" s="3" t="s">
        <v>1643</v>
      </c>
      <c r="GK20" s="3" t="s">
        <v>1643</v>
      </c>
      <c r="GL20" s="3" t="s">
        <v>1643</v>
      </c>
      <c r="GM20" s="5" t="s">
        <v>1643</v>
      </c>
      <c r="GN20" s="13" t="s">
        <v>111</v>
      </c>
      <c r="GO20" s="5" t="s">
        <v>1643</v>
      </c>
      <c r="GP20" s="16" t="s">
        <v>524</v>
      </c>
      <c r="GQ20" s="13" t="s">
        <v>110</v>
      </c>
      <c r="GR20" s="3" t="s">
        <v>110</v>
      </c>
      <c r="GS20" s="3" t="s">
        <v>110</v>
      </c>
      <c r="GT20" s="3" t="s">
        <v>111</v>
      </c>
      <c r="GU20" s="3" t="s">
        <v>110</v>
      </c>
      <c r="GV20" s="5" t="s">
        <v>110</v>
      </c>
      <c r="GW20" s="716" t="s">
        <v>111</v>
      </c>
      <c r="GX20" s="717" t="s">
        <v>110</v>
      </c>
      <c r="GY20" s="716" t="s">
        <v>111</v>
      </c>
      <c r="GZ20" s="13" t="s">
        <v>1643</v>
      </c>
      <c r="HA20" s="3" t="s">
        <v>1643</v>
      </c>
      <c r="HB20" s="3" t="s">
        <v>1643</v>
      </c>
      <c r="HC20" s="5" t="s">
        <v>1643</v>
      </c>
      <c r="HD20" s="8" t="s">
        <v>1643</v>
      </c>
      <c r="HE20" s="3" t="s">
        <v>1643</v>
      </c>
      <c r="HF20" s="3" t="s">
        <v>1643</v>
      </c>
      <c r="HG20" s="3" t="s">
        <v>1643</v>
      </c>
      <c r="HH20" s="3" t="s">
        <v>1643</v>
      </c>
      <c r="HI20" s="3" t="s">
        <v>1643</v>
      </c>
      <c r="HJ20" s="3" t="s">
        <v>1643</v>
      </c>
      <c r="HK20" s="3" t="s">
        <v>1643</v>
      </c>
      <c r="HL20" s="20" t="s">
        <v>1643</v>
      </c>
      <c r="HM20" s="13" t="s">
        <v>546</v>
      </c>
      <c r="HN20" s="3" t="s">
        <v>1643</v>
      </c>
      <c r="HO20" s="5" t="s">
        <v>1643</v>
      </c>
      <c r="HP20" s="8" t="s">
        <v>1643</v>
      </c>
      <c r="HQ20" s="3" t="s">
        <v>557</v>
      </c>
      <c r="HR20" s="3" t="s">
        <v>140</v>
      </c>
      <c r="HS20" s="3" t="s">
        <v>144</v>
      </c>
      <c r="HT20" s="3" t="s">
        <v>156</v>
      </c>
      <c r="HU20" s="3" t="s">
        <v>558</v>
      </c>
      <c r="HV20" s="3" t="s">
        <v>1643</v>
      </c>
      <c r="HW20" s="3" t="s">
        <v>1643</v>
      </c>
      <c r="HX20" s="20" t="s">
        <v>1643</v>
      </c>
      <c r="HY20" s="13" t="s">
        <v>1643</v>
      </c>
      <c r="HZ20" s="3" t="s">
        <v>1643</v>
      </c>
      <c r="IA20" s="3" t="s">
        <v>1643</v>
      </c>
      <c r="IB20" s="5" t="s">
        <v>1643</v>
      </c>
      <c r="IC20" s="8" t="s">
        <v>1643</v>
      </c>
      <c r="ID20" s="3" t="s">
        <v>1643</v>
      </c>
      <c r="IE20" s="3" t="s">
        <v>1643</v>
      </c>
      <c r="IF20" s="3" t="s">
        <v>1643</v>
      </c>
      <c r="IG20" s="3" t="s">
        <v>1643</v>
      </c>
      <c r="IH20" s="3" t="s">
        <v>1643</v>
      </c>
      <c r="II20" s="3" t="s">
        <v>1643</v>
      </c>
      <c r="IJ20" s="3" t="s">
        <v>1643</v>
      </c>
      <c r="IK20" s="5" t="s">
        <v>1643</v>
      </c>
      <c r="IL20" s="3" t="s">
        <v>1643</v>
      </c>
      <c r="IM20" s="5" t="s">
        <v>1643</v>
      </c>
      <c r="IN20" s="13" t="s">
        <v>1643</v>
      </c>
      <c r="IO20" s="3" t="s">
        <v>1643</v>
      </c>
      <c r="IP20" s="3" t="s">
        <v>1643</v>
      </c>
      <c r="IQ20" s="3" t="s">
        <v>1643</v>
      </c>
      <c r="IR20" s="5" t="s">
        <v>1643</v>
      </c>
      <c r="IS20" s="18" t="s">
        <v>111</v>
      </c>
    </row>
    <row r="21" spans="1:253" ht="101.5" x14ac:dyDescent="0.35">
      <c r="A21" s="1">
        <v>45639.389652777776</v>
      </c>
      <c r="B21" s="2">
        <v>45639.398599537039</v>
      </c>
      <c r="C21" s="4">
        <v>100</v>
      </c>
      <c r="D21" s="4">
        <v>772</v>
      </c>
      <c r="E21" s="3" t="s">
        <v>1640</v>
      </c>
      <c r="F21" s="2">
        <v>45639.398613888887</v>
      </c>
      <c r="G21" s="3" t="s">
        <v>1757</v>
      </c>
      <c r="H21" s="4">
        <v>1</v>
      </c>
      <c r="I21" s="3" t="s">
        <v>1642</v>
      </c>
      <c r="J21" s="3" t="s">
        <v>1642</v>
      </c>
      <c r="K21" s="3" t="s">
        <v>1642</v>
      </c>
      <c r="L21" s="3" t="s">
        <v>1642</v>
      </c>
      <c r="M21" s="3" t="s">
        <v>1642</v>
      </c>
      <c r="N21" s="3" t="s">
        <v>1642</v>
      </c>
      <c r="O21" s="3" t="s">
        <v>110</v>
      </c>
      <c r="P21" s="3" t="s">
        <v>1643</v>
      </c>
      <c r="Q21" s="3" t="s">
        <v>1643</v>
      </c>
      <c r="R21" s="20" t="s">
        <v>110</v>
      </c>
      <c r="S21" s="127">
        <v>23</v>
      </c>
      <c r="T21" s="124"/>
      <c r="U21" s="3"/>
      <c r="V21" s="3" t="s">
        <v>28</v>
      </c>
      <c r="W21" s="3" t="s">
        <v>111</v>
      </c>
      <c r="X21" s="3" t="s">
        <v>37</v>
      </c>
      <c r="Y21" s="3" t="s">
        <v>77</v>
      </c>
      <c r="Z21" s="3" t="s">
        <v>12</v>
      </c>
      <c r="AA21" s="4">
        <v>357</v>
      </c>
      <c r="AB21" s="3" t="s">
        <v>25</v>
      </c>
      <c r="AC21" s="3" t="s">
        <v>110</v>
      </c>
      <c r="AD21" s="13" t="s">
        <v>110</v>
      </c>
      <c r="AE21" s="3" t="s">
        <v>1643</v>
      </c>
      <c r="AF21" s="5" t="s">
        <v>110</v>
      </c>
      <c r="AG21" s="13" t="s">
        <v>132</v>
      </c>
      <c r="AH21" s="3" t="s">
        <v>131</v>
      </c>
      <c r="AI21" s="3" t="s">
        <v>127</v>
      </c>
      <c r="AJ21" s="3" t="s">
        <v>132</v>
      </c>
      <c r="AK21" s="3" t="s">
        <v>131</v>
      </c>
      <c r="AL21" s="3" t="s">
        <v>129</v>
      </c>
      <c r="AM21" s="3" t="s">
        <v>127</v>
      </c>
      <c r="AN21" s="3" t="s">
        <v>127</v>
      </c>
      <c r="AO21" s="3" t="s">
        <v>129</v>
      </c>
      <c r="AP21" s="3" t="s">
        <v>127</v>
      </c>
      <c r="AQ21" s="3" t="s">
        <v>127</v>
      </c>
      <c r="AR21" s="3" t="s">
        <v>127</v>
      </c>
      <c r="AS21" s="3" t="s">
        <v>127</v>
      </c>
      <c r="AT21" s="3" t="s">
        <v>129</v>
      </c>
      <c r="AU21" s="3" t="s">
        <v>131</v>
      </c>
      <c r="AV21" s="5" t="s">
        <v>1643</v>
      </c>
      <c r="AW21" s="13" t="s">
        <v>196</v>
      </c>
      <c r="AX21" s="3" t="s">
        <v>1643</v>
      </c>
      <c r="AY21" s="3" t="s">
        <v>1643</v>
      </c>
      <c r="AZ21" s="3" t="s">
        <v>1643</v>
      </c>
      <c r="BA21" s="3" t="s">
        <v>1643</v>
      </c>
      <c r="BB21" s="3" t="s">
        <v>1643</v>
      </c>
      <c r="BC21" s="3" t="s">
        <v>1643</v>
      </c>
      <c r="BD21" s="5" t="s">
        <v>1643</v>
      </c>
      <c r="BE21" s="13" t="s">
        <v>231</v>
      </c>
      <c r="BF21" s="3" t="s">
        <v>232</v>
      </c>
      <c r="BG21" s="3" t="s">
        <v>233</v>
      </c>
      <c r="BH21" s="3" t="s">
        <v>234</v>
      </c>
      <c r="BI21" s="3" t="s">
        <v>1643</v>
      </c>
      <c r="BJ21" s="3" t="s">
        <v>1643</v>
      </c>
      <c r="BK21" s="3" t="s">
        <v>1758</v>
      </c>
      <c r="BL21" s="5" t="s">
        <v>1759</v>
      </c>
      <c r="BM21" s="13" t="s">
        <v>131</v>
      </c>
      <c r="BN21" s="3" t="s">
        <v>127</v>
      </c>
      <c r="BO21" s="3" t="s">
        <v>127</v>
      </c>
      <c r="BP21" s="3" t="s">
        <v>127</v>
      </c>
      <c r="BQ21" s="3" t="s">
        <v>127</v>
      </c>
      <c r="BR21" s="3" t="s">
        <v>127</v>
      </c>
      <c r="BS21" s="3" t="s">
        <v>127</v>
      </c>
      <c r="BT21" s="3" t="s">
        <v>127</v>
      </c>
      <c r="BU21" s="3" t="s">
        <v>127</v>
      </c>
      <c r="BV21" s="3" t="s">
        <v>127</v>
      </c>
      <c r="BW21" s="3" t="s">
        <v>127</v>
      </c>
      <c r="BX21" s="3" t="s">
        <v>127</v>
      </c>
      <c r="BY21" s="3" t="s">
        <v>127</v>
      </c>
      <c r="BZ21" s="3" t="s">
        <v>127</v>
      </c>
      <c r="CA21" s="3" t="s">
        <v>127</v>
      </c>
      <c r="CB21" s="3" t="s">
        <v>132</v>
      </c>
      <c r="CC21" s="3" t="s">
        <v>132</v>
      </c>
      <c r="CD21" s="3" t="s">
        <v>127</v>
      </c>
      <c r="CE21" s="3" t="s">
        <v>127</v>
      </c>
      <c r="CF21" s="3" t="s">
        <v>127</v>
      </c>
      <c r="CG21" s="3" t="s">
        <v>131</v>
      </c>
      <c r="CH21" s="3" t="s">
        <v>130</v>
      </c>
      <c r="CI21" s="3" t="s">
        <v>130</v>
      </c>
      <c r="CJ21" s="3" t="s">
        <v>130</v>
      </c>
      <c r="CK21" s="3" t="s">
        <v>132</v>
      </c>
      <c r="CL21" s="3" t="s">
        <v>132</v>
      </c>
      <c r="CM21" s="3" t="s">
        <v>132</v>
      </c>
      <c r="CN21" s="3" t="s">
        <v>128</v>
      </c>
      <c r="CO21" s="3" t="s">
        <v>128</v>
      </c>
      <c r="CP21" s="3" t="s">
        <v>128</v>
      </c>
      <c r="CQ21" s="3" t="s">
        <v>128</v>
      </c>
      <c r="CR21" s="3" t="s">
        <v>127</v>
      </c>
      <c r="CS21" s="3" t="s">
        <v>127</v>
      </c>
      <c r="CT21" s="3" t="s">
        <v>132</v>
      </c>
      <c r="CU21" s="3" t="s">
        <v>131</v>
      </c>
      <c r="CV21" s="3" t="s">
        <v>132</v>
      </c>
      <c r="CW21" s="3" t="s">
        <v>127</v>
      </c>
      <c r="CX21" s="3" t="s">
        <v>130</v>
      </c>
      <c r="CY21" s="3" t="s">
        <v>131</v>
      </c>
      <c r="CZ21" s="3" t="s">
        <v>131</v>
      </c>
      <c r="DA21" s="3" t="s">
        <v>131</v>
      </c>
      <c r="DB21" s="3" t="s">
        <v>132</v>
      </c>
      <c r="DC21" s="3" t="s">
        <v>132</v>
      </c>
      <c r="DD21" s="3" t="s">
        <v>132</v>
      </c>
      <c r="DE21" s="3" t="s">
        <v>132</v>
      </c>
      <c r="DF21" s="3" t="s">
        <v>130</v>
      </c>
      <c r="DG21" s="3" t="s">
        <v>130</v>
      </c>
      <c r="DH21" s="3" t="s">
        <v>129</v>
      </c>
      <c r="DI21" s="3" t="s">
        <v>129</v>
      </c>
      <c r="DJ21" s="3" t="s">
        <v>127</v>
      </c>
      <c r="DK21" s="3" t="s">
        <v>127</v>
      </c>
      <c r="DL21" s="3" t="s">
        <v>127</v>
      </c>
      <c r="DM21" s="3" t="s">
        <v>127</v>
      </c>
      <c r="DN21" s="3" t="s">
        <v>127</v>
      </c>
      <c r="DO21" s="3" t="s">
        <v>127</v>
      </c>
      <c r="DP21" s="3" t="s">
        <v>127</v>
      </c>
      <c r="DQ21" s="3" t="s">
        <v>131</v>
      </c>
      <c r="DR21" s="3" t="s">
        <v>127</v>
      </c>
      <c r="DS21" s="3" t="s">
        <v>127</v>
      </c>
      <c r="DT21" s="3" t="s">
        <v>127</v>
      </c>
      <c r="DU21" s="3" t="s">
        <v>127</v>
      </c>
      <c r="DV21" s="3" t="s">
        <v>127</v>
      </c>
      <c r="DW21" s="3" t="s">
        <v>127</v>
      </c>
      <c r="DX21" s="3" t="s">
        <v>127</v>
      </c>
      <c r="DY21" s="5" t="s">
        <v>1643</v>
      </c>
      <c r="DZ21" s="13" t="s">
        <v>353</v>
      </c>
      <c r="EA21" s="3" t="s">
        <v>354</v>
      </c>
      <c r="EB21" s="3" t="s">
        <v>355</v>
      </c>
      <c r="EC21" s="3" t="s">
        <v>1643</v>
      </c>
      <c r="ED21" s="3" t="s">
        <v>1643</v>
      </c>
      <c r="EE21" s="3" t="s">
        <v>110</v>
      </c>
      <c r="EF21" s="5" t="s">
        <v>373</v>
      </c>
      <c r="EG21" s="13" t="s">
        <v>111</v>
      </c>
      <c r="EH21" s="3" t="s">
        <v>1643</v>
      </c>
      <c r="EI21" s="3" t="s">
        <v>1643</v>
      </c>
      <c r="EJ21" s="3" t="s">
        <v>111</v>
      </c>
      <c r="EK21" s="3" t="s">
        <v>1643</v>
      </c>
      <c r="EL21" s="3" t="s">
        <v>1643</v>
      </c>
      <c r="EM21" s="3" t="s">
        <v>110</v>
      </c>
      <c r="EN21" s="3" t="s">
        <v>111</v>
      </c>
      <c r="EO21" s="3" t="s">
        <v>1643</v>
      </c>
      <c r="EP21" s="3" t="s">
        <v>111</v>
      </c>
      <c r="EQ21" s="3" t="s">
        <v>1643</v>
      </c>
      <c r="ER21" s="3" t="s">
        <v>1643</v>
      </c>
      <c r="ES21" s="3" t="s">
        <v>1643</v>
      </c>
      <c r="ET21" s="3" t="s">
        <v>111</v>
      </c>
      <c r="EU21" s="3" t="s">
        <v>1643</v>
      </c>
      <c r="EV21" s="3" t="s">
        <v>1643</v>
      </c>
      <c r="EW21" s="3" t="s">
        <v>1643</v>
      </c>
      <c r="EX21" s="3" t="s">
        <v>1643</v>
      </c>
      <c r="EY21" s="3" t="s">
        <v>1643</v>
      </c>
      <c r="EZ21" s="3" t="s">
        <v>110</v>
      </c>
      <c r="FA21" s="3" t="s">
        <v>111</v>
      </c>
      <c r="FB21" s="3" t="s">
        <v>1643</v>
      </c>
      <c r="FC21" s="3" t="s">
        <v>111</v>
      </c>
      <c r="FD21" s="3" t="s">
        <v>1643</v>
      </c>
      <c r="FE21" s="3" t="s">
        <v>1643</v>
      </c>
      <c r="FF21" s="3" t="s">
        <v>110</v>
      </c>
      <c r="FG21" s="3" t="s">
        <v>111</v>
      </c>
      <c r="FH21" s="3" t="s">
        <v>1643</v>
      </c>
      <c r="FI21" s="3" t="s">
        <v>111</v>
      </c>
      <c r="FJ21" s="3" t="s">
        <v>1643</v>
      </c>
      <c r="FK21" s="3" t="s">
        <v>1643</v>
      </c>
      <c r="FL21" s="3" t="s">
        <v>1643</v>
      </c>
      <c r="FM21" s="3" t="s">
        <v>111</v>
      </c>
      <c r="FN21" s="3" t="s">
        <v>1643</v>
      </c>
      <c r="FO21" s="3" t="s">
        <v>1643</v>
      </c>
      <c r="FP21" s="5" t="s">
        <v>1643</v>
      </c>
      <c r="FQ21" s="13"/>
      <c r="FR21" s="3"/>
      <c r="FS21" s="5"/>
      <c r="FT21" s="18" t="s">
        <v>500</v>
      </c>
      <c r="FU21" s="13" t="s">
        <v>483</v>
      </c>
      <c r="FV21" s="3" t="s">
        <v>1643</v>
      </c>
      <c r="FW21" s="3" t="s">
        <v>1643</v>
      </c>
      <c r="FX21" s="3" t="s">
        <v>1643</v>
      </c>
      <c r="FY21" s="3" t="s">
        <v>1643</v>
      </c>
      <c r="FZ21" s="3" t="s">
        <v>1643</v>
      </c>
      <c r="GA21" s="3" t="s">
        <v>1643</v>
      </c>
      <c r="GB21" s="3" t="s">
        <v>1643</v>
      </c>
      <c r="GC21" s="3" t="s">
        <v>1643</v>
      </c>
      <c r="GD21" s="5" t="s">
        <v>1643</v>
      </c>
      <c r="GE21" s="13" t="s">
        <v>111</v>
      </c>
      <c r="GF21" s="3" t="s">
        <v>111</v>
      </c>
      <c r="GG21" s="3" t="s">
        <v>110</v>
      </c>
      <c r="GH21" s="3" t="s">
        <v>111</v>
      </c>
      <c r="GI21" s="3" t="s">
        <v>111</v>
      </c>
      <c r="GJ21" s="3" t="s">
        <v>1643</v>
      </c>
      <c r="GK21" s="3" t="s">
        <v>1643</v>
      </c>
      <c r="GL21" s="3" t="s">
        <v>1643</v>
      </c>
      <c r="GM21" s="5" t="s">
        <v>1643</v>
      </c>
      <c r="GN21" s="13" t="s">
        <v>111</v>
      </c>
      <c r="GO21" s="5" t="s">
        <v>1643</v>
      </c>
      <c r="GP21" s="16" t="s">
        <v>526</v>
      </c>
      <c r="GQ21" s="13" t="s">
        <v>110</v>
      </c>
      <c r="GR21" s="3" t="s">
        <v>110</v>
      </c>
      <c r="GS21" s="3" t="s">
        <v>110</v>
      </c>
      <c r="GT21" s="3" t="s">
        <v>110</v>
      </c>
      <c r="GU21" s="3" t="s">
        <v>110</v>
      </c>
      <c r="GV21" s="5" t="s">
        <v>111</v>
      </c>
      <c r="GW21" s="724"/>
      <c r="GX21" s="725" t="s">
        <v>1643</v>
      </c>
      <c r="GY21" s="724" t="s">
        <v>110</v>
      </c>
      <c r="GZ21" s="13"/>
      <c r="HA21" s="3" t="s">
        <v>1643</v>
      </c>
      <c r="HB21" s="3" t="s">
        <v>1643</v>
      </c>
      <c r="HC21" s="5" t="s">
        <v>1643</v>
      </c>
      <c r="HD21" s="8" t="s">
        <v>136</v>
      </c>
      <c r="HE21" s="3" t="s">
        <v>1643</v>
      </c>
      <c r="HF21" s="3" t="s">
        <v>1643</v>
      </c>
      <c r="HG21" s="3" t="s">
        <v>1643</v>
      </c>
      <c r="HH21" s="3" t="s">
        <v>1643</v>
      </c>
      <c r="HI21" s="3" t="s">
        <v>1643</v>
      </c>
      <c r="HJ21" s="3" t="s">
        <v>1643</v>
      </c>
      <c r="HK21" s="3" t="s">
        <v>1643</v>
      </c>
      <c r="HL21" s="20" t="s">
        <v>1643</v>
      </c>
      <c r="HM21" s="13" t="s">
        <v>1643</v>
      </c>
      <c r="HN21" s="3" t="s">
        <v>1643</v>
      </c>
      <c r="HO21" s="5" t="s">
        <v>1643</v>
      </c>
      <c r="HP21" s="8" t="s">
        <v>1643</v>
      </c>
      <c r="HQ21" s="3" t="s">
        <v>1643</v>
      </c>
      <c r="HR21" s="3" t="s">
        <v>1643</v>
      </c>
      <c r="HS21" s="3" t="s">
        <v>1643</v>
      </c>
      <c r="HT21" s="3" t="s">
        <v>1643</v>
      </c>
      <c r="HU21" s="3" t="s">
        <v>1643</v>
      </c>
      <c r="HV21" s="3" t="s">
        <v>1643</v>
      </c>
      <c r="HW21" s="3" t="s">
        <v>1643</v>
      </c>
      <c r="HX21" s="20" t="s">
        <v>1643</v>
      </c>
      <c r="HY21" s="13" t="s">
        <v>549</v>
      </c>
      <c r="HZ21" s="3" t="s">
        <v>1643</v>
      </c>
      <c r="IA21" s="3" t="s">
        <v>1643</v>
      </c>
      <c r="IB21" s="5" t="s">
        <v>1643</v>
      </c>
      <c r="IC21" s="8" t="s">
        <v>136</v>
      </c>
      <c r="ID21" s="3" t="s">
        <v>1643</v>
      </c>
      <c r="IE21" s="3" t="s">
        <v>1643</v>
      </c>
      <c r="IF21" s="3" t="s">
        <v>1643</v>
      </c>
      <c r="IG21" s="3" t="s">
        <v>1643</v>
      </c>
      <c r="IH21" s="3" t="s">
        <v>1643</v>
      </c>
      <c r="II21" s="3" t="s">
        <v>1643</v>
      </c>
      <c r="IJ21" s="3" t="s">
        <v>1643</v>
      </c>
      <c r="IK21" s="5" t="s">
        <v>1643</v>
      </c>
      <c r="IL21" s="3" t="s">
        <v>1643</v>
      </c>
      <c r="IM21" s="5" t="s">
        <v>1643</v>
      </c>
      <c r="IN21" s="13" t="s">
        <v>110</v>
      </c>
      <c r="IO21" s="3" t="s">
        <v>1760</v>
      </c>
      <c r="IP21" s="3" t="s">
        <v>111</v>
      </c>
      <c r="IQ21" s="3" t="s">
        <v>1643</v>
      </c>
      <c r="IR21" s="5" t="s">
        <v>1643</v>
      </c>
      <c r="IS21" s="18" t="s">
        <v>1643</v>
      </c>
    </row>
    <row r="22" spans="1:253" ht="58" x14ac:dyDescent="0.35">
      <c r="A22" s="1">
        <v>45639.389293981483</v>
      </c>
      <c r="B22" s="2">
        <v>45639.394375000003</v>
      </c>
      <c r="C22" s="4">
        <v>73</v>
      </c>
      <c r="D22" s="4">
        <v>438</v>
      </c>
      <c r="E22" s="3" t="s">
        <v>1677</v>
      </c>
      <c r="F22" s="2">
        <v>45646.394407164349</v>
      </c>
      <c r="G22" s="3" t="s">
        <v>1765</v>
      </c>
      <c r="H22" s="4">
        <v>1</v>
      </c>
      <c r="I22" s="3" t="s">
        <v>1642</v>
      </c>
      <c r="J22" s="3" t="s">
        <v>1642</v>
      </c>
      <c r="K22" s="3" t="s">
        <v>1642</v>
      </c>
      <c r="L22" s="3" t="s">
        <v>1642</v>
      </c>
      <c r="M22" s="3" t="s">
        <v>1642</v>
      </c>
      <c r="N22" s="3" t="s">
        <v>1642</v>
      </c>
      <c r="O22" s="3" t="s">
        <v>110</v>
      </c>
      <c r="P22" s="3" t="s">
        <v>1643</v>
      </c>
      <c r="Q22" s="3" t="s">
        <v>1643</v>
      </c>
      <c r="R22" s="20" t="s">
        <v>110</v>
      </c>
      <c r="S22" s="127">
        <v>20</v>
      </c>
      <c r="T22" s="124"/>
      <c r="U22" s="3"/>
      <c r="V22" s="3" t="s">
        <v>28</v>
      </c>
      <c r="W22" s="3" t="s">
        <v>111</v>
      </c>
      <c r="X22" s="3" t="s">
        <v>47</v>
      </c>
      <c r="Y22" s="3" t="s">
        <v>79</v>
      </c>
      <c r="Z22" s="3" t="s">
        <v>10</v>
      </c>
      <c r="AA22" s="4">
        <v>240</v>
      </c>
      <c r="AB22" s="3" t="s">
        <v>25</v>
      </c>
      <c r="AC22" s="3" t="s">
        <v>110</v>
      </c>
      <c r="AD22" s="13" t="s">
        <v>110</v>
      </c>
      <c r="AE22" s="3" t="s">
        <v>1643</v>
      </c>
      <c r="AF22" s="5" t="s">
        <v>110</v>
      </c>
      <c r="AG22" s="13" t="s">
        <v>128</v>
      </c>
      <c r="AH22" s="3" t="s">
        <v>131</v>
      </c>
      <c r="AI22" s="3" t="s">
        <v>128</v>
      </c>
      <c r="AJ22" s="3" t="s">
        <v>131</v>
      </c>
      <c r="AK22" s="3" t="s">
        <v>132</v>
      </c>
      <c r="AL22" s="3" t="s">
        <v>132</v>
      </c>
      <c r="AM22" s="3" t="s">
        <v>128</v>
      </c>
      <c r="AN22" s="3" t="s">
        <v>127</v>
      </c>
      <c r="AO22" s="3" t="s">
        <v>131</v>
      </c>
      <c r="AP22" s="3" t="s">
        <v>128</v>
      </c>
      <c r="AQ22" s="3" t="s">
        <v>132</v>
      </c>
      <c r="AR22" s="3" t="s">
        <v>132</v>
      </c>
      <c r="AS22" s="3" t="s">
        <v>132</v>
      </c>
      <c r="AT22" s="3" t="s">
        <v>132</v>
      </c>
      <c r="AU22" s="3" t="s">
        <v>132</v>
      </c>
      <c r="AV22" s="5" t="s">
        <v>1643</v>
      </c>
      <c r="AW22" s="13" t="s">
        <v>196</v>
      </c>
      <c r="AX22" s="3" t="s">
        <v>198</v>
      </c>
      <c r="AY22" s="3" t="s">
        <v>1643</v>
      </c>
      <c r="AZ22" s="3" t="s">
        <v>201</v>
      </c>
      <c r="BA22" s="3" t="s">
        <v>1643</v>
      </c>
      <c r="BB22" s="3" t="s">
        <v>207</v>
      </c>
      <c r="BC22" s="3" t="s">
        <v>1643</v>
      </c>
      <c r="BD22" s="5" t="s">
        <v>1643</v>
      </c>
      <c r="BE22" s="13" t="s">
        <v>1643</v>
      </c>
      <c r="BF22" s="3" t="s">
        <v>1643</v>
      </c>
      <c r="BG22" s="3" t="s">
        <v>1643</v>
      </c>
      <c r="BH22" s="3" t="s">
        <v>1643</v>
      </c>
      <c r="BI22" s="3" t="s">
        <v>235</v>
      </c>
      <c r="BJ22" s="3" t="s">
        <v>1643</v>
      </c>
      <c r="BK22" s="3" t="s">
        <v>1643</v>
      </c>
      <c r="BL22" s="5" t="s">
        <v>1643</v>
      </c>
      <c r="BM22" s="13" t="s">
        <v>127</v>
      </c>
      <c r="BN22" s="3" t="s">
        <v>127</v>
      </c>
      <c r="BO22" s="3" t="s">
        <v>127</v>
      </c>
      <c r="BP22" s="3" t="s">
        <v>132</v>
      </c>
      <c r="BQ22" s="3" t="s">
        <v>127</v>
      </c>
      <c r="BR22" s="3" t="s">
        <v>127</v>
      </c>
      <c r="BS22" s="3" t="s">
        <v>127</v>
      </c>
      <c r="BT22" s="3" t="s">
        <v>127</v>
      </c>
      <c r="BU22" s="3" t="s">
        <v>127</v>
      </c>
      <c r="BV22" s="3" t="s">
        <v>127</v>
      </c>
      <c r="BW22" s="3" t="s">
        <v>127</v>
      </c>
      <c r="BX22" s="3" t="s">
        <v>127</v>
      </c>
      <c r="BY22" s="3" t="s">
        <v>127</v>
      </c>
      <c r="BZ22" s="3" t="s">
        <v>127</v>
      </c>
      <c r="CA22" s="3" t="s">
        <v>127</v>
      </c>
      <c r="CB22" s="3" t="s">
        <v>131</v>
      </c>
      <c r="CC22" s="3" t="s">
        <v>128</v>
      </c>
      <c r="CD22" s="3" t="s">
        <v>129</v>
      </c>
      <c r="CE22" s="3" t="s">
        <v>129</v>
      </c>
      <c r="CF22" s="3" t="s">
        <v>131</v>
      </c>
      <c r="CG22" s="3" t="s">
        <v>131</v>
      </c>
      <c r="CH22" s="3" t="s">
        <v>131</v>
      </c>
      <c r="CI22" s="3" t="s">
        <v>129</v>
      </c>
      <c r="CJ22" s="3" t="s">
        <v>129</v>
      </c>
      <c r="CK22" s="3" t="s">
        <v>131</v>
      </c>
      <c r="CL22" s="3" t="s">
        <v>131</v>
      </c>
      <c r="CM22" s="3" t="s">
        <v>131</v>
      </c>
      <c r="CN22" s="3" t="s">
        <v>129</v>
      </c>
      <c r="CO22" s="3" t="s">
        <v>129</v>
      </c>
      <c r="CP22" s="3" t="s">
        <v>129</v>
      </c>
      <c r="CQ22" s="3" t="s">
        <v>129</v>
      </c>
      <c r="CR22" s="3" t="s">
        <v>128</v>
      </c>
      <c r="CS22" s="3" t="s">
        <v>129</v>
      </c>
      <c r="CT22" s="3" t="s">
        <v>1643</v>
      </c>
      <c r="CU22" s="3" t="s">
        <v>1643</v>
      </c>
      <c r="CV22" s="3" t="s">
        <v>1643</v>
      </c>
      <c r="CW22" s="3" t="s">
        <v>1643</v>
      </c>
      <c r="CX22" s="3" t="s">
        <v>1643</v>
      </c>
      <c r="CY22" s="3" t="s">
        <v>1643</v>
      </c>
      <c r="CZ22" s="3" t="s">
        <v>1643</v>
      </c>
      <c r="DA22" s="3" t="s">
        <v>1643</v>
      </c>
      <c r="DB22" s="3" t="s">
        <v>1643</v>
      </c>
      <c r="DC22" s="3" t="s">
        <v>1643</v>
      </c>
      <c r="DD22" s="3" t="s">
        <v>1643</v>
      </c>
      <c r="DE22" s="3" t="s">
        <v>1643</v>
      </c>
      <c r="DF22" s="3" t="s">
        <v>1643</v>
      </c>
      <c r="DG22" s="3" t="s">
        <v>1643</v>
      </c>
      <c r="DH22" s="3" t="s">
        <v>1643</v>
      </c>
      <c r="DI22" s="3" t="s">
        <v>1643</v>
      </c>
      <c r="DJ22" s="3" t="s">
        <v>1643</v>
      </c>
      <c r="DK22" s="3" t="s">
        <v>1643</v>
      </c>
      <c r="DL22" s="3" t="s">
        <v>1643</v>
      </c>
      <c r="DM22" s="3" t="s">
        <v>1643</v>
      </c>
      <c r="DN22" s="3" t="s">
        <v>1643</v>
      </c>
      <c r="DO22" s="3" t="s">
        <v>1643</v>
      </c>
      <c r="DP22" s="3" t="s">
        <v>1643</v>
      </c>
      <c r="DQ22" s="3" t="s">
        <v>1643</v>
      </c>
      <c r="DR22" s="3" t="s">
        <v>1643</v>
      </c>
      <c r="DS22" s="3" t="s">
        <v>1643</v>
      </c>
      <c r="DT22" s="3" t="s">
        <v>1643</v>
      </c>
      <c r="DU22" s="3" t="s">
        <v>1643</v>
      </c>
      <c r="DV22" s="3" t="s">
        <v>1643</v>
      </c>
      <c r="DW22" s="3" t="s">
        <v>1643</v>
      </c>
      <c r="DX22" s="3" t="s">
        <v>1643</v>
      </c>
      <c r="DY22" s="5" t="s">
        <v>1643</v>
      </c>
      <c r="DZ22" s="13" t="s">
        <v>1643</v>
      </c>
      <c r="EA22" s="3" t="s">
        <v>1643</v>
      </c>
      <c r="EB22" s="3" t="s">
        <v>1643</v>
      </c>
      <c r="EC22" s="3" t="s">
        <v>1643</v>
      </c>
      <c r="ED22" s="3" t="s">
        <v>1643</v>
      </c>
      <c r="EE22" s="3" t="s">
        <v>1643</v>
      </c>
      <c r="EF22" s="5" t="s">
        <v>1643</v>
      </c>
      <c r="EG22" s="13" t="s">
        <v>1643</v>
      </c>
      <c r="EH22" s="3" t="s">
        <v>1643</v>
      </c>
      <c r="EI22" s="3" t="s">
        <v>1643</v>
      </c>
      <c r="EJ22" s="3" t="s">
        <v>1643</v>
      </c>
      <c r="EK22" s="3" t="s">
        <v>1643</v>
      </c>
      <c r="EL22" s="3" t="s">
        <v>1643</v>
      </c>
      <c r="EM22" s="3" t="s">
        <v>1643</v>
      </c>
      <c r="EN22" s="3" t="s">
        <v>1643</v>
      </c>
      <c r="EO22" s="3" t="s">
        <v>1643</v>
      </c>
      <c r="EP22" s="3" t="s">
        <v>1643</v>
      </c>
      <c r="EQ22" s="3" t="s">
        <v>1643</v>
      </c>
      <c r="ER22" s="3" t="s">
        <v>1643</v>
      </c>
      <c r="ES22" s="3" t="s">
        <v>1643</v>
      </c>
      <c r="ET22" s="3" t="s">
        <v>1643</v>
      </c>
      <c r="EU22" s="3" t="s">
        <v>1643</v>
      </c>
      <c r="EV22" s="3" t="s">
        <v>1643</v>
      </c>
      <c r="EW22" s="3" t="s">
        <v>1643</v>
      </c>
      <c r="EX22" s="3" t="s">
        <v>1643</v>
      </c>
      <c r="EY22" s="3" t="s">
        <v>1643</v>
      </c>
      <c r="EZ22" s="3" t="s">
        <v>1643</v>
      </c>
      <c r="FA22" s="3" t="s">
        <v>1643</v>
      </c>
      <c r="FB22" s="3" t="s">
        <v>1643</v>
      </c>
      <c r="FC22" s="3" t="s">
        <v>1643</v>
      </c>
      <c r="FD22" s="3" t="s">
        <v>1643</v>
      </c>
      <c r="FE22" s="3" t="s">
        <v>1643</v>
      </c>
      <c r="FF22" s="3" t="s">
        <v>1643</v>
      </c>
      <c r="FG22" s="3" t="s">
        <v>1643</v>
      </c>
      <c r="FH22" s="3" t="s">
        <v>1643</v>
      </c>
      <c r="FI22" s="3" t="s">
        <v>1643</v>
      </c>
      <c r="FJ22" s="3" t="s">
        <v>1643</v>
      </c>
      <c r="FK22" s="3" t="s">
        <v>1643</v>
      </c>
      <c r="FL22" s="3" t="s">
        <v>1643</v>
      </c>
      <c r="FM22" s="3" t="s">
        <v>1643</v>
      </c>
      <c r="FN22" s="3" t="s">
        <v>1643</v>
      </c>
      <c r="FO22" s="3" t="s">
        <v>1643</v>
      </c>
      <c r="FP22" s="5" t="s">
        <v>1643</v>
      </c>
      <c r="FQ22" s="13"/>
      <c r="FR22" s="3"/>
      <c r="FS22" s="5"/>
      <c r="FT22" s="18" t="s">
        <v>1643</v>
      </c>
      <c r="FU22" s="13" t="s">
        <v>1643</v>
      </c>
      <c r="FV22" s="3" t="s">
        <v>1643</v>
      </c>
      <c r="FW22" s="3" t="s">
        <v>1643</v>
      </c>
      <c r="FX22" s="3" t="s">
        <v>1643</v>
      </c>
      <c r="FY22" s="3" t="s">
        <v>1643</v>
      </c>
      <c r="FZ22" s="3" t="s">
        <v>1643</v>
      </c>
      <c r="GA22" s="3" t="s">
        <v>1643</v>
      </c>
      <c r="GB22" s="3" t="s">
        <v>1643</v>
      </c>
      <c r="GC22" s="3" t="s">
        <v>1643</v>
      </c>
      <c r="GD22" s="5" t="s">
        <v>1643</v>
      </c>
      <c r="GE22" s="13" t="s">
        <v>1643</v>
      </c>
      <c r="GF22" s="3" t="s">
        <v>1643</v>
      </c>
      <c r="GG22" s="3" t="s">
        <v>1643</v>
      </c>
      <c r="GH22" s="3" t="s">
        <v>1643</v>
      </c>
      <c r="GI22" s="3" t="s">
        <v>1643</v>
      </c>
      <c r="GJ22" s="3" t="s">
        <v>1643</v>
      </c>
      <c r="GK22" s="3" t="s">
        <v>1643</v>
      </c>
      <c r="GL22" s="3" t="s">
        <v>1643</v>
      </c>
      <c r="GM22" s="5" t="s">
        <v>1643</v>
      </c>
      <c r="GN22" s="13" t="s">
        <v>1643</v>
      </c>
      <c r="GO22" s="5" t="s">
        <v>1643</v>
      </c>
      <c r="GP22" s="16" t="s">
        <v>1643</v>
      </c>
      <c r="GQ22" s="13" t="s">
        <v>1643</v>
      </c>
      <c r="GR22" s="3" t="s">
        <v>1643</v>
      </c>
      <c r="GS22" s="3" t="s">
        <v>1643</v>
      </c>
      <c r="GT22" s="3" t="s">
        <v>1643</v>
      </c>
      <c r="GU22" s="3" t="s">
        <v>1643</v>
      </c>
      <c r="GV22" s="5" t="s">
        <v>1643</v>
      </c>
      <c r="GW22" s="724" t="s">
        <v>1643</v>
      </c>
      <c r="GX22" s="725" t="s">
        <v>111</v>
      </c>
      <c r="GY22" s="724" t="s">
        <v>110</v>
      </c>
      <c r="GZ22" s="13" t="s">
        <v>1643</v>
      </c>
      <c r="HA22" s="3" t="s">
        <v>1643</v>
      </c>
      <c r="HB22" s="3" t="s">
        <v>1643</v>
      </c>
      <c r="HC22" s="5" t="s">
        <v>1643</v>
      </c>
      <c r="HD22" s="8" t="s">
        <v>1643</v>
      </c>
      <c r="HE22" s="3" t="s">
        <v>1643</v>
      </c>
      <c r="HF22" s="3" t="s">
        <v>1643</v>
      </c>
      <c r="HG22" s="3" t="s">
        <v>1643</v>
      </c>
      <c r="HH22" s="3" t="s">
        <v>1643</v>
      </c>
      <c r="HI22" s="3" t="s">
        <v>1643</v>
      </c>
      <c r="HJ22" s="3" t="s">
        <v>1643</v>
      </c>
      <c r="HK22" s="3" t="s">
        <v>1643</v>
      </c>
      <c r="HL22" s="20" t="s">
        <v>1643</v>
      </c>
      <c r="HM22" s="13" t="s">
        <v>1643</v>
      </c>
      <c r="HN22" s="3" t="s">
        <v>1643</v>
      </c>
      <c r="HO22" s="5" t="s">
        <v>1643</v>
      </c>
      <c r="HP22" s="8" t="s">
        <v>1643</v>
      </c>
      <c r="HQ22" s="3" t="s">
        <v>1643</v>
      </c>
      <c r="HR22" s="3" t="s">
        <v>1643</v>
      </c>
      <c r="HS22" s="3" t="s">
        <v>1643</v>
      </c>
      <c r="HT22" s="3" t="s">
        <v>1643</v>
      </c>
      <c r="HU22" s="3" t="s">
        <v>1643</v>
      </c>
      <c r="HV22" s="3" t="s">
        <v>1643</v>
      </c>
      <c r="HW22" s="3" t="s">
        <v>1643</v>
      </c>
      <c r="HX22" s="20" t="s">
        <v>1643</v>
      </c>
      <c r="HY22" s="13" t="s">
        <v>1643</v>
      </c>
      <c r="HZ22" s="3" t="s">
        <v>1643</v>
      </c>
      <c r="IA22" s="3" t="s">
        <v>1643</v>
      </c>
      <c r="IB22" s="5" t="s">
        <v>1643</v>
      </c>
      <c r="IC22" s="8" t="s">
        <v>1643</v>
      </c>
      <c r="ID22" s="3" t="s">
        <v>1643</v>
      </c>
      <c r="IE22" s="3" t="s">
        <v>1643</v>
      </c>
      <c r="IF22" s="3" t="s">
        <v>1643</v>
      </c>
      <c r="IG22" s="3" t="s">
        <v>1643</v>
      </c>
      <c r="IH22" s="3" t="s">
        <v>1643</v>
      </c>
      <c r="II22" s="3" t="s">
        <v>1643</v>
      </c>
      <c r="IJ22" s="3" t="s">
        <v>1643</v>
      </c>
      <c r="IK22" s="5" t="s">
        <v>1643</v>
      </c>
      <c r="IL22" s="3" t="s">
        <v>1643</v>
      </c>
      <c r="IM22" s="5" t="s">
        <v>1643</v>
      </c>
      <c r="IN22" s="13" t="s">
        <v>1643</v>
      </c>
      <c r="IO22" s="3" t="s">
        <v>1643</v>
      </c>
      <c r="IP22" s="3" t="s">
        <v>1643</v>
      </c>
      <c r="IQ22" s="3" t="s">
        <v>1643</v>
      </c>
      <c r="IR22" s="5" t="s">
        <v>1643</v>
      </c>
      <c r="IS22" s="18" t="s">
        <v>1643</v>
      </c>
    </row>
    <row r="23" spans="1:253" ht="409.5" x14ac:dyDescent="0.35">
      <c r="A23" s="1">
        <v>45665.352002314816</v>
      </c>
      <c r="B23" s="2">
        <v>45665.363229166665</v>
      </c>
      <c r="C23" s="4">
        <v>100</v>
      </c>
      <c r="D23" s="4">
        <v>969</v>
      </c>
      <c r="E23" s="3" t="s">
        <v>1640</v>
      </c>
      <c r="F23" s="2">
        <v>45665.363248773145</v>
      </c>
      <c r="G23" s="3" t="s">
        <v>1772</v>
      </c>
      <c r="H23" s="4">
        <v>0.89999997615814209</v>
      </c>
      <c r="I23" s="3" t="s">
        <v>1642</v>
      </c>
      <c r="J23" s="3" t="s">
        <v>1642</v>
      </c>
      <c r="K23" s="3" t="s">
        <v>1642</v>
      </c>
      <c r="L23" s="3" t="s">
        <v>1642</v>
      </c>
      <c r="M23" s="3" t="s">
        <v>1642</v>
      </c>
      <c r="N23" s="3" t="s">
        <v>1642</v>
      </c>
      <c r="O23" s="3" t="s">
        <v>110</v>
      </c>
      <c r="P23" s="3" t="s">
        <v>1643</v>
      </c>
      <c r="Q23" s="3" t="s">
        <v>1643</v>
      </c>
      <c r="R23" s="20" t="s">
        <v>110</v>
      </c>
      <c r="S23" s="127">
        <v>17</v>
      </c>
      <c r="T23" s="124"/>
      <c r="U23" s="3"/>
      <c r="V23" s="3" t="s">
        <v>20</v>
      </c>
      <c r="W23" s="3" t="s">
        <v>110</v>
      </c>
      <c r="X23" s="3" t="s">
        <v>41</v>
      </c>
      <c r="Y23" s="3" t="s">
        <v>79</v>
      </c>
      <c r="Z23" s="3" t="s">
        <v>8</v>
      </c>
      <c r="AA23" s="4">
        <v>700</v>
      </c>
      <c r="AB23" s="3" t="s">
        <v>25</v>
      </c>
      <c r="AC23" s="3" t="s">
        <v>110</v>
      </c>
      <c r="AD23" s="13" t="s">
        <v>110</v>
      </c>
      <c r="AE23" s="3" t="s">
        <v>1643</v>
      </c>
      <c r="AF23" s="5" t="s">
        <v>110</v>
      </c>
      <c r="AG23" s="13" t="s">
        <v>131</v>
      </c>
      <c r="AH23" s="3" t="s">
        <v>131</v>
      </c>
      <c r="AI23" s="3" t="s">
        <v>127</v>
      </c>
      <c r="AJ23" s="3" t="s">
        <v>127</v>
      </c>
      <c r="AK23" s="3" t="s">
        <v>129</v>
      </c>
      <c r="AL23" s="3" t="s">
        <v>132</v>
      </c>
      <c r="AM23" s="3" t="s">
        <v>127</v>
      </c>
      <c r="AN23" s="3" t="s">
        <v>130</v>
      </c>
      <c r="AO23" s="3" t="s">
        <v>131</v>
      </c>
      <c r="AP23" s="3" t="s">
        <v>128</v>
      </c>
      <c r="AQ23" s="3" t="s">
        <v>128</v>
      </c>
      <c r="AR23" s="3" t="s">
        <v>128</v>
      </c>
      <c r="AS23" s="3" t="s">
        <v>128</v>
      </c>
      <c r="AT23" s="3" t="s">
        <v>128</v>
      </c>
      <c r="AU23" s="3" t="s">
        <v>128</v>
      </c>
      <c r="AV23" s="5" t="s">
        <v>169</v>
      </c>
      <c r="AW23" s="13" t="s">
        <v>196</v>
      </c>
      <c r="AX23" s="3" t="s">
        <v>1643</v>
      </c>
      <c r="AY23" s="3" t="s">
        <v>1643</v>
      </c>
      <c r="AZ23" s="3" t="s">
        <v>1643</v>
      </c>
      <c r="BA23" s="3" t="s">
        <v>1643</v>
      </c>
      <c r="BB23" s="3" t="s">
        <v>1643</v>
      </c>
      <c r="BC23" s="3" t="s">
        <v>210</v>
      </c>
      <c r="BD23" s="5" t="s">
        <v>1643</v>
      </c>
      <c r="BE23" s="13" t="s">
        <v>1643</v>
      </c>
      <c r="BF23" s="3" t="s">
        <v>1643</v>
      </c>
      <c r="BG23" s="3" t="s">
        <v>1643</v>
      </c>
      <c r="BH23" s="3" t="s">
        <v>1643</v>
      </c>
      <c r="BI23" s="3" t="s">
        <v>235</v>
      </c>
      <c r="BJ23" s="3" t="s">
        <v>1643</v>
      </c>
      <c r="BK23" s="3" t="s">
        <v>1643</v>
      </c>
      <c r="BL23" s="5" t="s">
        <v>1643</v>
      </c>
      <c r="BM23" s="13" t="s">
        <v>132</v>
      </c>
      <c r="BN23" s="3" t="s">
        <v>127</v>
      </c>
      <c r="BO23" s="3" t="s">
        <v>127</v>
      </c>
      <c r="BP23" s="3" t="s">
        <v>127</v>
      </c>
      <c r="BQ23" s="3" t="s">
        <v>132</v>
      </c>
      <c r="BR23" s="3" t="s">
        <v>132</v>
      </c>
      <c r="BS23" s="3" t="s">
        <v>132</v>
      </c>
      <c r="BT23" s="3" t="s">
        <v>127</v>
      </c>
      <c r="BU23" s="3" t="s">
        <v>132</v>
      </c>
      <c r="BV23" s="3" t="s">
        <v>132</v>
      </c>
      <c r="BW23" s="3" t="s">
        <v>132</v>
      </c>
      <c r="BX23" s="3" t="s">
        <v>132</v>
      </c>
      <c r="BY23" s="3" t="s">
        <v>127</v>
      </c>
      <c r="BZ23" s="3" t="s">
        <v>127</v>
      </c>
      <c r="CA23" s="3" t="s">
        <v>132</v>
      </c>
      <c r="CB23" s="3" t="s">
        <v>127</v>
      </c>
      <c r="CC23" s="3" t="s">
        <v>127</v>
      </c>
      <c r="CD23" s="3" t="s">
        <v>132</v>
      </c>
      <c r="CE23" s="3" t="s">
        <v>132</v>
      </c>
      <c r="CF23" s="3" t="s">
        <v>127</v>
      </c>
      <c r="CG23" s="3" t="s">
        <v>132</v>
      </c>
      <c r="CH23" s="3" t="s">
        <v>132</v>
      </c>
      <c r="CI23" s="3" t="s">
        <v>132</v>
      </c>
      <c r="CJ23" s="3" t="s">
        <v>132</v>
      </c>
      <c r="CK23" s="3" t="s">
        <v>132</v>
      </c>
      <c r="CL23" s="3" t="s">
        <v>132</v>
      </c>
      <c r="CM23" s="3" t="s">
        <v>132</v>
      </c>
      <c r="CN23" s="3" t="s">
        <v>132</v>
      </c>
      <c r="CO23" s="3" t="s">
        <v>132</v>
      </c>
      <c r="CP23" s="3" t="s">
        <v>132</v>
      </c>
      <c r="CQ23" s="3" t="s">
        <v>132</v>
      </c>
      <c r="CR23" s="3" t="s">
        <v>132</v>
      </c>
      <c r="CS23" s="3" t="s">
        <v>132</v>
      </c>
      <c r="CT23" s="3" t="s">
        <v>132</v>
      </c>
      <c r="CU23" s="3" t="s">
        <v>132</v>
      </c>
      <c r="CV23" s="3" t="s">
        <v>132</v>
      </c>
      <c r="CW23" s="3" t="s">
        <v>132</v>
      </c>
      <c r="CX23" s="3" t="s">
        <v>132</v>
      </c>
      <c r="CY23" s="3" t="s">
        <v>132</v>
      </c>
      <c r="CZ23" s="3" t="s">
        <v>132</v>
      </c>
      <c r="DA23" s="3" t="s">
        <v>132</v>
      </c>
      <c r="DB23" s="3" t="s">
        <v>132</v>
      </c>
      <c r="DC23" s="3" t="s">
        <v>132</v>
      </c>
      <c r="DD23" s="3" t="s">
        <v>127</v>
      </c>
      <c r="DE23" s="3" t="s">
        <v>132</v>
      </c>
      <c r="DF23" s="3" t="s">
        <v>127</v>
      </c>
      <c r="DG23" s="3" t="s">
        <v>127</v>
      </c>
      <c r="DH23" s="3" t="s">
        <v>127</v>
      </c>
      <c r="DI23" s="3" t="s">
        <v>127</v>
      </c>
      <c r="DJ23" s="3" t="s">
        <v>127</v>
      </c>
      <c r="DK23" s="3" t="s">
        <v>127</v>
      </c>
      <c r="DL23" s="3" t="s">
        <v>132</v>
      </c>
      <c r="DM23" s="3" t="s">
        <v>132</v>
      </c>
      <c r="DN23" s="3" t="s">
        <v>127</v>
      </c>
      <c r="DO23" s="3" t="s">
        <v>132</v>
      </c>
      <c r="DP23" s="3" t="s">
        <v>132</v>
      </c>
      <c r="DQ23" s="3" t="s">
        <v>132</v>
      </c>
      <c r="DR23" s="3" t="s">
        <v>132</v>
      </c>
      <c r="DS23" s="3" t="s">
        <v>132</v>
      </c>
      <c r="DT23" s="3" t="s">
        <v>132</v>
      </c>
      <c r="DU23" s="3" t="s">
        <v>132</v>
      </c>
      <c r="DV23" s="3" t="s">
        <v>132</v>
      </c>
      <c r="DW23" s="3" t="s">
        <v>132</v>
      </c>
      <c r="DX23" s="3" t="s">
        <v>132</v>
      </c>
      <c r="DY23" s="5" t="s">
        <v>1643</v>
      </c>
      <c r="DZ23" s="13" t="s">
        <v>353</v>
      </c>
      <c r="EA23" s="3" t="s">
        <v>354</v>
      </c>
      <c r="EB23" s="3" t="s">
        <v>355</v>
      </c>
      <c r="EC23" s="3" t="s">
        <v>1643</v>
      </c>
      <c r="ED23" s="3" t="s">
        <v>1643</v>
      </c>
      <c r="EE23" s="3" t="s">
        <v>110</v>
      </c>
      <c r="EF23" s="5" t="s">
        <v>374</v>
      </c>
      <c r="EG23" s="13" t="s">
        <v>111</v>
      </c>
      <c r="EH23" s="3" t="s">
        <v>1643</v>
      </c>
      <c r="EI23" s="3" t="s">
        <v>1643</v>
      </c>
      <c r="EJ23" s="3" t="s">
        <v>111</v>
      </c>
      <c r="EK23" s="3" t="s">
        <v>1643</v>
      </c>
      <c r="EL23" s="3" t="s">
        <v>1643</v>
      </c>
      <c r="EM23" s="3" t="s">
        <v>110</v>
      </c>
      <c r="EN23" s="3" t="s">
        <v>111</v>
      </c>
      <c r="EO23" s="3" t="s">
        <v>1643</v>
      </c>
      <c r="EP23" s="3" t="s">
        <v>110</v>
      </c>
      <c r="EQ23" s="3" t="s">
        <v>423</v>
      </c>
      <c r="ER23" s="3" t="s">
        <v>111</v>
      </c>
      <c r="ES23" s="3" t="s">
        <v>1643</v>
      </c>
      <c r="ET23" s="3" t="s">
        <v>111</v>
      </c>
      <c r="EU23" s="3" t="s">
        <v>1643</v>
      </c>
      <c r="EV23" s="3" t="s">
        <v>1643</v>
      </c>
      <c r="EW23" s="3" t="s">
        <v>110</v>
      </c>
      <c r="EX23" s="3" t="s">
        <v>111</v>
      </c>
      <c r="EY23" s="3" t="s">
        <v>1643</v>
      </c>
      <c r="EZ23" s="3" t="s">
        <v>110</v>
      </c>
      <c r="FA23" s="3" t="s">
        <v>111</v>
      </c>
      <c r="FB23" s="3" t="s">
        <v>1643</v>
      </c>
      <c r="FC23" s="3" t="s">
        <v>110</v>
      </c>
      <c r="FD23" s="3" t="s">
        <v>111</v>
      </c>
      <c r="FE23" s="3" t="s">
        <v>1643</v>
      </c>
      <c r="FF23" s="3" t="s">
        <v>110</v>
      </c>
      <c r="FG23" s="3" t="s">
        <v>111</v>
      </c>
      <c r="FH23" s="3" t="s">
        <v>1643</v>
      </c>
      <c r="FI23" s="3" t="s">
        <v>111</v>
      </c>
      <c r="FJ23" s="3" t="s">
        <v>1643</v>
      </c>
      <c r="FK23" s="3" t="s">
        <v>1643</v>
      </c>
      <c r="FL23" s="3" t="s">
        <v>1643</v>
      </c>
      <c r="FM23" s="3" t="s">
        <v>111</v>
      </c>
      <c r="FN23" s="3" t="s">
        <v>1643</v>
      </c>
      <c r="FO23" s="3" t="s">
        <v>1643</v>
      </c>
      <c r="FP23" s="5" t="s">
        <v>1643</v>
      </c>
      <c r="FQ23" s="3" t="s">
        <v>493</v>
      </c>
      <c r="FR23" s="3" t="s">
        <v>459</v>
      </c>
      <c r="FS23" s="3" t="s">
        <v>462</v>
      </c>
      <c r="FT23" s="18" t="s">
        <v>110</v>
      </c>
      <c r="FU23" s="13" t="s">
        <v>1643</v>
      </c>
      <c r="FV23" s="3" t="s">
        <v>484</v>
      </c>
      <c r="FW23" s="3" t="s">
        <v>486</v>
      </c>
      <c r="FX23" s="3" t="s">
        <v>489</v>
      </c>
      <c r="FY23" s="3" t="s">
        <v>492</v>
      </c>
      <c r="FZ23" s="3" t="s">
        <v>1643</v>
      </c>
      <c r="GA23" s="3" t="s">
        <v>496</v>
      </c>
      <c r="GB23" s="3" t="s">
        <v>497</v>
      </c>
      <c r="GC23" s="3" t="s">
        <v>498</v>
      </c>
      <c r="GD23" s="5" t="s">
        <v>1643</v>
      </c>
      <c r="GE23" s="13" t="s">
        <v>110</v>
      </c>
      <c r="GF23" s="3" t="s">
        <v>111</v>
      </c>
      <c r="GG23" s="3" t="s">
        <v>110</v>
      </c>
      <c r="GH23" s="3" t="s">
        <v>110</v>
      </c>
      <c r="GI23" s="3" t="s">
        <v>110</v>
      </c>
      <c r="GJ23" s="3" t="s">
        <v>1643</v>
      </c>
      <c r="GK23" s="3" t="s">
        <v>1643</v>
      </c>
      <c r="GL23" s="3" t="s">
        <v>1643</v>
      </c>
      <c r="GM23" s="5" t="s">
        <v>1643</v>
      </c>
      <c r="GN23" s="13" t="s">
        <v>111</v>
      </c>
      <c r="GO23" s="5" t="s">
        <v>1643</v>
      </c>
      <c r="GP23" s="16" t="s">
        <v>524</v>
      </c>
      <c r="GQ23" s="13" t="s">
        <v>110</v>
      </c>
      <c r="GR23" s="3" t="s">
        <v>110</v>
      </c>
      <c r="GS23" s="3" t="s">
        <v>110</v>
      </c>
      <c r="GT23" s="3" t="s">
        <v>110</v>
      </c>
      <c r="GU23" s="3" t="s">
        <v>110</v>
      </c>
      <c r="GV23" s="5" t="s">
        <v>110</v>
      </c>
      <c r="GW23" s="724" t="s">
        <v>111</v>
      </c>
      <c r="GX23" s="725" t="s">
        <v>111</v>
      </c>
      <c r="GY23" s="724" t="s">
        <v>110</v>
      </c>
      <c r="GZ23" s="13" t="s">
        <v>1643</v>
      </c>
      <c r="HA23" s="3" t="s">
        <v>1643</v>
      </c>
      <c r="HB23" s="3" t="s">
        <v>1643</v>
      </c>
      <c r="HC23" s="5" t="s">
        <v>1643</v>
      </c>
      <c r="HD23" s="8" t="s">
        <v>1643</v>
      </c>
      <c r="HE23" s="3" t="s">
        <v>1643</v>
      </c>
      <c r="HF23" s="3" t="s">
        <v>1643</v>
      </c>
      <c r="HG23" s="3" t="s">
        <v>1643</v>
      </c>
      <c r="HH23" s="3" t="s">
        <v>1643</v>
      </c>
      <c r="HI23" s="3" t="s">
        <v>1643</v>
      </c>
      <c r="HJ23" s="3" t="s">
        <v>1643</v>
      </c>
      <c r="HK23" s="3" t="s">
        <v>1643</v>
      </c>
      <c r="HL23" s="20" t="s">
        <v>1643</v>
      </c>
      <c r="HM23" s="13" t="s">
        <v>1643</v>
      </c>
      <c r="HN23" s="3" t="s">
        <v>1643</v>
      </c>
      <c r="HO23" s="5" t="s">
        <v>1643</v>
      </c>
      <c r="HP23" s="8" t="s">
        <v>1643</v>
      </c>
      <c r="HQ23" s="3" t="s">
        <v>1643</v>
      </c>
      <c r="HR23" s="3" t="s">
        <v>1643</v>
      </c>
      <c r="HS23" s="3" t="s">
        <v>1643</v>
      </c>
      <c r="HT23" s="3" t="s">
        <v>1643</v>
      </c>
      <c r="HU23" s="3" t="s">
        <v>1643</v>
      </c>
      <c r="HV23" s="3" t="s">
        <v>1643</v>
      </c>
      <c r="HW23" s="3" t="s">
        <v>1643</v>
      </c>
      <c r="HX23" s="20" t="s">
        <v>1643</v>
      </c>
      <c r="HY23" s="13" t="s">
        <v>1662</v>
      </c>
      <c r="HZ23" s="3" t="s">
        <v>1773</v>
      </c>
      <c r="IA23" s="3" t="s">
        <v>1774</v>
      </c>
      <c r="IB23" s="5" t="s">
        <v>1775</v>
      </c>
      <c r="IC23" s="8" t="s">
        <v>136</v>
      </c>
      <c r="ID23" s="3" t="s">
        <v>557</v>
      </c>
      <c r="IE23" s="3" t="s">
        <v>1643</v>
      </c>
      <c r="IF23" s="3" t="s">
        <v>144</v>
      </c>
      <c r="IG23" s="3" t="s">
        <v>1643</v>
      </c>
      <c r="IH23" s="3" t="s">
        <v>558</v>
      </c>
      <c r="II23" s="3" t="s">
        <v>1643</v>
      </c>
      <c r="IJ23" s="3" t="s">
        <v>568</v>
      </c>
      <c r="IK23" s="5" t="s">
        <v>1643</v>
      </c>
      <c r="IL23" s="3" t="s">
        <v>1643</v>
      </c>
      <c r="IM23" s="5" t="s">
        <v>592</v>
      </c>
      <c r="IN23" s="13" t="s">
        <v>110</v>
      </c>
      <c r="IO23" s="3" t="s">
        <v>1643</v>
      </c>
      <c r="IP23" s="3" t="s">
        <v>110</v>
      </c>
      <c r="IQ23" s="3" t="s">
        <v>1776</v>
      </c>
      <c r="IR23" s="5" t="s">
        <v>1643</v>
      </c>
      <c r="IS23" s="18" t="s">
        <v>1643</v>
      </c>
    </row>
    <row r="24" spans="1:253" ht="101.5" x14ac:dyDescent="0.35">
      <c r="A24" s="1">
        <v>45665.638275462959</v>
      </c>
      <c r="B24" s="2">
        <v>45665.711134259262</v>
      </c>
      <c r="C24" s="4">
        <v>100</v>
      </c>
      <c r="D24" s="4">
        <v>6294</v>
      </c>
      <c r="E24" s="3" t="s">
        <v>1640</v>
      </c>
      <c r="F24" s="2">
        <v>45665.711146493057</v>
      </c>
      <c r="G24" s="3" t="s">
        <v>1781</v>
      </c>
      <c r="H24" s="4">
        <v>1</v>
      </c>
      <c r="I24" s="3" t="s">
        <v>1642</v>
      </c>
      <c r="J24" s="3" t="s">
        <v>1642</v>
      </c>
      <c r="K24" s="3" t="s">
        <v>1642</v>
      </c>
      <c r="L24" s="3" t="s">
        <v>1642</v>
      </c>
      <c r="M24" s="3" t="s">
        <v>1642</v>
      </c>
      <c r="N24" s="3" t="s">
        <v>1642</v>
      </c>
      <c r="O24" s="3" t="s">
        <v>110</v>
      </c>
      <c r="P24" s="3" t="s">
        <v>1643</v>
      </c>
      <c r="Q24" s="3" t="s">
        <v>1643</v>
      </c>
      <c r="R24" s="20" t="s">
        <v>110</v>
      </c>
      <c r="S24" s="127">
        <v>14</v>
      </c>
      <c r="T24" s="124"/>
      <c r="U24" s="3"/>
      <c r="V24" s="3" t="s">
        <v>20</v>
      </c>
      <c r="W24" s="3" t="s">
        <v>111</v>
      </c>
      <c r="X24" s="3" t="s">
        <v>41</v>
      </c>
      <c r="Y24" s="3" t="s">
        <v>65</v>
      </c>
      <c r="Z24" s="3" t="s">
        <v>10</v>
      </c>
      <c r="AA24" s="4">
        <v>201</v>
      </c>
      <c r="AB24" s="3" t="s">
        <v>25</v>
      </c>
      <c r="AC24" s="3" t="s">
        <v>110</v>
      </c>
      <c r="AD24" s="13" t="s">
        <v>110</v>
      </c>
      <c r="AE24" s="3" t="s">
        <v>1643</v>
      </c>
      <c r="AF24" s="5" t="s">
        <v>110</v>
      </c>
      <c r="AG24" s="13" t="s">
        <v>128</v>
      </c>
      <c r="AH24" s="3" t="s">
        <v>129</v>
      </c>
      <c r="AI24" s="3" t="s">
        <v>131</v>
      </c>
      <c r="AJ24" s="3" t="s">
        <v>130</v>
      </c>
      <c r="AK24" s="3" t="s">
        <v>131</v>
      </c>
      <c r="AL24" s="3" t="s">
        <v>131</v>
      </c>
      <c r="AM24" s="3" t="s">
        <v>127</v>
      </c>
      <c r="AN24" s="3" t="s">
        <v>127</v>
      </c>
      <c r="AO24" s="3" t="s">
        <v>127</v>
      </c>
      <c r="AP24" s="3" t="s">
        <v>128</v>
      </c>
      <c r="AQ24" s="3" t="s">
        <v>131</v>
      </c>
      <c r="AR24" s="3" t="s">
        <v>127</v>
      </c>
      <c r="AS24" s="3" t="s">
        <v>132</v>
      </c>
      <c r="AT24" s="3" t="s">
        <v>132</v>
      </c>
      <c r="AU24" s="3" t="s">
        <v>131</v>
      </c>
      <c r="AV24" s="5" t="s">
        <v>1643</v>
      </c>
      <c r="AW24" s="13" t="s">
        <v>196</v>
      </c>
      <c r="AX24" s="3" t="s">
        <v>198</v>
      </c>
      <c r="AY24" s="3" t="s">
        <v>200</v>
      </c>
      <c r="AZ24" s="3" t="s">
        <v>201</v>
      </c>
      <c r="BA24" s="3" t="s">
        <v>1643</v>
      </c>
      <c r="BB24" s="3" t="s">
        <v>1643</v>
      </c>
      <c r="BC24" s="3" t="s">
        <v>1643</v>
      </c>
      <c r="BD24" s="5" t="s">
        <v>1643</v>
      </c>
      <c r="BE24" s="13" t="s">
        <v>231</v>
      </c>
      <c r="BF24" s="3" t="s">
        <v>232</v>
      </c>
      <c r="BG24" s="3" t="s">
        <v>233</v>
      </c>
      <c r="BH24" s="3" t="s">
        <v>234</v>
      </c>
      <c r="BI24" s="3" t="s">
        <v>235</v>
      </c>
      <c r="BJ24" s="3" t="s">
        <v>1643</v>
      </c>
      <c r="BK24" s="3" t="s">
        <v>1643</v>
      </c>
      <c r="BL24" s="5" t="s">
        <v>1643</v>
      </c>
      <c r="BM24" s="13" t="s">
        <v>127</v>
      </c>
      <c r="BN24" s="3" t="s">
        <v>127</v>
      </c>
      <c r="BO24" s="3" t="s">
        <v>132</v>
      </c>
      <c r="BP24" s="3" t="s">
        <v>132</v>
      </c>
      <c r="BQ24" s="3" t="s">
        <v>131</v>
      </c>
      <c r="BR24" s="3" t="s">
        <v>131</v>
      </c>
      <c r="BS24" s="3" t="s">
        <v>132</v>
      </c>
      <c r="BT24" s="3" t="s">
        <v>129</v>
      </c>
      <c r="BU24" s="3" t="s">
        <v>131</v>
      </c>
      <c r="BV24" s="3" t="s">
        <v>127</v>
      </c>
      <c r="BW24" s="3" t="s">
        <v>127</v>
      </c>
      <c r="BX24" s="3" t="s">
        <v>127</v>
      </c>
      <c r="BY24" s="3" t="s">
        <v>127</v>
      </c>
      <c r="BZ24" s="3" t="s">
        <v>127</v>
      </c>
      <c r="CA24" s="3" t="s">
        <v>127</v>
      </c>
      <c r="CB24" s="3" t="s">
        <v>132</v>
      </c>
      <c r="CC24" s="3" t="s">
        <v>129</v>
      </c>
      <c r="CD24" s="3" t="s">
        <v>131</v>
      </c>
      <c r="CE24" s="3" t="s">
        <v>131</v>
      </c>
      <c r="CF24" s="3" t="s">
        <v>132</v>
      </c>
      <c r="CG24" s="3" t="s">
        <v>132</v>
      </c>
      <c r="CH24" s="3" t="s">
        <v>132</v>
      </c>
      <c r="CI24" s="3" t="s">
        <v>131</v>
      </c>
      <c r="CJ24" s="3" t="s">
        <v>131</v>
      </c>
      <c r="CK24" s="3" t="s">
        <v>131</v>
      </c>
      <c r="CL24" s="3" t="s">
        <v>131</v>
      </c>
      <c r="CM24" s="3" t="s">
        <v>132</v>
      </c>
      <c r="CN24" s="3" t="s">
        <v>129</v>
      </c>
      <c r="CO24" s="3" t="s">
        <v>129</v>
      </c>
      <c r="CP24" s="3" t="s">
        <v>131</v>
      </c>
      <c r="CQ24" s="3" t="s">
        <v>131</v>
      </c>
      <c r="CR24" s="3" t="s">
        <v>129</v>
      </c>
      <c r="CS24" s="3" t="s">
        <v>129</v>
      </c>
      <c r="CT24" s="3" t="s">
        <v>129</v>
      </c>
      <c r="CU24" s="3" t="s">
        <v>130</v>
      </c>
      <c r="CV24" s="3" t="s">
        <v>129</v>
      </c>
      <c r="CW24" s="3" t="s">
        <v>131</v>
      </c>
      <c r="CX24" s="3" t="s">
        <v>132</v>
      </c>
      <c r="CY24" s="3" t="s">
        <v>132</v>
      </c>
      <c r="CZ24" s="3" t="s">
        <v>132</v>
      </c>
      <c r="DA24" s="3" t="s">
        <v>131</v>
      </c>
      <c r="DB24" s="3" t="s">
        <v>131</v>
      </c>
      <c r="DC24" s="3" t="s">
        <v>131</v>
      </c>
      <c r="DD24" s="3" t="s">
        <v>129</v>
      </c>
      <c r="DE24" s="3" t="s">
        <v>129</v>
      </c>
      <c r="DF24" s="3" t="s">
        <v>129</v>
      </c>
      <c r="DG24" s="3" t="s">
        <v>132</v>
      </c>
      <c r="DH24" s="3" t="s">
        <v>127</v>
      </c>
      <c r="DI24" s="3" t="s">
        <v>127</v>
      </c>
      <c r="DJ24" s="3" t="s">
        <v>127</v>
      </c>
      <c r="DK24" s="3" t="s">
        <v>127</v>
      </c>
      <c r="DL24" s="3" t="s">
        <v>127</v>
      </c>
      <c r="DM24" s="3" t="s">
        <v>131</v>
      </c>
      <c r="DN24" s="3" t="s">
        <v>131</v>
      </c>
      <c r="DO24" s="3" t="s">
        <v>130</v>
      </c>
      <c r="DP24" s="3" t="s">
        <v>130</v>
      </c>
      <c r="DQ24" s="3" t="s">
        <v>130</v>
      </c>
      <c r="DR24" s="3" t="s">
        <v>128</v>
      </c>
      <c r="DS24" s="3" t="s">
        <v>127</v>
      </c>
      <c r="DT24" s="3" t="s">
        <v>127</v>
      </c>
      <c r="DU24" s="3" t="s">
        <v>130</v>
      </c>
      <c r="DV24" s="3" t="s">
        <v>127</v>
      </c>
      <c r="DW24" s="3" t="s">
        <v>127</v>
      </c>
      <c r="DX24" s="3" t="s">
        <v>127</v>
      </c>
      <c r="DY24" s="5" t="s">
        <v>1643</v>
      </c>
      <c r="DZ24" s="13" t="s">
        <v>353</v>
      </c>
      <c r="EA24" s="3" t="s">
        <v>1643</v>
      </c>
      <c r="EB24" s="3" t="s">
        <v>1643</v>
      </c>
      <c r="EC24" s="3" t="s">
        <v>1643</v>
      </c>
      <c r="ED24" s="3" t="s">
        <v>1643</v>
      </c>
      <c r="EE24" s="3" t="s">
        <v>111</v>
      </c>
      <c r="EF24" s="5" t="s">
        <v>1643</v>
      </c>
      <c r="EG24" s="13" t="s">
        <v>110</v>
      </c>
      <c r="EH24" s="3" t="s">
        <v>111</v>
      </c>
      <c r="EI24" s="3" t="s">
        <v>1643</v>
      </c>
      <c r="EJ24" s="3" t="s">
        <v>111</v>
      </c>
      <c r="EK24" s="3" t="s">
        <v>1643</v>
      </c>
      <c r="EL24" s="3" t="s">
        <v>1643</v>
      </c>
      <c r="EM24" s="3" t="s">
        <v>110</v>
      </c>
      <c r="EN24" s="3" t="s">
        <v>111</v>
      </c>
      <c r="EO24" s="3" t="s">
        <v>1643</v>
      </c>
      <c r="EP24" s="3" t="s">
        <v>111</v>
      </c>
      <c r="EQ24" s="3" t="s">
        <v>1643</v>
      </c>
      <c r="ER24" s="3" t="s">
        <v>1643</v>
      </c>
      <c r="ES24" s="3" t="s">
        <v>1643</v>
      </c>
      <c r="ET24" s="3" t="s">
        <v>111</v>
      </c>
      <c r="EU24" s="3" t="s">
        <v>1643</v>
      </c>
      <c r="EV24" s="3" t="s">
        <v>1643</v>
      </c>
      <c r="EW24" s="3" t="s">
        <v>111</v>
      </c>
      <c r="EX24" s="3" t="s">
        <v>1643</v>
      </c>
      <c r="EY24" s="3" t="s">
        <v>1643</v>
      </c>
      <c r="EZ24" s="3" t="s">
        <v>111</v>
      </c>
      <c r="FA24" s="3" t="s">
        <v>1643</v>
      </c>
      <c r="FB24" s="3" t="s">
        <v>1643</v>
      </c>
      <c r="FC24" s="3" t="s">
        <v>111</v>
      </c>
      <c r="FD24" s="3" t="s">
        <v>1643</v>
      </c>
      <c r="FE24" s="3" t="s">
        <v>1643</v>
      </c>
      <c r="FF24" s="3" t="s">
        <v>110</v>
      </c>
      <c r="FG24" s="3" t="s">
        <v>111</v>
      </c>
      <c r="FH24" s="3" t="s">
        <v>1643</v>
      </c>
      <c r="FI24" s="3" t="s">
        <v>111</v>
      </c>
      <c r="FJ24" s="3" t="s">
        <v>1643</v>
      </c>
      <c r="FK24" s="3" t="s">
        <v>1643</v>
      </c>
      <c r="FL24" s="3" t="s">
        <v>1643</v>
      </c>
      <c r="FM24" s="3" t="s">
        <v>245</v>
      </c>
      <c r="FN24" s="3" t="s">
        <v>1643</v>
      </c>
      <c r="FO24" s="3" t="s">
        <v>1643</v>
      </c>
      <c r="FP24" s="5" t="s">
        <v>1643</v>
      </c>
      <c r="FQ24" s="13" t="s">
        <v>447</v>
      </c>
      <c r="FR24" s="3" t="s">
        <v>452</v>
      </c>
      <c r="FS24" s="3" t="s">
        <v>1782</v>
      </c>
      <c r="FT24" s="18" t="s">
        <v>110</v>
      </c>
      <c r="FU24" s="13" t="s">
        <v>483</v>
      </c>
      <c r="FV24" s="3" t="s">
        <v>484</v>
      </c>
      <c r="FW24" s="3" t="s">
        <v>486</v>
      </c>
      <c r="FX24" s="3" t="s">
        <v>1643</v>
      </c>
      <c r="FY24" s="3" t="s">
        <v>1643</v>
      </c>
      <c r="FZ24" s="3" t="s">
        <v>1643</v>
      </c>
      <c r="GA24" s="3" t="s">
        <v>1643</v>
      </c>
      <c r="GB24" s="3" t="s">
        <v>1643</v>
      </c>
      <c r="GC24" s="3" t="s">
        <v>1643</v>
      </c>
      <c r="GD24" s="5" t="s">
        <v>1643</v>
      </c>
      <c r="GE24" s="13" t="s">
        <v>110</v>
      </c>
      <c r="GF24" s="3" t="s">
        <v>111</v>
      </c>
      <c r="GG24" s="3" t="s">
        <v>110</v>
      </c>
      <c r="GH24" s="3" t="s">
        <v>111</v>
      </c>
      <c r="GI24" s="3" t="s">
        <v>111</v>
      </c>
      <c r="GJ24" s="3" t="s">
        <v>1643</v>
      </c>
      <c r="GK24" s="3" t="s">
        <v>1643</v>
      </c>
      <c r="GL24" s="3" t="s">
        <v>1643</v>
      </c>
      <c r="GM24" s="5" t="s">
        <v>1643</v>
      </c>
      <c r="GN24" s="13" t="s">
        <v>245</v>
      </c>
      <c r="GO24" s="5" t="s">
        <v>1643</v>
      </c>
      <c r="GP24" s="16" t="s">
        <v>520</v>
      </c>
      <c r="GQ24" s="13" t="s">
        <v>110</v>
      </c>
      <c r="GR24" s="3" t="s">
        <v>110</v>
      </c>
      <c r="GS24" s="3" t="s">
        <v>111</v>
      </c>
      <c r="GT24" s="3" t="s">
        <v>111</v>
      </c>
      <c r="GU24" s="3" t="s">
        <v>111</v>
      </c>
      <c r="GV24" s="5" t="s">
        <v>110</v>
      </c>
      <c r="GW24" s="724" t="s">
        <v>111</v>
      </c>
      <c r="GX24" s="725" t="s">
        <v>111</v>
      </c>
      <c r="GY24" s="724" t="s">
        <v>110</v>
      </c>
      <c r="GZ24" s="13" t="s">
        <v>1643</v>
      </c>
      <c r="HA24" s="3" t="s">
        <v>1643</v>
      </c>
      <c r="HB24" s="3" t="s">
        <v>1643</v>
      </c>
      <c r="HC24" s="5" t="s">
        <v>1643</v>
      </c>
      <c r="HD24" s="8" t="s">
        <v>1643</v>
      </c>
      <c r="HE24" s="3" t="s">
        <v>1643</v>
      </c>
      <c r="HF24" s="3" t="s">
        <v>1643</v>
      </c>
      <c r="HG24" s="3" t="s">
        <v>1643</v>
      </c>
      <c r="HH24" s="3" t="s">
        <v>1643</v>
      </c>
      <c r="HI24" s="3" t="s">
        <v>1643</v>
      </c>
      <c r="HJ24" s="3" t="s">
        <v>1643</v>
      </c>
      <c r="HK24" s="3" t="s">
        <v>1643</v>
      </c>
      <c r="HL24" s="20" t="s">
        <v>1643</v>
      </c>
      <c r="HM24" s="13" t="s">
        <v>1643</v>
      </c>
      <c r="HN24" s="3" t="s">
        <v>1643</v>
      </c>
      <c r="HO24" s="5" t="s">
        <v>1643</v>
      </c>
      <c r="HP24" s="8" t="s">
        <v>1643</v>
      </c>
      <c r="HQ24" s="3" t="s">
        <v>1643</v>
      </c>
      <c r="HR24" s="3" t="s">
        <v>1643</v>
      </c>
      <c r="HS24" s="3" t="s">
        <v>1643</v>
      </c>
      <c r="HT24" s="3" t="s">
        <v>1643</v>
      </c>
      <c r="HU24" s="3" t="s">
        <v>1643</v>
      </c>
      <c r="HV24" s="3" t="s">
        <v>1643</v>
      </c>
      <c r="HW24" s="3" t="s">
        <v>1643</v>
      </c>
      <c r="HX24" s="20" t="s">
        <v>1643</v>
      </c>
      <c r="HY24" s="13" t="s">
        <v>546</v>
      </c>
      <c r="HZ24" s="3" t="s">
        <v>578</v>
      </c>
      <c r="IA24" s="3" t="s">
        <v>1643</v>
      </c>
      <c r="IB24" s="5" t="s">
        <v>1643</v>
      </c>
      <c r="IC24" s="8" t="s">
        <v>136</v>
      </c>
      <c r="ID24" s="3" t="s">
        <v>557</v>
      </c>
      <c r="IE24" s="3" t="s">
        <v>140</v>
      </c>
      <c r="IF24" s="3" t="s">
        <v>144</v>
      </c>
      <c r="IG24" s="3" t="s">
        <v>156</v>
      </c>
      <c r="IH24" s="3" t="s">
        <v>1643</v>
      </c>
      <c r="II24" s="3" t="s">
        <v>1643</v>
      </c>
      <c r="IJ24" s="3" t="s">
        <v>1643</v>
      </c>
      <c r="IK24" s="5" t="s">
        <v>1643</v>
      </c>
      <c r="IL24" s="3" t="s">
        <v>1643</v>
      </c>
      <c r="IM24" s="5" t="s">
        <v>597</v>
      </c>
      <c r="IN24" s="13" t="s">
        <v>110</v>
      </c>
      <c r="IO24" s="3" t="s">
        <v>1783</v>
      </c>
      <c r="IP24" s="3" t="s">
        <v>111</v>
      </c>
      <c r="IQ24" s="3" t="s">
        <v>1643</v>
      </c>
      <c r="IR24" s="5" t="s">
        <v>1643</v>
      </c>
      <c r="IS24" s="18" t="s">
        <v>1784</v>
      </c>
    </row>
    <row r="25" spans="1:253" ht="87" x14ac:dyDescent="0.35">
      <c r="A25" s="1">
        <v>45665.438958333332</v>
      </c>
      <c r="B25" s="2">
        <v>45665.446053240739</v>
      </c>
      <c r="C25" s="4">
        <v>100</v>
      </c>
      <c r="D25" s="4">
        <v>612</v>
      </c>
      <c r="E25" s="3" t="s">
        <v>1677</v>
      </c>
      <c r="F25" s="2">
        <v>45672.44607085648</v>
      </c>
      <c r="G25" s="3" t="s">
        <v>1786</v>
      </c>
      <c r="H25" s="4">
        <v>1</v>
      </c>
      <c r="I25" s="3" t="s">
        <v>1642</v>
      </c>
      <c r="J25" s="3" t="s">
        <v>1642</v>
      </c>
      <c r="K25" s="3" t="s">
        <v>1642</v>
      </c>
      <c r="L25" s="3" t="s">
        <v>1642</v>
      </c>
      <c r="M25" s="3" t="s">
        <v>1642</v>
      </c>
      <c r="N25" s="3" t="s">
        <v>1642</v>
      </c>
      <c r="O25" s="3" t="s">
        <v>110</v>
      </c>
      <c r="P25" s="3" t="s">
        <v>1643</v>
      </c>
      <c r="Q25" s="3" t="s">
        <v>1643</v>
      </c>
      <c r="R25" s="20" t="s">
        <v>110</v>
      </c>
      <c r="S25" s="127">
        <v>12</v>
      </c>
      <c r="T25" s="124"/>
      <c r="U25" s="3"/>
      <c r="V25" s="3" t="s">
        <v>20</v>
      </c>
      <c r="W25" s="3" t="s">
        <v>111</v>
      </c>
      <c r="X25" s="3" t="s">
        <v>37</v>
      </c>
      <c r="Y25" s="3" t="s">
        <v>70</v>
      </c>
      <c r="Z25" s="3" t="s">
        <v>8</v>
      </c>
      <c r="AA25" s="4">
        <v>550</v>
      </c>
      <c r="AB25" s="3" t="s">
        <v>25</v>
      </c>
      <c r="AC25" s="3" t="s">
        <v>110</v>
      </c>
      <c r="AD25" s="13" t="s">
        <v>110</v>
      </c>
      <c r="AE25" s="3" t="s">
        <v>1643</v>
      </c>
      <c r="AF25" s="5" t="s">
        <v>110</v>
      </c>
      <c r="AG25" s="13" t="s">
        <v>127</v>
      </c>
      <c r="AH25" s="3" t="s">
        <v>129</v>
      </c>
      <c r="AI25" s="3" t="s">
        <v>127</v>
      </c>
      <c r="AJ25" s="3" t="s">
        <v>129</v>
      </c>
      <c r="AK25" s="3" t="s">
        <v>131</v>
      </c>
      <c r="AL25" s="3" t="s">
        <v>131</v>
      </c>
      <c r="AM25" s="3" t="s">
        <v>127</v>
      </c>
      <c r="AN25" s="3" t="s">
        <v>127</v>
      </c>
      <c r="AO25" s="3" t="s">
        <v>127</v>
      </c>
      <c r="AP25" s="3" t="s">
        <v>127</v>
      </c>
      <c r="AQ25" s="3" t="s">
        <v>131</v>
      </c>
      <c r="AR25" s="3" t="s">
        <v>129</v>
      </c>
      <c r="AS25" s="3" t="s">
        <v>131</v>
      </c>
      <c r="AT25" s="3" t="s">
        <v>129</v>
      </c>
      <c r="AU25" s="3" t="s">
        <v>127</v>
      </c>
      <c r="AV25" s="5" t="s">
        <v>1643</v>
      </c>
      <c r="AW25" s="13" t="s">
        <v>196</v>
      </c>
      <c r="AX25" s="3" t="s">
        <v>198</v>
      </c>
      <c r="AY25" s="3" t="s">
        <v>1643</v>
      </c>
      <c r="AZ25" s="3" t="s">
        <v>1643</v>
      </c>
      <c r="BA25" s="3" t="s">
        <v>1643</v>
      </c>
      <c r="BB25" s="3" t="s">
        <v>1643</v>
      </c>
      <c r="BC25" s="3" t="s">
        <v>1643</v>
      </c>
      <c r="BD25" s="5" t="s">
        <v>1643</v>
      </c>
      <c r="BE25" s="13" t="s">
        <v>231</v>
      </c>
      <c r="BF25" s="3" t="s">
        <v>232</v>
      </c>
      <c r="BG25" s="3" t="s">
        <v>233</v>
      </c>
      <c r="BH25" s="3" t="s">
        <v>1643</v>
      </c>
      <c r="BI25" s="3" t="s">
        <v>1643</v>
      </c>
      <c r="BJ25" s="3" t="s">
        <v>1643</v>
      </c>
      <c r="BK25" s="3" t="s">
        <v>1643</v>
      </c>
      <c r="BL25" s="5" t="s">
        <v>1643</v>
      </c>
      <c r="BM25" s="13" t="s">
        <v>132</v>
      </c>
      <c r="BN25" s="3" t="s">
        <v>127</v>
      </c>
      <c r="BO25" s="3" t="s">
        <v>132</v>
      </c>
      <c r="BP25" s="3" t="s">
        <v>127</v>
      </c>
      <c r="BQ25" s="3" t="s">
        <v>132</v>
      </c>
      <c r="BR25" s="3" t="s">
        <v>132</v>
      </c>
      <c r="BS25" s="3" t="s">
        <v>1643</v>
      </c>
      <c r="BT25" s="3" t="s">
        <v>127</v>
      </c>
      <c r="BU25" s="3" t="s">
        <v>127</v>
      </c>
      <c r="BV25" s="3" t="s">
        <v>127</v>
      </c>
      <c r="BW25" s="3" t="s">
        <v>127</v>
      </c>
      <c r="BX25" s="3" t="s">
        <v>127</v>
      </c>
      <c r="BY25" s="3" t="s">
        <v>127</v>
      </c>
      <c r="BZ25" s="3" t="s">
        <v>127</v>
      </c>
      <c r="CA25" s="3" t="s">
        <v>127</v>
      </c>
      <c r="CB25" s="3" t="s">
        <v>128</v>
      </c>
      <c r="CC25" s="3" t="s">
        <v>128</v>
      </c>
      <c r="CD25" s="3" t="s">
        <v>128</v>
      </c>
      <c r="CE25" s="3" t="s">
        <v>128</v>
      </c>
      <c r="CF25" s="3" t="s">
        <v>128</v>
      </c>
      <c r="CG25" s="3" t="s">
        <v>132</v>
      </c>
      <c r="CH25" s="3" t="s">
        <v>132</v>
      </c>
      <c r="CI25" s="3" t="s">
        <v>127</v>
      </c>
      <c r="CJ25" s="3" t="s">
        <v>127</v>
      </c>
      <c r="CK25" s="3" t="s">
        <v>130</v>
      </c>
      <c r="CL25" s="3" t="s">
        <v>131</v>
      </c>
      <c r="CM25" s="3" t="s">
        <v>131</v>
      </c>
      <c r="CN25" s="3" t="s">
        <v>129</v>
      </c>
      <c r="CO25" s="3" t="s">
        <v>129</v>
      </c>
      <c r="CP25" s="3" t="s">
        <v>129</v>
      </c>
      <c r="CQ25" s="3" t="s">
        <v>129</v>
      </c>
      <c r="CR25" s="3" t="s">
        <v>129</v>
      </c>
      <c r="CS25" s="3" t="s">
        <v>128</v>
      </c>
      <c r="CT25" s="3" t="s">
        <v>129</v>
      </c>
      <c r="CU25" s="3" t="s">
        <v>128</v>
      </c>
      <c r="CV25" s="3" t="s">
        <v>128</v>
      </c>
      <c r="CW25" s="3" t="s">
        <v>131</v>
      </c>
      <c r="CX25" s="3" t="s">
        <v>131</v>
      </c>
      <c r="CY25" s="3" t="s">
        <v>131</v>
      </c>
      <c r="CZ25" s="3" t="s">
        <v>131</v>
      </c>
      <c r="DA25" s="3" t="s">
        <v>129</v>
      </c>
      <c r="DB25" s="3" t="s">
        <v>129</v>
      </c>
      <c r="DC25" s="3" t="s">
        <v>127</v>
      </c>
      <c r="DD25" s="3" t="s">
        <v>127</v>
      </c>
      <c r="DE25" s="3" t="s">
        <v>130</v>
      </c>
      <c r="DF25" s="3" t="s">
        <v>127</v>
      </c>
      <c r="DG25" s="3" t="s">
        <v>127</v>
      </c>
      <c r="DH25" s="3" t="s">
        <v>127</v>
      </c>
      <c r="DI25" s="3" t="s">
        <v>127</v>
      </c>
      <c r="DJ25" s="3" t="s">
        <v>127</v>
      </c>
      <c r="DK25" s="3" t="s">
        <v>127</v>
      </c>
      <c r="DL25" s="3" t="s">
        <v>127</v>
      </c>
      <c r="DM25" s="3" t="s">
        <v>127</v>
      </c>
      <c r="DN25" s="3" t="s">
        <v>127</v>
      </c>
      <c r="DO25" s="3" t="s">
        <v>127</v>
      </c>
      <c r="DP25" s="3" t="s">
        <v>127</v>
      </c>
      <c r="DQ25" s="3" t="s">
        <v>127</v>
      </c>
      <c r="DR25" s="3" t="s">
        <v>127</v>
      </c>
      <c r="DS25" s="3" t="s">
        <v>127</v>
      </c>
      <c r="DT25" s="3" t="s">
        <v>127</v>
      </c>
      <c r="DU25" s="3" t="s">
        <v>127</v>
      </c>
      <c r="DV25" s="3" t="s">
        <v>127</v>
      </c>
      <c r="DW25" s="3" t="s">
        <v>127</v>
      </c>
      <c r="DX25" s="3" t="s">
        <v>127</v>
      </c>
      <c r="DY25" s="5" t="s">
        <v>1643</v>
      </c>
      <c r="DZ25" s="13" t="s">
        <v>1643</v>
      </c>
      <c r="EA25" s="3" t="s">
        <v>1643</v>
      </c>
      <c r="EB25" s="3" t="s">
        <v>1643</v>
      </c>
      <c r="EC25" s="3" t="s">
        <v>1643</v>
      </c>
      <c r="ED25" s="3" t="s">
        <v>1643</v>
      </c>
      <c r="EE25" s="3" t="s">
        <v>111</v>
      </c>
      <c r="EF25" s="5" t="s">
        <v>1643</v>
      </c>
      <c r="EG25" s="13" t="s">
        <v>111</v>
      </c>
      <c r="EH25" s="3" t="s">
        <v>1643</v>
      </c>
      <c r="EI25" s="3" t="s">
        <v>1643</v>
      </c>
      <c r="EJ25" s="3" t="s">
        <v>111</v>
      </c>
      <c r="EK25" s="3" t="s">
        <v>1643</v>
      </c>
      <c r="EL25" s="3" t="s">
        <v>1643</v>
      </c>
      <c r="EM25" s="3" t="s">
        <v>111</v>
      </c>
      <c r="EN25" s="3" t="s">
        <v>1643</v>
      </c>
      <c r="EO25" s="3" t="s">
        <v>1643</v>
      </c>
      <c r="EP25" s="3" t="s">
        <v>111</v>
      </c>
      <c r="EQ25" s="3" t="s">
        <v>1643</v>
      </c>
      <c r="ER25" s="3" t="s">
        <v>1643</v>
      </c>
      <c r="ES25" s="3" t="s">
        <v>1643</v>
      </c>
      <c r="ET25" s="3" t="s">
        <v>111</v>
      </c>
      <c r="EU25" s="3" t="s">
        <v>1643</v>
      </c>
      <c r="EV25" s="3" t="s">
        <v>1643</v>
      </c>
      <c r="EW25" s="3" t="s">
        <v>111</v>
      </c>
      <c r="EX25" s="3" t="s">
        <v>1643</v>
      </c>
      <c r="EY25" s="3" t="s">
        <v>1643</v>
      </c>
      <c r="EZ25" s="3" t="s">
        <v>111</v>
      </c>
      <c r="FA25" s="3" t="s">
        <v>1643</v>
      </c>
      <c r="FB25" s="3" t="s">
        <v>1643</v>
      </c>
      <c r="FC25" s="3" t="s">
        <v>111</v>
      </c>
      <c r="FD25" s="3" t="s">
        <v>1643</v>
      </c>
      <c r="FE25" s="3" t="s">
        <v>1643</v>
      </c>
      <c r="FF25" s="3" t="s">
        <v>111</v>
      </c>
      <c r="FG25" s="3" t="s">
        <v>1643</v>
      </c>
      <c r="FH25" s="3" t="s">
        <v>1643</v>
      </c>
      <c r="FI25" s="3" t="s">
        <v>111</v>
      </c>
      <c r="FJ25" s="3" t="s">
        <v>1643</v>
      </c>
      <c r="FK25" s="3" t="s">
        <v>1643</v>
      </c>
      <c r="FL25" s="3" t="s">
        <v>1643</v>
      </c>
      <c r="FM25" s="3" t="s">
        <v>111</v>
      </c>
      <c r="FN25" s="3" t="s">
        <v>1643</v>
      </c>
      <c r="FO25" s="3" t="s">
        <v>1643</v>
      </c>
      <c r="FP25" s="5" t="s">
        <v>1643</v>
      </c>
      <c r="FQ25" s="13"/>
      <c r="FR25" s="3"/>
      <c r="FS25" s="5"/>
      <c r="FT25" s="18" t="s">
        <v>110</v>
      </c>
      <c r="FU25" s="13" t="s">
        <v>483</v>
      </c>
      <c r="FV25" s="3" t="s">
        <v>1643</v>
      </c>
      <c r="FW25" s="3" t="s">
        <v>1643</v>
      </c>
      <c r="FX25" s="3" t="s">
        <v>1643</v>
      </c>
      <c r="FY25" s="3" t="s">
        <v>1643</v>
      </c>
      <c r="FZ25" s="3" t="s">
        <v>1643</v>
      </c>
      <c r="GA25" s="3" t="s">
        <v>1643</v>
      </c>
      <c r="GB25" s="3" t="s">
        <v>1643</v>
      </c>
      <c r="GC25" s="3" t="s">
        <v>1643</v>
      </c>
      <c r="GD25" s="5" t="s">
        <v>1643</v>
      </c>
      <c r="GE25" s="13" t="s">
        <v>111</v>
      </c>
      <c r="GF25" s="3" t="s">
        <v>111</v>
      </c>
      <c r="GG25" s="3" t="s">
        <v>110</v>
      </c>
      <c r="GH25" s="3" t="s">
        <v>111</v>
      </c>
      <c r="GI25" s="3" t="s">
        <v>110</v>
      </c>
      <c r="GJ25" s="3" t="s">
        <v>1643</v>
      </c>
      <c r="GK25" s="3" t="s">
        <v>1643</v>
      </c>
      <c r="GL25" s="3" t="s">
        <v>1643</v>
      </c>
      <c r="GM25" s="5" t="s">
        <v>1643</v>
      </c>
      <c r="GN25" s="13" t="s">
        <v>111</v>
      </c>
      <c r="GO25" s="5" t="s">
        <v>1643</v>
      </c>
      <c r="GP25" s="16" t="s">
        <v>520</v>
      </c>
      <c r="GQ25" s="13" t="s">
        <v>110</v>
      </c>
      <c r="GR25" s="3" t="s">
        <v>111</v>
      </c>
      <c r="GS25" s="3" t="s">
        <v>111</v>
      </c>
      <c r="GT25" s="3" t="s">
        <v>111</v>
      </c>
      <c r="GU25" s="3" t="s">
        <v>111</v>
      </c>
      <c r="GV25" s="5" t="s">
        <v>111</v>
      </c>
      <c r="GW25" s="716" t="s">
        <v>111</v>
      </c>
      <c r="GX25" s="717" t="s">
        <v>110</v>
      </c>
      <c r="GY25" s="716" t="s">
        <v>111</v>
      </c>
      <c r="GZ25" s="13" t="s">
        <v>1643</v>
      </c>
      <c r="HA25" s="3" t="s">
        <v>1643</v>
      </c>
      <c r="HB25" s="3" t="s">
        <v>1643</v>
      </c>
      <c r="HC25" s="5" t="s">
        <v>1643</v>
      </c>
      <c r="HD25" s="8" t="s">
        <v>1643</v>
      </c>
      <c r="HE25" s="3" t="s">
        <v>1643</v>
      </c>
      <c r="HF25" s="3" t="s">
        <v>1643</v>
      </c>
      <c r="HG25" s="3" t="s">
        <v>1643</v>
      </c>
      <c r="HH25" s="3" t="s">
        <v>1643</v>
      </c>
      <c r="HI25" s="3" t="s">
        <v>1643</v>
      </c>
      <c r="HJ25" s="3" t="s">
        <v>1643</v>
      </c>
      <c r="HK25" s="3" t="s">
        <v>1643</v>
      </c>
      <c r="HL25" s="20" t="s">
        <v>1643</v>
      </c>
      <c r="HM25" s="13" t="s">
        <v>1643</v>
      </c>
      <c r="HN25" s="3" t="s">
        <v>1643</v>
      </c>
      <c r="HO25" s="5" t="s">
        <v>1643</v>
      </c>
      <c r="HP25" s="8" t="s">
        <v>1643</v>
      </c>
      <c r="HQ25" s="3" t="s">
        <v>1643</v>
      </c>
      <c r="HR25" s="3" t="s">
        <v>1643</v>
      </c>
      <c r="HS25" s="3" t="s">
        <v>1643</v>
      </c>
      <c r="HT25" s="3" t="s">
        <v>1643</v>
      </c>
      <c r="HU25" s="3" t="s">
        <v>1643</v>
      </c>
      <c r="HV25" s="3" t="s">
        <v>1643</v>
      </c>
      <c r="HW25" s="3" t="s">
        <v>1643</v>
      </c>
      <c r="HX25" s="20" t="s">
        <v>1643</v>
      </c>
      <c r="HY25" s="13" t="s">
        <v>1643</v>
      </c>
      <c r="HZ25" s="3" t="s">
        <v>1643</v>
      </c>
      <c r="IA25" s="3" t="s">
        <v>1643</v>
      </c>
      <c r="IB25" s="5" t="s">
        <v>1643</v>
      </c>
      <c r="IC25" s="8" t="s">
        <v>136</v>
      </c>
      <c r="ID25" s="3" t="s">
        <v>1643</v>
      </c>
      <c r="IE25" s="3" t="s">
        <v>1643</v>
      </c>
      <c r="IF25" s="3" t="s">
        <v>1643</v>
      </c>
      <c r="IG25" s="3" t="s">
        <v>1643</v>
      </c>
      <c r="IH25" s="3" t="s">
        <v>1643</v>
      </c>
      <c r="II25" s="3" t="s">
        <v>1643</v>
      </c>
      <c r="IJ25" s="3" t="s">
        <v>568</v>
      </c>
      <c r="IK25" s="5" t="s">
        <v>1643</v>
      </c>
      <c r="IL25" s="3" t="s">
        <v>1643</v>
      </c>
      <c r="IM25" s="5" t="s">
        <v>1643</v>
      </c>
      <c r="IN25" s="13" t="s">
        <v>110</v>
      </c>
      <c r="IO25" s="3" t="s">
        <v>1643</v>
      </c>
      <c r="IP25" s="3" t="s">
        <v>111</v>
      </c>
      <c r="IQ25" s="3" t="s">
        <v>1643</v>
      </c>
      <c r="IR25" s="5" t="s">
        <v>1643</v>
      </c>
      <c r="IS25" s="18" t="s">
        <v>1643</v>
      </c>
    </row>
    <row r="26" spans="1:253" ht="130.5" x14ac:dyDescent="0.35">
      <c r="A26" s="1">
        <v>45677.36074074074</v>
      </c>
      <c r="B26" s="2">
        <v>45677.374942129631</v>
      </c>
      <c r="C26" s="4">
        <v>100</v>
      </c>
      <c r="D26" s="4">
        <v>1227</v>
      </c>
      <c r="E26" s="3" t="s">
        <v>1640</v>
      </c>
      <c r="F26" s="2">
        <v>45677.374982754627</v>
      </c>
      <c r="G26" s="3" t="s">
        <v>1788</v>
      </c>
      <c r="H26" s="4">
        <v>1</v>
      </c>
      <c r="I26" s="3" t="s">
        <v>1642</v>
      </c>
      <c r="J26" s="3" t="s">
        <v>1642</v>
      </c>
      <c r="K26" s="3" t="s">
        <v>1642</v>
      </c>
      <c r="L26" s="3" t="s">
        <v>1642</v>
      </c>
      <c r="M26" s="3" t="s">
        <v>1642</v>
      </c>
      <c r="N26" s="3" t="s">
        <v>1642</v>
      </c>
      <c r="O26" s="3" t="s">
        <v>110</v>
      </c>
      <c r="P26" s="3" t="s">
        <v>1643</v>
      </c>
      <c r="Q26" s="3" t="s">
        <v>1643</v>
      </c>
      <c r="R26" s="20" t="s">
        <v>110</v>
      </c>
      <c r="S26" s="127">
        <v>10</v>
      </c>
      <c r="T26" s="124"/>
      <c r="U26" s="3"/>
      <c r="V26" s="3" t="s">
        <v>28</v>
      </c>
      <c r="W26" s="3" t="s">
        <v>110</v>
      </c>
      <c r="X26" s="3" t="s">
        <v>37</v>
      </c>
      <c r="Y26" s="3" t="s">
        <v>76</v>
      </c>
      <c r="Z26" s="3" t="s">
        <v>14</v>
      </c>
      <c r="AA26" s="4">
        <v>175</v>
      </c>
      <c r="AB26" s="3" t="s">
        <v>25</v>
      </c>
      <c r="AC26" s="3" t="s">
        <v>110</v>
      </c>
      <c r="AD26" s="13" t="s">
        <v>110</v>
      </c>
      <c r="AE26" s="3" t="s">
        <v>1643</v>
      </c>
      <c r="AF26" s="5" t="s">
        <v>110</v>
      </c>
      <c r="AG26" s="13" t="s">
        <v>128</v>
      </c>
      <c r="AH26" s="3" t="s">
        <v>129</v>
      </c>
      <c r="AI26" s="3" t="s">
        <v>131</v>
      </c>
      <c r="AJ26" s="3" t="s">
        <v>129</v>
      </c>
      <c r="AK26" s="3" t="s">
        <v>132</v>
      </c>
      <c r="AL26" s="3" t="s">
        <v>130</v>
      </c>
      <c r="AM26" s="3" t="s">
        <v>130</v>
      </c>
      <c r="AN26" s="3" t="s">
        <v>130</v>
      </c>
      <c r="AO26" s="3" t="s">
        <v>127</v>
      </c>
      <c r="AP26" s="3" t="s">
        <v>129</v>
      </c>
      <c r="AQ26" s="3" t="s">
        <v>132</v>
      </c>
      <c r="AR26" s="3" t="s">
        <v>131</v>
      </c>
      <c r="AS26" s="3" t="s">
        <v>132</v>
      </c>
      <c r="AT26" s="3" t="s">
        <v>131</v>
      </c>
      <c r="AU26" s="3" t="s">
        <v>130</v>
      </c>
      <c r="AV26" s="5" t="s">
        <v>1643</v>
      </c>
      <c r="AW26" s="13" t="s">
        <v>196</v>
      </c>
      <c r="AX26" s="3" t="s">
        <v>1643</v>
      </c>
      <c r="AY26" s="3" t="s">
        <v>1643</v>
      </c>
      <c r="AZ26" s="3" t="s">
        <v>1643</v>
      </c>
      <c r="BA26" s="3" t="s">
        <v>1643</v>
      </c>
      <c r="BB26" s="3" t="s">
        <v>1643</v>
      </c>
      <c r="BC26" s="3" t="s">
        <v>1643</v>
      </c>
      <c r="BD26" s="5" t="s">
        <v>1643</v>
      </c>
      <c r="BE26" s="13" t="s">
        <v>231</v>
      </c>
      <c r="BF26" s="3" t="s">
        <v>232</v>
      </c>
      <c r="BG26" s="3" t="s">
        <v>233</v>
      </c>
      <c r="BH26" s="3" t="s">
        <v>234</v>
      </c>
      <c r="BI26" s="3" t="s">
        <v>235</v>
      </c>
      <c r="BJ26" s="3" t="s">
        <v>1643</v>
      </c>
      <c r="BK26" s="3" t="s">
        <v>1643</v>
      </c>
      <c r="BL26" s="5" t="s">
        <v>1643</v>
      </c>
      <c r="BM26" s="13" t="s">
        <v>132</v>
      </c>
      <c r="BN26" s="3" t="s">
        <v>132</v>
      </c>
      <c r="BO26" s="3" t="s">
        <v>132</v>
      </c>
      <c r="BP26" s="3" t="s">
        <v>127</v>
      </c>
      <c r="BQ26" s="3" t="s">
        <v>131</v>
      </c>
      <c r="BR26" s="3" t="s">
        <v>131</v>
      </c>
      <c r="BS26" s="3" t="s">
        <v>132</v>
      </c>
      <c r="BT26" s="3" t="s">
        <v>129</v>
      </c>
      <c r="BU26" s="3" t="s">
        <v>130</v>
      </c>
      <c r="BV26" s="3" t="s">
        <v>131</v>
      </c>
      <c r="BW26" s="3" t="s">
        <v>131</v>
      </c>
      <c r="BX26" s="3" t="s">
        <v>132</v>
      </c>
      <c r="BY26" s="3" t="s">
        <v>132</v>
      </c>
      <c r="BZ26" s="3" t="s">
        <v>131</v>
      </c>
      <c r="CA26" s="3" t="s">
        <v>132</v>
      </c>
      <c r="CB26" s="3" t="s">
        <v>129</v>
      </c>
      <c r="CC26" s="3" t="s">
        <v>128</v>
      </c>
      <c r="CD26" s="3" t="s">
        <v>130</v>
      </c>
      <c r="CE26" s="3" t="s">
        <v>130</v>
      </c>
      <c r="CF26" s="3" t="s">
        <v>127</v>
      </c>
      <c r="CG26" s="3" t="s">
        <v>129</v>
      </c>
      <c r="CH26" s="3" t="s">
        <v>131</v>
      </c>
      <c r="CI26" s="3" t="s">
        <v>129</v>
      </c>
      <c r="CJ26" s="3" t="s">
        <v>129</v>
      </c>
      <c r="CK26" s="3" t="s">
        <v>129</v>
      </c>
      <c r="CL26" s="3" t="s">
        <v>129</v>
      </c>
      <c r="CM26" s="3" t="s">
        <v>132</v>
      </c>
      <c r="CN26" s="3" t="s">
        <v>130</v>
      </c>
      <c r="CO26" s="3" t="s">
        <v>130</v>
      </c>
      <c r="CP26" s="3" t="s">
        <v>129</v>
      </c>
      <c r="CQ26" s="3" t="s">
        <v>129</v>
      </c>
      <c r="CR26" s="3" t="s">
        <v>129</v>
      </c>
      <c r="CS26" s="3" t="s">
        <v>129</v>
      </c>
      <c r="CT26" s="3" t="s">
        <v>132</v>
      </c>
      <c r="CU26" s="3" t="s">
        <v>131</v>
      </c>
      <c r="CV26" s="3" t="s">
        <v>129</v>
      </c>
      <c r="CW26" s="3" t="s">
        <v>131</v>
      </c>
      <c r="CX26" s="3" t="s">
        <v>132</v>
      </c>
      <c r="CY26" s="3" t="s">
        <v>132</v>
      </c>
      <c r="CZ26" s="3" t="s">
        <v>132</v>
      </c>
      <c r="DA26" s="3" t="s">
        <v>132</v>
      </c>
      <c r="DB26" s="3" t="s">
        <v>132</v>
      </c>
      <c r="DC26" s="3" t="s">
        <v>132</v>
      </c>
      <c r="DD26" s="3" t="s">
        <v>131</v>
      </c>
      <c r="DE26" s="3" t="s">
        <v>131</v>
      </c>
      <c r="DF26" s="3" t="s">
        <v>131</v>
      </c>
      <c r="DG26" s="3" t="s">
        <v>129</v>
      </c>
      <c r="DH26" s="3" t="s">
        <v>127</v>
      </c>
      <c r="DI26" s="3" t="s">
        <v>127</v>
      </c>
      <c r="DJ26" s="3" t="s">
        <v>129</v>
      </c>
      <c r="DK26" s="3" t="s">
        <v>127</v>
      </c>
      <c r="DL26" s="3" t="s">
        <v>129</v>
      </c>
      <c r="DM26" s="3" t="s">
        <v>131</v>
      </c>
      <c r="DN26" s="3" t="s">
        <v>131</v>
      </c>
      <c r="DO26" s="3" t="s">
        <v>131</v>
      </c>
      <c r="DP26" s="3" t="s">
        <v>131</v>
      </c>
      <c r="DQ26" s="3" t="s">
        <v>131</v>
      </c>
      <c r="DR26" s="3" t="s">
        <v>129</v>
      </c>
      <c r="DS26" s="3" t="s">
        <v>129</v>
      </c>
      <c r="DT26" s="3" t="s">
        <v>129</v>
      </c>
      <c r="DU26" s="3" t="s">
        <v>129</v>
      </c>
      <c r="DV26" s="3" t="s">
        <v>129</v>
      </c>
      <c r="DW26" s="3" t="s">
        <v>129</v>
      </c>
      <c r="DX26" s="3" t="s">
        <v>129</v>
      </c>
      <c r="DY26" s="5" t="s">
        <v>344</v>
      </c>
      <c r="DZ26" s="13" t="s">
        <v>353</v>
      </c>
      <c r="EA26" s="3" t="s">
        <v>354</v>
      </c>
      <c r="EB26" s="3" t="s">
        <v>355</v>
      </c>
      <c r="EC26" s="3" t="s">
        <v>1643</v>
      </c>
      <c r="ED26" s="3" t="s">
        <v>1643</v>
      </c>
      <c r="EE26" s="3" t="s">
        <v>111</v>
      </c>
      <c r="EF26" s="5" t="s">
        <v>1643</v>
      </c>
      <c r="EG26" s="13" t="s">
        <v>111</v>
      </c>
      <c r="EH26" s="3" t="s">
        <v>1643</v>
      </c>
      <c r="EI26" s="3" t="s">
        <v>1643</v>
      </c>
      <c r="EJ26" s="3" t="s">
        <v>1643</v>
      </c>
      <c r="EK26" s="3" t="s">
        <v>1643</v>
      </c>
      <c r="EL26" s="3" t="s">
        <v>1643</v>
      </c>
      <c r="EM26" s="3" t="s">
        <v>110</v>
      </c>
      <c r="EN26" s="3" t="s">
        <v>111</v>
      </c>
      <c r="EO26" s="3" t="s">
        <v>1643</v>
      </c>
      <c r="EP26" s="3" t="s">
        <v>111</v>
      </c>
      <c r="EQ26" s="3" t="s">
        <v>1643</v>
      </c>
      <c r="ER26" s="3" t="s">
        <v>1643</v>
      </c>
      <c r="ES26" s="3" t="s">
        <v>1643</v>
      </c>
      <c r="ET26" s="3" t="s">
        <v>245</v>
      </c>
      <c r="EU26" s="3" t="s">
        <v>1643</v>
      </c>
      <c r="EV26" s="3" t="s">
        <v>1643</v>
      </c>
      <c r="EW26" s="3" t="s">
        <v>110</v>
      </c>
      <c r="EX26" s="3" t="s">
        <v>111</v>
      </c>
      <c r="EY26" s="3" t="s">
        <v>1643</v>
      </c>
      <c r="EZ26" s="3" t="s">
        <v>111</v>
      </c>
      <c r="FA26" s="3" t="s">
        <v>1643</v>
      </c>
      <c r="FB26" s="3" t="s">
        <v>1643</v>
      </c>
      <c r="FC26" s="3" t="s">
        <v>111</v>
      </c>
      <c r="FD26" s="3" t="s">
        <v>1643</v>
      </c>
      <c r="FE26" s="3" t="s">
        <v>1643</v>
      </c>
      <c r="FF26" s="3" t="s">
        <v>110</v>
      </c>
      <c r="FG26" s="3" t="s">
        <v>111</v>
      </c>
      <c r="FH26" s="3" t="s">
        <v>1643</v>
      </c>
      <c r="FI26" s="3" t="s">
        <v>110</v>
      </c>
      <c r="FJ26" s="3" t="s">
        <v>453</v>
      </c>
      <c r="FK26" s="3" t="s">
        <v>111</v>
      </c>
      <c r="FL26" s="3" t="s">
        <v>1643</v>
      </c>
      <c r="FM26" s="3" t="s">
        <v>111</v>
      </c>
      <c r="FN26" s="3" t="s">
        <v>1643</v>
      </c>
      <c r="FO26" s="3" t="s">
        <v>1643</v>
      </c>
      <c r="FP26" s="5" t="s">
        <v>1643</v>
      </c>
      <c r="FQ26" s="3" t="s">
        <v>462</v>
      </c>
      <c r="FR26" s="3"/>
      <c r="FS26" s="5"/>
      <c r="FT26" s="18" t="s">
        <v>110</v>
      </c>
      <c r="FU26" s="13" t="s">
        <v>1643</v>
      </c>
      <c r="FV26" s="3" t="s">
        <v>484</v>
      </c>
      <c r="FW26" s="3" t="s">
        <v>486</v>
      </c>
      <c r="FX26" s="3" t="s">
        <v>1643</v>
      </c>
      <c r="FY26" s="3" t="s">
        <v>1643</v>
      </c>
      <c r="FZ26" s="3" t="s">
        <v>1643</v>
      </c>
      <c r="GA26" s="3" t="s">
        <v>496</v>
      </c>
      <c r="GB26" s="3" t="s">
        <v>497</v>
      </c>
      <c r="GC26" s="3" t="s">
        <v>498</v>
      </c>
      <c r="GD26" s="5" t="s">
        <v>1643</v>
      </c>
      <c r="GE26" s="13" t="s">
        <v>111</v>
      </c>
      <c r="GF26" s="3" t="s">
        <v>110</v>
      </c>
      <c r="GG26" s="3" t="s">
        <v>110</v>
      </c>
      <c r="GH26" s="3" t="s">
        <v>110</v>
      </c>
      <c r="GI26" s="3" t="s">
        <v>110</v>
      </c>
      <c r="GJ26" s="3" t="s">
        <v>1789</v>
      </c>
      <c r="GK26" s="3" t="s">
        <v>1790</v>
      </c>
      <c r="GL26" s="4">
        <v>124527</v>
      </c>
      <c r="GM26" s="5" t="s">
        <v>1751</v>
      </c>
      <c r="GN26" s="13" t="s">
        <v>111</v>
      </c>
      <c r="GO26" s="5" t="s">
        <v>1643</v>
      </c>
      <c r="GP26" s="16" t="s">
        <v>524</v>
      </c>
      <c r="GQ26" s="13" t="s">
        <v>110</v>
      </c>
      <c r="GR26" s="3" t="s">
        <v>110</v>
      </c>
      <c r="GS26" s="3" t="s">
        <v>110</v>
      </c>
      <c r="GT26" s="3" t="s">
        <v>1643</v>
      </c>
      <c r="GU26" s="3" t="s">
        <v>1643</v>
      </c>
      <c r="GV26" s="5" t="s">
        <v>110</v>
      </c>
      <c r="GW26" s="716" t="s">
        <v>111</v>
      </c>
      <c r="GX26" s="717" t="s">
        <v>110</v>
      </c>
      <c r="GY26" s="716" t="s">
        <v>1643</v>
      </c>
      <c r="GZ26" s="13" t="s">
        <v>1643</v>
      </c>
      <c r="HA26" s="3" t="s">
        <v>1643</v>
      </c>
      <c r="HB26" s="3" t="s">
        <v>1643</v>
      </c>
      <c r="HC26" s="5" t="s">
        <v>1643</v>
      </c>
      <c r="HD26" s="8" t="s">
        <v>1643</v>
      </c>
      <c r="HE26" s="3" t="s">
        <v>1643</v>
      </c>
      <c r="HF26" s="3" t="s">
        <v>1643</v>
      </c>
      <c r="HG26" s="3" t="s">
        <v>1643</v>
      </c>
      <c r="HH26" s="3" t="s">
        <v>1643</v>
      </c>
      <c r="HI26" s="3" t="s">
        <v>1643</v>
      </c>
      <c r="HJ26" s="3" t="s">
        <v>1643</v>
      </c>
      <c r="HK26" s="3" t="s">
        <v>1643</v>
      </c>
      <c r="HL26" s="20" t="s">
        <v>1643</v>
      </c>
      <c r="HM26" s="13" t="s">
        <v>546</v>
      </c>
      <c r="HN26" s="3" t="s">
        <v>563</v>
      </c>
      <c r="HO26" s="5" t="s">
        <v>1643</v>
      </c>
      <c r="HP26" s="8" t="s">
        <v>1643</v>
      </c>
      <c r="HQ26" s="3" t="s">
        <v>557</v>
      </c>
      <c r="HR26" s="3" t="s">
        <v>140</v>
      </c>
      <c r="HS26" s="3" t="s">
        <v>144</v>
      </c>
      <c r="HT26" s="3" t="s">
        <v>156</v>
      </c>
      <c r="HU26" s="3" t="s">
        <v>558</v>
      </c>
      <c r="HV26" s="3" t="s">
        <v>567</v>
      </c>
      <c r="HW26" s="3" t="s">
        <v>1643</v>
      </c>
      <c r="HX26" s="20" t="s">
        <v>1643</v>
      </c>
      <c r="HY26" s="13" t="s">
        <v>1643</v>
      </c>
      <c r="HZ26" s="3" t="s">
        <v>1643</v>
      </c>
      <c r="IA26" s="3" t="s">
        <v>1643</v>
      </c>
      <c r="IB26" s="5" t="s">
        <v>1643</v>
      </c>
      <c r="IC26" s="8" t="s">
        <v>1643</v>
      </c>
      <c r="ID26" s="3" t="s">
        <v>1643</v>
      </c>
      <c r="IE26" s="3" t="s">
        <v>1643</v>
      </c>
      <c r="IF26" s="3" t="s">
        <v>1643</v>
      </c>
      <c r="IG26" s="3" t="s">
        <v>1643</v>
      </c>
      <c r="IH26" s="3" t="s">
        <v>1643</v>
      </c>
      <c r="II26" s="3" t="s">
        <v>1643</v>
      </c>
      <c r="IJ26" s="3" t="s">
        <v>1643</v>
      </c>
      <c r="IK26" s="5" t="s">
        <v>1643</v>
      </c>
      <c r="IL26" s="3" t="s">
        <v>1643</v>
      </c>
      <c r="IM26" s="5" t="s">
        <v>1643</v>
      </c>
      <c r="IN26" s="13" t="s">
        <v>1643</v>
      </c>
      <c r="IO26" s="3" t="s">
        <v>1643</v>
      </c>
      <c r="IP26" s="3" t="s">
        <v>1643</v>
      </c>
      <c r="IQ26" s="3" t="s">
        <v>1643</v>
      </c>
      <c r="IR26" s="5" t="s">
        <v>1643</v>
      </c>
      <c r="IS26" s="18" t="s">
        <v>1643</v>
      </c>
    </row>
    <row r="27" spans="1:253" ht="102" thickBot="1" x14ac:dyDescent="0.4">
      <c r="A27" s="1">
        <v>45681.657500000001</v>
      </c>
      <c r="B27" s="2">
        <v>45681.670243055552</v>
      </c>
      <c r="C27" s="4">
        <v>100</v>
      </c>
      <c r="D27" s="4">
        <v>1101</v>
      </c>
      <c r="E27" s="3" t="s">
        <v>1640</v>
      </c>
      <c r="F27" s="2">
        <v>45681.670261689818</v>
      </c>
      <c r="G27" s="3" t="s">
        <v>1792</v>
      </c>
      <c r="H27" s="4">
        <v>0.5</v>
      </c>
      <c r="I27" s="3" t="s">
        <v>1642</v>
      </c>
      <c r="J27" s="3" t="s">
        <v>1642</v>
      </c>
      <c r="K27" s="3" t="s">
        <v>1642</v>
      </c>
      <c r="L27" s="3" t="s">
        <v>1642</v>
      </c>
      <c r="M27" s="3" t="s">
        <v>1642</v>
      </c>
      <c r="N27" s="3" t="s">
        <v>1642</v>
      </c>
      <c r="O27" s="3" t="s">
        <v>110</v>
      </c>
      <c r="P27" s="3" t="s">
        <v>1643</v>
      </c>
      <c r="Q27" s="3" t="s">
        <v>1643</v>
      </c>
      <c r="R27" s="20" t="s">
        <v>110</v>
      </c>
      <c r="S27" s="127">
        <v>8</v>
      </c>
      <c r="T27" s="124"/>
      <c r="U27" s="3"/>
      <c r="V27" s="3" t="s">
        <v>20</v>
      </c>
      <c r="W27" s="3" t="s">
        <v>110</v>
      </c>
      <c r="X27" s="3" t="s">
        <v>41</v>
      </c>
      <c r="Y27" s="3" t="s">
        <v>106</v>
      </c>
      <c r="Z27" s="3" t="s">
        <v>10</v>
      </c>
      <c r="AA27" s="4">
        <v>444</v>
      </c>
      <c r="AB27" s="3" t="s">
        <v>25</v>
      </c>
      <c r="AC27" s="3" t="s">
        <v>110</v>
      </c>
      <c r="AD27" s="13" t="s">
        <v>111</v>
      </c>
      <c r="AE27" s="3" t="s">
        <v>1796</v>
      </c>
      <c r="AF27" s="5" t="s">
        <v>111</v>
      </c>
      <c r="AG27" s="13" t="s">
        <v>1643</v>
      </c>
      <c r="AH27" s="3" t="s">
        <v>1643</v>
      </c>
      <c r="AI27" s="3" t="s">
        <v>1643</v>
      </c>
      <c r="AJ27" s="3" t="s">
        <v>1643</v>
      </c>
      <c r="AK27" s="3" t="s">
        <v>1643</v>
      </c>
      <c r="AL27" s="3" t="s">
        <v>1643</v>
      </c>
      <c r="AM27" s="3" t="s">
        <v>1643</v>
      </c>
      <c r="AN27" s="3" t="s">
        <v>1643</v>
      </c>
      <c r="AO27" s="3" t="s">
        <v>1643</v>
      </c>
      <c r="AP27" s="3" t="s">
        <v>1643</v>
      </c>
      <c r="AQ27" s="3" t="s">
        <v>1643</v>
      </c>
      <c r="AR27" s="3" t="s">
        <v>1643</v>
      </c>
      <c r="AS27" s="3" t="s">
        <v>1643</v>
      </c>
      <c r="AT27" s="3" t="s">
        <v>1643</v>
      </c>
      <c r="AU27" s="3" t="s">
        <v>1643</v>
      </c>
      <c r="AV27" s="5" t="s">
        <v>1643</v>
      </c>
      <c r="AW27" s="13" t="s">
        <v>1643</v>
      </c>
      <c r="AX27" s="3" t="s">
        <v>1643</v>
      </c>
      <c r="AY27" s="3" t="s">
        <v>1643</v>
      </c>
      <c r="AZ27" s="3" t="s">
        <v>1643</v>
      </c>
      <c r="BA27" s="3" t="s">
        <v>1643</v>
      </c>
      <c r="BB27" s="3" t="s">
        <v>1643</v>
      </c>
      <c r="BC27" s="3" t="s">
        <v>1643</v>
      </c>
      <c r="BD27" s="5" t="s">
        <v>1643</v>
      </c>
      <c r="BE27" s="13" t="s">
        <v>1643</v>
      </c>
      <c r="BF27" s="3" t="s">
        <v>1643</v>
      </c>
      <c r="BG27" s="3" t="s">
        <v>1643</v>
      </c>
      <c r="BH27" s="3" t="s">
        <v>1643</v>
      </c>
      <c r="BI27" s="3" t="s">
        <v>1643</v>
      </c>
      <c r="BJ27" s="3" t="s">
        <v>1643</v>
      </c>
      <c r="BK27" s="3" t="s">
        <v>1643</v>
      </c>
      <c r="BL27" s="5" t="s">
        <v>1643</v>
      </c>
      <c r="BM27" s="13" t="s">
        <v>1643</v>
      </c>
      <c r="BN27" s="3" t="s">
        <v>1643</v>
      </c>
      <c r="BO27" s="3" t="s">
        <v>1643</v>
      </c>
      <c r="BP27" s="3" t="s">
        <v>1643</v>
      </c>
      <c r="BQ27" s="3" t="s">
        <v>1643</v>
      </c>
      <c r="BR27" s="3" t="s">
        <v>1643</v>
      </c>
      <c r="BS27" s="3" t="s">
        <v>1643</v>
      </c>
      <c r="BT27" s="3" t="s">
        <v>1643</v>
      </c>
      <c r="BU27" s="3" t="s">
        <v>1643</v>
      </c>
      <c r="BV27" s="3" t="s">
        <v>1643</v>
      </c>
      <c r="BW27" s="3" t="s">
        <v>1643</v>
      </c>
      <c r="BX27" s="3" t="s">
        <v>1643</v>
      </c>
      <c r="BY27" s="3" t="s">
        <v>1643</v>
      </c>
      <c r="BZ27" s="3" t="s">
        <v>1643</v>
      </c>
      <c r="CA27" s="3" t="s">
        <v>1643</v>
      </c>
      <c r="CB27" s="3" t="s">
        <v>1643</v>
      </c>
      <c r="CC27" s="3" t="s">
        <v>1643</v>
      </c>
      <c r="CD27" s="3" t="s">
        <v>1643</v>
      </c>
      <c r="CE27" s="3" t="s">
        <v>1643</v>
      </c>
      <c r="CF27" s="3" t="s">
        <v>1643</v>
      </c>
      <c r="CG27" s="3" t="s">
        <v>1643</v>
      </c>
      <c r="CH27" s="3" t="s">
        <v>1643</v>
      </c>
      <c r="CI27" s="3" t="s">
        <v>1643</v>
      </c>
      <c r="CJ27" s="3" t="s">
        <v>1643</v>
      </c>
      <c r="CK27" s="3" t="s">
        <v>1643</v>
      </c>
      <c r="CL27" s="3" t="s">
        <v>1643</v>
      </c>
      <c r="CM27" s="3" t="s">
        <v>1643</v>
      </c>
      <c r="CN27" s="3" t="s">
        <v>1643</v>
      </c>
      <c r="CO27" s="3" t="s">
        <v>1643</v>
      </c>
      <c r="CP27" s="3" t="s">
        <v>1643</v>
      </c>
      <c r="CQ27" s="3" t="s">
        <v>1643</v>
      </c>
      <c r="CR27" s="3" t="s">
        <v>1643</v>
      </c>
      <c r="CS27" s="3" t="s">
        <v>1643</v>
      </c>
      <c r="CT27" s="3" t="s">
        <v>1643</v>
      </c>
      <c r="CU27" s="3" t="s">
        <v>1643</v>
      </c>
      <c r="CV27" s="3" t="s">
        <v>1643</v>
      </c>
      <c r="CW27" s="3" t="s">
        <v>1643</v>
      </c>
      <c r="CX27" s="3" t="s">
        <v>1643</v>
      </c>
      <c r="CY27" s="3" t="s">
        <v>1643</v>
      </c>
      <c r="CZ27" s="3" t="s">
        <v>1643</v>
      </c>
      <c r="DA27" s="3" t="s">
        <v>1643</v>
      </c>
      <c r="DB27" s="3" t="s">
        <v>1643</v>
      </c>
      <c r="DC27" s="3" t="s">
        <v>1643</v>
      </c>
      <c r="DD27" s="3" t="s">
        <v>1643</v>
      </c>
      <c r="DE27" s="3" t="s">
        <v>1643</v>
      </c>
      <c r="DF27" s="3" t="s">
        <v>1643</v>
      </c>
      <c r="DG27" s="3" t="s">
        <v>1643</v>
      </c>
      <c r="DH27" s="3" t="s">
        <v>1643</v>
      </c>
      <c r="DI27" s="3" t="s">
        <v>1643</v>
      </c>
      <c r="DJ27" s="3" t="s">
        <v>1643</v>
      </c>
      <c r="DK27" s="3" t="s">
        <v>1643</v>
      </c>
      <c r="DL27" s="3" t="s">
        <v>1643</v>
      </c>
      <c r="DM27" s="3" t="s">
        <v>1643</v>
      </c>
      <c r="DN27" s="3" t="s">
        <v>1643</v>
      </c>
      <c r="DO27" s="3" t="s">
        <v>1643</v>
      </c>
      <c r="DP27" s="3" t="s">
        <v>1643</v>
      </c>
      <c r="DQ27" s="3" t="s">
        <v>1643</v>
      </c>
      <c r="DR27" s="3" t="s">
        <v>1643</v>
      </c>
      <c r="DS27" s="3" t="s">
        <v>1643</v>
      </c>
      <c r="DT27" s="3" t="s">
        <v>1643</v>
      </c>
      <c r="DU27" s="3" t="s">
        <v>1643</v>
      </c>
      <c r="DV27" s="3" t="s">
        <v>1643</v>
      </c>
      <c r="DW27" s="3" t="s">
        <v>1643</v>
      </c>
      <c r="DX27" s="3" t="s">
        <v>1643</v>
      </c>
      <c r="DY27" s="5" t="s">
        <v>1643</v>
      </c>
      <c r="DZ27" s="13" t="s">
        <v>1643</v>
      </c>
      <c r="EA27" s="3" t="s">
        <v>1643</v>
      </c>
      <c r="EB27" s="3" t="s">
        <v>1643</v>
      </c>
      <c r="EC27" s="3" t="s">
        <v>1643</v>
      </c>
      <c r="ED27" s="3" t="s">
        <v>1643</v>
      </c>
      <c r="EE27" s="3" t="s">
        <v>1643</v>
      </c>
      <c r="EF27" s="5" t="s">
        <v>1643</v>
      </c>
      <c r="EG27" s="13" t="s">
        <v>1643</v>
      </c>
      <c r="EH27" s="3" t="s">
        <v>1643</v>
      </c>
      <c r="EI27" s="3" t="s">
        <v>1643</v>
      </c>
      <c r="EJ27" s="3" t="s">
        <v>1643</v>
      </c>
      <c r="EK27" s="3" t="s">
        <v>1643</v>
      </c>
      <c r="EL27" s="3" t="s">
        <v>1643</v>
      </c>
      <c r="EM27" s="3" t="s">
        <v>1643</v>
      </c>
      <c r="EN27" s="3" t="s">
        <v>1643</v>
      </c>
      <c r="EO27" s="3" t="s">
        <v>1643</v>
      </c>
      <c r="EP27" s="3" t="s">
        <v>1643</v>
      </c>
      <c r="EQ27" s="3" t="s">
        <v>1643</v>
      </c>
      <c r="ER27" s="3" t="s">
        <v>1643</v>
      </c>
      <c r="ES27" s="3" t="s">
        <v>1643</v>
      </c>
      <c r="ET27" s="3" t="s">
        <v>1643</v>
      </c>
      <c r="EU27" s="3" t="s">
        <v>1643</v>
      </c>
      <c r="EV27" s="3" t="s">
        <v>1643</v>
      </c>
      <c r="EW27" s="3" t="s">
        <v>1643</v>
      </c>
      <c r="EX27" s="3" t="s">
        <v>1643</v>
      </c>
      <c r="EY27" s="3" t="s">
        <v>1643</v>
      </c>
      <c r="EZ27" s="3" t="s">
        <v>1643</v>
      </c>
      <c r="FA27" s="3" t="s">
        <v>1643</v>
      </c>
      <c r="FB27" s="3" t="s">
        <v>1643</v>
      </c>
      <c r="FC27" s="3" t="s">
        <v>1643</v>
      </c>
      <c r="FD27" s="3" t="s">
        <v>1643</v>
      </c>
      <c r="FE27" s="3" t="s">
        <v>1643</v>
      </c>
      <c r="FF27" s="3" t="s">
        <v>1643</v>
      </c>
      <c r="FG27" s="3" t="s">
        <v>1643</v>
      </c>
      <c r="FH27" s="3" t="s">
        <v>1643</v>
      </c>
      <c r="FI27" s="3" t="s">
        <v>1643</v>
      </c>
      <c r="FJ27" s="3" t="s">
        <v>1643</v>
      </c>
      <c r="FK27" s="3" t="s">
        <v>1643</v>
      </c>
      <c r="FL27" s="3" t="s">
        <v>1643</v>
      </c>
      <c r="FM27" s="3" t="s">
        <v>1643</v>
      </c>
      <c r="FN27" s="3" t="s">
        <v>1643</v>
      </c>
      <c r="FO27" s="3" t="s">
        <v>1643</v>
      </c>
      <c r="FP27" s="5" t="s">
        <v>1643</v>
      </c>
      <c r="FQ27" s="13"/>
      <c r="FR27" s="3"/>
      <c r="FS27" s="5"/>
      <c r="FT27" s="18" t="s">
        <v>1643</v>
      </c>
      <c r="FU27" s="13" t="s">
        <v>1643</v>
      </c>
      <c r="FV27" s="3" t="s">
        <v>1643</v>
      </c>
      <c r="FW27" s="3" t="s">
        <v>1643</v>
      </c>
      <c r="FX27" s="3" t="s">
        <v>1643</v>
      </c>
      <c r="FY27" s="3" t="s">
        <v>1643</v>
      </c>
      <c r="FZ27" s="3" t="s">
        <v>1643</v>
      </c>
      <c r="GA27" s="3" t="s">
        <v>1643</v>
      </c>
      <c r="GB27" s="3" t="s">
        <v>1643</v>
      </c>
      <c r="GC27" s="3" t="s">
        <v>1643</v>
      </c>
      <c r="GD27" s="5" t="s">
        <v>1643</v>
      </c>
      <c r="GE27" s="13" t="s">
        <v>110</v>
      </c>
      <c r="GF27" s="3" t="s">
        <v>110</v>
      </c>
      <c r="GG27" s="3" t="s">
        <v>110</v>
      </c>
      <c r="GH27" s="3" t="s">
        <v>110</v>
      </c>
      <c r="GI27" s="3" t="s">
        <v>110</v>
      </c>
      <c r="GJ27" s="3" t="s">
        <v>1643</v>
      </c>
      <c r="GK27" s="3" t="s">
        <v>1643</v>
      </c>
      <c r="GL27" s="3" t="s">
        <v>1643</v>
      </c>
      <c r="GM27" s="5" t="s">
        <v>1643</v>
      </c>
      <c r="GN27" s="13" t="s">
        <v>111</v>
      </c>
      <c r="GO27" s="5" t="s">
        <v>1643</v>
      </c>
      <c r="GP27" s="13" t="s">
        <v>520</v>
      </c>
      <c r="GQ27" s="690" t="s">
        <v>110</v>
      </c>
      <c r="GR27" s="690" t="s">
        <v>110</v>
      </c>
      <c r="GS27" s="690" t="s">
        <v>111</v>
      </c>
      <c r="GT27" s="690" t="s">
        <v>111</v>
      </c>
      <c r="GU27" s="690" t="s">
        <v>111</v>
      </c>
      <c r="GV27" s="691" t="s">
        <v>110</v>
      </c>
      <c r="GW27" s="720" t="s">
        <v>111</v>
      </c>
      <c r="GX27" s="720" t="s">
        <v>110</v>
      </c>
      <c r="GY27" s="721" t="s">
        <v>111</v>
      </c>
      <c r="GZ27" s="13" t="s">
        <v>1643</v>
      </c>
      <c r="HA27" s="3" t="s">
        <v>1643</v>
      </c>
      <c r="HB27" s="3" t="s">
        <v>1643</v>
      </c>
      <c r="HC27" s="5" t="s">
        <v>1643</v>
      </c>
      <c r="HD27" s="8" t="s">
        <v>1643</v>
      </c>
      <c r="HE27" s="3" t="s">
        <v>1643</v>
      </c>
      <c r="HF27" s="3" t="s">
        <v>1643</v>
      </c>
      <c r="HG27" s="3" t="s">
        <v>1643</v>
      </c>
      <c r="HH27" s="3" t="s">
        <v>1643</v>
      </c>
      <c r="HI27" s="3" t="s">
        <v>1643</v>
      </c>
      <c r="HJ27" s="3" t="s">
        <v>1643</v>
      </c>
      <c r="HK27" s="3" t="s">
        <v>1643</v>
      </c>
      <c r="HL27" s="20" t="s">
        <v>1643</v>
      </c>
      <c r="HM27" s="13" t="s">
        <v>546</v>
      </c>
      <c r="HN27" s="3" t="s">
        <v>1643</v>
      </c>
      <c r="HO27" s="5" t="s">
        <v>1643</v>
      </c>
      <c r="HP27" s="8" t="s">
        <v>1643</v>
      </c>
      <c r="HQ27" s="3" t="s">
        <v>1643</v>
      </c>
      <c r="HR27" s="3" t="s">
        <v>1643</v>
      </c>
      <c r="HS27" s="3" t="s">
        <v>144</v>
      </c>
      <c r="HT27" s="3" t="s">
        <v>156</v>
      </c>
      <c r="HU27" s="3" t="s">
        <v>1643</v>
      </c>
      <c r="HV27" s="3" t="s">
        <v>1643</v>
      </c>
      <c r="HW27" s="3" t="s">
        <v>1643</v>
      </c>
      <c r="HX27" s="20" t="s">
        <v>1643</v>
      </c>
      <c r="HY27" s="13" t="s">
        <v>1643</v>
      </c>
      <c r="HZ27" s="3" t="s">
        <v>1643</v>
      </c>
      <c r="IA27" s="3" t="s">
        <v>1643</v>
      </c>
      <c r="IB27" s="5" t="s">
        <v>1643</v>
      </c>
      <c r="IC27" s="8" t="s">
        <v>136</v>
      </c>
      <c r="ID27" s="3" t="s">
        <v>1643</v>
      </c>
      <c r="IE27" s="3" t="s">
        <v>1643</v>
      </c>
      <c r="IF27" s="3" t="s">
        <v>1643</v>
      </c>
      <c r="IG27" s="3" t="s">
        <v>1643</v>
      </c>
      <c r="IH27" s="3" t="s">
        <v>558</v>
      </c>
      <c r="II27" s="3" t="s">
        <v>1643</v>
      </c>
      <c r="IJ27" s="3" t="s">
        <v>1643</v>
      </c>
      <c r="IK27" s="5" t="s">
        <v>1643</v>
      </c>
      <c r="IL27" s="3" t="s">
        <v>1643</v>
      </c>
      <c r="IM27" s="5" t="s">
        <v>1643</v>
      </c>
      <c r="IN27" s="13" t="s">
        <v>110</v>
      </c>
      <c r="IO27" s="3" t="s">
        <v>1797</v>
      </c>
      <c r="IP27" s="3" t="s">
        <v>111</v>
      </c>
      <c r="IQ27" s="3" t="s">
        <v>1643</v>
      </c>
      <c r="IR27" s="5" t="s">
        <v>1643</v>
      </c>
      <c r="IS27" s="18" t="s">
        <v>111</v>
      </c>
    </row>
    <row r="28" spans="1:253" ht="409.5" x14ac:dyDescent="0.35">
      <c r="A28" s="1">
        <v>45684.544629629629</v>
      </c>
      <c r="B28" s="2">
        <v>45684.607534722221</v>
      </c>
      <c r="C28" s="4">
        <v>100</v>
      </c>
      <c r="D28" s="4">
        <v>5434</v>
      </c>
      <c r="E28" s="3" t="s">
        <v>1640</v>
      </c>
      <c r="F28" s="2">
        <v>45684.607572407411</v>
      </c>
      <c r="G28" s="3" t="s">
        <v>1798</v>
      </c>
      <c r="H28" s="4">
        <v>1</v>
      </c>
      <c r="I28" s="3" t="s">
        <v>1642</v>
      </c>
      <c r="J28" s="3" t="s">
        <v>1642</v>
      </c>
      <c r="K28" s="3" t="s">
        <v>1642</v>
      </c>
      <c r="L28" s="3" t="s">
        <v>1642</v>
      </c>
      <c r="M28" s="3" t="s">
        <v>1642</v>
      </c>
      <c r="N28" s="3" t="s">
        <v>1642</v>
      </c>
      <c r="O28" s="3" t="s">
        <v>111</v>
      </c>
      <c r="P28" s="3" t="s">
        <v>110</v>
      </c>
      <c r="Q28" s="3" t="s">
        <v>17</v>
      </c>
      <c r="R28" s="20" t="s">
        <v>110</v>
      </c>
      <c r="S28" s="127">
        <v>7</v>
      </c>
      <c r="T28" s="124"/>
      <c r="U28" s="3"/>
      <c r="V28" s="3" t="s">
        <v>20</v>
      </c>
      <c r="W28" s="3" t="s">
        <v>110</v>
      </c>
      <c r="X28" s="3" t="s">
        <v>41</v>
      </c>
      <c r="Y28" s="3" t="s">
        <v>93</v>
      </c>
      <c r="Z28" s="3" t="s">
        <v>10</v>
      </c>
      <c r="AA28" s="4">
        <v>328</v>
      </c>
      <c r="AB28" s="3" t="s">
        <v>25</v>
      </c>
      <c r="AC28" s="3" t="s">
        <v>110</v>
      </c>
      <c r="AD28" s="13" t="s">
        <v>110</v>
      </c>
      <c r="AE28" s="3" t="s">
        <v>1643</v>
      </c>
      <c r="AF28" s="5" t="s">
        <v>110</v>
      </c>
      <c r="AG28" s="13" t="s">
        <v>129</v>
      </c>
      <c r="AH28" s="3" t="s">
        <v>132</v>
      </c>
      <c r="AI28" s="3" t="s">
        <v>132</v>
      </c>
      <c r="AJ28" s="3" t="s">
        <v>132</v>
      </c>
      <c r="AK28" s="3" t="s">
        <v>132</v>
      </c>
      <c r="AL28" s="3" t="s">
        <v>132</v>
      </c>
      <c r="AM28" s="3" t="s">
        <v>132</v>
      </c>
      <c r="AN28" s="3" t="s">
        <v>132</v>
      </c>
      <c r="AO28" s="3" t="s">
        <v>131</v>
      </c>
      <c r="AP28" s="3" t="s">
        <v>132</v>
      </c>
      <c r="AQ28" s="3" t="s">
        <v>132</v>
      </c>
      <c r="AR28" s="3" t="s">
        <v>132</v>
      </c>
      <c r="AS28" s="3" t="s">
        <v>132</v>
      </c>
      <c r="AT28" s="3" t="s">
        <v>132</v>
      </c>
      <c r="AU28" s="3" t="s">
        <v>132</v>
      </c>
      <c r="AV28" s="5" t="s">
        <v>1968</v>
      </c>
      <c r="AW28" s="13" t="s">
        <v>196</v>
      </c>
      <c r="AX28" s="3" t="s">
        <v>1643</v>
      </c>
      <c r="AY28" s="3" t="s">
        <v>1643</v>
      </c>
      <c r="AZ28" s="3" t="s">
        <v>201</v>
      </c>
      <c r="BA28" s="3" t="s">
        <v>1643</v>
      </c>
      <c r="BB28" s="3" t="s">
        <v>1643</v>
      </c>
      <c r="BC28" s="3" t="s">
        <v>1643</v>
      </c>
      <c r="BD28" s="5" t="s">
        <v>224</v>
      </c>
      <c r="BE28" s="13" t="s">
        <v>1643</v>
      </c>
      <c r="BF28" s="3" t="s">
        <v>1643</v>
      </c>
      <c r="BG28" s="3" t="s">
        <v>1643</v>
      </c>
      <c r="BH28" s="3" t="s">
        <v>1643</v>
      </c>
      <c r="BI28" s="3" t="s">
        <v>235</v>
      </c>
      <c r="BJ28" s="3" t="s">
        <v>1643</v>
      </c>
      <c r="BK28" s="3" t="s">
        <v>1643</v>
      </c>
      <c r="BL28" s="5" t="s">
        <v>1643</v>
      </c>
      <c r="BM28" s="13" t="s">
        <v>132</v>
      </c>
      <c r="BN28" s="3" t="s">
        <v>1643</v>
      </c>
      <c r="BO28" s="3" t="s">
        <v>132</v>
      </c>
      <c r="BP28" s="3" t="s">
        <v>1643</v>
      </c>
      <c r="BQ28" s="3" t="s">
        <v>132</v>
      </c>
      <c r="BR28" s="3" t="s">
        <v>132</v>
      </c>
      <c r="BS28" s="3" t="s">
        <v>132</v>
      </c>
      <c r="BT28" s="3" t="s">
        <v>132</v>
      </c>
      <c r="BU28" s="3" t="s">
        <v>132</v>
      </c>
      <c r="BV28" s="3" t="s">
        <v>132</v>
      </c>
      <c r="BW28" s="3" t="s">
        <v>132</v>
      </c>
      <c r="BX28" s="3" t="s">
        <v>132</v>
      </c>
      <c r="BY28" s="3" t="s">
        <v>132</v>
      </c>
      <c r="BZ28" s="3" t="s">
        <v>132</v>
      </c>
      <c r="CA28" s="3" t="s">
        <v>132</v>
      </c>
      <c r="CB28" s="3" t="s">
        <v>132</v>
      </c>
      <c r="CC28" s="3" t="s">
        <v>1643</v>
      </c>
      <c r="CD28" s="3" t="s">
        <v>131</v>
      </c>
      <c r="CE28" s="3" t="s">
        <v>131</v>
      </c>
      <c r="CF28" s="3" t="s">
        <v>127</v>
      </c>
      <c r="CG28" s="3" t="s">
        <v>132</v>
      </c>
      <c r="CH28" s="3" t="s">
        <v>132</v>
      </c>
      <c r="CI28" s="3" t="s">
        <v>132</v>
      </c>
      <c r="CJ28" s="3" t="s">
        <v>132</v>
      </c>
      <c r="CK28" s="3" t="s">
        <v>132</v>
      </c>
      <c r="CL28" s="3" t="s">
        <v>132</v>
      </c>
      <c r="CM28" s="3" t="s">
        <v>132</v>
      </c>
      <c r="CN28" s="3" t="s">
        <v>132</v>
      </c>
      <c r="CO28" s="3" t="s">
        <v>132</v>
      </c>
      <c r="CP28" s="3" t="s">
        <v>132</v>
      </c>
      <c r="CQ28" s="3" t="s">
        <v>132</v>
      </c>
      <c r="CR28" s="3" t="s">
        <v>132</v>
      </c>
      <c r="CS28" s="3" t="s">
        <v>132</v>
      </c>
      <c r="CT28" s="3" t="s">
        <v>132</v>
      </c>
      <c r="CU28" s="3" t="s">
        <v>132</v>
      </c>
      <c r="CV28" s="3" t="s">
        <v>132</v>
      </c>
      <c r="CW28" s="3" t="s">
        <v>132</v>
      </c>
      <c r="CX28" s="3" t="s">
        <v>132</v>
      </c>
      <c r="CY28" s="3" t="s">
        <v>132</v>
      </c>
      <c r="CZ28" s="3" t="s">
        <v>132</v>
      </c>
      <c r="DA28" s="3" t="s">
        <v>132</v>
      </c>
      <c r="DB28" s="3" t="s">
        <v>132</v>
      </c>
      <c r="DC28" s="3" t="s">
        <v>132</v>
      </c>
      <c r="DD28" s="3" t="s">
        <v>132</v>
      </c>
      <c r="DE28" s="3" t="s">
        <v>132</v>
      </c>
      <c r="DF28" s="3" t="s">
        <v>132</v>
      </c>
      <c r="DG28" s="3" t="s">
        <v>129</v>
      </c>
      <c r="DH28" s="3" t="s">
        <v>132</v>
      </c>
      <c r="DI28" s="3" t="s">
        <v>132</v>
      </c>
      <c r="DJ28" s="3" t="s">
        <v>127</v>
      </c>
      <c r="DK28" s="3" t="s">
        <v>127</v>
      </c>
      <c r="DL28" s="3" t="s">
        <v>131</v>
      </c>
      <c r="DM28" s="3" t="s">
        <v>127</v>
      </c>
      <c r="DN28" s="3" t="s">
        <v>127</v>
      </c>
      <c r="DO28" s="3" t="s">
        <v>132</v>
      </c>
      <c r="DP28" s="3" t="s">
        <v>132</v>
      </c>
      <c r="DQ28" s="3" t="s">
        <v>132</v>
      </c>
      <c r="DR28" s="3" t="s">
        <v>132</v>
      </c>
      <c r="DS28" s="3" t="s">
        <v>127</v>
      </c>
      <c r="DT28" s="3" t="s">
        <v>127</v>
      </c>
      <c r="DU28" s="3" t="s">
        <v>132</v>
      </c>
      <c r="DV28" s="3" t="s">
        <v>132</v>
      </c>
      <c r="DW28" s="3" t="s">
        <v>131</v>
      </c>
      <c r="DX28" s="3" t="s">
        <v>131</v>
      </c>
      <c r="DY28" s="5" t="s">
        <v>345</v>
      </c>
      <c r="DZ28" s="13" t="s">
        <v>353</v>
      </c>
      <c r="EA28" s="3" t="s">
        <v>354</v>
      </c>
      <c r="EB28" s="3" t="s">
        <v>355</v>
      </c>
      <c r="EC28" s="3" t="s">
        <v>1643</v>
      </c>
      <c r="ED28" s="3" t="s">
        <v>357</v>
      </c>
      <c r="EE28" s="3" t="s">
        <v>111</v>
      </c>
      <c r="EF28" s="5" t="s">
        <v>1643</v>
      </c>
      <c r="EG28" s="13" t="s">
        <v>110</v>
      </c>
      <c r="EH28" s="3" t="s">
        <v>111</v>
      </c>
      <c r="EI28" s="3" t="s">
        <v>1643</v>
      </c>
      <c r="EJ28" s="3" t="s">
        <v>111</v>
      </c>
      <c r="EK28" s="3" t="s">
        <v>1643</v>
      </c>
      <c r="EL28" s="3" t="s">
        <v>1643</v>
      </c>
      <c r="EM28" s="3" t="s">
        <v>110</v>
      </c>
      <c r="EN28" s="3" t="s">
        <v>111</v>
      </c>
      <c r="EO28" s="3" t="s">
        <v>1643</v>
      </c>
      <c r="EP28" s="3" t="s">
        <v>110</v>
      </c>
      <c r="EQ28" s="3" t="s">
        <v>425</v>
      </c>
      <c r="ER28" s="3" t="s">
        <v>111</v>
      </c>
      <c r="ES28" s="3" t="s">
        <v>1643</v>
      </c>
      <c r="ET28" s="3" t="s">
        <v>110</v>
      </c>
      <c r="EU28" s="3" t="s">
        <v>111</v>
      </c>
      <c r="EV28" s="3" t="s">
        <v>1643</v>
      </c>
      <c r="EW28" s="3" t="s">
        <v>111</v>
      </c>
      <c r="EX28" s="3" t="s">
        <v>1643</v>
      </c>
      <c r="EY28" s="3" t="s">
        <v>1643</v>
      </c>
      <c r="EZ28" s="3" t="s">
        <v>110</v>
      </c>
      <c r="FA28" s="3" t="s">
        <v>111</v>
      </c>
      <c r="FB28" s="3" t="s">
        <v>1643</v>
      </c>
      <c r="FC28" s="3" t="s">
        <v>110</v>
      </c>
      <c r="FD28" s="3" t="s">
        <v>111</v>
      </c>
      <c r="FE28" s="3" t="s">
        <v>1643</v>
      </c>
      <c r="FF28" s="3" t="s">
        <v>110</v>
      </c>
      <c r="FG28" s="3" t="s">
        <v>111</v>
      </c>
      <c r="FH28" s="3" t="s">
        <v>1643</v>
      </c>
      <c r="FI28" s="3" t="s">
        <v>111</v>
      </c>
      <c r="FJ28" s="3" t="s">
        <v>1643</v>
      </c>
      <c r="FK28" s="3" t="s">
        <v>1643</v>
      </c>
      <c r="FL28" s="3" t="s">
        <v>1643</v>
      </c>
      <c r="FM28" s="3" t="s">
        <v>1643</v>
      </c>
      <c r="FN28" s="3" t="s">
        <v>1643</v>
      </c>
      <c r="FO28" s="3" t="s">
        <v>1643</v>
      </c>
      <c r="FP28" s="5" t="s">
        <v>1643</v>
      </c>
      <c r="FQ28" s="3" t="s">
        <v>462</v>
      </c>
      <c r="FR28" s="3" t="s">
        <v>452</v>
      </c>
      <c r="FS28" s="5"/>
      <c r="FT28" s="18" t="s">
        <v>110</v>
      </c>
      <c r="FU28" s="13" t="s">
        <v>1643</v>
      </c>
      <c r="FV28" s="3" t="s">
        <v>1643</v>
      </c>
      <c r="FW28" s="3" t="s">
        <v>486</v>
      </c>
      <c r="FX28" s="3" t="s">
        <v>1643</v>
      </c>
      <c r="FY28" s="3" t="s">
        <v>1643</v>
      </c>
      <c r="FZ28" s="3" t="s">
        <v>495</v>
      </c>
      <c r="GA28" s="3" t="s">
        <v>496</v>
      </c>
      <c r="GB28" s="3" t="s">
        <v>497</v>
      </c>
      <c r="GC28" s="3" t="s">
        <v>498</v>
      </c>
      <c r="GD28" s="5" t="s">
        <v>1643</v>
      </c>
      <c r="GE28" s="13" t="s">
        <v>111</v>
      </c>
      <c r="GF28" s="3" t="s">
        <v>111</v>
      </c>
      <c r="GG28" s="3" t="s">
        <v>110</v>
      </c>
      <c r="GH28" s="3" t="s">
        <v>111</v>
      </c>
      <c r="GI28" s="3" t="s">
        <v>110</v>
      </c>
      <c r="GJ28" s="3" t="s">
        <v>1799</v>
      </c>
      <c r="GK28" s="3" t="s">
        <v>1800</v>
      </c>
      <c r="GL28" s="4">
        <v>220142</v>
      </c>
      <c r="GM28" s="5" t="s">
        <v>1756</v>
      </c>
      <c r="GN28" s="13" t="s">
        <v>111</v>
      </c>
      <c r="GO28" s="5" t="s">
        <v>1643</v>
      </c>
      <c r="GP28" s="16" t="s">
        <v>526</v>
      </c>
      <c r="GQ28" s="692" t="s">
        <v>1643</v>
      </c>
      <c r="GR28" s="693" t="s">
        <v>1643</v>
      </c>
      <c r="GS28" s="693" t="s">
        <v>1643</v>
      </c>
      <c r="GT28" s="693" t="s">
        <v>1643</v>
      </c>
      <c r="GU28" s="693" t="s">
        <v>1643</v>
      </c>
      <c r="GV28" s="694" t="s">
        <v>110</v>
      </c>
      <c r="GW28" s="714" t="s">
        <v>110</v>
      </c>
      <c r="GX28" s="715" t="s">
        <v>1643</v>
      </c>
      <c r="GY28" s="714" t="s">
        <v>1643</v>
      </c>
      <c r="GZ28" s="13" t="s">
        <v>555</v>
      </c>
      <c r="HA28" s="3" t="s">
        <v>1718</v>
      </c>
      <c r="HB28" s="3" t="s">
        <v>1801</v>
      </c>
      <c r="HC28" s="5" t="s">
        <v>1802</v>
      </c>
      <c r="HD28" s="8" t="s">
        <v>1643</v>
      </c>
      <c r="HE28" s="3" t="s">
        <v>557</v>
      </c>
      <c r="HF28" s="3" t="s">
        <v>140</v>
      </c>
      <c r="HG28" s="3" t="s">
        <v>144</v>
      </c>
      <c r="HH28" s="3" t="s">
        <v>156</v>
      </c>
      <c r="HI28" s="3" t="s">
        <v>558</v>
      </c>
      <c r="HJ28" s="3" t="s">
        <v>1643</v>
      </c>
      <c r="HK28" s="3" t="s">
        <v>152</v>
      </c>
      <c r="HL28" s="20" t="s">
        <v>1643</v>
      </c>
      <c r="HM28" s="13" t="s">
        <v>564</v>
      </c>
      <c r="HN28" s="3" t="s">
        <v>565</v>
      </c>
      <c r="HO28" s="5" t="s">
        <v>1643</v>
      </c>
      <c r="HP28" s="8" t="s">
        <v>136</v>
      </c>
      <c r="HQ28" s="3" t="s">
        <v>557</v>
      </c>
      <c r="HR28" s="3" t="s">
        <v>1643</v>
      </c>
      <c r="HS28" s="3" t="s">
        <v>144</v>
      </c>
      <c r="HT28" s="3" t="s">
        <v>156</v>
      </c>
      <c r="HU28" s="3" t="s">
        <v>558</v>
      </c>
      <c r="HV28" s="3" t="s">
        <v>1643</v>
      </c>
      <c r="HW28" s="3" t="s">
        <v>568</v>
      </c>
      <c r="HX28" s="20" t="s">
        <v>1643</v>
      </c>
      <c r="HY28" s="13" t="s">
        <v>576</v>
      </c>
      <c r="HZ28" s="3" t="s">
        <v>1643</v>
      </c>
      <c r="IA28" s="3" t="s">
        <v>1643</v>
      </c>
      <c r="IB28" s="5" t="s">
        <v>1643</v>
      </c>
      <c r="IC28" s="8" t="s">
        <v>136</v>
      </c>
      <c r="ID28" s="3" t="s">
        <v>557</v>
      </c>
      <c r="IE28" s="3" t="s">
        <v>1643</v>
      </c>
      <c r="IF28" s="3" t="s">
        <v>144</v>
      </c>
      <c r="IG28" s="3" t="s">
        <v>1643</v>
      </c>
      <c r="IH28" s="3" t="s">
        <v>558</v>
      </c>
      <c r="II28" s="3" t="s">
        <v>1643</v>
      </c>
      <c r="IJ28" s="3" t="s">
        <v>1643</v>
      </c>
      <c r="IK28" s="5" t="s">
        <v>1643</v>
      </c>
      <c r="IL28" s="3" t="s">
        <v>1643</v>
      </c>
      <c r="IM28" s="5" t="s">
        <v>1643</v>
      </c>
      <c r="IN28" s="13" t="s">
        <v>111</v>
      </c>
      <c r="IO28" s="3" t="s">
        <v>1643</v>
      </c>
      <c r="IP28" s="3" t="s">
        <v>110</v>
      </c>
      <c r="IQ28" s="3" t="s">
        <v>1803</v>
      </c>
      <c r="IR28" s="5" t="s">
        <v>1643</v>
      </c>
      <c r="IS28" s="18" t="s">
        <v>1643</v>
      </c>
    </row>
    <row r="29" spans="1:253" ht="101.5" x14ac:dyDescent="0.35">
      <c r="A29" s="1">
        <v>45678.429768518516</v>
      </c>
      <c r="B29" s="2">
        <v>45678.437418981484</v>
      </c>
      <c r="C29" s="4">
        <v>100</v>
      </c>
      <c r="D29" s="4">
        <v>660</v>
      </c>
      <c r="E29" s="3" t="s">
        <v>1677</v>
      </c>
      <c r="F29" s="2">
        <v>45685.437463472219</v>
      </c>
      <c r="G29" s="3" t="s">
        <v>1804</v>
      </c>
      <c r="H29" s="4">
        <v>1</v>
      </c>
      <c r="I29" s="3" t="s">
        <v>1642</v>
      </c>
      <c r="J29" s="3" t="s">
        <v>1642</v>
      </c>
      <c r="K29" s="3" t="s">
        <v>1642</v>
      </c>
      <c r="L29" s="3" t="s">
        <v>1642</v>
      </c>
      <c r="M29" s="3" t="s">
        <v>1642</v>
      </c>
      <c r="N29" s="3" t="s">
        <v>1642</v>
      </c>
      <c r="O29" s="3" t="s">
        <v>111</v>
      </c>
      <c r="P29" s="3" t="s">
        <v>110</v>
      </c>
      <c r="Q29" s="3" t="s">
        <v>13</v>
      </c>
      <c r="R29" s="20" t="s">
        <v>110</v>
      </c>
      <c r="S29" s="127">
        <v>6</v>
      </c>
      <c r="T29" s="124"/>
      <c r="U29" s="3"/>
      <c r="V29" s="3" t="s">
        <v>20</v>
      </c>
      <c r="W29" s="3" t="s">
        <v>111</v>
      </c>
      <c r="X29" s="3" t="s">
        <v>41</v>
      </c>
      <c r="Y29" s="3" t="s">
        <v>67</v>
      </c>
      <c r="Z29" s="3" t="s">
        <v>16</v>
      </c>
      <c r="AA29" s="4">
        <v>106</v>
      </c>
      <c r="AB29" s="3" t="s">
        <v>25</v>
      </c>
      <c r="AC29" s="3" t="s">
        <v>110</v>
      </c>
      <c r="AD29" s="13" t="s">
        <v>110</v>
      </c>
      <c r="AE29" s="3" t="s">
        <v>1643</v>
      </c>
      <c r="AF29" s="5" t="s">
        <v>110</v>
      </c>
      <c r="AG29" s="13" t="s">
        <v>128</v>
      </c>
      <c r="AH29" s="3" t="s">
        <v>130</v>
      </c>
      <c r="AI29" s="3" t="s">
        <v>128</v>
      </c>
      <c r="AJ29" s="3" t="s">
        <v>129</v>
      </c>
      <c r="AK29" s="3" t="s">
        <v>131</v>
      </c>
      <c r="AL29" s="3" t="s">
        <v>131</v>
      </c>
      <c r="AM29" s="3" t="s">
        <v>131</v>
      </c>
      <c r="AN29" s="3" t="s">
        <v>131</v>
      </c>
      <c r="AO29" s="3" t="s">
        <v>131</v>
      </c>
      <c r="AP29" s="3" t="s">
        <v>131</v>
      </c>
      <c r="AQ29" s="3" t="s">
        <v>131</v>
      </c>
      <c r="AR29" s="3" t="s">
        <v>131</v>
      </c>
      <c r="AS29" s="3" t="s">
        <v>131</v>
      </c>
      <c r="AT29" s="3" t="s">
        <v>131</v>
      </c>
      <c r="AU29" s="3" t="s">
        <v>131</v>
      </c>
      <c r="AV29" s="5" t="s">
        <v>1643</v>
      </c>
      <c r="AW29" s="13" t="s">
        <v>196</v>
      </c>
      <c r="AX29" s="3" t="s">
        <v>1643</v>
      </c>
      <c r="AY29" s="3" t="s">
        <v>1643</v>
      </c>
      <c r="AZ29" s="3" t="s">
        <v>1643</v>
      </c>
      <c r="BA29" s="3" t="s">
        <v>1643</v>
      </c>
      <c r="BB29" s="3" t="s">
        <v>207</v>
      </c>
      <c r="BC29" s="3" t="s">
        <v>210</v>
      </c>
      <c r="BD29" s="5" t="s">
        <v>1643</v>
      </c>
      <c r="BE29" s="13" t="s">
        <v>231</v>
      </c>
      <c r="BF29" s="3" t="s">
        <v>232</v>
      </c>
      <c r="BG29" s="3" t="s">
        <v>1643</v>
      </c>
      <c r="BH29" s="3" t="s">
        <v>234</v>
      </c>
      <c r="BI29" s="3" t="s">
        <v>235</v>
      </c>
      <c r="BJ29" s="3" t="s">
        <v>1643</v>
      </c>
      <c r="BK29" s="3" t="s">
        <v>1643</v>
      </c>
      <c r="BL29" s="5" t="s">
        <v>1643</v>
      </c>
      <c r="BM29" s="13" t="s">
        <v>132</v>
      </c>
      <c r="BN29" s="3" t="s">
        <v>127</v>
      </c>
      <c r="BO29" s="3" t="s">
        <v>132</v>
      </c>
      <c r="BP29" s="3" t="s">
        <v>127</v>
      </c>
      <c r="BQ29" s="3" t="s">
        <v>127</v>
      </c>
      <c r="BR29" s="3" t="s">
        <v>129</v>
      </c>
      <c r="BS29" s="3" t="s">
        <v>132</v>
      </c>
      <c r="BT29" s="3" t="s">
        <v>130</v>
      </c>
      <c r="BU29" s="3" t="s">
        <v>129</v>
      </c>
      <c r="BV29" s="3" t="s">
        <v>127</v>
      </c>
      <c r="BW29" s="3" t="s">
        <v>127</v>
      </c>
      <c r="BX29" s="3" t="s">
        <v>127</v>
      </c>
      <c r="BY29" s="3" t="s">
        <v>127</v>
      </c>
      <c r="BZ29" s="3" t="s">
        <v>127</v>
      </c>
      <c r="CA29" s="3" t="s">
        <v>127</v>
      </c>
      <c r="CB29" s="3" t="s">
        <v>131</v>
      </c>
      <c r="CC29" s="3" t="s">
        <v>129</v>
      </c>
      <c r="CD29" s="3" t="s">
        <v>129</v>
      </c>
      <c r="CE29" s="3" t="s">
        <v>129</v>
      </c>
      <c r="CF29" s="3" t="s">
        <v>129</v>
      </c>
      <c r="CG29" s="3" t="s">
        <v>131</v>
      </c>
      <c r="CH29" s="3" t="s">
        <v>129</v>
      </c>
      <c r="CI29" s="3" t="s">
        <v>129</v>
      </c>
      <c r="CJ29" s="3" t="s">
        <v>129</v>
      </c>
      <c r="CK29" s="3" t="s">
        <v>129</v>
      </c>
      <c r="CL29" s="3" t="s">
        <v>131</v>
      </c>
      <c r="CM29" s="3" t="s">
        <v>131</v>
      </c>
      <c r="CN29" s="3" t="s">
        <v>129</v>
      </c>
      <c r="CO29" s="3" t="s">
        <v>129</v>
      </c>
      <c r="CP29" s="3" t="s">
        <v>129</v>
      </c>
      <c r="CQ29" s="3" t="s">
        <v>129</v>
      </c>
      <c r="CR29" s="3" t="s">
        <v>127</v>
      </c>
      <c r="CS29" s="3" t="s">
        <v>127</v>
      </c>
      <c r="CT29" s="3" t="s">
        <v>131</v>
      </c>
      <c r="CU29" s="3" t="s">
        <v>131</v>
      </c>
      <c r="CV29" s="3" t="s">
        <v>131</v>
      </c>
      <c r="CW29" s="3" t="s">
        <v>131</v>
      </c>
      <c r="CX29" s="3" t="s">
        <v>131</v>
      </c>
      <c r="CY29" s="3" t="s">
        <v>131</v>
      </c>
      <c r="CZ29" s="3" t="s">
        <v>131</v>
      </c>
      <c r="DA29" s="3" t="s">
        <v>131</v>
      </c>
      <c r="DB29" s="3" t="s">
        <v>131</v>
      </c>
      <c r="DC29" s="3" t="s">
        <v>131</v>
      </c>
      <c r="DD29" s="3" t="s">
        <v>129</v>
      </c>
      <c r="DE29" s="3" t="s">
        <v>129</v>
      </c>
      <c r="DF29" s="3" t="s">
        <v>129</v>
      </c>
      <c r="DG29" s="3" t="s">
        <v>127</v>
      </c>
      <c r="DH29" s="3" t="s">
        <v>127</v>
      </c>
      <c r="DI29" s="3" t="s">
        <v>127</v>
      </c>
      <c r="DJ29" s="3" t="s">
        <v>127</v>
      </c>
      <c r="DK29" s="3" t="s">
        <v>127</v>
      </c>
      <c r="DL29" s="3" t="s">
        <v>127</v>
      </c>
      <c r="DM29" s="3" t="s">
        <v>131</v>
      </c>
      <c r="DN29" s="3" t="s">
        <v>127</v>
      </c>
      <c r="DO29" s="3" t="s">
        <v>127</v>
      </c>
      <c r="DP29" s="3" t="s">
        <v>127</v>
      </c>
      <c r="DQ29" s="3" t="s">
        <v>131</v>
      </c>
      <c r="DR29" s="3" t="s">
        <v>129</v>
      </c>
      <c r="DS29" s="3" t="s">
        <v>127</v>
      </c>
      <c r="DT29" s="3" t="s">
        <v>127</v>
      </c>
      <c r="DU29" s="3" t="s">
        <v>127</v>
      </c>
      <c r="DV29" s="3" t="s">
        <v>127</v>
      </c>
      <c r="DW29" s="3" t="s">
        <v>127</v>
      </c>
      <c r="DX29" s="3" t="s">
        <v>127</v>
      </c>
      <c r="DY29" s="5" t="s">
        <v>1643</v>
      </c>
      <c r="DZ29" s="13" t="s">
        <v>353</v>
      </c>
      <c r="EA29" s="3" t="s">
        <v>1643</v>
      </c>
      <c r="EB29" s="3" t="s">
        <v>1643</v>
      </c>
      <c r="EC29" s="3" t="s">
        <v>1643</v>
      </c>
      <c r="ED29" s="3" t="s">
        <v>1643</v>
      </c>
      <c r="EE29" s="3" t="s">
        <v>111</v>
      </c>
      <c r="EF29" s="5" t="s">
        <v>1643</v>
      </c>
      <c r="EG29" s="13" t="s">
        <v>111</v>
      </c>
      <c r="EH29" s="3" t="s">
        <v>1643</v>
      </c>
      <c r="EI29" s="3" t="s">
        <v>1643</v>
      </c>
      <c r="EJ29" s="3" t="s">
        <v>111</v>
      </c>
      <c r="EK29" s="3" t="s">
        <v>1643</v>
      </c>
      <c r="EL29" s="3" t="s">
        <v>1643</v>
      </c>
      <c r="EM29" s="3" t="s">
        <v>110</v>
      </c>
      <c r="EN29" s="3" t="s">
        <v>111</v>
      </c>
      <c r="EO29" s="3" t="s">
        <v>1643</v>
      </c>
      <c r="EP29" s="3" t="s">
        <v>111</v>
      </c>
      <c r="EQ29" s="3" t="s">
        <v>1643</v>
      </c>
      <c r="ER29" s="3" t="s">
        <v>1643</v>
      </c>
      <c r="ES29" s="3" t="s">
        <v>1643</v>
      </c>
      <c r="ET29" s="3" t="s">
        <v>111</v>
      </c>
      <c r="EU29" s="3" t="s">
        <v>1643</v>
      </c>
      <c r="EV29" s="3" t="s">
        <v>1643</v>
      </c>
      <c r="EW29" s="3" t="s">
        <v>111</v>
      </c>
      <c r="EX29" s="3" t="s">
        <v>1643</v>
      </c>
      <c r="EY29" s="3" t="s">
        <v>1643</v>
      </c>
      <c r="EZ29" s="3" t="s">
        <v>111</v>
      </c>
      <c r="FA29" s="3" t="s">
        <v>1643</v>
      </c>
      <c r="FB29" s="3" t="s">
        <v>1643</v>
      </c>
      <c r="FC29" s="3" t="s">
        <v>111</v>
      </c>
      <c r="FD29" s="3" t="s">
        <v>1643</v>
      </c>
      <c r="FE29" s="3" t="s">
        <v>1643</v>
      </c>
      <c r="FF29" s="3" t="s">
        <v>111</v>
      </c>
      <c r="FG29" s="3" t="s">
        <v>1643</v>
      </c>
      <c r="FH29" s="3" t="s">
        <v>1643</v>
      </c>
      <c r="FI29" s="3" t="s">
        <v>111</v>
      </c>
      <c r="FJ29" s="3" t="s">
        <v>1643</v>
      </c>
      <c r="FK29" s="3" t="s">
        <v>1643</v>
      </c>
      <c r="FL29" s="3" t="s">
        <v>1643</v>
      </c>
      <c r="FM29" s="3" t="s">
        <v>111</v>
      </c>
      <c r="FN29" s="3" t="s">
        <v>1643</v>
      </c>
      <c r="FO29" s="3" t="s">
        <v>1643</v>
      </c>
      <c r="FP29" s="5" t="s">
        <v>1643</v>
      </c>
      <c r="FQ29" s="3" t="s">
        <v>452</v>
      </c>
      <c r="FR29" s="3"/>
      <c r="FS29" s="5"/>
      <c r="FT29" s="18" t="s">
        <v>110</v>
      </c>
      <c r="FU29" s="13" t="s">
        <v>1643</v>
      </c>
      <c r="FV29" s="3" t="s">
        <v>484</v>
      </c>
      <c r="FW29" s="3" t="s">
        <v>1643</v>
      </c>
      <c r="FX29" s="3" t="s">
        <v>1643</v>
      </c>
      <c r="FY29" s="3" t="s">
        <v>492</v>
      </c>
      <c r="FZ29" s="3" t="s">
        <v>1643</v>
      </c>
      <c r="GA29" s="3" t="s">
        <v>496</v>
      </c>
      <c r="GB29" s="3" t="s">
        <v>497</v>
      </c>
      <c r="GC29" s="3" t="s">
        <v>498</v>
      </c>
      <c r="GD29" s="5" t="s">
        <v>1643</v>
      </c>
      <c r="GE29" s="13" t="s">
        <v>110</v>
      </c>
      <c r="GF29" s="3" t="s">
        <v>110</v>
      </c>
      <c r="GG29" s="3" t="s">
        <v>110</v>
      </c>
      <c r="GH29" s="3" t="s">
        <v>110</v>
      </c>
      <c r="GI29" s="3" t="s">
        <v>111</v>
      </c>
      <c r="GJ29" s="3" t="s">
        <v>1643</v>
      </c>
      <c r="GK29" s="3" t="s">
        <v>1643</v>
      </c>
      <c r="GL29" s="3" t="s">
        <v>1643</v>
      </c>
      <c r="GM29" s="5" t="s">
        <v>1643</v>
      </c>
      <c r="GN29" s="13" t="s">
        <v>111</v>
      </c>
      <c r="GO29" s="5" t="s">
        <v>1643</v>
      </c>
      <c r="GP29" s="16" t="s">
        <v>526</v>
      </c>
      <c r="GQ29" s="13" t="s">
        <v>110</v>
      </c>
      <c r="GR29" s="3" t="s">
        <v>110</v>
      </c>
      <c r="GS29" s="3" t="s">
        <v>110</v>
      </c>
      <c r="GT29" s="3" t="s">
        <v>1643</v>
      </c>
      <c r="GU29" s="3" t="s">
        <v>1643</v>
      </c>
      <c r="GV29" s="5" t="s">
        <v>110</v>
      </c>
      <c r="GW29" s="716" t="s">
        <v>111</v>
      </c>
      <c r="GX29" s="717" t="s">
        <v>110</v>
      </c>
      <c r="GY29" s="716"/>
      <c r="GZ29" s="13" t="s">
        <v>1643</v>
      </c>
      <c r="HA29" s="3" t="s">
        <v>1643</v>
      </c>
      <c r="HB29" s="3" t="s">
        <v>1643</v>
      </c>
      <c r="HC29" s="5" t="s">
        <v>1643</v>
      </c>
      <c r="HD29" s="8" t="s">
        <v>1643</v>
      </c>
      <c r="HE29" s="3" t="s">
        <v>1643</v>
      </c>
      <c r="HF29" s="3" t="s">
        <v>1643</v>
      </c>
      <c r="HG29" s="3" t="s">
        <v>1643</v>
      </c>
      <c r="HH29" s="3" t="s">
        <v>1643</v>
      </c>
      <c r="HI29" s="3" t="s">
        <v>1643</v>
      </c>
      <c r="HJ29" s="3" t="s">
        <v>1643</v>
      </c>
      <c r="HK29" s="3" t="s">
        <v>1643</v>
      </c>
      <c r="HL29" s="20" t="s">
        <v>1643</v>
      </c>
      <c r="HM29" s="13" t="s">
        <v>1662</v>
      </c>
      <c r="HN29" s="3" t="s">
        <v>1643</v>
      </c>
      <c r="HO29" s="5" t="s">
        <v>1643</v>
      </c>
      <c r="HP29" s="8" t="s">
        <v>1643</v>
      </c>
      <c r="HQ29" s="3" t="s">
        <v>557</v>
      </c>
      <c r="HR29" s="3" t="s">
        <v>1643</v>
      </c>
      <c r="HS29" s="3" t="s">
        <v>144</v>
      </c>
      <c r="HT29" s="3" t="s">
        <v>156</v>
      </c>
      <c r="HU29" s="3" t="s">
        <v>558</v>
      </c>
      <c r="HV29" s="3" t="s">
        <v>1643</v>
      </c>
      <c r="HW29" s="3" t="s">
        <v>1643</v>
      </c>
      <c r="HX29" s="20" t="s">
        <v>1643</v>
      </c>
      <c r="HY29" s="13" t="s">
        <v>1643</v>
      </c>
      <c r="HZ29" s="3" t="s">
        <v>1643</v>
      </c>
      <c r="IA29" s="3" t="s">
        <v>1643</v>
      </c>
      <c r="IB29" s="5" t="s">
        <v>1643</v>
      </c>
      <c r="IC29" s="8" t="s">
        <v>1643</v>
      </c>
      <c r="ID29" s="3" t="s">
        <v>1643</v>
      </c>
      <c r="IE29" s="3" t="s">
        <v>1643</v>
      </c>
      <c r="IF29" s="3" t="s">
        <v>1643</v>
      </c>
      <c r="IG29" s="3" t="s">
        <v>1643</v>
      </c>
      <c r="IH29" s="3" t="s">
        <v>1643</v>
      </c>
      <c r="II29" s="3" t="s">
        <v>1643</v>
      </c>
      <c r="IJ29" s="3" t="s">
        <v>1643</v>
      </c>
      <c r="IK29" s="5" t="s">
        <v>1643</v>
      </c>
      <c r="IL29" s="3" t="s">
        <v>1643</v>
      </c>
      <c r="IM29" s="5" t="s">
        <v>1643</v>
      </c>
      <c r="IN29" s="13" t="s">
        <v>1643</v>
      </c>
      <c r="IO29" s="3" t="s">
        <v>1643</v>
      </c>
      <c r="IP29" s="3" t="s">
        <v>1643</v>
      </c>
      <c r="IQ29" s="3" t="s">
        <v>1643</v>
      </c>
      <c r="IR29" s="5" t="s">
        <v>1643</v>
      </c>
      <c r="IS29" s="18" t="s">
        <v>1643</v>
      </c>
    </row>
    <row r="30" spans="1:253" ht="87.5" thickBot="1" x14ac:dyDescent="0.4">
      <c r="A30" s="1">
        <v>45683.847141203703</v>
      </c>
      <c r="B30" s="2">
        <v>45683.855868055558</v>
      </c>
      <c r="C30" s="4">
        <v>100</v>
      </c>
      <c r="D30" s="4">
        <v>753</v>
      </c>
      <c r="E30" s="3" t="s">
        <v>1677</v>
      </c>
      <c r="F30" s="2">
        <v>45690.855925370372</v>
      </c>
      <c r="G30" s="3" t="s">
        <v>1811</v>
      </c>
      <c r="H30" s="4">
        <v>1</v>
      </c>
      <c r="I30" s="3" t="s">
        <v>1642</v>
      </c>
      <c r="J30" s="3" t="s">
        <v>1642</v>
      </c>
      <c r="K30" s="3" t="s">
        <v>1642</v>
      </c>
      <c r="L30" s="3" t="s">
        <v>1642</v>
      </c>
      <c r="M30" s="3" t="s">
        <v>1642</v>
      </c>
      <c r="N30" s="3" t="s">
        <v>1642</v>
      </c>
      <c r="O30" s="3" t="s">
        <v>110</v>
      </c>
      <c r="P30" s="3" t="s">
        <v>1643</v>
      </c>
      <c r="Q30" s="3" t="s">
        <v>1643</v>
      </c>
      <c r="R30" s="20" t="s">
        <v>110</v>
      </c>
      <c r="S30" s="127">
        <v>2</v>
      </c>
      <c r="T30" s="124"/>
      <c r="U30" s="3"/>
      <c r="V30" s="3" t="s">
        <v>20</v>
      </c>
      <c r="W30" s="3" t="s">
        <v>111</v>
      </c>
      <c r="X30" s="3" t="s">
        <v>41</v>
      </c>
      <c r="Y30" s="3" t="s">
        <v>106</v>
      </c>
      <c r="Z30" s="3" t="s">
        <v>14</v>
      </c>
      <c r="AA30" s="4">
        <v>89</v>
      </c>
      <c r="AB30" s="3" t="s">
        <v>25</v>
      </c>
      <c r="AC30" s="193" t="s">
        <v>110</v>
      </c>
      <c r="AD30" s="13" t="s">
        <v>110</v>
      </c>
      <c r="AE30" s="3" t="s">
        <v>1643</v>
      </c>
      <c r="AF30" s="5" t="s">
        <v>111</v>
      </c>
      <c r="AG30" s="13" t="s">
        <v>1643</v>
      </c>
      <c r="AH30" s="3" t="s">
        <v>1643</v>
      </c>
      <c r="AI30" s="3" t="s">
        <v>1643</v>
      </c>
      <c r="AJ30" s="3" t="s">
        <v>1643</v>
      </c>
      <c r="AK30" s="3" t="s">
        <v>1643</v>
      </c>
      <c r="AL30" s="3" t="s">
        <v>1643</v>
      </c>
      <c r="AM30" s="3" t="s">
        <v>1643</v>
      </c>
      <c r="AN30" s="3" t="s">
        <v>1643</v>
      </c>
      <c r="AO30" s="3" t="s">
        <v>1643</v>
      </c>
      <c r="AP30" s="3" t="s">
        <v>1643</v>
      </c>
      <c r="AQ30" s="3" t="s">
        <v>1643</v>
      </c>
      <c r="AR30" s="3" t="s">
        <v>1643</v>
      </c>
      <c r="AS30" s="3" t="s">
        <v>1643</v>
      </c>
      <c r="AT30" s="3" t="s">
        <v>1643</v>
      </c>
      <c r="AU30" s="3" t="s">
        <v>1643</v>
      </c>
      <c r="AV30" s="5" t="s">
        <v>1643</v>
      </c>
      <c r="AW30" s="13" t="s">
        <v>1643</v>
      </c>
      <c r="AX30" s="3" t="s">
        <v>1643</v>
      </c>
      <c r="AY30" s="3" t="s">
        <v>1643</v>
      </c>
      <c r="AZ30" s="3" t="s">
        <v>1643</v>
      </c>
      <c r="BA30" s="3" t="s">
        <v>1643</v>
      </c>
      <c r="BB30" s="3" t="s">
        <v>1643</v>
      </c>
      <c r="BC30" s="3" t="s">
        <v>1643</v>
      </c>
      <c r="BD30" s="5" t="s">
        <v>1643</v>
      </c>
      <c r="BE30" s="13" t="s">
        <v>1643</v>
      </c>
      <c r="BF30" s="3" t="s">
        <v>1643</v>
      </c>
      <c r="BG30" s="3" t="s">
        <v>1643</v>
      </c>
      <c r="BH30" s="3" t="s">
        <v>1643</v>
      </c>
      <c r="BI30" s="3" t="s">
        <v>1643</v>
      </c>
      <c r="BJ30" s="3" t="s">
        <v>1643</v>
      </c>
      <c r="BK30" s="3" t="s">
        <v>1643</v>
      </c>
      <c r="BL30" s="5" t="s">
        <v>1643</v>
      </c>
      <c r="BM30" s="13" t="s">
        <v>1643</v>
      </c>
      <c r="BN30" s="3" t="s">
        <v>1643</v>
      </c>
      <c r="BO30" s="3" t="s">
        <v>1643</v>
      </c>
      <c r="BP30" s="3" t="s">
        <v>1643</v>
      </c>
      <c r="BQ30" s="3" t="s">
        <v>1643</v>
      </c>
      <c r="BR30" s="3" t="s">
        <v>1643</v>
      </c>
      <c r="BS30" s="3" t="s">
        <v>1643</v>
      </c>
      <c r="BT30" s="3" t="s">
        <v>1643</v>
      </c>
      <c r="BU30" s="3" t="s">
        <v>1643</v>
      </c>
      <c r="BV30" s="3" t="s">
        <v>1643</v>
      </c>
      <c r="BW30" s="3" t="s">
        <v>1643</v>
      </c>
      <c r="BX30" s="3" t="s">
        <v>1643</v>
      </c>
      <c r="BY30" s="3" t="s">
        <v>1643</v>
      </c>
      <c r="BZ30" s="3" t="s">
        <v>1643</v>
      </c>
      <c r="CA30" s="3" t="s">
        <v>1643</v>
      </c>
      <c r="CB30" s="3" t="s">
        <v>1643</v>
      </c>
      <c r="CC30" s="3" t="s">
        <v>1643</v>
      </c>
      <c r="CD30" s="3" t="s">
        <v>1643</v>
      </c>
      <c r="CE30" s="3" t="s">
        <v>1643</v>
      </c>
      <c r="CF30" s="3" t="s">
        <v>1643</v>
      </c>
      <c r="CG30" s="3" t="s">
        <v>1643</v>
      </c>
      <c r="CH30" s="3" t="s">
        <v>1643</v>
      </c>
      <c r="CI30" s="3" t="s">
        <v>1643</v>
      </c>
      <c r="CJ30" s="3" t="s">
        <v>1643</v>
      </c>
      <c r="CK30" s="3" t="s">
        <v>1643</v>
      </c>
      <c r="CL30" s="3" t="s">
        <v>1643</v>
      </c>
      <c r="CM30" s="3" t="s">
        <v>1643</v>
      </c>
      <c r="CN30" s="3" t="s">
        <v>1643</v>
      </c>
      <c r="CO30" s="3" t="s">
        <v>1643</v>
      </c>
      <c r="CP30" s="3" t="s">
        <v>1643</v>
      </c>
      <c r="CQ30" s="3" t="s">
        <v>1643</v>
      </c>
      <c r="CR30" s="3" t="s">
        <v>1643</v>
      </c>
      <c r="CS30" s="3" t="s">
        <v>1643</v>
      </c>
      <c r="CT30" s="3" t="s">
        <v>1643</v>
      </c>
      <c r="CU30" s="3" t="s">
        <v>1643</v>
      </c>
      <c r="CV30" s="3" t="s">
        <v>1643</v>
      </c>
      <c r="CW30" s="3" t="s">
        <v>1643</v>
      </c>
      <c r="CX30" s="3" t="s">
        <v>1643</v>
      </c>
      <c r="CY30" s="3" t="s">
        <v>1643</v>
      </c>
      <c r="CZ30" s="3" t="s">
        <v>1643</v>
      </c>
      <c r="DA30" s="3" t="s">
        <v>1643</v>
      </c>
      <c r="DB30" s="3" t="s">
        <v>1643</v>
      </c>
      <c r="DC30" s="3" t="s">
        <v>1643</v>
      </c>
      <c r="DD30" s="3" t="s">
        <v>1643</v>
      </c>
      <c r="DE30" s="3" t="s">
        <v>1643</v>
      </c>
      <c r="DF30" s="3" t="s">
        <v>1643</v>
      </c>
      <c r="DG30" s="3" t="s">
        <v>1643</v>
      </c>
      <c r="DH30" s="3" t="s">
        <v>1643</v>
      </c>
      <c r="DI30" s="3" t="s">
        <v>1643</v>
      </c>
      <c r="DJ30" s="3" t="s">
        <v>1643</v>
      </c>
      <c r="DK30" s="3" t="s">
        <v>1643</v>
      </c>
      <c r="DL30" s="3" t="s">
        <v>1643</v>
      </c>
      <c r="DM30" s="3" t="s">
        <v>1643</v>
      </c>
      <c r="DN30" s="3" t="s">
        <v>1643</v>
      </c>
      <c r="DO30" s="3" t="s">
        <v>1643</v>
      </c>
      <c r="DP30" s="3" t="s">
        <v>1643</v>
      </c>
      <c r="DQ30" s="3" t="s">
        <v>1643</v>
      </c>
      <c r="DR30" s="3" t="s">
        <v>1643</v>
      </c>
      <c r="DS30" s="3" t="s">
        <v>1643</v>
      </c>
      <c r="DT30" s="3" t="s">
        <v>1643</v>
      </c>
      <c r="DU30" s="3" t="s">
        <v>1643</v>
      </c>
      <c r="DV30" s="3" t="s">
        <v>1643</v>
      </c>
      <c r="DW30" s="3" t="s">
        <v>1643</v>
      </c>
      <c r="DX30" s="3" t="s">
        <v>1643</v>
      </c>
      <c r="DY30" s="5" t="s">
        <v>1643</v>
      </c>
      <c r="DZ30" s="13" t="s">
        <v>1643</v>
      </c>
      <c r="EA30" s="3" t="s">
        <v>1643</v>
      </c>
      <c r="EB30" s="3" t="s">
        <v>1643</v>
      </c>
      <c r="EC30" s="3" t="s">
        <v>1643</v>
      </c>
      <c r="ED30" s="3" t="s">
        <v>1643</v>
      </c>
      <c r="EE30" s="3" t="s">
        <v>1643</v>
      </c>
      <c r="EF30" s="5" t="s">
        <v>1643</v>
      </c>
      <c r="EG30" s="13" t="s">
        <v>1643</v>
      </c>
      <c r="EH30" s="3" t="s">
        <v>1643</v>
      </c>
      <c r="EI30" s="3" t="s">
        <v>1643</v>
      </c>
      <c r="EJ30" s="3" t="s">
        <v>1643</v>
      </c>
      <c r="EK30" s="3" t="s">
        <v>1643</v>
      </c>
      <c r="EL30" s="3" t="s">
        <v>1643</v>
      </c>
      <c r="EM30" s="3" t="s">
        <v>1643</v>
      </c>
      <c r="EN30" s="3" t="s">
        <v>1643</v>
      </c>
      <c r="EO30" s="3" t="s">
        <v>1643</v>
      </c>
      <c r="EP30" s="3" t="s">
        <v>1643</v>
      </c>
      <c r="EQ30" s="3" t="s">
        <v>1643</v>
      </c>
      <c r="ER30" s="3" t="s">
        <v>1643</v>
      </c>
      <c r="ES30" s="3" t="s">
        <v>1643</v>
      </c>
      <c r="ET30" s="3" t="s">
        <v>1643</v>
      </c>
      <c r="EU30" s="3" t="s">
        <v>1643</v>
      </c>
      <c r="EV30" s="3" t="s">
        <v>1643</v>
      </c>
      <c r="EW30" s="3" t="s">
        <v>1643</v>
      </c>
      <c r="EX30" s="3" t="s">
        <v>1643</v>
      </c>
      <c r="EY30" s="3" t="s">
        <v>1643</v>
      </c>
      <c r="EZ30" s="3" t="s">
        <v>1643</v>
      </c>
      <c r="FA30" s="3" t="s">
        <v>1643</v>
      </c>
      <c r="FB30" s="3" t="s">
        <v>1643</v>
      </c>
      <c r="FC30" s="3" t="s">
        <v>1643</v>
      </c>
      <c r="FD30" s="3" t="s">
        <v>1643</v>
      </c>
      <c r="FE30" s="3" t="s">
        <v>1643</v>
      </c>
      <c r="FF30" s="3" t="s">
        <v>1643</v>
      </c>
      <c r="FG30" s="3" t="s">
        <v>1643</v>
      </c>
      <c r="FH30" s="3" t="s">
        <v>1643</v>
      </c>
      <c r="FI30" s="3" t="s">
        <v>1643</v>
      </c>
      <c r="FJ30" s="3" t="s">
        <v>1643</v>
      </c>
      <c r="FK30" s="3" t="s">
        <v>1643</v>
      </c>
      <c r="FL30" s="3" t="s">
        <v>1643</v>
      </c>
      <c r="FM30" s="3" t="s">
        <v>1643</v>
      </c>
      <c r="FN30" s="3" t="s">
        <v>1643</v>
      </c>
      <c r="FO30" s="3" t="s">
        <v>1643</v>
      </c>
      <c r="FP30" s="5" t="s">
        <v>1643</v>
      </c>
      <c r="FQ30" s="13"/>
      <c r="FR30" s="3"/>
      <c r="FS30" s="5"/>
      <c r="FT30" s="18" t="s">
        <v>1643</v>
      </c>
      <c r="FU30" s="13" t="s">
        <v>1643</v>
      </c>
      <c r="FV30" s="3" t="s">
        <v>1643</v>
      </c>
      <c r="FW30" s="3" t="s">
        <v>1643</v>
      </c>
      <c r="FX30" s="3" t="s">
        <v>1643</v>
      </c>
      <c r="FY30" s="3" t="s">
        <v>1643</v>
      </c>
      <c r="FZ30" s="3" t="s">
        <v>1643</v>
      </c>
      <c r="GA30" s="3" t="s">
        <v>1643</v>
      </c>
      <c r="GB30" s="3" t="s">
        <v>1643</v>
      </c>
      <c r="GC30" s="3" t="s">
        <v>1643</v>
      </c>
      <c r="GD30" s="5" t="s">
        <v>1643</v>
      </c>
      <c r="GE30" s="13" t="s">
        <v>110</v>
      </c>
      <c r="GF30" s="3" t="s">
        <v>110</v>
      </c>
      <c r="GG30" s="3" t="s">
        <v>110</v>
      </c>
      <c r="GH30" s="3" t="s">
        <v>110</v>
      </c>
      <c r="GI30" s="3" t="s">
        <v>111</v>
      </c>
      <c r="GJ30" s="3" t="s">
        <v>1643</v>
      </c>
      <c r="GK30" s="3" t="s">
        <v>1643</v>
      </c>
      <c r="GL30" s="3" t="s">
        <v>1643</v>
      </c>
      <c r="GM30" s="5" t="s">
        <v>1643</v>
      </c>
      <c r="GN30" s="13" t="s">
        <v>111</v>
      </c>
      <c r="GO30" s="5" t="s">
        <v>1643</v>
      </c>
      <c r="GP30" s="13" t="s">
        <v>520</v>
      </c>
      <c r="GQ30" s="695" t="s">
        <v>110</v>
      </c>
      <c r="GR30" s="695" t="s">
        <v>110</v>
      </c>
      <c r="GS30" s="695" t="s">
        <v>110</v>
      </c>
      <c r="GT30" s="695" t="s">
        <v>110</v>
      </c>
      <c r="GU30" s="695" t="s">
        <v>110</v>
      </c>
      <c r="GV30" s="24" t="s">
        <v>110</v>
      </c>
      <c r="GW30" s="722" t="s">
        <v>111</v>
      </c>
      <c r="GX30" s="722" t="s">
        <v>110</v>
      </c>
      <c r="GY30" s="723"/>
      <c r="GZ30" s="14" t="s">
        <v>1643</v>
      </c>
      <c r="HA30" s="11" t="s">
        <v>1643</v>
      </c>
      <c r="HB30" s="11" t="s">
        <v>1643</v>
      </c>
      <c r="HC30" s="12" t="s">
        <v>1643</v>
      </c>
      <c r="HD30" s="8" t="s">
        <v>1643</v>
      </c>
      <c r="HE30" s="3" t="s">
        <v>1643</v>
      </c>
      <c r="HF30" s="3" t="s">
        <v>1643</v>
      </c>
      <c r="HG30" s="3" t="s">
        <v>1643</v>
      </c>
      <c r="HH30" s="3" t="s">
        <v>1643</v>
      </c>
      <c r="HI30" s="3" t="s">
        <v>1643</v>
      </c>
      <c r="HJ30" s="3" t="s">
        <v>1643</v>
      </c>
      <c r="HK30" s="3" t="s">
        <v>1643</v>
      </c>
      <c r="HL30" s="20" t="s">
        <v>1643</v>
      </c>
      <c r="HM30" s="14" t="s">
        <v>546</v>
      </c>
      <c r="HN30" s="11" t="s">
        <v>1643</v>
      </c>
      <c r="HO30" s="12" t="s">
        <v>1643</v>
      </c>
      <c r="HP30" s="8" t="s">
        <v>1643</v>
      </c>
      <c r="HQ30" s="3" t="s">
        <v>1643</v>
      </c>
      <c r="HR30" s="3" t="s">
        <v>1643</v>
      </c>
      <c r="HS30" s="3" t="s">
        <v>144</v>
      </c>
      <c r="HT30" s="3" t="s">
        <v>156</v>
      </c>
      <c r="HU30" s="3" t="s">
        <v>558</v>
      </c>
      <c r="HV30" s="3" t="s">
        <v>567</v>
      </c>
      <c r="HW30" s="3" t="s">
        <v>1643</v>
      </c>
      <c r="HX30" s="20" t="s">
        <v>1643</v>
      </c>
      <c r="HY30" s="14" t="s">
        <v>1643</v>
      </c>
      <c r="HZ30" s="11" t="s">
        <v>1643</v>
      </c>
      <c r="IA30" s="11" t="s">
        <v>1643</v>
      </c>
      <c r="IB30" s="12" t="s">
        <v>1643</v>
      </c>
      <c r="IC30" s="8" t="s">
        <v>1643</v>
      </c>
      <c r="ID30" s="3" t="s">
        <v>1643</v>
      </c>
      <c r="IE30" s="3" t="s">
        <v>1643</v>
      </c>
      <c r="IF30" s="3" t="s">
        <v>1643</v>
      </c>
      <c r="IG30" s="3" t="s">
        <v>1643</v>
      </c>
      <c r="IH30" s="3" t="s">
        <v>1643</v>
      </c>
      <c r="II30" s="3" t="s">
        <v>1643</v>
      </c>
      <c r="IJ30" s="3" t="s">
        <v>1643</v>
      </c>
      <c r="IK30" s="5" t="s">
        <v>1643</v>
      </c>
      <c r="IL30" s="3" t="s">
        <v>1643</v>
      </c>
      <c r="IM30" s="5" t="s">
        <v>1643</v>
      </c>
      <c r="IN30" s="13" t="s">
        <v>1643</v>
      </c>
      <c r="IO30" s="3" t="s">
        <v>1643</v>
      </c>
      <c r="IP30" s="3" t="s">
        <v>1643</v>
      </c>
      <c r="IQ30" s="3" t="s">
        <v>1643</v>
      </c>
      <c r="IR30" s="5" t="s">
        <v>1643</v>
      </c>
      <c r="IS30" s="19" t="s">
        <v>1815</v>
      </c>
    </row>
    <row r="31" spans="1:253" s="7" customFormat="1" ht="52.5" customHeight="1" thickBot="1" x14ac:dyDescent="0.4">
      <c r="AC31" s="194">
        <f>COUNTIF(AC6:AC30, "yes")</f>
        <v>25</v>
      </c>
    </row>
    <row r="32" spans="1:253" s="7" customFormat="1" ht="42.5" customHeight="1" x14ac:dyDescent="0.35">
      <c r="GW32" s="696"/>
      <c r="GX32" s="696"/>
      <c r="GY32" s="696"/>
    </row>
    <row r="34" spans="204:221" s="7" customFormat="1" ht="15" thickBot="1" x14ac:dyDescent="0.4"/>
    <row r="35" spans="204:221" s="7" customFormat="1" ht="26.5" thickBot="1" x14ac:dyDescent="0.4">
      <c r="GV35" s="697" t="s">
        <v>110</v>
      </c>
      <c r="GW35" s="698">
        <v>11</v>
      </c>
      <c r="GX35" s="699">
        <v>24</v>
      </c>
      <c r="GY35" s="700">
        <v>17</v>
      </c>
    </row>
    <row r="36" spans="204:221" s="7" customFormat="1" ht="26.5" thickBot="1" x14ac:dyDescent="0.4">
      <c r="GV36" s="697" t="s">
        <v>111</v>
      </c>
      <c r="GW36" s="698">
        <v>23</v>
      </c>
      <c r="GX36" s="699">
        <v>11</v>
      </c>
      <c r="GY36" s="700">
        <v>14</v>
      </c>
    </row>
    <row r="37" spans="204:221" s="7" customFormat="1" ht="26.5" thickBot="1" x14ac:dyDescent="0.4">
      <c r="GV37" s="697" t="s">
        <v>1944</v>
      </c>
      <c r="GW37" s="701">
        <v>9</v>
      </c>
      <c r="GX37" s="702">
        <v>8</v>
      </c>
      <c r="GY37" s="703">
        <v>12</v>
      </c>
    </row>
    <row r="38" spans="204:221" s="7" customFormat="1" ht="39.5" customHeight="1" thickBot="1" x14ac:dyDescent="0.4">
      <c r="GV38" s="697" t="s">
        <v>1945</v>
      </c>
      <c r="GW38" s="704">
        <f>SUBTOTAL(9,GW35:GW37)</f>
        <v>43</v>
      </c>
      <c r="GX38" s="705">
        <f>SUBTOTAL(9,GX35:GX37)</f>
        <v>43</v>
      </c>
      <c r="GY38" s="706">
        <f>SUBTOTAL(9,GY35:GY37)</f>
        <v>43</v>
      </c>
    </row>
    <row r="41" spans="204:221" s="7" customFormat="1" ht="30" customHeight="1" x14ac:dyDescent="0.35"/>
    <row r="42" spans="204:221" s="7" customFormat="1" ht="30" customHeight="1" x14ac:dyDescent="0.35"/>
    <row r="43" spans="204:221" s="7" customFormat="1" ht="30" customHeight="1" x14ac:dyDescent="0.35">
      <c r="GW43" s="696"/>
      <c r="GX43" s="696"/>
      <c r="GY43" s="696"/>
    </row>
    <row r="44" spans="204:221" s="7" customFormat="1" ht="30" customHeight="1" x14ac:dyDescent="0.35">
      <c r="GW44" s="707" t="s">
        <v>1946</v>
      </c>
      <c r="GX44" s="708">
        <v>3</v>
      </c>
      <c r="GY44" s="696"/>
    </row>
    <row r="45" spans="204:221" s="7" customFormat="1" ht="30" customHeight="1" x14ac:dyDescent="0.35">
      <c r="GW45" s="707" t="s">
        <v>1947</v>
      </c>
      <c r="GX45" s="708">
        <v>14</v>
      </c>
      <c r="GY45" s="696"/>
    </row>
    <row r="46" spans="204:221" s="7" customFormat="1" ht="30" customHeight="1" x14ac:dyDescent="0.35">
      <c r="GW46" s="707" t="s">
        <v>1948</v>
      </c>
      <c r="GX46" s="708">
        <v>8</v>
      </c>
    </row>
    <row r="47" spans="204:221" s="7" customFormat="1" ht="45" customHeight="1" x14ac:dyDescent="0.35">
      <c r="GW47" s="709" t="s">
        <v>1949</v>
      </c>
      <c r="GX47" s="708">
        <v>4</v>
      </c>
    </row>
    <row r="48" spans="204:221" s="7" customFormat="1" ht="45" customHeight="1" x14ac:dyDescent="0.35">
      <c r="GW48" s="709" t="s">
        <v>1950</v>
      </c>
      <c r="GX48" s="708">
        <v>3</v>
      </c>
      <c r="HA48" s="659"/>
      <c r="HB48" s="659"/>
      <c r="HC48" s="659"/>
      <c r="HD48" s="710"/>
      <c r="HE48" s="581"/>
      <c r="HF48" s="581"/>
      <c r="HG48" s="581"/>
      <c r="HH48" s="581"/>
      <c r="HI48" s="581"/>
      <c r="HJ48" s="581"/>
      <c r="HK48" s="581"/>
      <c r="HL48" s="581"/>
      <c r="HM48" s="659"/>
    </row>
    <row r="49" spans="205:221" s="7" customFormat="1" ht="45" customHeight="1" x14ac:dyDescent="0.35">
      <c r="GW49" s="709" t="s">
        <v>1951</v>
      </c>
      <c r="GX49" s="708">
        <v>5</v>
      </c>
      <c r="HA49" s="659"/>
      <c r="HB49" s="659"/>
      <c r="HC49" s="659"/>
      <c r="HD49" s="710"/>
      <c r="HE49" s="581"/>
      <c r="HF49" s="581"/>
      <c r="HG49" s="581"/>
      <c r="HH49" s="581"/>
      <c r="HI49" s="581"/>
      <c r="HJ49" s="581"/>
      <c r="HK49" s="581"/>
      <c r="HL49" s="581"/>
      <c r="HM49" s="659"/>
    </row>
    <row r="50" spans="205:221" s="7" customFormat="1" ht="58.5" customHeight="1" x14ac:dyDescent="0.35">
      <c r="GW50" s="709" t="s">
        <v>1952</v>
      </c>
      <c r="GX50" s="708">
        <v>1</v>
      </c>
      <c r="HA50" s="659"/>
      <c r="HB50" s="659"/>
      <c r="HC50" s="659"/>
      <c r="HD50" s="710"/>
      <c r="HE50" s="581"/>
      <c r="HF50" s="581"/>
      <c r="HG50" s="581"/>
      <c r="HH50" s="581"/>
      <c r="HI50" s="581"/>
      <c r="HJ50" s="581"/>
      <c r="HK50" s="581"/>
      <c r="HL50" s="581"/>
      <c r="HM50" s="659"/>
    </row>
    <row r="51" spans="205:221" s="7" customFormat="1" ht="30" customHeight="1" x14ac:dyDescent="0.35">
      <c r="GW51" s="711" t="s">
        <v>1953</v>
      </c>
      <c r="GX51" s="711">
        <v>5</v>
      </c>
      <c r="HA51" s="659"/>
      <c r="HB51" s="659"/>
      <c r="HC51" s="659"/>
      <c r="HD51" s="710"/>
      <c r="HE51" s="581"/>
      <c r="HF51" s="581"/>
      <c r="HG51" s="581"/>
      <c r="HH51" s="581"/>
      <c r="HI51" s="581"/>
      <c r="HJ51" s="581"/>
      <c r="HK51" s="581"/>
      <c r="HL51" s="581"/>
      <c r="HM51" s="659"/>
    </row>
    <row r="52" spans="205:221" s="7" customFormat="1" ht="30" customHeight="1" x14ac:dyDescent="0.35">
      <c r="GX52" s="7">
        <f>SUM(GX44:GX51)</f>
        <v>43</v>
      </c>
      <c r="HM52" s="696"/>
    </row>
  </sheetData>
  <autoFilter ref="A5:IR32" xr:uid="{00000000-0009-0000-0000-000000000000}"/>
  <mergeCells count="53">
    <mergeCell ref="AG3:AV4"/>
    <mergeCell ref="I1:N1"/>
    <mergeCell ref="O1:R1"/>
    <mergeCell ref="T1:AB1"/>
    <mergeCell ref="AC3:AC5"/>
    <mergeCell ref="AD3:AF4"/>
    <mergeCell ref="EJ3:EL4"/>
    <mergeCell ref="CN4:CS4"/>
    <mergeCell ref="CT4:DG4"/>
    <mergeCell ref="DH4:DP4"/>
    <mergeCell ref="DQ4:DT4"/>
    <mergeCell ref="AW3:BD4"/>
    <mergeCell ref="BE3:BL4"/>
    <mergeCell ref="BM3:DY3"/>
    <mergeCell ref="DZ3:EF4"/>
    <mergeCell ref="EG3:EI4"/>
    <mergeCell ref="DU4:DX4"/>
    <mergeCell ref="IN3:IR4"/>
    <mergeCell ref="IS3:IS5"/>
    <mergeCell ref="BM4:BP4"/>
    <mergeCell ref="BQ4:BU4"/>
    <mergeCell ref="BV4:BW4"/>
    <mergeCell ref="BX4:CA4"/>
    <mergeCell ref="CB4:CF4"/>
    <mergeCell ref="CG4:CM4"/>
    <mergeCell ref="GY3:GY4"/>
    <mergeCell ref="GZ3:HC3"/>
    <mergeCell ref="HD3:HL4"/>
    <mergeCell ref="HM3:HO3"/>
    <mergeCell ref="HP3:HX4"/>
    <mergeCell ref="HY3:IB3"/>
    <mergeCell ref="GE3:GM4"/>
    <mergeCell ref="GN3:GO4"/>
    <mergeCell ref="HM4:HO4"/>
    <mergeCell ref="HY4:IB4"/>
    <mergeCell ref="IC3:IK4"/>
    <mergeCell ref="IL3:IM4"/>
    <mergeCell ref="GP3:GP4"/>
    <mergeCell ref="GQ3:GV4"/>
    <mergeCell ref="GW3:GW4"/>
    <mergeCell ref="GX3:GX4"/>
    <mergeCell ref="FU3:GD4"/>
    <mergeCell ref="EM3:EO4"/>
    <mergeCell ref="FF3:FH4"/>
    <mergeCell ref="FI3:FL4"/>
    <mergeCell ref="FM3:FP4"/>
    <mergeCell ref="FQ3:FS4"/>
    <mergeCell ref="FT3:FT5"/>
    <mergeCell ref="EP3:ES4"/>
    <mergeCell ref="ET3:EV4"/>
    <mergeCell ref="EW3:EY4"/>
    <mergeCell ref="EZ3:FB4"/>
    <mergeCell ref="FC3:FE4"/>
  </mergeCells>
  <conditionalFormatting sqref="A6:GV30 GZ6:IS30">
    <cfRule type="cellIs" dxfId="54" priority="1" operator="equal">
      <formula>"No"</formula>
    </cfRule>
    <cfRule type="cellIs" dxfId="53" priority="2" operator="equal">
      <formula>"Yes"</formula>
    </cfRule>
    <cfRule type="cellIs" dxfId="52" priority="3" operator="equal">
      <formula>"No, it did not apply"</formula>
    </cfRule>
  </conditionalFormatting>
  <conditionalFormatting sqref="AD6:GV30 GZ6:IS30">
    <cfRule type="cellIs" dxfId="51" priority="4" operator="equal">
      <formula>"Yes"</formula>
    </cfRule>
    <cfRule type="cellIs" dxfId="50" priority="5" operator="equal">
      <formula>"Not important"</formula>
    </cfRule>
    <cfRule type="cellIs" dxfId="49" priority="6" operator="equal">
      <formula>"Slightly important"</formula>
    </cfRule>
    <cfRule type="cellIs" dxfId="48" priority="7" operator="equal">
      <formula>"Somewhat important"</formula>
    </cfRule>
    <cfRule type="cellIs" dxfId="47" priority="8" operator="equal">
      <formula>"Very important"</formula>
    </cfRule>
    <cfRule type="cellIs" dxfId="46" priority="9" operator="equal">
      <formula>"Extremely important"</formula>
    </cfRule>
    <cfRule type="cellIs" dxfId="45" priority="10" operator="equal">
      <formula>"Don't know"</formula>
    </cfRule>
    <cfRule type="cellIs" dxfId="44" priority="11" operator="equal">
      <formula>"No it did not apply"</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00F00-6CBC-4945-BFD0-CED350122ADF}">
  <sheetPr filterMode="1"/>
  <dimension ref="A1:PQ49"/>
  <sheetViews>
    <sheetView topLeftCell="O1" zoomScale="60" zoomScaleNormal="60" workbookViewId="0">
      <pane xSplit="5" ySplit="5" topLeftCell="T46" activePane="bottomRight" state="frozen"/>
      <selection activeCell="O1" sqref="O1"/>
      <selection pane="topRight" activeCell="T1" sqref="T1"/>
      <selection pane="bottomLeft" activeCell="O6" sqref="O6"/>
      <selection pane="bottomRight" activeCell="T6" sqref="T6:U47"/>
    </sheetView>
  </sheetViews>
  <sheetFormatPr defaultRowHeight="14.5" x14ac:dyDescent="0.35"/>
  <cols>
    <col min="1" max="1" width="25.1796875" style="7" hidden="1" customWidth="1"/>
    <col min="2" max="2" width="25.7265625" style="7" hidden="1" customWidth="1"/>
    <col min="3" max="5" width="0" style="7" hidden="1" customWidth="1"/>
    <col min="6" max="6" width="20.7265625" style="7" hidden="1" customWidth="1"/>
    <col min="7" max="7" width="15.26953125" style="7" hidden="1" customWidth="1"/>
    <col min="8" max="8" width="14.1796875" style="7" hidden="1" customWidth="1"/>
    <col min="9" max="14" width="0" style="7" hidden="1" customWidth="1"/>
    <col min="15" max="15" width="10.81640625" style="7" customWidth="1"/>
    <col min="16" max="16" width="11.7265625" style="7" customWidth="1"/>
    <col min="17" max="17" width="12.7265625" style="7" customWidth="1"/>
    <col min="18" max="18" width="13.81640625" style="7" customWidth="1"/>
    <col min="19" max="19" width="13.26953125" style="7" customWidth="1"/>
    <col min="20" max="20" width="20.26953125" style="7" customWidth="1"/>
    <col min="21" max="21" width="8.7265625" style="7"/>
    <col min="22" max="22" width="14.1796875" style="7" customWidth="1"/>
    <col min="23" max="23" width="12.453125" style="7" customWidth="1"/>
    <col min="24" max="24" width="17.7265625" style="7" customWidth="1"/>
    <col min="25" max="25" width="18.26953125" style="7" customWidth="1"/>
    <col min="26" max="26" width="12.54296875" style="7" customWidth="1"/>
    <col min="27" max="27" width="8.7265625" style="7"/>
    <col min="28" max="28" width="11.81640625" style="7" customWidth="1"/>
    <col min="29" max="29" width="21.26953125" style="7" customWidth="1"/>
    <col min="30" max="32" width="13.7265625" style="7" customWidth="1"/>
    <col min="33" max="48" width="15.7265625" style="7" customWidth="1"/>
    <col min="49" max="49" width="11.26953125" style="7" customWidth="1"/>
    <col min="50" max="50" width="10.54296875" style="7" customWidth="1"/>
    <col min="51" max="51" width="14.1796875" style="7" customWidth="1"/>
    <col min="52" max="52" width="14.453125" style="7" customWidth="1"/>
    <col min="53" max="53" width="16.26953125" style="7" customWidth="1"/>
    <col min="54" max="54" width="13" style="7" customWidth="1"/>
    <col min="55" max="55" width="14.7265625" style="7" customWidth="1"/>
    <col min="56" max="56" width="12.26953125" style="7" customWidth="1"/>
    <col min="57" max="57" width="14.26953125" style="7" customWidth="1"/>
    <col min="58" max="58" width="14.7265625" style="7" customWidth="1"/>
    <col min="59" max="59" width="18" style="7" customWidth="1"/>
    <col min="60" max="60" width="13.453125" style="7" customWidth="1"/>
    <col min="61" max="61" width="11.81640625" style="7" customWidth="1"/>
    <col min="62" max="62" width="12.1796875" style="7" customWidth="1"/>
    <col min="63" max="63" width="12.26953125" style="7" customWidth="1"/>
    <col min="64" max="64" width="12.54296875" style="7" customWidth="1"/>
    <col min="65" max="65" width="13.1796875" style="7" customWidth="1"/>
    <col min="66" max="66" width="13.7265625" style="7" customWidth="1"/>
    <col min="67" max="67" width="14.26953125" style="7" customWidth="1"/>
    <col min="68" max="68" width="15.26953125" style="7" customWidth="1"/>
    <col min="69" max="69" width="16.54296875" style="7" customWidth="1"/>
    <col min="70" max="70" width="13.26953125" style="7" customWidth="1"/>
    <col min="71" max="71" width="16.26953125" style="7" customWidth="1"/>
    <col min="72" max="72" width="19.26953125" style="7" customWidth="1"/>
    <col min="73" max="73" width="13.453125" style="7" customWidth="1"/>
    <col min="74" max="74" width="14.26953125" style="7" customWidth="1"/>
    <col min="75" max="75" width="13.54296875" style="7" customWidth="1"/>
    <col min="76" max="76" width="12.453125" style="7" customWidth="1"/>
    <col min="77" max="77" width="12.7265625" style="7" customWidth="1"/>
    <col min="78" max="78" width="12.453125" style="7" customWidth="1"/>
    <col min="79" max="79" width="13.26953125" style="7" customWidth="1"/>
    <col min="80" max="80" width="13.7265625" style="7" customWidth="1"/>
    <col min="81" max="81" width="13.26953125" style="7" customWidth="1"/>
    <col min="82" max="82" width="13.54296875" style="7" customWidth="1"/>
    <col min="83" max="83" width="15.453125" style="7" customWidth="1"/>
    <col min="84" max="84" width="13.1796875" style="7" customWidth="1"/>
    <col min="85" max="85" width="13.26953125" style="7" customWidth="1"/>
    <col min="86" max="86" width="13.7265625" style="7" customWidth="1"/>
    <col min="87" max="87" width="13.26953125" style="7" customWidth="1"/>
    <col min="88" max="88" width="17.1796875" style="7" customWidth="1"/>
    <col min="89" max="89" width="16" style="7" customWidth="1"/>
    <col min="90" max="90" width="12.7265625" style="7" customWidth="1"/>
    <col min="91" max="91" width="13.1796875" style="7" customWidth="1"/>
    <col min="92" max="92" width="13.81640625" style="7" customWidth="1"/>
    <col min="93" max="93" width="12.7265625" style="7" customWidth="1"/>
    <col min="94" max="94" width="13.26953125" style="7" customWidth="1"/>
    <col min="95" max="95" width="13.54296875" style="7" customWidth="1"/>
    <col min="96" max="96" width="13.26953125" style="7" customWidth="1"/>
    <col min="97" max="97" width="13.7265625" style="7" customWidth="1"/>
    <col min="98" max="98" width="13.26953125" style="7" customWidth="1"/>
    <col min="99" max="99" width="14.1796875" style="7" customWidth="1"/>
    <col min="100" max="100" width="13.54296875" style="7" customWidth="1"/>
    <col min="101" max="101" width="13.1796875" style="7" customWidth="1"/>
    <col min="102" max="102" width="13.26953125" style="7" customWidth="1"/>
    <col min="103" max="103" width="13.7265625" style="7" customWidth="1"/>
    <col min="104" max="104" width="14.1796875" style="7" customWidth="1"/>
    <col min="105" max="105" width="15.7265625" style="7" customWidth="1"/>
    <col min="106" max="106" width="13.54296875" style="7" customWidth="1"/>
    <col min="107" max="107" width="12.54296875" style="7" customWidth="1"/>
    <col min="108" max="108" width="16.26953125" style="7" customWidth="1"/>
    <col min="109" max="109" width="13.26953125" style="7" customWidth="1"/>
    <col min="110" max="110" width="17.7265625" style="7" customWidth="1"/>
    <col min="111" max="111" width="13.1796875" style="7" customWidth="1"/>
    <col min="112" max="112" width="13.26953125" style="7" customWidth="1"/>
    <col min="113" max="113" width="14.26953125" style="7" customWidth="1"/>
    <col min="114" max="114" width="16.54296875" style="7" customWidth="1"/>
    <col min="115" max="115" width="12.7265625" style="7" customWidth="1"/>
    <col min="116" max="116" width="13.26953125" style="7" customWidth="1"/>
    <col min="117" max="117" width="16.7265625" style="7" customWidth="1"/>
    <col min="118" max="118" width="13" style="7" customWidth="1"/>
    <col min="119" max="119" width="13.26953125" style="7" customWidth="1"/>
    <col min="120" max="120" width="13" style="7" customWidth="1"/>
    <col min="121" max="121" width="13.54296875" style="7" customWidth="1"/>
    <col min="122" max="122" width="17.26953125" style="7" customWidth="1"/>
    <col min="123" max="123" width="12.26953125" style="7" customWidth="1"/>
    <col min="124" max="124" width="17.7265625" style="7" customWidth="1"/>
    <col min="125" max="125" width="13.1796875" style="7" customWidth="1"/>
    <col min="126" max="126" width="16.26953125" style="7" customWidth="1"/>
    <col min="127" max="127" width="14.453125" style="7" customWidth="1"/>
    <col min="128" max="128" width="14.7265625" style="7" customWidth="1"/>
    <col min="129" max="129" width="8.7265625" style="7"/>
    <col min="130" max="130" width="10.7265625" style="7" customWidth="1"/>
    <col min="131" max="131" width="12.26953125" style="7" customWidth="1"/>
    <col min="132" max="132" width="15.1796875" style="7" customWidth="1"/>
    <col min="133" max="133" width="15.7265625" style="7" customWidth="1"/>
    <col min="134" max="134" width="13.81640625" style="7" customWidth="1"/>
    <col min="135" max="135" width="13.7265625" style="7" customWidth="1"/>
    <col min="136" max="136" width="19.54296875" style="7" customWidth="1"/>
    <col min="137" max="137" width="15.453125" style="7" customWidth="1"/>
    <col min="138" max="138" width="13.54296875" style="7" customWidth="1"/>
    <col min="139" max="139" width="13.1796875" style="7" customWidth="1"/>
    <col min="140" max="140" width="13.7265625" style="7" customWidth="1"/>
    <col min="141" max="141" width="16.1796875" style="7" customWidth="1"/>
    <col min="142" max="142" width="19" style="7" customWidth="1"/>
    <col min="143" max="143" width="16.26953125" style="7" customWidth="1"/>
    <col min="144" max="144" width="12.7265625" style="7" customWidth="1"/>
    <col min="145" max="145" width="34.7265625" style="7" customWidth="1"/>
    <col min="146" max="147" width="13.7265625" style="7" customWidth="1"/>
    <col min="148" max="148" width="14.7265625" style="7" customWidth="1"/>
    <col min="149" max="149" width="15.7265625" style="7" customWidth="1"/>
    <col min="150" max="150" width="13.81640625" style="7" customWidth="1"/>
    <col min="151" max="151" width="13.26953125" style="7" customWidth="1"/>
    <col min="152" max="152" width="13.7265625" style="7" customWidth="1"/>
    <col min="153" max="153" width="13.81640625" style="7" customWidth="1"/>
    <col min="154" max="154" width="12.1796875" style="7" customWidth="1"/>
    <col min="155" max="155" width="15" style="7" customWidth="1"/>
    <col min="156" max="163" width="13.7265625" style="7" customWidth="1"/>
    <col min="164" max="164" width="15.26953125" style="7" customWidth="1"/>
    <col min="165" max="174" width="13.7265625" style="7" customWidth="1"/>
    <col min="175" max="175" width="16.26953125" style="7" customWidth="1"/>
    <col min="176" max="176" width="16.54296875" style="7" customWidth="1"/>
    <col min="177" max="181" width="13.7265625" style="7" customWidth="1"/>
    <col min="182" max="182" width="17.7265625" style="7" customWidth="1"/>
    <col min="183" max="190" width="13.7265625" style="7" customWidth="1"/>
    <col min="191" max="191" width="15.7265625" style="7" customWidth="1"/>
    <col min="192" max="192" width="15.81640625" style="7" customWidth="1"/>
    <col min="193" max="206" width="13.7265625" style="7" customWidth="1"/>
    <col min="207" max="207" width="20.26953125" style="7" customWidth="1"/>
    <col min="208" max="217" width="13.7265625" style="7" customWidth="1"/>
    <col min="218" max="218" width="16.26953125" style="7" customWidth="1"/>
    <col min="219" max="227" width="13.7265625" style="7" customWidth="1"/>
    <col min="228" max="228" width="15.7265625" style="7" customWidth="1"/>
    <col min="229" max="229" width="15.453125" style="7" customWidth="1"/>
    <col min="230" max="237" width="13.7265625" style="7" customWidth="1"/>
    <col min="238" max="238" width="16.81640625" style="7" customWidth="1"/>
    <col min="239" max="240" width="13.7265625" style="7" customWidth="1"/>
    <col min="241" max="241" width="15.26953125" style="7" customWidth="1"/>
    <col min="242" max="245" width="13.7265625" style="7" customWidth="1"/>
    <col min="246" max="246" width="16.7265625" style="7" customWidth="1"/>
    <col min="247" max="247" width="13.7265625" style="7" customWidth="1"/>
    <col min="248" max="248" width="16.1796875" style="7" customWidth="1"/>
    <col min="249" max="249" width="13.7265625" style="7" customWidth="1"/>
    <col min="250" max="250" width="16.54296875" style="7" customWidth="1"/>
    <col min="251" max="251" width="13.7265625" style="7" customWidth="1"/>
    <col min="252" max="252" width="15.7265625" style="7" customWidth="1"/>
    <col min="253" max="259" width="13.7265625" style="7" customWidth="1"/>
    <col min="260" max="260" width="19.26953125" style="7" customWidth="1"/>
    <col min="261" max="265" width="13.7265625" style="7" customWidth="1"/>
    <col min="266" max="266" width="16.26953125" style="7" customWidth="1"/>
    <col min="267" max="281" width="13.7265625" style="7" customWidth="1"/>
    <col min="282" max="282" width="17.1796875" style="7" customWidth="1"/>
    <col min="283" max="286" width="13.7265625" style="7" customWidth="1"/>
    <col min="287" max="287" width="17.1796875" style="7" customWidth="1"/>
    <col min="288" max="298" width="13.7265625" style="7" customWidth="1"/>
    <col min="299" max="299" width="36.81640625" style="7" customWidth="1"/>
    <col min="300" max="302" width="13.7265625" style="7" customWidth="1"/>
    <col min="303" max="303" width="16.26953125" style="7" customWidth="1"/>
    <col min="304" max="318" width="13.7265625" style="7" customWidth="1"/>
    <col min="319" max="319" width="30.7265625" style="7" customWidth="1"/>
    <col min="320" max="320" width="21" style="7" customWidth="1"/>
    <col min="321" max="321" width="25.7265625" style="7" customWidth="1"/>
    <col min="322" max="388" width="13.7265625" style="7" customWidth="1"/>
    <col min="389" max="389" width="16.1796875" style="7" customWidth="1"/>
    <col min="390" max="390" width="13.7265625" style="7" customWidth="1"/>
    <col min="391" max="391" width="17.7265625" style="7" customWidth="1"/>
    <col min="392" max="392" width="16.54296875" style="7" customWidth="1"/>
    <col min="393" max="418" width="13.7265625" style="7" customWidth="1"/>
    <col min="419" max="419" width="16.54296875" style="7" customWidth="1"/>
    <col min="420" max="428" width="13.7265625" style="7" customWidth="1"/>
    <col min="429" max="429" width="16.54296875" style="7" customWidth="1"/>
    <col min="430" max="430" width="13.7265625" style="7" customWidth="1"/>
    <col min="431" max="431" width="17.26953125" style="7" customWidth="1"/>
    <col min="432" max="432" width="13.7265625" style="7" customWidth="1"/>
    <col min="433" max="433" width="52.6328125" style="7" customWidth="1"/>
  </cols>
  <sheetData>
    <row r="1" spans="1:433" s="119" customFormat="1" ht="65.5" thickBot="1" x14ac:dyDescent="0.35">
      <c r="A1" s="117"/>
      <c r="B1" s="117"/>
      <c r="C1" s="117"/>
      <c r="D1" s="117"/>
      <c r="E1" s="117"/>
      <c r="F1" s="117"/>
      <c r="G1" s="117"/>
      <c r="H1" s="117"/>
      <c r="I1" s="1198" t="s">
        <v>674</v>
      </c>
      <c r="J1" s="1198"/>
      <c r="K1" s="1198"/>
      <c r="L1" s="1198"/>
      <c r="M1" s="1198"/>
      <c r="N1" s="1198"/>
      <c r="O1" s="1198" t="s">
        <v>675</v>
      </c>
      <c r="P1" s="1198"/>
      <c r="Q1" s="1198"/>
      <c r="R1" s="1198"/>
      <c r="S1" s="424"/>
      <c r="T1" s="1198" t="s">
        <v>676</v>
      </c>
      <c r="U1" s="1198"/>
      <c r="V1" s="1198"/>
      <c r="W1" s="1198"/>
      <c r="X1" s="1198"/>
      <c r="Y1" s="1198"/>
      <c r="Z1" s="1198"/>
      <c r="AA1" s="1198"/>
      <c r="AB1" s="1198"/>
      <c r="AC1" s="118" t="s">
        <v>677</v>
      </c>
      <c r="AD1" s="118" t="s">
        <v>702</v>
      </c>
      <c r="AE1" s="118" t="s">
        <v>702</v>
      </c>
      <c r="AF1" s="118" t="s">
        <v>702</v>
      </c>
      <c r="AG1" s="118" t="s">
        <v>681</v>
      </c>
      <c r="AH1" s="118" t="s">
        <v>681</v>
      </c>
      <c r="AI1" s="118" t="s">
        <v>681</v>
      </c>
      <c r="AJ1" s="118" t="s">
        <v>681</v>
      </c>
      <c r="AK1" s="118" t="s">
        <v>681</v>
      </c>
      <c r="AL1" s="118" t="s">
        <v>681</v>
      </c>
      <c r="AM1" s="118" t="s">
        <v>681</v>
      </c>
      <c r="AN1" s="118" t="s">
        <v>681</v>
      </c>
      <c r="AO1" s="118" t="s">
        <v>681</v>
      </c>
      <c r="AP1" s="118" t="s">
        <v>681</v>
      </c>
      <c r="AQ1" s="118" t="s">
        <v>681</v>
      </c>
      <c r="AR1" s="118" t="s">
        <v>681</v>
      </c>
      <c r="AS1" s="118" t="s">
        <v>681</v>
      </c>
      <c r="AT1" s="118" t="s">
        <v>681</v>
      </c>
      <c r="AU1" s="118" t="s">
        <v>681</v>
      </c>
      <c r="AV1" s="118" t="s">
        <v>681</v>
      </c>
      <c r="AW1" s="118" t="s">
        <v>681</v>
      </c>
      <c r="AX1" s="118" t="s">
        <v>681</v>
      </c>
      <c r="AY1" s="118" t="s">
        <v>681</v>
      </c>
      <c r="AZ1" s="118" t="s">
        <v>681</v>
      </c>
      <c r="BA1" s="118" t="s">
        <v>681</v>
      </c>
      <c r="BB1" s="118" t="s">
        <v>681</v>
      </c>
      <c r="BC1" s="118" t="s">
        <v>681</v>
      </c>
      <c r="BD1" s="118" t="s">
        <v>681</v>
      </c>
      <c r="BE1" s="118" t="s">
        <v>681</v>
      </c>
      <c r="BF1" s="118" t="s">
        <v>681</v>
      </c>
      <c r="BG1" s="118" t="s">
        <v>681</v>
      </c>
      <c r="BH1" s="118" t="s">
        <v>681</v>
      </c>
      <c r="BI1" s="118" t="s">
        <v>681</v>
      </c>
      <c r="BJ1" s="118" t="s">
        <v>681</v>
      </c>
      <c r="BK1" s="118" t="s">
        <v>681</v>
      </c>
      <c r="BL1" s="118" t="s">
        <v>681</v>
      </c>
      <c r="BM1" s="118" t="s">
        <v>681</v>
      </c>
      <c r="BN1" s="118" t="s">
        <v>681</v>
      </c>
      <c r="BO1" s="118" t="s">
        <v>681</v>
      </c>
      <c r="BP1" s="118" t="s">
        <v>681</v>
      </c>
      <c r="BQ1" s="118" t="s">
        <v>681</v>
      </c>
      <c r="BR1" s="118" t="s">
        <v>681</v>
      </c>
      <c r="BS1" s="118" t="s">
        <v>681</v>
      </c>
      <c r="BT1" s="118" t="s">
        <v>681</v>
      </c>
      <c r="BU1" s="118" t="s">
        <v>681</v>
      </c>
      <c r="BV1" s="118" t="s">
        <v>681</v>
      </c>
      <c r="BW1" s="118" t="s">
        <v>681</v>
      </c>
      <c r="BX1" s="118" t="s">
        <v>681</v>
      </c>
      <c r="BY1" s="118" t="s">
        <v>681</v>
      </c>
      <c r="BZ1" s="118" t="s">
        <v>681</v>
      </c>
      <c r="CA1" s="118" t="s">
        <v>681</v>
      </c>
      <c r="CB1" s="118" t="s">
        <v>681</v>
      </c>
      <c r="CC1" s="118" t="s">
        <v>681</v>
      </c>
      <c r="CD1" s="118" t="s">
        <v>681</v>
      </c>
      <c r="CE1" s="118" t="s">
        <v>681</v>
      </c>
      <c r="CF1" s="118" t="s">
        <v>681</v>
      </c>
      <c r="CG1" s="118" t="s">
        <v>681</v>
      </c>
      <c r="CH1" s="118" t="s">
        <v>681</v>
      </c>
      <c r="CI1" s="118" t="s">
        <v>681</v>
      </c>
      <c r="CJ1" s="118" t="s">
        <v>681</v>
      </c>
      <c r="CK1" s="118" t="s">
        <v>681</v>
      </c>
      <c r="CL1" s="118" t="s">
        <v>681</v>
      </c>
      <c r="CM1" s="118" t="s">
        <v>681</v>
      </c>
      <c r="CN1" s="118" t="s">
        <v>681</v>
      </c>
      <c r="CO1" s="118" t="s">
        <v>681</v>
      </c>
      <c r="CP1" s="118" t="s">
        <v>681</v>
      </c>
      <c r="CQ1" s="118" t="s">
        <v>681</v>
      </c>
      <c r="CR1" s="118" t="s">
        <v>681</v>
      </c>
      <c r="CS1" s="118" t="s">
        <v>681</v>
      </c>
      <c r="CT1" s="118" t="s">
        <v>681</v>
      </c>
      <c r="CU1" s="118" t="s">
        <v>681</v>
      </c>
      <c r="CV1" s="118" t="s">
        <v>681</v>
      </c>
      <c r="CW1" s="118" t="s">
        <v>681</v>
      </c>
      <c r="CX1" s="118" t="s">
        <v>681</v>
      </c>
      <c r="CY1" s="118" t="s">
        <v>681</v>
      </c>
      <c r="CZ1" s="118" t="s">
        <v>681</v>
      </c>
      <c r="DA1" s="118" t="s">
        <v>681</v>
      </c>
      <c r="DB1" s="118" t="s">
        <v>681</v>
      </c>
      <c r="DC1" s="118" t="s">
        <v>681</v>
      </c>
      <c r="DD1" s="118" t="s">
        <v>681</v>
      </c>
      <c r="DE1" s="118" t="s">
        <v>681</v>
      </c>
      <c r="DF1" s="118" t="s">
        <v>681</v>
      </c>
      <c r="DG1" s="118" t="s">
        <v>681</v>
      </c>
      <c r="DH1" s="118" t="s">
        <v>681</v>
      </c>
      <c r="DI1" s="118" t="s">
        <v>681</v>
      </c>
      <c r="DJ1" s="118" t="s">
        <v>681</v>
      </c>
      <c r="DK1" s="118" t="s">
        <v>681</v>
      </c>
      <c r="DL1" s="118" t="s">
        <v>681</v>
      </c>
      <c r="DM1" s="118" t="s">
        <v>681</v>
      </c>
      <c r="DN1" s="118" t="s">
        <v>681</v>
      </c>
      <c r="DO1" s="118" t="s">
        <v>681</v>
      </c>
      <c r="DP1" s="118" t="s">
        <v>681</v>
      </c>
      <c r="DQ1" s="118" t="s">
        <v>681</v>
      </c>
      <c r="DR1" s="118" t="s">
        <v>681</v>
      </c>
      <c r="DS1" s="118" t="s">
        <v>681</v>
      </c>
      <c r="DT1" s="118" t="s">
        <v>681</v>
      </c>
      <c r="DU1" s="118" t="s">
        <v>681</v>
      </c>
      <c r="DV1" s="118" t="s">
        <v>681</v>
      </c>
      <c r="DW1" s="118" t="s">
        <v>681</v>
      </c>
      <c r="DX1" s="118" t="s">
        <v>681</v>
      </c>
      <c r="DY1" s="118" t="s">
        <v>682</v>
      </c>
      <c r="DZ1" s="118" t="s">
        <v>682</v>
      </c>
      <c r="EA1" s="118" t="s">
        <v>682</v>
      </c>
      <c r="EB1" s="118" t="s">
        <v>682</v>
      </c>
      <c r="EC1" s="118" t="s">
        <v>682</v>
      </c>
      <c r="ED1" s="118" t="s">
        <v>682</v>
      </c>
      <c r="EE1" s="118" t="s">
        <v>682</v>
      </c>
      <c r="EF1" s="118" t="s">
        <v>682</v>
      </c>
      <c r="EG1" s="118" t="s">
        <v>682</v>
      </c>
      <c r="EH1" s="118" t="s">
        <v>682</v>
      </c>
      <c r="EI1" s="118" t="s">
        <v>682</v>
      </c>
      <c r="EJ1" s="118" t="s">
        <v>682</v>
      </c>
      <c r="EK1" s="118" t="s">
        <v>682</v>
      </c>
      <c r="EL1" s="118" t="s">
        <v>682</v>
      </c>
      <c r="EM1" s="118" t="s">
        <v>682</v>
      </c>
      <c r="EN1" s="118" t="s">
        <v>682</v>
      </c>
      <c r="EO1" s="118" t="s">
        <v>683</v>
      </c>
      <c r="EP1" s="118" t="s">
        <v>683</v>
      </c>
      <c r="EQ1" s="118" t="s">
        <v>683</v>
      </c>
      <c r="ER1" s="118" t="s">
        <v>683</v>
      </c>
      <c r="ES1" s="118" t="s">
        <v>683</v>
      </c>
      <c r="ET1" s="118" t="s">
        <v>683</v>
      </c>
      <c r="EU1" s="118" t="s">
        <v>683</v>
      </c>
      <c r="EV1" s="118" t="s">
        <v>683</v>
      </c>
      <c r="EW1" s="118" t="s">
        <v>683</v>
      </c>
      <c r="EX1" s="118" t="s">
        <v>683</v>
      </c>
      <c r="EY1" s="118" t="s">
        <v>683</v>
      </c>
      <c r="EZ1" s="118" t="s">
        <v>703</v>
      </c>
      <c r="FA1" s="118" t="s">
        <v>703</v>
      </c>
      <c r="FB1" s="118" t="s">
        <v>703</v>
      </c>
      <c r="FC1" s="118" t="s">
        <v>703</v>
      </c>
      <c r="FD1" s="118" t="s">
        <v>703</v>
      </c>
      <c r="FE1" s="118" t="s">
        <v>703</v>
      </c>
      <c r="FF1" s="118" t="s">
        <v>703</v>
      </c>
      <c r="FG1" s="118" t="s">
        <v>703</v>
      </c>
      <c r="FH1" s="118" t="s">
        <v>703</v>
      </c>
      <c r="FI1" s="118" t="s">
        <v>703</v>
      </c>
      <c r="FJ1" s="118" t="s">
        <v>703</v>
      </c>
      <c r="FK1" s="118" t="s">
        <v>703</v>
      </c>
      <c r="FL1" s="118" t="s">
        <v>703</v>
      </c>
      <c r="FM1" s="118" t="s">
        <v>703</v>
      </c>
      <c r="FN1" s="118" t="s">
        <v>703</v>
      </c>
      <c r="FO1" s="118" t="s">
        <v>703</v>
      </c>
      <c r="FP1" s="118" t="s">
        <v>703</v>
      </c>
      <c r="FQ1" s="118" t="s">
        <v>703</v>
      </c>
      <c r="FR1" s="118" t="s">
        <v>703</v>
      </c>
      <c r="FS1" s="118" t="s">
        <v>703</v>
      </c>
      <c r="FT1" s="118" t="s">
        <v>703</v>
      </c>
      <c r="FU1" s="118" t="s">
        <v>703</v>
      </c>
      <c r="FV1" s="118" t="s">
        <v>703</v>
      </c>
      <c r="FW1" s="118" t="s">
        <v>703</v>
      </c>
      <c r="FX1" s="118" t="s">
        <v>703</v>
      </c>
      <c r="FY1" s="118" t="s">
        <v>703</v>
      </c>
      <c r="FZ1" s="118" t="s">
        <v>703</v>
      </c>
      <c r="GA1" s="118" t="s">
        <v>703</v>
      </c>
      <c r="GB1" s="118" t="s">
        <v>703</v>
      </c>
      <c r="GC1" s="118" t="s">
        <v>703</v>
      </c>
      <c r="GD1" s="118" t="s">
        <v>703</v>
      </c>
      <c r="GE1" s="118" t="s">
        <v>703</v>
      </c>
      <c r="GF1" s="118" t="s">
        <v>703</v>
      </c>
      <c r="GG1" s="118" t="s">
        <v>703</v>
      </c>
      <c r="GH1" s="118" t="s">
        <v>703</v>
      </c>
      <c r="GI1" s="118" t="s">
        <v>703</v>
      </c>
      <c r="GJ1" s="118" t="s">
        <v>703</v>
      </c>
      <c r="GK1" s="118" t="s">
        <v>703</v>
      </c>
      <c r="GL1" s="118" t="s">
        <v>703</v>
      </c>
      <c r="GM1" s="118" t="s">
        <v>703</v>
      </c>
      <c r="GN1" s="118" t="s">
        <v>703</v>
      </c>
      <c r="GO1" s="118" t="s">
        <v>703</v>
      </c>
      <c r="GP1" s="118" t="s">
        <v>703</v>
      </c>
      <c r="GQ1" s="118" t="s">
        <v>703</v>
      </c>
      <c r="GR1" s="118" t="s">
        <v>703</v>
      </c>
      <c r="GS1" s="118" t="s">
        <v>703</v>
      </c>
      <c r="GT1" s="118" t="s">
        <v>703</v>
      </c>
      <c r="GU1" s="118" t="s">
        <v>703</v>
      </c>
      <c r="GV1" s="118" t="s">
        <v>703</v>
      </c>
      <c r="GW1" s="118" t="s">
        <v>703</v>
      </c>
      <c r="GX1" s="118" t="s">
        <v>703</v>
      </c>
      <c r="GY1" s="118" t="s">
        <v>703</v>
      </c>
      <c r="GZ1" s="118" t="s">
        <v>703</v>
      </c>
      <c r="HA1" s="118" t="s">
        <v>703</v>
      </c>
      <c r="HB1" s="118" t="s">
        <v>703</v>
      </c>
      <c r="HC1" s="118" t="s">
        <v>703</v>
      </c>
      <c r="HD1" s="118" t="s">
        <v>703</v>
      </c>
      <c r="HE1" s="118" t="s">
        <v>703</v>
      </c>
      <c r="HF1" s="118" t="s">
        <v>703</v>
      </c>
      <c r="HG1" s="118" t="s">
        <v>703</v>
      </c>
      <c r="HH1" s="118" t="s">
        <v>703</v>
      </c>
      <c r="HI1" s="118" t="s">
        <v>703</v>
      </c>
      <c r="HJ1" s="118" t="s">
        <v>703</v>
      </c>
      <c r="HK1" s="118" t="s">
        <v>703</v>
      </c>
      <c r="HL1" s="118" t="s">
        <v>703</v>
      </c>
      <c r="HM1" s="118" t="s">
        <v>703</v>
      </c>
      <c r="HN1" s="118" t="s">
        <v>703</v>
      </c>
      <c r="HO1" s="118" t="s">
        <v>703</v>
      </c>
      <c r="HP1" s="118" t="s">
        <v>703</v>
      </c>
      <c r="HQ1" s="118" t="s">
        <v>703</v>
      </c>
      <c r="HR1" s="118" t="s">
        <v>703</v>
      </c>
      <c r="HS1" s="118" t="s">
        <v>703</v>
      </c>
      <c r="HT1" s="118" t="s">
        <v>703</v>
      </c>
      <c r="HU1" s="118" t="s">
        <v>703</v>
      </c>
      <c r="HV1" s="118" t="s">
        <v>703</v>
      </c>
      <c r="HW1" s="118" t="s">
        <v>703</v>
      </c>
      <c r="HX1" s="118" t="s">
        <v>703</v>
      </c>
      <c r="HY1" s="118" t="s">
        <v>703</v>
      </c>
      <c r="HZ1" s="118" t="s">
        <v>703</v>
      </c>
      <c r="IA1" s="118" t="s">
        <v>703</v>
      </c>
      <c r="IB1" s="118" t="s">
        <v>703</v>
      </c>
      <c r="IC1" s="118" t="s">
        <v>703</v>
      </c>
      <c r="ID1" s="118" t="s">
        <v>703</v>
      </c>
      <c r="IE1" s="118" t="s">
        <v>703</v>
      </c>
      <c r="IF1" s="118" t="s">
        <v>703</v>
      </c>
      <c r="IG1" s="118" t="s">
        <v>703</v>
      </c>
      <c r="IH1" s="118" t="s">
        <v>703</v>
      </c>
      <c r="II1" s="118" t="s">
        <v>703</v>
      </c>
      <c r="IJ1" s="118" t="s">
        <v>703</v>
      </c>
      <c r="IK1" s="118" t="s">
        <v>703</v>
      </c>
      <c r="IL1" s="118" t="s">
        <v>703</v>
      </c>
      <c r="IM1" s="118" t="s">
        <v>703</v>
      </c>
      <c r="IN1" s="118" t="s">
        <v>703</v>
      </c>
      <c r="IO1" s="118" t="s">
        <v>703</v>
      </c>
      <c r="IP1" s="118" t="s">
        <v>703</v>
      </c>
      <c r="IQ1" s="118" t="s">
        <v>703</v>
      </c>
      <c r="IR1" s="118" t="s">
        <v>703</v>
      </c>
      <c r="IS1" s="118" t="s">
        <v>704</v>
      </c>
      <c r="IT1" s="118" t="s">
        <v>704</v>
      </c>
      <c r="IU1" s="118" t="s">
        <v>704</v>
      </c>
      <c r="IV1" s="118" t="s">
        <v>704</v>
      </c>
      <c r="IW1" s="118" t="s">
        <v>704</v>
      </c>
      <c r="IX1" s="118" t="s">
        <v>704</v>
      </c>
      <c r="IY1" s="118" t="s">
        <v>704</v>
      </c>
      <c r="IZ1" s="118" t="s">
        <v>704</v>
      </c>
      <c r="JA1" s="118" t="s">
        <v>704</v>
      </c>
      <c r="JB1" s="118" t="s">
        <v>704</v>
      </c>
      <c r="JC1" s="118" t="s">
        <v>705</v>
      </c>
      <c r="JD1" s="118" t="s">
        <v>705</v>
      </c>
      <c r="JE1" s="118" t="s">
        <v>705</v>
      </c>
      <c r="JF1" s="118" t="s">
        <v>706</v>
      </c>
      <c r="JG1" s="118" t="s">
        <v>706</v>
      </c>
      <c r="JH1" s="118" t="s">
        <v>706</v>
      </c>
      <c r="JI1" s="118" t="s">
        <v>707</v>
      </c>
      <c r="JJ1" s="118" t="s">
        <v>707</v>
      </c>
      <c r="JK1" s="118" t="s">
        <v>707</v>
      </c>
      <c r="JL1" s="118" t="s">
        <v>707</v>
      </c>
      <c r="JM1" s="118" t="s">
        <v>708</v>
      </c>
      <c r="JN1" s="118" t="s">
        <v>708</v>
      </c>
      <c r="JO1" s="118" t="s">
        <v>708</v>
      </c>
      <c r="JP1" s="118" t="s">
        <v>709</v>
      </c>
      <c r="JQ1" s="118" t="s">
        <v>709</v>
      </c>
      <c r="JR1" s="118" t="s">
        <v>709</v>
      </c>
      <c r="JS1" s="118" t="s">
        <v>710</v>
      </c>
      <c r="JT1" s="118" t="s">
        <v>710</v>
      </c>
      <c r="JU1" s="118" t="s">
        <v>710</v>
      </c>
      <c r="JV1" s="118" t="s">
        <v>711</v>
      </c>
      <c r="JW1" s="118" t="s">
        <v>711</v>
      </c>
      <c r="JX1" s="118" t="s">
        <v>711</v>
      </c>
      <c r="JY1" s="118" t="s">
        <v>712</v>
      </c>
      <c r="JZ1" s="118" t="s">
        <v>712</v>
      </c>
      <c r="KA1" s="118" t="s">
        <v>712</v>
      </c>
      <c r="KB1" s="118" t="s">
        <v>713</v>
      </c>
      <c r="KC1" s="118" t="s">
        <v>713</v>
      </c>
      <c r="KD1" s="118" t="s">
        <v>713</v>
      </c>
      <c r="KE1" s="118" t="s">
        <v>713</v>
      </c>
      <c r="KF1" s="118" t="s">
        <v>714</v>
      </c>
      <c r="KG1" s="118" t="s">
        <v>714</v>
      </c>
      <c r="KH1" s="118" t="s">
        <v>714</v>
      </c>
      <c r="KI1" s="118" t="s">
        <v>714</v>
      </c>
      <c r="KJ1" s="118" t="s">
        <v>715</v>
      </c>
      <c r="KK1" s="118" t="s">
        <v>716</v>
      </c>
      <c r="KL1" s="118" t="s">
        <v>717</v>
      </c>
      <c r="KM1" s="118" t="s">
        <v>716</v>
      </c>
      <c r="KN1" s="118" t="s">
        <v>716</v>
      </c>
      <c r="KO1" s="118" t="s">
        <v>716</v>
      </c>
      <c r="KP1" s="118" t="s">
        <v>716</v>
      </c>
      <c r="KQ1" s="118" t="s">
        <v>716</v>
      </c>
      <c r="KR1" s="118" t="s">
        <v>716</v>
      </c>
      <c r="KS1" s="118" t="s">
        <v>716</v>
      </c>
      <c r="KT1" s="118" t="s">
        <v>716</v>
      </c>
      <c r="KU1" s="118" t="s">
        <v>716</v>
      </c>
      <c r="KV1" s="118" t="s">
        <v>716</v>
      </c>
      <c r="KW1" s="118" t="s">
        <v>716</v>
      </c>
      <c r="KX1" s="118" t="s">
        <v>718</v>
      </c>
      <c r="KY1" s="118" t="s">
        <v>718</v>
      </c>
      <c r="KZ1" s="118" t="s">
        <v>718</v>
      </c>
      <c r="LA1" s="118" t="s">
        <v>718</v>
      </c>
      <c r="LB1" s="118" t="s">
        <v>718</v>
      </c>
      <c r="LC1" s="118" t="s">
        <v>718</v>
      </c>
      <c r="LD1" s="118" t="s">
        <v>718</v>
      </c>
      <c r="LE1" s="118" t="s">
        <v>718</v>
      </c>
      <c r="LF1" s="118" t="s">
        <v>718</v>
      </c>
      <c r="LG1" s="118" t="s">
        <v>718</v>
      </c>
      <c r="LH1" s="118" t="s">
        <v>718</v>
      </c>
      <c r="LI1" s="118" t="s">
        <v>719</v>
      </c>
      <c r="LJ1" s="118" t="s">
        <v>719</v>
      </c>
      <c r="LK1" s="118" t="s">
        <v>719</v>
      </c>
      <c r="LL1" s="118" t="s">
        <v>719</v>
      </c>
      <c r="LM1" s="118" t="s">
        <v>719</v>
      </c>
      <c r="LN1" s="118" t="s">
        <v>719</v>
      </c>
      <c r="LO1" s="118" t="s">
        <v>719</v>
      </c>
      <c r="LP1" s="118" t="s">
        <v>719</v>
      </c>
      <c r="LQ1" s="118" t="s">
        <v>719</v>
      </c>
      <c r="LR1" s="118" t="s">
        <v>719</v>
      </c>
      <c r="LS1" s="118" t="s">
        <v>719</v>
      </c>
      <c r="LT1" s="118" t="s">
        <v>719</v>
      </c>
      <c r="LU1" s="118" t="s">
        <v>719</v>
      </c>
      <c r="LV1" s="118"/>
      <c r="LW1" s="118" t="s">
        <v>719</v>
      </c>
      <c r="LX1" s="118" t="s">
        <v>719</v>
      </c>
      <c r="LY1" s="118" t="s">
        <v>719</v>
      </c>
      <c r="LZ1" s="118" t="s">
        <v>719</v>
      </c>
      <c r="MA1" s="118" t="s">
        <v>719</v>
      </c>
      <c r="MB1" s="118" t="s">
        <v>719</v>
      </c>
      <c r="MC1" s="118" t="s">
        <v>719</v>
      </c>
      <c r="MD1" s="118" t="s">
        <v>719</v>
      </c>
      <c r="ME1" s="118" t="s">
        <v>719</v>
      </c>
      <c r="MF1" s="118" t="s">
        <v>719</v>
      </c>
      <c r="MG1" s="118" t="s">
        <v>719</v>
      </c>
      <c r="MH1" s="118" t="s">
        <v>719</v>
      </c>
      <c r="MI1" s="118" t="s">
        <v>719</v>
      </c>
      <c r="MJ1" s="118" t="s">
        <v>719</v>
      </c>
      <c r="MK1" s="118" t="s">
        <v>719</v>
      </c>
      <c r="ML1" s="118" t="s">
        <v>719</v>
      </c>
      <c r="MM1" s="118" t="s">
        <v>719</v>
      </c>
      <c r="MN1" s="118" t="s">
        <v>719</v>
      </c>
      <c r="MO1" s="118" t="s">
        <v>719</v>
      </c>
      <c r="MP1" s="118" t="s">
        <v>719</v>
      </c>
      <c r="MQ1" s="118" t="s">
        <v>719</v>
      </c>
      <c r="MR1" s="118" t="s">
        <v>719</v>
      </c>
      <c r="MS1" s="118" t="s">
        <v>719</v>
      </c>
      <c r="MT1" s="118" t="s">
        <v>719</v>
      </c>
      <c r="MU1" s="118" t="s">
        <v>719</v>
      </c>
      <c r="MV1" s="118" t="s">
        <v>719</v>
      </c>
      <c r="MW1" s="118" t="s">
        <v>719</v>
      </c>
      <c r="MX1" s="118" t="s">
        <v>719</v>
      </c>
      <c r="MY1" s="118" t="s">
        <v>719</v>
      </c>
      <c r="MZ1" s="118" t="s">
        <v>719</v>
      </c>
      <c r="NA1" s="118" t="s">
        <v>719</v>
      </c>
      <c r="NB1" s="118" t="s">
        <v>719</v>
      </c>
      <c r="NC1" s="118" t="s">
        <v>719</v>
      </c>
      <c r="ND1" s="118" t="s">
        <v>719</v>
      </c>
      <c r="NE1" s="118" t="s">
        <v>719</v>
      </c>
      <c r="NF1" s="118" t="s">
        <v>719</v>
      </c>
      <c r="NG1" s="118" t="s">
        <v>719</v>
      </c>
      <c r="NH1" s="118" t="s">
        <v>719</v>
      </c>
      <c r="NI1" s="118" t="s">
        <v>719</v>
      </c>
      <c r="NJ1" s="118" t="s">
        <v>719</v>
      </c>
      <c r="NK1" s="118" t="s">
        <v>719</v>
      </c>
      <c r="NL1" s="118" t="s">
        <v>719</v>
      </c>
      <c r="NM1" s="118" t="s">
        <v>719</v>
      </c>
      <c r="NN1" s="118" t="s">
        <v>719</v>
      </c>
      <c r="NO1" s="118" t="s">
        <v>719</v>
      </c>
      <c r="NP1" s="118" t="s">
        <v>719</v>
      </c>
      <c r="NQ1" s="118" t="s">
        <v>719</v>
      </c>
      <c r="NR1" s="118" t="s">
        <v>719</v>
      </c>
      <c r="NS1" s="118" t="s">
        <v>719</v>
      </c>
      <c r="NT1" s="118" t="s">
        <v>719</v>
      </c>
      <c r="NU1" s="118" t="s">
        <v>719</v>
      </c>
      <c r="NV1" s="118" t="s">
        <v>719</v>
      </c>
      <c r="NW1" s="118" t="s">
        <v>719</v>
      </c>
      <c r="NX1" s="118" t="s">
        <v>719</v>
      </c>
      <c r="NY1" s="118" t="s">
        <v>719</v>
      </c>
      <c r="NZ1" s="118" t="s">
        <v>719</v>
      </c>
      <c r="OA1" s="118" t="s">
        <v>719</v>
      </c>
      <c r="OB1" s="118" t="s">
        <v>719</v>
      </c>
      <c r="OC1" s="118" t="s">
        <v>719</v>
      </c>
      <c r="OD1" s="118" t="s">
        <v>719</v>
      </c>
      <c r="OE1" s="118" t="s">
        <v>719</v>
      </c>
      <c r="OF1" s="118" t="s">
        <v>719</v>
      </c>
      <c r="OG1" s="118" t="s">
        <v>719</v>
      </c>
      <c r="OH1" s="118" t="s">
        <v>719</v>
      </c>
      <c r="OI1" s="118" t="s">
        <v>719</v>
      </c>
      <c r="OJ1" s="118" t="s">
        <v>719</v>
      </c>
      <c r="OK1" s="118" t="s">
        <v>719</v>
      </c>
      <c r="OL1" s="118"/>
      <c r="OM1" s="118" t="s">
        <v>719</v>
      </c>
      <c r="ON1" s="118" t="s">
        <v>719</v>
      </c>
      <c r="OO1" s="118" t="s">
        <v>719</v>
      </c>
      <c r="OP1" s="118" t="s">
        <v>719</v>
      </c>
      <c r="OQ1" s="118"/>
      <c r="OR1" s="118" t="s">
        <v>719</v>
      </c>
      <c r="OS1" s="118" t="s">
        <v>719</v>
      </c>
      <c r="OT1" s="118" t="s">
        <v>719</v>
      </c>
      <c r="OU1" s="118" t="s">
        <v>719</v>
      </c>
      <c r="OV1" s="118" t="s">
        <v>719</v>
      </c>
      <c r="OW1" s="118" t="s">
        <v>719</v>
      </c>
      <c r="OX1" s="118" t="s">
        <v>719</v>
      </c>
      <c r="OY1" s="118" t="s">
        <v>719</v>
      </c>
      <c r="OZ1" s="118" t="s">
        <v>719</v>
      </c>
      <c r="PA1" s="118" t="s">
        <v>719</v>
      </c>
      <c r="PB1" s="118" t="s">
        <v>719</v>
      </c>
      <c r="PC1" s="118" t="s">
        <v>719</v>
      </c>
      <c r="PD1" s="118" t="s">
        <v>719</v>
      </c>
      <c r="PE1" s="118" t="s">
        <v>719</v>
      </c>
      <c r="PF1" s="118" t="s">
        <v>719</v>
      </c>
      <c r="PG1" s="118" t="s">
        <v>719</v>
      </c>
      <c r="PH1" s="118" t="s">
        <v>719</v>
      </c>
      <c r="PI1" s="118" t="s">
        <v>719</v>
      </c>
      <c r="PJ1" s="118" t="s">
        <v>719</v>
      </c>
      <c r="PK1" s="118" t="s">
        <v>719</v>
      </c>
      <c r="PL1" s="118" t="s">
        <v>719</v>
      </c>
      <c r="PM1" s="118" t="s">
        <v>719</v>
      </c>
      <c r="PN1" s="118" t="s">
        <v>719</v>
      </c>
      <c r="PO1" s="118" t="s">
        <v>719</v>
      </c>
      <c r="PP1" s="118" t="s">
        <v>719</v>
      </c>
      <c r="PQ1" s="118" t="s">
        <v>720</v>
      </c>
    </row>
    <row r="2" spans="1:433" ht="32" x14ac:dyDescent="0.35">
      <c r="A2" s="43"/>
      <c r="B2" s="44"/>
      <c r="C2" s="44"/>
      <c r="D2" s="44"/>
      <c r="E2" s="44"/>
      <c r="F2" s="44"/>
      <c r="G2" s="44"/>
      <c r="H2" s="44"/>
      <c r="I2" s="44" t="s">
        <v>721</v>
      </c>
      <c r="J2" s="44" t="s">
        <v>722</v>
      </c>
      <c r="K2" s="44" t="s">
        <v>723</v>
      </c>
      <c r="L2" s="44" t="s">
        <v>724</v>
      </c>
      <c r="M2" s="44" t="s">
        <v>725</v>
      </c>
      <c r="N2" s="44" t="s">
        <v>726</v>
      </c>
      <c r="O2" s="44" t="s">
        <v>727</v>
      </c>
      <c r="P2" s="44" t="s">
        <v>728</v>
      </c>
      <c r="Q2" s="44" t="s">
        <v>729</v>
      </c>
      <c r="R2" s="44" t="s">
        <v>730</v>
      </c>
      <c r="S2" s="44"/>
      <c r="T2" s="44" t="s">
        <v>731</v>
      </c>
      <c r="U2" s="44" t="s">
        <v>732</v>
      </c>
      <c r="V2" s="44" t="s">
        <v>733</v>
      </c>
      <c r="W2" s="44" t="s">
        <v>734</v>
      </c>
      <c r="X2" s="44" t="s">
        <v>735</v>
      </c>
      <c r="Y2" s="44" t="s">
        <v>736</v>
      </c>
      <c r="Z2" s="44" t="s">
        <v>737</v>
      </c>
      <c r="AA2" s="44" t="s">
        <v>738</v>
      </c>
      <c r="AB2" s="44" t="s">
        <v>739</v>
      </c>
      <c r="AC2" s="51" t="s">
        <v>740</v>
      </c>
      <c r="AD2" s="99" t="s">
        <v>1235</v>
      </c>
      <c r="AE2" s="100" t="s">
        <v>1236</v>
      </c>
      <c r="AF2" s="101" t="s">
        <v>1237</v>
      </c>
      <c r="AG2" s="38" t="s">
        <v>788</v>
      </c>
      <c r="AH2" s="37" t="s">
        <v>789</v>
      </c>
      <c r="AI2" s="37" t="s">
        <v>790</v>
      </c>
      <c r="AJ2" s="37" t="s">
        <v>791</v>
      </c>
      <c r="AK2" s="37" t="s">
        <v>792</v>
      </c>
      <c r="AL2" s="37" t="s">
        <v>793</v>
      </c>
      <c r="AM2" s="37" t="s">
        <v>794</v>
      </c>
      <c r="AN2" s="37" t="s">
        <v>795</v>
      </c>
      <c r="AO2" s="37" t="s">
        <v>796</v>
      </c>
      <c r="AP2" s="37" t="s">
        <v>797</v>
      </c>
      <c r="AQ2" s="37" t="s">
        <v>798</v>
      </c>
      <c r="AR2" s="37" t="s">
        <v>799</v>
      </c>
      <c r="AS2" s="37" t="s">
        <v>800</v>
      </c>
      <c r="AT2" s="37" t="s">
        <v>801</v>
      </c>
      <c r="AU2" s="37" t="s">
        <v>802</v>
      </c>
      <c r="AV2" s="41" t="s">
        <v>803</v>
      </c>
      <c r="AW2" s="53" t="s">
        <v>804</v>
      </c>
      <c r="AX2" s="54" t="s">
        <v>805</v>
      </c>
      <c r="AY2" s="54" t="s">
        <v>806</v>
      </c>
      <c r="AZ2" s="54" t="s">
        <v>807</v>
      </c>
      <c r="BA2" s="54" t="s">
        <v>808</v>
      </c>
      <c r="BB2" s="54" t="s">
        <v>809</v>
      </c>
      <c r="BC2" s="54" t="s">
        <v>810</v>
      </c>
      <c r="BD2" s="55" t="s">
        <v>811</v>
      </c>
      <c r="BE2" s="40" t="s">
        <v>812</v>
      </c>
      <c r="BF2" s="37" t="s">
        <v>813</v>
      </c>
      <c r="BG2" s="37" t="s">
        <v>814</v>
      </c>
      <c r="BH2" s="37" t="s">
        <v>815</v>
      </c>
      <c r="BI2" s="37" t="s">
        <v>816</v>
      </c>
      <c r="BJ2" s="37" t="s">
        <v>817</v>
      </c>
      <c r="BK2" s="37" t="s">
        <v>818</v>
      </c>
      <c r="BL2" s="41" t="s">
        <v>819</v>
      </c>
      <c r="BM2" s="53" t="s">
        <v>820</v>
      </c>
      <c r="BN2" s="54" t="s">
        <v>821</v>
      </c>
      <c r="BO2" s="54" t="s">
        <v>822</v>
      </c>
      <c r="BP2" s="54" t="s">
        <v>823</v>
      </c>
      <c r="BQ2" s="54" t="s">
        <v>824</v>
      </c>
      <c r="BR2" s="54" t="s">
        <v>825</v>
      </c>
      <c r="BS2" s="54" t="s">
        <v>826</v>
      </c>
      <c r="BT2" s="54" t="s">
        <v>827</v>
      </c>
      <c r="BU2" s="54" t="s">
        <v>828</v>
      </c>
      <c r="BV2" s="54" t="s">
        <v>829</v>
      </c>
      <c r="BW2" s="54" t="s">
        <v>830</v>
      </c>
      <c r="BX2" s="54" t="s">
        <v>831</v>
      </c>
      <c r="BY2" s="54" t="s">
        <v>832</v>
      </c>
      <c r="BZ2" s="54" t="s">
        <v>833</v>
      </c>
      <c r="CA2" s="54" t="s">
        <v>834</v>
      </c>
      <c r="CB2" s="54" t="s">
        <v>835</v>
      </c>
      <c r="CC2" s="54" t="s">
        <v>836</v>
      </c>
      <c r="CD2" s="54" t="s">
        <v>837</v>
      </c>
      <c r="CE2" s="54" t="s">
        <v>838</v>
      </c>
      <c r="CF2" s="54" t="s">
        <v>839</v>
      </c>
      <c r="CG2" s="54" t="s">
        <v>840</v>
      </c>
      <c r="CH2" s="54" t="s">
        <v>841</v>
      </c>
      <c r="CI2" s="54" t="s">
        <v>842</v>
      </c>
      <c r="CJ2" s="54" t="s">
        <v>843</v>
      </c>
      <c r="CK2" s="54" t="s">
        <v>844</v>
      </c>
      <c r="CL2" s="54" t="s">
        <v>845</v>
      </c>
      <c r="CM2" s="54" t="s">
        <v>846</v>
      </c>
      <c r="CN2" s="54" t="s">
        <v>847</v>
      </c>
      <c r="CO2" s="54" t="s">
        <v>848</v>
      </c>
      <c r="CP2" s="54" t="s">
        <v>849</v>
      </c>
      <c r="CQ2" s="54" t="s">
        <v>850</v>
      </c>
      <c r="CR2" s="54" t="s">
        <v>851</v>
      </c>
      <c r="CS2" s="54" t="s">
        <v>852</v>
      </c>
      <c r="CT2" s="54" t="s">
        <v>853</v>
      </c>
      <c r="CU2" s="54" t="s">
        <v>854</v>
      </c>
      <c r="CV2" s="54" t="s">
        <v>855</v>
      </c>
      <c r="CW2" s="54" t="s">
        <v>856</v>
      </c>
      <c r="CX2" s="54" t="s">
        <v>857</v>
      </c>
      <c r="CY2" s="54" t="s">
        <v>858</v>
      </c>
      <c r="CZ2" s="54" t="s">
        <v>859</v>
      </c>
      <c r="DA2" s="54" t="s">
        <v>860</v>
      </c>
      <c r="DB2" s="54" t="s">
        <v>861</v>
      </c>
      <c r="DC2" s="54" t="s">
        <v>862</v>
      </c>
      <c r="DD2" s="54" t="s">
        <v>863</v>
      </c>
      <c r="DE2" s="54" t="s">
        <v>864</v>
      </c>
      <c r="DF2" s="54" t="s">
        <v>865</v>
      </c>
      <c r="DG2" s="54" t="s">
        <v>866</v>
      </c>
      <c r="DH2" s="54" t="s">
        <v>867</v>
      </c>
      <c r="DI2" s="54" t="s">
        <v>868</v>
      </c>
      <c r="DJ2" s="54" t="s">
        <v>869</v>
      </c>
      <c r="DK2" s="54" t="s">
        <v>870</v>
      </c>
      <c r="DL2" s="54" t="s">
        <v>871</v>
      </c>
      <c r="DM2" s="54" t="s">
        <v>872</v>
      </c>
      <c r="DN2" s="54" t="s">
        <v>873</v>
      </c>
      <c r="DO2" s="54" t="s">
        <v>874</v>
      </c>
      <c r="DP2" s="54" t="s">
        <v>875</v>
      </c>
      <c r="DQ2" s="54" t="s">
        <v>876</v>
      </c>
      <c r="DR2" s="54" t="s">
        <v>877</v>
      </c>
      <c r="DS2" s="54" t="s">
        <v>878</v>
      </c>
      <c r="DT2" s="54" t="s">
        <v>879</v>
      </c>
      <c r="DU2" s="54" t="s">
        <v>880</v>
      </c>
      <c r="DV2" s="54" t="s">
        <v>881</v>
      </c>
      <c r="DW2" s="54" t="s">
        <v>882</v>
      </c>
      <c r="DX2" s="56" t="s">
        <v>883</v>
      </c>
      <c r="DY2" s="42" t="s">
        <v>884</v>
      </c>
      <c r="DZ2" s="57" t="s">
        <v>885</v>
      </c>
      <c r="EA2" s="57" t="s">
        <v>886</v>
      </c>
      <c r="EB2" s="57" t="s">
        <v>887</v>
      </c>
      <c r="EC2" s="58" t="s">
        <v>888</v>
      </c>
      <c r="ED2" s="33" t="s">
        <v>889</v>
      </c>
      <c r="EE2" s="34" t="s">
        <v>890</v>
      </c>
      <c r="EF2" s="34" t="s">
        <v>891</v>
      </c>
      <c r="EG2" s="34" t="s">
        <v>892</v>
      </c>
      <c r="EH2" s="34" t="s">
        <v>893</v>
      </c>
      <c r="EI2" s="34" t="s">
        <v>894</v>
      </c>
      <c r="EJ2" s="34" t="s">
        <v>895</v>
      </c>
      <c r="EK2" s="34" t="s">
        <v>896</v>
      </c>
      <c r="EL2" s="34" t="s">
        <v>897</v>
      </c>
      <c r="EM2" s="34" t="s">
        <v>898</v>
      </c>
      <c r="EN2" s="35" t="s">
        <v>899</v>
      </c>
      <c r="EO2" s="59" t="s">
        <v>900</v>
      </c>
      <c r="EP2" s="60" t="s">
        <v>901</v>
      </c>
      <c r="EQ2" s="34" t="s">
        <v>902</v>
      </c>
      <c r="ER2" s="34" t="s">
        <v>903</v>
      </c>
      <c r="ES2" s="34" t="s">
        <v>904</v>
      </c>
      <c r="ET2" s="34" t="s">
        <v>905</v>
      </c>
      <c r="EU2" s="34" t="s">
        <v>906</v>
      </c>
      <c r="EV2" s="34" t="s">
        <v>907</v>
      </c>
      <c r="EW2" s="34" t="s">
        <v>908</v>
      </c>
      <c r="EX2" s="34" t="s">
        <v>909</v>
      </c>
      <c r="EY2" s="35" t="s">
        <v>910</v>
      </c>
      <c r="EZ2" s="29" t="s">
        <v>1238</v>
      </c>
      <c r="FA2" s="28" t="s">
        <v>1239</v>
      </c>
      <c r="FB2" s="28" t="s">
        <v>1240</v>
      </c>
      <c r="FC2" s="28" t="s">
        <v>1241</v>
      </c>
      <c r="FD2" s="28" t="s">
        <v>1242</v>
      </c>
      <c r="FE2" s="28" t="s">
        <v>1243</v>
      </c>
      <c r="FF2" s="28" t="s">
        <v>1244</v>
      </c>
      <c r="FG2" s="28" t="s">
        <v>1245</v>
      </c>
      <c r="FH2" s="28" t="s">
        <v>1246</v>
      </c>
      <c r="FI2" s="28" t="s">
        <v>1247</v>
      </c>
      <c r="FJ2" s="28" t="s">
        <v>1248</v>
      </c>
      <c r="FK2" s="28" t="s">
        <v>1249</v>
      </c>
      <c r="FL2" s="28" t="s">
        <v>1250</v>
      </c>
      <c r="FM2" s="28" t="s">
        <v>1251</v>
      </c>
      <c r="FN2" s="28" t="s">
        <v>1252</v>
      </c>
      <c r="FO2" s="30" t="s">
        <v>1253</v>
      </c>
      <c r="FP2" s="99" t="s">
        <v>1254</v>
      </c>
      <c r="FQ2" s="100" t="s">
        <v>1255</v>
      </c>
      <c r="FR2" s="100" t="s">
        <v>1256</v>
      </c>
      <c r="FS2" s="100" t="s">
        <v>1257</v>
      </c>
      <c r="FT2" s="100" t="s">
        <v>1258</v>
      </c>
      <c r="FU2" s="100" t="s">
        <v>1259</v>
      </c>
      <c r="FV2" s="100" t="s">
        <v>1260</v>
      </c>
      <c r="FW2" s="101" t="s">
        <v>1261</v>
      </c>
      <c r="FX2" s="29" t="s">
        <v>1262</v>
      </c>
      <c r="FY2" s="28" t="s">
        <v>1263</v>
      </c>
      <c r="FZ2" s="28" t="s">
        <v>1264</v>
      </c>
      <c r="GA2" s="28" t="s">
        <v>1265</v>
      </c>
      <c r="GB2" s="28" t="s">
        <v>1266</v>
      </c>
      <c r="GC2" s="28" t="s">
        <v>1267</v>
      </c>
      <c r="GD2" s="28" t="s">
        <v>1268</v>
      </c>
      <c r="GE2" s="30" t="s">
        <v>1269</v>
      </c>
      <c r="GF2" s="99" t="s">
        <v>1270</v>
      </c>
      <c r="GG2" s="100" t="s">
        <v>1271</v>
      </c>
      <c r="GH2" s="100" t="s">
        <v>1272</v>
      </c>
      <c r="GI2" s="100" t="s">
        <v>1273</v>
      </c>
      <c r="GJ2" s="100" t="s">
        <v>1274</v>
      </c>
      <c r="GK2" s="100" t="s">
        <v>1275</v>
      </c>
      <c r="GL2" s="100" t="s">
        <v>1276</v>
      </c>
      <c r="GM2" s="100" t="s">
        <v>1277</v>
      </c>
      <c r="GN2" s="100" t="s">
        <v>1278</v>
      </c>
      <c r="GO2" s="100" t="s">
        <v>1279</v>
      </c>
      <c r="GP2" s="100" t="s">
        <v>1280</v>
      </c>
      <c r="GQ2" s="100" t="s">
        <v>1281</v>
      </c>
      <c r="GR2" s="100" t="s">
        <v>1282</v>
      </c>
      <c r="GS2" s="100" t="s">
        <v>1283</v>
      </c>
      <c r="GT2" s="100" t="s">
        <v>1284</v>
      </c>
      <c r="GU2" s="100" t="s">
        <v>1285</v>
      </c>
      <c r="GV2" s="100" t="s">
        <v>1286</v>
      </c>
      <c r="GW2" s="100" t="s">
        <v>1287</v>
      </c>
      <c r="GX2" s="100" t="s">
        <v>1288</v>
      </c>
      <c r="GY2" s="100" t="s">
        <v>1289</v>
      </c>
      <c r="GZ2" s="100" t="s">
        <v>1290</v>
      </c>
      <c r="HA2" s="100" t="s">
        <v>1291</v>
      </c>
      <c r="HB2" s="100" t="s">
        <v>1292</v>
      </c>
      <c r="HC2" s="100" t="s">
        <v>1293</v>
      </c>
      <c r="HD2" s="100" t="s">
        <v>1294</v>
      </c>
      <c r="HE2" s="100" t="s">
        <v>1295</v>
      </c>
      <c r="HF2" s="100" t="s">
        <v>1296</v>
      </c>
      <c r="HG2" s="100" t="s">
        <v>1297</v>
      </c>
      <c r="HH2" s="100" t="s">
        <v>1298</v>
      </c>
      <c r="HI2" s="100" t="s">
        <v>1299</v>
      </c>
      <c r="HJ2" s="100" t="s">
        <v>1300</v>
      </c>
      <c r="HK2" s="100" t="s">
        <v>1301</v>
      </c>
      <c r="HL2" s="100" t="s">
        <v>1302</v>
      </c>
      <c r="HM2" s="100" t="s">
        <v>1303</v>
      </c>
      <c r="HN2" s="100" t="s">
        <v>1304</v>
      </c>
      <c r="HO2" s="100" t="s">
        <v>1305</v>
      </c>
      <c r="HP2" s="100" t="s">
        <v>1306</v>
      </c>
      <c r="HQ2" s="100" t="s">
        <v>1307</v>
      </c>
      <c r="HR2" s="100" t="s">
        <v>1308</v>
      </c>
      <c r="HS2" s="100" t="s">
        <v>1309</v>
      </c>
      <c r="HT2" s="100" t="s">
        <v>1310</v>
      </c>
      <c r="HU2" s="100" t="s">
        <v>1311</v>
      </c>
      <c r="HV2" s="100" t="s">
        <v>1312</v>
      </c>
      <c r="HW2" s="100" t="s">
        <v>1313</v>
      </c>
      <c r="HX2" s="100" t="s">
        <v>1314</v>
      </c>
      <c r="HY2" s="100" t="s">
        <v>1315</v>
      </c>
      <c r="HZ2" s="100" t="s">
        <v>1316</v>
      </c>
      <c r="IA2" s="100" t="s">
        <v>1317</v>
      </c>
      <c r="IB2" s="100" t="s">
        <v>1318</v>
      </c>
      <c r="IC2" s="100" t="s">
        <v>1319</v>
      </c>
      <c r="ID2" s="100" t="s">
        <v>1320</v>
      </c>
      <c r="IE2" s="100" t="s">
        <v>1321</v>
      </c>
      <c r="IF2" s="100" t="s">
        <v>1322</v>
      </c>
      <c r="IG2" s="100" t="s">
        <v>1323</v>
      </c>
      <c r="IH2" s="100" t="s">
        <v>1324</v>
      </c>
      <c r="II2" s="100" t="s">
        <v>1325</v>
      </c>
      <c r="IJ2" s="100" t="s">
        <v>1326</v>
      </c>
      <c r="IK2" s="100" t="s">
        <v>1327</v>
      </c>
      <c r="IL2" s="100" t="s">
        <v>1328</v>
      </c>
      <c r="IM2" s="100" t="s">
        <v>1329</v>
      </c>
      <c r="IN2" s="100" t="s">
        <v>1330</v>
      </c>
      <c r="IO2" s="100" t="s">
        <v>1331</v>
      </c>
      <c r="IP2" s="100" t="s">
        <v>1332</v>
      </c>
      <c r="IQ2" s="100" t="s">
        <v>1333</v>
      </c>
      <c r="IR2" s="101" t="s">
        <v>1334</v>
      </c>
      <c r="IS2" s="29" t="s">
        <v>1335</v>
      </c>
      <c r="IT2" s="28" t="s">
        <v>1336</v>
      </c>
      <c r="IU2" s="28" t="s">
        <v>1337</v>
      </c>
      <c r="IV2" s="28" t="s">
        <v>1338</v>
      </c>
      <c r="IW2" s="28" t="s">
        <v>1339</v>
      </c>
      <c r="IX2" s="28" t="s">
        <v>1340</v>
      </c>
      <c r="IY2" s="30" t="s">
        <v>1341</v>
      </c>
      <c r="IZ2" s="99" t="s">
        <v>1342</v>
      </c>
      <c r="JA2" s="100" t="s">
        <v>1343</v>
      </c>
      <c r="JB2" s="100" t="s">
        <v>1344</v>
      </c>
      <c r="JC2" s="100" t="s">
        <v>1345</v>
      </c>
      <c r="JD2" s="100" t="s">
        <v>1346</v>
      </c>
      <c r="JE2" s="100" t="s">
        <v>1347</v>
      </c>
      <c r="JF2" s="100" t="s">
        <v>1348</v>
      </c>
      <c r="JG2" s="100" t="s">
        <v>1349</v>
      </c>
      <c r="JH2" s="100" t="s">
        <v>1350</v>
      </c>
      <c r="JI2" s="100" t="s">
        <v>1351</v>
      </c>
      <c r="JJ2" s="100" t="s">
        <v>1352</v>
      </c>
      <c r="JK2" s="100" t="s">
        <v>1353</v>
      </c>
      <c r="JL2" s="100" t="s">
        <v>1354</v>
      </c>
      <c r="JM2" s="100" t="s">
        <v>1355</v>
      </c>
      <c r="JN2" s="100" t="s">
        <v>1356</v>
      </c>
      <c r="JO2" s="100" t="s">
        <v>1357</v>
      </c>
      <c r="JP2" s="100" t="s">
        <v>1358</v>
      </c>
      <c r="JQ2" s="100" t="s">
        <v>1359</v>
      </c>
      <c r="JR2" s="100" t="s">
        <v>1360</v>
      </c>
      <c r="JS2" s="100" t="s">
        <v>1361</v>
      </c>
      <c r="JT2" s="100" t="s">
        <v>1362</v>
      </c>
      <c r="JU2" s="100" t="s">
        <v>1363</v>
      </c>
      <c r="JV2" s="100" t="s">
        <v>1364</v>
      </c>
      <c r="JW2" s="100" t="s">
        <v>1365</v>
      </c>
      <c r="JX2" s="100" t="s">
        <v>1366</v>
      </c>
      <c r="JY2" s="100" t="s">
        <v>1367</v>
      </c>
      <c r="JZ2" s="100" t="s">
        <v>1368</v>
      </c>
      <c r="KA2" s="100" t="s">
        <v>1369</v>
      </c>
      <c r="KB2" s="100" t="s">
        <v>1370</v>
      </c>
      <c r="KC2" s="100" t="s">
        <v>1371</v>
      </c>
      <c r="KD2" s="100" t="s">
        <v>1372</v>
      </c>
      <c r="KE2" s="100" t="s">
        <v>1373</v>
      </c>
      <c r="KF2" s="100" t="s">
        <v>1374</v>
      </c>
      <c r="KG2" s="100" t="s">
        <v>1375</v>
      </c>
      <c r="KH2" s="100" t="s">
        <v>1376</v>
      </c>
      <c r="KI2" s="101" t="s">
        <v>1377</v>
      </c>
      <c r="KJ2" s="29" t="s">
        <v>1378</v>
      </c>
      <c r="KK2" s="28"/>
      <c r="KL2" s="30"/>
      <c r="KM2" s="102" t="s">
        <v>1379</v>
      </c>
      <c r="KN2" s="29" t="s">
        <v>1380</v>
      </c>
      <c r="KO2" s="28" t="s">
        <v>1381</v>
      </c>
      <c r="KP2" s="28" t="s">
        <v>1382</v>
      </c>
      <c r="KQ2" s="28" t="s">
        <v>1383</v>
      </c>
      <c r="KR2" s="28" t="s">
        <v>1384</v>
      </c>
      <c r="KS2" s="28" t="s">
        <v>1385</v>
      </c>
      <c r="KT2" s="28" t="s">
        <v>1386</v>
      </c>
      <c r="KU2" s="28" t="s">
        <v>1387</v>
      </c>
      <c r="KV2" s="28" t="s">
        <v>1388</v>
      </c>
      <c r="KW2" s="30" t="s">
        <v>1389</v>
      </c>
      <c r="KX2" s="99" t="s">
        <v>1390</v>
      </c>
      <c r="KY2" s="100" t="s">
        <v>1391</v>
      </c>
      <c r="KZ2" s="100" t="s">
        <v>1392</v>
      </c>
      <c r="LA2" s="100" t="s">
        <v>1393</v>
      </c>
      <c r="LB2" s="100" t="s">
        <v>1394</v>
      </c>
      <c r="LC2" s="100"/>
      <c r="LD2" s="100"/>
      <c r="LE2" s="100"/>
      <c r="LF2" s="101"/>
      <c r="LG2" s="25" t="s">
        <v>1395</v>
      </c>
      <c r="LH2" s="26" t="s">
        <v>1396</v>
      </c>
      <c r="LI2" s="99" t="s">
        <v>1397</v>
      </c>
      <c r="LJ2" s="28" t="s">
        <v>1398</v>
      </c>
      <c r="LK2" s="28" t="s">
        <v>1399</v>
      </c>
      <c r="LL2" s="28" t="s">
        <v>1400</v>
      </c>
      <c r="LM2" s="28" t="s">
        <v>1401</v>
      </c>
      <c r="LN2" s="28" t="s">
        <v>1402</v>
      </c>
      <c r="LO2" s="30" t="s">
        <v>1403</v>
      </c>
      <c r="LP2" s="105" t="s">
        <v>1404</v>
      </c>
      <c r="LQ2" s="100" t="s">
        <v>1405</v>
      </c>
      <c r="LR2" s="100" t="s">
        <v>1406</v>
      </c>
      <c r="LS2" s="100" t="s">
        <v>1407</v>
      </c>
      <c r="LT2" s="100" t="s">
        <v>1408</v>
      </c>
      <c r="LU2" s="100" t="s">
        <v>1409</v>
      </c>
      <c r="LV2" s="106"/>
      <c r="LW2" s="101" t="s">
        <v>1410</v>
      </c>
      <c r="LX2" s="99" t="s">
        <v>1411</v>
      </c>
      <c r="LY2" s="100" t="s">
        <v>1412</v>
      </c>
      <c r="LZ2" s="100" t="s">
        <v>1413</v>
      </c>
      <c r="MA2" s="100" t="s">
        <v>1414</v>
      </c>
      <c r="MB2" s="100" t="s">
        <v>1415</v>
      </c>
      <c r="MC2" s="100" t="s">
        <v>1416</v>
      </c>
      <c r="MD2" s="101" t="s">
        <v>1417</v>
      </c>
      <c r="ME2" s="99" t="s">
        <v>1418</v>
      </c>
      <c r="MF2" s="100" t="s">
        <v>1419</v>
      </c>
      <c r="MG2" s="100" t="s">
        <v>1420</v>
      </c>
      <c r="MH2" s="100" t="s">
        <v>1421</v>
      </c>
      <c r="MI2" s="100" t="s">
        <v>1422</v>
      </c>
      <c r="MJ2" s="100" t="s">
        <v>1423</v>
      </c>
      <c r="MK2" s="101" t="s">
        <v>1424</v>
      </c>
      <c r="ML2" s="99" t="s">
        <v>1425</v>
      </c>
      <c r="MM2" s="100" t="s">
        <v>1426</v>
      </c>
      <c r="MN2" s="100" t="s">
        <v>1427</v>
      </c>
      <c r="MO2" s="100" t="s">
        <v>1428</v>
      </c>
      <c r="MP2" s="100" t="s">
        <v>1429</v>
      </c>
      <c r="MQ2" s="100" t="s">
        <v>1430</v>
      </c>
      <c r="MR2" s="101" t="s">
        <v>1431</v>
      </c>
      <c r="MS2" s="29" t="s">
        <v>1432</v>
      </c>
      <c r="MT2" s="28" t="s">
        <v>1433</v>
      </c>
      <c r="MU2" s="28" t="s">
        <v>1434</v>
      </c>
      <c r="MV2" s="28" t="s">
        <v>1435</v>
      </c>
      <c r="MW2" s="28" t="s">
        <v>1436</v>
      </c>
      <c r="MX2" s="28" t="s">
        <v>1437</v>
      </c>
      <c r="MY2" s="28" t="s">
        <v>1438</v>
      </c>
      <c r="MZ2" s="28" t="s">
        <v>1439</v>
      </c>
      <c r="NA2" s="30" t="s">
        <v>1440</v>
      </c>
      <c r="NB2" s="99" t="s">
        <v>1441</v>
      </c>
      <c r="NC2" s="100" t="s">
        <v>1442</v>
      </c>
      <c r="ND2" s="100" t="s">
        <v>1443</v>
      </c>
      <c r="NE2" s="100" t="s">
        <v>1444</v>
      </c>
      <c r="NF2" s="100" t="s">
        <v>1445</v>
      </c>
      <c r="NG2" s="101" t="s">
        <v>1446</v>
      </c>
      <c r="NH2" s="99" t="s">
        <v>1447</v>
      </c>
      <c r="NI2" s="100" t="s">
        <v>1448</v>
      </c>
      <c r="NJ2" s="100" t="s">
        <v>1449</v>
      </c>
      <c r="NK2" s="100" t="s">
        <v>1450</v>
      </c>
      <c r="NL2" s="101" t="s">
        <v>1451</v>
      </c>
      <c r="NM2" s="99" t="s">
        <v>1452</v>
      </c>
      <c r="NN2" s="100" t="s">
        <v>1453</v>
      </c>
      <c r="NO2" s="100" t="s">
        <v>1454</v>
      </c>
      <c r="NP2" s="100" t="s">
        <v>1455</v>
      </c>
      <c r="NQ2" s="101" t="s">
        <v>1456</v>
      </c>
      <c r="NR2" s="29" t="s">
        <v>1457</v>
      </c>
      <c r="NS2" s="28" t="s">
        <v>1458</v>
      </c>
      <c r="NT2" s="28" t="s">
        <v>1459</v>
      </c>
      <c r="NU2" s="28" t="s">
        <v>1460</v>
      </c>
      <c r="NV2" s="28" t="s">
        <v>1461</v>
      </c>
      <c r="NW2" s="28" t="s">
        <v>1462</v>
      </c>
      <c r="NX2" s="28" t="s">
        <v>1463</v>
      </c>
      <c r="NY2" s="28" t="s">
        <v>1464</v>
      </c>
      <c r="NZ2" s="112" t="s">
        <v>1465</v>
      </c>
      <c r="OA2" s="105" t="s">
        <v>1466</v>
      </c>
      <c r="OB2" s="100" t="s">
        <v>1467</v>
      </c>
      <c r="OC2" s="100" t="s">
        <v>1468</v>
      </c>
      <c r="OD2" s="100" t="s">
        <v>1469</v>
      </c>
      <c r="OE2" s="100" t="s">
        <v>1470</v>
      </c>
      <c r="OF2" s="101" t="s">
        <v>1471</v>
      </c>
      <c r="OG2" s="99" t="s">
        <v>1472</v>
      </c>
      <c r="OH2" s="113" t="s">
        <v>1473</v>
      </c>
      <c r="OI2" s="100" t="s">
        <v>1474</v>
      </c>
      <c r="OJ2" s="100" t="s">
        <v>1475</v>
      </c>
      <c r="OK2" s="101" t="s">
        <v>1476</v>
      </c>
      <c r="OL2" s="99" t="s">
        <v>1477</v>
      </c>
      <c r="OM2" s="113" t="s">
        <v>1478</v>
      </c>
      <c r="ON2" s="100" t="s">
        <v>1479</v>
      </c>
      <c r="OO2" s="100" t="s">
        <v>1480</v>
      </c>
      <c r="OP2" s="101" t="s">
        <v>1481</v>
      </c>
      <c r="OQ2" s="114" t="s">
        <v>1482</v>
      </c>
      <c r="OR2" s="100" t="s">
        <v>1483</v>
      </c>
      <c r="OS2" s="100" t="s">
        <v>1484</v>
      </c>
      <c r="OT2" s="100" t="s">
        <v>1485</v>
      </c>
      <c r="OU2" s="101" t="s">
        <v>1486</v>
      </c>
      <c r="OV2" s="29" t="s">
        <v>1487</v>
      </c>
      <c r="OW2" s="28" t="s">
        <v>1488</v>
      </c>
      <c r="OX2" s="28" t="s">
        <v>1489</v>
      </c>
      <c r="OY2" s="28" t="s">
        <v>1490</v>
      </c>
      <c r="OZ2" s="28" t="s">
        <v>1491</v>
      </c>
      <c r="PA2" s="28" t="s">
        <v>1492</v>
      </c>
      <c r="PB2" s="28" t="s">
        <v>1493</v>
      </c>
      <c r="PC2" s="28" t="s">
        <v>1494</v>
      </c>
      <c r="PD2" s="30" t="s">
        <v>1495</v>
      </c>
      <c r="PE2" s="99" t="s">
        <v>1496</v>
      </c>
      <c r="PF2" s="100" t="s">
        <v>1497</v>
      </c>
      <c r="PG2" s="100" t="s">
        <v>1498</v>
      </c>
      <c r="PH2" s="100" t="s">
        <v>1499</v>
      </c>
      <c r="PI2" s="100" t="s">
        <v>1500</v>
      </c>
      <c r="PJ2" s="100" t="s">
        <v>1501</v>
      </c>
      <c r="PK2" s="101" t="s">
        <v>1502</v>
      </c>
      <c r="PL2" s="27" t="s">
        <v>1503</v>
      </c>
      <c r="PM2" s="28" t="s">
        <v>1504</v>
      </c>
      <c r="PN2" s="28" t="s">
        <v>1505</v>
      </c>
      <c r="PO2" s="28" t="s">
        <v>1506</v>
      </c>
      <c r="PP2" s="28" t="s">
        <v>1507</v>
      </c>
      <c r="PQ2" s="198" t="s">
        <v>1508</v>
      </c>
    </row>
    <row r="3" spans="1:433" ht="127.9" customHeight="1" thickBot="1" x14ac:dyDescent="0.4">
      <c r="A3" s="45" t="s">
        <v>1509</v>
      </c>
      <c r="B3" s="46" t="s">
        <v>1510</v>
      </c>
      <c r="C3" s="46" t="s">
        <v>1511</v>
      </c>
      <c r="D3" s="46" t="s">
        <v>1512</v>
      </c>
      <c r="E3" s="46" t="s">
        <v>1513</v>
      </c>
      <c r="F3" s="46" t="s">
        <v>1514</v>
      </c>
      <c r="G3" s="46" t="s">
        <v>1515</v>
      </c>
      <c r="H3" s="46" t="s">
        <v>1516</v>
      </c>
      <c r="I3" s="46" t="s">
        <v>674</v>
      </c>
      <c r="J3" s="46" t="s">
        <v>674</v>
      </c>
      <c r="K3" s="46" t="s">
        <v>674</v>
      </c>
      <c r="L3" s="46" t="s">
        <v>674</v>
      </c>
      <c r="M3" s="46" t="s">
        <v>674</v>
      </c>
      <c r="N3" s="46" t="s">
        <v>674</v>
      </c>
      <c r="O3" s="135" t="s">
        <v>2</v>
      </c>
      <c r="P3" s="135" t="s">
        <v>1817</v>
      </c>
      <c r="Q3" s="135" t="s">
        <v>3</v>
      </c>
      <c r="R3" s="135" t="s">
        <v>1518</v>
      </c>
      <c r="S3" s="135" t="s">
        <v>1519</v>
      </c>
      <c r="T3" s="135" t="s">
        <v>1520</v>
      </c>
      <c r="U3" s="135" t="s">
        <v>1521</v>
      </c>
      <c r="V3" s="135" t="s">
        <v>18</v>
      </c>
      <c r="W3" s="135" t="s">
        <v>30</v>
      </c>
      <c r="X3" s="135" t="s">
        <v>35</v>
      </c>
      <c r="Y3" s="135" t="s">
        <v>59</v>
      </c>
      <c r="Z3" s="135" t="s">
        <v>4</v>
      </c>
      <c r="AA3" s="135" t="s">
        <v>31</v>
      </c>
      <c r="AB3" s="135" t="s">
        <v>19</v>
      </c>
      <c r="AC3" s="1214" t="s">
        <v>108</v>
      </c>
      <c r="AD3" s="1055" t="s">
        <v>1535</v>
      </c>
      <c r="AE3" s="1056"/>
      <c r="AF3" s="1057"/>
      <c r="AG3" s="1135" t="s">
        <v>124</v>
      </c>
      <c r="AH3" s="1136"/>
      <c r="AI3" s="1136"/>
      <c r="AJ3" s="1136"/>
      <c r="AK3" s="1136"/>
      <c r="AL3" s="1136"/>
      <c r="AM3" s="1136"/>
      <c r="AN3" s="1136"/>
      <c r="AO3" s="1136"/>
      <c r="AP3" s="1136"/>
      <c r="AQ3" s="1136"/>
      <c r="AR3" s="1136"/>
      <c r="AS3" s="1136"/>
      <c r="AT3" s="1136"/>
      <c r="AU3" s="1136"/>
      <c r="AV3" s="1137"/>
      <c r="AW3" s="1141" t="s">
        <v>338</v>
      </c>
      <c r="AX3" s="1142"/>
      <c r="AY3" s="1142"/>
      <c r="AZ3" s="1142"/>
      <c r="BA3" s="1142"/>
      <c r="BB3" s="1142"/>
      <c r="BC3" s="1142"/>
      <c r="BD3" s="1143"/>
      <c r="BE3" s="1135" t="s">
        <v>347</v>
      </c>
      <c r="BF3" s="1136"/>
      <c r="BG3" s="1136"/>
      <c r="BH3" s="1136"/>
      <c r="BI3" s="1136"/>
      <c r="BJ3" s="1136"/>
      <c r="BK3" s="1136"/>
      <c r="BL3" s="1137"/>
      <c r="BM3" s="1141" t="s">
        <v>350</v>
      </c>
      <c r="BN3" s="1142"/>
      <c r="BO3" s="1142"/>
      <c r="BP3" s="1142"/>
      <c r="BQ3" s="1142"/>
      <c r="BR3" s="1142"/>
      <c r="BS3" s="1142"/>
      <c r="BT3" s="1142"/>
      <c r="BU3" s="1142"/>
      <c r="BV3" s="1142"/>
      <c r="BW3" s="1142"/>
      <c r="BX3" s="1142"/>
      <c r="BY3" s="1142"/>
      <c r="BZ3" s="1142"/>
      <c r="CA3" s="1142"/>
      <c r="CB3" s="1142"/>
      <c r="CC3" s="1142"/>
      <c r="CD3" s="1142"/>
      <c r="CE3" s="1142"/>
      <c r="CF3" s="1142"/>
      <c r="CG3" s="1142"/>
      <c r="CH3" s="1142"/>
      <c r="CI3" s="1142"/>
      <c r="CJ3" s="1142"/>
      <c r="CK3" s="1142"/>
      <c r="CL3" s="1142"/>
      <c r="CM3" s="1142"/>
      <c r="CN3" s="1142"/>
      <c r="CO3" s="1142"/>
      <c r="CP3" s="1142"/>
      <c r="CQ3" s="1142"/>
      <c r="CR3" s="1142"/>
      <c r="CS3" s="1142"/>
      <c r="CT3" s="1142"/>
      <c r="CU3" s="1142"/>
      <c r="CV3" s="1142"/>
      <c r="CW3" s="1142"/>
      <c r="CX3" s="1142"/>
      <c r="CY3" s="1142"/>
      <c r="CZ3" s="1142"/>
      <c r="DA3" s="1142"/>
      <c r="DB3" s="1142"/>
      <c r="DC3" s="1142"/>
      <c r="DD3" s="1142"/>
      <c r="DE3" s="1142"/>
      <c r="DF3" s="1142"/>
      <c r="DG3" s="1142"/>
      <c r="DH3" s="1142"/>
      <c r="DI3" s="1142"/>
      <c r="DJ3" s="1142"/>
      <c r="DK3" s="1142"/>
      <c r="DL3" s="1142"/>
      <c r="DM3" s="1142"/>
      <c r="DN3" s="1142"/>
      <c r="DO3" s="1142"/>
      <c r="DP3" s="1142"/>
      <c r="DQ3" s="1142"/>
      <c r="DR3" s="1142"/>
      <c r="DS3" s="1142"/>
      <c r="DT3" s="1142"/>
      <c r="DU3" s="1142"/>
      <c r="DV3" s="1142"/>
      <c r="DW3" s="1142"/>
      <c r="DX3" s="1142"/>
      <c r="DY3" s="1135" t="s">
        <v>438</v>
      </c>
      <c r="DZ3" s="1136"/>
      <c r="EA3" s="1136"/>
      <c r="EB3" s="1136"/>
      <c r="EC3" s="1137"/>
      <c r="ED3" s="1141" t="s">
        <v>442</v>
      </c>
      <c r="EE3" s="1142"/>
      <c r="EF3" s="1142"/>
      <c r="EG3" s="1142"/>
      <c r="EH3" s="1142"/>
      <c r="EI3" s="1142"/>
      <c r="EJ3" s="1142"/>
      <c r="EK3" s="1142"/>
      <c r="EL3" s="1142"/>
      <c r="EM3" s="1142"/>
      <c r="EN3" s="1143"/>
      <c r="EO3" s="1147" t="s">
        <v>473</v>
      </c>
      <c r="EP3" s="1141" t="s">
        <v>479</v>
      </c>
      <c r="EQ3" s="1142"/>
      <c r="ER3" s="1142"/>
      <c r="ES3" s="1142"/>
      <c r="ET3" s="1142"/>
      <c r="EU3" s="1142"/>
      <c r="EV3" s="1142"/>
      <c r="EW3" s="1142"/>
      <c r="EX3" s="1142"/>
      <c r="EY3" s="1143"/>
      <c r="EZ3" s="1049" t="s">
        <v>125</v>
      </c>
      <c r="FA3" s="1050"/>
      <c r="FB3" s="1050"/>
      <c r="FC3" s="1050"/>
      <c r="FD3" s="1050"/>
      <c r="FE3" s="1050"/>
      <c r="FF3" s="1050"/>
      <c r="FG3" s="1050"/>
      <c r="FH3" s="1050"/>
      <c r="FI3" s="1050"/>
      <c r="FJ3" s="1050"/>
      <c r="FK3" s="1050"/>
      <c r="FL3" s="1050"/>
      <c r="FM3" s="1050"/>
      <c r="FN3" s="1050"/>
      <c r="FO3" s="1051"/>
      <c r="FP3" s="1055" t="s">
        <v>192</v>
      </c>
      <c r="FQ3" s="1056"/>
      <c r="FR3" s="1056"/>
      <c r="FS3" s="1056"/>
      <c r="FT3" s="1056"/>
      <c r="FU3" s="1056"/>
      <c r="FV3" s="1056"/>
      <c r="FW3" s="1057"/>
      <c r="FX3" s="1049" t="s">
        <v>230</v>
      </c>
      <c r="FY3" s="1050"/>
      <c r="FZ3" s="1050"/>
      <c r="GA3" s="1050"/>
      <c r="GB3" s="1050"/>
      <c r="GC3" s="1050"/>
      <c r="GD3" s="1050"/>
      <c r="GE3" s="1051"/>
      <c r="GF3" s="1064" t="s">
        <v>244</v>
      </c>
      <c r="GG3" s="1065"/>
      <c r="GH3" s="1065"/>
      <c r="GI3" s="1065"/>
      <c r="GJ3" s="1065"/>
      <c r="GK3" s="1065"/>
      <c r="GL3" s="1065"/>
      <c r="GM3" s="1065"/>
      <c r="GN3" s="1065"/>
      <c r="GO3" s="1065"/>
      <c r="GP3" s="1065"/>
      <c r="GQ3" s="1065"/>
      <c r="GR3" s="1065"/>
      <c r="GS3" s="1065"/>
      <c r="GT3" s="1065"/>
      <c r="GU3" s="1065"/>
      <c r="GV3" s="1065"/>
      <c r="GW3" s="1065"/>
      <c r="GX3" s="1065"/>
      <c r="GY3" s="1065"/>
      <c r="GZ3" s="1065"/>
      <c r="HA3" s="1065"/>
      <c r="HB3" s="1065"/>
      <c r="HC3" s="1065"/>
      <c r="HD3" s="1065"/>
      <c r="HE3" s="1065"/>
      <c r="HF3" s="1065"/>
      <c r="HG3" s="1065"/>
      <c r="HH3" s="1065"/>
      <c r="HI3" s="1065"/>
      <c r="HJ3" s="1065"/>
      <c r="HK3" s="1065"/>
      <c r="HL3" s="1065"/>
      <c r="HM3" s="1065"/>
      <c r="HN3" s="1065"/>
      <c r="HO3" s="1065"/>
      <c r="HP3" s="1065"/>
      <c r="HQ3" s="1065"/>
      <c r="HR3" s="1065"/>
      <c r="HS3" s="1065"/>
      <c r="HT3" s="1065"/>
      <c r="HU3" s="1065"/>
      <c r="HV3" s="1065"/>
      <c r="HW3" s="1065"/>
      <c r="HX3" s="1065"/>
      <c r="HY3" s="1065"/>
      <c r="HZ3" s="1065"/>
      <c r="IA3" s="1065"/>
      <c r="IB3" s="1065"/>
      <c r="IC3" s="1065"/>
      <c r="ID3" s="1065"/>
      <c r="IE3" s="1065"/>
      <c r="IF3" s="1065"/>
      <c r="IG3" s="1065"/>
      <c r="IH3" s="1065"/>
      <c r="II3" s="1065"/>
      <c r="IJ3" s="1065"/>
      <c r="IK3" s="1065"/>
      <c r="IL3" s="1065"/>
      <c r="IM3" s="1065"/>
      <c r="IN3" s="1065"/>
      <c r="IO3" s="1065"/>
      <c r="IP3" s="1065"/>
      <c r="IQ3" s="1065"/>
      <c r="IR3" s="1066"/>
      <c r="IS3" s="1049" t="s">
        <v>352</v>
      </c>
      <c r="IT3" s="1050"/>
      <c r="IU3" s="1050"/>
      <c r="IV3" s="1050"/>
      <c r="IW3" s="1050"/>
      <c r="IX3" s="1050"/>
      <c r="IY3" s="1051"/>
      <c r="IZ3" s="1190" t="s">
        <v>377</v>
      </c>
      <c r="JA3" s="1083"/>
      <c r="JB3" s="1084"/>
      <c r="JC3" s="1082" t="s">
        <v>385</v>
      </c>
      <c r="JD3" s="1083"/>
      <c r="JE3" s="1084"/>
      <c r="JF3" s="1082" t="s">
        <v>388</v>
      </c>
      <c r="JG3" s="1083"/>
      <c r="JH3" s="1084"/>
      <c r="JI3" s="1082" t="s">
        <v>390</v>
      </c>
      <c r="JJ3" s="1083"/>
      <c r="JK3" s="1083"/>
      <c r="JL3" s="1084"/>
      <c r="JM3" s="1082" t="s">
        <v>426</v>
      </c>
      <c r="JN3" s="1083"/>
      <c r="JO3" s="1084"/>
      <c r="JP3" s="1082" t="s">
        <v>430</v>
      </c>
      <c r="JQ3" s="1083"/>
      <c r="JR3" s="1084"/>
      <c r="JS3" s="1082" t="s">
        <v>433</v>
      </c>
      <c r="JT3" s="1083"/>
      <c r="JU3" s="1084"/>
      <c r="JV3" s="1082" t="s">
        <v>435</v>
      </c>
      <c r="JW3" s="1083"/>
      <c r="JX3" s="1084"/>
      <c r="JY3" s="1082" t="s">
        <v>437</v>
      </c>
      <c r="JZ3" s="1083"/>
      <c r="KA3" s="1084"/>
      <c r="KB3" s="1082" t="s">
        <v>441</v>
      </c>
      <c r="KC3" s="1083"/>
      <c r="KD3" s="1083"/>
      <c r="KE3" s="1084"/>
      <c r="KF3" s="1082" t="s">
        <v>457</v>
      </c>
      <c r="KG3" s="1083"/>
      <c r="KH3" s="1083"/>
      <c r="KI3" s="1182"/>
      <c r="KJ3" s="1184" t="s">
        <v>1523</v>
      </c>
      <c r="KK3" s="1185"/>
      <c r="KL3" s="1186"/>
      <c r="KM3" s="1073" t="s">
        <v>499</v>
      </c>
      <c r="KN3" s="1049" t="s">
        <v>502</v>
      </c>
      <c r="KO3" s="1050"/>
      <c r="KP3" s="1050"/>
      <c r="KQ3" s="1050"/>
      <c r="KR3" s="1050"/>
      <c r="KS3" s="1050"/>
      <c r="KT3" s="1050"/>
      <c r="KU3" s="1050"/>
      <c r="KV3" s="1050"/>
      <c r="KW3" s="1051"/>
      <c r="KX3" s="1055" t="s">
        <v>503</v>
      </c>
      <c r="KY3" s="1056"/>
      <c r="KZ3" s="1056"/>
      <c r="LA3" s="1056"/>
      <c r="LB3" s="1056"/>
      <c r="LC3" s="1056"/>
      <c r="LD3" s="1056"/>
      <c r="LE3" s="1056"/>
      <c r="LF3" s="1057"/>
      <c r="LG3" s="1076" t="s">
        <v>513</v>
      </c>
      <c r="LH3" s="1077"/>
      <c r="LI3" s="1235" t="s">
        <v>1525</v>
      </c>
      <c r="LJ3" s="1080" t="s">
        <v>528</v>
      </c>
      <c r="LK3" s="1050"/>
      <c r="LL3" s="1050"/>
      <c r="LM3" s="1050"/>
      <c r="LN3" s="1050"/>
      <c r="LO3" s="1051"/>
      <c r="LP3" s="1055" t="s">
        <v>535</v>
      </c>
      <c r="LQ3" s="1056"/>
      <c r="LR3" s="1056"/>
      <c r="LS3" s="1056"/>
      <c r="LT3" s="1056"/>
      <c r="LU3" s="1056"/>
      <c r="LV3" s="1056"/>
      <c r="LW3" s="1057"/>
      <c r="LX3" s="1064" t="s">
        <v>1536</v>
      </c>
      <c r="LY3" s="1065"/>
      <c r="LZ3" s="1065"/>
      <c r="MA3" s="1065"/>
      <c r="MB3" s="1065"/>
      <c r="MC3" s="1065"/>
      <c r="MD3" s="1066"/>
      <c r="ME3" s="1064" t="s">
        <v>1536</v>
      </c>
      <c r="MF3" s="1065"/>
      <c r="MG3" s="1065"/>
      <c r="MH3" s="1065"/>
      <c r="MI3" s="1065"/>
      <c r="MJ3" s="1065"/>
      <c r="MK3" s="1066"/>
      <c r="ML3" s="1064" t="s">
        <v>1536</v>
      </c>
      <c r="MM3" s="1065"/>
      <c r="MN3" s="1065"/>
      <c r="MO3" s="1065"/>
      <c r="MP3" s="1065"/>
      <c r="MQ3" s="1065"/>
      <c r="MR3" s="1066"/>
      <c r="MS3" s="1049" t="s">
        <v>1537</v>
      </c>
      <c r="MT3" s="1050"/>
      <c r="MU3" s="1050"/>
      <c r="MV3" s="1050"/>
      <c r="MW3" s="1050"/>
      <c r="MX3" s="1050"/>
      <c r="MY3" s="1050"/>
      <c r="MZ3" s="1050"/>
      <c r="NA3" s="1051"/>
      <c r="NB3" s="1064" t="s">
        <v>561</v>
      </c>
      <c r="NC3" s="1065"/>
      <c r="ND3" s="1065"/>
      <c r="NE3" s="1065"/>
      <c r="NF3" s="1065"/>
      <c r="NG3" s="1065"/>
      <c r="NH3" s="1065"/>
      <c r="NI3" s="1065"/>
      <c r="NJ3" s="1065"/>
      <c r="NK3" s="1065"/>
      <c r="NL3" s="1065"/>
      <c r="NM3" s="1065"/>
      <c r="NN3" s="1065"/>
      <c r="NO3" s="1065"/>
      <c r="NP3" s="1065"/>
      <c r="NQ3" s="1066"/>
      <c r="NR3" s="1049" t="s">
        <v>1537</v>
      </c>
      <c r="NS3" s="1050"/>
      <c r="NT3" s="1050"/>
      <c r="NU3" s="1050"/>
      <c r="NV3" s="1050"/>
      <c r="NW3" s="1050"/>
      <c r="NX3" s="1050"/>
      <c r="NY3" s="1050"/>
      <c r="NZ3" s="1051"/>
      <c r="OA3" s="1064" t="s">
        <v>569</v>
      </c>
      <c r="OB3" s="1065"/>
      <c r="OC3" s="1065"/>
      <c r="OD3" s="1065"/>
      <c r="OE3" s="1065"/>
      <c r="OF3" s="1065"/>
      <c r="OG3" s="1065"/>
      <c r="OH3" s="1065"/>
      <c r="OI3" s="1065"/>
      <c r="OJ3" s="1065"/>
      <c r="OK3" s="1065"/>
      <c r="OL3" s="1065"/>
      <c r="OM3" s="1065"/>
      <c r="ON3" s="1065"/>
      <c r="OO3" s="1065"/>
      <c r="OP3" s="1065"/>
      <c r="OQ3" s="1065"/>
      <c r="OR3" s="1065"/>
      <c r="OS3" s="1065"/>
      <c r="OT3" s="1065"/>
      <c r="OU3" s="1066"/>
      <c r="OV3" s="1049" t="s">
        <v>1538</v>
      </c>
      <c r="OW3" s="1050"/>
      <c r="OX3" s="1050"/>
      <c r="OY3" s="1050"/>
      <c r="OZ3" s="1050"/>
      <c r="PA3" s="1050"/>
      <c r="PB3" s="1050"/>
      <c r="PC3" s="1050"/>
      <c r="PD3" s="1051"/>
      <c r="PE3" s="1055" t="s">
        <v>582</v>
      </c>
      <c r="PF3" s="1056"/>
      <c r="PG3" s="1056"/>
      <c r="PH3" s="1056"/>
      <c r="PI3" s="1056"/>
      <c r="PJ3" s="1056"/>
      <c r="PK3" s="1057"/>
      <c r="PL3" s="1049" t="s">
        <v>598</v>
      </c>
      <c r="PM3" s="1050"/>
      <c r="PN3" s="1050"/>
      <c r="PO3" s="1050"/>
      <c r="PP3" s="1051"/>
      <c r="PQ3" s="1225" t="s">
        <v>607</v>
      </c>
    </row>
    <row r="4" spans="1:433" ht="130.5" customHeight="1" thickBot="1" x14ac:dyDescent="0.4">
      <c r="A4" s="47"/>
      <c r="B4" s="48"/>
      <c r="C4" s="48"/>
      <c r="D4" s="48"/>
      <c r="E4" s="48"/>
      <c r="F4" s="48"/>
      <c r="G4" s="48"/>
      <c r="H4" s="48"/>
      <c r="I4" s="48"/>
      <c r="J4" s="48"/>
      <c r="K4" s="48"/>
      <c r="L4" s="48"/>
      <c r="M4" s="48"/>
      <c r="N4" s="48"/>
      <c r="O4" s="131"/>
      <c r="P4" s="131"/>
      <c r="Q4" s="131"/>
      <c r="R4" s="131"/>
      <c r="S4" s="131"/>
      <c r="T4" s="131"/>
      <c r="U4" s="131"/>
      <c r="V4" s="131"/>
      <c r="W4" s="131"/>
      <c r="X4" s="131"/>
      <c r="Y4" s="132"/>
      <c r="Z4" s="132"/>
      <c r="AA4" s="132"/>
      <c r="AB4" s="132"/>
      <c r="AC4" s="1215"/>
      <c r="AD4" s="1058"/>
      <c r="AE4" s="1059"/>
      <c r="AF4" s="1060"/>
      <c r="AG4" s="1138"/>
      <c r="AH4" s="1139"/>
      <c r="AI4" s="1139"/>
      <c r="AJ4" s="1139"/>
      <c r="AK4" s="1139"/>
      <c r="AL4" s="1139"/>
      <c r="AM4" s="1139"/>
      <c r="AN4" s="1139"/>
      <c r="AO4" s="1139"/>
      <c r="AP4" s="1139"/>
      <c r="AQ4" s="1139"/>
      <c r="AR4" s="1139"/>
      <c r="AS4" s="1139"/>
      <c r="AT4" s="1139"/>
      <c r="AU4" s="1139"/>
      <c r="AV4" s="1140"/>
      <c r="AW4" s="1144"/>
      <c r="AX4" s="1145"/>
      <c r="AY4" s="1145"/>
      <c r="AZ4" s="1145"/>
      <c r="BA4" s="1145"/>
      <c r="BB4" s="1145"/>
      <c r="BC4" s="1145"/>
      <c r="BD4" s="1146"/>
      <c r="BE4" s="1138"/>
      <c r="BF4" s="1139"/>
      <c r="BG4" s="1139"/>
      <c r="BH4" s="1139"/>
      <c r="BI4" s="1139"/>
      <c r="BJ4" s="1139"/>
      <c r="BK4" s="1139"/>
      <c r="BL4" s="1140"/>
      <c r="BM4" s="1175" t="s">
        <v>246</v>
      </c>
      <c r="BN4" s="1176"/>
      <c r="BO4" s="1176"/>
      <c r="BP4" s="1177"/>
      <c r="BQ4" s="1175" t="s">
        <v>251</v>
      </c>
      <c r="BR4" s="1176"/>
      <c r="BS4" s="1176"/>
      <c r="BT4" s="1177"/>
      <c r="BU4" s="1175" t="s">
        <v>1539</v>
      </c>
      <c r="BV4" s="1177"/>
      <c r="BW4" s="1175" t="s">
        <v>1540</v>
      </c>
      <c r="BX4" s="1176"/>
      <c r="BY4" s="1176"/>
      <c r="BZ4" s="1177"/>
      <c r="CA4" s="1175" t="s">
        <v>265</v>
      </c>
      <c r="CB4" s="1176"/>
      <c r="CC4" s="1176"/>
      <c r="CD4" s="1176"/>
      <c r="CE4" s="1177"/>
      <c r="CF4" s="1175" t="s">
        <v>1541</v>
      </c>
      <c r="CG4" s="1176"/>
      <c r="CH4" s="1176"/>
      <c r="CI4" s="1176"/>
      <c r="CJ4" s="1176"/>
      <c r="CK4" s="1176"/>
      <c r="CL4" s="1177"/>
      <c r="CM4" s="1175" t="s">
        <v>1542</v>
      </c>
      <c r="CN4" s="1176"/>
      <c r="CO4" s="1176"/>
      <c r="CP4" s="1176"/>
      <c r="CQ4" s="1176"/>
      <c r="CR4" s="1176"/>
      <c r="CS4" s="1178" t="s">
        <v>286</v>
      </c>
      <c r="CT4" s="1160"/>
      <c r="CU4" s="1160"/>
      <c r="CV4" s="1160"/>
      <c r="CW4" s="1160"/>
      <c r="CX4" s="1160"/>
      <c r="CY4" s="1160"/>
      <c r="CZ4" s="1160"/>
      <c r="DA4" s="1160"/>
      <c r="DB4" s="1160"/>
      <c r="DC4" s="1160"/>
      <c r="DD4" s="1160"/>
      <c r="DE4" s="1160"/>
      <c r="DF4" s="1161"/>
      <c r="DG4" s="1159" t="s">
        <v>301</v>
      </c>
      <c r="DH4" s="1160"/>
      <c r="DI4" s="1160"/>
      <c r="DJ4" s="1160"/>
      <c r="DK4" s="1160"/>
      <c r="DL4" s="1160"/>
      <c r="DM4" s="1160"/>
      <c r="DN4" s="1160"/>
      <c r="DO4" s="1161"/>
      <c r="DP4" s="1159" t="s">
        <v>1543</v>
      </c>
      <c r="DQ4" s="1160"/>
      <c r="DR4" s="1160"/>
      <c r="DS4" s="1161"/>
      <c r="DT4" s="1159" t="s">
        <v>1544</v>
      </c>
      <c r="DU4" s="1160"/>
      <c r="DV4" s="1160"/>
      <c r="DW4" s="1161"/>
      <c r="DX4" s="423" t="s">
        <v>321</v>
      </c>
      <c r="DY4" s="1138"/>
      <c r="DZ4" s="1139"/>
      <c r="EA4" s="1139"/>
      <c r="EB4" s="1139"/>
      <c r="EC4" s="1140"/>
      <c r="ED4" s="1144"/>
      <c r="EE4" s="1145"/>
      <c r="EF4" s="1145"/>
      <c r="EG4" s="1145"/>
      <c r="EH4" s="1145"/>
      <c r="EI4" s="1145"/>
      <c r="EJ4" s="1145"/>
      <c r="EK4" s="1145"/>
      <c r="EL4" s="1145"/>
      <c r="EM4" s="1145"/>
      <c r="EN4" s="1146"/>
      <c r="EO4" s="1148"/>
      <c r="EP4" s="1144"/>
      <c r="EQ4" s="1145"/>
      <c r="ER4" s="1145"/>
      <c r="ES4" s="1145"/>
      <c r="ET4" s="1145"/>
      <c r="EU4" s="1145"/>
      <c r="EV4" s="1145"/>
      <c r="EW4" s="1145"/>
      <c r="EX4" s="1145"/>
      <c r="EY4" s="1146"/>
      <c r="EZ4" s="1052"/>
      <c r="FA4" s="1053"/>
      <c r="FB4" s="1053"/>
      <c r="FC4" s="1053"/>
      <c r="FD4" s="1053"/>
      <c r="FE4" s="1053"/>
      <c r="FF4" s="1053"/>
      <c r="FG4" s="1053"/>
      <c r="FH4" s="1053"/>
      <c r="FI4" s="1053"/>
      <c r="FJ4" s="1053"/>
      <c r="FK4" s="1053"/>
      <c r="FL4" s="1053"/>
      <c r="FM4" s="1053"/>
      <c r="FN4" s="1053"/>
      <c r="FO4" s="1054"/>
      <c r="FP4" s="1058"/>
      <c r="FQ4" s="1059"/>
      <c r="FR4" s="1059"/>
      <c r="FS4" s="1059"/>
      <c r="FT4" s="1059"/>
      <c r="FU4" s="1059"/>
      <c r="FV4" s="1059"/>
      <c r="FW4" s="1060"/>
      <c r="FX4" s="1052"/>
      <c r="FY4" s="1053"/>
      <c r="FZ4" s="1053"/>
      <c r="GA4" s="1053"/>
      <c r="GB4" s="1053"/>
      <c r="GC4" s="1053"/>
      <c r="GD4" s="1053"/>
      <c r="GE4" s="1054"/>
      <c r="GF4" s="1153" t="s">
        <v>246</v>
      </c>
      <c r="GG4" s="1151"/>
      <c r="GH4" s="1151"/>
      <c r="GI4" s="1152"/>
      <c r="GJ4" s="1150" t="s">
        <v>251</v>
      </c>
      <c r="GK4" s="1151"/>
      <c r="GL4" s="1151"/>
      <c r="GM4" s="1151"/>
      <c r="GN4" s="1152"/>
      <c r="GO4" s="1150" t="s">
        <v>257</v>
      </c>
      <c r="GP4" s="1152"/>
      <c r="GQ4" s="1150" t="s">
        <v>260</v>
      </c>
      <c r="GR4" s="1151"/>
      <c r="GS4" s="1151"/>
      <c r="GT4" s="1152"/>
      <c r="GU4" s="1150" t="s">
        <v>265</v>
      </c>
      <c r="GV4" s="1151"/>
      <c r="GW4" s="1151"/>
      <c r="GX4" s="1151"/>
      <c r="GY4" s="1152"/>
      <c r="GZ4" s="1150" t="s">
        <v>271</v>
      </c>
      <c r="HA4" s="1151"/>
      <c r="HB4" s="1151"/>
      <c r="HC4" s="1151"/>
      <c r="HD4" s="1151"/>
      <c r="HE4" s="1151"/>
      <c r="HF4" s="1152"/>
      <c r="HG4" s="1150" t="s">
        <v>279</v>
      </c>
      <c r="HH4" s="1151"/>
      <c r="HI4" s="1151"/>
      <c r="HJ4" s="1151"/>
      <c r="HK4" s="1151"/>
      <c r="HL4" s="1152"/>
      <c r="HM4" s="1117" t="s">
        <v>286</v>
      </c>
      <c r="HN4" s="1068"/>
      <c r="HO4" s="1068"/>
      <c r="HP4" s="1068"/>
      <c r="HQ4" s="1068"/>
      <c r="HR4" s="1068"/>
      <c r="HS4" s="1068"/>
      <c r="HT4" s="1068"/>
      <c r="HU4" s="1068"/>
      <c r="HV4" s="1068"/>
      <c r="HW4" s="1068"/>
      <c r="HX4" s="1068"/>
      <c r="HY4" s="1068"/>
      <c r="HZ4" s="1118"/>
      <c r="IA4" s="1117" t="s">
        <v>301</v>
      </c>
      <c r="IB4" s="1068"/>
      <c r="IC4" s="1068"/>
      <c r="ID4" s="1068"/>
      <c r="IE4" s="1068"/>
      <c r="IF4" s="1068"/>
      <c r="IG4" s="1068"/>
      <c r="IH4" s="1068"/>
      <c r="II4" s="1118"/>
      <c r="IJ4" s="1117" t="s">
        <v>313</v>
      </c>
      <c r="IK4" s="1068"/>
      <c r="IL4" s="1068"/>
      <c r="IM4" s="1118"/>
      <c r="IN4" s="1117" t="s">
        <v>318</v>
      </c>
      <c r="IO4" s="1068"/>
      <c r="IP4" s="1068"/>
      <c r="IQ4" s="1118"/>
      <c r="IR4" s="176" t="s">
        <v>321</v>
      </c>
      <c r="IS4" s="1052"/>
      <c r="IT4" s="1053"/>
      <c r="IU4" s="1053"/>
      <c r="IV4" s="1053"/>
      <c r="IW4" s="1053"/>
      <c r="IX4" s="1053"/>
      <c r="IY4" s="1054"/>
      <c r="IZ4" s="1191"/>
      <c r="JA4" s="1086"/>
      <c r="JB4" s="1087"/>
      <c r="JC4" s="1085"/>
      <c r="JD4" s="1086"/>
      <c r="JE4" s="1087"/>
      <c r="JF4" s="1085"/>
      <c r="JG4" s="1086"/>
      <c r="JH4" s="1087"/>
      <c r="JI4" s="1085"/>
      <c r="JJ4" s="1086"/>
      <c r="JK4" s="1086"/>
      <c r="JL4" s="1087"/>
      <c r="JM4" s="1085"/>
      <c r="JN4" s="1086"/>
      <c r="JO4" s="1087"/>
      <c r="JP4" s="1085"/>
      <c r="JQ4" s="1086"/>
      <c r="JR4" s="1087"/>
      <c r="JS4" s="1085"/>
      <c r="JT4" s="1086"/>
      <c r="JU4" s="1087"/>
      <c r="JV4" s="1085"/>
      <c r="JW4" s="1086"/>
      <c r="JX4" s="1087"/>
      <c r="JY4" s="1085"/>
      <c r="JZ4" s="1086"/>
      <c r="KA4" s="1087"/>
      <c r="KB4" s="1085"/>
      <c r="KC4" s="1086"/>
      <c r="KD4" s="1086"/>
      <c r="KE4" s="1087"/>
      <c r="KF4" s="1085"/>
      <c r="KG4" s="1086"/>
      <c r="KH4" s="1086"/>
      <c r="KI4" s="1183"/>
      <c r="KJ4" s="1187"/>
      <c r="KK4" s="1188"/>
      <c r="KL4" s="1189"/>
      <c r="KM4" s="1074"/>
      <c r="KN4" s="1052"/>
      <c r="KO4" s="1053"/>
      <c r="KP4" s="1053"/>
      <c r="KQ4" s="1053"/>
      <c r="KR4" s="1053"/>
      <c r="KS4" s="1053"/>
      <c r="KT4" s="1053"/>
      <c r="KU4" s="1053"/>
      <c r="KV4" s="1053"/>
      <c r="KW4" s="1054"/>
      <c r="KX4" s="1058"/>
      <c r="KY4" s="1059"/>
      <c r="KZ4" s="1059"/>
      <c r="LA4" s="1059"/>
      <c r="LB4" s="1059"/>
      <c r="LC4" s="1059"/>
      <c r="LD4" s="1059"/>
      <c r="LE4" s="1059"/>
      <c r="LF4" s="1060"/>
      <c r="LG4" s="1078"/>
      <c r="LH4" s="1079"/>
      <c r="LI4" s="1236"/>
      <c r="LJ4" s="1081"/>
      <c r="LK4" s="1053"/>
      <c r="LL4" s="1053"/>
      <c r="LM4" s="1053"/>
      <c r="LN4" s="1053"/>
      <c r="LO4" s="1054"/>
      <c r="LP4" s="1070" t="s">
        <v>1553</v>
      </c>
      <c r="LQ4" s="1071"/>
      <c r="LR4" s="1071"/>
      <c r="LS4" s="1071"/>
      <c r="LT4" s="1071"/>
      <c r="LU4" s="1071"/>
      <c r="LV4" s="1071"/>
      <c r="LW4" s="1072"/>
      <c r="LX4" s="1067" t="s">
        <v>1553</v>
      </c>
      <c r="LY4" s="1068"/>
      <c r="LZ4" s="1068"/>
      <c r="MA4" s="1068"/>
      <c r="MB4" s="1068"/>
      <c r="MC4" s="1068"/>
      <c r="MD4" s="1069"/>
      <c r="ME4" s="1067" t="s">
        <v>1553</v>
      </c>
      <c r="MF4" s="1068"/>
      <c r="MG4" s="1068"/>
      <c r="MH4" s="1068"/>
      <c r="MI4" s="1068"/>
      <c r="MJ4" s="1068"/>
      <c r="MK4" s="1069"/>
      <c r="ML4" s="1067" t="s">
        <v>1553</v>
      </c>
      <c r="MM4" s="1068"/>
      <c r="MN4" s="1068"/>
      <c r="MO4" s="1068"/>
      <c r="MP4" s="1068"/>
      <c r="MQ4" s="1068"/>
      <c r="MR4" s="1069"/>
      <c r="MS4" s="1052"/>
      <c r="MT4" s="1053"/>
      <c r="MU4" s="1053"/>
      <c r="MV4" s="1053"/>
      <c r="MW4" s="1053"/>
      <c r="MX4" s="1053"/>
      <c r="MY4" s="1053"/>
      <c r="MZ4" s="1053"/>
      <c r="NA4" s="1054"/>
      <c r="NB4" s="1067" t="s">
        <v>1553</v>
      </c>
      <c r="NC4" s="1068"/>
      <c r="ND4" s="1068"/>
      <c r="NE4" s="1068"/>
      <c r="NF4" s="1068"/>
      <c r="NG4" s="1068"/>
      <c r="NH4" s="1068"/>
      <c r="NI4" s="1068"/>
      <c r="NJ4" s="1068"/>
      <c r="NK4" s="1068"/>
      <c r="NL4" s="1068"/>
      <c r="NM4" s="1068"/>
      <c r="NN4" s="1068"/>
      <c r="NO4" s="1068"/>
      <c r="NP4" s="1068"/>
      <c r="NQ4" s="1069"/>
      <c r="NR4" s="1052"/>
      <c r="NS4" s="1053"/>
      <c r="NT4" s="1053"/>
      <c r="NU4" s="1053"/>
      <c r="NV4" s="1053"/>
      <c r="NW4" s="1053"/>
      <c r="NX4" s="1053"/>
      <c r="NY4" s="1053"/>
      <c r="NZ4" s="1054"/>
      <c r="OA4" s="1067" t="s">
        <v>1553</v>
      </c>
      <c r="OB4" s="1068"/>
      <c r="OC4" s="1068"/>
      <c r="OD4" s="1068"/>
      <c r="OE4" s="1068"/>
      <c r="OF4" s="1068"/>
      <c r="OG4" s="1068"/>
      <c r="OH4" s="1068"/>
      <c r="OI4" s="1068"/>
      <c r="OJ4" s="1068"/>
      <c r="OK4" s="1068"/>
      <c r="OL4" s="1068"/>
      <c r="OM4" s="1068"/>
      <c r="ON4" s="1068"/>
      <c r="OO4" s="1068"/>
      <c r="OP4" s="1068"/>
      <c r="OQ4" s="1068"/>
      <c r="OR4" s="1068"/>
      <c r="OS4" s="1068"/>
      <c r="OT4" s="1068"/>
      <c r="OU4" s="1069"/>
      <c r="OV4" s="1052"/>
      <c r="OW4" s="1053"/>
      <c r="OX4" s="1053"/>
      <c r="OY4" s="1053"/>
      <c r="OZ4" s="1053"/>
      <c r="PA4" s="1053"/>
      <c r="PB4" s="1053"/>
      <c r="PC4" s="1053"/>
      <c r="PD4" s="1054"/>
      <c r="PE4" s="1058"/>
      <c r="PF4" s="1059"/>
      <c r="PG4" s="1059"/>
      <c r="PH4" s="1059"/>
      <c r="PI4" s="1059"/>
      <c r="PJ4" s="1059"/>
      <c r="PK4" s="1060"/>
      <c r="PL4" s="1061"/>
      <c r="PM4" s="1062"/>
      <c r="PN4" s="1062"/>
      <c r="PO4" s="1062"/>
      <c r="PP4" s="1063"/>
      <c r="PQ4" s="1164"/>
    </row>
    <row r="5" spans="1:433" ht="219.4" customHeight="1" thickBot="1" x14ac:dyDescent="0.4">
      <c r="A5" s="49"/>
      <c r="B5" s="50"/>
      <c r="C5" s="50"/>
      <c r="D5" s="50"/>
      <c r="E5" s="50"/>
      <c r="F5" s="50"/>
      <c r="G5" s="50"/>
      <c r="H5" s="50"/>
      <c r="I5" s="50"/>
      <c r="J5" s="50"/>
      <c r="K5" s="50"/>
      <c r="L5" s="50"/>
      <c r="M5" s="50"/>
      <c r="N5" s="50"/>
      <c r="O5" s="50"/>
      <c r="P5" s="50"/>
      <c r="Q5" s="50"/>
      <c r="R5" s="50"/>
      <c r="S5" s="48"/>
      <c r="T5" s="50"/>
      <c r="U5" s="50"/>
      <c r="V5" s="50"/>
      <c r="W5" s="50"/>
      <c r="X5" s="50"/>
      <c r="Y5" s="50"/>
      <c r="Z5" s="50"/>
      <c r="AA5" s="50"/>
      <c r="AB5" s="50"/>
      <c r="AC5" s="1234"/>
      <c r="AD5" s="171" t="s">
        <v>112</v>
      </c>
      <c r="AE5" s="172" t="s">
        <v>1626</v>
      </c>
      <c r="AF5" s="173" t="s">
        <v>1627</v>
      </c>
      <c r="AG5" s="39" t="s">
        <v>136</v>
      </c>
      <c r="AH5" s="139" t="s">
        <v>557</v>
      </c>
      <c r="AI5" s="139" t="s">
        <v>140</v>
      </c>
      <c r="AJ5" s="139" t="s">
        <v>142</v>
      </c>
      <c r="AK5" s="139" t="s">
        <v>144</v>
      </c>
      <c r="AL5" s="139" t="s">
        <v>146</v>
      </c>
      <c r="AM5" s="139" t="s">
        <v>1554</v>
      </c>
      <c r="AN5" s="139" t="s">
        <v>150</v>
      </c>
      <c r="AO5" s="139" t="s">
        <v>568</v>
      </c>
      <c r="AP5" s="139" t="s">
        <v>1555</v>
      </c>
      <c r="AQ5" s="139" t="s">
        <v>1556</v>
      </c>
      <c r="AR5" s="139" t="s">
        <v>158</v>
      </c>
      <c r="AS5" s="139" t="s">
        <v>160</v>
      </c>
      <c r="AT5" s="139" t="s">
        <v>1557</v>
      </c>
      <c r="AU5" s="139" t="s">
        <v>1558</v>
      </c>
      <c r="AV5" s="144" t="s">
        <v>468</v>
      </c>
      <c r="AW5" s="141" t="s">
        <v>196</v>
      </c>
      <c r="AX5" s="142" t="s">
        <v>198</v>
      </c>
      <c r="AY5" s="142" t="s">
        <v>200</v>
      </c>
      <c r="AZ5" s="142" t="s">
        <v>201</v>
      </c>
      <c r="BA5" s="142" t="s">
        <v>203</v>
      </c>
      <c r="BB5" s="142" t="s">
        <v>207</v>
      </c>
      <c r="BC5" s="142" t="s">
        <v>210</v>
      </c>
      <c r="BD5" s="145" t="s">
        <v>468</v>
      </c>
      <c r="BE5" s="138" t="s">
        <v>1559</v>
      </c>
      <c r="BF5" s="139" t="s">
        <v>232</v>
      </c>
      <c r="BG5" s="139" t="s">
        <v>233</v>
      </c>
      <c r="BH5" s="139" t="s">
        <v>234</v>
      </c>
      <c r="BI5" s="139" t="s">
        <v>1560</v>
      </c>
      <c r="BJ5" s="139" t="s">
        <v>1561</v>
      </c>
      <c r="BK5" s="139" t="s">
        <v>1562</v>
      </c>
      <c r="BL5" s="144" t="s">
        <v>1563</v>
      </c>
      <c r="BM5" s="141" t="s">
        <v>247</v>
      </c>
      <c r="BN5" s="142" t="s">
        <v>248</v>
      </c>
      <c r="BO5" s="142" t="s">
        <v>249</v>
      </c>
      <c r="BP5" s="145" t="s">
        <v>250</v>
      </c>
      <c r="BQ5" s="141" t="s">
        <v>252</v>
      </c>
      <c r="BR5" s="142" t="s">
        <v>253</v>
      </c>
      <c r="BS5" s="142" t="s">
        <v>254</v>
      </c>
      <c r="BT5" s="145" t="s">
        <v>256</v>
      </c>
      <c r="BU5" s="141" t="s">
        <v>258</v>
      </c>
      <c r="BV5" s="145" t="s">
        <v>259</v>
      </c>
      <c r="BW5" s="141" t="s">
        <v>261</v>
      </c>
      <c r="BX5" s="142" t="s">
        <v>262</v>
      </c>
      <c r="BY5" s="142" t="s">
        <v>263</v>
      </c>
      <c r="BZ5" s="145" t="s">
        <v>264</v>
      </c>
      <c r="CA5" s="141" t="s">
        <v>266</v>
      </c>
      <c r="CB5" s="142" t="s">
        <v>267</v>
      </c>
      <c r="CC5" s="142" t="s">
        <v>268</v>
      </c>
      <c r="CD5" s="142" t="s">
        <v>269</v>
      </c>
      <c r="CE5" s="145" t="s">
        <v>270</v>
      </c>
      <c r="CF5" s="141" t="s">
        <v>272</v>
      </c>
      <c r="CG5" s="142" t="s">
        <v>1564</v>
      </c>
      <c r="CH5" s="142" t="s">
        <v>274</v>
      </c>
      <c r="CI5" s="142" t="s">
        <v>275</v>
      </c>
      <c r="CJ5" s="142" t="s">
        <v>276</v>
      </c>
      <c r="CK5" s="142" t="s">
        <v>277</v>
      </c>
      <c r="CL5" s="145" t="s">
        <v>278</v>
      </c>
      <c r="CM5" s="141" t="s">
        <v>280</v>
      </c>
      <c r="CN5" s="142" t="s">
        <v>281</v>
      </c>
      <c r="CO5" s="142" t="s">
        <v>282</v>
      </c>
      <c r="CP5" s="142" t="s">
        <v>283</v>
      </c>
      <c r="CQ5" s="142" t="s">
        <v>284</v>
      </c>
      <c r="CR5" s="143" t="s">
        <v>285</v>
      </c>
      <c r="CS5" s="141" t="s">
        <v>287</v>
      </c>
      <c r="CT5" s="142" t="s">
        <v>288</v>
      </c>
      <c r="CU5" s="142" t="s">
        <v>289</v>
      </c>
      <c r="CV5" s="142" t="s">
        <v>290</v>
      </c>
      <c r="CW5" s="142" t="s">
        <v>291</v>
      </c>
      <c r="CX5" s="142" t="s">
        <v>292</v>
      </c>
      <c r="CY5" s="142" t="s">
        <v>293</v>
      </c>
      <c r="CZ5" s="142" t="s">
        <v>294</v>
      </c>
      <c r="DA5" s="142" t="s">
        <v>1565</v>
      </c>
      <c r="DB5" s="142" t="s">
        <v>296</v>
      </c>
      <c r="DC5" s="142" t="s">
        <v>297</v>
      </c>
      <c r="DD5" s="142" t="s">
        <v>1566</v>
      </c>
      <c r="DE5" s="142" t="s">
        <v>299</v>
      </c>
      <c r="DF5" s="145" t="s">
        <v>300</v>
      </c>
      <c r="DG5" s="146" t="s">
        <v>302</v>
      </c>
      <c r="DH5" s="142" t="s">
        <v>303</v>
      </c>
      <c r="DI5" s="142" t="s">
        <v>304</v>
      </c>
      <c r="DJ5" s="142" t="s">
        <v>1567</v>
      </c>
      <c r="DK5" s="142" t="s">
        <v>308</v>
      </c>
      <c r="DL5" s="142" t="s">
        <v>309</v>
      </c>
      <c r="DM5" s="142" t="s">
        <v>310</v>
      </c>
      <c r="DN5" s="142" t="s">
        <v>311</v>
      </c>
      <c r="DO5" s="145" t="s">
        <v>312</v>
      </c>
      <c r="DP5" s="146" t="s">
        <v>314</v>
      </c>
      <c r="DQ5" s="142" t="s">
        <v>315</v>
      </c>
      <c r="DR5" s="142" t="s">
        <v>316</v>
      </c>
      <c r="DS5" s="145" t="s">
        <v>317</v>
      </c>
      <c r="DT5" s="147" t="s">
        <v>319</v>
      </c>
      <c r="DU5" s="141" t="s">
        <v>315</v>
      </c>
      <c r="DV5" s="142" t="s">
        <v>316</v>
      </c>
      <c r="DW5" s="142" t="s">
        <v>317</v>
      </c>
      <c r="DX5" s="169" t="s">
        <v>1568</v>
      </c>
      <c r="DY5" s="138" t="s">
        <v>353</v>
      </c>
      <c r="DZ5" s="139" t="s">
        <v>354</v>
      </c>
      <c r="EA5" s="139" t="s">
        <v>1569</v>
      </c>
      <c r="EB5" s="139" t="s">
        <v>356</v>
      </c>
      <c r="EC5" s="140" t="s">
        <v>357</v>
      </c>
      <c r="ED5" s="141" t="s">
        <v>1570</v>
      </c>
      <c r="EE5" s="142" t="s">
        <v>450</v>
      </c>
      <c r="EF5" s="142" t="s">
        <v>452</v>
      </c>
      <c r="EG5" s="142" t="s">
        <v>1571</v>
      </c>
      <c r="EH5" s="142" t="s">
        <v>458</v>
      </c>
      <c r="EI5" s="142" t="s">
        <v>459</v>
      </c>
      <c r="EJ5" s="142" t="s">
        <v>460</v>
      </c>
      <c r="EK5" s="142" t="s">
        <v>461</v>
      </c>
      <c r="EL5" s="142" t="s">
        <v>462</v>
      </c>
      <c r="EM5" s="142" t="s">
        <v>1572</v>
      </c>
      <c r="EN5" s="143" t="s">
        <v>468</v>
      </c>
      <c r="EO5" s="1149"/>
      <c r="EP5" s="146" t="s">
        <v>1573</v>
      </c>
      <c r="EQ5" s="142" t="s">
        <v>484</v>
      </c>
      <c r="ER5" s="142" t="s">
        <v>1574</v>
      </c>
      <c r="ES5" s="142" t="s">
        <v>1575</v>
      </c>
      <c r="ET5" s="142" t="s">
        <v>492</v>
      </c>
      <c r="EU5" s="142" t="s">
        <v>495</v>
      </c>
      <c r="EV5" s="142" t="s">
        <v>496</v>
      </c>
      <c r="EW5" s="142" t="s">
        <v>1576</v>
      </c>
      <c r="EX5" s="142" t="s">
        <v>498</v>
      </c>
      <c r="EY5" s="143" t="s">
        <v>468</v>
      </c>
      <c r="EZ5" s="174" t="s">
        <v>136</v>
      </c>
      <c r="FA5" s="421" t="s">
        <v>138</v>
      </c>
      <c r="FB5" s="421" t="s">
        <v>140</v>
      </c>
      <c r="FC5" s="421" t="s">
        <v>142</v>
      </c>
      <c r="FD5" s="421" t="s">
        <v>144</v>
      </c>
      <c r="FE5" s="421" t="s">
        <v>146</v>
      </c>
      <c r="FF5" s="421" t="s">
        <v>148</v>
      </c>
      <c r="FG5" s="421" t="s">
        <v>150</v>
      </c>
      <c r="FH5" s="421" t="s">
        <v>152</v>
      </c>
      <c r="FI5" s="421" t="s">
        <v>154</v>
      </c>
      <c r="FJ5" s="421" t="s">
        <v>156</v>
      </c>
      <c r="FK5" s="421" t="s">
        <v>158</v>
      </c>
      <c r="FL5" s="421" t="s">
        <v>160</v>
      </c>
      <c r="FM5" s="421" t="s">
        <v>162</v>
      </c>
      <c r="FN5" s="421" t="s">
        <v>164</v>
      </c>
      <c r="FO5" s="175" t="s">
        <v>1628</v>
      </c>
      <c r="FP5" s="171" t="s">
        <v>1629</v>
      </c>
      <c r="FQ5" s="172" t="s">
        <v>1630</v>
      </c>
      <c r="FR5" s="172" t="s">
        <v>200</v>
      </c>
      <c r="FS5" s="172" t="s">
        <v>201</v>
      </c>
      <c r="FT5" s="172" t="s">
        <v>203</v>
      </c>
      <c r="FU5" s="172" t="s">
        <v>207</v>
      </c>
      <c r="FV5" s="172" t="s">
        <v>210</v>
      </c>
      <c r="FW5" s="173" t="s">
        <v>468</v>
      </c>
      <c r="FX5" s="174" t="s">
        <v>1559</v>
      </c>
      <c r="FY5" s="421" t="s">
        <v>1631</v>
      </c>
      <c r="FZ5" s="421" t="s">
        <v>233</v>
      </c>
      <c r="GA5" s="421" t="s">
        <v>234</v>
      </c>
      <c r="GB5" s="421" t="s">
        <v>1560</v>
      </c>
      <c r="GC5" s="421" t="s">
        <v>1582</v>
      </c>
      <c r="GD5" s="421" t="s">
        <v>1632</v>
      </c>
      <c r="GE5" s="175" t="s">
        <v>1584</v>
      </c>
      <c r="GF5" s="171" t="s">
        <v>247</v>
      </c>
      <c r="GG5" s="172" t="s">
        <v>248</v>
      </c>
      <c r="GH5" s="172" t="s">
        <v>249</v>
      </c>
      <c r="GI5" s="172" t="s">
        <v>250</v>
      </c>
      <c r="GJ5" s="172" t="s">
        <v>252</v>
      </c>
      <c r="GK5" s="172" t="s">
        <v>253</v>
      </c>
      <c r="GL5" s="172" t="s">
        <v>254</v>
      </c>
      <c r="GM5" s="172" t="s">
        <v>255</v>
      </c>
      <c r="GN5" s="172" t="s">
        <v>256</v>
      </c>
      <c r="GO5" s="172" t="s">
        <v>258</v>
      </c>
      <c r="GP5" s="172" t="s">
        <v>259</v>
      </c>
      <c r="GQ5" s="172" t="s">
        <v>261</v>
      </c>
      <c r="GR5" s="172" t="s">
        <v>262</v>
      </c>
      <c r="GS5" s="172" t="s">
        <v>263</v>
      </c>
      <c r="GT5" s="172" t="s">
        <v>264</v>
      </c>
      <c r="GU5" s="172" t="s">
        <v>266</v>
      </c>
      <c r="GV5" s="172" t="s">
        <v>267</v>
      </c>
      <c r="GW5" s="172" t="s">
        <v>268</v>
      </c>
      <c r="GX5" s="172" t="s">
        <v>269</v>
      </c>
      <c r="GY5" s="172" t="s">
        <v>270</v>
      </c>
      <c r="GZ5" s="172" t="s">
        <v>272</v>
      </c>
      <c r="HA5" s="172" t="s">
        <v>273</v>
      </c>
      <c r="HB5" s="172" t="s">
        <v>274</v>
      </c>
      <c r="HC5" s="172" t="s">
        <v>275</v>
      </c>
      <c r="HD5" s="172" t="s">
        <v>276</v>
      </c>
      <c r="HE5" s="172" t="s">
        <v>277</v>
      </c>
      <c r="HF5" s="172" t="s">
        <v>278</v>
      </c>
      <c r="HG5" s="172" t="s">
        <v>280</v>
      </c>
      <c r="HH5" s="172" t="s">
        <v>281</v>
      </c>
      <c r="HI5" s="172" t="s">
        <v>282</v>
      </c>
      <c r="HJ5" s="172" t="s">
        <v>283</v>
      </c>
      <c r="HK5" s="172" t="s">
        <v>284</v>
      </c>
      <c r="HL5" s="172" t="s">
        <v>285</v>
      </c>
      <c r="HM5" s="172" t="s">
        <v>287</v>
      </c>
      <c r="HN5" s="172" t="s">
        <v>288</v>
      </c>
      <c r="HO5" s="172" t="s">
        <v>289</v>
      </c>
      <c r="HP5" s="172" t="s">
        <v>290</v>
      </c>
      <c r="HQ5" s="172" t="s">
        <v>291</v>
      </c>
      <c r="HR5" s="172" t="s">
        <v>292</v>
      </c>
      <c r="HS5" s="172" t="s">
        <v>293</v>
      </c>
      <c r="HT5" s="172" t="s">
        <v>294</v>
      </c>
      <c r="HU5" s="172" t="s">
        <v>295</v>
      </c>
      <c r="HV5" s="172" t="s">
        <v>296</v>
      </c>
      <c r="HW5" s="172" t="s">
        <v>297</v>
      </c>
      <c r="HX5" s="172" t="s">
        <v>298</v>
      </c>
      <c r="HY5" s="172" t="s">
        <v>299</v>
      </c>
      <c r="HZ5" s="172" t="s">
        <v>300</v>
      </c>
      <c r="IA5" s="172" t="s">
        <v>302</v>
      </c>
      <c r="IB5" s="172" t="s">
        <v>303</v>
      </c>
      <c r="IC5" s="172" t="s">
        <v>304</v>
      </c>
      <c r="ID5" s="172" t="s">
        <v>305</v>
      </c>
      <c r="IE5" s="172" t="s">
        <v>308</v>
      </c>
      <c r="IF5" s="172" t="s">
        <v>309</v>
      </c>
      <c r="IG5" s="172" t="s">
        <v>310</v>
      </c>
      <c r="IH5" s="172" t="s">
        <v>311</v>
      </c>
      <c r="II5" s="172" t="s">
        <v>312</v>
      </c>
      <c r="IJ5" s="172" t="s">
        <v>314</v>
      </c>
      <c r="IK5" s="172" t="s">
        <v>315</v>
      </c>
      <c r="IL5" s="172" t="s">
        <v>316</v>
      </c>
      <c r="IM5" s="172" t="s">
        <v>317</v>
      </c>
      <c r="IN5" s="172" t="s">
        <v>319</v>
      </c>
      <c r="IO5" s="172" t="s">
        <v>320</v>
      </c>
      <c r="IP5" s="172" t="s">
        <v>316</v>
      </c>
      <c r="IQ5" s="172" t="s">
        <v>317</v>
      </c>
      <c r="IR5" s="173" t="s">
        <v>1633</v>
      </c>
      <c r="IS5" s="174" t="s">
        <v>353</v>
      </c>
      <c r="IT5" s="421" t="s">
        <v>354</v>
      </c>
      <c r="IU5" s="421" t="s">
        <v>355</v>
      </c>
      <c r="IV5" s="421" t="s">
        <v>356</v>
      </c>
      <c r="IW5" s="421" t="s">
        <v>357</v>
      </c>
      <c r="IX5" s="421" t="s">
        <v>358</v>
      </c>
      <c r="IY5" s="175" t="s">
        <v>362</v>
      </c>
      <c r="IZ5" s="171" t="s">
        <v>377</v>
      </c>
      <c r="JA5" s="172" t="s">
        <v>381</v>
      </c>
      <c r="JB5" s="172" t="s">
        <v>382</v>
      </c>
      <c r="JC5" s="172" t="s">
        <v>385</v>
      </c>
      <c r="JD5" s="172" t="s">
        <v>381</v>
      </c>
      <c r="JE5" s="172" t="s">
        <v>382</v>
      </c>
      <c r="JF5" s="172" t="s">
        <v>388</v>
      </c>
      <c r="JG5" s="172" t="s">
        <v>381</v>
      </c>
      <c r="JH5" s="172" t="s">
        <v>382</v>
      </c>
      <c r="JI5" s="172" t="s">
        <v>390</v>
      </c>
      <c r="JJ5" s="172" t="s">
        <v>392</v>
      </c>
      <c r="JK5" s="172" t="s">
        <v>381</v>
      </c>
      <c r="JL5" s="172" t="s">
        <v>382</v>
      </c>
      <c r="JM5" s="172" t="s">
        <v>426</v>
      </c>
      <c r="JN5" s="172" t="s">
        <v>427</v>
      </c>
      <c r="JO5" s="172" t="s">
        <v>428</v>
      </c>
      <c r="JP5" s="172" t="s">
        <v>430</v>
      </c>
      <c r="JQ5" s="172" t="s">
        <v>381</v>
      </c>
      <c r="JR5" s="172" t="s">
        <v>382</v>
      </c>
      <c r="JS5" s="172" t="s">
        <v>433</v>
      </c>
      <c r="JT5" s="172" t="s">
        <v>381</v>
      </c>
      <c r="JU5" s="172" t="s">
        <v>382</v>
      </c>
      <c r="JV5" s="172" t="s">
        <v>435</v>
      </c>
      <c r="JW5" s="172" t="s">
        <v>381</v>
      </c>
      <c r="JX5" s="172" t="s">
        <v>382</v>
      </c>
      <c r="JY5" s="172" t="s">
        <v>439</v>
      </c>
      <c r="JZ5" s="172" t="s">
        <v>381</v>
      </c>
      <c r="KA5" s="172" t="s">
        <v>382</v>
      </c>
      <c r="KB5" s="172" t="s">
        <v>441</v>
      </c>
      <c r="KC5" s="172" t="s">
        <v>445</v>
      </c>
      <c r="KD5" s="172" t="s">
        <v>381</v>
      </c>
      <c r="KE5" s="172" t="s">
        <v>382</v>
      </c>
      <c r="KF5" s="172" t="s">
        <v>457</v>
      </c>
      <c r="KG5" s="172" t="s">
        <v>465</v>
      </c>
      <c r="KH5" s="172" t="s">
        <v>381</v>
      </c>
      <c r="KI5" s="173" t="s">
        <v>382</v>
      </c>
      <c r="KJ5" s="178" t="s">
        <v>480</v>
      </c>
      <c r="KK5" s="179" t="s">
        <v>481</v>
      </c>
      <c r="KL5" s="180" t="s">
        <v>482</v>
      </c>
      <c r="KM5" s="1075"/>
      <c r="KN5" s="174" t="s">
        <v>483</v>
      </c>
      <c r="KO5" s="421" t="s">
        <v>484</v>
      </c>
      <c r="KP5" s="421" t="s">
        <v>486</v>
      </c>
      <c r="KQ5" s="421" t="s">
        <v>489</v>
      </c>
      <c r="KR5" s="421" t="s">
        <v>492</v>
      </c>
      <c r="KS5" s="421" t="s">
        <v>495</v>
      </c>
      <c r="KT5" s="421" t="s">
        <v>496</v>
      </c>
      <c r="KU5" s="421" t="s">
        <v>497</v>
      </c>
      <c r="KV5" s="421" t="s">
        <v>498</v>
      </c>
      <c r="KW5" s="175" t="s">
        <v>1602</v>
      </c>
      <c r="KX5" s="171" t="s">
        <v>508</v>
      </c>
      <c r="KY5" s="172" t="s">
        <v>509</v>
      </c>
      <c r="KZ5" s="172" t="s">
        <v>510</v>
      </c>
      <c r="LA5" s="172" t="s">
        <v>511</v>
      </c>
      <c r="LB5" s="172" t="s">
        <v>512</v>
      </c>
      <c r="LC5" s="172" t="s">
        <v>1634</v>
      </c>
      <c r="LD5" s="172" t="s">
        <v>1635</v>
      </c>
      <c r="LE5" s="172" t="s">
        <v>1636</v>
      </c>
      <c r="LF5" s="173" t="s">
        <v>1637</v>
      </c>
      <c r="LG5" s="184" t="s">
        <v>1638</v>
      </c>
      <c r="LH5" s="103" t="s">
        <v>1608</v>
      </c>
      <c r="LI5" s="104" t="s">
        <v>517</v>
      </c>
      <c r="LJ5" s="421" t="s">
        <v>529</v>
      </c>
      <c r="LK5" s="421" t="s">
        <v>530</v>
      </c>
      <c r="LL5" s="421" t="s">
        <v>531</v>
      </c>
      <c r="LM5" s="421" t="s">
        <v>532</v>
      </c>
      <c r="LN5" s="421" t="s">
        <v>533</v>
      </c>
      <c r="LO5" s="175" t="s">
        <v>534</v>
      </c>
      <c r="LP5" s="188" t="s">
        <v>1618</v>
      </c>
      <c r="LQ5" s="177" t="s">
        <v>1611</v>
      </c>
      <c r="LR5" s="107" t="s">
        <v>1612</v>
      </c>
      <c r="LS5" s="107" t="s">
        <v>1613</v>
      </c>
      <c r="LT5" s="111" t="s">
        <v>542</v>
      </c>
      <c r="LU5" s="107" t="s">
        <v>543</v>
      </c>
      <c r="LV5" s="107" t="s">
        <v>544</v>
      </c>
      <c r="LW5" s="187" t="s">
        <v>545</v>
      </c>
      <c r="LX5" s="177" t="s">
        <v>1614</v>
      </c>
      <c r="LY5" s="107" t="s">
        <v>1612</v>
      </c>
      <c r="LZ5" s="107" t="s">
        <v>1613</v>
      </c>
      <c r="MA5" s="111" t="s">
        <v>542</v>
      </c>
      <c r="MB5" s="107" t="s">
        <v>543</v>
      </c>
      <c r="MC5" s="107" t="s">
        <v>544</v>
      </c>
      <c r="MD5" s="187" t="s">
        <v>545</v>
      </c>
      <c r="ME5" s="177" t="s">
        <v>1615</v>
      </c>
      <c r="MF5" s="107" t="s">
        <v>1612</v>
      </c>
      <c r="MG5" s="107" t="s">
        <v>1613</v>
      </c>
      <c r="MH5" s="111" t="s">
        <v>542</v>
      </c>
      <c r="MI5" s="107" t="s">
        <v>543</v>
      </c>
      <c r="MJ5" s="107" t="s">
        <v>544</v>
      </c>
      <c r="MK5" s="187" t="s">
        <v>545</v>
      </c>
      <c r="ML5" s="177" t="s">
        <v>1616</v>
      </c>
      <c r="MM5" s="107" t="s">
        <v>1612</v>
      </c>
      <c r="MN5" s="107" t="s">
        <v>1613</v>
      </c>
      <c r="MO5" s="111" t="s">
        <v>542</v>
      </c>
      <c r="MP5" s="107" t="s">
        <v>543</v>
      </c>
      <c r="MQ5" s="107" t="s">
        <v>544</v>
      </c>
      <c r="MR5" s="187" t="s">
        <v>545</v>
      </c>
      <c r="MS5" s="174" t="s">
        <v>136</v>
      </c>
      <c r="MT5" s="421" t="s">
        <v>557</v>
      </c>
      <c r="MU5" s="421" t="s">
        <v>140</v>
      </c>
      <c r="MV5" s="421" t="s">
        <v>144</v>
      </c>
      <c r="MW5" s="421" t="s">
        <v>156</v>
      </c>
      <c r="MX5" s="421" t="s">
        <v>558</v>
      </c>
      <c r="MY5" s="421" t="s">
        <v>148</v>
      </c>
      <c r="MZ5" s="421" t="s">
        <v>152</v>
      </c>
      <c r="NA5" s="175" t="s">
        <v>589</v>
      </c>
      <c r="NB5" s="171" t="s">
        <v>1618</v>
      </c>
      <c r="NC5" s="32" t="s">
        <v>1611</v>
      </c>
      <c r="ND5" s="111" t="s">
        <v>542</v>
      </c>
      <c r="NE5" s="107" t="s">
        <v>543</v>
      </c>
      <c r="NF5" s="107" t="s">
        <v>544</v>
      </c>
      <c r="NG5" s="187" t="s">
        <v>1619</v>
      </c>
      <c r="NH5" s="32" t="s">
        <v>1614</v>
      </c>
      <c r="NI5" s="111" t="s">
        <v>542</v>
      </c>
      <c r="NJ5" s="107" t="s">
        <v>543</v>
      </c>
      <c r="NK5" s="107" t="s">
        <v>544</v>
      </c>
      <c r="NL5" s="187" t="s">
        <v>1619</v>
      </c>
      <c r="NM5" s="32" t="s">
        <v>1615</v>
      </c>
      <c r="NN5" s="111" t="s">
        <v>542</v>
      </c>
      <c r="NO5" s="107" t="s">
        <v>543</v>
      </c>
      <c r="NP5" s="107" t="s">
        <v>544</v>
      </c>
      <c r="NQ5" s="187" t="s">
        <v>1619</v>
      </c>
      <c r="NR5" s="174" t="s">
        <v>136</v>
      </c>
      <c r="NS5" s="421" t="s">
        <v>557</v>
      </c>
      <c r="NT5" s="421" t="s">
        <v>140</v>
      </c>
      <c r="NU5" s="421" t="s">
        <v>144</v>
      </c>
      <c r="NV5" s="421" t="s">
        <v>1556</v>
      </c>
      <c r="NW5" s="421" t="s">
        <v>558</v>
      </c>
      <c r="NX5" s="421" t="s">
        <v>567</v>
      </c>
      <c r="NY5" s="421" t="s">
        <v>568</v>
      </c>
      <c r="NZ5" s="189" t="s">
        <v>589</v>
      </c>
      <c r="OA5" s="171" t="s">
        <v>1610</v>
      </c>
      <c r="OB5" s="115" t="s">
        <v>1611</v>
      </c>
      <c r="OC5" s="109" t="s">
        <v>542</v>
      </c>
      <c r="OD5" s="108" t="s">
        <v>543</v>
      </c>
      <c r="OE5" s="108" t="s">
        <v>544</v>
      </c>
      <c r="OF5" s="110" t="s">
        <v>1619</v>
      </c>
      <c r="OG5" s="115" t="s">
        <v>1614</v>
      </c>
      <c r="OH5" s="109" t="s">
        <v>542</v>
      </c>
      <c r="OI5" s="108" t="s">
        <v>543</v>
      </c>
      <c r="OJ5" s="108" t="s">
        <v>544</v>
      </c>
      <c r="OK5" s="110" t="s">
        <v>1619</v>
      </c>
      <c r="OL5" s="115" t="s">
        <v>1615</v>
      </c>
      <c r="OM5" s="109" t="s">
        <v>542</v>
      </c>
      <c r="ON5" s="108" t="s">
        <v>543</v>
      </c>
      <c r="OO5" s="108" t="s">
        <v>544</v>
      </c>
      <c r="OP5" s="110" t="s">
        <v>1619</v>
      </c>
      <c r="OQ5" s="116" t="s">
        <v>1616</v>
      </c>
      <c r="OR5" s="109" t="s">
        <v>542</v>
      </c>
      <c r="OS5" s="108" t="s">
        <v>543</v>
      </c>
      <c r="OT5" s="108" t="s">
        <v>544</v>
      </c>
      <c r="OU5" s="110" t="s">
        <v>1619</v>
      </c>
      <c r="OV5" s="174" t="s">
        <v>1639</v>
      </c>
      <c r="OW5" s="421" t="s">
        <v>557</v>
      </c>
      <c r="OX5" s="421" t="s">
        <v>140</v>
      </c>
      <c r="OY5" s="421" t="s">
        <v>144</v>
      </c>
      <c r="OZ5" s="421" t="s">
        <v>156</v>
      </c>
      <c r="PA5" s="421" t="s">
        <v>558</v>
      </c>
      <c r="PB5" s="421" t="s">
        <v>567</v>
      </c>
      <c r="PC5" s="421" t="s">
        <v>568</v>
      </c>
      <c r="PD5" s="175" t="s">
        <v>589</v>
      </c>
      <c r="PE5" s="171" t="s">
        <v>583</v>
      </c>
      <c r="PF5" s="172" t="s">
        <v>584</v>
      </c>
      <c r="PG5" s="172" t="s">
        <v>585</v>
      </c>
      <c r="PH5" s="172" t="s">
        <v>586</v>
      </c>
      <c r="PI5" s="172" t="s">
        <v>587</v>
      </c>
      <c r="PJ5" s="172" t="s">
        <v>588</v>
      </c>
      <c r="PK5" s="173" t="s">
        <v>589</v>
      </c>
      <c r="PL5" s="190" t="s">
        <v>599</v>
      </c>
      <c r="PM5" s="191" t="s">
        <v>600</v>
      </c>
      <c r="PN5" s="191" t="s">
        <v>602</v>
      </c>
      <c r="PO5" s="191" t="s">
        <v>603</v>
      </c>
      <c r="PP5" s="192" t="s">
        <v>605</v>
      </c>
      <c r="PQ5" s="1165"/>
    </row>
    <row r="6" spans="1:433" ht="87" x14ac:dyDescent="0.35">
      <c r="A6" s="1">
        <v>45575.96329861111</v>
      </c>
      <c r="B6" s="2">
        <v>45683.679791666669</v>
      </c>
      <c r="C6" s="4">
        <v>71</v>
      </c>
      <c r="D6" s="4">
        <v>344</v>
      </c>
      <c r="E6" s="3" t="s">
        <v>1677</v>
      </c>
      <c r="F6" s="2">
        <v>45690.679880474534</v>
      </c>
      <c r="G6" s="3" t="s">
        <v>1809</v>
      </c>
      <c r="H6" s="4">
        <v>1</v>
      </c>
      <c r="I6" s="3" t="s">
        <v>1642</v>
      </c>
      <c r="J6" s="3" t="s">
        <v>1642</v>
      </c>
      <c r="K6" s="3" t="s">
        <v>1642</v>
      </c>
      <c r="L6" s="3" t="s">
        <v>1642</v>
      </c>
      <c r="M6" s="3" t="s">
        <v>1642</v>
      </c>
      <c r="N6" s="3" t="s">
        <v>1642</v>
      </c>
      <c r="O6" s="3" t="s">
        <v>110</v>
      </c>
      <c r="P6" s="3" t="s">
        <v>1643</v>
      </c>
      <c r="Q6" s="3" t="s">
        <v>1643</v>
      </c>
      <c r="R6" s="20" t="s">
        <v>110</v>
      </c>
      <c r="S6" s="126">
        <v>3</v>
      </c>
      <c r="T6" s="124"/>
      <c r="U6" s="3"/>
      <c r="V6" s="3" t="s">
        <v>20</v>
      </c>
      <c r="W6" s="3" t="s">
        <v>111</v>
      </c>
      <c r="X6" s="3" t="s">
        <v>37</v>
      </c>
      <c r="Y6" s="3" t="s">
        <v>64</v>
      </c>
      <c r="Z6" s="3" t="s">
        <v>16</v>
      </c>
      <c r="AA6" s="4">
        <v>135</v>
      </c>
      <c r="AB6" s="3" t="s">
        <v>25</v>
      </c>
      <c r="AC6" s="3" t="s">
        <v>110</v>
      </c>
      <c r="AD6" s="13" t="s">
        <v>110</v>
      </c>
      <c r="AE6" s="3" t="s">
        <v>1643</v>
      </c>
      <c r="AF6" s="5" t="s">
        <v>110</v>
      </c>
      <c r="AG6" s="8" t="s">
        <v>1643</v>
      </c>
      <c r="AH6" s="3" t="s">
        <v>1643</v>
      </c>
      <c r="AI6" s="3" t="s">
        <v>1643</v>
      </c>
      <c r="AJ6" s="3" t="s">
        <v>1643</v>
      </c>
      <c r="AK6" s="3" t="s">
        <v>1643</v>
      </c>
      <c r="AL6" s="3" t="s">
        <v>1643</v>
      </c>
      <c r="AM6" s="3" t="s">
        <v>1643</v>
      </c>
      <c r="AN6" s="3" t="s">
        <v>1643</v>
      </c>
      <c r="AO6" s="3" t="s">
        <v>1643</v>
      </c>
      <c r="AP6" s="3" t="s">
        <v>1643</v>
      </c>
      <c r="AQ6" s="3" t="s">
        <v>1643</v>
      </c>
      <c r="AR6" s="3" t="s">
        <v>1643</v>
      </c>
      <c r="AS6" s="3" t="s">
        <v>1643</v>
      </c>
      <c r="AT6" s="3" t="s">
        <v>1643</v>
      </c>
      <c r="AU6" s="3" t="s">
        <v>1643</v>
      </c>
      <c r="AV6" s="5" t="s">
        <v>1643</v>
      </c>
      <c r="AW6" s="13" t="s">
        <v>1643</v>
      </c>
      <c r="AX6" s="3" t="s">
        <v>1643</v>
      </c>
      <c r="AY6" s="3" t="s">
        <v>1643</v>
      </c>
      <c r="AZ6" s="3" t="s">
        <v>1643</v>
      </c>
      <c r="BA6" s="3" t="s">
        <v>1643</v>
      </c>
      <c r="BB6" s="3" t="s">
        <v>1643</v>
      </c>
      <c r="BC6" s="3" t="s">
        <v>1643</v>
      </c>
      <c r="BD6" s="5" t="s">
        <v>1643</v>
      </c>
      <c r="BE6" s="13" t="s">
        <v>1643</v>
      </c>
      <c r="BF6" s="3" t="s">
        <v>1643</v>
      </c>
      <c r="BG6" s="3" t="s">
        <v>1643</v>
      </c>
      <c r="BH6" s="3" t="s">
        <v>1643</v>
      </c>
      <c r="BI6" s="3" t="s">
        <v>1643</v>
      </c>
      <c r="BJ6" s="3" t="s">
        <v>1643</v>
      </c>
      <c r="BK6" s="3" t="s">
        <v>1643</v>
      </c>
      <c r="BL6" s="5" t="s">
        <v>1643</v>
      </c>
      <c r="BM6" s="13" t="s">
        <v>1643</v>
      </c>
      <c r="BN6" s="3" t="s">
        <v>1643</v>
      </c>
      <c r="BO6" s="3" t="s">
        <v>1643</v>
      </c>
      <c r="BP6" s="5" t="s">
        <v>1643</v>
      </c>
      <c r="BQ6" s="13" t="s">
        <v>1643</v>
      </c>
      <c r="BR6" s="3" t="s">
        <v>1643</v>
      </c>
      <c r="BS6" s="3" t="s">
        <v>1643</v>
      </c>
      <c r="BT6" s="5" t="s">
        <v>1643</v>
      </c>
      <c r="BU6" s="13" t="s">
        <v>1643</v>
      </c>
      <c r="BV6" s="5" t="s">
        <v>1643</v>
      </c>
      <c r="BW6" s="13" t="s">
        <v>1643</v>
      </c>
      <c r="BX6" s="3" t="s">
        <v>1643</v>
      </c>
      <c r="BY6" s="3" t="s">
        <v>1643</v>
      </c>
      <c r="BZ6" s="5" t="s">
        <v>1643</v>
      </c>
      <c r="CA6" s="13" t="s">
        <v>1643</v>
      </c>
      <c r="CB6" s="3" t="s">
        <v>1643</v>
      </c>
      <c r="CC6" s="3" t="s">
        <v>1643</v>
      </c>
      <c r="CD6" s="3" t="s">
        <v>1643</v>
      </c>
      <c r="CE6" s="5" t="s">
        <v>1643</v>
      </c>
      <c r="CF6" s="13" t="s">
        <v>1643</v>
      </c>
      <c r="CG6" s="3" t="s">
        <v>1643</v>
      </c>
      <c r="CH6" s="3" t="s">
        <v>1643</v>
      </c>
      <c r="CI6" s="3" t="s">
        <v>1643</v>
      </c>
      <c r="CJ6" s="3" t="s">
        <v>1643</v>
      </c>
      <c r="CK6" s="3" t="s">
        <v>1643</v>
      </c>
      <c r="CL6" s="5" t="s">
        <v>1643</v>
      </c>
      <c r="CM6" s="13" t="s">
        <v>1643</v>
      </c>
      <c r="CN6" s="3" t="s">
        <v>1643</v>
      </c>
      <c r="CO6" s="3" t="s">
        <v>1643</v>
      </c>
      <c r="CP6" s="3" t="s">
        <v>1643</v>
      </c>
      <c r="CQ6" s="3" t="s">
        <v>1643</v>
      </c>
      <c r="CR6" s="20" t="s">
        <v>1643</v>
      </c>
      <c r="CS6" s="13" t="s">
        <v>1643</v>
      </c>
      <c r="CT6" s="3" t="s">
        <v>1643</v>
      </c>
      <c r="CU6" s="3" t="s">
        <v>1643</v>
      </c>
      <c r="CV6" s="3" t="s">
        <v>1643</v>
      </c>
      <c r="CW6" s="3" t="s">
        <v>1643</v>
      </c>
      <c r="CX6" s="3" t="s">
        <v>1643</v>
      </c>
      <c r="CY6" s="3" t="s">
        <v>1643</v>
      </c>
      <c r="CZ6" s="3" t="s">
        <v>1643</v>
      </c>
      <c r="DA6" s="3" t="s">
        <v>1643</v>
      </c>
      <c r="DB6" s="3" t="s">
        <v>1643</v>
      </c>
      <c r="DC6" s="3" t="s">
        <v>1643</v>
      </c>
      <c r="DD6" s="3" t="s">
        <v>1643</v>
      </c>
      <c r="DE6" s="3" t="s">
        <v>1643</v>
      </c>
      <c r="DF6" s="5" t="s">
        <v>1643</v>
      </c>
      <c r="DG6" s="8" t="s">
        <v>1643</v>
      </c>
      <c r="DH6" s="3" t="s">
        <v>1643</v>
      </c>
      <c r="DI6" s="3" t="s">
        <v>1643</v>
      </c>
      <c r="DJ6" s="3" t="s">
        <v>1643</v>
      </c>
      <c r="DK6" s="3" t="s">
        <v>1643</v>
      </c>
      <c r="DL6" s="3" t="s">
        <v>1643</v>
      </c>
      <c r="DM6" s="3" t="s">
        <v>1643</v>
      </c>
      <c r="DN6" s="3" t="s">
        <v>1643</v>
      </c>
      <c r="DO6" s="5" t="s">
        <v>1643</v>
      </c>
      <c r="DP6" s="8" t="s">
        <v>1643</v>
      </c>
      <c r="DQ6" s="3" t="s">
        <v>1643</v>
      </c>
      <c r="DR6" s="3" t="s">
        <v>1643</v>
      </c>
      <c r="DS6" s="5" t="s">
        <v>1643</v>
      </c>
      <c r="DT6" s="8" t="s">
        <v>1643</v>
      </c>
      <c r="DU6" s="3" t="s">
        <v>1643</v>
      </c>
      <c r="DV6" s="3" t="s">
        <v>1643</v>
      </c>
      <c r="DW6" s="5" t="s">
        <v>1643</v>
      </c>
      <c r="DX6" s="16" t="s">
        <v>1643</v>
      </c>
      <c r="DY6" s="13" t="s">
        <v>1643</v>
      </c>
      <c r="DZ6" s="3" t="s">
        <v>1643</v>
      </c>
      <c r="EA6" s="3" t="s">
        <v>1643</v>
      </c>
      <c r="EB6" s="3" t="s">
        <v>1643</v>
      </c>
      <c r="EC6" s="20" t="s">
        <v>1643</v>
      </c>
      <c r="ED6" s="13" t="s">
        <v>1643</v>
      </c>
      <c r="EE6" s="3" t="s">
        <v>1643</v>
      </c>
      <c r="EF6" s="3" t="s">
        <v>1643</v>
      </c>
      <c r="EG6" s="3" t="s">
        <v>1643</v>
      </c>
      <c r="EH6" s="3" t="s">
        <v>1643</v>
      </c>
      <c r="EI6" s="3" t="s">
        <v>1643</v>
      </c>
      <c r="EJ6" s="3" t="s">
        <v>1643</v>
      </c>
      <c r="EK6" s="3" t="s">
        <v>1643</v>
      </c>
      <c r="EL6" s="3" t="s">
        <v>1643</v>
      </c>
      <c r="EM6" s="3" t="s">
        <v>1643</v>
      </c>
      <c r="EN6" s="20" t="s">
        <v>1643</v>
      </c>
      <c r="EO6" s="22" t="s">
        <v>1643</v>
      </c>
      <c r="EP6" s="8" t="s">
        <v>1643</v>
      </c>
      <c r="EQ6" s="3" t="s">
        <v>1643</v>
      </c>
      <c r="ER6" s="3" t="s">
        <v>1643</v>
      </c>
      <c r="ES6" s="3" t="s">
        <v>1643</v>
      </c>
      <c r="ET6" s="3" t="s">
        <v>1643</v>
      </c>
      <c r="EU6" s="3" t="s">
        <v>1643</v>
      </c>
      <c r="EV6" s="3" t="s">
        <v>1643</v>
      </c>
      <c r="EW6" s="3" t="s">
        <v>1643</v>
      </c>
      <c r="EX6" s="3" t="s">
        <v>1643</v>
      </c>
      <c r="EY6" s="20" t="s">
        <v>1643</v>
      </c>
      <c r="EZ6" s="13" t="s">
        <v>131</v>
      </c>
      <c r="FA6" s="3" t="s">
        <v>131</v>
      </c>
      <c r="FB6" s="3" t="s">
        <v>127</v>
      </c>
      <c r="FC6" s="3" t="s">
        <v>131</v>
      </c>
      <c r="FD6" s="3" t="s">
        <v>131</v>
      </c>
      <c r="FE6" s="3" t="s">
        <v>131</v>
      </c>
      <c r="FF6" s="3" t="s">
        <v>129</v>
      </c>
      <c r="FG6" s="3" t="s">
        <v>129</v>
      </c>
      <c r="FH6" s="3" t="s">
        <v>132</v>
      </c>
      <c r="FI6" s="3" t="s">
        <v>130</v>
      </c>
      <c r="FJ6" s="3" t="s">
        <v>129</v>
      </c>
      <c r="FK6" s="3" t="s">
        <v>129</v>
      </c>
      <c r="FL6" s="3" t="s">
        <v>129</v>
      </c>
      <c r="FM6" s="3" t="s">
        <v>131</v>
      </c>
      <c r="FN6" s="3" t="s">
        <v>131</v>
      </c>
      <c r="FO6" s="5" t="s">
        <v>1643</v>
      </c>
      <c r="FP6" s="13" t="s">
        <v>196</v>
      </c>
      <c r="FQ6" s="3" t="s">
        <v>1643</v>
      </c>
      <c r="FR6" s="3" t="s">
        <v>200</v>
      </c>
      <c r="FS6" s="3" t="s">
        <v>201</v>
      </c>
      <c r="FT6" s="3" t="s">
        <v>1643</v>
      </c>
      <c r="FU6" s="3" t="s">
        <v>1643</v>
      </c>
      <c r="FV6" s="3" t="s">
        <v>1643</v>
      </c>
      <c r="FW6" s="5" t="s">
        <v>225</v>
      </c>
      <c r="FX6" s="13" t="s">
        <v>231</v>
      </c>
      <c r="FY6" s="3" t="s">
        <v>232</v>
      </c>
      <c r="FZ6" s="3" t="s">
        <v>233</v>
      </c>
      <c r="GA6" s="3" t="s">
        <v>234</v>
      </c>
      <c r="GB6" s="3" t="s">
        <v>235</v>
      </c>
      <c r="GC6" s="3" t="s">
        <v>1810</v>
      </c>
      <c r="GD6" s="3" t="s">
        <v>1810</v>
      </c>
      <c r="GE6" s="5" t="s">
        <v>1643</v>
      </c>
      <c r="GF6" s="13" t="s">
        <v>1643</v>
      </c>
      <c r="GG6" s="3" t="s">
        <v>1643</v>
      </c>
      <c r="GH6" s="3" t="s">
        <v>1643</v>
      </c>
      <c r="GI6" s="3" t="s">
        <v>1643</v>
      </c>
      <c r="GJ6" s="3" t="s">
        <v>1643</v>
      </c>
      <c r="GK6" s="3" t="s">
        <v>1643</v>
      </c>
      <c r="GL6" s="3" t="s">
        <v>1643</v>
      </c>
      <c r="GM6" s="3" t="s">
        <v>1643</v>
      </c>
      <c r="GN6" s="3" t="s">
        <v>1643</v>
      </c>
      <c r="GO6" s="3" t="s">
        <v>1643</v>
      </c>
      <c r="GP6" s="3" t="s">
        <v>1643</v>
      </c>
      <c r="GQ6" s="3" t="s">
        <v>1643</v>
      </c>
      <c r="GR6" s="3" t="s">
        <v>1643</v>
      </c>
      <c r="GS6" s="3" t="s">
        <v>1643</v>
      </c>
      <c r="GT6" s="3" t="s">
        <v>1643</v>
      </c>
      <c r="GU6" s="3" t="s">
        <v>1643</v>
      </c>
      <c r="GV6" s="3" t="s">
        <v>1643</v>
      </c>
      <c r="GW6" s="3" t="s">
        <v>1643</v>
      </c>
      <c r="GX6" s="3" t="s">
        <v>1643</v>
      </c>
      <c r="GY6" s="3" t="s">
        <v>1643</v>
      </c>
      <c r="GZ6" s="3" t="s">
        <v>1643</v>
      </c>
      <c r="HA6" s="3" t="s">
        <v>1643</v>
      </c>
      <c r="HB6" s="3" t="s">
        <v>1643</v>
      </c>
      <c r="HC6" s="3" t="s">
        <v>1643</v>
      </c>
      <c r="HD6" s="3" t="s">
        <v>1643</v>
      </c>
      <c r="HE6" s="3" t="s">
        <v>1643</v>
      </c>
      <c r="HF6" s="3" t="s">
        <v>1643</v>
      </c>
      <c r="HG6" s="3" t="s">
        <v>1643</v>
      </c>
      <c r="HH6" s="3" t="s">
        <v>1643</v>
      </c>
      <c r="HI6" s="3" t="s">
        <v>1643</v>
      </c>
      <c r="HJ6" s="3" t="s">
        <v>1643</v>
      </c>
      <c r="HK6" s="3" t="s">
        <v>1643</v>
      </c>
      <c r="HL6" s="3" t="s">
        <v>1643</v>
      </c>
      <c r="HM6" s="3" t="s">
        <v>1643</v>
      </c>
      <c r="HN6" s="3" t="s">
        <v>1643</v>
      </c>
      <c r="HO6" s="3" t="s">
        <v>1643</v>
      </c>
      <c r="HP6" s="3" t="s">
        <v>1643</v>
      </c>
      <c r="HQ6" s="3" t="s">
        <v>1643</v>
      </c>
      <c r="HR6" s="3" t="s">
        <v>1643</v>
      </c>
      <c r="HS6" s="3" t="s">
        <v>1643</v>
      </c>
      <c r="HT6" s="3" t="s">
        <v>1643</v>
      </c>
      <c r="HU6" s="3" t="s">
        <v>1643</v>
      </c>
      <c r="HV6" s="3" t="s">
        <v>1643</v>
      </c>
      <c r="HW6" s="3" t="s">
        <v>1643</v>
      </c>
      <c r="HX6" s="3" t="s">
        <v>1643</v>
      </c>
      <c r="HY6" s="3" t="s">
        <v>1643</v>
      </c>
      <c r="HZ6" s="3" t="s">
        <v>1643</v>
      </c>
      <c r="IA6" s="3" t="s">
        <v>1643</v>
      </c>
      <c r="IB6" s="3" t="s">
        <v>1643</v>
      </c>
      <c r="IC6" s="3" t="s">
        <v>1643</v>
      </c>
      <c r="ID6" s="3" t="s">
        <v>1643</v>
      </c>
      <c r="IE6" s="3" t="s">
        <v>1643</v>
      </c>
      <c r="IF6" s="3" t="s">
        <v>1643</v>
      </c>
      <c r="IG6" s="3" t="s">
        <v>1643</v>
      </c>
      <c r="IH6" s="3" t="s">
        <v>1643</v>
      </c>
      <c r="II6" s="3" t="s">
        <v>1643</v>
      </c>
      <c r="IJ6" s="3" t="s">
        <v>1643</v>
      </c>
      <c r="IK6" s="3" t="s">
        <v>1643</v>
      </c>
      <c r="IL6" s="3" t="s">
        <v>1643</v>
      </c>
      <c r="IM6" s="3" t="s">
        <v>1643</v>
      </c>
      <c r="IN6" s="3" t="s">
        <v>1643</v>
      </c>
      <c r="IO6" s="3" t="s">
        <v>1643</v>
      </c>
      <c r="IP6" s="3" t="s">
        <v>1643</v>
      </c>
      <c r="IQ6" s="3" t="s">
        <v>1643</v>
      </c>
      <c r="IR6" s="5" t="s">
        <v>1643</v>
      </c>
      <c r="IS6" s="13" t="s">
        <v>1643</v>
      </c>
      <c r="IT6" s="3" t="s">
        <v>1643</v>
      </c>
      <c r="IU6" s="3" t="s">
        <v>1643</v>
      </c>
      <c r="IV6" s="3" t="s">
        <v>1643</v>
      </c>
      <c r="IW6" s="3" t="s">
        <v>1643</v>
      </c>
      <c r="IX6" s="3" t="s">
        <v>1643</v>
      </c>
      <c r="IY6" s="5" t="s">
        <v>1643</v>
      </c>
      <c r="IZ6" s="13" t="s">
        <v>1643</v>
      </c>
      <c r="JA6" s="3" t="s">
        <v>1643</v>
      </c>
      <c r="JB6" s="3" t="s">
        <v>1643</v>
      </c>
      <c r="JC6" s="3" t="s">
        <v>1643</v>
      </c>
      <c r="JD6" s="3" t="s">
        <v>1643</v>
      </c>
      <c r="JE6" s="3" t="s">
        <v>1643</v>
      </c>
      <c r="JF6" s="3" t="s">
        <v>1643</v>
      </c>
      <c r="JG6" s="3" t="s">
        <v>1643</v>
      </c>
      <c r="JH6" s="3" t="s">
        <v>1643</v>
      </c>
      <c r="JI6" s="3" t="s">
        <v>1643</v>
      </c>
      <c r="JJ6" s="3" t="s">
        <v>1643</v>
      </c>
      <c r="JK6" s="3" t="s">
        <v>1643</v>
      </c>
      <c r="JL6" s="3" t="s">
        <v>1643</v>
      </c>
      <c r="JM6" s="3" t="s">
        <v>1643</v>
      </c>
      <c r="JN6" s="3" t="s">
        <v>1643</v>
      </c>
      <c r="JO6" s="3" t="s">
        <v>1643</v>
      </c>
      <c r="JP6" s="3" t="s">
        <v>1643</v>
      </c>
      <c r="JQ6" s="3" t="s">
        <v>1643</v>
      </c>
      <c r="JR6" s="3" t="s">
        <v>1643</v>
      </c>
      <c r="JS6" s="3" t="s">
        <v>1643</v>
      </c>
      <c r="JT6" s="3" t="s">
        <v>1643</v>
      </c>
      <c r="JU6" s="3" t="s">
        <v>1643</v>
      </c>
      <c r="JV6" s="3" t="s">
        <v>1643</v>
      </c>
      <c r="JW6" s="3" t="s">
        <v>1643</v>
      </c>
      <c r="JX6" s="3" t="s">
        <v>1643</v>
      </c>
      <c r="JY6" s="3" t="s">
        <v>1643</v>
      </c>
      <c r="JZ6" s="3" t="s">
        <v>1643</v>
      </c>
      <c r="KA6" s="3" t="s">
        <v>1643</v>
      </c>
      <c r="KB6" s="3" t="s">
        <v>1643</v>
      </c>
      <c r="KC6" s="3" t="s">
        <v>1643</v>
      </c>
      <c r="KD6" s="3" t="s">
        <v>1643</v>
      </c>
      <c r="KE6" s="3" t="s">
        <v>1643</v>
      </c>
      <c r="KF6" s="3" t="s">
        <v>1643</v>
      </c>
      <c r="KG6" s="3" t="s">
        <v>1643</v>
      </c>
      <c r="KH6" s="3" t="s">
        <v>1643</v>
      </c>
      <c r="KI6" s="5" t="s">
        <v>1643</v>
      </c>
      <c r="KJ6" s="13"/>
      <c r="KK6" s="3"/>
      <c r="KL6" s="5"/>
      <c r="KM6" s="18" t="s">
        <v>1643</v>
      </c>
      <c r="KN6" s="13" t="s">
        <v>1643</v>
      </c>
      <c r="KO6" s="3" t="s">
        <v>1643</v>
      </c>
      <c r="KP6" s="3" t="s">
        <v>1643</v>
      </c>
      <c r="KQ6" s="3" t="s">
        <v>1643</v>
      </c>
      <c r="KR6" s="3" t="s">
        <v>1643</v>
      </c>
      <c r="KS6" s="3" t="s">
        <v>1643</v>
      </c>
      <c r="KT6" s="3" t="s">
        <v>1643</v>
      </c>
      <c r="KU6" s="3" t="s">
        <v>1643</v>
      </c>
      <c r="KV6" s="3" t="s">
        <v>1643</v>
      </c>
      <c r="KW6" s="5" t="s">
        <v>1643</v>
      </c>
      <c r="KX6" s="13" t="s">
        <v>1643</v>
      </c>
      <c r="KY6" s="3" t="s">
        <v>1643</v>
      </c>
      <c r="KZ6" s="3" t="s">
        <v>1643</v>
      </c>
      <c r="LA6" s="3" t="s">
        <v>1643</v>
      </c>
      <c r="LB6" s="3" t="s">
        <v>1643</v>
      </c>
      <c r="LC6" s="3" t="s">
        <v>1643</v>
      </c>
      <c r="LD6" s="3" t="s">
        <v>1643</v>
      </c>
      <c r="LE6" s="3" t="s">
        <v>1643</v>
      </c>
      <c r="LF6" s="5" t="s">
        <v>1643</v>
      </c>
      <c r="LG6" s="13" t="s">
        <v>1643</v>
      </c>
      <c r="LH6" s="5" t="s">
        <v>1643</v>
      </c>
      <c r="LI6" s="13" t="s">
        <v>1643</v>
      </c>
      <c r="LJ6" s="3" t="s">
        <v>1643</v>
      </c>
      <c r="LK6" s="3" t="s">
        <v>1643</v>
      </c>
      <c r="LL6" s="3" t="s">
        <v>1643</v>
      </c>
      <c r="LM6" s="3" t="s">
        <v>1643</v>
      </c>
      <c r="LN6" s="3" t="s">
        <v>1643</v>
      </c>
      <c r="LO6" s="5" t="s">
        <v>1643</v>
      </c>
      <c r="LP6" s="23" t="s">
        <v>1643</v>
      </c>
      <c r="LQ6" s="13" t="s">
        <v>1643</v>
      </c>
      <c r="LR6" s="3" t="s">
        <v>1643</v>
      </c>
      <c r="LS6" s="3" t="s">
        <v>1643</v>
      </c>
      <c r="LT6" s="3" t="s">
        <v>1643</v>
      </c>
      <c r="LU6" s="3" t="s">
        <v>1643</v>
      </c>
      <c r="LV6" s="20"/>
      <c r="LW6" s="5" t="s">
        <v>1643</v>
      </c>
      <c r="LX6" s="13" t="s">
        <v>1643</v>
      </c>
      <c r="LY6" s="3" t="s">
        <v>1643</v>
      </c>
      <c r="LZ6" s="3" t="s">
        <v>1643</v>
      </c>
      <c r="MA6" s="3" t="s">
        <v>1643</v>
      </c>
      <c r="MB6" s="3" t="s">
        <v>1643</v>
      </c>
      <c r="MC6" s="3" t="s">
        <v>1643</v>
      </c>
      <c r="MD6" s="5" t="s">
        <v>1643</v>
      </c>
      <c r="ME6" s="13" t="s">
        <v>1643</v>
      </c>
      <c r="MF6" s="3" t="s">
        <v>1643</v>
      </c>
      <c r="MG6" s="3" t="s">
        <v>1643</v>
      </c>
      <c r="MH6" s="3" t="s">
        <v>1643</v>
      </c>
      <c r="MI6" s="3" t="s">
        <v>1643</v>
      </c>
      <c r="MJ6" s="3" t="s">
        <v>1643</v>
      </c>
      <c r="MK6" s="5" t="s">
        <v>1643</v>
      </c>
      <c r="ML6" s="13" t="s">
        <v>1643</v>
      </c>
      <c r="MM6" s="3" t="s">
        <v>1643</v>
      </c>
      <c r="MN6" s="3" t="s">
        <v>1643</v>
      </c>
      <c r="MO6" s="3" t="s">
        <v>1643</v>
      </c>
      <c r="MP6" s="3" t="s">
        <v>1643</v>
      </c>
      <c r="MQ6" s="3" t="s">
        <v>1643</v>
      </c>
      <c r="MR6" s="5" t="s">
        <v>1643</v>
      </c>
      <c r="MS6" s="13" t="s">
        <v>1643</v>
      </c>
      <c r="MT6" s="3" t="s">
        <v>1643</v>
      </c>
      <c r="MU6" s="3" t="s">
        <v>1643</v>
      </c>
      <c r="MV6" s="3" t="s">
        <v>1643</v>
      </c>
      <c r="MW6" s="3" t="s">
        <v>1643</v>
      </c>
      <c r="MX6" s="3" t="s">
        <v>1643</v>
      </c>
      <c r="MY6" s="3" t="s">
        <v>1643</v>
      </c>
      <c r="MZ6" s="3" t="s">
        <v>1643</v>
      </c>
      <c r="NA6" s="5" t="s">
        <v>1643</v>
      </c>
      <c r="NB6" s="13" t="s">
        <v>1643</v>
      </c>
      <c r="NC6" s="3" t="s">
        <v>1643</v>
      </c>
      <c r="ND6" s="3" t="s">
        <v>1643</v>
      </c>
      <c r="NE6" s="3" t="s">
        <v>1643</v>
      </c>
      <c r="NF6" s="3" t="s">
        <v>1643</v>
      </c>
      <c r="NG6" s="5" t="s">
        <v>1643</v>
      </c>
      <c r="NH6" s="13" t="s">
        <v>1643</v>
      </c>
      <c r="NI6" s="3" t="s">
        <v>1643</v>
      </c>
      <c r="NJ6" s="3" t="s">
        <v>1643</v>
      </c>
      <c r="NK6" s="3" t="s">
        <v>1643</v>
      </c>
      <c r="NL6" s="5"/>
      <c r="NM6" s="13" t="s">
        <v>1643</v>
      </c>
      <c r="NN6" s="3" t="s">
        <v>1643</v>
      </c>
      <c r="NO6" s="3" t="s">
        <v>1643</v>
      </c>
      <c r="NP6" s="3" t="s">
        <v>1643</v>
      </c>
      <c r="NQ6" s="5" t="s">
        <v>1643</v>
      </c>
      <c r="NR6" s="13" t="s">
        <v>1643</v>
      </c>
      <c r="NS6" s="3" t="s">
        <v>1643</v>
      </c>
      <c r="NT6" s="3" t="s">
        <v>1643</v>
      </c>
      <c r="NU6" s="3" t="s">
        <v>1643</v>
      </c>
      <c r="NV6" s="3" t="s">
        <v>1643</v>
      </c>
      <c r="NW6" s="3" t="s">
        <v>1643</v>
      </c>
      <c r="NX6" s="3" t="s">
        <v>1643</v>
      </c>
      <c r="NY6" s="3" t="s">
        <v>1643</v>
      </c>
      <c r="NZ6" s="20" t="s">
        <v>1643</v>
      </c>
      <c r="OA6" s="23" t="s">
        <v>1643</v>
      </c>
      <c r="OB6" s="3" t="s">
        <v>1643</v>
      </c>
      <c r="OC6" s="3" t="s">
        <v>1643</v>
      </c>
      <c r="OD6" s="3" t="s">
        <v>1643</v>
      </c>
      <c r="OE6" s="3" t="s">
        <v>1643</v>
      </c>
      <c r="OF6" s="5" t="s">
        <v>1643</v>
      </c>
      <c r="OG6" s="13" t="s">
        <v>1643</v>
      </c>
      <c r="OH6" s="8" t="s">
        <v>1643</v>
      </c>
      <c r="OI6" s="3" t="s">
        <v>1643</v>
      </c>
      <c r="OJ6" s="3" t="s">
        <v>1643</v>
      </c>
      <c r="OK6" s="5" t="s">
        <v>1643</v>
      </c>
      <c r="OL6" s="13" t="s">
        <v>1643</v>
      </c>
      <c r="OM6" s="8" t="s">
        <v>1643</v>
      </c>
      <c r="ON6" s="3" t="s">
        <v>1643</v>
      </c>
      <c r="OO6" s="3" t="s">
        <v>1643</v>
      </c>
      <c r="OP6" s="5" t="s">
        <v>1643</v>
      </c>
      <c r="OQ6" s="13" t="s">
        <v>1643</v>
      </c>
      <c r="OR6" s="8" t="s">
        <v>1643</v>
      </c>
      <c r="OS6" s="3" t="s">
        <v>1643</v>
      </c>
      <c r="OT6" s="3" t="s">
        <v>1643</v>
      </c>
      <c r="OU6" s="5" t="s">
        <v>1643</v>
      </c>
      <c r="OV6" s="13" t="s">
        <v>1643</v>
      </c>
      <c r="OW6" s="3" t="s">
        <v>1643</v>
      </c>
      <c r="OX6" s="3" t="s">
        <v>1643</v>
      </c>
      <c r="OY6" s="3" t="s">
        <v>1643</v>
      </c>
      <c r="OZ6" s="3" t="s">
        <v>1643</v>
      </c>
      <c r="PA6" s="3" t="s">
        <v>1643</v>
      </c>
      <c r="PB6" s="3" t="s">
        <v>1643</v>
      </c>
      <c r="PC6" s="3" t="s">
        <v>1643</v>
      </c>
      <c r="PD6" s="5" t="s">
        <v>1643</v>
      </c>
      <c r="PE6" s="13" t="s">
        <v>1643</v>
      </c>
      <c r="PF6" s="3" t="s">
        <v>1643</v>
      </c>
      <c r="PG6" s="3" t="s">
        <v>1643</v>
      </c>
      <c r="PH6" s="3" t="s">
        <v>1643</v>
      </c>
      <c r="PI6" s="3" t="s">
        <v>1643</v>
      </c>
      <c r="PJ6" s="3" t="s">
        <v>1643</v>
      </c>
      <c r="PK6" s="5" t="s">
        <v>1643</v>
      </c>
      <c r="PL6" s="13" t="s">
        <v>1643</v>
      </c>
      <c r="PM6" s="3" t="s">
        <v>1643</v>
      </c>
      <c r="PN6" s="3" t="s">
        <v>1643</v>
      </c>
      <c r="PO6" s="3" t="s">
        <v>1643</v>
      </c>
      <c r="PP6" s="5" t="s">
        <v>1643</v>
      </c>
      <c r="PQ6" s="18" t="s">
        <v>1643</v>
      </c>
    </row>
    <row r="7" spans="1:433" ht="101.5" x14ac:dyDescent="0.35">
      <c r="A7" s="1">
        <v>45576.446111111109</v>
      </c>
      <c r="B7" s="2">
        <v>45678.437418981484</v>
      </c>
      <c r="C7" s="4">
        <v>100</v>
      </c>
      <c r="D7" s="4">
        <v>660</v>
      </c>
      <c r="E7" s="3" t="s">
        <v>1677</v>
      </c>
      <c r="F7" s="2">
        <v>45685.437463472219</v>
      </c>
      <c r="G7" s="3" t="s">
        <v>1804</v>
      </c>
      <c r="H7" s="4">
        <v>1</v>
      </c>
      <c r="I7" s="3" t="s">
        <v>1642</v>
      </c>
      <c r="J7" s="3" t="s">
        <v>1642</v>
      </c>
      <c r="K7" s="3" t="s">
        <v>1642</v>
      </c>
      <c r="L7" s="3" t="s">
        <v>1642</v>
      </c>
      <c r="M7" s="3" t="s">
        <v>1642</v>
      </c>
      <c r="N7" s="3" t="s">
        <v>1642</v>
      </c>
      <c r="O7" s="3" t="s">
        <v>111</v>
      </c>
      <c r="P7" s="3" t="s">
        <v>110</v>
      </c>
      <c r="Q7" s="3" t="s">
        <v>13</v>
      </c>
      <c r="R7" s="20" t="s">
        <v>110</v>
      </c>
      <c r="S7" s="127">
        <v>6</v>
      </c>
      <c r="T7" s="124"/>
      <c r="U7" s="3"/>
      <c r="V7" s="3" t="s">
        <v>20</v>
      </c>
      <c r="W7" s="3" t="s">
        <v>111</v>
      </c>
      <c r="X7" s="3" t="s">
        <v>41</v>
      </c>
      <c r="Y7" s="3" t="s">
        <v>67</v>
      </c>
      <c r="Z7" s="3" t="s">
        <v>16</v>
      </c>
      <c r="AA7" s="4">
        <v>106</v>
      </c>
      <c r="AB7" s="3" t="s">
        <v>25</v>
      </c>
      <c r="AC7" s="3" t="s">
        <v>110</v>
      </c>
      <c r="AD7" s="13" t="s">
        <v>110</v>
      </c>
      <c r="AE7" s="3" t="s">
        <v>1643</v>
      </c>
      <c r="AF7" s="5" t="s">
        <v>110</v>
      </c>
      <c r="AG7" s="8" t="s">
        <v>1643</v>
      </c>
      <c r="AH7" s="3" t="s">
        <v>1643</v>
      </c>
      <c r="AI7" s="3" t="s">
        <v>1643</v>
      </c>
      <c r="AJ7" s="3" t="s">
        <v>1643</v>
      </c>
      <c r="AK7" s="3" t="s">
        <v>1643</v>
      </c>
      <c r="AL7" s="3" t="s">
        <v>1643</v>
      </c>
      <c r="AM7" s="3" t="s">
        <v>1643</v>
      </c>
      <c r="AN7" s="3" t="s">
        <v>1643</v>
      </c>
      <c r="AO7" s="3" t="s">
        <v>1643</v>
      </c>
      <c r="AP7" s="3" t="s">
        <v>1643</v>
      </c>
      <c r="AQ7" s="3" t="s">
        <v>1643</v>
      </c>
      <c r="AR7" s="3" t="s">
        <v>1643</v>
      </c>
      <c r="AS7" s="3" t="s">
        <v>1643</v>
      </c>
      <c r="AT7" s="3" t="s">
        <v>1643</v>
      </c>
      <c r="AU7" s="3" t="s">
        <v>1643</v>
      </c>
      <c r="AV7" s="5" t="s">
        <v>1643</v>
      </c>
      <c r="AW7" s="13" t="s">
        <v>1643</v>
      </c>
      <c r="AX7" s="3" t="s">
        <v>1643</v>
      </c>
      <c r="AY7" s="3" t="s">
        <v>1643</v>
      </c>
      <c r="AZ7" s="3" t="s">
        <v>1643</v>
      </c>
      <c r="BA7" s="3" t="s">
        <v>1643</v>
      </c>
      <c r="BB7" s="3" t="s">
        <v>1643</v>
      </c>
      <c r="BC7" s="3" t="s">
        <v>1643</v>
      </c>
      <c r="BD7" s="5" t="s">
        <v>1643</v>
      </c>
      <c r="BE7" s="13" t="s">
        <v>1643</v>
      </c>
      <c r="BF7" s="3" t="s">
        <v>1643</v>
      </c>
      <c r="BG7" s="3" t="s">
        <v>1643</v>
      </c>
      <c r="BH7" s="3" t="s">
        <v>1643</v>
      </c>
      <c r="BI7" s="3" t="s">
        <v>1643</v>
      </c>
      <c r="BJ7" s="3" t="s">
        <v>1643</v>
      </c>
      <c r="BK7" s="3" t="s">
        <v>1643</v>
      </c>
      <c r="BL7" s="5" t="s">
        <v>1643</v>
      </c>
      <c r="BM7" s="13" t="s">
        <v>1643</v>
      </c>
      <c r="BN7" s="3" t="s">
        <v>1643</v>
      </c>
      <c r="BO7" s="3" t="s">
        <v>1643</v>
      </c>
      <c r="BP7" s="5" t="s">
        <v>1643</v>
      </c>
      <c r="BQ7" s="13" t="s">
        <v>1643</v>
      </c>
      <c r="BR7" s="3" t="s">
        <v>1643</v>
      </c>
      <c r="BS7" s="3" t="s">
        <v>1643</v>
      </c>
      <c r="BT7" s="5" t="s">
        <v>1643</v>
      </c>
      <c r="BU7" s="13" t="s">
        <v>1643</v>
      </c>
      <c r="BV7" s="5" t="s">
        <v>1643</v>
      </c>
      <c r="BW7" s="13" t="s">
        <v>1643</v>
      </c>
      <c r="BX7" s="3" t="s">
        <v>1643</v>
      </c>
      <c r="BY7" s="3" t="s">
        <v>1643</v>
      </c>
      <c r="BZ7" s="5" t="s">
        <v>1643</v>
      </c>
      <c r="CA7" s="13" t="s">
        <v>1643</v>
      </c>
      <c r="CB7" s="3" t="s">
        <v>1643</v>
      </c>
      <c r="CC7" s="3" t="s">
        <v>1643</v>
      </c>
      <c r="CD7" s="3" t="s">
        <v>1643</v>
      </c>
      <c r="CE7" s="5" t="s">
        <v>1643</v>
      </c>
      <c r="CF7" s="13" t="s">
        <v>1643</v>
      </c>
      <c r="CG7" s="3" t="s">
        <v>1643</v>
      </c>
      <c r="CH7" s="3" t="s">
        <v>1643</v>
      </c>
      <c r="CI7" s="3" t="s">
        <v>1643</v>
      </c>
      <c r="CJ7" s="3" t="s">
        <v>1643</v>
      </c>
      <c r="CK7" s="3" t="s">
        <v>1643</v>
      </c>
      <c r="CL7" s="5" t="s">
        <v>1643</v>
      </c>
      <c r="CM7" s="13" t="s">
        <v>1643</v>
      </c>
      <c r="CN7" s="3" t="s">
        <v>1643</v>
      </c>
      <c r="CO7" s="3" t="s">
        <v>1643</v>
      </c>
      <c r="CP7" s="3" t="s">
        <v>1643</v>
      </c>
      <c r="CQ7" s="3" t="s">
        <v>1643</v>
      </c>
      <c r="CR7" s="20" t="s">
        <v>1643</v>
      </c>
      <c r="CS7" s="13" t="s">
        <v>1643</v>
      </c>
      <c r="CT7" s="3" t="s">
        <v>1643</v>
      </c>
      <c r="CU7" s="3" t="s">
        <v>1643</v>
      </c>
      <c r="CV7" s="3" t="s">
        <v>1643</v>
      </c>
      <c r="CW7" s="3" t="s">
        <v>1643</v>
      </c>
      <c r="CX7" s="3" t="s">
        <v>1643</v>
      </c>
      <c r="CY7" s="3" t="s">
        <v>1643</v>
      </c>
      <c r="CZ7" s="3" t="s">
        <v>1643</v>
      </c>
      <c r="DA7" s="3" t="s">
        <v>1643</v>
      </c>
      <c r="DB7" s="3" t="s">
        <v>1643</v>
      </c>
      <c r="DC7" s="3" t="s">
        <v>1643</v>
      </c>
      <c r="DD7" s="3" t="s">
        <v>1643</v>
      </c>
      <c r="DE7" s="3" t="s">
        <v>1643</v>
      </c>
      <c r="DF7" s="5" t="s">
        <v>1643</v>
      </c>
      <c r="DG7" s="8" t="s">
        <v>1643</v>
      </c>
      <c r="DH7" s="3" t="s">
        <v>1643</v>
      </c>
      <c r="DI7" s="3" t="s">
        <v>1643</v>
      </c>
      <c r="DJ7" s="3" t="s">
        <v>1643</v>
      </c>
      <c r="DK7" s="3" t="s">
        <v>1643</v>
      </c>
      <c r="DL7" s="3" t="s">
        <v>1643</v>
      </c>
      <c r="DM7" s="3" t="s">
        <v>1643</v>
      </c>
      <c r="DN7" s="3" t="s">
        <v>1643</v>
      </c>
      <c r="DO7" s="5" t="s">
        <v>1643</v>
      </c>
      <c r="DP7" s="8" t="s">
        <v>1643</v>
      </c>
      <c r="DQ7" s="3" t="s">
        <v>1643</v>
      </c>
      <c r="DR7" s="3" t="s">
        <v>1643</v>
      </c>
      <c r="DS7" s="5" t="s">
        <v>1643</v>
      </c>
      <c r="DT7" s="8" t="s">
        <v>1643</v>
      </c>
      <c r="DU7" s="3" t="s">
        <v>1643</v>
      </c>
      <c r="DV7" s="3" t="s">
        <v>1643</v>
      </c>
      <c r="DW7" s="5" t="s">
        <v>1643</v>
      </c>
      <c r="DX7" s="16" t="s">
        <v>1643</v>
      </c>
      <c r="DY7" s="13" t="s">
        <v>1643</v>
      </c>
      <c r="DZ7" s="3" t="s">
        <v>1643</v>
      </c>
      <c r="EA7" s="3" t="s">
        <v>1643</v>
      </c>
      <c r="EB7" s="3" t="s">
        <v>1643</v>
      </c>
      <c r="EC7" s="20" t="s">
        <v>1643</v>
      </c>
      <c r="ED7" s="13" t="s">
        <v>1643</v>
      </c>
      <c r="EE7" s="3" t="s">
        <v>1643</v>
      </c>
      <c r="EF7" s="3" t="s">
        <v>1643</v>
      </c>
      <c r="EG7" s="3" t="s">
        <v>1643</v>
      </c>
      <c r="EH7" s="3" t="s">
        <v>1643</v>
      </c>
      <c r="EI7" s="3" t="s">
        <v>1643</v>
      </c>
      <c r="EJ7" s="3" t="s">
        <v>1643</v>
      </c>
      <c r="EK7" s="3" t="s">
        <v>1643</v>
      </c>
      <c r="EL7" s="3" t="s">
        <v>1643</v>
      </c>
      <c r="EM7" s="3" t="s">
        <v>1643</v>
      </c>
      <c r="EN7" s="20" t="s">
        <v>1643</v>
      </c>
      <c r="EO7" s="18" t="s">
        <v>1643</v>
      </c>
      <c r="EP7" s="8" t="s">
        <v>1643</v>
      </c>
      <c r="EQ7" s="3" t="s">
        <v>1643</v>
      </c>
      <c r="ER7" s="3" t="s">
        <v>1643</v>
      </c>
      <c r="ES7" s="3" t="s">
        <v>1643</v>
      </c>
      <c r="ET7" s="3" t="s">
        <v>1643</v>
      </c>
      <c r="EU7" s="3" t="s">
        <v>1643</v>
      </c>
      <c r="EV7" s="3" t="s">
        <v>1643</v>
      </c>
      <c r="EW7" s="3" t="s">
        <v>1643</v>
      </c>
      <c r="EX7" s="3" t="s">
        <v>1643</v>
      </c>
      <c r="EY7" s="20" t="s">
        <v>1643</v>
      </c>
      <c r="EZ7" s="13" t="s">
        <v>128</v>
      </c>
      <c r="FA7" s="3" t="s">
        <v>130</v>
      </c>
      <c r="FB7" s="3" t="s">
        <v>128</v>
      </c>
      <c r="FC7" s="3" t="s">
        <v>129</v>
      </c>
      <c r="FD7" s="3" t="s">
        <v>131</v>
      </c>
      <c r="FE7" s="3" t="s">
        <v>131</v>
      </c>
      <c r="FF7" s="3" t="s">
        <v>131</v>
      </c>
      <c r="FG7" s="3" t="s">
        <v>131</v>
      </c>
      <c r="FH7" s="3" t="s">
        <v>131</v>
      </c>
      <c r="FI7" s="3" t="s">
        <v>131</v>
      </c>
      <c r="FJ7" s="3" t="s">
        <v>131</v>
      </c>
      <c r="FK7" s="3" t="s">
        <v>131</v>
      </c>
      <c r="FL7" s="3" t="s">
        <v>131</v>
      </c>
      <c r="FM7" s="3" t="s">
        <v>131</v>
      </c>
      <c r="FN7" s="3" t="s">
        <v>131</v>
      </c>
      <c r="FO7" s="5" t="s">
        <v>1643</v>
      </c>
      <c r="FP7" s="13" t="s">
        <v>196</v>
      </c>
      <c r="FQ7" s="3" t="s">
        <v>1643</v>
      </c>
      <c r="FR7" s="3" t="s">
        <v>1643</v>
      </c>
      <c r="FS7" s="3" t="s">
        <v>1643</v>
      </c>
      <c r="FT7" s="3" t="s">
        <v>1643</v>
      </c>
      <c r="FU7" s="3" t="s">
        <v>207</v>
      </c>
      <c r="FV7" s="3" t="s">
        <v>210</v>
      </c>
      <c r="FW7" s="5" t="s">
        <v>1643</v>
      </c>
      <c r="FX7" s="13" t="s">
        <v>231</v>
      </c>
      <c r="FY7" s="3" t="s">
        <v>232</v>
      </c>
      <c r="FZ7" s="3" t="s">
        <v>1643</v>
      </c>
      <c r="GA7" s="3" t="s">
        <v>234</v>
      </c>
      <c r="GB7" s="3" t="s">
        <v>235</v>
      </c>
      <c r="GC7" s="3" t="s">
        <v>1643</v>
      </c>
      <c r="GD7" s="3" t="s">
        <v>1643</v>
      </c>
      <c r="GE7" s="5" t="s">
        <v>1643</v>
      </c>
      <c r="GF7" s="13" t="s">
        <v>132</v>
      </c>
      <c r="GG7" s="3" t="s">
        <v>127</v>
      </c>
      <c r="GH7" s="3" t="s">
        <v>132</v>
      </c>
      <c r="GI7" s="3" t="s">
        <v>127</v>
      </c>
      <c r="GJ7" s="3" t="s">
        <v>127</v>
      </c>
      <c r="GK7" s="3" t="s">
        <v>129</v>
      </c>
      <c r="GL7" s="3" t="s">
        <v>132</v>
      </c>
      <c r="GM7" s="3" t="s">
        <v>130</v>
      </c>
      <c r="GN7" s="3" t="s">
        <v>129</v>
      </c>
      <c r="GO7" s="3" t="s">
        <v>127</v>
      </c>
      <c r="GP7" s="3" t="s">
        <v>127</v>
      </c>
      <c r="GQ7" s="3" t="s">
        <v>127</v>
      </c>
      <c r="GR7" s="3" t="s">
        <v>127</v>
      </c>
      <c r="GS7" s="3" t="s">
        <v>127</v>
      </c>
      <c r="GT7" s="3" t="s">
        <v>127</v>
      </c>
      <c r="GU7" s="3" t="s">
        <v>131</v>
      </c>
      <c r="GV7" s="3" t="s">
        <v>129</v>
      </c>
      <c r="GW7" s="3" t="s">
        <v>129</v>
      </c>
      <c r="GX7" s="3" t="s">
        <v>129</v>
      </c>
      <c r="GY7" s="3" t="s">
        <v>129</v>
      </c>
      <c r="GZ7" s="3" t="s">
        <v>131</v>
      </c>
      <c r="HA7" s="3" t="s">
        <v>129</v>
      </c>
      <c r="HB7" s="3" t="s">
        <v>129</v>
      </c>
      <c r="HC7" s="3" t="s">
        <v>129</v>
      </c>
      <c r="HD7" s="3" t="s">
        <v>129</v>
      </c>
      <c r="HE7" s="3" t="s">
        <v>131</v>
      </c>
      <c r="HF7" s="3" t="s">
        <v>131</v>
      </c>
      <c r="HG7" s="3" t="s">
        <v>129</v>
      </c>
      <c r="HH7" s="3" t="s">
        <v>129</v>
      </c>
      <c r="HI7" s="3" t="s">
        <v>129</v>
      </c>
      <c r="HJ7" s="3" t="s">
        <v>129</v>
      </c>
      <c r="HK7" s="3" t="s">
        <v>127</v>
      </c>
      <c r="HL7" s="3" t="s">
        <v>127</v>
      </c>
      <c r="HM7" s="3" t="s">
        <v>131</v>
      </c>
      <c r="HN7" s="3" t="s">
        <v>131</v>
      </c>
      <c r="HO7" s="3" t="s">
        <v>131</v>
      </c>
      <c r="HP7" s="3" t="s">
        <v>131</v>
      </c>
      <c r="HQ7" s="3" t="s">
        <v>131</v>
      </c>
      <c r="HR7" s="3" t="s">
        <v>131</v>
      </c>
      <c r="HS7" s="3" t="s">
        <v>131</v>
      </c>
      <c r="HT7" s="3" t="s">
        <v>131</v>
      </c>
      <c r="HU7" s="3" t="s">
        <v>131</v>
      </c>
      <c r="HV7" s="3" t="s">
        <v>131</v>
      </c>
      <c r="HW7" s="3" t="s">
        <v>129</v>
      </c>
      <c r="HX7" s="3" t="s">
        <v>129</v>
      </c>
      <c r="HY7" s="3" t="s">
        <v>129</v>
      </c>
      <c r="HZ7" s="3" t="s">
        <v>127</v>
      </c>
      <c r="IA7" s="3" t="s">
        <v>127</v>
      </c>
      <c r="IB7" s="3" t="s">
        <v>127</v>
      </c>
      <c r="IC7" s="3" t="s">
        <v>127</v>
      </c>
      <c r="ID7" s="3" t="s">
        <v>127</v>
      </c>
      <c r="IE7" s="3" t="s">
        <v>127</v>
      </c>
      <c r="IF7" s="3" t="s">
        <v>131</v>
      </c>
      <c r="IG7" s="3" t="s">
        <v>127</v>
      </c>
      <c r="IH7" s="3" t="s">
        <v>127</v>
      </c>
      <c r="II7" s="3" t="s">
        <v>127</v>
      </c>
      <c r="IJ7" s="3" t="s">
        <v>131</v>
      </c>
      <c r="IK7" s="3" t="s">
        <v>129</v>
      </c>
      <c r="IL7" s="3" t="s">
        <v>127</v>
      </c>
      <c r="IM7" s="3" t="s">
        <v>127</v>
      </c>
      <c r="IN7" s="3" t="s">
        <v>127</v>
      </c>
      <c r="IO7" s="3" t="s">
        <v>127</v>
      </c>
      <c r="IP7" s="3" t="s">
        <v>127</v>
      </c>
      <c r="IQ7" s="3" t="s">
        <v>127</v>
      </c>
      <c r="IR7" s="5" t="s">
        <v>1643</v>
      </c>
      <c r="IS7" s="13" t="s">
        <v>353</v>
      </c>
      <c r="IT7" s="3" t="s">
        <v>1643</v>
      </c>
      <c r="IU7" s="3" t="s">
        <v>1643</v>
      </c>
      <c r="IV7" s="3" t="s">
        <v>1643</v>
      </c>
      <c r="IW7" s="3" t="s">
        <v>1643</v>
      </c>
      <c r="IX7" s="3" t="s">
        <v>111</v>
      </c>
      <c r="IY7" s="5" t="s">
        <v>1643</v>
      </c>
      <c r="IZ7" s="13" t="s">
        <v>111</v>
      </c>
      <c r="JA7" s="3" t="s">
        <v>1643</v>
      </c>
      <c r="JB7" s="3" t="s">
        <v>1643</v>
      </c>
      <c r="JC7" s="3" t="s">
        <v>111</v>
      </c>
      <c r="JD7" s="3" t="s">
        <v>1643</v>
      </c>
      <c r="JE7" s="3" t="s">
        <v>1643</v>
      </c>
      <c r="JF7" s="3" t="s">
        <v>110</v>
      </c>
      <c r="JG7" s="3" t="s">
        <v>111</v>
      </c>
      <c r="JH7" s="3" t="s">
        <v>1643</v>
      </c>
      <c r="JI7" s="3" t="s">
        <v>111</v>
      </c>
      <c r="JJ7" s="3" t="s">
        <v>1643</v>
      </c>
      <c r="JK7" s="3" t="s">
        <v>1643</v>
      </c>
      <c r="JL7" s="3" t="s">
        <v>1643</v>
      </c>
      <c r="JM7" s="3" t="s">
        <v>111</v>
      </c>
      <c r="JN7" s="3" t="s">
        <v>1643</v>
      </c>
      <c r="JO7" s="3" t="s">
        <v>1643</v>
      </c>
      <c r="JP7" s="3" t="s">
        <v>111</v>
      </c>
      <c r="JQ7" s="3" t="s">
        <v>1643</v>
      </c>
      <c r="JR7" s="3" t="s">
        <v>1643</v>
      </c>
      <c r="JS7" s="3" t="s">
        <v>111</v>
      </c>
      <c r="JT7" s="3" t="s">
        <v>1643</v>
      </c>
      <c r="JU7" s="3" t="s">
        <v>1643</v>
      </c>
      <c r="JV7" s="3" t="s">
        <v>111</v>
      </c>
      <c r="JW7" s="3" t="s">
        <v>1643</v>
      </c>
      <c r="JX7" s="3" t="s">
        <v>1643</v>
      </c>
      <c r="JY7" s="3" t="s">
        <v>111</v>
      </c>
      <c r="JZ7" s="3" t="s">
        <v>1643</v>
      </c>
      <c r="KA7" s="3" t="s">
        <v>1643</v>
      </c>
      <c r="KB7" s="3" t="s">
        <v>111</v>
      </c>
      <c r="KC7" s="3" t="s">
        <v>1643</v>
      </c>
      <c r="KD7" s="3" t="s">
        <v>1643</v>
      </c>
      <c r="KE7" s="3" t="s">
        <v>1643</v>
      </c>
      <c r="KF7" s="3" t="s">
        <v>111</v>
      </c>
      <c r="KG7" s="3" t="s">
        <v>1643</v>
      </c>
      <c r="KH7" s="3" t="s">
        <v>1643</v>
      </c>
      <c r="KI7" s="5" t="s">
        <v>1643</v>
      </c>
      <c r="KJ7" s="3" t="s">
        <v>452</v>
      </c>
      <c r="KK7" s="3"/>
      <c r="KL7" s="5"/>
      <c r="KM7" s="18" t="s">
        <v>110</v>
      </c>
      <c r="KN7" s="13" t="s">
        <v>1643</v>
      </c>
      <c r="KO7" s="3" t="s">
        <v>484</v>
      </c>
      <c r="KP7" s="3" t="s">
        <v>1643</v>
      </c>
      <c r="KQ7" s="3" t="s">
        <v>1643</v>
      </c>
      <c r="KR7" s="3" t="s">
        <v>492</v>
      </c>
      <c r="KS7" s="3" t="s">
        <v>1643</v>
      </c>
      <c r="KT7" s="3" t="s">
        <v>496</v>
      </c>
      <c r="KU7" s="3" t="s">
        <v>497</v>
      </c>
      <c r="KV7" s="3" t="s">
        <v>498</v>
      </c>
      <c r="KW7" s="5" t="s">
        <v>1643</v>
      </c>
      <c r="KX7" s="13" t="s">
        <v>110</v>
      </c>
      <c r="KY7" s="3" t="s">
        <v>110</v>
      </c>
      <c r="KZ7" s="3" t="s">
        <v>110</v>
      </c>
      <c r="LA7" s="3" t="s">
        <v>110</v>
      </c>
      <c r="LB7" s="3" t="s">
        <v>111</v>
      </c>
      <c r="LC7" s="3" t="s">
        <v>1643</v>
      </c>
      <c r="LD7" s="3" t="s">
        <v>1643</v>
      </c>
      <c r="LE7" s="3" t="s">
        <v>1643</v>
      </c>
      <c r="LF7" s="5" t="s">
        <v>1643</v>
      </c>
      <c r="LG7" s="13" t="s">
        <v>111</v>
      </c>
      <c r="LH7" s="5" t="s">
        <v>1643</v>
      </c>
      <c r="LI7" s="13" t="s">
        <v>526</v>
      </c>
      <c r="LJ7" s="3" t="s">
        <v>110</v>
      </c>
      <c r="LK7" s="3" t="s">
        <v>110</v>
      </c>
      <c r="LL7" s="3" t="s">
        <v>110</v>
      </c>
      <c r="LM7" s="3" t="s">
        <v>1643</v>
      </c>
      <c r="LN7" s="3" t="s">
        <v>1643</v>
      </c>
      <c r="LO7" s="5" t="s">
        <v>110</v>
      </c>
      <c r="LP7" s="13" t="s">
        <v>111</v>
      </c>
      <c r="LQ7" s="13" t="s">
        <v>1643</v>
      </c>
      <c r="LR7" s="3" t="s">
        <v>1643</v>
      </c>
      <c r="LS7" s="3" t="s">
        <v>1643</v>
      </c>
      <c r="LT7" s="3" t="s">
        <v>1643</v>
      </c>
      <c r="LU7" s="3" t="s">
        <v>1643</v>
      </c>
      <c r="LV7" s="20"/>
      <c r="LW7" s="5" t="s">
        <v>1643</v>
      </c>
      <c r="LX7" s="13" t="s">
        <v>1643</v>
      </c>
      <c r="LY7" s="3" t="s">
        <v>1643</v>
      </c>
      <c r="LZ7" s="3" t="s">
        <v>1643</v>
      </c>
      <c r="MA7" s="3" t="s">
        <v>1643</v>
      </c>
      <c r="MB7" s="3" t="s">
        <v>1643</v>
      </c>
      <c r="MC7" s="3" t="s">
        <v>1643</v>
      </c>
      <c r="MD7" s="5" t="s">
        <v>1643</v>
      </c>
      <c r="ME7" s="13" t="s">
        <v>1643</v>
      </c>
      <c r="MF7" s="3" t="s">
        <v>1643</v>
      </c>
      <c r="MG7" s="3" t="s">
        <v>1643</v>
      </c>
      <c r="MH7" s="3" t="s">
        <v>1643</v>
      </c>
      <c r="MI7" s="3" t="s">
        <v>1643</v>
      </c>
      <c r="MJ7" s="3" t="s">
        <v>1643</v>
      </c>
      <c r="MK7" s="5" t="s">
        <v>1643</v>
      </c>
      <c r="ML7" s="13" t="s">
        <v>1643</v>
      </c>
      <c r="MM7" s="3" t="s">
        <v>1643</v>
      </c>
      <c r="MN7" s="3" t="s">
        <v>1643</v>
      </c>
      <c r="MO7" s="3" t="s">
        <v>1643</v>
      </c>
      <c r="MP7" s="3" t="s">
        <v>1643</v>
      </c>
      <c r="MQ7" s="3" t="s">
        <v>1643</v>
      </c>
      <c r="MR7" s="5" t="s">
        <v>1643</v>
      </c>
      <c r="MS7" s="13" t="s">
        <v>1643</v>
      </c>
      <c r="MT7" s="3" t="s">
        <v>1643</v>
      </c>
      <c r="MU7" s="3" t="s">
        <v>1643</v>
      </c>
      <c r="MV7" s="3" t="s">
        <v>1643</v>
      </c>
      <c r="MW7" s="3" t="s">
        <v>1643</v>
      </c>
      <c r="MX7" s="3" t="s">
        <v>1643</v>
      </c>
      <c r="MY7" s="3" t="s">
        <v>1643</v>
      </c>
      <c r="MZ7" s="3" t="s">
        <v>1643</v>
      </c>
      <c r="NA7" s="5" t="s">
        <v>1643</v>
      </c>
      <c r="NB7" s="13" t="s">
        <v>110</v>
      </c>
      <c r="NC7" s="3" t="s">
        <v>1662</v>
      </c>
      <c r="ND7" s="3" t="s">
        <v>542</v>
      </c>
      <c r="NE7" s="3" t="s">
        <v>543</v>
      </c>
      <c r="NF7" s="3" t="s">
        <v>544</v>
      </c>
      <c r="NG7" s="5" t="s">
        <v>1643</v>
      </c>
      <c r="NH7" s="13" t="s">
        <v>1643</v>
      </c>
      <c r="NI7" s="3" t="s">
        <v>1643</v>
      </c>
      <c r="NJ7" s="3" t="s">
        <v>1643</v>
      </c>
      <c r="NK7" s="3" t="s">
        <v>1643</v>
      </c>
      <c r="NL7" s="5"/>
      <c r="NM7" s="13" t="s">
        <v>1643</v>
      </c>
      <c r="NN7" s="3" t="s">
        <v>1643</v>
      </c>
      <c r="NO7" s="3" t="s">
        <v>1643</v>
      </c>
      <c r="NP7" s="3" t="s">
        <v>1643</v>
      </c>
      <c r="NQ7" s="5" t="s">
        <v>1643</v>
      </c>
      <c r="NR7" s="13" t="s">
        <v>1643</v>
      </c>
      <c r="NS7" s="3" t="s">
        <v>557</v>
      </c>
      <c r="NT7" s="3" t="s">
        <v>1643</v>
      </c>
      <c r="NU7" s="3" t="s">
        <v>144</v>
      </c>
      <c r="NV7" s="3" t="s">
        <v>156</v>
      </c>
      <c r="NW7" s="3" t="s">
        <v>558</v>
      </c>
      <c r="NX7" s="3" t="s">
        <v>1643</v>
      </c>
      <c r="NY7" s="3" t="s">
        <v>1643</v>
      </c>
      <c r="NZ7" s="20" t="s">
        <v>1643</v>
      </c>
      <c r="OA7" s="13" t="s">
        <v>111</v>
      </c>
      <c r="OB7" s="3" t="s">
        <v>1643</v>
      </c>
      <c r="OC7" s="3" t="s">
        <v>1643</v>
      </c>
      <c r="OD7" s="3" t="s">
        <v>1643</v>
      </c>
      <c r="OE7" s="3" t="s">
        <v>1643</v>
      </c>
      <c r="OF7" s="5" t="s">
        <v>1643</v>
      </c>
      <c r="OG7" s="13" t="s">
        <v>1643</v>
      </c>
      <c r="OH7" s="8" t="s">
        <v>1643</v>
      </c>
      <c r="OI7" s="3" t="s">
        <v>1643</v>
      </c>
      <c r="OJ7" s="3" t="s">
        <v>1643</v>
      </c>
      <c r="OK7" s="5" t="s">
        <v>1643</v>
      </c>
      <c r="OL7" s="13" t="s">
        <v>1643</v>
      </c>
      <c r="OM7" s="8" t="s">
        <v>1643</v>
      </c>
      <c r="ON7" s="3" t="s">
        <v>1643</v>
      </c>
      <c r="OO7" s="3" t="s">
        <v>1643</v>
      </c>
      <c r="OP7" s="5" t="s">
        <v>1643</v>
      </c>
      <c r="OQ7" s="13" t="s">
        <v>1643</v>
      </c>
      <c r="OR7" s="8" t="s">
        <v>1643</v>
      </c>
      <c r="OS7" s="3" t="s">
        <v>1643</v>
      </c>
      <c r="OT7" s="3" t="s">
        <v>1643</v>
      </c>
      <c r="OU7" s="5" t="s">
        <v>1643</v>
      </c>
      <c r="OV7" s="13" t="s">
        <v>1643</v>
      </c>
      <c r="OW7" s="3" t="s">
        <v>1643</v>
      </c>
      <c r="OX7" s="3" t="s">
        <v>1643</v>
      </c>
      <c r="OY7" s="3" t="s">
        <v>1643</v>
      </c>
      <c r="OZ7" s="3" t="s">
        <v>1643</v>
      </c>
      <c r="PA7" s="3" t="s">
        <v>1643</v>
      </c>
      <c r="PB7" s="3" t="s">
        <v>1643</v>
      </c>
      <c r="PC7" s="3" t="s">
        <v>1643</v>
      </c>
      <c r="PD7" s="5" t="s">
        <v>1643</v>
      </c>
      <c r="PE7" s="13" t="s">
        <v>1643</v>
      </c>
      <c r="PF7" s="3" t="s">
        <v>1643</v>
      </c>
      <c r="PG7" s="3" t="s">
        <v>1643</v>
      </c>
      <c r="PH7" s="3" t="s">
        <v>1643</v>
      </c>
      <c r="PI7" s="3" t="s">
        <v>1643</v>
      </c>
      <c r="PJ7" s="3" t="s">
        <v>1643</v>
      </c>
      <c r="PK7" s="5" t="s">
        <v>1643</v>
      </c>
      <c r="PL7" s="13" t="s">
        <v>1643</v>
      </c>
      <c r="PM7" s="3" t="s">
        <v>1643</v>
      </c>
      <c r="PN7" s="3" t="s">
        <v>1643</v>
      </c>
      <c r="PO7" s="3" t="s">
        <v>1643</v>
      </c>
      <c r="PP7" s="5" t="s">
        <v>1643</v>
      </c>
      <c r="PQ7" s="18" t="s">
        <v>1643</v>
      </c>
    </row>
    <row r="8" spans="1:433" ht="409.5" x14ac:dyDescent="0.35">
      <c r="A8" s="1">
        <v>45576.922743055555</v>
      </c>
      <c r="B8" s="2">
        <v>45684.607534722221</v>
      </c>
      <c r="C8" s="4">
        <v>100</v>
      </c>
      <c r="D8" s="4">
        <v>5434</v>
      </c>
      <c r="E8" s="3" t="s">
        <v>1640</v>
      </c>
      <c r="F8" s="2">
        <v>45684.607572407411</v>
      </c>
      <c r="G8" s="3" t="s">
        <v>1798</v>
      </c>
      <c r="H8" s="4">
        <v>1</v>
      </c>
      <c r="I8" s="3" t="s">
        <v>1642</v>
      </c>
      <c r="J8" s="3" t="s">
        <v>1642</v>
      </c>
      <c r="K8" s="3" t="s">
        <v>1642</v>
      </c>
      <c r="L8" s="3" t="s">
        <v>1642</v>
      </c>
      <c r="M8" s="3" t="s">
        <v>1642</v>
      </c>
      <c r="N8" s="3" t="s">
        <v>1642</v>
      </c>
      <c r="O8" s="3" t="s">
        <v>111</v>
      </c>
      <c r="P8" s="3" t="s">
        <v>110</v>
      </c>
      <c r="Q8" s="3" t="s">
        <v>17</v>
      </c>
      <c r="R8" s="20" t="s">
        <v>110</v>
      </c>
      <c r="S8" s="127">
        <v>7</v>
      </c>
      <c r="T8" s="124"/>
      <c r="U8" s="3"/>
      <c r="V8" s="3" t="s">
        <v>20</v>
      </c>
      <c r="W8" s="3" t="s">
        <v>110</v>
      </c>
      <c r="X8" s="3" t="s">
        <v>41</v>
      </c>
      <c r="Y8" s="3" t="s">
        <v>93</v>
      </c>
      <c r="Z8" s="3" t="s">
        <v>10</v>
      </c>
      <c r="AA8" s="4">
        <v>328</v>
      </c>
      <c r="AB8" s="3" t="s">
        <v>25</v>
      </c>
      <c r="AC8" s="3" t="s">
        <v>110</v>
      </c>
      <c r="AD8" s="13" t="s">
        <v>110</v>
      </c>
      <c r="AE8" s="3" t="s">
        <v>1643</v>
      </c>
      <c r="AF8" s="5" t="s">
        <v>110</v>
      </c>
      <c r="AG8" s="8" t="s">
        <v>1643</v>
      </c>
      <c r="AH8" s="3" t="s">
        <v>1643</v>
      </c>
      <c r="AI8" s="3" t="s">
        <v>1643</v>
      </c>
      <c r="AJ8" s="3" t="s">
        <v>1643</v>
      </c>
      <c r="AK8" s="3" t="s">
        <v>1643</v>
      </c>
      <c r="AL8" s="3" t="s">
        <v>1643</v>
      </c>
      <c r="AM8" s="3" t="s">
        <v>1643</v>
      </c>
      <c r="AN8" s="3" t="s">
        <v>1643</v>
      </c>
      <c r="AO8" s="3" t="s">
        <v>1643</v>
      </c>
      <c r="AP8" s="3" t="s">
        <v>1643</v>
      </c>
      <c r="AQ8" s="3" t="s">
        <v>1643</v>
      </c>
      <c r="AR8" s="3" t="s">
        <v>1643</v>
      </c>
      <c r="AS8" s="3" t="s">
        <v>1643</v>
      </c>
      <c r="AT8" s="3" t="s">
        <v>1643</v>
      </c>
      <c r="AU8" s="3" t="s">
        <v>1643</v>
      </c>
      <c r="AV8" s="5" t="s">
        <v>1643</v>
      </c>
      <c r="AW8" s="13" t="s">
        <v>1643</v>
      </c>
      <c r="AX8" s="3" t="s">
        <v>1643</v>
      </c>
      <c r="AY8" s="3" t="s">
        <v>1643</v>
      </c>
      <c r="AZ8" s="3" t="s">
        <v>1643</v>
      </c>
      <c r="BA8" s="3" t="s">
        <v>1643</v>
      </c>
      <c r="BB8" s="3" t="s">
        <v>1643</v>
      </c>
      <c r="BC8" s="3" t="s">
        <v>1643</v>
      </c>
      <c r="BD8" s="5" t="s">
        <v>1643</v>
      </c>
      <c r="BE8" s="13" t="s">
        <v>1643</v>
      </c>
      <c r="BF8" s="3" t="s">
        <v>1643</v>
      </c>
      <c r="BG8" s="3" t="s">
        <v>1643</v>
      </c>
      <c r="BH8" s="3" t="s">
        <v>1643</v>
      </c>
      <c r="BI8" s="3" t="s">
        <v>1643</v>
      </c>
      <c r="BJ8" s="3" t="s">
        <v>1643</v>
      </c>
      <c r="BK8" s="3" t="s">
        <v>1643</v>
      </c>
      <c r="BL8" s="5" t="s">
        <v>1643</v>
      </c>
      <c r="BM8" s="13" t="s">
        <v>1643</v>
      </c>
      <c r="BN8" s="3" t="s">
        <v>1643</v>
      </c>
      <c r="BO8" s="3" t="s">
        <v>1643</v>
      </c>
      <c r="BP8" s="5" t="s">
        <v>1643</v>
      </c>
      <c r="BQ8" s="13" t="s">
        <v>1643</v>
      </c>
      <c r="BR8" s="3" t="s">
        <v>1643</v>
      </c>
      <c r="BS8" s="3" t="s">
        <v>1643</v>
      </c>
      <c r="BT8" s="5" t="s">
        <v>1643</v>
      </c>
      <c r="BU8" s="13" t="s">
        <v>1643</v>
      </c>
      <c r="BV8" s="5" t="s">
        <v>1643</v>
      </c>
      <c r="BW8" s="13" t="s">
        <v>1643</v>
      </c>
      <c r="BX8" s="3" t="s">
        <v>1643</v>
      </c>
      <c r="BY8" s="3" t="s">
        <v>1643</v>
      </c>
      <c r="BZ8" s="5" t="s">
        <v>1643</v>
      </c>
      <c r="CA8" s="13" t="s">
        <v>1643</v>
      </c>
      <c r="CB8" s="3" t="s">
        <v>1643</v>
      </c>
      <c r="CC8" s="3" t="s">
        <v>1643</v>
      </c>
      <c r="CD8" s="3" t="s">
        <v>1643</v>
      </c>
      <c r="CE8" s="5" t="s">
        <v>1643</v>
      </c>
      <c r="CF8" s="13" t="s">
        <v>1643</v>
      </c>
      <c r="CG8" s="3" t="s">
        <v>1643</v>
      </c>
      <c r="CH8" s="3" t="s">
        <v>1643</v>
      </c>
      <c r="CI8" s="3" t="s">
        <v>1643</v>
      </c>
      <c r="CJ8" s="3" t="s">
        <v>1643</v>
      </c>
      <c r="CK8" s="3" t="s">
        <v>1643</v>
      </c>
      <c r="CL8" s="5" t="s">
        <v>1643</v>
      </c>
      <c r="CM8" s="13" t="s">
        <v>1643</v>
      </c>
      <c r="CN8" s="3" t="s">
        <v>1643</v>
      </c>
      <c r="CO8" s="3" t="s">
        <v>1643</v>
      </c>
      <c r="CP8" s="3" t="s">
        <v>1643</v>
      </c>
      <c r="CQ8" s="3" t="s">
        <v>1643</v>
      </c>
      <c r="CR8" s="20" t="s">
        <v>1643</v>
      </c>
      <c r="CS8" s="13" t="s">
        <v>1643</v>
      </c>
      <c r="CT8" s="3" t="s">
        <v>1643</v>
      </c>
      <c r="CU8" s="3" t="s">
        <v>1643</v>
      </c>
      <c r="CV8" s="3" t="s">
        <v>1643</v>
      </c>
      <c r="CW8" s="3" t="s">
        <v>1643</v>
      </c>
      <c r="CX8" s="3" t="s">
        <v>1643</v>
      </c>
      <c r="CY8" s="3" t="s">
        <v>1643</v>
      </c>
      <c r="CZ8" s="3" t="s">
        <v>1643</v>
      </c>
      <c r="DA8" s="3" t="s">
        <v>1643</v>
      </c>
      <c r="DB8" s="3" t="s">
        <v>1643</v>
      </c>
      <c r="DC8" s="3" t="s">
        <v>1643</v>
      </c>
      <c r="DD8" s="3" t="s">
        <v>1643</v>
      </c>
      <c r="DE8" s="3" t="s">
        <v>1643</v>
      </c>
      <c r="DF8" s="5" t="s">
        <v>1643</v>
      </c>
      <c r="DG8" s="8" t="s">
        <v>1643</v>
      </c>
      <c r="DH8" s="3" t="s">
        <v>1643</v>
      </c>
      <c r="DI8" s="3" t="s">
        <v>1643</v>
      </c>
      <c r="DJ8" s="3" t="s">
        <v>1643</v>
      </c>
      <c r="DK8" s="3" t="s">
        <v>1643</v>
      </c>
      <c r="DL8" s="3" t="s">
        <v>1643</v>
      </c>
      <c r="DM8" s="3" t="s">
        <v>1643</v>
      </c>
      <c r="DN8" s="3" t="s">
        <v>1643</v>
      </c>
      <c r="DO8" s="5" t="s">
        <v>1643</v>
      </c>
      <c r="DP8" s="8" t="s">
        <v>1643</v>
      </c>
      <c r="DQ8" s="3" t="s">
        <v>1643</v>
      </c>
      <c r="DR8" s="3" t="s">
        <v>1643</v>
      </c>
      <c r="DS8" s="5" t="s">
        <v>1643</v>
      </c>
      <c r="DT8" s="8" t="s">
        <v>1643</v>
      </c>
      <c r="DU8" s="3" t="s">
        <v>1643</v>
      </c>
      <c r="DV8" s="3" t="s">
        <v>1643</v>
      </c>
      <c r="DW8" s="5" t="s">
        <v>1643</v>
      </c>
      <c r="DX8" s="16" t="s">
        <v>1643</v>
      </c>
      <c r="DY8" s="13" t="s">
        <v>1643</v>
      </c>
      <c r="DZ8" s="3" t="s">
        <v>1643</v>
      </c>
      <c r="EA8" s="3" t="s">
        <v>1643</v>
      </c>
      <c r="EB8" s="3" t="s">
        <v>1643</v>
      </c>
      <c r="EC8" s="20" t="s">
        <v>1643</v>
      </c>
      <c r="ED8" s="13" t="s">
        <v>1643</v>
      </c>
      <c r="EE8" s="3" t="s">
        <v>1643</v>
      </c>
      <c r="EF8" s="3" t="s">
        <v>1643</v>
      </c>
      <c r="EG8" s="3" t="s">
        <v>1643</v>
      </c>
      <c r="EH8" s="3" t="s">
        <v>1643</v>
      </c>
      <c r="EI8" s="3" t="s">
        <v>1643</v>
      </c>
      <c r="EJ8" s="3" t="s">
        <v>1643</v>
      </c>
      <c r="EK8" s="3" t="s">
        <v>1643</v>
      </c>
      <c r="EL8" s="3" t="s">
        <v>1643</v>
      </c>
      <c r="EM8" s="3" t="s">
        <v>1643</v>
      </c>
      <c r="EN8" s="20" t="s">
        <v>1643</v>
      </c>
      <c r="EO8" s="18" t="s">
        <v>1643</v>
      </c>
      <c r="EP8" s="8" t="s">
        <v>1643</v>
      </c>
      <c r="EQ8" s="3" t="s">
        <v>1643</v>
      </c>
      <c r="ER8" s="3" t="s">
        <v>1643</v>
      </c>
      <c r="ES8" s="3" t="s">
        <v>1643</v>
      </c>
      <c r="ET8" s="3" t="s">
        <v>1643</v>
      </c>
      <c r="EU8" s="3" t="s">
        <v>1643</v>
      </c>
      <c r="EV8" s="3" t="s">
        <v>1643</v>
      </c>
      <c r="EW8" s="3" t="s">
        <v>1643</v>
      </c>
      <c r="EX8" s="3" t="s">
        <v>1643</v>
      </c>
      <c r="EY8" s="20" t="s">
        <v>1643</v>
      </c>
      <c r="EZ8" s="13" t="s">
        <v>129</v>
      </c>
      <c r="FA8" s="3" t="s">
        <v>132</v>
      </c>
      <c r="FB8" s="3" t="s">
        <v>132</v>
      </c>
      <c r="FC8" s="3" t="s">
        <v>132</v>
      </c>
      <c r="FD8" s="3" t="s">
        <v>132</v>
      </c>
      <c r="FE8" s="3" t="s">
        <v>132</v>
      </c>
      <c r="FF8" s="3" t="s">
        <v>132</v>
      </c>
      <c r="FG8" s="3" t="s">
        <v>132</v>
      </c>
      <c r="FH8" s="3" t="s">
        <v>131</v>
      </c>
      <c r="FI8" s="3" t="s">
        <v>132</v>
      </c>
      <c r="FJ8" s="3" t="s">
        <v>132</v>
      </c>
      <c r="FK8" s="3" t="s">
        <v>132</v>
      </c>
      <c r="FL8" s="3" t="s">
        <v>132</v>
      </c>
      <c r="FM8" s="3" t="s">
        <v>132</v>
      </c>
      <c r="FN8" s="3" t="s">
        <v>132</v>
      </c>
      <c r="FO8" s="5" t="s">
        <v>1968</v>
      </c>
      <c r="FP8" s="13" t="s">
        <v>196</v>
      </c>
      <c r="FQ8" s="3" t="s">
        <v>1643</v>
      </c>
      <c r="FR8" s="3" t="s">
        <v>1643</v>
      </c>
      <c r="FS8" s="3" t="s">
        <v>201</v>
      </c>
      <c r="FT8" s="3" t="s">
        <v>1643</v>
      </c>
      <c r="FU8" s="3" t="s">
        <v>1643</v>
      </c>
      <c r="FV8" s="3" t="s">
        <v>1643</v>
      </c>
      <c r="FW8" s="5" t="s">
        <v>224</v>
      </c>
      <c r="FX8" s="13" t="s">
        <v>1643</v>
      </c>
      <c r="FY8" s="3" t="s">
        <v>1643</v>
      </c>
      <c r="FZ8" s="3" t="s">
        <v>1643</v>
      </c>
      <c r="GA8" s="3" t="s">
        <v>1643</v>
      </c>
      <c r="GB8" s="3" t="s">
        <v>235</v>
      </c>
      <c r="GC8" s="3" t="s">
        <v>1643</v>
      </c>
      <c r="GD8" s="3" t="s">
        <v>1643</v>
      </c>
      <c r="GE8" s="5" t="s">
        <v>1643</v>
      </c>
      <c r="GF8" s="13" t="s">
        <v>132</v>
      </c>
      <c r="GG8" s="3" t="s">
        <v>1643</v>
      </c>
      <c r="GH8" s="3" t="s">
        <v>132</v>
      </c>
      <c r="GI8" s="3" t="s">
        <v>1643</v>
      </c>
      <c r="GJ8" s="3" t="s">
        <v>132</v>
      </c>
      <c r="GK8" s="3" t="s">
        <v>132</v>
      </c>
      <c r="GL8" s="3" t="s">
        <v>132</v>
      </c>
      <c r="GM8" s="3" t="s">
        <v>132</v>
      </c>
      <c r="GN8" s="3" t="s">
        <v>132</v>
      </c>
      <c r="GO8" s="3" t="s">
        <v>132</v>
      </c>
      <c r="GP8" s="3" t="s">
        <v>132</v>
      </c>
      <c r="GQ8" s="3" t="s">
        <v>132</v>
      </c>
      <c r="GR8" s="3" t="s">
        <v>132</v>
      </c>
      <c r="GS8" s="3" t="s">
        <v>132</v>
      </c>
      <c r="GT8" s="3" t="s">
        <v>132</v>
      </c>
      <c r="GU8" s="3" t="s">
        <v>132</v>
      </c>
      <c r="GV8" s="3" t="s">
        <v>1643</v>
      </c>
      <c r="GW8" s="3" t="s">
        <v>131</v>
      </c>
      <c r="GX8" s="3" t="s">
        <v>131</v>
      </c>
      <c r="GY8" s="3" t="s">
        <v>127</v>
      </c>
      <c r="GZ8" s="3" t="s">
        <v>132</v>
      </c>
      <c r="HA8" s="3" t="s">
        <v>132</v>
      </c>
      <c r="HB8" s="3" t="s">
        <v>132</v>
      </c>
      <c r="HC8" s="3" t="s">
        <v>132</v>
      </c>
      <c r="HD8" s="3" t="s">
        <v>132</v>
      </c>
      <c r="HE8" s="3" t="s">
        <v>132</v>
      </c>
      <c r="HF8" s="3" t="s">
        <v>132</v>
      </c>
      <c r="HG8" s="3" t="s">
        <v>132</v>
      </c>
      <c r="HH8" s="3" t="s">
        <v>132</v>
      </c>
      <c r="HI8" s="3" t="s">
        <v>132</v>
      </c>
      <c r="HJ8" s="3" t="s">
        <v>132</v>
      </c>
      <c r="HK8" s="3" t="s">
        <v>132</v>
      </c>
      <c r="HL8" s="3" t="s">
        <v>132</v>
      </c>
      <c r="HM8" s="3" t="s">
        <v>132</v>
      </c>
      <c r="HN8" s="3" t="s">
        <v>132</v>
      </c>
      <c r="HO8" s="3" t="s">
        <v>132</v>
      </c>
      <c r="HP8" s="3" t="s">
        <v>132</v>
      </c>
      <c r="HQ8" s="3" t="s">
        <v>132</v>
      </c>
      <c r="HR8" s="3" t="s">
        <v>132</v>
      </c>
      <c r="HS8" s="3" t="s">
        <v>132</v>
      </c>
      <c r="HT8" s="3" t="s">
        <v>132</v>
      </c>
      <c r="HU8" s="3" t="s">
        <v>132</v>
      </c>
      <c r="HV8" s="3" t="s">
        <v>132</v>
      </c>
      <c r="HW8" s="3" t="s">
        <v>132</v>
      </c>
      <c r="HX8" s="3" t="s">
        <v>132</v>
      </c>
      <c r="HY8" s="3" t="s">
        <v>132</v>
      </c>
      <c r="HZ8" s="3" t="s">
        <v>129</v>
      </c>
      <c r="IA8" s="3" t="s">
        <v>132</v>
      </c>
      <c r="IB8" s="3" t="s">
        <v>132</v>
      </c>
      <c r="IC8" s="3" t="s">
        <v>127</v>
      </c>
      <c r="ID8" s="3" t="s">
        <v>127</v>
      </c>
      <c r="IE8" s="3" t="s">
        <v>131</v>
      </c>
      <c r="IF8" s="3" t="s">
        <v>127</v>
      </c>
      <c r="IG8" s="3" t="s">
        <v>127</v>
      </c>
      <c r="IH8" s="3" t="s">
        <v>132</v>
      </c>
      <c r="II8" s="3" t="s">
        <v>132</v>
      </c>
      <c r="IJ8" s="3" t="s">
        <v>132</v>
      </c>
      <c r="IK8" s="3" t="s">
        <v>132</v>
      </c>
      <c r="IL8" s="3" t="s">
        <v>127</v>
      </c>
      <c r="IM8" s="3" t="s">
        <v>127</v>
      </c>
      <c r="IN8" s="3" t="s">
        <v>132</v>
      </c>
      <c r="IO8" s="3" t="s">
        <v>132</v>
      </c>
      <c r="IP8" s="3" t="s">
        <v>131</v>
      </c>
      <c r="IQ8" s="3" t="s">
        <v>131</v>
      </c>
      <c r="IR8" s="5" t="s">
        <v>345</v>
      </c>
      <c r="IS8" s="13" t="s">
        <v>353</v>
      </c>
      <c r="IT8" s="3" t="s">
        <v>354</v>
      </c>
      <c r="IU8" s="3" t="s">
        <v>355</v>
      </c>
      <c r="IV8" s="3" t="s">
        <v>1643</v>
      </c>
      <c r="IW8" s="3" t="s">
        <v>357</v>
      </c>
      <c r="IX8" s="3" t="s">
        <v>111</v>
      </c>
      <c r="IY8" s="5" t="s">
        <v>1643</v>
      </c>
      <c r="IZ8" s="13" t="s">
        <v>110</v>
      </c>
      <c r="JA8" s="3" t="s">
        <v>111</v>
      </c>
      <c r="JB8" s="3" t="s">
        <v>1643</v>
      </c>
      <c r="JC8" s="3" t="s">
        <v>111</v>
      </c>
      <c r="JD8" s="3" t="s">
        <v>1643</v>
      </c>
      <c r="JE8" s="3" t="s">
        <v>1643</v>
      </c>
      <c r="JF8" s="3" t="s">
        <v>110</v>
      </c>
      <c r="JG8" s="3" t="s">
        <v>111</v>
      </c>
      <c r="JH8" s="3" t="s">
        <v>1643</v>
      </c>
      <c r="JI8" s="3" t="s">
        <v>110</v>
      </c>
      <c r="JJ8" s="3" t="s">
        <v>425</v>
      </c>
      <c r="JK8" s="3" t="s">
        <v>111</v>
      </c>
      <c r="JL8" s="3" t="s">
        <v>1643</v>
      </c>
      <c r="JM8" s="3" t="s">
        <v>110</v>
      </c>
      <c r="JN8" s="3" t="s">
        <v>111</v>
      </c>
      <c r="JO8" s="3" t="s">
        <v>1643</v>
      </c>
      <c r="JP8" s="3" t="s">
        <v>111</v>
      </c>
      <c r="JQ8" s="3" t="s">
        <v>1643</v>
      </c>
      <c r="JR8" s="3" t="s">
        <v>1643</v>
      </c>
      <c r="JS8" s="3" t="s">
        <v>110</v>
      </c>
      <c r="JT8" s="3" t="s">
        <v>111</v>
      </c>
      <c r="JU8" s="3" t="s">
        <v>1643</v>
      </c>
      <c r="JV8" s="3" t="s">
        <v>110</v>
      </c>
      <c r="JW8" s="3" t="s">
        <v>111</v>
      </c>
      <c r="JX8" s="3" t="s">
        <v>1643</v>
      </c>
      <c r="JY8" s="3" t="s">
        <v>110</v>
      </c>
      <c r="JZ8" s="3" t="s">
        <v>111</v>
      </c>
      <c r="KA8" s="3" t="s">
        <v>1643</v>
      </c>
      <c r="KB8" s="3" t="s">
        <v>111</v>
      </c>
      <c r="KC8" s="3" t="s">
        <v>1643</v>
      </c>
      <c r="KD8" s="3" t="s">
        <v>1643</v>
      </c>
      <c r="KE8" s="3" t="s">
        <v>1643</v>
      </c>
      <c r="KF8" s="3" t="s">
        <v>1643</v>
      </c>
      <c r="KG8" s="3" t="s">
        <v>1643</v>
      </c>
      <c r="KH8" s="3" t="s">
        <v>1643</v>
      </c>
      <c r="KI8" s="5" t="s">
        <v>1643</v>
      </c>
      <c r="KJ8" s="13" t="s">
        <v>462</v>
      </c>
      <c r="KK8" s="3" t="s">
        <v>452</v>
      </c>
      <c r="KL8" s="5"/>
      <c r="KM8" s="18" t="s">
        <v>110</v>
      </c>
      <c r="KN8" s="13" t="s">
        <v>1643</v>
      </c>
      <c r="KO8" s="3" t="s">
        <v>1643</v>
      </c>
      <c r="KP8" s="3" t="s">
        <v>486</v>
      </c>
      <c r="KQ8" s="3" t="s">
        <v>1643</v>
      </c>
      <c r="KR8" s="3" t="s">
        <v>1643</v>
      </c>
      <c r="KS8" s="3" t="s">
        <v>495</v>
      </c>
      <c r="KT8" s="3" t="s">
        <v>496</v>
      </c>
      <c r="KU8" s="3" t="s">
        <v>497</v>
      </c>
      <c r="KV8" s="3" t="s">
        <v>498</v>
      </c>
      <c r="KW8" s="5" t="s">
        <v>1643</v>
      </c>
      <c r="KX8" s="13" t="s">
        <v>111</v>
      </c>
      <c r="KY8" s="3" t="s">
        <v>111</v>
      </c>
      <c r="KZ8" s="3" t="s">
        <v>110</v>
      </c>
      <c r="LA8" s="3" t="s">
        <v>111</v>
      </c>
      <c r="LB8" s="3" t="s">
        <v>110</v>
      </c>
      <c r="LC8" s="3" t="s">
        <v>1799</v>
      </c>
      <c r="LD8" s="3" t="s">
        <v>1800</v>
      </c>
      <c r="LE8" s="4">
        <v>220142</v>
      </c>
      <c r="LF8" s="5" t="s">
        <v>1756</v>
      </c>
      <c r="LG8" s="13" t="s">
        <v>111</v>
      </c>
      <c r="LH8" s="5" t="s">
        <v>1643</v>
      </c>
      <c r="LI8" s="13" t="s">
        <v>526</v>
      </c>
      <c r="LJ8" s="3" t="s">
        <v>1643</v>
      </c>
      <c r="LK8" s="3" t="s">
        <v>1643</v>
      </c>
      <c r="LL8" s="3" t="s">
        <v>1643</v>
      </c>
      <c r="LM8" s="3" t="s">
        <v>1643</v>
      </c>
      <c r="LN8" s="3" t="s">
        <v>1643</v>
      </c>
      <c r="LO8" s="5" t="s">
        <v>110</v>
      </c>
      <c r="LP8" s="13" t="s">
        <v>110</v>
      </c>
      <c r="LQ8" s="13" t="s">
        <v>555</v>
      </c>
      <c r="LR8" s="3" t="s">
        <v>1643</v>
      </c>
      <c r="LS8" s="3" t="s">
        <v>541</v>
      </c>
      <c r="LT8" s="3" t="s">
        <v>1643</v>
      </c>
      <c r="LU8" s="3" t="s">
        <v>1643</v>
      </c>
      <c r="LV8" s="20"/>
      <c r="LW8" s="5" t="s">
        <v>1643</v>
      </c>
      <c r="LX8" s="13" t="s">
        <v>1718</v>
      </c>
      <c r="LY8" s="3" t="s">
        <v>1643</v>
      </c>
      <c r="LZ8" s="3" t="s">
        <v>541</v>
      </c>
      <c r="MA8" s="3" t="s">
        <v>1643</v>
      </c>
      <c r="MB8" s="3" t="s">
        <v>1643</v>
      </c>
      <c r="MC8" s="3" t="s">
        <v>1643</v>
      </c>
      <c r="MD8" s="5" t="s">
        <v>1643</v>
      </c>
      <c r="ME8" s="13" t="s">
        <v>1801</v>
      </c>
      <c r="MF8" s="3" t="s">
        <v>1643</v>
      </c>
      <c r="MG8" s="3" t="s">
        <v>541</v>
      </c>
      <c r="MH8" s="3" t="s">
        <v>1643</v>
      </c>
      <c r="MI8" s="3" t="s">
        <v>1643</v>
      </c>
      <c r="MJ8" s="3" t="s">
        <v>1643</v>
      </c>
      <c r="MK8" s="5" t="s">
        <v>1643</v>
      </c>
      <c r="ML8" s="13" t="s">
        <v>1802</v>
      </c>
      <c r="MM8" s="3" t="s">
        <v>1643</v>
      </c>
      <c r="MN8" s="3" t="s">
        <v>1643</v>
      </c>
      <c r="MO8" s="3" t="s">
        <v>1643</v>
      </c>
      <c r="MP8" s="3" t="s">
        <v>1643</v>
      </c>
      <c r="MQ8" s="3" t="s">
        <v>1643</v>
      </c>
      <c r="MR8" s="5" t="s">
        <v>1643</v>
      </c>
      <c r="MS8" s="13" t="s">
        <v>1643</v>
      </c>
      <c r="MT8" s="3" t="s">
        <v>557</v>
      </c>
      <c r="MU8" s="3" t="s">
        <v>140</v>
      </c>
      <c r="MV8" s="3" t="s">
        <v>144</v>
      </c>
      <c r="MW8" s="3" t="s">
        <v>156</v>
      </c>
      <c r="MX8" s="3" t="s">
        <v>558</v>
      </c>
      <c r="MY8" s="3" t="s">
        <v>1643</v>
      </c>
      <c r="MZ8" s="3" t="s">
        <v>152</v>
      </c>
      <c r="NA8" s="5" t="s">
        <v>1643</v>
      </c>
      <c r="NB8" s="13" t="s">
        <v>110</v>
      </c>
      <c r="NC8" s="3" t="s">
        <v>564</v>
      </c>
      <c r="ND8" s="3" t="s">
        <v>1643</v>
      </c>
      <c r="NE8" s="3" t="s">
        <v>1643</v>
      </c>
      <c r="NF8" s="3" t="s">
        <v>1643</v>
      </c>
      <c r="NG8" s="5" t="s">
        <v>545</v>
      </c>
      <c r="NH8" s="13" t="s">
        <v>565</v>
      </c>
      <c r="NI8" s="3" t="s">
        <v>1643</v>
      </c>
      <c r="NJ8" s="3" t="s">
        <v>1643</v>
      </c>
      <c r="NK8" s="3" t="s">
        <v>545</v>
      </c>
      <c r="NL8" s="5"/>
      <c r="NM8" s="13" t="s">
        <v>1643</v>
      </c>
      <c r="NN8" s="3" t="s">
        <v>1643</v>
      </c>
      <c r="NO8" s="3" t="s">
        <v>1643</v>
      </c>
      <c r="NP8" s="3" t="s">
        <v>1643</v>
      </c>
      <c r="NQ8" s="5" t="s">
        <v>1643</v>
      </c>
      <c r="NR8" s="13" t="s">
        <v>136</v>
      </c>
      <c r="NS8" s="3" t="s">
        <v>557</v>
      </c>
      <c r="NT8" s="3" t="s">
        <v>1643</v>
      </c>
      <c r="NU8" s="3" t="s">
        <v>144</v>
      </c>
      <c r="NV8" s="3" t="s">
        <v>156</v>
      </c>
      <c r="NW8" s="3" t="s">
        <v>558</v>
      </c>
      <c r="NX8" s="3" t="s">
        <v>1643</v>
      </c>
      <c r="NY8" s="3" t="s">
        <v>568</v>
      </c>
      <c r="NZ8" s="20" t="s">
        <v>1643</v>
      </c>
      <c r="OA8" s="13" t="s">
        <v>110</v>
      </c>
      <c r="OB8" s="3" t="s">
        <v>576</v>
      </c>
      <c r="OC8" s="3" t="s">
        <v>1643</v>
      </c>
      <c r="OD8" s="3" t="s">
        <v>1643</v>
      </c>
      <c r="OE8" s="3" t="s">
        <v>1643</v>
      </c>
      <c r="OF8" s="5" t="s">
        <v>545</v>
      </c>
      <c r="OG8" s="13" t="s">
        <v>1643</v>
      </c>
      <c r="OH8" s="8" t="s">
        <v>1643</v>
      </c>
      <c r="OI8" s="3" t="s">
        <v>1643</v>
      </c>
      <c r="OJ8" s="3" t="s">
        <v>1643</v>
      </c>
      <c r="OK8" s="5" t="s">
        <v>1643</v>
      </c>
      <c r="OL8" s="13" t="s">
        <v>1643</v>
      </c>
      <c r="OM8" s="8" t="s">
        <v>1643</v>
      </c>
      <c r="ON8" s="3" t="s">
        <v>1643</v>
      </c>
      <c r="OO8" s="3" t="s">
        <v>1643</v>
      </c>
      <c r="OP8" s="5" t="s">
        <v>1643</v>
      </c>
      <c r="OQ8" s="13" t="s">
        <v>1643</v>
      </c>
      <c r="OR8" s="8" t="s">
        <v>1643</v>
      </c>
      <c r="OS8" s="3" t="s">
        <v>1643</v>
      </c>
      <c r="OT8" s="3" t="s">
        <v>1643</v>
      </c>
      <c r="OU8" s="5" t="s">
        <v>1643</v>
      </c>
      <c r="OV8" s="13" t="s">
        <v>136</v>
      </c>
      <c r="OW8" s="3" t="s">
        <v>557</v>
      </c>
      <c r="OX8" s="3" t="s">
        <v>1643</v>
      </c>
      <c r="OY8" s="3" t="s">
        <v>144</v>
      </c>
      <c r="OZ8" s="3" t="s">
        <v>1643</v>
      </c>
      <c r="PA8" s="3" t="s">
        <v>558</v>
      </c>
      <c r="PB8" s="3" t="s">
        <v>1643</v>
      </c>
      <c r="PC8" s="3" t="s">
        <v>1643</v>
      </c>
      <c r="PD8" s="5" t="s">
        <v>1643</v>
      </c>
      <c r="PE8" s="13" t="s">
        <v>1643</v>
      </c>
      <c r="PF8" s="3" t="s">
        <v>1643</v>
      </c>
      <c r="PG8" s="3" t="s">
        <v>1643</v>
      </c>
      <c r="PH8" s="3" t="s">
        <v>1643</v>
      </c>
      <c r="PI8" s="3" t="s">
        <v>1643</v>
      </c>
      <c r="PJ8" s="3" t="s">
        <v>1643</v>
      </c>
      <c r="PK8" s="5" t="s">
        <v>1643</v>
      </c>
      <c r="PL8" s="13" t="s">
        <v>111</v>
      </c>
      <c r="PM8" s="3" t="s">
        <v>1643</v>
      </c>
      <c r="PN8" s="3" t="s">
        <v>110</v>
      </c>
      <c r="PO8" s="3" t="s">
        <v>1803</v>
      </c>
      <c r="PP8" s="5" t="s">
        <v>1643</v>
      </c>
      <c r="PQ8" s="18" t="s">
        <v>1643</v>
      </c>
    </row>
    <row r="9" spans="1:433" ht="72.5" x14ac:dyDescent="0.35">
      <c r="A9" s="1">
        <v>45608.440810185188</v>
      </c>
      <c r="B9" s="2">
        <v>45670.604386574072</v>
      </c>
      <c r="C9" s="4">
        <v>72</v>
      </c>
      <c r="D9" s="4">
        <v>9925</v>
      </c>
      <c r="E9" s="3" t="s">
        <v>1677</v>
      </c>
      <c r="F9" s="2">
        <v>45677.604411504632</v>
      </c>
      <c r="G9" s="3" t="s">
        <v>1791</v>
      </c>
      <c r="H9" s="4">
        <v>0.80000001192092896</v>
      </c>
      <c r="I9" s="3" t="s">
        <v>1642</v>
      </c>
      <c r="J9" s="3" t="s">
        <v>1642</v>
      </c>
      <c r="K9" s="3" t="s">
        <v>1642</v>
      </c>
      <c r="L9" s="3" t="s">
        <v>1642</v>
      </c>
      <c r="M9" s="3" t="s">
        <v>1642</v>
      </c>
      <c r="N9" s="3" t="s">
        <v>1642</v>
      </c>
      <c r="O9" s="3" t="s">
        <v>110</v>
      </c>
      <c r="P9" s="3" t="s">
        <v>1643</v>
      </c>
      <c r="Q9" s="3" t="s">
        <v>1643</v>
      </c>
      <c r="R9" s="20" t="s">
        <v>110</v>
      </c>
      <c r="S9" s="127">
        <v>9</v>
      </c>
      <c r="T9" s="124"/>
      <c r="U9" s="3"/>
      <c r="V9" s="3" t="s">
        <v>20</v>
      </c>
      <c r="W9" s="3" t="s">
        <v>111</v>
      </c>
      <c r="X9" s="3" t="s">
        <v>47</v>
      </c>
      <c r="Y9" s="3" t="s">
        <v>106</v>
      </c>
      <c r="Z9" s="3" t="s">
        <v>16</v>
      </c>
      <c r="AA9" s="4">
        <v>167</v>
      </c>
      <c r="AB9" s="3" t="s">
        <v>25</v>
      </c>
      <c r="AC9" s="3" t="s">
        <v>110</v>
      </c>
      <c r="AD9" s="13" t="s">
        <v>110</v>
      </c>
      <c r="AE9" s="3" t="s">
        <v>1643</v>
      </c>
      <c r="AF9" s="5" t="s">
        <v>110</v>
      </c>
      <c r="AG9" s="8" t="s">
        <v>1643</v>
      </c>
      <c r="AH9" s="3" t="s">
        <v>1643</v>
      </c>
      <c r="AI9" s="3" t="s">
        <v>1643</v>
      </c>
      <c r="AJ9" s="3" t="s">
        <v>1643</v>
      </c>
      <c r="AK9" s="3" t="s">
        <v>1643</v>
      </c>
      <c r="AL9" s="3" t="s">
        <v>1643</v>
      </c>
      <c r="AM9" s="3" t="s">
        <v>1643</v>
      </c>
      <c r="AN9" s="3" t="s">
        <v>1643</v>
      </c>
      <c r="AO9" s="3" t="s">
        <v>1643</v>
      </c>
      <c r="AP9" s="3" t="s">
        <v>1643</v>
      </c>
      <c r="AQ9" s="3" t="s">
        <v>1643</v>
      </c>
      <c r="AR9" s="3" t="s">
        <v>1643</v>
      </c>
      <c r="AS9" s="3" t="s">
        <v>1643</v>
      </c>
      <c r="AT9" s="3" t="s">
        <v>1643</v>
      </c>
      <c r="AU9" s="3" t="s">
        <v>1643</v>
      </c>
      <c r="AV9" s="5" t="s">
        <v>1643</v>
      </c>
      <c r="AW9" s="13" t="s">
        <v>1643</v>
      </c>
      <c r="AX9" s="3" t="s">
        <v>1643</v>
      </c>
      <c r="AY9" s="3" t="s">
        <v>1643</v>
      </c>
      <c r="AZ9" s="3" t="s">
        <v>1643</v>
      </c>
      <c r="BA9" s="3" t="s">
        <v>1643</v>
      </c>
      <c r="BB9" s="3" t="s">
        <v>1643</v>
      </c>
      <c r="BC9" s="3" t="s">
        <v>1643</v>
      </c>
      <c r="BD9" s="5" t="s">
        <v>1643</v>
      </c>
      <c r="BE9" s="13" t="s">
        <v>1643</v>
      </c>
      <c r="BF9" s="3" t="s">
        <v>1643</v>
      </c>
      <c r="BG9" s="3" t="s">
        <v>1643</v>
      </c>
      <c r="BH9" s="3" t="s">
        <v>1643</v>
      </c>
      <c r="BI9" s="3" t="s">
        <v>1643</v>
      </c>
      <c r="BJ9" s="3" t="s">
        <v>1643</v>
      </c>
      <c r="BK9" s="3" t="s">
        <v>1643</v>
      </c>
      <c r="BL9" s="5" t="s">
        <v>1643</v>
      </c>
      <c r="BM9" s="13" t="s">
        <v>1643</v>
      </c>
      <c r="BN9" s="3" t="s">
        <v>1643</v>
      </c>
      <c r="BO9" s="3" t="s">
        <v>1643</v>
      </c>
      <c r="BP9" s="5" t="s">
        <v>1643</v>
      </c>
      <c r="BQ9" s="13" t="s">
        <v>1643</v>
      </c>
      <c r="BR9" s="3" t="s">
        <v>1643</v>
      </c>
      <c r="BS9" s="3" t="s">
        <v>1643</v>
      </c>
      <c r="BT9" s="5" t="s">
        <v>1643</v>
      </c>
      <c r="BU9" s="13" t="s">
        <v>1643</v>
      </c>
      <c r="BV9" s="5" t="s">
        <v>1643</v>
      </c>
      <c r="BW9" s="13" t="s">
        <v>1643</v>
      </c>
      <c r="BX9" s="3" t="s">
        <v>1643</v>
      </c>
      <c r="BY9" s="3" t="s">
        <v>1643</v>
      </c>
      <c r="BZ9" s="5" t="s">
        <v>1643</v>
      </c>
      <c r="CA9" s="13" t="s">
        <v>1643</v>
      </c>
      <c r="CB9" s="3" t="s">
        <v>1643</v>
      </c>
      <c r="CC9" s="3" t="s">
        <v>1643</v>
      </c>
      <c r="CD9" s="3" t="s">
        <v>1643</v>
      </c>
      <c r="CE9" s="5" t="s">
        <v>1643</v>
      </c>
      <c r="CF9" s="13" t="s">
        <v>1643</v>
      </c>
      <c r="CG9" s="3" t="s">
        <v>1643</v>
      </c>
      <c r="CH9" s="3" t="s">
        <v>1643</v>
      </c>
      <c r="CI9" s="3" t="s">
        <v>1643</v>
      </c>
      <c r="CJ9" s="3" t="s">
        <v>1643</v>
      </c>
      <c r="CK9" s="3" t="s">
        <v>1643</v>
      </c>
      <c r="CL9" s="5" t="s">
        <v>1643</v>
      </c>
      <c r="CM9" s="13" t="s">
        <v>1643</v>
      </c>
      <c r="CN9" s="3" t="s">
        <v>1643</v>
      </c>
      <c r="CO9" s="3" t="s">
        <v>1643</v>
      </c>
      <c r="CP9" s="3" t="s">
        <v>1643</v>
      </c>
      <c r="CQ9" s="3" t="s">
        <v>1643</v>
      </c>
      <c r="CR9" s="20" t="s">
        <v>1643</v>
      </c>
      <c r="CS9" s="13" t="s">
        <v>1643</v>
      </c>
      <c r="CT9" s="3" t="s">
        <v>1643</v>
      </c>
      <c r="CU9" s="3" t="s">
        <v>1643</v>
      </c>
      <c r="CV9" s="3" t="s">
        <v>1643</v>
      </c>
      <c r="CW9" s="3" t="s">
        <v>1643</v>
      </c>
      <c r="CX9" s="3" t="s">
        <v>1643</v>
      </c>
      <c r="CY9" s="3" t="s">
        <v>1643</v>
      </c>
      <c r="CZ9" s="3" t="s">
        <v>1643</v>
      </c>
      <c r="DA9" s="3" t="s">
        <v>1643</v>
      </c>
      <c r="DB9" s="3" t="s">
        <v>1643</v>
      </c>
      <c r="DC9" s="3" t="s">
        <v>1643</v>
      </c>
      <c r="DD9" s="3" t="s">
        <v>1643</v>
      </c>
      <c r="DE9" s="3" t="s">
        <v>1643</v>
      </c>
      <c r="DF9" s="5" t="s">
        <v>1643</v>
      </c>
      <c r="DG9" s="8" t="s">
        <v>1643</v>
      </c>
      <c r="DH9" s="3" t="s">
        <v>1643</v>
      </c>
      <c r="DI9" s="3" t="s">
        <v>1643</v>
      </c>
      <c r="DJ9" s="3" t="s">
        <v>1643</v>
      </c>
      <c r="DK9" s="3" t="s">
        <v>1643</v>
      </c>
      <c r="DL9" s="3" t="s">
        <v>1643</v>
      </c>
      <c r="DM9" s="3" t="s">
        <v>1643</v>
      </c>
      <c r="DN9" s="3" t="s">
        <v>1643</v>
      </c>
      <c r="DO9" s="5" t="s">
        <v>1643</v>
      </c>
      <c r="DP9" s="8" t="s">
        <v>1643</v>
      </c>
      <c r="DQ9" s="3" t="s">
        <v>1643</v>
      </c>
      <c r="DR9" s="3" t="s">
        <v>1643</v>
      </c>
      <c r="DS9" s="5" t="s">
        <v>1643</v>
      </c>
      <c r="DT9" s="8" t="s">
        <v>1643</v>
      </c>
      <c r="DU9" s="3" t="s">
        <v>1643</v>
      </c>
      <c r="DV9" s="3" t="s">
        <v>1643</v>
      </c>
      <c r="DW9" s="5" t="s">
        <v>1643</v>
      </c>
      <c r="DX9" s="16" t="s">
        <v>1643</v>
      </c>
      <c r="DY9" s="13" t="s">
        <v>1643</v>
      </c>
      <c r="DZ9" s="3" t="s">
        <v>1643</v>
      </c>
      <c r="EA9" s="3" t="s">
        <v>1643</v>
      </c>
      <c r="EB9" s="3" t="s">
        <v>1643</v>
      </c>
      <c r="EC9" s="20" t="s">
        <v>1643</v>
      </c>
      <c r="ED9" s="13" t="s">
        <v>1643</v>
      </c>
      <c r="EE9" s="3" t="s">
        <v>1643</v>
      </c>
      <c r="EF9" s="3" t="s">
        <v>1643</v>
      </c>
      <c r="EG9" s="3" t="s">
        <v>1643</v>
      </c>
      <c r="EH9" s="3" t="s">
        <v>1643</v>
      </c>
      <c r="EI9" s="3" t="s">
        <v>1643</v>
      </c>
      <c r="EJ9" s="3" t="s">
        <v>1643</v>
      </c>
      <c r="EK9" s="3" t="s">
        <v>1643</v>
      </c>
      <c r="EL9" s="3" t="s">
        <v>1643</v>
      </c>
      <c r="EM9" s="3" t="s">
        <v>1643</v>
      </c>
      <c r="EN9" s="20" t="s">
        <v>1643</v>
      </c>
      <c r="EO9" s="18" t="s">
        <v>1643</v>
      </c>
      <c r="EP9" s="8" t="s">
        <v>1643</v>
      </c>
      <c r="EQ9" s="3" t="s">
        <v>1643</v>
      </c>
      <c r="ER9" s="3" t="s">
        <v>1643</v>
      </c>
      <c r="ES9" s="3" t="s">
        <v>1643</v>
      </c>
      <c r="ET9" s="3" t="s">
        <v>1643</v>
      </c>
      <c r="EU9" s="3" t="s">
        <v>1643</v>
      </c>
      <c r="EV9" s="3" t="s">
        <v>1643</v>
      </c>
      <c r="EW9" s="3" t="s">
        <v>1643</v>
      </c>
      <c r="EX9" s="3" t="s">
        <v>1643</v>
      </c>
      <c r="EY9" s="20" t="s">
        <v>1643</v>
      </c>
      <c r="EZ9" s="13" t="s">
        <v>127</v>
      </c>
      <c r="FA9" s="3" t="s">
        <v>131</v>
      </c>
      <c r="FB9" s="3" t="s">
        <v>127</v>
      </c>
      <c r="FC9" s="3" t="s">
        <v>127</v>
      </c>
      <c r="FD9" s="3" t="s">
        <v>131</v>
      </c>
      <c r="FE9" s="3" t="s">
        <v>131</v>
      </c>
      <c r="FF9" s="3" t="s">
        <v>127</v>
      </c>
      <c r="FG9" s="3" t="s">
        <v>131</v>
      </c>
      <c r="FH9" s="3" t="s">
        <v>127</v>
      </c>
      <c r="FI9" s="3" t="s">
        <v>127</v>
      </c>
      <c r="FJ9" s="3" t="s">
        <v>131</v>
      </c>
      <c r="FK9" s="3" t="s">
        <v>131</v>
      </c>
      <c r="FL9" s="3" t="s">
        <v>131</v>
      </c>
      <c r="FM9" s="3" t="s">
        <v>131</v>
      </c>
      <c r="FN9" s="3" t="s">
        <v>131</v>
      </c>
      <c r="FO9" s="5" t="s">
        <v>1643</v>
      </c>
      <c r="FP9" s="13" t="s">
        <v>196</v>
      </c>
      <c r="FQ9" s="3" t="s">
        <v>198</v>
      </c>
      <c r="FR9" s="3" t="s">
        <v>200</v>
      </c>
      <c r="FS9" s="3" t="s">
        <v>1643</v>
      </c>
      <c r="FT9" s="3" t="s">
        <v>203</v>
      </c>
      <c r="FU9" s="3" t="s">
        <v>1643</v>
      </c>
      <c r="FV9" s="3" t="s">
        <v>1643</v>
      </c>
      <c r="FW9" s="5" t="s">
        <v>1643</v>
      </c>
      <c r="FX9" s="13" t="s">
        <v>231</v>
      </c>
      <c r="FY9" s="3" t="s">
        <v>232</v>
      </c>
      <c r="FZ9" s="3" t="s">
        <v>1643</v>
      </c>
      <c r="GA9" s="3" t="s">
        <v>1643</v>
      </c>
      <c r="GB9" s="3" t="s">
        <v>235</v>
      </c>
      <c r="GC9" s="3" t="s">
        <v>1643</v>
      </c>
      <c r="GD9" s="3" t="s">
        <v>1643</v>
      </c>
      <c r="GE9" s="5" t="s">
        <v>1643</v>
      </c>
      <c r="GF9" s="13" t="s">
        <v>131</v>
      </c>
      <c r="GG9" s="3" t="s">
        <v>127</v>
      </c>
      <c r="GH9" s="3" t="s">
        <v>131</v>
      </c>
      <c r="GI9" s="3" t="s">
        <v>127</v>
      </c>
      <c r="GJ9" s="3" t="s">
        <v>131</v>
      </c>
      <c r="GK9" s="3" t="s">
        <v>131</v>
      </c>
      <c r="GL9" s="3" t="s">
        <v>131</v>
      </c>
      <c r="GM9" s="3" t="s">
        <v>127</v>
      </c>
      <c r="GN9" s="3" t="s">
        <v>131</v>
      </c>
      <c r="GO9" s="3" t="s">
        <v>131</v>
      </c>
      <c r="GP9" s="3" t="s">
        <v>131</v>
      </c>
      <c r="GQ9" s="3" t="s">
        <v>127</v>
      </c>
      <c r="GR9" s="3" t="s">
        <v>127</v>
      </c>
      <c r="GS9" s="3" t="s">
        <v>127</v>
      </c>
      <c r="GT9" s="3" t="s">
        <v>127</v>
      </c>
      <c r="GU9" s="3" t="s">
        <v>1643</v>
      </c>
      <c r="GV9" s="3" t="s">
        <v>1643</v>
      </c>
      <c r="GW9" s="3" t="s">
        <v>1643</v>
      </c>
      <c r="GX9" s="3" t="s">
        <v>1643</v>
      </c>
      <c r="GY9" s="3" t="s">
        <v>1643</v>
      </c>
      <c r="GZ9" s="3" t="s">
        <v>1643</v>
      </c>
      <c r="HA9" s="3" t="s">
        <v>1643</v>
      </c>
      <c r="HB9" s="3" t="s">
        <v>1643</v>
      </c>
      <c r="HC9" s="3" t="s">
        <v>1643</v>
      </c>
      <c r="HD9" s="3" t="s">
        <v>1643</v>
      </c>
      <c r="HE9" s="3" t="s">
        <v>1643</v>
      </c>
      <c r="HF9" s="3" t="s">
        <v>1643</v>
      </c>
      <c r="HG9" s="3" t="s">
        <v>1643</v>
      </c>
      <c r="HH9" s="3" t="s">
        <v>1643</v>
      </c>
      <c r="HI9" s="3" t="s">
        <v>1643</v>
      </c>
      <c r="HJ9" s="3" t="s">
        <v>1643</v>
      </c>
      <c r="HK9" s="3" t="s">
        <v>1643</v>
      </c>
      <c r="HL9" s="3" t="s">
        <v>1643</v>
      </c>
      <c r="HM9" s="3" t="s">
        <v>1643</v>
      </c>
      <c r="HN9" s="3" t="s">
        <v>1643</v>
      </c>
      <c r="HO9" s="3" t="s">
        <v>1643</v>
      </c>
      <c r="HP9" s="3" t="s">
        <v>1643</v>
      </c>
      <c r="HQ9" s="3" t="s">
        <v>1643</v>
      </c>
      <c r="HR9" s="3" t="s">
        <v>1643</v>
      </c>
      <c r="HS9" s="3" t="s">
        <v>1643</v>
      </c>
      <c r="HT9" s="3" t="s">
        <v>1643</v>
      </c>
      <c r="HU9" s="3" t="s">
        <v>1643</v>
      </c>
      <c r="HV9" s="3" t="s">
        <v>1643</v>
      </c>
      <c r="HW9" s="3" t="s">
        <v>1643</v>
      </c>
      <c r="HX9" s="3" t="s">
        <v>1643</v>
      </c>
      <c r="HY9" s="3" t="s">
        <v>1643</v>
      </c>
      <c r="HZ9" s="3" t="s">
        <v>1643</v>
      </c>
      <c r="IA9" s="3" t="s">
        <v>1643</v>
      </c>
      <c r="IB9" s="3" t="s">
        <v>1643</v>
      </c>
      <c r="IC9" s="3" t="s">
        <v>1643</v>
      </c>
      <c r="ID9" s="3" t="s">
        <v>1643</v>
      </c>
      <c r="IE9" s="3" t="s">
        <v>1643</v>
      </c>
      <c r="IF9" s="3" t="s">
        <v>1643</v>
      </c>
      <c r="IG9" s="3" t="s">
        <v>1643</v>
      </c>
      <c r="IH9" s="3" t="s">
        <v>1643</v>
      </c>
      <c r="II9" s="3" t="s">
        <v>1643</v>
      </c>
      <c r="IJ9" s="3" t="s">
        <v>1643</v>
      </c>
      <c r="IK9" s="3" t="s">
        <v>1643</v>
      </c>
      <c r="IL9" s="3" t="s">
        <v>1643</v>
      </c>
      <c r="IM9" s="3" t="s">
        <v>1643</v>
      </c>
      <c r="IN9" s="3" t="s">
        <v>1643</v>
      </c>
      <c r="IO9" s="3" t="s">
        <v>1643</v>
      </c>
      <c r="IP9" s="3" t="s">
        <v>1643</v>
      </c>
      <c r="IQ9" s="3" t="s">
        <v>1643</v>
      </c>
      <c r="IR9" s="5" t="s">
        <v>1643</v>
      </c>
      <c r="IS9" s="13" t="s">
        <v>1643</v>
      </c>
      <c r="IT9" s="3" t="s">
        <v>1643</v>
      </c>
      <c r="IU9" s="3" t="s">
        <v>1643</v>
      </c>
      <c r="IV9" s="3" t="s">
        <v>1643</v>
      </c>
      <c r="IW9" s="3" t="s">
        <v>1643</v>
      </c>
      <c r="IX9" s="3" t="s">
        <v>1643</v>
      </c>
      <c r="IY9" s="5" t="s">
        <v>1643</v>
      </c>
      <c r="IZ9" s="13" t="s">
        <v>1643</v>
      </c>
      <c r="JA9" s="3" t="s">
        <v>1643</v>
      </c>
      <c r="JB9" s="3" t="s">
        <v>1643</v>
      </c>
      <c r="JC9" s="3" t="s">
        <v>1643</v>
      </c>
      <c r="JD9" s="3" t="s">
        <v>1643</v>
      </c>
      <c r="JE9" s="3" t="s">
        <v>1643</v>
      </c>
      <c r="JF9" s="3" t="s">
        <v>1643</v>
      </c>
      <c r="JG9" s="3" t="s">
        <v>1643</v>
      </c>
      <c r="JH9" s="3" t="s">
        <v>1643</v>
      </c>
      <c r="JI9" s="3" t="s">
        <v>1643</v>
      </c>
      <c r="JJ9" s="3" t="s">
        <v>1643</v>
      </c>
      <c r="JK9" s="3" t="s">
        <v>1643</v>
      </c>
      <c r="JL9" s="3" t="s">
        <v>1643</v>
      </c>
      <c r="JM9" s="3" t="s">
        <v>1643</v>
      </c>
      <c r="JN9" s="3" t="s">
        <v>1643</v>
      </c>
      <c r="JO9" s="3" t="s">
        <v>1643</v>
      </c>
      <c r="JP9" s="3" t="s">
        <v>1643</v>
      </c>
      <c r="JQ9" s="3" t="s">
        <v>1643</v>
      </c>
      <c r="JR9" s="3" t="s">
        <v>1643</v>
      </c>
      <c r="JS9" s="3" t="s">
        <v>1643</v>
      </c>
      <c r="JT9" s="3" t="s">
        <v>1643</v>
      </c>
      <c r="JU9" s="3" t="s">
        <v>1643</v>
      </c>
      <c r="JV9" s="3" t="s">
        <v>1643</v>
      </c>
      <c r="JW9" s="3" t="s">
        <v>1643</v>
      </c>
      <c r="JX9" s="3" t="s">
        <v>1643</v>
      </c>
      <c r="JY9" s="3" t="s">
        <v>1643</v>
      </c>
      <c r="JZ9" s="3" t="s">
        <v>1643</v>
      </c>
      <c r="KA9" s="3" t="s">
        <v>1643</v>
      </c>
      <c r="KB9" s="3" t="s">
        <v>1643</v>
      </c>
      <c r="KC9" s="3" t="s">
        <v>1643</v>
      </c>
      <c r="KD9" s="3" t="s">
        <v>1643</v>
      </c>
      <c r="KE9" s="3" t="s">
        <v>1643</v>
      </c>
      <c r="KF9" s="3" t="s">
        <v>1643</v>
      </c>
      <c r="KG9" s="3" t="s">
        <v>1643</v>
      </c>
      <c r="KH9" s="3" t="s">
        <v>1643</v>
      </c>
      <c r="KI9" s="5" t="s">
        <v>1643</v>
      </c>
      <c r="KJ9" s="13"/>
      <c r="KK9" s="3"/>
      <c r="KL9" s="3"/>
      <c r="KM9" s="18" t="s">
        <v>1643</v>
      </c>
      <c r="KN9" s="13" t="s">
        <v>1643</v>
      </c>
      <c r="KO9" s="3" t="s">
        <v>1643</v>
      </c>
      <c r="KP9" s="3" t="s">
        <v>1643</v>
      </c>
      <c r="KQ9" s="3" t="s">
        <v>1643</v>
      </c>
      <c r="KR9" s="3" t="s">
        <v>1643</v>
      </c>
      <c r="KS9" s="3" t="s">
        <v>1643</v>
      </c>
      <c r="KT9" s="3" t="s">
        <v>1643</v>
      </c>
      <c r="KU9" s="3" t="s">
        <v>1643</v>
      </c>
      <c r="KV9" s="3" t="s">
        <v>1643</v>
      </c>
      <c r="KW9" s="5" t="s">
        <v>1643</v>
      </c>
      <c r="KX9" s="13" t="s">
        <v>1643</v>
      </c>
      <c r="KY9" s="3" t="s">
        <v>1643</v>
      </c>
      <c r="KZ9" s="3" t="s">
        <v>1643</v>
      </c>
      <c r="LA9" s="3" t="s">
        <v>1643</v>
      </c>
      <c r="LB9" s="3" t="s">
        <v>1643</v>
      </c>
      <c r="LC9" s="3" t="s">
        <v>1643</v>
      </c>
      <c r="LD9" s="3" t="s">
        <v>1643</v>
      </c>
      <c r="LE9" s="3" t="s">
        <v>1643</v>
      </c>
      <c r="LF9" s="5" t="s">
        <v>1643</v>
      </c>
      <c r="LG9" s="13" t="s">
        <v>1643</v>
      </c>
      <c r="LH9" s="5" t="s">
        <v>1643</v>
      </c>
      <c r="LI9" s="13" t="s">
        <v>1643</v>
      </c>
      <c r="LJ9" s="3" t="s">
        <v>1643</v>
      </c>
      <c r="LK9" s="3" t="s">
        <v>1643</v>
      </c>
      <c r="LL9" s="3" t="s">
        <v>1643</v>
      </c>
      <c r="LM9" s="3" t="s">
        <v>1643</v>
      </c>
      <c r="LN9" s="3" t="s">
        <v>1643</v>
      </c>
      <c r="LO9" s="5" t="s">
        <v>1643</v>
      </c>
      <c r="LP9" s="13" t="s">
        <v>1643</v>
      </c>
      <c r="LQ9" s="13" t="s">
        <v>1643</v>
      </c>
      <c r="LR9" s="3" t="s">
        <v>1643</v>
      </c>
      <c r="LS9" s="3" t="s">
        <v>1643</v>
      </c>
      <c r="LT9" s="3" t="s">
        <v>1643</v>
      </c>
      <c r="LU9" s="3" t="s">
        <v>1643</v>
      </c>
      <c r="LV9" s="20"/>
      <c r="LW9" s="5" t="s">
        <v>1643</v>
      </c>
      <c r="LX9" s="13" t="s">
        <v>1643</v>
      </c>
      <c r="LY9" s="3" t="s">
        <v>1643</v>
      </c>
      <c r="LZ9" s="3" t="s">
        <v>1643</v>
      </c>
      <c r="MA9" s="3" t="s">
        <v>1643</v>
      </c>
      <c r="MB9" s="3" t="s">
        <v>1643</v>
      </c>
      <c r="MC9" s="3" t="s">
        <v>1643</v>
      </c>
      <c r="MD9" s="5" t="s">
        <v>1643</v>
      </c>
      <c r="ME9" s="13" t="s">
        <v>1643</v>
      </c>
      <c r="MF9" s="3" t="s">
        <v>1643</v>
      </c>
      <c r="MG9" s="3" t="s">
        <v>1643</v>
      </c>
      <c r="MH9" s="3" t="s">
        <v>1643</v>
      </c>
      <c r="MI9" s="3" t="s">
        <v>1643</v>
      </c>
      <c r="MJ9" s="3" t="s">
        <v>1643</v>
      </c>
      <c r="MK9" s="5" t="s">
        <v>1643</v>
      </c>
      <c r="ML9" s="13" t="s">
        <v>1643</v>
      </c>
      <c r="MM9" s="3" t="s">
        <v>1643</v>
      </c>
      <c r="MN9" s="3" t="s">
        <v>1643</v>
      </c>
      <c r="MO9" s="3" t="s">
        <v>1643</v>
      </c>
      <c r="MP9" s="3" t="s">
        <v>1643</v>
      </c>
      <c r="MQ9" s="3" t="s">
        <v>1643</v>
      </c>
      <c r="MR9" s="5" t="s">
        <v>1643</v>
      </c>
      <c r="MS9" s="13" t="s">
        <v>1643</v>
      </c>
      <c r="MT9" s="3" t="s">
        <v>1643</v>
      </c>
      <c r="MU9" s="3" t="s">
        <v>1643</v>
      </c>
      <c r="MV9" s="3" t="s">
        <v>1643</v>
      </c>
      <c r="MW9" s="3" t="s">
        <v>1643</v>
      </c>
      <c r="MX9" s="3" t="s">
        <v>1643</v>
      </c>
      <c r="MY9" s="3" t="s">
        <v>1643</v>
      </c>
      <c r="MZ9" s="3" t="s">
        <v>1643</v>
      </c>
      <c r="NA9" s="5" t="s">
        <v>1643</v>
      </c>
      <c r="NB9" s="13" t="s">
        <v>1643</v>
      </c>
      <c r="NC9" s="3" t="s">
        <v>1643</v>
      </c>
      <c r="ND9" s="3" t="s">
        <v>1643</v>
      </c>
      <c r="NE9" s="3" t="s">
        <v>1643</v>
      </c>
      <c r="NF9" s="3" t="s">
        <v>1643</v>
      </c>
      <c r="NG9" s="5" t="s">
        <v>1643</v>
      </c>
      <c r="NH9" s="13" t="s">
        <v>1643</v>
      </c>
      <c r="NI9" s="3" t="s">
        <v>1643</v>
      </c>
      <c r="NJ9" s="3" t="s">
        <v>1643</v>
      </c>
      <c r="NK9" s="3" t="s">
        <v>1643</v>
      </c>
      <c r="NL9" s="5"/>
      <c r="NM9" s="13" t="s">
        <v>1643</v>
      </c>
      <c r="NN9" s="3" t="s">
        <v>1643</v>
      </c>
      <c r="NO9" s="3" t="s">
        <v>1643</v>
      </c>
      <c r="NP9" s="3" t="s">
        <v>1643</v>
      </c>
      <c r="NQ9" s="5" t="s">
        <v>1643</v>
      </c>
      <c r="NR9" s="13" t="s">
        <v>1643</v>
      </c>
      <c r="NS9" s="3" t="s">
        <v>1643</v>
      </c>
      <c r="NT9" s="3" t="s">
        <v>1643</v>
      </c>
      <c r="NU9" s="3" t="s">
        <v>1643</v>
      </c>
      <c r="NV9" s="3" t="s">
        <v>1643</v>
      </c>
      <c r="NW9" s="3" t="s">
        <v>1643</v>
      </c>
      <c r="NX9" s="3" t="s">
        <v>1643</v>
      </c>
      <c r="NY9" s="3" t="s">
        <v>1643</v>
      </c>
      <c r="NZ9" s="20" t="s">
        <v>1643</v>
      </c>
      <c r="OA9" s="13" t="s">
        <v>1643</v>
      </c>
      <c r="OB9" s="3" t="s">
        <v>1643</v>
      </c>
      <c r="OC9" s="3" t="s">
        <v>1643</v>
      </c>
      <c r="OD9" s="3" t="s">
        <v>1643</v>
      </c>
      <c r="OE9" s="3" t="s">
        <v>1643</v>
      </c>
      <c r="OF9" s="5" t="s">
        <v>1643</v>
      </c>
      <c r="OG9" s="13" t="s">
        <v>1643</v>
      </c>
      <c r="OH9" s="8" t="s">
        <v>1643</v>
      </c>
      <c r="OI9" s="3" t="s">
        <v>1643</v>
      </c>
      <c r="OJ9" s="3" t="s">
        <v>1643</v>
      </c>
      <c r="OK9" s="5" t="s">
        <v>1643</v>
      </c>
      <c r="OL9" s="13" t="s">
        <v>1643</v>
      </c>
      <c r="OM9" s="8" t="s">
        <v>1643</v>
      </c>
      <c r="ON9" s="3" t="s">
        <v>1643</v>
      </c>
      <c r="OO9" s="3" t="s">
        <v>1643</v>
      </c>
      <c r="OP9" s="5" t="s">
        <v>1643</v>
      </c>
      <c r="OQ9" s="13" t="s">
        <v>1643</v>
      </c>
      <c r="OR9" s="8" t="s">
        <v>1643</v>
      </c>
      <c r="OS9" s="3" t="s">
        <v>1643</v>
      </c>
      <c r="OT9" s="3" t="s">
        <v>1643</v>
      </c>
      <c r="OU9" s="5" t="s">
        <v>1643</v>
      </c>
      <c r="OV9" s="13" t="s">
        <v>1643</v>
      </c>
      <c r="OW9" s="3" t="s">
        <v>1643</v>
      </c>
      <c r="OX9" s="3" t="s">
        <v>1643</v>
      </c>
      <c r="OY9" s="3" t="s">
        <v>1643</v>
      </c>
      <c r="OZ9" s="3" t="s">
        <v>1643</v>
      </c>
      <c r="PA9" s="3" t="s">
        <v>1643</v>
      </c>
      <c r="PB9" s="3" t="s">
        <v>1643</v>
      </c>
      <c r="PC9" s="3" t="s">
        <v>1643</v>
      </c>
      <c r="PD9" s="5" t="s">
        <v>1643</v>
      </c>
      <c r="PE9" s="13" t="s">
        <v>1643</v>
      </c>
      <c r="PF9" s="3" t="s">
        <v>1643</v>
      </c>
      <c r="PG9" s="3" t="s">
        <v>1643</v>
      </c>
      <c r="PH9" s="3" t="s">
        <v>1643</v>
      </c>
      <c r="PI9" s="3" t="s">
        <v>1643</v>
      </c>
      <c r="PJ9" s="3" t="s">
        <v>1643</v>
      </c>
      <c r="PK9" s="5" t="s">
        <v>1643</v>
      </c>
      <c r="PL9" s="13" t="s">
        <v>1643</v>
      </c>
      <c r="PM9" s="3" t="s">
        <v>1643</v>
      </c>
      <c r="PN9" s="3" t="s">
        <v>1643</v>
      </c>
      <c r="PO9" s="3" t="s">
        <v>1643</v>
      </c>
      <c r="PP9" s="5" t="s">
        <v>1643</v>
      </c>
      <c r="PQ9" s="18" t="s">
        <v>1643</v>
      </c>
    </row>
    <row r="10" spans="1:433" ht="130.5" x14ac:dyDescent="0.35">
      <c r="A10" s="1">
        <v>45609.441701388889</v>
      </c>
      <c r="B10" s="2">
        <v>45677.374942129631</v>
      </c>
      <c r="C10" s="4">
        <v>100</v>
      </c>
      <c r="D10" s="4">
        <v>1227</v>
      </c>
      <c r="E10" s="3" t="s">
        <v>1640</v>
      </c>
      <c r="F10" s="2">
        <v>45677.374982754627</v>
      </c>
      <c r="G10" s="3" t="s">
        <v>1788</v>
      </c>
      <c r="H10" s="4">
        <v>1</v>
      </c>
      <c r="I10" s="3" t="s">
        <v>1642</v>
      </c>
      <c r="J10" s="3" t="s">
        <v>1642</v>
      </c>
      <c r="K10" s="3" t="s">
        <v>1642</v>
      </c>
      <c r="L10" s="3" t="s">
        <v>1642</v>
      </c>
      <c r="M10" s="3" t="s">
        <v>1642</v>
      </c>
      <c r="N10" s="3" t="s">
        <v>1642</v>
      </c>
      <c r="O10" s="3" t="s">
        <v>110</v>
      </c>
      <c r="P10" s="3" t="s">
        <v>1643</v>
      </c>
      <c r="Q10" s="3" t="s">
        <v>1643</v>
      </c>
      <c r="R10" s="20" t="s">
        <v>110</v>
      </c>
      <c r="S10" s="127">
        <v>10</v>
      </c>
      <c r="T10" s="124"/>
      <c r="U10" s="3"/>
      <c r="V10" s="3" t="s">
        <v>28</v>
      </c>
      <c r="W10" s="3" t="s">
        <v>110</v>
      </c>
      <c r="X10" s="3" t="s">
        <v>37</v>
      </c>
      <c r="Y10" s="3" t="s">
        <v>76</v>
      </c>
      <c r="Z10" s="3" t="s">
        <v>14</v>
      </c>
      <c r="AA10" s="4">
        <v>175</v>
      </c>
      <c r="AB10" s="3" t="s">
        <v>25</v>
      </c>
      <c r="AC10" s="3" t="s">
        <v>110</v>
      </c>
      <c r="AD10" s="13" t="s">
        <v>110</v>
      </c>
      <c r="AE10" s="3" t="s">
        <v>1643</v>
      </c>
      <c r="AF10" s="5" t="s">
        <v>110</v>
      </c>
      <c r="AG10" s="8" t="s">
        <v>1643</v>
      </c>
      <c r="AH10" s="3" t="s">
        <v>1643</v>
      </c>
      <c r="AI10" s="3" t="s">
        <v>1643</v>
      </c>
      <c r="AJ10" s="3" t="s">
        <v>1643</v>
      </c>
      <c r="AK10" s="3" t="s">
        <v>1643</v>
      </c>
      <c r="AL10" s="3" t="s">
        <v>1643</v>
      </c>
      <c r="AM10" s="3" t="s">
        <v>1643</v>
      </c>
      <c r="AN10" s="3" t="s">
        <v>1643</v>
      </c>
      <c r="AO10" s="3" t="s">
        <v>1643</v>
      </c>
      <c r="AP10" s="3" t="s">
        <v>1643</v>
      </c>
      <c r="AQ10" s="3" t="s">
        <v>1643</v>
      </c>
      <c r="AR10" s="3" t="s">
        <v>1643</v>
      </c>
      <c r="AS10" s="3" t="s">
        <v>1643</v>
      </c>
      <c r="AT10" s="3" t="s">
        <v>1643</v>
      </c>
      <c r="AU10" s="3" t="s">
        <v>1643</v>
      </c>
      <c r="AV10" s="5" t="s">
        <v>1643</v>
      </c>
      <c r="AW10" s="13" t="s">
        <v>1643</v>
      </c>
      <c r="AX10" s="3" t="s">
        <v>1643</v>
      </c>
      <c r="AY10" s="3" t="s">
        <v>1643</v>
      </c>
      <c r="AZ10" s="3" t="s">
        <v>1643</v>
      </c>
      <c r="BA10" s="3" t="s">
        <v>1643</v>
      </c>
      <c r="BB10" s="3" t="s">
        <v>1643</v>
      </c>
      <c r="BC10" s="3" t="s">
        <v>1643</v>
      </c>
      <c r="BD10" s="5" t="s">
        <v>1643</v>
      </c>
      <c r="BE10" s="13" t="s">
        <v>1643</v>
      </c>
      <c r="BF10" s="3" t="s">
        <v>1643</v>
      </c>
      <c r="BG10" s="3" t="s">
        <v>1643</v>
      </c>
      <c r="BH10" s="3" t="s">
        <v>1643</v>
      </c>
      <c r="BI10" s="3" t="s">
        <v>1643</v>
      </c>
      <c r="BJ10" s="3" t="s">
        <v>1643</v>
      </c>
      <c r="BK10" s="3" t="s">
        <v>1643</v>
      </c>
      <c r="BL10" s="5" t="s">
        <v>1643</v>
      </c>
      <c r="BM10" s="13" t="s">
        <v>1643</v>
      </c>
      <c r="BN10" s="3" t="s">
        <v>1643</v>
      </c>
      <c r="BO10" s="3" t="s">
        <v>1643</v>
      </c>
      <c r="BP10" s="5" t="s">
        <v>1643</v>
      </c>
      <c r="BQ10" s="13" t="s">
        <v>1643</v>
      </c>
      <c r="BR10" s="3" t="s">
        <v>1643</v>
      </c>
      <c r="BS10" s="3" t="s">
        <v>1643</v>
      </c>
      <c r="BT10" s="5" t="s">
        <v>1643</v>
      </c>
      <c r="BU10" s="13" t="s">
        <v>1643</v>
      </c>
      <c r="BV10" s="5" t="s">
        <v>1643</v>
      </c>
      <c r="BW10" s="13" t="s">
        <v>1643</v>
      </c>
      <c r="BX10" s="3" t="s">
        <v>1643</v>
      </c>
      <c r="BY10" s="3" t="s">
        <v>1643</v>
      </c>
      <c r="BZ10" s="5" t="s">
        <v>1643</v>
      </c>
      <c r="CA10" s="13" t="s">
        <v>1643</v>
      </c>
      <c r="CB10" s="3" t="s">
        <v>1643</v>
      </c>
      <c r="CC10" s="3" t="s">
        <v>1643</v>
      </c>
      <c r="CD10" s="3" t="s">
        <v>1643</v>
      </c>
      <c r="CE10" s="5" t="s">
        <v>1643</v>
      </c>
      <c r="CF10" s="13" t="s">
        <v>1643</v>
      </c>
      <c r="CG10" s="3" t="s">
        <v>1643</v>
      </c>
      <c r="CH10" s="3" t="s">
        <v>1643</v>
      </c>
      <c r="CI10" s="3" t="s">
        <v>1643</v>
      </c>
      <c r="CJ10" s="3" t="s">
        <v>1643</v>
      </c>
      <c r="CK10" s="3" t="s">
        <v>1643</v>
      </c>
      <c r="CL10" s="5" t="s">
        <v>1643</v>
      </c>
      <c r="CM10" s="13" t="s">
        <v>1643</v>
      </c>
      <c r="CN10" s="3" t="s">
        <v>1643</v>
      </c>
      <c r="CO10" s="3" t="s">
        <v>1643</v>
      </c>
      <c r="CP10" s="3" t="s">
        <v>1643</v>
      </c>
      <c r="CQ10" s="3" t="s">
        <v>1643</v>
      </c>
      <c r="CR10" s="20" t="s">
        <v>1643</v>
      </c>
      <c r="CS10" s="13" t="s">
        <v>1643</v>
      </c>
      <c r="CT10" s="3" t="s">
        <v>1643</v>
      </c>
      <c r="CU10" s="3" t="s">
        <v>1643</v>
      </c>
      <c r="CV10" s="3" t="s">
        <v>1643</v>
      </c>
      <c r="CW10" s="3" t="s">
        <v>1643</v>
      </c>
      <c r="CX10" s="3" t="s">
        <v>1643</v>
      </c>
      <c r="CY10" s="3" t="s">
        <v>1643</v>
      </c>
      <c r="CZ10" s="3" t="s">
        <v>1643</v>
      </c>
      <c r="DA10" s="3" t="s">
        <v>1643</v>
      </c>
      <c r="DB10" s="3" t="s">
        <v>1643</v>
      </c>
      <c r="DC10" s="3" t="s">
        <v>1643</v>
      </c>
      <c r="DD10" s="3" t="s">
        <v>1643</v>
      </c>
      <c r="DE10" s="3" t="s">
        <v>1643</v>
      </c>
      <c r="DF10" s="5" t="s">
        <v>1643</v>
      </c>
      <c r="DG10" s="8" t="s">
        <v>1643</v>
      </c>
      <c r="DH10" s="3" t="s">
        <v>1643</v>
      </c>
      <c r="DI10" s="3" t="s">
        <v>1643</v>
      </c>
      <c r="DJ10" s="3" t="s">
        <v>1643</v>
      </c>
      <c r="DK10" s="3" t="s">
        <v>1643</v>
      </c>
      <c r="DL10" s="3" t="s">
        <v>1643</v>
      </c>
      <c r="DM10" s="3" t="s">
        <v>1643</v>
      </c>
      <c r="DN10" s="3" t="s">
        <v>1643</v>
      </c>
      <c r="DO10" s="5" t="s">
        <v>1643</v>
      </c>
      <c r="DP10" s="8" t="s">
        <v>1643</v>
      </c>
      <c r="DQ10" s="3" t="s">
        <v>1643</v>
      </c>
      <c r="DR10" s="3" t="s">
        <v>1643</v>
      </c>
      <c r="DS10" s="5" t="s">
        <v>1643</v>
      </c>
      <c r="DT10" s="8" t="s">
        <v>1643</v>
      </c>
      <c r="DU10" s="3" t="s">
        <v>1643</v>
      </c>
      <c r="DV10" s="3" t="s">
        <v>1643</v>
      </c>
      <c r="DW10" s="5" t="s">
        <v>1643</v>
      </c>
      <c r="DX10" s="16" t="s">
        <v>1643</v>
      </c>
      <c r="DY10" s="13" t="s">
        <v>1643</v>
      </c>
      <c r="DZ10" s="3" t="s">
        <v>1643</v>
      </c>
      <c r="EA10" s="3" t="s">
        <v>1643</v>
      </c>
      <c r="EB10" s="3" t="s">
        <v>1643</v>
      </c>
      <c r="EC10" s="20" t="s">
        <v>1643</v>
      </c>
      <c r="ED10" s="13" t="s">
        <v>1643</v>
      </c>
      <c r="EE10" s="3" t="s">
        <v>1643</v>
      </c>
      <c r="EF10" s="3" t="s">
        <v>1643</v>
      </c>
      <c r="EG10" s="3" t="s">
        <v>1643</v>
      </c>
      <c r="EH10" s="3" t="s">
        <v>1643</v>
      </c>
      <c r="EI10" s="3" t="s">
        <v>1643</v>
      </c>
      <c r="EJ10" s="3" t="s">
        <v>1643</v>
      </c>
      <c r="EK10" s="3" t="s">
        <v>1643</v>
      </c>
      <c r="EL10" s="3" t="s">
        <v>1643</v>
      </c>
      <c r="EM10" s="3" t="s">
        <v>1643</v>
      </c>
      <c r="EN10" s="20" t="s">
        <v>1643</v>
      </c>
      <c r="EO10" s="18" t="s">
        <v>1643</v>
      </c>
      <c r="EP10" s="8" t="s">
        <v>1643</v>
      </c>
      <c r="EQ10" s="3" t="s">
        <v>1643</v>
      </c>
      <c r="ER10" s="3" t="s">
        <v>1643</v>
      </c>
      <c r="ES10" s="3" t="s">
        <v>1643</v>
      </c>
      <c r="ET10" s="3" t="s">
        <v>1643</v>
      </c>
      <c r="EU10" s="3" t="s">
        <v>1643</v>
      </c>
      <c r="EV10" s="3" t="s">
        <v>1643</v>
      </c>
      <c r="EW10" s="3" t="s">
        <v>1643</v>
      </c>
      <c r="EX10" s="3" t="s">
        <v>1643</v>
      </c>
      <c r="EY10" s="20" t="s">
        <v>1643</v>
      </c>
      <c r="EZ10" s="13" t="s">
        <v>128</v>
      </c>
      <c r="FA10" s="3" t="s">
        <v>129</v>
      </c>
      <c r="FB10" s="3" t="s">
        <v>131</v>
      </c>
      <c r="FC10" s="3" t="s">
        <v>129</v>
      </c>
      <c r="FD10" s="3" t="s">
        <v>132</v>
      </c>
      <c r="FE10" s="3" t="s">
        <v>130</v>
      </c>
      <c r="FF10" s="3" t="s">
        <v>130</v>
      </c>
      <c r="FG10" s="3" t="s">
        <v>130</v>
      </c>
      <c r="FH10" s="3" t="s">
        <v>127</v>
      </c>
      <c r="FI10" s="3" t="s">
        <v>129</v>
      </c>
      <c r="FJ10" s="3" t="s">
        <v>132</v>
      </c>
      <c r="FK10" s="3" t="s">
        <v>131</v>
      </c>
      <c r="FL10" s="3" t="s">
        <v>132</v>
      </c>
      <c r="FM10" s="3" t="s">
        <v>131</v>
      </c>
      <c r="FN10" s="3" t="s">
        <v>130</v>
      </c>
      <c r="FO10" s="5" t="s">
        <v>1643</v>
      </c>
      <c r="FP10" s="13" t="s">
        <v>196</v>
      </c>
      <c r="FQ10" s="3" t="s">
        <v>1643</v>
      </c>
      <c r="FR10" s="3" t="s">
        <v>1643</v>
      </c>
      <c r="FS10" s="3" t="s">
        <v>1643</v>
      </c>
      <c r="FT10" s="3" t="s">
        <v>1643</v>
      </c>
      <c r="FU10" s="3" t="s">
        <v>1643</v>
      </c>
      <c r="FV10" s="3" t="s">
        <v>1643</v>
      </c>
      <c r="FW10" s="5" t="s">
        <v>1643</v>
      </c>
      <c r="FX10" s="13" t="s">
        <v>231</v>
      </c>
      <c r="FY10" s="3" t="s">
        <v>232</v>
      </c>
      <c r="FZ10" s="3" t="s">
        <v>233</v>
      </c>
      <c r="GA10" s="3" t="s">
        <v>234</v>
      </c>
      <c r="GB10" s="3" t="s">
        <v>235</v>
      </c>
      <c r="GC10" s="3" t="s">
        <v>1643</v>
      </c>
      <c r="GD10" s="3" t="s">
        <v>1643</v>
      </c>
      <c r="GE10" s="5" t="s">
        <v>1643</v>
      </c>
      <c r="GF10" s="13" t="s">
        <v>132</v>
      </c>
      <c r="GG10" s="3" t="s">
        <v>132</v>
      </c>
      <c r="GH10" s="3" t="s">
        <v>132</v>
      </c>
      <c r="GI10" s="3" t="s">
        <v>127</v>
      </c>
      <c r="GJ10" s="3" t="s">
        <v>131</v>
      </c>
      <c r="GK10" s="3" t="s">
        <v>131</v>
      </c>
      <c r="GL10" s="3" t="s">
        <v>132</v>
      </c>
      <c r="GM10" s="3" t="s">
        <v>129</v>
      </c>
      <c r="GN10" s="3" t="s">
        <v>130</v>
      </c>
      <c r="GO10" s="3" t="s">
        <v>131</v>
      </c>
      <c r="GP10" s="3" t="s">
        <v>131</v>
      </c>
      <c r="GQ10" s="3" t="s">
        <v>132</v>
      </c>
      <c r="GR10" s="3" t="s">
        <v>132</v>
      </c>
      <c r="GS10" s="3" t="s">
        <v>131</v>
      </c>
      <c r="GT10" s="3" t="s">
        <v>132</v>
      </c>
      <c r="GU10" s="3" t="s">
        <v>129</v>
      </c>
      <c r="GV10" s="3" t="s">
        <v>128</v>
      </c>
      <c r="GW10" s="3" t="s">
        <v>130</v>
      </c>
      <c r="GX10" s="3" t="s">
        <v>130</v>
      </c>
      <c r="GY10" s="3" t="s">
        <v>127</v>
      </c>
      <c r="GZ10" s="3" t="s">
        <v>129</v>
      </c>
      <c r="HA10" s="3" t="s">
        <v>131</v>
      </c>
      <c r="HB10" s="3" t="s">
        <v>129</v>
      </c>
      <c r="HC10" s="3" t="s">
        <v>129</v>
      </c>
      <c r="HD10" s="3" t="s">
        <v>129</v>
      </c>
      <c r="HE10" s="3" t="s">
        <v>129</v>
      </c>
      <c r="HF10" s="3" t="s">
        <v>132</v>
      </c>
      <c r="HG10" s="3" t="s">
        <v>130</v>
      </c>
      <c r="HH10" s="3" t="s">
        <v>130</v>
      </c>
      <c r="HI10" s="3" t="s">
        <v>129</v>
      </c>
      <c r="HJ10" s="3" t="s">
        <v>129</v>
      </c>
      <c r="HK10" s="3" t="s">
        <v>129</v>
      </c>
      <c r="HL10" s="3" t="s">
        <v>129</v>
      </c>
      <c r="HM10" s="3" t="s">
        <v>132</v>
      </c>
      <c r="HN10" s="3" t="s">
        <v>131</v>
      </c>
      <c r="HO10" s="3" t="s">
        <v>129</v>
      </c>
      <c r="HP10" s="3" t="s">
        <v>131</v>
      </c>
      <c r="HQ10" s="3" t="s">
        <v>132</v>
      </c>
      <c r="HR10" s="3" t="s">
        <v>132</v>
      </c>
      <c r="HS10" s="3" t="s">
        <v>132</v>
      </c>
      <c r="HT10" s="3" t="s">
        <v>132</v>
      </c>
      <c r="HU10" s="3" t="s">
        <v>132</v>
      </c>
      <c r="HV10" s="3" t="s">
        <v>132</v>
      </c>
      <c r="HW10" s="3" t="s">
        <v>131</v>
      </c>
      <c r="HX10" s="3" t="s">
        <v>131</v>
      </c>
      <c r="HY10" s="3" t="s">
        <v>131</v>
      </c>
      <c r="HZ10" s="3" t="s">
        <v>129</v>
      </c>
      <c r="IA10" s="3" t="s">
        <v>127</v>
      </c>
      <c r="IB10" s="3" t="s">
        <v>127</v>
      </c>
      <c r="IC10" s="3" t="s">
        <v>129</v>
      </c>
      <c r="ID10" s="3" t="s">
        <v>127</v>
      </c>
      <c r="IE10" s="3" t="s">
        <v>129</v>
      </c>
      <c r="IF10" s="3" t="s">
        <v>131</v>
      </c>
      <c r="IG10" s="3" t="s">
        <v>131</v>
      </c>
      <c r="IH10" s="3" t="s">
        <v>131</v>
      </c>
      <c r="II10" s="3" t="s">
        <v>131</v>
      </c>
      <c r="IJ10" s="3" t="s">
        <v>131</v>
      </c>
      <c r="IK10" s="3" t="s">
        <v>129</v>
      </c>
      <c r="IL10" s="3" t="s">
        <v>129</v>
      </c>
      <c r="IM10" s="3" t="s">
        <v>129</v>
      </c>
      <c r="IN10" s="3" t="s">
        <v>129</v>
      </c>
      <c r="IO10" s="3" t="s">
        <v>129</v>
      </c>
      <c r="IP10" s="3" t="s">
        <v>129</v>
      </c>
      <c r="IQ10" s="3" t="s">
        <v>129</v>
      </c>
      <c r="IR10" s="5" t="s">
        <v>344</v>
      </c>
      <c r="IS10" s="13" t="s">
        <v>353</v>
      </c>
      <c r="IT10" s="3" t="s">
        <v>354</v>
      </c>
      <c r="IU10" s="3" t="s">
        <v>355</v>
      </c>
      <c r="IV10" s="3" t="s">
        <v>1643</v>
      </c>
      <c r="IW10" s="3" t="s">
        <v>1643</v>
      </c>
      <c r="IX10" s="3" t="s">
        <v>111</v>
      </c>
      <c r="IY10" s="5" t="s">
        <v>1643</v>
      </c>
      <c r="IZ10" s="13" t="s">
        <v>111</v>
      </c>
      <c r="JA10" s="3" t="s">
        <v>1643</v>
      </c>
      <c r="JB10" s="3" t="s">
        <v>1643</v>
      </c>
      <c r="JC10" s="3" t="s">
        <v>1643</v>
      </c>
      <c r="JD10" s="3" t="s">
        <v>1643</v>
      </c>
      <c r="JE10" s="3" t="s">
        <v>1643</v>
      </c>
      <c r="JF10" s="3" t="s">
        <v>110</v>
      </c>
      <c r="JG10" s="3" t="s">
        <v>111</v>
      </c>
      <c r="JH10" s="3" t="s">
        <v>1643</v>
      </c>
      <c r="JI10" s="3" t="s">
        <v>111</v>
      </c>
      <c r="JJ10" s="3" t="s">
        <v>1643</v>
      </c>
      <c r="JK10" s="3" t="s">
        <v>1643</v>
      </c>
      <c r="JL10" s="3" t="s">
        <v>1643</v>
      </c>
      <c r="JM10" s="3" t="s">
        <v>245</v>
      </c>
      <c r="JN10" s="3" t="s">
        <v>1643</v>
      </c>
      <c r="JO10" s="3" t="s">
        <v>1643</v>
      </c>
      <c r="JP10" s="3" t="s">
        <v>110</v>
      </c>
      <c r="JQ10" s="3" t="s">
        <v>111</v>
      </c>
      <c r="JR10" s="3" t="s">
        <v>1643</v>
      </c>
      <c r="JS10" s="3" t="s">
        <v>111</v>
      </c>
      <c r="JT10" s="3" t="s">
        <v>1643</v>
      </c>
      <c r="JU10" s="3" t="s">
        <v>1643</v>
      </c>
      <c r="JV10" s="3" t="s">
        <v>111</v>
      </c>
      <c r="JW10" s="3" t="s">
        <v>1643</v>
      </c>
      <c r="JX10" s="3" t="s">
        <v>1643</v>
      </c>
      <c r="JY10" s="3" t="s">
        <v>110</v>
      </c>
      <c r="JZ10" s="3" t="s">
        <v>111</v>
      </c>
      <c r="KA10" s="3" t="s">
        <v>1643</v>
      </c>
      <c r="KB10" s="3" t="s">
        <v>110</v>
      </c>
      <c r="KC10" s="3" t="s">
        <v>453</v>
      </c>
      <c r="KD10" s="3" t="s">
        <v>111</v>
      </c>
      <c r="KE10" s="3" t="s">
        <v>1643</v>
      </c>
      <c r="KF10" s="3" t="s">
        <v>111</v>
      </c>
      <c r="KG10" s="3" t="s">
        <v>1643</v>
      </c>
      <c r="KH10" s="3" t="s">
        <v>1643</v>
      </c>
      <c r="KI10" s="5" t="s">
        <v>1643</v>
      </c>
      <c r="KJ10" s="3" t="s">
        <v>462</v>
      </c>
      <c r="KK10" s="3"/>
      <c r="KL10" s="3"/>
      <c r="KM10" s="18" t="s">
        <v>110</v>
      </c>
      <c r="KN10" s="13" t="s">
        <v>1643</v>
      </c>
      <c r="KO10" s="3" t="s">
        <v>484</v>
      </c>
      <c r="KP10" s="3" t="s">
        <v>486</v>
      </c>
      <c r="KQ10" s="3" t="s">
        <v>1643</v>
      </c>
      <c r="KR10" s="3" t="s">
        <v>1643</v>
      </c>
      <c r="KS10" s="3" t="s">
        <v>1643</v>
      </c>
      <c r="KT10" s="3" t="s">
        <v>496</v>
      </c>
      <c r="KU10" s="3" t="s">
        <v>497</v>
      </c>
      <c r="KV10" s="3" t="s">
        <v>498</v>
      </c>
      <c r="KW10" s="5" t="s">
        <v>1643</v>
      </c>
      <c r="KX10" s="13" t="s">
        <v>111</v>
      </c>
      <c r="KY10" s="3" t="s">
        <v>110</v>
      </c>
      <c r="KZ10" s="3" t="s">
        <v>110</v>
      </c>
      <c r="LA10" s="3" t="s">
        <v>110</v>
      </c>
      <c r="LB10" s="3" t="s">
        <v>110</v>
      </c>
      <c r="LC10" s="3" t="s">
        <v>1789</v>
      </c>
      <c r="LD10" s="3" t="s">
        <v>1790</v>
      </c>
      <c r="LE10" s="4">
        <v>124527</v>
      </c>
      <c r="LF10" s="5" t="s">
        <v>1751</v>
      </c>
      <c r="LG10" s="13" t="s">
        <v>111</v>
      </c>
      <c r="LH10" s="5" t="s">
        <v>1643</v>
      </c>
      <c r="LI10" s="13" t="s">
        <v>524</v>
      </c>
      <c r="LJ10" s="3" t="s">
        <v>110</v>
      </c>
      <c r="LK10" s="3" t="s">
        <v>110</v>
      </c>
      <c r="LL10" s="3" t="s">
        <v>110</v>
      </c>
      <c r="LM10" s="3" t="s">
        <v>1643</v>
      </c>
      <c r="LN10" s="3" t="s">
        <v>1643</v>
      </c>
      <c r="LO10" s="5" t="s">
        <v>110</v>
      </c>
      <c r="LP10" s="13" t="s">
        <v>111</v>
      </c>
      <c r="LQ10" s="13" t="s">
        <v>1643</v>
      </c>
      <c r="LR10" s="3" t="s">
        <v>1643</v>
      </c>
      <c r="LS10" s="3" t="s">
        <v>1643</v>
      </c>
      <c r="LT10" s="3" t="s">
        <v>1643</v>
      </c>
      <c r="LU10" s="3" t="s">
        <v>1643</v>
      </c>
      <c r="LV10" s="20"/>
      <c r="LW10" s="5" t="s">
        <v>1643</v>
      </c>
      <c r="LX10" s="13" t="s">
        <v>1643</v>
      </c>
      <c r="LY10" s="3" t="s">
        <v>1643</v>
      </c>
      <c r="LZ10" s="3" t="s">
        <v>1643</v>
      </c>
      <c r="MA10" s="3" t="s">
        <v>1643</v>
      </c>
      <c r="MB10" s="3" t="s">
        <v>1643</v>
      </c>
      <c r="MC10" s="3" t="s">
        <v>1643</v>
      </c>
      <c r="MD10" s="5" t="s">
        <v>1643</v>
      </c>
      <c r="ME10" s="13" t="s">
        <v>1643</v>
      </c>
      <c r="MF10" s="3" t="s">
        <v>1643</v>
      </c>
      <c r="MG10" s="3" t="s">
        <v>1643</v>
      </c>
      <c r="MH10" s="3" t="s">
        <v>1643</v>
      </c>
      <c r="MI10" s="3" t="s">
        <v>1643</v>
      </c>
      <c r="MJ10" s="3" t="s">
        <v>1643</v>
      </c>
      <c r="MK10" s="5" t="s">
        <v>1643</v>
      </c>
      <c r="ML10" s="13" t="s">
        <v>1643</v>
      </c>
      <c r="MM10" s="3" t="s">
        <v>1643</v>
      </c>
      <c r="MN10" s="3" t="s">
        <v>1643</v>
      </c>
      <c r="MO10" s="3" t="s">
        <v>1643</v>
      </c>
      <c r="MP10" s="3" t="s">
        <v>1643</v>
      </c>
      <c r="MQ10" s="3" t="s">
        <v>1643</v>
      </c>
      <c r="MR10" s="5" t="s">
        <v>1643</v>
      </c>
      <c r="MS10" s="13" t="s">
        <v>1643</v>
      </c>
      <c r="MT10" s="3" t="s">
        <v>1643</v>
      </c>
      <c r="MU10" s="3" t="s">
        <v>1643</v>
      </c>
      <c r="MV10" s="3" t="s">
        <v>1643</v>
      </c>
      <c r="MW10" s="3" t="s">
        <v>1643</v>
      </c>
      <c r="MX10" s="3" t="s">
        <v>1643</v>
      </c>
      <c r="MY10" s="3" t="s">
        <v>1643</v>
      </c>
      <c r="MZ10" s="3" t="s">
        <v>1643</v>
      </c>
      <c r="NA10" s="5" t="s">
        <v>1643</v>
      </c>
      <c r="NB10" s="13" t="s">
        <v>110</v>
      </c>
      <c r="NC10" s="3" t="s">
        <v>546</v>
      </c>
      <c r="ND10" s="3" t="s">
        <v>1643</v>
      </c>
      <c r="NE10" s="3" t="s">
        <v>1643</v>
      </c>
      <c r="NF10" s="3" t="s">
        <v>1643</v>
      </c>
      <c r="NG10" s="5" t="s">
        <v>545</v>
      </c>
      <c r="NH10" s="13" t="s">
        <v>563</v>
      </c>
      <c r="NI10" s="3" t="s">
        <v>1643</v>
      </c>
      <c r="NJ10" s="3" t="s">
        <v>1643</v>
      </c>
      <c r="NK10" s="3" t="s">
        <v>545</v>
      </c>
      <c r="NL10" s="5"/>
      <c r="NM10" s="13" t="s">
        <v>1643</v>
      </c>
      <c r="NN10" s="3" t="s">
        <v>1643</v>
      </c>
      <c r="NO10" s="3" t="s">
        <v>1643</v>
      </c>
      <c r="NP10" s="3" t="s">
        <v>1643</v>
      </c>
      <c r="NQ10" s="5" t="s">
        <v>1643</v>
      </c>
      <c r="NR10" s="13" t="s">
        <v>1643</v>
      </c>
      <c r="NS10" s="3" t="s">
        <v>557</v>
      </c>
      <c r="NT10" s="3" t="s">
        <v>140</v>
      </c>
      <c r="NU10" s="3" t="s">
        <v>144</v>
      </c>
      <c r="NV10" s="3" t="s">
        <v>156</v>
      </c>
      <c r="NW10" s="3" t="s">
        <v>558</v>
      </c>
      <c r="NX10" s="3" t="s">
        <v>567</v>
      </c>
      <c r="NY10" s="3" t="s">
        <v>1643</v>
      </c>
      <c r="NZ10" s="20" t="s">
        <v>1643</v>
      </c>
      <c r="OA10" s="13" t="s">
        <v>111</v>
      </c>
      <c r="OB10" s="3" t="s">
        <v>1643</v>
      </c>
      <c r="OC10" s="3" t="s">
        <v>1643</v>
      </c>
      <c r="OD10" s="3" t="s">
        <v>1643</v>
      </c>
      <c r="OE10" s="3" t="s">
        <v>1643</v>
      </c>
      <c r="OF10" s="5" t="s">
        <v>1643</v>
      </c>
      <c r="OG10" s="13" t="s">
        <v>1643</v>
      </c>
      <c r="OH10" s="8" t="s">
        <v>1643</v>
      </c>
      <c r="OI10" s="3" t="s">
        <v>1643</v>
      </c>
      <c r="OJ10" s="3" t="s">
        <v>1643</v>
      </c>
      <c r="OK10" s="5" t="s">
        <v>1643</v>
      </c>
      <c r="OL10" s="13" t="s">
        <v>1643</v>
      </c>
      <c r="OM10" s="8" t="s">
        <v>1643</v>
      </c>
      <c r="ON10" s="3" t="s">
        <v>1643</v>
      </c>
      <c r="OO10" s="3" t="s">
        <v>1643</v>
      </c>
      <c r="OP10" s="5" t="s">
        <v>1643</v>
      </c>
      <c r="OQ10" s="13" t="s">
        <v>1643</v>
      </c>
      <c r="OR10" s="8" t="s">
        <v>1643</v>
      </c>
      <c r="OS10" s="3" t="s">
        <v>1643</v>
      </c>
      <c r="OT10" s="3" t="s">
        <v>1643</v>
      </c>
      <c r="OU10" s="5" t="s">
        <v>1643</v>
      </c>
      <c r="OV10" s="13" t="s">
        <v>1643</v>
      </c>
      <c r="OW10" s="3" t="s">
        <v>1643</v>
      </c>
      <c r="OX10" s="3" t="s">
        <v>1643</v>
      </c>
      <c r="OY10" s="3" t="s">
        <v>1643</v>
      </c>
      <c r="OZ10" s="3" t="s">
        <v>1643</v>
      </c>
      <c r="PA10" s="3" t="s">
        <v>1643</v>
      </c>
      <c r="PB10" s="3" t="s">
        <v>1643</v>
      </c>
      <c r="PC10" s="3" t="s">
        <v>1643</v>
      </c>
      <c r="PD10" s="5" t="s">
        <v>1643</v>
      </c>
      <c r="PE10" s="13" t="s">
        <v>1643</v>
      </c>
      <c r="PF10" s="3" t="s">
        <v>1643</v>
      </c>
      <c r="PG10" s="3" t="s">
        <v>1643</v>
      </c>
      <c r="PH10" s="3" t="s">
        <v>1643</v>
      </c>
      <c r="PI10" s="3" t="s">
        <v>1643</v>
      </c>
      <c r="PJ10" s="3" t="s">
        <v>1643</v>
      </c>
      <c r="PK10" s="5" t="s">
        <v>1643</v>
      </c>
      <c r="PL10" s="13" t="s">
        <v>1643</v>
      </c>
      <c r="PM10" s="3" t="s">
        <v>1643</v>
      </c>
      <c r="PN10" s="3" t="s">
        <v>1643</v>
      </c>
      <c r="PO10" s="3" t="s">
        <v>1643</v>
      </c>
      <c r="PP10" s="5" t="s">
        <v>1643</v>
      </c>
      <c r="PQ10" s="18" t="s">
        <v>1643</v>
      </c>
    </row>
    <row r="11" spans="1:433" ht="87" x14ac:dyDescent="0.35">
      <c r="A11" s="1">
        <v>45618.497881944444</v>
      </c>
      <c r="B11" s="2">
        <v>45665.446053240739</v>
      </c>
      <c r="C11" s="4">
        <v>100</v>
      </c>
      <c r="D11" s="4">
        <v>612</v>
      </c>
      <c r="E11" s="3" t="s">
        <v>1677</v>
      </c>
      <c r="F11" s="2">
        <v>45672.44607085648</v>
      </c>
      <c r="G11" s="3" t="s">
        <v>1786</v>
      </c>
      <c r="H11" s="4">
        <v>1</v>
      </c>
      <c r="I11" s="3" t="s">
        <v>1642</v>
      </c>
      <c r="J11" s="3" t="s">
        <v>1642</v>
      </c>
      <c r="K11" s="3" t="s">
        <v>1642</v>
      </c>
      <c r="L11" s="3" t="s">
        <v>1642</v>
      </c>
      <c r="M11" s="3" t="s">
        <v>1642</v>
      </c>
      <c r="N11" s="3" t="s">
        <v>1642</v>
      </c>
      <c r="O11" s="3" t="s">
        <v>110</v>
      </c>
      <c r="P11" s="3" t="s">
        <v>1643</v>
      </c>
      <c r="Q11" s="3" t="s">
        <v>1643</v>
      </c>
      <c r="R11" s="20" t="s">
        <v>110</v>
      </c>
      <c r="S11" s="127">
        <v>12</v>
      </c>
      <c r="T11" s="124"/>
      <c r="U11" s="3"/>
      <c r="V11" s="3" t="s">
        <v>20</v>
      </c>
      <c r="W11" s="3" t="s">
        <v>111</v>
      </c>
      <c r="X11" s="3" t="s">
        <v>37</v>
      </c>
      <c r="Y11" s="3" t="s">
        <v>70</v>
      </c>
      <c r="Z11" s="3" t="s">
        <v>8</v>
      </c>
      <c r="AA11" s="4">
        <v>550</v>
      </c>
      <c r="AB11" s="3" t="s">
        <v>25</v>
      </c>
      <c r="AC11" s="3" t="s">
        <v>110</v>
      </c>
      <c r="AD11" s="13" t="s">
        <v>110</v>
      </c>
      <c r="AE11" s="3" t="s">
        <v>1643</v>
      </c>
      <c r="AF11" s="5" t="s">
        <v>110</v>
      </c>
      <c r="AG11" s="8" t="s">
        <v>1643</v>
      </c>
      <c r="AH11" s="3" t="s">
        <v>1643</v>
      </c>
      <c r="AI11" s="3" t="s">
        <v>1643</v>
      </c>
      <c r="AJ11" s="3" t="s">
        <v>1643</v>
      </c>
      <c r="AK11" s="3" t="s">
        <v>1643</v>
      </c>
      <c r="AL11" s="3" t="s">
        <v>1643</v>
      </c>
      <c r="AM11" s="3" t="s">
        <v>1643</v>
      </c>
      <c r="AN11" s="3" t="s">
        <v>1643</v>
      </c>
      <c r="AO11" s="3" t="s">
        <v>1643</v>
      </c>
      <c r="AP11" s="3" t="s">
        <v>1643</v>
      </c>
      <c r="AQ11" s="3" t="s">
        <v>1643</v>
      </c>
      <c r="AR11" s="3" t="s">
        <v>1643</v>
      </c>
      <c r="AS11" s="3" t="s">
        <v>1643</v>
      </c>
      <c r="AT11" s="3" t="s">
        <v>1643</v>
      </c>
      <c r="AU11" s="3" t="s">
        <v>1643</v>
      </c>
      <c r="AV11" s="5" t="s">
        <v>1643</v>
      </c>
      <c r="AW11" s="13" t="s">
        <v>1643</v>
      </c>
      <c r="AX11" s="3" t="s">
        <v>1643</v>
      </c>
      <c r="AY11" s="3" t="s">
        <v>1643</v>
      </c>
      <c r="AZ11" s="3" t="s">
        <v>1643</v>
      </c>
      <c r="BA11" s="3" t="s">
        <v>1643</v>
      </c>
      <c r="BB11" s="3" t="s">
        <v>1643</v>
      </c>
      <c r="BC11" s="3" t="s">
        <v>1643</v>
      </c>
      <c r="BD11" s="5" t="s">
        <v>1643</v>
      </c>
      <c r="BE11" s="13" t="s">
        <v>1643</v>
      </c>
      <c r="BF11" s="3" t="s">
        <v>1643</v>
      </c>
      <c r="BG11" s="3" t="s">
        <v>1643</v>
      </c>
      <c r="BH11" s="3" t="s">
        <v>1643</v>
      </c>
      <c r="BI11" s="3" t="s">
        <v>1643</v>
      </c>
      <c r="BJ11" s="3" t="s">
        <v>1643</v>
      </c>
      <c r="BK11" s="3" t="s">
        <v>1643</v>
      </c>
      <c r="BL11" s="5" t="s">
        <v>1643</v>
      </c>
      <c r="BM11" s="13" t="s">
        <v>1643</v>
      </c>
      <c r="BN11" s="3" t="s">
        <v>1643</v>
      </c>
      <c r="BO11" s="3" t="s">
        <v>1643</v>
      </c>
      <c r="BP11" s="5" t="s">
        <v>1643</v>
      </c>
      <c r="BQ11" s="13" t="s">
        <v>1643</v>
      </c>
      <c r="BR11" s="3" t="s">
        <v>1643</v>
      </c>
      <c r="BS11" s="3" t="s">
        <v>1643</v>
      </c>
      <c r="BT11" s="5" t="s">
        <v>1643</v>
      </c>
      <c r="BU11" s="13" t="s">
        <v>1643</v>
      </c>
      <c r="BV11" s="5" t="s">
        <v>1643</v>
      </c>
      <c r="BW11" s="13" t="s">
        <v>1643</v>
      </c>
      <c r="BX11" s="3" t="s">
        <v>1643</v>
      </c>
      <c r="BY11" s="3" t="s">
        <v>1643</v>
      </c>
      <c r="BZ11" s="5" t="s">
        <v>1643</v>
      </c>
      <c r="CA11" s="13" t="s">
        <v>1643</v>
      </c>
      <c r="CB11" s="3" t="s">
        <v>1643</v>
      </c>
      <c r="CC11" s="3" t="s">
        <v>1643</v>
      </c>
      <c r="CD11" s="3" t="s">
        <v>1643</v>
      </c>
      <c r="CE11" s="5" t="s">
        <v>1643</v>
      </c>
      <c r="CF11" s="13" t="s">
        <v>1643</v>
      </c>
      <c r="CG11" s="3" t="s">
        <v>1643</v>
      </c>
      <c r="CH11" s="3" t="s">
        <v>1643</v>
      </c>
      <c r="CI11" s="3" t="s">
        <v>1643</v>
      </c>
      <c r="CJ11" s="3" t="s">
        <v>1643</v>
      </c>
      <c r="CK11" s="3" t="s">
        <v>1643</v>
      </c>
      <c r="CL11" s="5" t="s">
        <v>1643</v>
      </c>
      <c r="CM11" s="13" t="s">
        <v>1643</v>
      </c>
      <c r="CN11" s="3" t="s">
        <v>1643</v>
      </c>
      <c r="CO11" s="3" t="s">
        <v>1643</v>
      </c>
      <c r="CP11" s="3" t="s">
        <v>1643</v>
      </c>
      <c r="CQ11" s="3" t="s">
        <v>1643</v>
      </c>
      <c r="CR11" s="20" t="s">
        <v>1643</v>
      </c>
      <c r="CS11" s="13" t="s">
        <v>1643</v>
      </c>
      <c r="CT11" s="3" t="s">
        <v>1643</v>
      </c>
      <c r="CU11" s="3" t="s">
        <v>1643</v>
      </c>
      <c r="CV11" s="3" t="s">
        <v>1643</v>
      </c>
      <c r="CW11" s="3" t="s">
        <v>1643</v>
      </c>
      <c r="CX11" s="3" t="s">
        <v>1643</v>
      </c>
      <c r="CY11" s="3" t="s">
        <v>1643</v>
      </c>
      <c r="CZ11" s="3" t="s">
        <v>1643</v>
      </c>
      <c r="DA11" s="3" t="s">
        <v>1643</v>
      </c>
      <c r="DB11" s="3" t="s">
        <v>1643</v>
      </c>
      <c r="DC11" s="3" t="s">
        <v>1643</v>
      </c>
      <c r="DD11" s="3" t="s">
        <v>1643</v>
      </c>
      <c r="DE11" s="3" t="s">
        <v>1643</v>
      </c>
      <c r="DF11" s="5" t="s">
        <v>1643</v>
      </c>
      <c r="DG11" s="8" t="s">
        <v>1643</v>
      </c>
      <c r="DH11" s="3" t="s">
        <v>1643</v>
      </c>
      <c r="DI11" s="3" t="s">
        <v>1643</v>
      </c>
      <c r="DJ11" s="3" t="s">
        <v>1643</v>
      </c>
      <c r="DK11" s="3" t="s">
        <v>1643</v>
      </c>
      <c r="DL11" s="3" t="s">
        <v>1643</v>
      </c>
      <c r="DM11" s="3" t="s">
        <v>1643</v>
      </c>
      <c r="DN11" s="3" t="s">
        <v>1643</v>
      </c>
      <c r="DO11" s="5" t="s">
        <v>1643</v>
      </c>
      <c r="DP11" s="8" t="s">
        <v>1643</v>
      </c>
      <c r="DQ11" s="3" t="s">
        <v>1643</v>
      </c>
      <c r="DR11" s="3" t="s">
        <v>1643</v>
      </c>
      <c r="DS11" s="5" t="s">
        <v>1643</v>
      </c>
      <c r="DT11" s="8" t="s">
        <v>1643</v>
      </c>
      <c r="DU11" s="3" t="s">
        <v>1643</v>
      </c>
      <c r="DV11" s="3" t="s">
        <v>1643</v>
      </c>
      <c r="DW11" s="5" t="s">
        <v>1643</v>
      </c>
      <c r="DX11" s="16" t="s">
        <v>1643</v>
      </c>
      <c r="DY11" s="13" t="s">
        <v>1643</v>
      </c>
      <c r="DZ11" s="3" t="s">
        <v>1643</v>
      </c>
      <c r="EA11" s="3" t="s">
        <v>1643</v>
      </c>
      <c r="EB11" s="3" t="s">
        <v>1643</v>
      </c>
      <c r="EC11" s="20" t="s">
        <v>1643</v>
      </c>
      <c r="ED11" s="13" t="s">
        <v>1643</v>
      </c>
      <c r="EE11" s="3" t="s">
        <v>1643</v>
      </c>
      <c r="EF11" s="3" t="s">
        <v>1643</v>
      </c>
      <c r="EG11" s="3" t="s">
        <v>1643</v>
      </c>
      <c r="EH11" s="3" t="s">
        <v>1643</v>
      </c>
      <c r="EI11" s="3" t="s">
        <v>1643</v>
      </c>
      <c r="EJ11" s="3" t="s">
        <v>1643</v>
      </c>
      <c r="EK11" s="3" t="s">
        <v>1643</v>
      </c>
      <c r="EL11" s="3" t="s">
        <v>1643</v>
      </c>
      <c r="EM11" s="3" t="s">
        <v>1643</v>
      </c>
      <c r="EN11" s="20" t="s">
        <v>1643</v>
      </c>
      <c r="EO11" s="18" t="s">
        <v>1643</v>
      </c>
      <c r="EP11" s="8" t="s">
        <v>1643</v>
      </c>
      <c r="EQ11" s="3" t="s">
        <v>1643</v>
      </c>
      <c r="ER11" s="3" t="s">
        <v>1643</v>
      </c>
      <c r="ES11" s="3" t="s">
        <v>1643</v>
      </c>
      <c r="ET11" s="3" t="s">
        <v>1643</v>
      </c>
      <c r="EU11" s="3" t="s">
        <v>1643</v>
      </c>
      <c r="EV11" s="3" t="s">
        <v>1643</v>
      </c>
      <c r="EW11" s="3" t="s">
        <v>1643</v>
      </c>
      <c r="EX11" s="3" t="s">
        <v>1643</v>
      </c>
      <c r="EY11" s="20" t="s">
        <v>1643</v>
      </c>
      <c r="EZ11" s="13" t="s">
        <v>127</v>
      </c>
      <c r="FA11" s="3" t="s">
        <v>129</v>
      </c>
      <c r="FB11" s="3" t="s">
        <v>127</v>
      </c>
      <c r="FC11" s="3" t="s">
        <v>129</v>
      </c>
      <c r="FD11" s="3" t="s">
        <v>131</v>
      </c>
      <c r="FE11" s="3" t="s">
        <v>131</v>
      </c>
      <c r="FF11" s="3" t="s">
        <v>127</v>
      </c>
      <c r="FG11" s="3" t="s">
        <v>127</v>
      </c>
      <c r="FH11" s="3" t="s">
        <v>127</v>
      </c>
      <c r="FI11" s="3" t="s">
        <v>127</v>
      </c>
      <c r="FJ11" s="3" t="s">
        <v>131</v>
      </c>
      <c r="FK11" s="3" t="s">
        <v>129</v>
      </c>
      <c r="FL11" s="3" t="s">
        <v>131</v>
      </c>
      <c r="FM11" s="3" t="s">
        <v>129</v>
      </c>
      <c r="FN11" s="3" t="s">
        <v>127</v>
      </c>
      <c r="FO11" s="5" t="s">
        <v>1643</v>
      </c>
      <c r="FP11" s="13" t="s">
        <v>196</v>
      </c>
      <c r="FQ11" s="3" t="s">
        <v>198</v>
      </c>
      <c r="FR11" s="3" t="s">
        <v>1643</v>
      </c>
      <c r="FS11" s="3" t="s">
        <v>1643</v>
      </c>
      <c r="FT11" s="3" t="s">
        <v>1643</v>
      </c>
      <c r="FU11" s="3" t="s">
        <v>1643</v>
      </c>
      <c r="FV11" s="3" t="s">
        <v>1643</v>
      </c>
      <c r="FW11" s="5" t="s">
        <v>1643</v>
      </c>
      <c r="FX11" s="13" t="s">
        <v>231</v>
      </c>
      <c r="FY11" s="3" t="s">
        <v>232</v>
      </c>
      <c r="FZ11" s="3" t="s">
        <v>233</v>
      </c>
      <c r="GA11" s="3" t="s">
        <v>1643</v>
      </c>
      <c r="GB11" s="3" t="s">
        <v>1643</v>
      </c>
      <c r="GC11" s="3" t="s">
        <v>1643</v>
      </c>
      <c r="GD11" s="3" t="s">
        <v>1643</v>
      </c>
      <c r="GE11" s="5" t="s">
        <v>1643</v>
      </c>
      <c r="GF11" s="13" t="s">
        <v>132</v>
      </c>
      <c r="GG11" s="3" t="s">
        <v>127</v>
      </c>
      <c r="GH11" s="3" t="s">
        <v>132</v>
      </c>
      <c r="GI11" s="3" t="s">
        <v>127</v>
      </c>
      <c r="GJ11" s="3" t="s">
        <v>132</v>
      </c>
      <c r="GK11" s="3" t="s">
        <v>132</v>
      </c>
      <c r="GL11" s="3" t="s">
        <v>1643</v>
      </c>
      <c r="GM11" s="3" t="s">
        <v>127</v>
      </c>
      <c r="GN11" s="3" t="s">
        <v>127</v>
      </c>
      <c r="GO11" s="3" t="s">
        <v>127</v>
      </c>
      <c r="GP11" s="3" t="s">
        <v>127</v>
      </c>
      <c r="GQ11" s="3" t="s">
        <v>127</v>
      </c>
      <c r="GR11" s="3" t="s">
        <v>127</v>
      </c>
      <c r="GS11" s="3" t="s">
        <v>127</v>
      </c>
      <c r="GT11" s="3" t="s">
        <v>127</v>
      </c>
      <c r="GU11" s="3" t="s">
        <v>128</v>
      </c>
      <c r="GV11" s="3" t="s">
        <v>128</v>
      </c>
      <c r="GW11" s="3" t="s">
        <v>128</v>
      </c>
      <c r="GX11" s="3" t="s">
        <v>128</v>
      </c>
      <c r="GY11" s="3" t="s">
        <v>128</v>
      </c>
      <c r="GZ11" s="3" t="s">
        <v>132</v>
      </c>
      <c r="HA11" s="3" t="s">
        <v>132</v>
      </c>
      <c r="HB11" s="3" t="s">
        <v>127</v>
      </c>
      <c r="HC11" s="3" t="s">
        <v>127</v>
      </c>
      <c r="HD11" s="3" t="s">
        <v>130</v>
      </c>
      <c r="HE11" s="3" t="s">
        <v>131</v>
      </c>
      <c r="HF11" s="3" t="s">
        <v>131</v>
      </c>
      <c r="HG11" s="3" t="s">
        <v>129</v>
      </c>
      <c r="HH11" s="3" t="s">
        <v>129</v>
      </c>
      <c r="HI11" s="3" t="s">
        <v>129</v>
      </c>
      <c r="HJ11" s="3" t="s">
        <v>129</v>
      </c>
      <c r="HK11" s="3" t="s">
        <v>129</v>
      </c>
      <c r="HL11" s="3" t="s">
        <v>128</v>
      </c>
      <c r="HM11" s="3" t="s">
        <v>129</v>
      </c>
      <c r="HN11" s="3" t="s">
        <v>128</v>
      </c>
      <c r="HO11" s="3" t="s">
        <v>128</v>
      </c>
      <c r="HP11" s="3" t="s">
        <v>131</v>
      </c>
      <c r="HQ11" s="3" t="s">
        <v>131</v>
      </c>
      <c r="HR11" s="3" t="s">
        <v>131</v>
      </c>
      <c r="HS11" s="3" t="s">
        <v>131</v>
      </c>
      <c r="HT11" s="3" t="s">
        <v>129</v>
      </c>
      <c r="HU11" s="3" t="s">
        <v>129</v>
      </c>
      <c r="HV11" s="3" t="s">
        <v>127</v>
      </c>
      <c r="HW11" s="3" t="s">
        <v>127</v>
      </c>
      <c r="HX11" s="3" t="s">
        <v>130</v>
      </c>
      <c r="HY11" s="3" t="s">
        <v>127</v>
      </c>
      <c r="HZ11" s="3" t="s">
        <v>127</v>
      </c>
      <c r="IA11" s="3" t="s">
        <v>127</v>
      </c>
      <c r="IB11" s="3" t="s">
        <v>127</v>
      </c>
      <c r="IC11" s="3" t="s">
        <v>127</v>
      </c>
      <c r="ID11" s="3" t="s">
        <v>127</v>
      </c>
      <c r="IE11" s="3" t="s">
        <v>127</v>
      </c>
      <c r="IF11" s="3" t="s">
        <v>127</v>
      </c>
      <c r="IG11" s="3" t="s">
        <v>127</v>
      </c>
      <c r="IH11" s="3" t="s">
        <v>127</v>
      </c>
      <c r="II11" s="3" t="s">
        <v>127</v>
      </c>
      <c r="IJ11" s="3" t="s">
        <v>127</v>
      </c>
      <c r="IK11" s="3" t="s">
        <v>127</v>
      </c>
      <c r="IL11" s="3" t="s">
        <v>127</v>
      </c>
      <c r="IM11" s="3" t="s">
        <v>127</v>
      </c>
      <c r="IN11" s="3" t="s">
        <v>127</v>
      </c>
      <c r="IO11" s="3" t="s">
        <v>127</v>
      </c>
      <c r="IP11" s="3" t="s">
        <v>127</v>
      </c>
      <c r="IQ11" s="3" t="s">
        <v>127</v>
      </c>
      <c r="IR11" s="5" t="s">
        <v>1643</v>
      </c>
      <c r="IS11" s="13" t="s">
        <v>1643</v>
      </c>
      <c r="IT11" s="3" t="s">
        <v>1643</v>
      </c>
      <c r="IU11" s="3" t="s">
        <v>1643</v>
      </c>
      <c r="IV11" s="3" t="s">
        <v>1643</v>
      </c>
      <c r="IW11" s="3" t="s">
        <v>1643</v>
      </c>
      <c r="IX11" s="3" t="s">
        <v>111</v>
      </c>
      <c r="IY11" s="5" t="s">
        <v>1643</v>
      </c>
      <c r="IZ11" s="13" t="s">
        <v>111</v>
      </c>
      <c r="JA11" s="3" t="s">
        <v>1643</v>
      </c>
      <c r="JB11" s="3" t="s">
        <v>1643</v>
      </c>
      <c r="JC11" s="3" t="s">
        <v>111</v>
      </c>
      <c r="JD11" s="3" t="s">
        <v>1643</v>
      </c>
      <c r="JE11" s="3" t="s">
        <v>1643</v>
      </c>
      <c r="JF11" s="3" t="s">
        <v>111</v>
      </c>
      <c r="JG11" s="3" t="s">
        <v>1643</v>
      </c>
      <c r="JH11" s="3" t="s">
        <v>1643</v>
      </c>
      <c r="JI11" s="3" t="s">
        <v>111</v>
      </c>
      <c r="JJ11" s="3" t="s">
        <v>1643</v>
      </c>
      <c r="JK11" s="3" t="s">
        <v>1643</v>
      </c>
      <c r="JL11" s="3" t="s">
        <v>1643</v>
      </c>
      <c r="JM11" s="3" t="s">
        <v>111</v>
      </c>
      <c r="JN11" s="3" t="s">
        <v>1643</v>
      </c>
      <c r="JO11" s="3" t="s">
        <v>1643</v>
      </c>
      <c r="JP11" s="3" t="s">
        <v>111</v>
      </c>
      <c r="JQ11" s="3" t="s">
        <v>1643</v>
      </c>
      <c r="JR11" s="3" t="s">
        <v>1643</v>
      </c>
      <c r="JS11" s="3" t="s">
        <v>111</v>
      </c>
      <c r="JT11" s="3" t="s">
        <v>1643</v>
      </c>
      <c r="JU11" s="3" t="s">
        <v>1643</v>
      </c>
      <c r="JV11" s="3" t="s">
        <v>111</v>
      </c>
      <c r="JW11" s="3" t="s">
        <v>1643</v>
      </c>
      <c r="JX11" s="3" t="s">
        <v>1643</v>
      </c>
      <c r="JY11" s="3" t="s">
        <v>111</v>
      </c>
      <c r="JZ11" s="3" t="s">
        <v>1643</v>
      </c>
      <c r="KA11" s="3" t="s">
        <v>1643</v>
      </c>
      <c r="KB11" s="3" t="s">
        <v>111</v>
      </c>
      <c r="KC11" s="3" t="s">
        <v>1643</v>
      </c>
      <c r="KD11" s="3" t="s">
        <v>1643</v>
      </c>
      <c r="KE11" s="3" t="s">
        <v>1643</v>
      </c>
      <c r="KF11" s="3" t="s">
        <v>111</v>
      </c>
      <c r="KG11" s="3" t="s">
        <v>1643</v>
      </c>
      <c r="KH11" s="3" t="s">
        <v>1643</v>
      </c>
      <c r="KI11" s="5" t="s">
        <v>1643</v>
      </c>
      <c r="KJ11" s="13"/>
      <c r="KK11" s="3"/>
      <c r="KL11" s="5"/>
      <c r="KM11" s="18" t="s">
        <v>110</v>
      </c>
      <c r="KN11" s="13" t="s">
        <v>483</v>
      </c>
      <c r="KO11" s="3" t="s">
        <v>1643</v>
      </c>
      <c r="KP11" s="3" t="s">
        <v>1643</v>
      </c>
      <c r="KQ11" s="3" t="s">
        <v>1643</v>
      </c>
      <c r="KR11" s="3" t="s">
        <v>1643</v>
      </c>
      <c r="KS11" s="3" t="s">
        <v>1643</v>
      </c>
      <c r="KT11" s="3" t="s">
        <v>1643</v>
      </c>
      <c r="KU11" s="3" t="s">
        <v>1643</v>
      </c>
      <c r="KV11" s="3" t="s">
        <v>1643</v>
      </c>
      <c r="KW11" s="5" t="s">
        <v>1643</v>
      </c>
      <c r="KX11" s="13" t="s">
        <v>111</v>
      </c>
      <c r="KY11" s="3" t="s">
        <v>111</v>
      </c>
      <c r="KZ11" s="3" t="s">
        <v>110</v>
      </c>
      <c r="LA11" s="3" t="s">
        <v>111</v>
      </c>
      <c r="LB11" s="3" t="s">
        <v>110</v>
      </c>
      <c r="LC11" s="3" t="s">
        <v>1643</v>
      </c>
      <c r="LD11" s="3" t="s">
        <v>1643</v>
      </c>
      <c r="LE11" s="3" t="s">
        <v>1643</v>
      </c>
      <c r="LF11" s="5" t="s">
        <v>1643</v>
      </c>
      <c r="LG11" s="13" t="s">
        <v>111</v>
      </c>
      <c r="LH11" s="5" t="s">
        <v>1643</v>
      </c>
      <c r="LI11" s="13" t="s">
        <v>520</v>
      </c>
      <c r="LJ11" s="3" t="s">
        <v>110</v>
      </c>
      <c r="LK11" s="3" t="s">
        <v>111</v>
      </c>
      <c r="LL11" s="3" t="s">
        <v>111</v>
      </c>
      <c r="LM11" s="3" t="s">
        <v>111</v>
      </c>
      <c r="LN11" s="3" t="s">
        <v>111</v>
      </c>
      <c r="LO11" s="5" t="s">
        <v>111</v>
      </c>
      <c r="LP11" s="13" t="s">
        <v>111</v>
      </c>
      <c r="LQ11" s="13" t="s">
        <v>1643</v>
      </c>
      <c r="LR11" s="3" t="s">
        <v>1643</v>
      </c>
      <c r="LS11" s="3" t="s">
        <v>1643</v>
      </c>
      <c r="LT11" s="3" t="s">
        <v>1643</v>
      </c>
      <c r="LU11" s="3" t="s">
        <v>1643</v>
      </c>
      <c r="LV11" s="20"/>
      <c r="LW11" s="5" t="s">
        <v>1643</v>
      </c>
      <c r="LX11" s="13" t="s">
        <v>1643</v>
      </c>
      <c r="LY11" s="3" t="s">
        <v>1643</v>
      </c>
      <c r="LZ11" s="3" t="s">
        <v>1643</v>
      </c>
      <c r="MA11" s="3" t="s">
        <v>1643</v>
      </c>
      <c r="MB11" s="3" t="s">
        <v>1643</v>
      </c>
      <c r="MC11" s="3" t="s">
        <v>1643</v>
      </c>
      <c r="MD11" s="5" t="s">
        <v>1643</v>
      </c>
      <c r="ME11" s="13" t="s">
        <v>1643</v>
      </c>
      <c r="MF11" s="3" t="s">
        <v>1643</v>
      </c>
      <c r="MG11" s="3" t="s">
        <v>1643</v>
      </c>
      <c r="MH11" s="3" t="s">
        <v>1643</v>
      </c>
      <c r="MI11" s="3" t="s">
        <v>1643</v>
      </c>
      <c r="MJ11" s="3" t="s">
        <v>1643</v>
      </c>
      <c r="MK11" s="5" t="s">
        <v>1643</v>
      </c>
      <c r="ML11" s="13" t="s">
        <v>1643</v>
      </c>
      <c r="MM11" s="3" t="s">
        <v>1643</v>
      </c>
      <c r="MN11" s="3" t="s">
        <v>1643</v>
      </c>
      <c r="MO11" s="3" t="s">
        <v>1643</v>
      </c>
      <c r="MP11" s="3" t="s">
        <v>1643</v>
      </c>
      <c r="MQ11" s="3" t="s">
        <v>1643</v>
      </c>
      <c r="MR11" s="5" t="s">
        <v>1643</v>
      </c>
      <c r="MS11" s="13" t="s">
        <v>1643</v>
      </c>
      <c r="MT11" s="3" t="s">
        <v>1643</v>
      </c>
      <c r="MU11" s="3" t="s">
        <v>1643</v>
      </c>
      <c r="MV11" s="3" t="s">
        <v>1643</v>
      </c>
      <c r="MW11" s="3" t="s">
        <v>1643</v>
      </c>
      <c r="MX11" s="3" t="s">
        <v>1643</v>
      </c>
      <c r="MY11" s="3" t="s">
        <v>1643</v>
      </c>
      <c r="MZ11" s="3" t="s">
        <v>1643</v>
      </c>
      <c r="NA11" s="5" t="s">
        <v>1643</v>
      </c>
      <c r="NB11" s="13" t="s">
        <v>111</v>
      </c>
      <c r="NC11" s="3" t="s">
        <v>1643</v>
      </c>
      <c r="ND11" s="3" t="s">
        <v>1643</v>
      </c>
      <c r="NE11" s="3" t="s">
        <v>1643</v>
      </c>
      <c r="NF11" s="3" t="s">
        <v>1643</v>
      </c>
      <c r="NG11" s="5" t="s">
        <v>1643</v>
      </c>
      <c r="NH11" s="13" t="s">
        <v>1643</v>
      </c>
      <c r="NI11" s="3" t="s">
        <v>1643</v>
      </c>
      <c r="NJ11" s="3" t="s">
        <v>1643</v>
      </c>
      <c r="NK11" s="3" t="s">
        <v>1643</v>
      </c>
      <c r="NL11" s="5"/>
      <c r="NM11" s="13" t="s">
        <v>1643</v>
      </c>
      <c r="NN11" s="3" t="s">
        <v>1643</v>
      </c>
      <c r="NO11" s="3" t="s">
        <v>1643</v>
      </c>
      <c r="NP11" s="3" t="s">
        <v>1643</v>
      </c>
      <c r="NQ11" s="5" t="s">
        <v>1643</v>
      </c>
      <c r="NR11" s="13" t="s">
        <v>1643</v>
      </c>
      <c r="NS11" s="3" t="s">
        <v>1643</v>
      </c>
      <c r="NT11" s="3" t="s">
        <v>1643</v>
      </c>
      <c r="NU11" s="3" t="s">
        <v>1643</v>
      </c>
      <c r="NV11" s="3" t="s">
        <v>1643</v>
      </c>
      <c r="NW11" s="3" t="s">
        <v>1643</v>
      </c>
      <c r="NX11" s="3" t="s">
        <v>1643</v>
      </c>
      <c r="NY11" s="3" t="s">
        <v>1643</v>
      </c>
      <c r="NZ11" s="20" t="s">
        <v>1643</v>
      </c>
      <c r="OA11" s="13" t="s">
        <v>110</v>
      </c>
      <c r="OB11" s="3" t="s">
        <v>1643</v>
      </c>
      <c r="OC11" s="3" t="s">
        <v>1643</v>
      </c>
      <c r="OD11" s="3" t="s">
        <v>1643</v>
      </c>
      <c r="OE11" s="3" t="s">
        <v>1643</v>
      </c>
      <c r="OF11" s="5" t="s">
        <v>1643</v>
      </c>
      <c r="OG11" s="13" t="s">
        <v>1643</v>
      </c>
      <c r="OH11" s="8" t="s">
        <v>1643</v>
      </c>
      <c r="OI11" s="3" t="s">
        <v>1643</v>
      </c>
      <c r="OJ11" s="3" t="s">
        <v>1643</v>
      </c>
      <c r="OK11" s="5" t="s">
        <v>1643</v>
      </c>
      <c r="OL11" s="13" t="s">
        <v>1643</v>
      </c>
      <c r="OM11" s="8" t="s">
        <v>1643</v>
      </c>
      <c r="ON11" s="3" t="s">
        <v>1643</v>
      </c>
      <c r="OO11" s="3" t="s">
        <v>1643</v>
      </c>
      <c r="OP11" s="5" t="s">
        <v>1643</v>
      </c>
      <c r="OQ11" s="13" t="s">
        <v>1643</v>
      </c>
      <c r="OR11" s="8" t="s">
        <v>1643</v>
      </c>
      <c r="OS11" s="3" t="s">
        <v>1643</v>
      </c>
      <c r="OT11" s="3" t="s">
        <v>1643</v>
      </c>
      <c r="OU11" s="5" t="s">
        <v>1643</v>
      </c>
      <c r="OV11" s="13" t="s">
        <v>136</v>
      </c>
      <c r="OW11" s="3" t="s">
        <v>1643</v>
      </c>
      <c r="OX11" s="3" t="s">
        <v>1643</v>
      </c>
      <c r="OY11" s="3" t="s">
        <v>1643</v>
      </c>
      <c r="OZ11" s="3" t="s">
        <v>1643</v>
      </c>
      <c r="PA11" s="3" t="s">
        <v>1643</v>
      </c>
      <c r="PB11" s="3" t="s">
        <v>1643</v>
      </c>
      <c r="PC11" s="3" t="s">
        <v>568</v>
      </c>
      <c r="PD11" s="5" t="s">
        <v>1643</v>
      </c>
      <c r="PE11" s="13" t="s">
        <v>1643</v>
      </c>
      <c r="PF11" s="3" t="s">
        <v>1643</v>
      </c>
      <c r="PG11" s="3" t="s">
        <v>1643</v>
      </c>
      <c r="PH11" s="3" t="s">
        <v>1643</v>
      </c>
      <c r="PI11" s="3" t="s">
        <v>1643</v>
      </c>
      <c r="PJ11" s="3" t="s">
        <v>1643</v>
      </c>
      <c r="PK11" s="5" t="s">
        <v>1643</v>
      </c>
      <c r="PL11" s="13" t="s">
        <v>110</v>
      </c>
      <c r="PM11" s="3" t="s">
        <v>1643</v>
      </c>
      <c r="PN11" s="3" t="s">
        <v>111</v>
      </c>
      <c r="PO11" s="3" t="s">
        <v>1643</v>
      </c>
      <c r="PP11" s="5" t="s">
        <v>1643</v>
      </c>
      <c r="PQ11" s="18" t="s">
        <v>1643</v>
      </c>
    </row>
    <row r="12" spans="1:433" ht="101.5" x14ac:dyDescent="0.35">
      <c r="A12" s="1">
        <v>45618.511874999997</v>
      </c>
      <c r="B12" s="2">
        <v>45665.711134259262</v>
      </c>
      <c r="C12" s="4">
        <v>100</v>
      </c>
      <c r="D12" s="4">
        <v>6294</v>
      </c>
      <c r="E12" s="3" t="s">
        <v>1640</v>
      </c>
      <c r="F12" s="2">
        <v>45665.711146493057</v>
      </c>
      <c r="G12" s="3" t="s">
        <v>1781</v>
      </c>
      <c r="H12" s="4">
        <v>1</v>
      </c>
      <c r="I12" s="3" t="s">
        <v>1642</v>
      </c>
      <c r="J12" s="3" t="s">
        <v>1642</v>
      </c>
      <c r="K12" s="3" t="s">
        <v>1642</v>
      </c>
      <c r="L12" s="3" t="s">
        <v>1642</v>
      </c>
      <c r="M12" s="3" t="s">
        <v>1642</v>
      </c>
      <c r="N12" s="3" t="s">
        <v>1642</v>
      </c>
      <c r="O12" s="3" t="s">
        <v>110</v>
      </c>
      <c r="P12" s="3" t="s">
        <v>1643</v>
      </c>
      <c r="Q12" s="3" t="s">
        <v>1643</v>
      </c>
      <c r="R12" s="20" t="s">
        <v>110</v>
      </c>
      <c r="S12" s="127">
        <v>14</v>
      </c>
      <c r="T12" s="124"/>
      <c r="U12" s="3"/>
      <c r="V12" s="3" t="s">
        <v>20</v>
      </c>
      <c r="W12" s="3" t="s">
        <v>111</v>
      </c>
      <c r="X12" s="3" t="s">
        <v>41</v>
      </c>
      <c r="Y12" s="3" t="s">
        <v>65</v>
      </c>
      <c r="Z12" s="3" t="s">
        <v>10</v>
      </c>
      <c r="AA12" s="4">
        <v>201</v>
      </c>
      <c r="AB12" s="3" t="s">
        <v>25</v>
      </c>
      <c r="AC12" s="3" t="s">
        <v>110</v>
      </c>
      <c r="AD12" s="13" t="s">
        <v>110</v>
      </c>
      <c r="AE12" s="3" t="s">
        <v>1643</v>
      </c>
      <c r="AF12" s="5" t="s">
        <v>110</v>
      </c>
      <c r="AG12" s="8" t="s">
        <v>1643</v>
      </c>
      <c r="AH12" s="3" t="s">
        <v>1643</v>
      </c>
      <c r="AI12" s="3" t="s">
        <v>1643</v>
      </c>
      <c r="AJ12" s="3" t="s">
        <v>1643</v>
      </c>
      <c r="AK12" s="3" t="s">
        <v>1643</v>
      </c>
      <c r="AL12" s="3" t="s">
        <v>1643</v>
      </c>
      <c r="AM12" s="3" t="s">
        <v>1643</v>
      </c>
      <c r="AN12" s="3" t="s">
        <v>1643</v>
      </c>
      <c r="AO12" s="3" t="s">
        <v>1643</v>
      </c>
      <c r="AP12" s="3" t="s">
        <v>1643</v>
      </c>
      <c r="AQ12" s="3" t="s">
        <v>1643</v>
      </c>
      <c r="AR12" s="3" t="s">
        <v>1643</v>
      </c>
      <c r="AS12" s="3" t="s">
        <v>1643</v>
      </c>
      <c r="AT12" s="3" t="s">
        <v>1643</v>
      </c>
      <c r="AU12" s="3" t="s">
        <v>1643</v>
      </c>
      <c r="AV12" s="5" t="s">
        <v>1643</v>
      </c>
      <c r="AW12" s="13" t="s">
        <v>1643</v>
      </c>
      <c r="AX12" s="3" t="s">
        <v>1643</v>
      </c>
      <c r="AY12" s="3" t="s">
        <v>1643</v>
      </c>
      <c r="AZ12" s="3" t="s">
        <v>1643</v>
      </c>
      <c r="BA12" s="3" t="s">
        <v>1643</v>
      </c>
      <c r="BB12" s="3" t="s">
        <v>1643</v>
      </c>
      <c r="BC12" s="3" t="s">
        <v>1643</v>
      </c>
      <c r="BD12" s="5" t="s">
        <v>1643</v>
      </c>
      <c r="BE12" s="13" t="s">
        <v>1643</v>
      </c>
      <c r="BF12" s="3" t="s">
        <v>1643</v>
      </c>
      <c r="BG12" s="3" t="s">
        <v>1643</v>
      </c>
      <c r="BH12" s="3" t="s">
        <v>1643</v>
      </c>
      <c r="BI12" s="3" t="s">
        <v>1643</v>
      </c>
      <c r="BJ12" s="3" t="s">
        <v>1643</v>
      </c>
      <c r="BK12" s="3" t="s">
        <v>1643</v>
      </c>
      <c r="BL12" s="5" t="s">
        <v>1643</v>
      </c>
      <c r="BM12" s="13" t="s">
        <v>1643</v>
      </c>
      <c r="BN12" s="3" t="s">
        <v>1643</v>
      </c>
      <c r="BO12" s="3" t="s">
        <v>1643</v>
      </c>
      <c r="BP12" s="5" t="s">
        <v>1643</v>
      </c>
      <c r="BQ12" s="13" t="s">
        <v>1643</v>
      </c>
      <c r="BR12" s="3" t="s">
        <v>1643</v>
      </c>
      <c r="BS12" s="3" t="s">
        <v>1643</v>
      </c>
      <c r="BT12" s="5" t="s">
        <v>1643</v>
      </c>
      <c r="BU12" s="13" t="s">
        <v>1643</v>
      </c>
      <c r="BV12" s="5" t="s">
        <v>1643</v>
      </c>
      <c r="BW12" s="13" t="s">
        <v>1643</v>
      </c>
      <c r="BX12" s="3" t="s">
        <v>1643</v>
      </c>
      <c r="BY12" s="3" t="s">
        <v>1643</v>
      </c>
      <c r="BZ12" s="5" t="s">
        <v>1643</v>
      </c>
      <c r="CA12" s="13" t="s">
        <v>1643</v>
      </c>
      <c r="CB12" s="3" t="s">
        <v>1643</v>
      </c>
      <c r="CC12" s="3" t="s">
        <v>1643</v>
      </c>
      <c r="CD12" s="3" t="s">
        <v>1643</v>
      </c>
      <c r="CE12" s="5" t="s">
        <v>1643</v>
      </c>
      <c r="CF12" s="13" t="s">
        <v>1643</v>
      </c>
      <c r="CG12" s="3" t="s">
        <v>1643</v>
      </c>
      <c r="CH12" s="3" t="s">
        <v>1643</v>
      </c>
      <c r="CI12" s="3" t="s">
        <v>1643</v>
      </c>
      <c r="CJ12" s="3" t="s">
        <v>1643</v>
      </c>
      <c r="CK12" s="3" t="s">
        <v>1643</v>
      </c>
      <c r="CL12" s="5" t="s">
        <v>1643</v>
      </c>
      <c r="CM12" s="13" t="s">
        <v>1643</v>
      </c>
      <c r="CN12" s="3" t="s">
        <v>1643</v>
      </c>
      <c r="CO12" s="3" t="s">
        <v>1643</v>
      </c>
      <c r="CP12" s="3" t="s">
        <v>1643</v>
      </c>
      <c r="CQ12" s="3" t="s">
        <v>1643</v>
      </c>
      <c r="CR12" s="20" t="s">
        <v>1643</v>
      </c>
      <c r="CS12" s="13" t="s">
        <v>1643</v>
      </c>
      <c r="CT12" s="3" t="s">
        <v>1643</v>
      </c>
      <c r="CU12" s="3" t="s">
        <v>1643</v>
      </c>
      <c r="CV12" s="3" t="s">
        <v>1643</v>
      </c>
      <c r="CW12" s="3" t="s">
        <v>1643</v>
      </c>
      <c r="CX12" s="3" t="s">
        <v>1643</v>
      </c>
      <c r="CY12" s="3" t="s">
        <v>1643</v>
      </c>
      <c r="CZ12" s="3" t="s">
        <v>1643</v>
      </c>
      <c r="DA12" s="3" t="s">
        <v>1643</v>
      </c>
      <c r="DB12" s="3" t="s">
        <v>1643</v>
      </c>
      <c r="DC12" s="3" t="s">
        <v>1643</v>
      </c>
      <c r="DD12" s="3" t="s">
        <v>1643</v>
      </c>
      <c r="DE12" s="3" t="s">
        <v>1643</v>
      </c>
      <c r="DF12" s="5" t="s">
        <v>1643</v>
      </c>
      <c r="DG12" s="8" t="s">
        <v>1643</v>
      </c>
      <c r="DH12" s="3" t="s">
        <v>1643</v>
      </c>
      <c r="DI12" s="3" t="s">
        <v>1643</v>
      </c>
      <c r="DJ12" s="3" t="s">
        <v>1643</v>
      </c>
      <c r="DK12" s="3" t="s">
        <v>1643</v>
      </c>
      <c r="DL12" s="3" t="s">
        <v>1643</v>
      </c>
      <c r="DM12" s="3" t="s">
        <v>1643</v>
      </c>
      <c r="DN12" s="3" t="s">
        <v>1643</v>
      </c>
      <c r="DO12" s="5" t="s">
        <v>1643</v>
      </c>
      <c r="DP12" s="8" t="s">
        <v>1643</v>
      </c>
      <c r="DQ12" s="3" t="s">
        <v>1643</v>
      </c>
      <c r="DR12" s="3" t="s">
        <v>1643</v>
      </c>
      <c r="DS12" s="5" t="s">
        <v>1643</v>
      </c>
      <c r="DT12" s="8" t="s">
        <v>1643</v>
      </c>
      <c r="DU12" s="3" t="s">
        <v>1643</v>
      </c>
      <c r="DV12" s="3" t="s">
        <v>1643</v>
      </c>
      <c r="DW12" s="5" t="s">
        <v>1643</v>
      </c>
      <c r="DX12" s="16" t="s">
        <v>1643</v>
      </c>
      <c r="DY12" s="13" t="s">
        <v>1643</v>
      </c>
      <c r="DZ12" s="3" t="s">
        <v>1643</v>
      </c>
      <c r="EA12" s="3" t="s">
        <v>1643</v>
      </c>
      <c r="EB12" s="3" t="s">
        <v>1643</v>
      </c>
      <c r="EC12" s="20" t="s">
        <v>1643</v>
      </c>
      <c r="ED12" s="13" t="s">
        <v>1643</v>
      </c>
      <c r="EE12" s="3" t="s">
        <v>1643</v>
      </c>
      <c r="EF12" s="3" t="s">
        <v>1643</v>
      </c>
      <c r="EG12" s="3" t="s">
        <v>1643</v>
      </c>
      <c r="EH12" s="3" t="s">
        <v>1643</v>
      </c>
      <c r="EI12" s="3" t="s">
        <v>1643</v>
      </c>
      <c r="EJ12" s="3" t="s">
        <v>1643</v>
      </c>
      <c r="EK12" s="3" t="s">
        <v>1643</v>
      </c>
      <c r="EL12" s="3" t="s">
        <v>1643</v>
      </c>
      <c r="EM12" s="3" t="s">
        <v>1643</v>
      </c>
      <c r="EN12" s="20" t="s">
        <v>1643</v>
      </c>
      <c r="EO12" s="18" t="s">
        <v>1643</v>
      </c>
      <c r="EP12" s="8" t="s">
        <v>1643</v>
      </c>
      <c r="EQ12" s="3" t="s">
        <v>1643</v>
      </c>
      <c r="ER12" s="3" t="s">
        <v>1643</v>
      </c>
      <c r="ES12" s="3" t="s">
        <v>1643</v>
      </c>
      <c r="ET12" s="3" t="s">
        <v>1643</v>
      </c>
      <c r="EU12" s="3" t="s">
        <v>1643</v>
      </c>
      <c r="EV12" s="3" t="s">
        <v>1643</v>
      </c>
      <c r="EW12" s="3" t="s">
        <v>1643</v>
      </c>
      <c r="EX12" s="3" t="s">
        <v>1643</v>
      </c>
      <c r="EY12" s="20" t="s">
        <v>1643</v>
      </c>
      <c r="EZ12" s="13" t="s">
        <v>128</v>
      </c>
      <c r="FA12" s="3" t="s">
        <v>129</v>
      </c>
      <c r="FB12" s="3" t="s">
        <v>131</v>
      </c>
      <c r="FC12" s="3" t="s">
        <v>130</v>
      </c>
      <c r="FD12" s="3" t="s">
        <v>131</v>
      </c>
      <c r="FE12" s="3" t="s">
        <v>131</v>
      </c>
      <c r="FF12" s="3" t="s">
        <v>127</v>
      </c>
      <c r="FG12" s="3" t="s">
        <v>127</v>
      </c>
      <c r="FH12" s="3" t="s">
        <v>127</v>
      </c>
      <c r="FI12" s="3" t="s">
        <v>128</v>
      </c>
      <c r="FJ12" s="3" t="s">
        <v>131</v>
      </c>
      <c r="FK12" s="3" t="s">
        <v>127</v>
      </c>
      <c r="FL12" s="3" t="s">
        <v>132</v>
      </c>
      <c r="FM12" s="3" t="s">
        <v>132</v>
      </c>
      <c r="FN12" s="3" t="s">
        <v>131</v>
      </c>
      <c r="FO12" s="5" t="s">
        <v>1643</v>
      </c>
      <c r="FP12" s="13" t="s">
        <v>196</v>
      </c>
      <c r="FQ12" s="3" t="s">
        <v>198</v>
      </c>
      <c r="FR12" s="3" t="s">
        <v>200</v>
      </c>
      <c r="FS12" s="3" t="s">
        <v>201</v>
      </c>
      <c r="FT12" s="3" t="s">
        <v>1643</v>
      </c>
      <c r="FU12" s="3" t="s">
        <v>1643</v>
      </c>
      <c r="FV12" s="3" t="s">
        <v>1643</v>
      </c>
      <c r="FW12" s="5" t="s">
        <v>1643</v>
      </c>
      <c r="FX12" s="13" t="s">
        <v>231</v>
      </c>
      <c r="FY12" s="3" t="s">
        <v>232</v>
      </c>
      <c r="FZ12" s="3" t="s">
        <v>233</v>
      </c>
      <c r="GA12" s="3" t="s">
        <v>234</v>
      </c>
      <c r="GB12" s="3" t="s">
        <v>235</v>
      </c>
      <c r="GC12" s="3" t="s">
        <v>1643</v>
      </c>
      <c r="GD12" s="3" t="s">
        <v>1643</v>
      </c>
      <c r="GE12" s="5" t="s">
        <v>1643</v>
      </c>
      <c r="GF12" s="13" t="s">
        <v>127</v>
      </c>
      <c r="GG12" s="3" t="s">
        <v>127</v>
      </c>
      <c r="GH12" s="3" t="s">
        <v>132</v>
      </c>
      <c r="GI12" s="3" t="s">
        <v>132</v>
      </c>
      <c r="GJ12" s="3" t="s">
        <v>131</v>
      </c>
      <c r="GK12" s="3" t="s">
        <v>131</v>
      </c>
      <c r="GL12" s="3" t="s">
        <v>132</v>
      </c>
      <c r="GM12" s="3" t="s">
        <v>129</v>
      </c>
      <c r="GN12" s="3" t="s">
        <v>131</v>
      </c>
      <c r="GO12" s="3" t="s">
        <v>127</v>
      </c>
      <c r="GP12" s="3" t="s">
        <v>127</v>
      </c>
      <c r="GQ12" s="3" t="s">
        <v>127</v>
      </c>
      <c r="GR12" s="3" t="s">
        <v>127</v>
      </c>
      <c r="GS12" s="3" t="s">
        <v>127</v>
      </c>
      <c r="GT12" s="3" t="s">
        <v>127</v>
      </c>
      <c r="GU12" s="3" t="s">
        <v>132</v>
      </c>
      <c r="GV12" s="3" t="s">
        <v>129</v>
      </c>
      <c r="GW12" s="3" t="s">
        <v>131</v>
      </c>
      <c r="GX12" s="3" t="s">
        <v>131</v>
      </c>
      <c r="GY12" s="3" t="s">
        <v>132</v>
      </c>
      <c r="GZ12" s="3" t="s">
        <v>132</v>
      </c>
      <c r="HA12" s="3" t="s">
        <v>132</v>
      </c>
      <c r="HB12" s="3" t="s">
        <v>131</v>
      </c>
      <c r="HC12" s="3" t="s">
        <v>131</v>
      </c>
      <c r="HD12" s="3" t="s">
        <v>131</v>
      </c>
      <c r="HE12" s="3" t="s">
        <v>131</v>
      </c>
      <c r="HF12" s="3" t="s">
        <v>132</v>
      </c>
      <c r="HG12" s="3" t="s">
        <v>129</v>
      </c>
      <c r="HH12" s="3" t="s">
        <v>129</v>
      </c>
      <c r="HI12" s="3" t="s">
        <v>131</v>
      </c>
      <c r="HJ12" s="3" t="s">
        <v>131</v>
      </c>
      <c r="HK12" s="3" t="s">
        <v>129</v>
      </c>
      <c r="HL12" s="3" t="s">
        <v>129</v>
      </c>
      <c r="HM12" s="3" t="s">
        <v>129</v>
      </c>
      <c r="HN12" s="3" t="s">
        <v>130</v>
      </c>
      <c r="HO12" s="3" t="s">
        <v>129</v>
      </c>
      <c r="HP12" s="3" t="s">
        <v>131</v>
      </c>
      <c r="HQ12" s="3" t="s">
        <v>132</v>
      </c>
      <c r="HR12" s="3" t="s">
        <v>132</v>
      </c>
      <c r="HS12" s="3" t="s">
        <v>132</v>
      </c>
      <c r="HT12" s="3" t="s">
        <v>131</v>
      </c>
      <c r="HU12" s="3" t="s">
        <v>131</v>
      </c>
      <c r="HV12" s="3" t="s">
        <v>131</v>
      </c>
      <c r="HW12" s="3" t="s">
        <v>129</v>
      </c>
      <c r="HX12" s="3" t="s">
        <v>129</v>
      </c>
      <c r="HY12" s="3" t="s">
        <v>129</v>
      </c>
      <c r="HZ12" s="3" t="s">
        <v>132</v>
      </c>
      <c r="IA12" s="3" t="s">
        <v>127</v>
      </c>
      <c r="IB12" s="3" t="s">
        <v>127</v>
      </c>
      <c r="IC12" s="3" t="s">
        <v>127</v>
      </c>
      <c r="ID12" s="3" t="s">
        <v>127</v>
      </c>
      <c r="IE12" s="3" t="s">
        <v>127</v>
      </c>
      <c r="IF12" s="3" t="s">
        <v>131</v>
      </c>
      <c r="IG12" s="3" t="s">
        <v>131</v>
      </c>
      <c r="IH12" s="3" t="s">
        <v>130</v>
      </c>
      <c r="II12" s="3" t="s">
        <v>130</v>
      </c>
      <c r="IJ12" s="3" t="s">
        <v>130</v>
      </c>
      <c r="IK12" s="3" t="s">
        <v>128</v>
      </c>
      <c r="IL12" s="3" t="s">
        <v>127</v>
      </c>
      <c r="IM12" s="3" t="s">
        <v>127</v>
      </c>
      <c r="IN12" s="3" t="s">
        <v>130</v>
      </c>
      <c r="IO12" s="3" t="s">
        <v>127</v>
      </c>
      <c r="IP12" s="3" t="s">
        <v>127</v>
      </c>
      <c r="IQ12" s="3" t="s">
        <v>127</v>
      </c>
      <c r="IR12" s="5" t="s">
        <v>1643</v>
      </c>
      <c r="IS12" s="13" t="s">
        <v>353</v>
      </c>
      <c r="IT12" s="3" t="s">
        <v>1643</v>
      </c>
      <c r="IU12" s="3" t="s">
        <v>1643</v>
      </c>
      <c r="IV12" s="3" t="s">
        <v>1643</v>
      </c>
      <c r="IW12" s="3" t="s">
        <v>1643</v>
      </c>
      <c r="IX12" s="3" t="s">
        <v>111</v>
      </c>
      <c r="IY12" s="5" t="s">
        <v>1643</v>
      </c>
      <c r="IZ12" s="13" t="s">
        <v>110</v>
      </c>
      <c r="JA12" s="3" t="s">
        <v>111</v>
      </c>
      <c r="JB12" s="3" t="s">
        <v>1643</v>
      </c>
      <c r="JC12" s="3" t="s">
        <v>111</v>
      </c>
      <c r="JD12" s="3" t="s">
        <v>1643</v>
      </c>
      <c r="JE12" s="3" t="s">
        <v>1643</v>
      </c>
      <c r="JF12" s="3" t="s">
        <v>110</v>
      </c>
      <c r="JG12" s="3" t="s">
        <v>111</v>
      </c>
      <c r="JH12" s="3" t="s">
        <v>1643</v>
      </c>
      <c r="JI12" s="3" t="s">
        <v>111</v>
      </c>
      <c r="JJ12" s="3" t="s">
        <v>1643</v>
      </c>
      <c r="JK12" s="3" t="s">
        <v>1643</v>
      </c>
      <c r="JL12" s="3" t="s">
        <v>1643</v>
      </c>
      <c r="JM12" s="3" t="s">
        <v>111</v>
      </c>
      <c r="JN12" s="3" t="s">
        <v>1643</v>
      </c>
      <c r="JO12" s="3" t="s">
        <v>1643</v>
      </c>
      <c r="JP12" s="3" t="s">
        <v>111</v>
      </c>
      <c r="JQ12" s="3" t="s">
        <v>1643</v>
      </c>
      <c r="JR12" s="3" t="s">
        <v>1643</v>
      </c>
      <c r="JS12" s="3" t="s">
        <v>111</v>
      </c>
      <c r="JT12" s="3" t="s">
        <v>1643</v>
      </c>
      <c r="JU12" s="3" t="s">
        <v>1643</v>
      </c>
      <c r="JV12" s="3" t="s">
        <v>111</v>
      </c>
      <c r="JW12" s="3" t="s">
        <v>1643</v>
      </c>
      <c r="JX12" s="3" t="s">
        <v>1643</v>
      </c>
      <c r="JY12" s="3" t="s">
        <v>110</v>
      </c>
      <c r="JZ12" s="3" t="s">
        <v>111</v>
      </c>
      <c r="KA12" s="3" t="s">
        <v>1643</v>
      </c>
      <c r="KB12" s="3" t="s">
        <v>111</v>
      </c>
      <c r="KC12" s="3" t="s">
        <v>1643</v>
      </c>
      <c r="KD12" s="3" t="s">
        <v>1643</v>
      </c>
      <c r="KE12" s="3" t="s">
        <v>1643</v>
      </c>
      <c r="KF12" s="3" t="s">
        <v>245</v>
      </c>
      <c r="KG12" s="3" t="s">
        <v>1643</v>
      </c>
      <c r="KH12" s="3" t="s">
        <v>1643</v>
      </c>
      <c r="KI12" s="5" t="s">
        <v>1643</v>
      </c>
      <c r="KJ12" s="3" t="s">
        <v>447</v>
      </c>
      <c r="KK12" s="3" t="s">
        <v>452</v>
      </c>
      <c r="KL12" s="3" t="s">
        <v>1782</v>
      </c>
      <c r="KM12" s="18" t="s">
        <v>110</v>
      </c>
      <c r="KN12" s="13" t="s">
        <v>483</v>
      </c>
      <c r="KO12" s="3" t="s">
        <v>484</v>
      </c>
      <c r="KP12" s="3" t="s">
        <v>486</v>
      </c>
      <c r="KQ12" s="3" t="s">
        <v>1643</v>
      </c>
      <c r="KR12" s="3" t="s">
        <v>1643</v>
      </c>
      <c r="KS12" s="3" t="s">
        <v>1643</v>
      </c>
      <c r="KT12" s="3" t="s">
        <v>1643</v>
      </c>
      <c r="KU12" s="3" t="s">
        <v>1643</v>
      </c>
      <c r="KV12" s="3" t="s">
        <v>1643</v>
      </c>
      <c r="KW12" s="5" t="s">
        <v>1643</v>
      </c>
      <c r="KX12" s="13" t="s">
        <v>110</v>
      </c>
      <c r="KY12" s="3" t="s">
        <v>111</v>
      </c>
      <c r="KZ12" s="3" t="s">
        <v>110</v>
      </c>
      <c r="LA12" s="3" t="s">
        <v>111</v>
      </c>
      <c r="LB12" s="3" t="s">
        <v>111</v>
      </c>
      <c r="LC12" s="3" t="s">
        <v>1643</v>
      </c>
      <c r="LD12" s="3" t="s">
        <v>1643</v>
      </c>
      <c r="LE12" s="3" t="s">
        <v>1643</v>
      </c>
      <c r="LF12" s="5" t="s">
        <v>1643</v>
      </c>
      <c r="LG12" s="13" t="s">
        <v>245</v>
      </c>
      <c r="LH12" s="5" t="s">
        <v>1643</v>
      </c>
      <c r="LI12" s="13" t="s">
        <v>520</v>
      </c>
      <c r="LJ12" s="3" t="s">
        <v>110</v>
      </c>
      <c r="LK12" s="3" t="s">
        <v>110</v>
      </c>
      <c r="LL12" s="3" t="s">
        <v>111</v>
      </c>
      <c r="LM12" s="3" t="s">
        <v>111</v>
      </c>
      <c r="LN12" s="3" t="s">
        <v>111</v>
      </c>
      <c r="LO12" s="5" t="s">
        <v>110</v>
      </c>
      <c r="LP12" s="13" t="s">
        <v>111</v>
      </c>
      <c r="LQ12" s="13" t="s">
        <v>1643</v>
      </c>
      <c r="LR12" s="3" t="s">
        <v>1643</v>
      </c>
      <c r="LS12" s="3" t="s">
        <v>1643</v>
      </c>
      <c r="LT12" s="3" t="s">
        <v>1643</v>
      </c>
      <c r="LU12" s="3" t="s">
        <v>1643</v>
      </c>
      <c r="LV12" s="20"/>
      <c r="LW12" s="5" t="s">
        <v>1643</v>
      </c>
      <c r="LX12" s="13" t="s">
        <v>1643</v>
      </c>
      <c r="LY12" s="3" t="s">
        <v>1643</v>
      </c>
      <c r="LZ12" s="3" t="s">
        <v>1643</v>
      </c>
      <c r="MA12" s="3" t="s">
        <v>1643</v>
      </c>
      <c r="MB12" s="3" t="s">
        <v>1643</v>
      </c>
      <c r="MC12" s="3" t="s">
        <v>1643</v>
      </c>
      <c r="MD12" s="5" t="s">
        <v>1643</v>
      </c>
      <c r="ME12" s="13" t="s">
        <v>1643</v>
      </c>
      <c r="MF12" s="3" t="s">
        <v>1643</v>
      </c>
      <c r="MG12" s="3" t="s">
        <v>1643</v>
      </c>
      <c r="MH12" s="3" t="s">
        <v>1643</v>
      </c>
      <c r="MI12" s="3" t="s">
        <v>1643</v>
      </c>
      <c r="MJ12" s="3" t="s">
        <v>1643</v>
      </c>
      <c r="MK12" s="5" t="s">
        <v>1643</v>
      </c>
      <c r="ML12" s="13" t="s">
        <v>1643</v>
      </c>
      <c r="MM12" s="3" t="s">
        <v>1643</v>
      </c>
      <c r="MN12" s="3" t="s">
        <v>1643</v>
      </c>
      <c r="MO12" s="3" t="s">
        <v>1643</v>
      </c>
      <c r="MP12" s="3" t="s">
        <v>1643</v>
      </c>
      <c r="MQ12" s="3" t="s">
        <v>1643</v>
      </c>
      <c r="MR12" s="5" t="s">
        <v>1643</v>
      </c>
      <c r="MS12" s="13" t="s">
        <v>1643</v>
      </c>
      <c r="MT12" s="3" t="s">
        <v>1643</v>
      </c>
      <c r="MU12" s="3" t="s">
        <v>1643</v>
      </c>
      <c r="MV12" s="3" t="s">
        <v>1643</v>
      </c>
      <c r="MW12" s="3" t="s">
        <v>1643</v>
      </c>
      <c r="MX12" s="3" t="s">
        <v>1643</v>
      </c>
      <c r="MY12" s="3" t="s">
        <v>1643</v>
      </c>
      <c r="MZ12" s="3" t="s">
        <v>1643</v>
      </c>
      <c r="NA12" s="5" t="s">
        <v>1643</v>
      </c>
      <c r="NB12" s="13" t="s">
        <v>111</v>
      </c>
      <c r="NC12" s="3" t="s">
        <v>1643</v>
      </c>
      <c r="ND12" s="3" t="s">
        <v>1643</v>
      </c>
      <c r="NE12" s="3" t="s">
        <v>1643</v>
      </c>
      <c r="NF12" s="3" t="s">
        <v>1643</v>
      </c>
      <c r="NG12" s="5" t="s">
        <v>1643</v>
      </c>
      <c r="NH12" s="13" t="s">
        <v>1643</v>
      </c>
      <c r="NI12" s="3" t="s">
        <v>1643</v>
      </c>
      <c r="NJ12" s="3" t="s">
        <v>1643</v>
      </c>
      <c r="NK12" s="3" t="s">
        <v>1643</v>
      </c>
      <c r="NL12" s="5"/>
      <c r="NM12" s="13" t="s">
        <v>1643</v>
      </c>
      <c r="NN12" s="3" t="s">
        <v>1643</v>
      </c>
      <c r="NO12" s="3" t="s">
        <v>1643</v>
      </c>
      <c r="NP12" s="3" t="s">
        <v>1643</v>
      </c>
      <c r="NQ12" s="5" t="s">
        <v>1643</v>
      </c>
      <c r="NR12" s="13" t="s">
        <v>1643</v>
      </c>
      <c r="NS12" s="3" t="s">
        <v>1643</v>
      </c>
      <c r="NT12" s="3" t="s">
        <v>1643</v>
      </c>
      <c r="NU12" s="3" t="s">
        <v>1643</v>
      </c>
      <c r="NV12" s="3" t="s">
        <v>1643</v>
      </c>
      <c r="NW12" s="3" t="s">
        <v>1643</v>
      </c>
      <c r="NX12" s="3" t="s">
        <v>1643</v>
      </c>
      <c r="NY12" s="3" t="s">
        <v>1643</v>
      </c>
      <c r="NZ12" s="20" t="s">
        <v>1643</v>
      </c>
      <c r="OA12" s="13" t="s">
        <v>110</v>
      </c>
      <c r="OB12" s="3" t="s">
        <v>546</v>
      </c>
      <c r="OC12" s="3" t="s">
        <v>1643</v>
      </c>
      <c r="OD12" s="3" t="s">
        <v>1643</v>
      </c>
      <c r="OE12" s="3" t="s">
        <v>1643</v>
      </c>
      <c r="OF12" s="5" t="s">
        <v>545</v>
      </c>
      <c r="OG12" s="13" t="s">
        <v>578</v>
      </c>
      <c r="OH12" s="8" t="s">
        <v>1643</v>
      </c>
      <c r="OI12" s="3" t="s">
        <v>1643</v>
      </c>
      <c r="OJ12" s="3" t="s">
        <v>1643</v>
      </c>
      <c r="OK12" s="5" t="s">
        <v>545</v>
      </c>
      <c r="OL12" s="13" t="s">
        <v>1643</v>
      </c>
      <c r="OM12" s="8" t="s">
        <v>1643</v>
      </c>
      <c r="ON12" s="3" t="s">
        <v>1643</v>
      </c>
      <c r="OO12" s="3" t="s">
        <v>1643</v>
      </c>
      <c r="OP12" s="5" t="s">
        <v>1643</v>
      </c>
      <c r="OQ12" s="13" t="s">
        <v>1643</v>
      </c>
      <c r="OR12" s="8" t="s">
        <v>1643</v>
      </c>
      <c r="OS12" s="3" t="s">
        <v>1643</v>
      </c>
      <c r="OT12" s="3" t="s">
        <v>1643</v>
      </c>
      <c r="OU12" s="5" t="s">
        <v>1643</v>
      </c>
      <c r="OV12" s="13" t="s">
        <v>136</v>
      </c>
      <c r="OW12" s="3" t="s">
        <v>557</v>
      </c>
      <c r="OX12" s="3" t="s">
        <v>140</v>
      </c>
      <c r="OY12" s="3" t="s">
        <v>144</v>
      </c>
      <c r="OZ12" s="3" t="s">
        <v>156</v>
      </c>
      <c r="PA12" s="3" t="s">
        <v>1643</v>
      </c>
      <c r="PB12" s="3" t="s">
        <v>1643</v>
      </c>
      <c r="PC12" s="3" t="s">
        <v>1643</v>
      </c>
      <c r="PD12" s="5" t="s">
        <v>1643</v>
      </c>
      <c r="PE12" s="13" t="s">
        <v>1643</v>
      </c>
      <c r="PF12" s="3" t="s">
        <v>1643</v>
      </c>
      <c r="PG12" s="3" t="s">
        <v>1643</v>
      </c>
      <c r="PH12" s="3" t="s">
        <v>1643</v>
      </c>
      <c r="PI12" s="3" t="s">
        <v>1643</v>
      </c>
      <c r="PJ12" s="3" t="s">
        <v>1643</v>
      </c>
      <c r="PK12" s="5" t="s">
        <v>597</v>
      </c>
      <c r="PL12" s="13" t="s">
        <v>110</v>
      </c>
      <c r="PM12" s="3" t="s">
        <v>1783</v>
      </c>
      <c r="PN12" s="3" t="s">
        <v>111</v>
      </c>
      <c r="PO12" s="3" t="s">
        <v>1643</v>
      </c>
      <c r="PP12" s="5" t="s">
        <v>1643</v>
      </c>
      <c r="PQ12" s="18" t="s">
        <v>1784</v>
      </c>
    </row>
    <row r="13" spans="1:433" ht="116" x14ac:dyDescent="0.35">
      <c r="A13" s="1">
        <v>45618.994942129626</v>
      </c>
      <c r="B13" s="2">
        <v>45665.528495370374</v>
      </c>
      <c r="C13" s="4">
        <v>100</v>
      </c>
      <c r="D13" s="4">
        <v>721</v>
      </c>
      <c r="E13" s="3" t="s">
        <v>1640</v>
      </c>
      <c r="F13" s="2">
        <v>45665.528514652775</v>
      </c>
      <c r="G13" s="3" t="s">
        <v>1779</v>
      </c>
      <c r="H13" s="4">
        <v>0.60000002384185791</v>
      </c>
      <c r="I13" s="3" t="s">
        <v>1642</v>
      </c>
      <c r="J13" s="3" t="s">
        <v>1642</v>
      </c>
      <c r="K13" s="3" t="s">
        <v>1642</v>
      </c>
      <c r="L13" s="3" t="s">
        <v>1642</v>
      </c>
      <c r="M13" s="3" t="s">
        <v>1642</v>
      </c>
      <c r="N13" s="3" t="s">
        <v>1642</v>
      </c>
      <c r="O13" s="3" t="s">
        <v>110</v>
      </c>
      <c r="P13" s="3" t="s">
        <v>1643</v>
      </c>
      <c r="Q13" s="3" t="s">
        <v>1643</v>
      </c>
      <c r="R13" s="20" t="s">
        <v>110</v>
      </c>
      <c r="S13" s="127">
        <v>15</v>
      </c>
      <c r="T13" s="124"/>
      <c r="U13" s="3"/>
      <c r="V13" s="3" t="s">
        <v>20</v>
      </c>
      <c r="W13" s="3" t="s">
        <v>110</v>
      </c>
      <c r="X13" s="3" t="s">
        <v>37</v>
      </c>
      <c r="Y13" s="3" t="s">
        <v>105</v>
      </c>
      <c r="Z13" s="3" t="s">
        <v>8</v>
      </c>
      <c r="AA13" s="4">
        <v>400</v>
      </c>
      <c r="AB13" s="3" t="s">
        <v>25</v>
      </c>
      <c r="AC13" s="3" t="s">
        <v>110</v>
      </c>
      <c r="AD13" s="13" t="s">
        <v>110</v>
      </c>
      <c r="AE13" s="3" t="s">
        <v>1643</v>
      </c>
      <c r="AF13" s="5" t="s">
        <v>110</v>
      </c>
      <c r="AG13" s="8" t="s">
        <v>1643</v>
      </c>
      <c r="AH13" s="3" t="s">
        <v>1643</v>
      </c>
      <c r="AI13" s="3" t="s">
        <v>1643</v>
      </c>
      <c r="AJ13" s="3" t="s">
        <v>1643</v>
      </c>
      <c r="AK13" s="3" t="s">
        <v>1643</v>
      </c>
      <c r="AL13" s="3" t="s">
        <v>1643</v>
      </c>
      <c r="AM13" s="3" t="s">
        <v>1643</v>
      </c>
      <c r="AN13" s="3" t="s">
        <v>1643</v>
      </c>
      <c r="AO13" s="3" t="s">
        <v>1643</v>
      </c>
      <c r="AP13" s="3" t="s">
        <v>1643</v>
      </c>
      <c r="AQ13" s="3" t="s">
        <v>1643</v>
      </c>
      <c r="AR13" s="3" t="s">
        <v>1643</v>
      </c>
      <c r="AS13" s="3" t="s">
        <v>1643</v>
      </c>
      <c r="AT13" s="3" t="s">
        <v>1643</v>
      </c>
      <c r="AU13" s="3" t="s">
        <v>1643</v>
      </c>
      <c r="AV13" s="5" t="s">
        <v>1643</v>
      </c>
      <c r="AW13" s="13" t="s">
        <v>1643</v>
      </c>
      <c r="AX13" s="3" t="s">
        <v>1643</v>
      </c>
      <c r="AY13" s="3" t="s">
        <v>1643</v>
      </c>
      <c r="AZ13" s="3" t="s">
        <v>1643</v>
      </c>
      <c r="BA13" s="3" t="s">
        <v>1643</v>
      </c>
      <c r="BB13" s="3" t="s">
        <v>1643</v>
      </c>
      <c r="BC13" s="3" t="s">
        <v>1643</v>
      </c>
      <c r="BD13" s="5" t="s">
        <v>1643</v>
      </c>
      <c r="BE13" s="13" t="s">
        <v>1643</v>
      </c>
      <c r="BF13" s="3" t="s">
        <v>1643</v>
      </c>
      <c r="BG13" s="3" t="s">
        <v>1643</v>
      </c>
      <c r="BH13" s="3" t="s">
        <v>1643</v>
      </c>
      <c r="BI13" s="3" t="s">
        <v>1643</v>
      </c>
      <c r="BJ13" s="3" t="s">
        <v>1643</v>
      </c>
      <c r="BK13" s="3" t="s">
        <v>1643</v>
      </c>
      <c r="BL13" s="5" t="s">
        <v>1643</v>
      </c>
      <c r="BM13" s="13" t="s">
        <v>1643</v>
      </c>
      <c r="BN13" s="3" t="s">
        <v>1643</v>
      </c>
      <c r="BO13" s="3" t="s">
        <v>1643</v>
      </c>
      <c r="BP13" s="5" t="s">
        <v>1643</v>
      </c>
      <c r="BQ13" s="13" t="s">
        <v>1643</v>
      </c>
      <c r="BR13" s="3" t="s">
        <v>1643</v>
      </c>
      <c r="BS13" s="3" t="s">
        <v>1643</v>
      </c>
      <c r="BT13" s="5" t="s">
        <v>1643</v>
      </c>
      <c r="BU13" s="13" t="s">
        <v>1643</v>
      </c>
      <c r="BV13" s="5" t="s">
        <v>1643</v>
      </c>
      <c r="BW13" s="13" t="s">
        <v>1643</v>
      </c>
      <c r="BX13" s="3" t="s">
        <v>1643</v>
      </c>
      <c r="BY13" s="3" t="s">
        <v>1643</v>
      </c>
      <c r="BZ13" s="5" t="s">
        <v>1643</v>
      </c>
      <c r="CA13" s="13" t="s">
        <v>1643</v>
      </c>
      <c r="CB13" s="3" t="s">
        <v>1643</v>
      </c>
      <c r="CC13" s="3" t="s">
        <v>1643</v>
      </c>
      <c r="CD13" s="3" t="s">
        <v>1643</v>
      </c>
      <c r="CE13" s="5" t="s">
        <v>1643</v>
      </c>
      <c r="CF13" s="13" t="s">
        <v>1643</v>
      </c>
      <c r="CG13" s="3" t="s">
        <v>1643</v>
      </c>
      <c r="CH13" s="3" t="s">
        <v>1643</v>
      </c>
      <c r="CI13" s="3" t="s">
        <v>1643</v>
      </c>
      <c r="CJ13" s="3" t="s">
        <v>1643</v>
      </c>
      <c r="CK13" s="3" t="s">
        <v>1643</v>
      </c>
      <c r="CL13" s="5" t="s">
        <v>1643</v>
      </c>
      <c r="CM13" s="13" t="s">
        <v>1643</v>
      </c>
      <c r="CN13" s="3" t="s">
        <v>1643</v>
      </c>
      <c r="CO13" s="3" t="s">
        <v>1643</v>
      </c>
      <c r="CP13" s="3" t="s">
        <v>1643</v>
      </c>
      <c r="CQ13" s="3" t="s">
        <v>1643</v>
      </c>
      <c r="CR13" s="20" t="s">
        <v>1643</v>
      </c>
      <c r="CS13" s="13" t="s">
        <v>1643</v>
      </c>
      <c r="CT13" s="3" t="s">
        <v>1643</v>
      </c>
      <c r="CU13" s="3" t="s">
        <v>1643</v>
      </c>
      <c r="CV13" s="3" t="s">
        <v>1643</v>
      </c>
      <c r="CW13" s="3" t="s">
        <v>1643</v>
      </c>
      <c r="CX13" s="3" t="s">
        <v>1643</v>
      </c>
      <c r="CY13" s="3" t="s">
        <v>1643</v>
      </c>
      <c r="CZ13" s="3" t="s">
        <v>1643</v>
      </c>
      <c r="DA13" s="3" t="s">
        <v>1643</v>
      </c>
      <c r="DB13" s="3" t="s">
        <v>1643</v>
      </c>
      <c r="DC13" s="3" t="s">
        <v>1643</v>
      </c>
      <c r="DD13" s="3" t="s">
        <v>1643</v>
      </c>
      <c r="DE13" s="3" t="s">
        <v>1643</v>
      </c>
      <c r="DF13" s="5" t="s">
        <v>1643</v>
      </c>
      <c r="DG13" s="8" t="s">
        <v>1643</v>
      </c>
      <c r="DH13" s="3" t="s">
        <v>1643</v>
      </c>
      <c r="DI13" s="3" t="s">
        <v>1643</v>
      </c>
      <c r="DJ13" s="3" t="s">
        <v>1643</v>
      </c>
      <c r="DK13" s="3" t="s">
        <v>1643</v>
      </c>
      <c r="DL13" s="3" t="s">
        <v>1643</v>
      </c>
      <c r="DM13" s="3" t="s">
        <v>1643</v>
      </c>
      <c r="DN13" s="3" t="s">
        <v>1643</v>
      </c>
      <c r="DO13" s="5" t="s">
        <v>1643</v>
      </c>
      <c r="DP13" s="8" t="s">
        <v>1643</v>
      </c>
      <c r="DQ13" s="3" t="s">
        <v>1643</v>
      </c>
      <c r="DR13" s="3" t="s">
        <v>1643</v>
      </c>
      <c r="DS13" s="5" t="s">
        <v>1643</v>
      </c>
      <c r="DT13" s="8" t="s">
        <v>1643</v>
      </c>
      <c r="DU13" s="3" t="s">
        <v>1643</v>
      </c>
      <c r="DV13" s="3" t="s">
        <v>1643</v>
      </c>
      <c r="DW13" s="5" t="s">
        <v>1643</v>
      </c>
      <c r="DX13" s="16" t="s">
        <v>1643</v>
      </c>
      <c r="DY13" s="13" t="s">
        <v>1643</v>
      </c>
      <c r="DZ13" s="3" t="s">
        <v>1643</v>
      </c>
      <c r="EA13" s="3" t="s">
        <v>1643</v>
      </c>
      <c r="EB13" s="3" t="s">
        <v>1643</v>
      </c>
      <c r="EC13" s="20" t="s">
        <v>1643</v>
      </c>
      <c r="ED13" s="13" t="s">
        <v>1643</v>
      </c>
      <c r="EE13" s="3" t="s">
        <v>1643</v>
      </c>
      <c r="EF13" s="3" t="s">
        <v>1643</v>
      </c>
      <c r="EG13" s="3" t="s">
        <v>1643</v>
      </c>
      <c r="EH13" s="3" t="s">
        <v>1643</v>
      </c>
      <c r="EI13" s="3" t="s">
        <v>1643</v>
      </c>
      <c r="EJ13" s="3" t="s">
        <v>1643</v>
      </c>
      <c r="EK13" s="3" t="s">
        <v>1643</v>
      </c>
      <c r="EL13" s="3" t="s">
        <v>1643</v>
      </c>
      <c r="EM13" s="3" t="s">
        <v>1643</v>
      </c>
      <c r="EN13" s="20" t="s">
        <v>1643</v>
      </c>
      <c r="EO13" s="18" t="s">
        <v>1643</v>
      </c>
      <c r="EP13" s="8" t="s">
        <v>1643</v>
      </c>
      <c r="EQ13" s="3" t="s">
        <v>1643</v>
      </c>
      <c r="ER13" s="3" t="s">
        <v>1643</v>
      </c>
      <c r="ES13" s="3" t="s">
        <v>1643</v>
      </c>
      <c r="ET13" s="3" t="s">
        <v>1643</v>
      </c>
      <c r="EU13" s="3" t="s">
        <v>1643</v>
      </c>
      <c r="EV13" s="3" t="s">
        <v>1643</v>
      </c>
      <c r="EW13" s="3" t="s">
        <v>1643</v>
      </c>
      <c r="EX13" s="3" t="s">
        <v>1643</v>
      </c>
      <c r="EY13" s="20" t="s">
        <v>1643</v>
      </c>
      <c r="EZ13" s="13" t="s">
        <v>132</v>
      </c>
      <c r="FA13" s="3" t="s">
        <v>132</v>
      </c>
      <c r="FB13" s="3" t="s">
        <v>131</v>
      </c>
      <c r="FC13" s="3" t="s">
        <v>131</v>
      </c>
      <c r="FD13" s="3" t="s">
        <v>132</v>
      </c>
      <c r="FE13" s="3" t="s">
        <v>132</v>
      </c>
      <c r="FF13" s="3" t="s">
        <v>127</v>
      </c>
      <c r="FG13" s="3" t="s">
        <v>127</v>
      </c>
      <c r="FH13" s="3" t="s">
        <v>132</v>
      </c>
      <c r="FI13" s="3" t="s">
        <v>127</v>
      </c>
      <c r="FJ13" s="3" t="s">
        <v>132</v>
      </c>
      <c r="FK13" s="3" t="s">
        <v>132</v>
      </c>
      <c r="FL13" s="3" t="s">
        <v>132</v>
      </c>
      <c r="FM13" s="3" t="s">
        <v>132</v>
      </c>
      <c r="FN13" s="3" t="s">
        <v>132</v>
      </c>
      <c r="FO13" s="5" t="s">
        <v>1643</v>
      </c>
      <c r="FP13" s="13" t="s">
        <v>196</v>
      </c>
      <c r="FQ13" s="3" t="s">
        <v>1643</v>
      </c>
      <c r="FR13" s="3" t="s">
        <v>1643</v>
      </c>
      <c r="FS13" s="3" t="s">
        <v>1643</v>
      </c>
      <c r="FT13" s="3" t="s">
        <v>1643</v>
      </c>
      <c r="FU13" s="3" t="s">
        <v>1643</v>
      </c>
      <c r="FV13" s="3" t="s">
        <v>210</v>
      </c>
      <c r="FW13" s="5" t="s">
        <v>1643</v>
      </c>
      <c r="FX13" s="13" t="s">
        <v>231</v>
      </c>
      <c r="FY13" s="3" t="s">
        <v>232</v>
      </c>
      <c r="FZ13" s="3" t="s">
        <v>233</v>
      </c>
      <c r="GA13" s="3" t="s">
        <v>234</v>
      </c>
      <c r="GB13" s="3" t="s">
        <v>235</v>
      </c>
      <c r="GC13" s="3" t="s">
        <v>1643</v>
      </c>
      <c r="GD13" s="3" t="s">
        <v>1643</v>
      </c>
      <c r="GE13" s="5" t="s">
        <v>1643</v>
      </c>
      <c r="GF13" s="13" t="s">
        <v>132</v>
      </c>
      <c r="GG13" s="3" t="s">
        <v>132</v>
      </c>
      <c r="GH13" s="3" t="s">
        <v>132</v>
      </c>
      <c r="GI13" s="3" t="s">
        <v>132</v>
      </c>
      <c r="GJ13" s="3" t="s">
        <v>132</v>
      </c>
      <c r="GK13" s="3" t="s">
        <v>132</v>
      </c>
      <c r="GL13" s="3" t="s">
        <v>132</v>
      </c>
      <c r="GM13" s="3" t="s">
        <v>132</v>
      </c>
      <c r="GN13" s="3" t="s">
        <v>132</v>
      </c>
      <c r="GO13" s="3" t="s">
        <v>132</v>
      </c>
      <c r="GP13" s="3" t="s">
        <v>132</v>
      </c>
      <c r="GQ13" s="3" t="s">
        <v>132</v>
      </c>
      <c r="GR13" s="3" t="s">
        <v>132</v>
      </c>
      <c r="GS13" s="3" t="s">
        <v>132</v>
      </c>
      <c r="GT13" s="3" t="s">
        <v>132</v>
      </c>
      <c r="GU13" s="3" t="s">
        <v>129</v>
      </c>
      <c r="GV13" s="3" t="s">
        <v>129</v>
      </c>
      <c r="GW13" s="3" t="s">
        <v>132</v>
      </c>
      <c r="GX13" s="3" t="s">
        <v>132</v>
      </c>
      <c r="GY13" s="3" t="s">
        <v>129</v>
      </c>
      <c r="GZ13" s="3" t="s">
        <v>132</v>
      </c>
      <c r="HA13" s="3" t="s">
        <v>132</v>
      </c>
      <c r="HB13" s="3" t="s">
        <v>132</v>
      </c>
      <c r="HC13" s="3" t="s">
        <v>132</v>
      </c>
      <c r="HD13" s="3" t="s">
        <v>132</v>
      </c>
      <c r="HE13" s="3" t="s">
        <v>132</v>
      </c>
      <c r="HF13" s="3" t="s">
        <v>132</v>
      </c>
      <c r="HG13" s="3" t="s">
        <v>129</v>
      </c>
      <c r="HH13" s="3" t="s">
        <v>129</v>
      </c>
      <c r="HI13" s="3" t="s">
        <v>129</v>
      </c>
      <c r="HJ13" s="3" t="s">
        <v>129</v>
      </c>
      <c r="HK13" s="3" t="s">
        <v>131</v>
      </c>
      <c r="HL13" s="3" t="s">
        <v>128</v>
      </c>
      <c r="HM13" s="3" t="s">
        <v>131</v>
      </c>
      <c r="HN13" s="3" t="s">
        <v>131</v>
      </c>
      <c r="HO13" s="3" t="s">
        <v>132</v>
      </c>
      <c r="HP13" s="3" t="s">
        <v>132</v>
      </c>
      <c r="HQ13" s="3" t="s">
        <v>132</v>
      </c>
      <c r="HR13" s="3" t="s">
        <v>132</v>
      </c>
      <c r="HS13" s="3" t="s">
        <v>132</v>
      </c>
      <c r="HT13" s="3" t="s">
        <v>132</v>
      </c>
      <c r="HU13" s="3" t="s">
        <v>132</v>
      </c>
      <c r="HV13" s="3" t="s">
        <v>132</v>
      </c>
      <c r="HW13" s="3" t="s">
        <v>132</v>
      </c>
      <c r="HX13" s="3" t="s">
        <v>132</v>
      </c>
      <c r="HY13" s="3" t="s">
        <v>132</v>
      </c>
      <c r="HZ13" s="3" t="s">
        <v>132</v>
      </c>
      <c r="IA13" s="3" t="s">
        <v>132</v>
      </c>
      <c r="IB13" s="3" t="s">
        <v>132</v>
      </c>
      <c r="IC13" s="3" t="s">
        <v>132</v>
      </c>
      <c r="ID13" s="3" t="s">
        <v>132</v>
      </c>
      <c r="IE13" s="3" t="s">
        <v>132</v>
      </c>
      <c r="IF13" s="3" t="s">
        <v>132</v>
      </c>
      <c r="IG13" s="3" t="s">
        <v>132</v>
      </c>
      <c r="IH13" s="3" t="s">
        <v>132</v>
      </c>
      <c r="II13" s="3" t="s">
        <v>132</v>
      </c>
      <c r="IJ13" s="3" t="s">
        <v>132</v>
      </c>
      <c r="IK13" s="3" t="s">
        <v>132</v>
      </c>
      <c r="IL13" s="3" t="s">
        <v>132</v>
      </c>
      <c r="IM13" s="3" t="s">
        <v>132</v>
      </c>
      <c r="IN13" s="3" t="s">
        <v>131</v>
      </c>
      <c r="IO13" s="3" t="s">
        <v>132</v>
      </c>
      <c r="IP13" s="3" t="s">
        <v>132</v>
      </c>
      <c r="IQ13" s="3" t="s">
        <v>132</v>
      </c>
      <c r="IR13" s="5" t="s">
        <v>1643</v>
      </c>
      <c r="IS13" s="13" t="s">
        <v>353</v>
      </c>
      <c r="IT13" s="3" t="s">
        <v>354</v>
      </c>
      <c r="IU13" s="3" t="s">
        <v>355</v>
      </c>
      <c r="IV13" s="3" t="s">
        <v>1643</v>
      </c>
      <c r="IW13" s="3" t="s">
        <v>1643</v>
      </c>
      <c r="IX13" s="3" t="s">
        <v>110</v>
      </c>
      <c r="IY13" s="5" t="s">
        <v>376</v>
      </c>
      <c r="IZ13" s="13" t="s">
        <v>111</v>
      </c>
      <c r="JA13" s="3" t="s">
        <v>1643</v>
      </c>
      <c r="JB13" s="3" t="s">
        <v>1643</v>
      </c>
      <c r="JC13" s="3" t="s">
        <v>110</v>
      </c>
      <c r="JD13" s="3" t="s">
        <v>111</v>
      </c>
      <c r="JE13" s="3" t="s">
        <v>1643</v>
      </c>
      <c r="JF13" s="3" t="s">
        <v>110</v>
      </c>
      <c r="JG13" s="3" t="s">
        <v>111</v>
      </c>
      <c r="JH13" s="3" t="s">
        <v>1643</v>
      </c>
      <c r="JI13" s="3" t="s">
        <v>110</v>
      </c>
      <c r="JJ13" s="3" t="s">
        <v>424</v>
      </c>
      <c r="JK13" s="3" t="s">
        <v>111</v>
      </c>
      <c r="JL13" s="3" t="s">
        <v>1643</v>
      </c>
      <c r="JM13" s="3" t="s">
        <v>111</v>
      </c>
      <c r="JN13" s="3" t="s">
        <v>1643</v>
      </c>
      <c r="JO13" s="3" t="s">
        <v>1643</v>
      </c>
      <c r="JP13" s="3" t="s">
        <v>111</v>
      </c>
      <c r="JQ13" s="3" t="s">
        <v>1643</v>
      </c>
      <c r="JR13" s="3" t="s">
        <v>1643</v>
      </c>
      <c r="JS13" s="3" t="s">
        <v>111</v>
      </c>
      <c r="JT13" s="3" t="s">
        <v>1643</v>
      </c>
      <c r="JU13" s="3" t="s">
        <v>1643</v>
      </c>
      <c r="JV13" s="3" t="s">
        <v>111</v>
      </c>
      <c r="JW13" s="3" t="s">
        <v>1643</v>
      </c>
      <c r="JX13" s="3" t="s">
        <v>1643</v>
      </c>
      <c r="JY13" s="3" t="s">
        <v>110</v>
      </c>
      <c r="JZ13" s="3" t="s">
        <v>111</v>
      </c>
      <c r="KA13" s="3" t="s">
        <v>1643</v>
      </c>
      <c r="KB13" s="3" t="s">
        <v>111</v>
      </c>
      <c r="KC13" s="3" t="s">
        <v>1643</v>
      </c>
      <c r="KD13" s="3" t="s">
        <v>1643</v>
      </c>
      <c r="KE13" s="3" t="s">
        <v>1643</v>
      </c>
      <c r="KF13" s="3" t="s">
        <v>111</v>
      </c>
      <c r="KG13" s="3" t="s">
        <v>1643</v>
      </c>
      <c r="KH13" s="3" t="s">
        <v>1643</v>
      </c>
      <c r="KI13" s="5" t="s">
        <v>1643</v>
      </c>
      <c r="KJ13" s="3" t="s">
        <v>452</v>
      </c>
      <c r="KK13" s="3" t="s">
        <v>450</v>
      </c>
      <c r="KL13" s="3" t="s">
        <v>490</v>
      </c>
      <c r="KM13" s="18" t="s">
        <v>110</v>
      </c>
      <c r="KN13" s="13" t="s">
        <v>1643</v>
      </c>
      <c r="KO13" s="3" t="s">
        <v>484</v>
      </c>
      <c r="KP13" s="3" t="s">
        <v>1643</v>
      </c>
      <c r="KQ13" s="3" t="s">
        <v>1643</v>
      </c>
      <c r="KR13" s="3" t="s">
        <v>1643</v>
      </c>
      <c r="KS13" s="3" t="s">
        <v>1643</v>
      </c>
      <c r="KT13" s="3" t="s">
        <v>496</v>
      </c>
      <c r="KU13" s="3" t="s">
        <v>497</v>
      </c>
      <c r="KV13" s="3" t="s">
        <v>498</v>
      </c>
      <c r="KW13" s="5" t="s">
        <v>1643</v>
      </c>
      <c r="KX13" s="13" t="s">
        <v>111</v>
      </c>
      <c r="KY13" s="3" t="s">
        <v>111</v>
      </c>
      <c r="KZ13" s="3" t="s">
        <v>110</v>
      </c>
      <c r="LA13" s="3" t="s">
        <v>111</v>
      </c>
      <c r="LB13" s="3" t="s">
        <v>111</v>
      </c>
      <c r="LC13" s="3" t="s">
        <v>1643</v>
      </c>
      <c r="LD13" s="3" t="s">
        <v>1643</v>
      </c>
      <c r="LE13" s="3" t="s">
        <v>1643</v>
      </c>
      <c r="LF13" s="5" t="s">
        <v>1643</v>
      </c>
      <c r="LG13" s="13" t="s">
        <v>111</v>
      </c>
      <c r="LH13" s="5" t="s">
        <v>1643</v>
      </c>
      <c r="LI13" s="13" t="s">
        <v>520</v>
      </c>
      <c r="LJ13" s="3" t="s">
        <v>110</v>
      </c>
      <c r="LK13" s="3" t="s">
        <v>110</v>
      </c>
      <c r="LL13" s="3" t="s">
        <v>110</v>
      </c>
      <c r="LM13" s="3" t="s">
        <v>110</v>
      </c>
      <c r="LN13" s="3" t="s">
        <v>110</v>
      </c>
      <c r="LO13" s="5" t="s">
        <v>110</v>
      </c>
      <c r="LP13" s="13" t="s">
        <v>110</v>
      </c>
      <c r="LQ13" s="13" t="s">
        <v>546</v>
      </c>
      <c r="LR13" s="3" t="s">
        <v>1643</v>
      </c>
      <c r="LS13" s="3" t="s">
        <v>1643</v>
      </c>
      <c r="LT13" s="3" t="s">
        <v>1643</v>
      </c>
      <c r="LU13" s="3" t="s">
        <v>1643</v>
      </c>
      <c r="LV13" s="20"/>
      <c r="LW13" s="5" t="s">
        <v>545</v>
      </c>
      <c r="LX13" s="13" t="s">
        <v>1643</v>
      </c>
      <c r="LY13" s="3" t="s">
        <v>1643</v>
      </c>
      <c r="LZ13" s="3" t="s">
        <v>1643</v>
      </c>
      <c r="MA13" s="3" t="s">
        <v>1643</v>
      </c>
      <c r="MB13" s="3" t="s">
        <v>1643</v>
      </c>
      <c r="MC13" s="3" t="s">
        <v>1643</v>
      </c>
      <c r="MD13" s="5" t="s">
        <v>1643</v>
      </c>
      <c r="ME13" s="13" t="s">
        <v>1643</v>
      </c>
      <c r="MF13" s="3" t="s">
        <v>1643</v>
      </c>
      <c r="MG13" s="3" t="s">
        <v>1643</v>
      </c>
      <c r="MH13" s="3" t="s">
        <v>1643</v>
      </c>
      <c r="MI13" s="3" t="s">
        <v>1643</v>
      </c>
      <c r="MJ13" s="3" t="s">
        <v>1643</v>
      </c>
      <c r="MK13" s="5" t="s">
        <v>1643</v>
      </c>
      <c r="ML13" s="13" t="s">
        <v>1643</v>
      </c>
      <c r="MM13" s="3" t="s">
        <v>1643</v>
      </c>
      <c r="MN13" s="3" t="s">
        <v>1643</v>
      </c>
      <c r="MO13" s="3" t="s">
        <v>1643</v>
      </c>
      <c r="MP13" s="3" t="s">
        <v>1643</v>
      </c>
      <c r="MQ13" s="3" t="s">
        <v>1643</v>
      </c>
      <c r="MR13" s="5" t="s">
        <v>1643</v>
      </c>
      <c r="MS13" s="13" t="s">
        <v>136</v>
      </c>
      <c r="MT13" s="3" t="s">
        <v>557</v>
      </c>
      <c r="MU13" s="3" t="s">
        <v>140</v>
      </c>
      <c r="MV13" s="3" t="s">
        <v>144</v>
      </c>
      <c r="MW13" s="3" t="s">
        <v>156</v>
      </c>
      <c r="MX13" s="3" t="s">
        <v>558</v>
      </c>
      <c r="MY13" s="3" t="s">
        <v>1643</v>
      </c>
      <c r="MZ13" s="3" t="s">
        <v>1643</v>
      </c>
      <c r="NA13" s="5" t="s">
        <v>1643</v>
      </c>
      <c r="NB13" s="13" t="s">
        <v>111</v>
      </c>
      <c r="NC13" s="3" t="s">
        <v>1643</v>
      </c>
      <c r="ND13" s="3" t="s">
        <v>1643</v>
      </c>
      <c r="NE13" s="3" t="s">
        <v>1643</v>
      </c>
      <c r="NF13" s="3" t="s">
        <v>1643</v>
      </c>
      <c r="NG13" s="5" t="s">
        <v>1643</v>
      </c>
      <c r="NH13" s="13" t="s">
        <v>1643</v>
      </c>
      <c r="NI13" s="3" t="s">
        <v>1643</v>
      </c>
      <c r="NJ13" s="3" t="s">
        <v>1643</v>
      </c>
      <c r="NK13" s="3" t="s">
        <v>1643</v>
      </c>
      <c r="NL13" s="5"/>
      <c r="NM13" s="13" t="s">
        <v>1643</v>
      </c>
      <c r="NN13" s="3" t="s">
        <v>1643</v>
      </c>
      <c r="NO13" s="3" t="s">
        <v>1643</v>
      </c>
      <c r="NP13" s="3" t="s">
        <v>1643</v>
      </c>
      <c r="NQ13" s="5" t="s">
        <v>1643</v>
      </c>
      <c r="NR13" s="13" t="s">
        <v>1643</v>
      </c>
      <c r="NS13" s="3" t="s">
        <v>1643</v>
      </c>
      <c r="NT13" s="3" t="s">
        <v>1643</v>
      </c>
      <c r="NU13" s="3" t="s">
        <v>1643</v>
      </c>
      <c r="NV13" s="3" t="s">
        <v>1643</v>
      </c>
      <c r="NW13" s="3" t="s">
        <v>1643</v>
      </c>
      <c r="NX13" s="3" t="s">
        <v>1643</v>
      </c>
      <c r="NY13" s="3" t="s">
        <v>1643</v>
      </c>
      <c r="NZ13" s="20" t="s">
        <v>1643</v>
      </c>
      <c r="OA13" s="13" t="s">
        <v>110</v>
      </c>
      <c r="OB13" s="3" t="s">
        <v>1780</v>
      </c>
      <c r="OC13" s="3" t="s">
        <v>1643</v>
      </c>
      <c r="OD13" s="3" t="s">
        <v>1643</v>
      </c>
      <c r="OE13" s="3" t="s">
        <v>1643</v>
      </c>
      <c r="OF13" s="5" t="s">
        <v>545</v>
      </c>
      <c r="OG13" s="13" t="s">
        <v>1643</v>
      </c>
      <c r="OH13" s="8" t="s">
        <v>1643</v>
      </c>
      <c r="OI13" s="3" t="s">
        <v>1643</v>
      </c>
      <c r="OJ13" s="3" t="s">
        <v>1643</v>
      </c>
      <c r="OK13" s="5" t="s">
        <v>1643</v>
      </c>
      <c r="OL13" s="13" t="s">
        <v>1643</v>
      </c>
      <c r="OM13" s="8" t="s">
        <v>1643</v>
      </c>
      <c r="ON13" s="3" t="s">
        <v>1643</v>
      </c>
      <c r="OO13" s="3" t="s">
        <v>1643</v>
      </c>
      <c r="OP13" s="5" t="s">
        <v>1643</v>
      </c>
      <c r="OQ13" s="13" t="s">
        <v>1643</v>
      </c>
      <c r="OR13" s="8" t="s">
        <v>1643</v>
      </c>
      <c r="OS13" s="3" t="s">
        <v>1643</v>
      </c>
      <c r="OT13" s="3" t="s">
        <v>1643</v>
      </c>
      <c r="OU13" s="5" t="s">
        <v>1643</v>
      </c>
      <c r="OV13" s="13" t="s">
        <v>136</v>
      </c>
      <c r="OW13" s="3" t="s">
        <v>1643</v>
      </c>
      <c r="OX13" s="3" t="s">
        <v>1643</v>
      </c>
      <c r="OY13" s="3" t="s">
        <v>1643</v>
      </c>
      <c r="OZ13" s="3" t="s">
        <v>1643</v>
      </c>
      <c r="PA13" s="3" t="s">
        <v>1643</v>
      </c>
      <c r="PB13" s="3" t="s">
        <v>1643</v>
      </c>
      <c r="PC13" s="3" t="s">
        <v>568</v>
      </c>
      <c r="PD13" s="5" t="s">
        <v>1643</v>
      </c>
      <c r="PE13" s="13" t="s">
        <v>1643</v>
      </c>
      <c r="PF13" s="3" t="s">
        <v>1643</v>
      </c>
      <c r="PG13" s="3" t="s">
        <v>1643</v>
      </c>
      <c r="PH13" s="3" t="s">
        <v>1643</v>
      </c>
      <c r="PI13" s="3" t="s">
        <v>1643</v>
      </c>
      <c r="PJ13" s="3" t="s">
        <v>1643</v>
      </c>
      <c r="PK13" s="5" t="s">
        <v>596</v>
      </c>
      <c r="PL13" s="13" t="s">
        <v>111</v>
      </c>
      <c r="PM13" s="3" t="s">
        <v>1643</v>
      </c>
      <c r="PN13" s="3" t="s">
        <v>111</v>
      </c>
      <c r="PO13" s="3" t="s">
        <v>1643</v>
      </c>
      <c r="PP13" s="5" t="s">
        <v>1643</v>
      </c>
      <c r="PQ13" s="18" t="s">
        <v>1643</v>
      </c>
    </row>
    <row r="14" spans="1:433" ht="409.5" x14ac:dyDescent="0.35">
      <c r="A14" s="1">
        <v>45619.648796296293</v>
      </c>
      <c r="B14" s="2">
        <v>45665.363229166665</v>
      </c>
      <c r="C14" s="4">
        <v>100</v>
      </c>
      <c r="D14" s="4">
        <v>969</v>
      </c>
      <c r="E14" s="3" t="s">
        <v>1640</v>
      </c>
      <c r="F14" s="2">
        <v>45665.363248773145</v>
      </c>
      <c r="G14" s="3" t="s">
        <v>1772</v>
      </c>
      <c r="H14" s="4">
        <v>0.89999997615814209</v>
      </c>
      <c r="I14" s="3" t="s">
        <v>1642</v>
      </c>
      <c r="J14" s="3" t="s">
        <v>1642</v>
      </c>
      <c r="K14" s="3" t="s">
        <v>1642</v>
      </c>
      <c r="L14" s="3" t="s">
        <v>1642</v>
      </c>
      <c r="M14" s="3" t="s">
        <v>1642</v>
      </c>
      <c r="N14" s="3" t="s">
        <v>1642</v>
      </c>
      <c r="O14" s="3" t="s">
        <v>110</v>
      </c>
      <c r="P14" s="3" t="s">
        <v>1643</v>
      </c>
      <c r="Q14" s="3" t="s">
        <v>1643</v>
      </c>
      <c r="R14" s="20" t="s">
        <v>110</v>
      </c>
      <c r="S14" s="127">
        <v>17</v>
      </c>
      <c r="T14" s="124"/>
      <c r="U14" s="3"/>
      <c r="V14" s="3" t="s">
        <v>20</v>
      </c>
      <c r="W14" s="3" t="s">
        <v>110</v>
      </c>
      <c r="X14" s="3" t="s">
        <v>41</v>
      </c>
      <c r="Y14" s="3" t="s">
        <v>79</v>
      </c>
      <c r="Z14" s="3" t="s">
        <v>8</v>
      </c>
      <c r="AA14" s="4">
        <v>700</v>
      </c>
      <c r="AB14" s="3" t="s">
        <v>25</v>
      </c>
      <c r="AC14" s="3" t="s">
        <v>110</v>
      </c>
      <c r="AD14" s="13" t="s">
        <v>110</v>
      </c>
      <c r="AE14" s="3" t="s">
        <v>1643</v>
      </c>
      <c r="AF14" s="5" t="s">
        <v>110</v>
      </c>
      <c r="AG14" s="8" t="s">
        <v>1643</v>
      </c>
      <c r="AH14" s="3" t="s">
        <v>1643</v>
      </c>
      <c r="AI14" s="3" t="s">
        <v>1643</v>
      </c>
      <c r="AJ14" s="3" t="s">
        <v>1643</v>
      </c>
      <c r="AK14" s="3" t="s">
        <v>1643</v>
      </c>
      <c r="AL14" s="3" t="s">
        <v>1643</v>
      </c>
      <c r="AM14" s="3" t="s">
        <v>1643</v>
      </c>
      <c r="AN14" s="3" t="s">
        <v>1643</v>
      </c>
      <c r="AO14" s="3" t="s">
        <v>1643</v>
      </c>
      <c r="AP14" s="3" t="s">
        <v>1643</v>
      </c>
      <c r="AQ14" s="3" t="s">
        <v>1643</v>
      </c>
      <c r="AR14" s="3" t="s">
        <v>1643</v>
      </c>
      <c r="AS14" s="3" t="s">
        <v>1643</v>
      </c>
      <c r="AT14" s="3" t="s">
        <v>1643</v>
      </c>
      <c r="AU14" s="3" t="s">
        <v>1643</v>
      </c>
      <c r="AV14" s="5" t="s">
        <v>1643</v>
      </c>
      <c r="AW14" s="13" t="s">
        <v>1643</v>
      </c>
      <c r="AX14" s="3" t="s">
        <v>1643</v>
      </c>
      <c r="AY14" s="3" t="s">
        <v>1643</v>
      </c>
      <c r="AZ14" s="3" t="s">
        <v>1643</v>
      </c>
      <c r="BA14" s="3" t="s">
        <v>1643</v>
      </c>
      <c r="BB14" s="3" t="s">
        <v>1643</v>
      </c>
      <c r="BC14" s="3" t="s">
        <v>1643</v>
      </c>
      <c r="BD14" s="5" t="s">
        <v>1643</v>
      </c>
      <c r="BE14" s="13" t="s">
        <v>1643</v>
      </c>
      <c r="BF14" s="3" t="s">
        <v>1643</v>
      </c>
      <c r="BG14" s="3" t="s">
        <v>1643</v>
      </c>
      <c r="BH14" s="3" t="s">
        <v>1643</v>
      </c>
      <c r="BI14" s="3" t="s">
        <v>1643</v>
      </c>
      <c r="BJ14" s="3" t="s">
        <v>1643</v>
      </c>
      <c r="BK14" s="3" t="s">
        <v>1643</v>
      </c>
      <c r="BL14" s="5" t="s">
        <v>1643</v>
      </c>
      <c r="BM14" s="13" t="s">
        <v>1643</v>
      </c>
      <c r="BN14" s="3" t="s">
        <v>1643</v>
      </c>
      <c r="BO14" s="3" t="s">
        <v>1643</v>
      </c>
      <c r="BP14" s="5" t="s">
        <v>1643</v>
      </c>
      <c r="BQ14" s="13" t="s">
        <v>1643</v>
      </c>
      <c r="BR14" s="3" t="s">
        <v>1643</v>
      </c>
      <c r="BS14" s="3" t="s">
        <v>1643</v>
      </c>
      <c r="BT14" s="5" t="s">
        <v>1643</v>
      </c>
      <c r="BU14" s="13" t="s">
        <v>1643</v>
      </c>
      <c r="BV14" s="5" t="s">
        <v>1643</v>
      </c>
      <c r="BW14" s="13" t="s">
        <v>1643</v>
      </c>
      <c r="BX14" s="3" t="s">
        <v>1643</v>
      </c>
      <c r="BY14" s="3" t="s">
        <v>1643</v>
      </c>
      <c r="BZ14" s="5" t="s">
        <v>1643</v>
      </c>
      <c r="CA14" s="13" t="s">
        <v>1643</v>
      </c>
      <c r="CB14" s="3" t="s">
        <v>1643</v>
      </c>
      <c r="CC14" s="3" t="s">
        <v>1643</v>
      </c>
      <c r="CD14" s="3" t="s">
        <v>1643</v>
      </c>
      <c r="CE14" s="5" t="s">
        <v>1643</v>
      </c>
      <c r="CF14" s="13" t="s">
        <v>1643</v>
      </c>
      <c r="CG14" s="3" t="s">
        <v>1643</v>
      </c>
      <c r="CH14" s="3" t="s">
        <v>1643</v>
      </c>
      <c r="CI14" s="3" t="s">
        <v>1643</v>
      </c>
      <c r="CJ14" s="3" t="s">
        <v>1643</v>
      </c>
      <c r="CK14" s="3" t="s">
        <v>1643</v>
      </c>
      <c r="CL14" s="5" t="s">
        <v>1643</v>
      </c>
      <c r="CM14" s="13" t="s">
        <v>1643</v>
      </c>
      <c r="CN14" s="3" t="s">
        <v>1643</v>
      </c>
      <c r="CO14" s="3" t="s">
        <v>1643</v>
      </c>
      <c r="CP14" s="3" t="s">
        <v>1643</v>
      </c>
      <c r="CQ14" s="3" t="s">
        <v>1643</v>
      </c>
      <c r="CR14" s="20" t="s">
        <v>1643</v>
      </c>
      <c r="CS14" s="13" t="s">
        <v>1643</v>
      </c>
      <c r="CT14" s="3" t="s">
        <v>1643</v>
      </c>
      <c r="CU14" s="3" t="s">
        <v>1643</v>
      </c>
      <c r="CV14" s="3" t="s">
        <v>1643</v>
      </c>
      <c r="CW14" s="3" t="s">
        <v>1643</v>
      </c>
      <c r="CX14" s="3" t="s">
        <v>1643</v>
      </c>
      <c r="CY14" s="3" t="s">
        <v>1643</v>
      </c>
      <c r="CZ14" s="3" t="s">
        <v>1643</v>
      </c>
      <c r="DA14" s="3" t="s">
        <v>1643</v>
      </c>
      <c r="DB14" s="3" t="s">
        <v>1643</v>
      </c>
      <c r="DC14" s="3" t="s">
        <v>1643</v>
      </c>
      <c r="DD14" s="3" t="s">
        <v>1643</v>
      </c>
      <c r="DE14" s="3" t="s">
        <v>1643</v>
      </c>
      <c r="DF14" s="5" t="s">
        <v>1643</v>
      </c>
      <c r="DG14" s="8" t="s">
        <v>1643</v>
      </c>
      <c r="DH14" s="3" t="s">
        <v>1643</v>
      </c>
      <c r="DI14" s="3" t="s">
        <v>1643</v>
      </c>
      <c r="DJ14" s="3" t="s">
        <v>1643</v>
      </c>
      <c r="DK14" s="3" t="s">
        <v>1643</v>
      </c>
      <c r="DL14" s="3" t="s">
        <v>1643</v>
      </c>
      <c r="DM14" s="3" t="s">
        <v>1643</v>
      </c>
      <c r="DN14" s="3" t="s">
        <v>1643</v>
      </c>
      <c r="DO14" s="5" t="s">
        <v>1643</v>
      </c>
      <c r="DP14" s="8" t="s">
        <v>1643</v>
      </c>
      <c r="DQ14" s="3" t="s">
        <v>1643</v>
      </c>
      <c r="DR14" s="3" t="s">
        <v>1643</v>
      </c>
      <c r="DS14" s="5" t="s">
        <v>1643</v>
      </c>
      <c r="DT14" s="8" t="s">
        <v>1643</v>
      </c>
      <c r="DU14" s="3" t="s">
        <v>1643</v>
      </c>
      <c r="DV14" s="3" t="s">
        <v>1643</v>
      </c>
      <c r="DW14" s="5" t="s">
        <v>1643</v>
      </c>
      <c r="DX14" s="16" t="s">
        <v>1643</v>
      </c>
      <c r="DY14" s="13" t="s">
        <v>1643</v>
      </c>
      <c r="DZ14" s="3" t="s">
        <v>1643</v>
      </c>
      <c r="EA14" s="3" t="s">
        <v>1643</v>
      </c>
      <c r="EB14" s="3" t="s">
        <v>1643</v>
      </c>
      <c r="EC14" s="20" t="s">
        <v>1643</v>
      </c>
      <c r="ED14" s="13" t="s">
        <v>1643</v>
      </c>
      <c r="EE14" s="3" t="s">
        <v>1643</v>
      </c>
      <c r="EF14" s="3" t="s">
        <v>1643</v>
      </c>
      <c r="EG14" s="3" t="s">
        <v>1643</v>
      </c>
      <c r="EH14" s="3" t="s">
        <v>1643</v>
      </c>
      <c r="EI14" s="3" t="s">
        <v>1643</v>
      </c>
      <c r="EJ14" s="3" t="s">
        <v>1643</v>
      </c>
      <c r="EK14" s="3" t="s">
        <v>1643</v>
      </c>
      <c r="EL14" s="3" t="s">
        <v>1643</v>
      </c>
      <c r="EM14" s="3" t="s">
        <v>1643</v>
      </c>
      <c r="EN14" s="20" t="s">
        <v>1643</v>
      </c>
      <c r="EO14" s="18" t="s">
        <v>1643</v>
      </c>
      <c r="EP14" s="8" t="s">
        <v>1643</v>
      </c>
      <c r="EQ14" s="3" t="s">
        <v>1643</v>
      </c>
      <c r="ER14" s="3" t="s">
        <v>1643</v>
      </c>
      <c r="ES14" s="3" t="s">
        <v>1643</v>
      </c>
      <c r="ET14" s="3" t="s">
        <v>1643</v>
      </c>
      <c r="EU14" s="3" t="s">
        <v>1643</v>
      </c>
      <c r="EV14" s="3" t="s">
        <v>1643</v>
      </c>
      <c r="EW14" s="3" t="s">
        <v>1643</v>
      </c>
      <c r="EX14" s="3" t="s">
        <v>1643</v>
      </c>
      <c r="EY14" s="20" t="s">
        <v>1643</v>
      </c>
      <c r="EZ14" s="13" t="s">
        <v>131</v>
      </c>
      <c r="FA14" s="3" t="s">
        <v>131</v>
      </c>
      <c r="FB14" s="3" t="s">
        <v>127</v>
      </c>
      <c r="FC14" s="3" t="s">
        <v>127</v>
      </c>
      <c r="FD14" s="3" t="s">
        <v>129</v>
      </c>
      <c r="FE14" s="3" t="s">
        <v>132</v>
      </c>
      <c r="FF14" s="3" t="s">
        <v>127</v>
      </c>
      <c r="FG14" s="3" t="s">
        <v>130</v>
      </c>
      <c r="FH14" s="3" t="s">
        <v>131</v>
      </c>
      <c r="FI14" s="3" t="s">
        <v>128</v>
      </c>
      <c r="FJ14" s="3" t="s">
        <v>128</v>
      </c>
      <c r="FK14" s="3" t="s">
        <v>128</v>
      </c>
      <c r="FL14" s="3" t="s">
        <v>128</v>
      </c>
      <c r="FM14" s="3" t="s">
        <v>128</v>
      </c>
      <c r="FN14" s="3" t="s">
        <v>128</v>
      </c>
      <c r="FO14" s="5" t="s">
        <v>169</v>
      </c>
      <c r="FP14" s="13" t="s">
        <v>196</v>
      </c>
      <c r="FQ14" s="3" t="s">
        <v>1643</v>
      </c>
      <c r="FR14" s="3" t="s">
        <v>1643</v>
      </c>
      <c r="FS14" s="3" t="s">
        <v>1643</v>
      </c>
      <c r="FT14" s="3" t="s">
        <v>1643</v>
      </c>
      <c r="FU14" s="3" t="s">
        <v>1643</v>
      </c>
      <c r="FV14" s="3" t="s">
        <v>210</v>
      </c>
      <c r="FW14" s="5" t="s">
        <v>1643</v>
      </c>
      <c r="FX14" s="13" t="s">
        <v>1643</v>
      </c>
      <c r="FY14" s="3" t="s">
        <v>1643</v>
      </c>
      <c r="FZ14" s="3" t="s">
        <v>1643</v>
      </c>
      <c r="GA14" s="3" t="s">
        <v>1643</v>
      </c>
      <c r="GB14" s="3" t="s">
        <v>235</v>
      </c>
      <c r="GC14" s="3" t="s">
        <v>1643</v>
      </c>
      <c r="GD14" s="3" t="s">
        <v>1643</v>
      </c>
      <c r="GE14" s="5" t="s">
        <v>1643</v>
      </c>
      <c r="GF14" s="13" t="s">
        <v>132</v>
      </c>
      <c r="GG14" s="3" t="s">
        <v>127</v>
      </c>
      <c r="GH14" s="3" t="s">
        <v>127</v>
      </c>
      <c r="GI14" s="3" t="s">
        <v>127</v>
      </c>
      <c r="GJ14" s="3" t="s">
        <v>132</v>
      </c>
      <c r="GK14" s="3" t="s">
        <v>132</v>
      </c>
      <c r="GL14" s="3" t="s">
        <v>132</v>
      </c>
      <c r="GM14" s="3" t="s">
        <v>127</v>
      </c>
      <c r="GN14" s="3" t="s">
        <v>132</v>
      </c>
      <c r="GO14" s="3" t="s">
        <v>132</v>
      </c>
      <c r="GP14" s="3" t="s">
        <v>132</v>
      </c>
      <c r="GQ14" s="3" t="s">
        <v>132</v>
      </c>
      <c r="GR14" s="3" t="s">
        <v>127</v>
      </c>
      <c r="GS14" s="3" t="s">
        <v>127</v>
      </c>
      <c r="GT14" s="3" t="s">
        <v>132</v>
      </c>
      <c r="GU14" s="3" t="s">
        <v>127</v>
      </c>
      <c r="GV14" s="3" t="s">
        <v>127</v>
      </c>
      <c r="GW14" s="3" t="s">
        <v>132</v>
      </c>
      <c r="GX14" s="3" t="s">
        <v>132</v>
      </c>
      <c r="GY14" s="3" t="s">
        <v>127</v>
      </c>
      <c r="GZ14" s="3" t="s">
        <v>132</v>
      </c>
      <c r="HA14" s="3" t="s">
        <v>132</v>
      </c>
      <c r="HB14" s="3" t="s">
        <v>132</v>
      </c>
      <c r="HC14" s="3" t="s">
        <v>132</v>
      </c>
      <c r="HD14" s="3" t="s">
        <v>132</v>
      </c>
      <c r="HE14" s="3" t="s">
        <v>132</v>
      </c>
      <c r="HF14" s="3" t="s">
        <v>132</v>
      </c>
      <c r="HG14" s="3" t="s">
        <v>132</v>
      </c>
      <c r="HH14" s="3" t="s">
        <v>132</v>
      </c>
      <c r="HI14" s="3" t="s">
        <v>132</v>
      </c>
      <c r="HJ14" s="3" t="s">
        <v>132</v>
      </c>
      <c r="HK14" s="3" t="s">
        <v>132</v>
      </c>
      <c r="HL14" s="3" t="s">
        <v>132</v>
      </c>
      <c r="HM14" s="3" t="s">
        <v>132</v>
      </c>
      <c r="HN14" s="3" t="s">
        <v>132</v>
      </c>
      <c r="HO14" s="3" t="s">
        <v>132</v>
      </c>
      <c r="HP14" s="3" t="s">
        <v>132</v>
      </c>
      <c r="HQ14" s="3" t="s">
        <v>132</v>
      </c>
      <c r="HR14" s="3" t="s">
        <v>132</v>
      </c>
      <c r="HS14" s="3" t="s">
        <v>132</v>
      </c>
      <c r="HT14" s="3" t="s">
        <v>132</v>
      </c>
      <c r="HU14" s="3" t="s">
        <v>132</v>
      </c>
      <c r="HV14" s="3" t="s">
        <v>132</v>
      </c>
      <c r="HW14" s="3" t="s">
        <v>127</v>
      </c>
      <c r="HX14" s="3" t="s">
        <v>132</v>
      </c>
      <c r="HY14" s="3" t="s">
        <v>127</v>
      </c>
      <c r="HZ14" s="3" t="s">
        <v>127</v>
      </c>
      <c r="IA14" s="3" t="s">
        <v>127</v>
      </c>
      <c r="IB14" s="3" t="s">
        <v>127</v>
      </c>
      <c r="IC14" s="3" t="s">
        <v>127</v>
      </c>
      <c r="ID14" s="3" t="s">
        <v>127</v>
      </c>
      <c r="IE14" s="3" t="s">
        <v>132</v>
      </c>
      <c r="IF14" s="3" t="s">
        <v>132</v>
      </c>
      <c r="IG14" s="3" t="s">
        <v>127</v>
      </c>
      <c r="IH14" s="3" t="s">
        <v>132</v>
      </c>
      <c r="II14" s="3" t="s">
        <v>132</v>
      </c>
      <c r="IJ14" s="3" t="s">
        <v>132</v>
      </c>
      <c r="IK14" s="3" t="s">
        <v>132</v>
      </c>
      <c r="IL14" s="3" t="s">
        <v>132</v>
      </c>
      <c r="IM14" s="3" t="s">
        <v>132</v>
      </c>
      <c r="IN14" s="3" t="s">
        <v>132</v>
      </c>
      <c r="IO14" s="3" t="s">
        <v>132</v>
      </c>
      <c r="IP14" s="3" t="s">
        <v>132</v>
      </c>
      <c r="IQ14" s="3" t="s">
        <v>132</v>
      </c>
      <c r="IR14" s="5" t="s">
        <v>1643</v>
      </c>
      <c r="IS14" s="13" t="s">
        <v>353</v>
      </c>
      <c r="IT14" s="3" t="s">
        <v>354</v>
      </c>
      <c r="IU14" s="3" t="s">
        <v>355</v>
      </c>
      <c r="IV14" s="3" t="s">
        <v>1643</v>
      </c>
      <c r="IW14" s="3" t="s">
        <v>1643</v>
      </c>
      <c r="IX14" s="3" t="s">
        <v>110</v>
      </c>
      <c r="IY14" s="5" t="s">
        <v>374</v>
      </c>
      <c r="IZ14" s="13" t="s">
        <v>111</v>
      </c>
      <c r="JA14" s="3" t="s">
        <v>1643</v>
      </c>
      <c r="JB14" s="3" t="s">
        <v>1643</v>
      </c>
      <c r="JC14" s="3" t="s">
        <v>111</v>
      </c>
      <c r="JD14" s="3" t="s">
        <v>1643</v>
      </c>
      <c r="JE14" s="3" t="s">
        <v>1643</v>
      </c>
      <c r="JF14" s="3" t="s">
        <v>110</v>
      </c>
      <c r="JG14" s="3" t="s">
        <v>111</v>
      </c>
      <c r="JH14" s="3" t="s">
        <v>1643</v>
      </c>
      <c r="JI14" s="3" t="s">
        <v>110</v>
      </c>
      <c r="JJ14" s="3" t="s">
        <v>423</v>
      </c>
      <c r="JK14" s="3" t="s">
        <v>111</v>
      </c>
      <c r="JL14" s="3" t="s">
        <v>1643</v>
      </c>
      <c r="JM14" s="3" t="s">
        <v>111</v>
      </c>
      <c r="JN14" s="3" t="s">
        <v>1643</v>
      </c>
      <c r="JO14" s="3" t="s">
        <v>1643</v>
      </c>
      <c r="JP14" s="3" t="s">
        <v>110</v>
      </c>
      <c r="JQ14" s="3" t="s">
        <v>111</v>
      </c>
      <c r="JR14" s="3" t="s">
        <v>1643</v>
      </c>
      <c r="JS14" s="3" t="s">
        <v>110</v>
      </c>
      <c r="JT14" s="3" t="s">
        <v>111</v>
      </c>
      <c r="JU14" s="3" t="s">
        <v>1643</v>
      </c>
      <c r="JV14" s="3" t="s">
        <v>110</v>
      </c>
      <c r="JW14" s="3" t="s">
        <v>111</v>
      </c>
      <c r="JX14" s="3" t="s">
        <v>1643</v>
      </c>
      <c r="JY14" s="3" t="s">
        <v>110</v>
      </c>
      <c r="JZ14" s="3" t="s">
        <v>111</v>
      </c>
      <c r="KA14" s="3" t="s">
        <v>1643</v>
      </c>
      <c r="KB14" s="3" t="s">
        <v>111</v>
      </c>
      <c r="KC14" s="3" t="s">
        <v>1643</v>
      </c>
      <c r="KD14" s="3" t="s">
        <v>1643</v>
      </c>
      <c r="KE14" s="3" t="s">
        <v>1643</v>
      </c>
      <c r="KF14" s="3" t="s">
        <v>111</v>
      </c>
      <c r="KG14" s="3" t="s">
        <v>1643</v>
      </c>
      <c r="KH14" s="3" t="s">
        <v>1643</v>
      </c>
      <c r="KI14" s="5" t="s">
        <v>1643</v>
      </c>
      <c r="KJ14" s="3" t="s">
        <v>493</v>
      </c>
      <c r="KK14" s="3" t="s">
        <v>459</v>
      </c>
      <c r="KL14" s="3" t="s">
        <v>462</v>
      </c>
      <c r="KM14" s="18" t="s">
        <v>110</v>
      </c>
      <c r="KN14" s="13" t="s">
        <v>1643</v>
      </c>
      <c r="KO14" s="3" t="s">
        <v>484</v>
      </c>
      <c r="KP14" s="3" t="s">
        <v>486</v>
      </c>
      <c r="KQ14" s="3" t="s">
        <v>489</v>
      </c>
      <c r="KR14" s="3" t="s">
        <v>492</v>
      </c>
      <c r="KS14" s="3" t="s">
        <v>1643</v>
      </c>
      <c r="KT14" s="3" t="s">
        <v>496</v>
      </c>
      <c r="KU14" s="3" t="s">
        <v>497</v>
      </c>
      <c r="KV14" s="3" t="s">
        <v>498</v>
      </c>
      <c r="KW14" s="5" t="s">
        <v>1643</v>
      </c>
      <c r="KX14" s="13" t="s">
        <v>110</v>
      </c>
      <c r="KY14" s="3" t="s">
        <v>111</v>
      </c>
      <c r="KZ14" s="3" t="s">
        <v>110</v>
      </c>
      <c r="LA14" s="3" t="s">
        <v>110</v>
      </c>
      <c r="LB14" s="3" t="s">
        <v>110</v>
      </c>
      <c r="LC14" s="3" t="s">
        <v>1643</v>
      </c>
      <c r="LD14" s="3" t="s">
        <v>1643</v>
      </c>
      <c r="LE14" s="3" t="s">
        <v>1643</v>
      </c>
      <c r="LF14" s="5" t="s">
        <v>1643</v>
      </c>
      <c r="LG14" s="13" t="s">
        <v>111</v>
      </c>
      <c r="LH14" s="5" t="s">
        <v>1643</v>
      </c>
      <c r="LI14" s="13" t="s">
        <v>524</v>
      </c>
      <c r="LJ14" s="3" t="s">
        <v>110</v>
      </c>
      <c r="LK14" s="3" t="s">
        <v>110</v>
      </c>
      <c r="LL14" s="3" t="s">
        <v>110</v>
      </c>
      <c r="LM14" s="3" t="s">
        <v>110</v>
      </c>
      <c r="LN14" s="3" t="s">
        <v>110</v>
      </c>
      <c r="LO14" s="5" t="s">
        <v>110</v>
      </c>
      <c r="LP14" s="13" t="s">
        <v>111</v>
      </c>
      <c r="LQ14" s="13" t="s">
        <v>1643</v>
      </c>
      <c r="LR14" s="3" t="s">
        <v>1643</v>
      </c>
      <c r="LS14" s="3" t="s">
        <v>1643</v>
      </c>
      <c r="LT14" s="3" t="s">
        <v>1643</v>
      </c>
      <c r="LU14" s="3" t="s">
        <v>1643</v>
      </c>
      <c r="LV14" s="20"/>
      <c r="LW14" s="5" t="s">
        <v>1643</v>
      </c>
      <c r="LX14" s="13" t="s">
        <v>1643</v>
      </c>
      <c r="LY14" s="3" t="s">
        <v>1643</v>
      </c>
      <c r="LZ14" s="3" t="s">
        <v>1643</v>
      </c>
      <c r="MA14" s="3" t="s">
        <v>1643</v>
      </c>
      <c r="MB14" s="3" t="s">
        <v>1643</v>
      </c>
      <c r="MC14" s="3" t="s">
        <v>1643</v>
      </c>
      <c r="MD14" s="5" t="s">
        <v>1643</v>
      </c>
      <c r="ME14" s="13" t="s">
        <v>1643</v>
      </c>
      <c r="MF14" s="3" t="s">
        <v>1643</v>
      </c>
      <c r="MG14" s="3" t="s">
        <v>1643</v>
      </c>
      <c r="MH14" s="3" t="s">
        <v>1643</v>
      </c>
      <c r="MI14" s="3" t="s">
        <v>1643</v>
      </c>
      <c r="MJ14" s="3" t="s">
        <v>1643</v>
      </c>
      <c r="MK14" s="5" t="s">
        <v>1643</v>
      </c>
      <c r="ML14" s="13" t="s">
        <v>1643</v>
      </c>
      <c r="MM14" s="3" t="s">
        <v>1643</v>
      </c>
      <c r="MN14" s="3" t="s">
        <v>1643</v>
      </c>
      <c r="MO14" s="3" t="s">
        <v>1643</v>
      </c>
      <c r="MP14" s="3" t="s">
        <v>1643</v>
      </c>
      <c r="MQ14" s="3" t="s">
        <v>1643</v>
      </c>
      <c r="MR14" s="5" t="s">
        <v>1643</v>
      </c>
      <c r="MS14" s="13" t="s">
        <v>1643</v>
      </c>
      <c r="MT14" s="3" t="s">
        <v>1643</v>
      </c>
      <c r="MU14" s="3" t="s">
        <v>1643</v>
      </c>
      <c r="MV14" s="3" t="s">
        <v>1643</v>
      </c>
      <c r="MW14" s="3" t="s">
        <v>1643</v>
      </c>
      <c r="MX14" s="3" t="s">
        <v>1643</v>
      </c>
      <c r="MY14" s="3" t="s">
        <v>1643</v>
      </c>
      <c r="MZ14" s="3" t="s">
        <v>1643</v>
      </c>
      <c r="NA14" s="5" t="s">
        <v>1643</v>
      </c>
      <c r="NB14" s="13" t="s">
        <v>111</v>
      </c>
      <c r="NC14" s="3" t="s">
        <v>1643</v>
      </c>
      <c r="ND14" s="3" t="s">
        <v>1643</v>
      </c>
      <c r="NE14" s="3" t="s">
        <v>1643</v>
      </c>
      <c r="NF14" s="3" t="s">
        <v>1643</v>
      </c>
      <c r="NG14" s="5" t="s">
        <v>1643</v>
      </c>
      <c r="NH14" s="13" t="s">
        <v>1643</v>
      </c>
      <c r="NI14" s="3" t="s">
        <v>1643</v>
      </c>
      <c r="NJ14" s="3" t="s">
        <v>1643</v>
      </c>
      <c r="NK14" s="3" t="s">
        <v>1643</v>
      </c>
      <c r="NL14" s="5"/>
      <c r="NM14" s="13" t="s">
        <v>1643</v>
      </c>
      <c r="NN14" s="3" t="s">
        <v>1643</v>
      </c>
      <c r="NO14" s="3" t="s">
        <v>1643</v>
      </c>
      <c r="NP14" s="3" t="s">
        <v>1643</v>
      </c>
      <c r="NQ14" s="5" t="s">
        <v>1643</v>
      </c>
      <c r="NR14" s="13" t="s">
        <v>1643</v>
      </c>
      <c r="NS14" s="3" t="s">
        <v>1643</v>
      </c>
      <c r="NT14" s="3" t="s">
        <v>1643</v>
      </c>
      <c r="NU14" s="3" t="s">
        <v>1643</v>
      </c>
      <c r="NV14" s="3" t="s">
        <v>1643</v>
      </c>
      <c r="NW14" s="3" t="s">
        <v>1643</v>
      </c>
      <c r="NX14" s="3" t="s">
        <v>1643</v>
      </c>
      <c r="NY14" s="3" t="s">
        <v>1643</v>
      </c>
      <c r="NZ14" s="20" t="s">
        <v>1643</v>
      </c>
      <c r="OA14" s="13" t="s">
        <v>110</v>
      </c>
      <c r="OB14" s="3" t="s">
        <v>1662</v>
      </c>
      <c r="OC14" s="3" t="s">
        <v>1643</v>
      </c>
      <c r="OD14" s="3" t="s">
        <v>1643</v>
      </c>
      <c r="OE14" s="3" t="s">
        <v>1643</v>
      </c>
      <c r="OF14" s="5" t="s">
        <v>545</v>
      </c>
      <c r="OG14" s="13" t="s">
        <v>1773</v>
      </c>
      <c r="OH14" s="8" t="s">
        <v>1643</v>
      </c>
      <c r="OI14" s="3" t="s">
        <v>1643</v>
      </c>
      <c r="OJ14" s="3" t="s">
        <v>1643</v>
      </c>
      <c r="OK14" s="5" t="s">
        <v>545</v>
      </c>
      <c r="OL14" s="13" t="s">
        <v>1774</v>
      </c>
      <c r="OM14" s="8" t="s">
        <v>1643</v>
      </c>
      <c r="ON14" s="3" t="s">
        <v>1643</v>
      </c>
      <c r="OO14" s="3" t="s">
        <v>1643</v>
      </c>
      <c r="OP14" s="5" t="s">
        <v>545</v>
      </c>
      <c r="OQ14" s="13" t="s">
        <v>1775</v>
      </c>
      <c r="OR14" s="8" t="s">
        <v>1643</v>
      </c>
      <c r="OS14" s="3" t="s">
        <v>1643</v>
      </c>
      <c r="OT14" s="3" t="s">
        <v>1643</v>
      </c>
      <c r="OU14" s="5" t="s">
        <v>545</v>
      </c>
      <c r="OV14" s="13" t="s">
        <v>136</v>
      </c>
      <c r="OW14" s="3" t="s">
        <v>557</v>
      </c>
      <c r="OX14" s="3" t="s">
        <v>1643</v>
      </c>
      <c r="OY14" s="3" t="s">
        <v>144</v>
      </c>
      <c r="OZ14" s="3" t="s">
        <v>1643</v>
      </c>
      <c r="PA14" s="3" t="s">
        <v>558</v>
      </c>
      <c r="PB14" s="3" t="s">
        <v>1643</v>
      </c>
      <c r="PC14" s="3" t="s">
        <v>568</v>
      </c>
      <c r="PD14" s="5" t="s">
        <v>1643</v>
      </c>
      <c r="PE14" s="13" t="s">
        <v>1643</v>
      </c>
      <c r="PF14" s="3" t="s">
        <v>1643</v>
      </c>
      <c r="PG14" s="3" t="s">
        <v>1643</v>
      </c>
      <c r="PH14" s="3" t="s">
        <v>1643</v>
      </c>
      <c r="PI14" s="3" t="s">
        <v>1643</v>
      </c>
      <c r="PJ14" s="3" t="s">
        <v>1643</v>
      </c>
      <c r="PK14" s="5" t="s">
        <v>592</v>
      </c>
      <c r="PL14" s="13" t="s">
        <v>110</v>
      </c>
      <c r="PM14" s="3" t="s">
        <v>1643</v>
      </c>
      <c r="PN14" s="3" t="s">
        <v>110</v>
      </c>
      <c r="PO14" s="3" t="s">
        <v>1776</v>
      </c>
      <c r="PP14" s="5" t="s">
        <v>1643</v>
      </c>
      <c r="PQ14" s="18" t="s">
        <v>1643</v>
      </c>
    </row>
    <row r="15" spans="1:433" ht="101.5" hidden="1" x14ac:dyDescent="0.35">
      <c r="A15" s="1">
        <v>45619.691157407404</v>
      </c>
      <c r="B15" s="2">
        <v>45619.699340277781</v>
      </c>
      <c r="C15" s="4">
        <v>100</v>
      </c>
      <c r="D15" s="4">
        <v>706</v>
      </c>
      <c r="E15" s="3" t="s">
        <v>1640</v>
      </c>
      <c r="F15" s="2">
        <v>45619.69935072917</v>
      </c>
      <c r="G15" s="3" t="s">
        <v>1701</v>
      </c>
      <c r="H15" s="4">
        <v>1</v>
      </c>
      <c r="I15" s="3" t="s">
        <v>1642</v>
      </c>
      <c r="J15" s="3" t="s">
        <v>1642</v>
      </c>
      <c r="K15" s="3" t="s">
        <v>1642</v>
      </c>
      <c r="L15" s="3" t="s">
        <v>1642</v>
      </c>
      <c r="M15" s="3" t="s">
        <v>1642</v>
      </c>
      <c r="N15" s="3" t="s">
        <v>1642</v>
      </c>
      <c r="O15" s="3" t="s">
        <v>110</v>
      </c>
      <c r="P15" s="3" t="s">
        <v>1643</v>
      </c>
      <c r="Q15" s="3" t="s">
        <v>1643</v>
      </c>
      <c r="R15" s="20" t="s">
        <v>110</v>
      </c>
      <c r="S15" s="127">
        <v>51</v>
      </c>
      <c r="T15" s="124" t="s">
        <v>1702</v>
      </c>
      <c r="U15" s="3" t="s">
        <v>1703</v>
      </c>
      <c r="V15" s="3" t="s">
        <v>20</v>
      </c>
      <c r="W15" s="3" t="s">
        <v>110</v>
      </c>
      <c r="X15" s="3" t="s">
        <v>37</v>
      </c>
      <c r="Y15" s="3" t="s">
        <v>89</v>
      </c>
      <c r="Z15" s="3" t="s">
        <v>14</v>
      </c>
      <c r="AA15" s="4">
        <v>246</v>
      </c>
      <c r="AB15" s="3" t="s">
        <v>25</v>
      </c>
      <c r="AC15" s="3" t="s">
        <v>110</v>
      </c>
      <c r="AD15" s="13" t="s">
        <v>110</v>
      </c>
      <c r="AE15" s="3" t="s">
        <v>1643</v>
      </c>
      <c r="AF15" s="5" t="s">
        <v>111</v>
      </c>
      <c r="AG15" s="8" t="s">
        <v>129</v>
      </c>
      <c r="AH15" s="3" t="s">
        <v>131</v>
      </c>
      <c r="AI15" s="3" t="s">
        <v>129</v>
      </c>
      <c r="AJ15" s="3" t="s">
        <v>129</v>
      </c>
      <c r="AK15" s="3" t="s">
        <v>131</v>
      </c>
      <c r="AL15" s="3" t="s">
        <v>130</v>
      </c>
      <c r="AM15" s="3" t="s">
        <v>130</v>
      </c>
      <c r="AN15" s="3" t="s">
        <v>129</v>
      </c>
      <c r="AO15" s="3" t="s">
        <v>130</v>
      </c>
      <c r="AP15" s="3" t="s">
        <v>130</v>
      </c>
      <c r="AQ15" s="3" t="s">
        <v>131</v>
      </c>
      <c r="AR15" s="3" t="s">
        <v>129</v>
      </c>
      <c r="AS15" s="3" t="s">
        <v>131</v>
      </c>
      <c r="AT15" s="3" t="s">
        <v>130</v>
      </c>
      <c r="AU15" s="3" t="s">
        <v>129</v>
      </c>
      <c r="AV15" s="5" t="s">
        <v>1643</v>
      </c>
      <c r="AW15" s="13" t="s">
        <v>196</v>
      </c>
      <c r="AX15" s="3" t="s">
        <v>1643</v>
      </c>
      <c r="AY15" s="3" t="s">
        <v>1643</v>
      </c>
      <c r="AZ15" s="3" t="s">
        <v>201</v>
      </c>
      <c r="BA15" s="3" t="s">
        <v>1643</v>
      </c>
      <c r="BB15" s="3" t="s">
        <v>1643</v>
      </c>
      <c r="BC15" s="3" t="s">
        <v>210</v>
      </c>
      <c r="BD15" s="5" t="s">
        <v>1643</v>
      </c>
      <c r="BE15" s="13" t="s">
        <v>231</v>
      </c>
      <c r="BF15" s="3" t="s">
        <v>232</v>
      </c>
      <c r="BG15" s="3" t="s">
        <v>233</v>
      </c>
      <c r="BH15" s="3" t="s">
        <v>234</v>
      </c>
      <c r="BI15" s="3" t="s">
        <v>235</v>
      </c>
      <c r="BJ15" s="3" t="s">
        <v>1643</v>
      </c>
      <c r="BK15" s="3" t="s">
        <v>1643</v>
      </c>
      <c r="BL15" s="5" t="s">
        <v>1643</v>
      </c>
      <c r="BM15" s="13" t="s">
        <v>131</v>
      </c>
      <c r="BN15" s="3" t="s">
        <v>131</v>
      </c>
      <c r="BO15" s="3" t="s">
        <v>131</v>
      </c>
      <c r="BP15" s="5" t="s">
        <v>131</v>
      </c>
      <c r="BQ15" s="13" t="s">
        <v>132</v>
      </c>
      <c r="BR15" s="3" t="s">
        <v>132</v>
      </c>
      <c r="BS15" s="3" t="s">
        <v>132</v>
      </c>
      <c r="BT15" s="5" t="s">
        <v>132</v>
      </c>
      <c r="BU15" s="13" t="s">
        <v>132</v>
      </c>
      <c r="BV15" s="5" t="s">
        <v>132</v>
      </c>
      <c r="BW15" s="13" t="s">
        <v>132</v>
      </c>
      <c r="BX15" s="3" t="s">
        <v>132</v>
      </c>
      <c r="BY15" s="3" t="s">
        <v>132</v>
      </c>
      <c r="BZ15" s="5" t="s">
        <v>132</v>
      </c>
      <c r="CA15" s="13" t="s">
        <v>129</v>
      </c>
      <c r="CB15" s="3" t="s">
        <v>129</v>
      </c>
      <c r="CC15" s="3" t="s">
        <v>131</v>
      </c>
      <c r="CD15" s="3" t="s">
        <v>131</v>
      </c>
      <c r="CE15" s="5" t="s">
        <v>131</v>
      </c>
      <c r="CF15" s="13" t="s">
        <v>132</v>
      </c>
      <c r="CG15" s="3" t="s">
        <v>132</v>
      </c>
      <c r="CH15" s="3" t="s">
        <v>132</v>
      </c>
      <c r="CI15" s="3" t="s">
        <v>132</v>
      </c>
      <c r="CJ15" s="3" t="s">
        <v>131</v>
      </c>
      <c r="CK15" s="3" t="s">
        <v>131</v>
      </c>
      <c r="CL15" s="5" t="s">
        <v>132</v>
      </c>
      <c r="CM15" s="13" t="s">
        <v>131</v>
      </c>
      <c r="CN15" s="3" t="s">
        <v>131</v>
      </c>
      <c r="CO15" s="3" t="s">
        <v>132</v>
      </c>
      <c r="CP15" s="3" t="s">
        <v>132</v>
      </c>
      <c r="CQ15" s="3" t="s">
        <v>131</v>
      </c>
      <c r="CR15" s="20" t="s">
        <v>131</v>
      </c>
      <c r="CS15" s="13" t="s">
        <v>132</v>
      </c>
      <c r="CT15" s="3" t="s">
        <v>132</v>
      </c>
      <c r="CU15" s="3" t="s">
        <v>132</v>
      </c>
      <c r="CV15" s="3" t="s">
        <v>132</v>
      </c>
      <c r="CW15" s="3" t="s">
        <v>132</v>
      </c>
      <c r="CX15" s="3" t="s">
        <v>132</v>
      </c>
      <c r="CY15" s="3" t="s">
        <v>132</v>
      </c>
      <c r="CZ15" s="3" t="s">
        <v>132</v>
      </c>
      <c r="DA15" s="3" t="s">
        <v>132</v>
      </c>
      <c r="DB15" s="3" t="s">
        <v>132</v>
      </c>
      <c r="DC15" s="3" t="s">
        <v>132</v>
      </c>
      <c r="DD15" s="3" t="s">
        <v>132</v>
      </c>
      <c r="DE15" s="3" t="s">
        <v>132</v>
      </c>
      <c r="DF15" s="5" t="s">
        <v>132</v>
      </c>
      <c r="DG15" s="8" t="s">
        <v>131</v>
      </c>
      <c r="DH15" s="3" t="s">
        <v>132</v>
      </c>
      <c r="DI15" s="3" t="s">
        <v>132</v>
      </c>
      <c r="DJ15" s="3" t="s">
        <v>132</v>
      </c>
      <c r="DK15" s="3" t="s">
        <v>132</v>
      </c>
      <c r="DL15" s="3" t="s">
        <v>132</v>
      </c>
      <c r="DM15" s="3" t="s">
        <v>132</v>
      </c>
      <c r="DN15" s="3" t="s">
        <v>132</v>
      </c>
      <c r="DO15" s="5" t="s">
        <v>132</v>
      </c>
      <c r="DP15" s="8" t="s">
        <v>131</v>
      </c>
      <c r="DQ15" s="3" t="s">
        <v>132</v>
      </c>
      <c r="DR15" s="3" t="s">
        <v>132</v>
      </c>
      <c r="DS15" s="5" t="s">
        <v>131</v>
      </c>
      <c r="DT15" s="8" t="s">
        <v>132</v>
      </c>
      <c r="DU15" s="3" t="s">
        <v>132</v>
      </c>
      <c r="DV15" s="3" t="s">
        <v>132</v>
      </c>
      <c r="DW15" s="5" t="s">
        <v>132</v>
      </c>
      <c r="DX15" s="16" t="s">
        <v>1643</v>
      </c>
      <c r="DY15" s="13" t="s">
        <v>353</v>
      </c>
      <c r="DZ15" s="3" t="s">
        <v>354</v>
      </c>
      <c r="EA15" s="3" t="s">
        <v>355</v>
      </c>
      <c r="EB15" s="3" t="s">
        <v>356</v>
      </c>
      <c r="EC15" s="20" t="s">
        <v>357</v>
      </c>
      <c r="ED15" s="13" t="s">
        <v>110</v>
      </c>
      <c r="EE15" s="3" t="s">
        <v>110</v>
      </c>
      <c r="EF15" s="3" t="s">
        <v>110</v>
      </c>
      <c r="EG15" s="3" t="s">
        <v>1643</v>
      </c>
      <c r="EH15" s="3" t="s">
        <v>110</v>
      </c>
      <c r="EI15" s="3" t="s">
        <v>110</v>
      </c>
      <c r="EJ15" s="3" t="s">
        <v>110</v>
      </c>
      <c r="EK15" s="3" t="s">
        <v>110</v>
      </c>
      <c r="EL15" s="3" t="s">
        <v>110</v>
      </c>
      <c r="EM15" s="3" t="s">
        <v>110</v>
      </c>
      <c r="EN15" s="20" t="s">
        <v>1643</v>
      </c>
      <c r="EO15" s="18" t="s">
        <v>110</v>
      </c>
      <c r="EP15" s="8" t="s">
        <v>1643</v>
      </c>
      <c r="EQ15" s="3" t="s">
        <v>1643</v>
      </c>
      <c r="ER15" s="3" t="s">
        <v>1643</v>
      </c>
      <c r="ES15" s="3" t="s">
        <v>489</v>
      </c>
      <c r="ET15" s="3" t="s">
        <v>492</v>
      </c>
      <c r="EU15" s="3" t="s">
        <v>495</v>
      </c>
      <c r="EV15" s="3" t="s">
        <v>496</v>
      </c>
      <c r="EW15" s="3" t="s">
        <v>497</v>
      </c>
      <c r="EX15" s="3" t="s">
        <v>498</v>
      </c>
      <c r="EY15" s="20" t="s">
        <v>1643</v>
      </c>
      <c r="EZ15" s="13" t="s">
        <v>1643</v>
      </c>
      <c r="FA15" s="3" t="s">
        <v>1643</v>
      </c>
      <c r="FB15" s="3" t="s">
        <v>1643</v>
      </c>
      <c r="FC15" s="3" t="s">
        <v>1643</v>
      </c>
      <c r="FD15" s="3" t="s">
        <v>1643</v>
      </c>
      <c r="FE15" s="3" t="s">
        <v>1643</v>
      </c>
      <c r="FF15" s="3" t="s">
        <v>1643</v>
      </c>
      <c r="FG15" s="3" t="s">
        <v>1643</v>
      </c>
      <c r="FH15" s="3" t="s">
        <v>1643</v>
      </c>
      <c r="FI15" s="3" t="s">
        <v>1643</v>
      </c>
      <c r="FJ15" s="3" t="s">
        <v>1643</v>
      </c>
      <c r="FK15" s="3" t="s">
        <v>1643</v>
      </c>
      <c r="FL15" s="3" t="s">
        <v>1643</v>
      </c>
      <c r="FM15" s="3" t="s">
        <v>1643</v>
      </c>
      <c r="FN15" s="3" t="s">
        <v>1643</v>
      </c>
      <c r="FO15" s="5" t="s">
        <v>1643</v>
      </c>
      <c r="FP15" s="13" t="s">
        <v>1643</v>
      </c>
      <c r="FQ15" s="3" t="s">
        <v>1643</v>
      </c>
      <c r="FR15" s="3" t="s">
        <v>1643</v>
      </c>
      <c r="FS15" s="3" t="s">
        <v>1643</v>
      </c>
      <c r="FT15" s="3" t="s">
        <v>1643</v>
      </c>
      <c r="FU15" s="3" t="s">
        <v>1643</v>
      </c>
      <c r="FV15" s="3" t="s">
        <v>1643</v>
      </c>
      <c r="FW15" s="5" t="s">
        <v>1643</v>
      </c>
      <c r="FX15" s="13" t="s">
        <v>1643</v>
      </c>
      <c r="FY15" s="3" t="s">
        <v>1643</v>
      </c>
      <c r="FZ15" s="3" t="s">
        <v>1643</v>
      </c>
      <c r="GA15" s="3" t="s">
        <v>1643</v>
      </c>
      <c r="GB15" s="3" t="s">
        <v>1643</v>
      </c>
      <c r="GC15" s="3" t="s">
        <v>1643</v>
      </c>
      <c r="GD15" s="3" t="s">
        <v>1643</v>
      </c>
      <c r="GE15" s="5" t="s">
        <v>1643</v>
      </c>
      <c r="GF15" s="13" t="s">
        <v>1643</v>
      </c>
      <c r="GG15" s="3" t="s">
        <v>1643</v>
      </c>
      <c r="GH15" s="3" t="s">
        <v>1643</v>
      </c>
      <c r="GI15" s="3" t="s">
        <v>1643</v>
      </c>
      <c r="GJ15" s="3" t="s">
        <v>1643</v>
      </c>
      <c r="GK15" s="3" t="s">
        <v>1643</v>
      </c>
      <c r="GL15" s="3" t="s">
        <v>1643</v>
      </c>
      <c r="GM15" s="3" t="s">
        <v>1643</v>
      </c>
      <c r="GN15" s="3" t="s">
        <v>1643</v>
      </c>
      <c r="GO15" s="3" t="s">
        <v>1643</v>
      </c>
      <c r="GP15" s="3" t="s">
        <v>1643</v>
      </c>
      <c r="GQ15" s="3" t="s">
        <v>1643</v>
      </c>
      <c r="GR15" s="3" t="s">
        <v>1643</v>
      </c>
      <c r="GS15" s="3" t="s">
        <v>1643</v>
      </c>
      <c r="GT15" s="3" t="s">
        <v>1643</v>
      </c>
      <c r="GU15" s="3" t="s">
        <v>1643</v>
      </c>
      <c r="GV15" s="3" t="s">
        <v>1643</v>
      </c>
      <c r="GW15" s="3" t="s">
        <v>1643</v>
      </c>
      <c r="GX15" s="3" t="s">
        <v>1643</v>
      </c>
      <c r="GY15" s="3" t="s">
        <v>1643</v>
      </c>
      <c r="GZ15" s="3" t="s">
        <v>1643</v>
      </c>
      <c r="HA15" s="3" t="s">
        <v>1643</v>
      </c>
      <c r="HB15" s="3" t="s">
        <v>1643</v>
      </c>
      <c r="HC15" s="3" t="s">
        <v>1643</v>
      </c>
      <c r="HD15" s="3" t="s">
        <v>1643</v>
      </c>
      <c r="HE15" s="3" t="s">
        <v>1643</v>
      </c>
      <c r="HF15" s="3" t="s">
        <v>1643</v>
      </c>
      <c r="HG15" s="3" t="s">
        <v>1643</v>
      </c>
      <c r="HH15" s="3" t="s">
        <v>1643</v>
      </c>
      <c r="HI15" s="3" t="s">
        <v>1643</v>
      </c>
      <c r="HJ15" s="3" t="s">
        <v>1643</v>
      </c>
      <c r="HK15" s="3" t="s">
        <v>1643</v>
      </c>
      <c r="HL15" s="3" t="s">
        <v>1643</v>
      </c>
      <c r="HM15" s="3" t="s">
        <v>1643</v>
      </c>
      <c r="HN15" s="3" t="s">
        <v>1643</v>
      </c>
      <c r="HO15" s="3" t="s">
        <v>1643</v>
      </c>
      <c r="HP15" s="3" t="s">
        <v>1643</v>
      </c>
      <c r="HQ15" s="3" t="s">
        <v>1643</v>
      </c>
      <c r="HR15" s="3" t="s">
        <v>1643</v>
      </c>
      <c r="HS15" s="3" t="s">
        <v>1643</v>
      </c>
      <c r="HT15" s="3" t="s">
        <v>1643</v>
      </c>
      <c r="HU15" s="3" t="s">
        <v>1643</v>
      </c>
      <c r="HV15" s="3" t="s">
        <v>1643</v>
      </c>
      <c r="HW15" s="3" t="s">
        <v>1643</v>
      </c>
      <c r="HX15" s="3" t="s">
        <v>1643</v>
      </c>
      <c r="HY15" s="3" t="s">
        <v>1643</v>
      </c>
      <c r="HZ15" s="3" t="s">
        <v>1643</v>
      </c>
      <c r="IA15" s="3" t="s">
        <v>1643</v>
      </c>
      <c r="IB15" s="3" t="s">
        <v>1643</v>
      </c>
      <c r="IC15" s="3" t="s">
        <v>1643</v>
      </c>
      <c r="ID15" s="3" t="s">
        <v>1643</v>
      </c>
      <c r="IE15" s="3" t="s">
        <v>1643</v>
      </c>
      <c r="IF15" s="3" t="s">
        <v>1643</v>
      </c>
      <c r="IG15" s="3" t="s">
        <v>1643</v>
      </c>
      <c r="IH15" s="3" t="s">
        <v>1643</v>
      </c>
      <c r="II15" s="3" t="s">
        <v>1643</v>
      </c>
      <c r="IJ15" s="3" t="s">
        <v>1643</v>
      </c>
      <c r="IK15" s="3" t="s">
        <v>1643</v>
      </c>
      <c r="IL15" s="3" t="s">
        <v>1643</v>
      </c>
      <c r="IM15" s="3" t="s">
        <v>1643</v>
      </c>
      <c r="IN15" s="3" t="s">
        <v>1643</v>
      </c>
      <c r="IO15" s="3" t="s">
        <v>1643</v>
      </c>
      <c r="IP15" s="3" t="s">
        <v>1643</v>
      </c>
      <c r="IQ15" s="3" t="s">
        <v>1643</v>
      </c>
      <c r="IR15" s="5" t="s">
        <v>1643</v>
      </c>
      <c r="IS15" s="13" t="s">
        <v>1643</v>
      </c>
      <c r="IT15" s="3" t="s">
        <v>1643</v>
      </c>
      <c r="IU15" s="3" t="s">
        <v>1643</v>
      </c>
      <c r="IV15" s="3" t="s">
        <v>1643</v>
      </c>
      <c r="IW15" s="3" t="s">
        <v>1643</v>
      </c>
      <c r="IX15" s="3" t="s">
        <v>1643</v>
      </c>
      <c r="IY15" s="5" t="s">
        <v>1643</v>
      </c>
      <c r="IZ15" s="13" t="s">
        <v>1643</v>
      </c>
      <c r="JA15" s="3" t="s">
        <v>1643</v>
      </c>
      <c r="JB15" s="3" t="s">
        <v>1643</v>
      </c>
      <c r="JC15" s="3" t="s">
        <v>1643</v>
      </c>
      <c r="JD15" s="3" t="s">
        <v>1643</v>
      </c>
      <c r="JE15" s="3" t="s">
        <v>1643</v>
      </c>
      <c r="JF15" s="3" t="s">
        <v>1643</v>
      </c>
      <c r="JG15" s="3" t="s">
        <v>1643</v>
      </c>
      <c r="JH15" s="3" t="s">
        <v>1643</v>
      </c>
      <c r="JI15" s="3" t="s">
        <v>1643</v>
      </c>
      <c r="JJ15" s="3" t="s">
        <v>1643</v>
      </c>
      <c r="JK15" s="3" t="s">
        <v>1643</v>
      </c>
      <c r="JL15" s="3" t="s">
        <v>1643</v>
      </c>
      <c r="JM15" s="3" t="s">
        <v>1643</v>
      </c>
      <c r="JN15" s="3" t="s">
        <v>1643</v>
      </c>
      <c r="JO15" s="3" t="s">
        <v>1643</v>
      </c>
      <c r="JP15" s="3" t="s">
        <v>1643</v>
      </c>
      <c r="JQ15" s="3" t="s">
        <v>1643</v>
      </c>
      <c r="JR15" s="3" t="s">
        <v>1643</v>
      </c>
      <c r="JS15" s="3" t="s">
        <v>1643</v>
      </c>
      <c r="JT15" s="3" t="s">
        <v>1643</v>
      </c>
      <c r="JU15" s="3" t="s">
        <v>1643</v>
      </c>
      <c r="JV15" s="3" t="s">
        <v>1643</v>
      </c>
      <c r="JW15" s="3" t="s">
        <v>1643</v>
      </c>
      <c r="JX15" s="3" t="s">
        <v>1643</v>
      </c>
      <c r="JY15" s="3" t="s">
        <v>1643</v>
      </c>
      <c r="JZ15" s="3" t="s">
        <v>1643</v>
      </c>
      <c r="KA15" s="3" t="s">
        <v>1643</v>
      </c>
      <c r="KB15" s="3" t="s">
        <v>1643</v>
      </c>
      <c r="KC15" s="3" t="s">
        <v>1643</v>
      </c>
      <c r="KD15" s="3" t="s">
        <v>1643</v>
      </c>
      <c r="KE15" s="3" t="s">
        <v>1643</v>
      </c>
      <c r="KF15" s="3" t="s">
        <v>1643</v>
      </c>
      <c r="KG15" s="3" t="s">
        <v>1643</v>
      </c>
      <c r="KH15" s="3" t="s">
        <v>1643</v>
      </c>
      <c r="KI15" s="5" t="s">
        <v>1643</v>
      </c>
      <c r="KJ15" s="13"/>
      <c r="KK15" s="3"/>
      <c r="KL15" s="5"/>
      <c r="KM15" s="18" t="s">
        <v>1643</v>
      </c>
      <c r="KN15" s="13" t="s">
        <v>1643</v>
      </c>
      <c r="KO15" s="3" t="s">
        <v>1643</v>
      </c>
      <c r="KP15" s="3" t="s">
        <v>1643</v>
      </c>
      <c r="KQ15" s="3" t="s">
        <v>1643</v>
      </c>
      <c r="KR15" s="3" t="s">
        <v>1643</v>
      </c>
      <c r="KS15" s="3" t="s">
        <v>1643</v>
      </c>
      <c r="KT15" s="3" t="s">
        <v>1643</v>
      </c>
      <c r="KU15" s="3" t="s">
        <v>1643</v>
      </c>
      <c r="KV15" s="3" t="s">
        <v>1643</v>
      </c>
      <c r="KW15" s="5" t="s">
        <v>1643</v>
      </c>
      <c r="KX15" s="13" t="s">
        <v>110</v>
      </c>
      <c r="KY15" s="3" t="s">
        <v>110</v>
      </c>
      <c r="KZ15" s="3" t="s">
        <v>110</v>
      </c>
      <c r="LA15" s="3" t="s">
        <v>110</v>
      </c>
      <c r="LB15" s="3" t="s">
        <v>110</v>
      </c>
      <c r="LC15" s="3" t="s">
        <v>1643</v>
      </c>
      <c r="LD15" s="3" t="s">
        <v>1643</v>
      </c>
      <c r="LE15" s="3" t="s">
        <v>1643</v>
      </c>
      <c r="LF15" s="5" t="s">
        <v>1643</v>
      </c>
      <c r="LG15" s="13" t="s">
        <v>110</v>
      </c>
      <c r="LH15" s="5" t="s">
        <v>515</v>
      </c>
      <c r="LI15" s="13" t="s">
        <v>524</v>
      </c>
      <c r="LJ15" s="3" t="s">
        <v>111</v>
      </c>
      <c r="LK15" s="3" t="s">
        <v>111</v>
      </c>
      <c r="LL15" s="3" t="s">
        <v>110</v>
      </c>
      <c r="LM15" s="3" t="s">
        <v>110</v>
      </c>
      <c r="LN15" s="3" t="s">
        <v>110</v>
      </c>
      <c r="LO15" s="5" t="s">
        <v>111</v>
      </c>
      <c r="LP15" s="13" t="s">
        <v>110</v>
      </c>
      <c r="LQ15" s="13" t="s">
        <v>1644</v>
      </c>
      <c r="LR15" s="3" t="s">
        <v>1643</v>
      </c>
      <c r="LS15" s="3" t="s">
        <v>541</v>
      </c>
      <c r="LT15" s="3" t="s">
        <v>1643</v>
      </c>
      <c r="LU15" s="3" t="s">
        <v>1643</v>
      </c>
      <c r="LV15" s="20"/>
      <c r="LW15" s="5" t="s">
        <v>545</v>
      </c>
      <c r="LX15" s="13" t="s">
        <v>547</v>
      </c>
      <c r="LY15" s="3" t="s">
        <v>1643</v>
      </c>
      <c r="LZ15" s="3" t="s">
        <v>541</v>
      </c>
      <c r="MA15" s="3" t="s">
        <v>542</v>
      </c>
      <c r="MB15" s="3" t="s">
        <v>1643</v>
      </c>
      <c r="MC15" s="3" t="s">
        <v>1643</v>
      </c>
      <c r="MD15" s="5" t="s">
        <v>1643</v>
      </c>
      <c r="ME15" s="13" t="s">
        <v>1643</v>
      </c>
      <c r="MF15" s="3" t="s">
        <v>1643</v>
      </c>
      <c r="MG15" s="3" t="s">
        <v>1643</v>
      </c>
      <c r="MH15" s="3" t="s">
        <v>1643</v>
      </c>
      <c r="MI15" s="3" t="s">
        <v>1643</v>
      </c>
      <c r="MJ15" s="3" t="s">
        <v>1643</v>
      </c>
      <c r="MK15" s="5" t="s">
        <v>1643</v>
      </c>
      <c r="ML15" s="13" t="s">
        <v>1643</v>
      </c>
      <c r="MM15" s="3" t="s">
        <v>1643</v>
      </c>
      <c r="MN15" s="3" t="s">
        <v>1643</v>
      </c>
      <c r="MO15" s="3" t="s">
        <v>1643</v>
      </c>
      <c r="MP15" s="3" t="s">
        <v>1643</v>
      </c>
      <c r="MQ15" s="3" t="s">
        <v>1643</v>
      </c>
      <c r="MR15" s="5" t="s">
        <v>1643</v>
      </c>
      <c r="MS15" s="13" t="s">
        <v>136</v>
      </c>
      <c r="MT15" s="3" t="s">
        <v>557</v>
      </c>
      <c r="MU15" s="3" t="s">
        <v>1643</v>
      </c>
      <c r="MV15" s="3" t="s">
        <v>144</v>
      </c>
      <c r="MW15" s="3" t="s">
        <v>1643</v>
      </c>
      <c r="MX15" s="3" t="s">
        <v>558</v>
      </c>
      <c r="MY15" s="3" t="s">
        <v>148</v>
      </c>
      <c r="MZ15" s="3" t="s">
        <v>1643</v>
      </c>
      <c r="NA15" s="5" t="s">
        <v>1643</v>
      </c>
      <c r="NB15" s="13" t="s">
        <v>111</v>
      </c>
      <c r="NC15" s="3" t="s">
        <v>1643</v>
      </c>
      <c r="ND15" s="3" t="s">
        <v>1643</v>
      </c>
      <c r="NE15" s="3" t="s">
        <v>1643</v>
      </c>
      <c r="NF15" s="3" t="s">
        <v>1643</v>
      </c>
      <c r="NG15" s="5" t="s">
        <v>1643</v>
      </c>
      <c r="NH15" s="13" t="s">
        <v>1643</v>
      </c>
      <c r="NI15" s="3" t="s">
        <v>1643</v>
      </c>
      <c r="NJ15" s="3" t="s">
        <v>1643</v>
      </c>
      <c r="NK15" s="3" t="s">
        <v>1643</v>
      </c>
      <c r="NL15" s="5"/>
      <c r="NM15" s="13" t="s">
        <v>1643</v>
      </c>
      <c r="NN15" s="3" t="s">
        <v>1643</v>
      </c>
      <c r="NO15" s="3" t="s">
        <v>1643</v>
      </c>
      <c r="NP15" s="3" t="s">
        <v>1643</v>
      </c>
      <c r="NQ15" s="5" t="s">
        <v>1643</v>
      </c>
      <c r="NR15" s="13" t="s">
        <v>1643</v>
      </c>
      <c r="NS15" s="3" t="s">
        <v>1643</v>
      </c>
      <c r="NT15" s="3" t="s">
        <v>1643</v>
      </c>
      <c r="NU15" s="3" t="s">
        <v>1643</v>
      </c>
      <c r="NV15" s="3" t="s">
        <v>1643</v>
      </c>
      <c r="NW15" s="3" t="s">
        <v>1643</v>
      </c>
      <c r="NX15" s="3" t="s">
        <v>1643</v>
      </c>
      <c r="NY15" s="3" t="s">
        <v>1643</v>
      </c>
      <c r="NZ15" s="20" t="s">
        <v>1643</v>
      </c>
      <c r="OA15" s="13" t="s">
        <v>111</v>
      </c>
      <c r="OB15" s="3" t="s">
        <v>1643</v>
      </c>
      <c r="OC15" s="3" t="s">
        <v>1643</v>
      </c>
      <c r="OD15" s="3" t="s">
        <v>1643</v>
      </c>
      <c r="OE15" s="3" t="s">
        <v>1643</v>
      </c>
      <c r="OF15" s="5" t="s">
        <v>1643</v>
      </c>
      <c r="OG15" s="13" t="s">
        <v>1643</v>
      </c>
      <c r="OH15" s="8" t="s">
        <v>1643</v>
      </c>
      <c r="OI15" s="3" t="s">
        <v>1643</v>
      </c>
      <c r="OJ15" s="3" t="s">
        <v>1643</v>
      </c>
      <c r="OK15" s="5" t="s">
        <v>1643</v>
      </c>
      <c r="OL15" s="13" t="s">
        <v>1643</v>
      </c>
      <c r="OM15" s="8" t="s">
        <v>1643</v>
      </c>
      <c r="ON15" s="3" t="s">
        <v>1643</v>
      </c>
      <c r="OO15" s="3" t="s">
        <v>1643</v>
      </c>
      <c r="OP15" s="5" t="s">
        <v>1643</v>
      </c>
      <c r="OQ15" s="13" t="s">
        <v>1643</v>
      </c>
      <c r="OR15" s="8" t="s">
        <v>1643</v>
      </c>
      <c r="OS15" s="3" t="s">
        <v>1643</v>
      </c>
      <c r="OT15" s="3" t="s">
        <v>1643</v>
      </c>
      <c r="OU15" s="5" t="s">
        <v>1643</v>
      </c>
      <c r="OV15" s="13" t="s">
        <v>1643</v>
      </c>
      <c r="OW15" s="3" t="s">
        <v>1643</v>
      </c>
      <c r="OX15" s="3" t="s">
        <v>1643</v>
      </c>
      <c r="OY15" s="3" t="s">
        <v>1643</v>
      </c>
      <c r="OZ15" s="3" t="s">
        <v>1643</v>
      </c>
      <c r="PA15" s="3" t="s">
        <v>1643</v>
      </c>
      <c r="PB15" s="3" t="s">
        <v>1643</v>
      </c>
      <c r="PC15" s="3" t="s">
        <v>1643</v>
      </c>
      <c r="PD15" s="5" t="s">
        <v>1643</v>
      </c>
      <c r="PE15" s="13" t="s">
        <v>1643</v>
      </c>
      <c r="PF15" s="3" t="s">
        <v>1643</v>
      </c>
      <c r="PG15" s="3" t="s">
        <v>1643</v>
      </c>
      <c r="PH15" s="3" t="s">
        <v>1643</v>
      </c>
      <c r="PI15" s="3" t="s">
        <v>1643</v>
      </c>
      <c r="PJ15" s="3" t="s">
        <v>1643</v>
      </c>
      <c r="PK15" s="5" t="s">
        <v>1643</v>
      </c>
      <c r="PL15" s="13" t="s">
        <v>1643</v>
      </c>
      <c r="PM15" s="3" t="s">
        <v>1643</v>
      </c>
      <c r="PN15" s="3" t="s">
        <v>1643</v>
      </c>
      <c r="PO15" s="3" t="s">
        <v>1643</v>
      </c>
      <c r="PP15" s="5" t="s">
        <v>1643</v>
      </c>
      <c r="PQ15" s="18" t="s">
        <v>1643</v>
      </c>
    </row>
    <row r="16" spans="1:433" ht="58" x14ac:dyDescent="0.35">
      <c r="A16" s="1">
        <v>45619.775208333333</v>
      </c>
      <c r="B16" s="2">
        <v>45639.394375000003</v>
      </c>
      <c r="C16" s="4">
        <v>73</v>
      </c>
      <c r="D16" s="4">
        <v>438</v>
      </c>
      <c r="E16" s="3" t="s">
        <v>1677</v>
      </c>
      <c r="F16" s="2">
        <v>45646.394407164349</v>
      </c>
      <c r="G16" s="3" t="s">
        <v>1765</v>
      </c>
      <c r="H16" s="4">
        <v>1</v>
      </c>
      <c r="I16" s="3" t="s">
        <v>1642</v>
      </c>
      <c r="J16" s="3" t="s">
        <v>1642</v>
      </c>
      <c r="K16" s="3" t="s">
        <v>1642</v>
      </c>
      <c r="L16" s="3" t="s">
        <v>1642</v>
      </c>
      <c r="M16" s="3" t="s">
        <v>1642</v>
      </c>
      <c r="N16" s="3" t="s">
        <v>1642</v>
      </c>
      <c r="O16" s="3" t="s">
        <v>110</v>
      </c>
      <c r="P16" s="3" t="s">
        <v>1643</v>
      </c>
      <c r="Q16" s="3" t="s">
        <v>1643</v>
      </c>
      <c r="R16" s="20" t="s">
        <v>110</v>
      </c>
      <c r="S16" s="127">
        <v>20</v>
      </c>
      <c r="T16" s="124"/>
      <c r="U16" s="3"/>
      <c r="V16" s="3" t="s">
        <v>28</v>
      </c>
      <c r="W16" s="3" t="s">
        <v>111</v>
      </c>
      <c r="X16" s="3" t="s">
        <v>47</v>
      </c>
      <c r="Y16" s="3" t="s">
        <v>79</v>
      </c>
      <c r="Z16" s="3" t="s">
        <v>10</v>
      </c>
      <c r="AA16" s="4">
        <v>240</v>
      </c>
      <c r="AB16" s="3" t="s">
        <v>25</v>
      </c>
      <c r="AC16" s="3" t="s">
        <v>110</v>
      </c>
      <c r="AD16" s="13" t="s">
        <v>110</v>
      </c>
      <c r="AE16" s="3" t="s">
        <v>1643</v>
      </c>
      <c r="AF16" s="5" t="s">
        <v>110</v>
      </c>
      <c r="AG16" s="8" t="s">
        <v>1643</v>
      </c>
      <c r="AH16" s="3" t="s">
        <v>1643</v>
      </c>
      <c r="AI16" s="3" t="s">
        <v>1643</v>
      </c>
      <c r="AJ16" s="3" t="s">
        <v>1643</v>
      </c>
      <c r="AK16" s="3" t="s">
        <v>1643</v>
      </c>
      <c r="AL16" s="3" t="s">
        <v>1643</v>
      </c>
      <c r="AM16" s="3" t="s">
        <v>1643</v>
      </c>
      <c r="AN16" s="3" t="s">
        <v>1643</v>
      </c>
      <c r="AO16" s="3" t="s">
        <v>1643</v>
      </c>
      <c r="AP16" s="3" t="s">
        <v>1643</v>
      </c>
      <c r="AQ16" s="3" t="s">
        <v>1643</v>
      </c>
      <c r="AR16" s="3" t="s">
        <v>1643</v>
      </c>
      <c r="AS16" s="3" t="s">
        <v>1643</v>
      </c>
      <c r="AT16" s="3" t="s">
        <v>1643</v>
      </c>
      <c r="AU16" s="3" t="s">
        <v>1643</v>
      </c>
      <c r="AV16" s="5" t="s">
        <v>1643</v>
      </c>
      <c r="AW16" s="13" t="s">
        <v>1643</v>
      </c>
      <c r="AX16" s="3" t="s">
        <v>1643</v>
      </c>
      <c r="AY16" s="3" t="s">
        <v>1643</v>
      </c>
      <c r="AZ16" s="3" t="s">
        <v>1643</v>
      </c>
      <c r="BA16" s="3" t="s">
        <v>1643</v>
      </c>
      <c r="BB16" s="3" t="s">
        <v>1643</v>
      </c>
      <c r="BC16" s="3" t="s">
        <v>1643</v>
      </c>
      <c r="BD16" s="5" t="s">
        <v>1643</v>
      </c>
      <c r="BE16" s="13" t="s">
        <v>1643</v>
      </c>
      <c r="BF16" s="3" t="s">
        <v>1643</v>
      </c>
      <c r="BG16" s="3" t="s">
        <v>1643</v>
      </c>
      <c r="BH16" s="3" t="s">
        <v>1643</v>
      </c>
      <c r="BI16" s="3" t="s">
        <v>1643</v>
      </c>
      <c r="BJ16" s="3" t="s">
        <v>1643</v>
      </c>
      <c r="BK16" s="3" t="s">
        <v>1643</v>
      </c>
      <c r="BL16" s="5" t="s">
        <v>1643</v>
      </c>
      <c r="BM16" s="13" t="s">
        <v>1643</v>
      </c>
      <c r="BN16" s="3" t="s">
        <v>1643</v>
      </c>
      <c r="BO16" s="3" t="s">
        <v>1643</v>
      </c>
      <c r="BP16" s="5" t="s">
        <v>1643</v>
      </c>
      <c r="BQ16" s="13" t="s">
        <v>1643</v>
      </c>
      <c r="BR16" s="3" t="s">
        <v>1643</v>
      </c>
      <c r="BS16" s="3" t="s">
        <v>1643</v>
      </c>
      <c r="BT16" s="5" t="s">
        <v>1643</v>
      </c>
      <c r="BU16" s="13" t="s">
        <v>1643</v>
      </c>
      <c r="BV16" s="5" t="s">
        <v>1643</v>
      </c>
      <c r="BW16" s="13" t="s">
        <v>1643</v>
      </c>
      <c r="BX16" s="3" t="s">
        <v>1643</v>
      </c>
      <c r="BY16" s="3" t="s">
        <v>1643</v>
      </c>
      <c r="BZ16" s="5" t="s">
        <v>1643</v>
      </c>
      <c r="CA16" s="13" t="s">
        <v>1643</v>
      </c>
      <c r="CB16" s="3" t="s">
        <v>1643</v>
      </c>
      <c r="CC16" s="3" t="s">
        <v>1643</v>
      </c>
      <c r="CD16" s="3" t="s">
        <v>1643</v>
      </c>
      <c r="CE16" s="5" t="s">
        <v>1643</v>
      </c>
      <c r="CF16" s="13" t="s">
        <v>1643</v>
      </c>
      <c r="CG16" s="3" t="s">
        <v>1643</v>
      </c>
      <c r="CH16" s="3" t="s">
        <v>1643</v>
      </c>
      <c r="CI16" s="3" t="s">
        <v>1643</v>
      </c>
      <c r="CJ16" s="3" t="s">
        <v>1643</v>
      </c>
      <c r="CK16" s="3" t="s">
        <v>1643</v>
      </c>
      <c r="CL16" s="5" t="s">
        <v>1643</v>
      </c>
      <c r="CM16" s="13" t="s">
        <v>1643</v>
      </c>
      <c r="CN16" s="3" t="s">
        <v>1643</v>
      </c>
      <c r="CO16" s="3" t="s">
        <v>1643</v>
      </c>
      <c r="CP16" s="3" t="s">
        <v>1643</v>
      </c>
      <c r="CQ16" s="3" t="s">
        <v>1643</v>
      </c>
      <c r="CR16" s="20" t="s">
        <v>1643</v>
      </c>
      <c r="CS16" s="13" t="s">
        <v>1643</v>
      </c>
      <c r="CT16" s="3" t="s">
        <v>1643</v>
      </c>
      <c r="CU16" s="3" t="s">
        <v>1643</v>
      </c>
      <c r="CV16" s="3" t="s">
        <v>1643</v>
      </c>
      <c r="CW16" s="3" t="s">
        <v>1643</v>
      </c>
      <c r="CX16" s="3" t="s">
        <v>1643</v>
      </c>
      <c r="CY16" s="3" t="s">
        <v>1643</v>
      </c>
      <c r="CZ16" s="3" t="s">
        <v>1643</v>
      </c>
      <c r="DA16" s="3" t="s">
        <v>1643</v>
      </c>
      <c r="DB16" s="3" t="s">
        <v>1643</v>
      </c>
      <c r="DC16" s="3" t="s">
        <v>1643</v>
      </c>
      <c r="DD16" s="3" t="s">
        <v>1643</v>
      </c>
      <c r="DE16" s="3" t="s">
        <v>1643</v>
      </c>
      <c r="DF16" s="5" t="s">
        <v>1643</v>
      </c>
      <c r="DG16" s="8" t="s">
        <v>1643</v>
      </c>
      <c r="DH16" s="3" t="s">
        <v>1643</v>
      </c>
      <c r="DI16" s="3" t="s">
        <v>1643</v>
      </c>
      <c r="DJ16" s="3" t="s">
        <v>1643</v>
      </c>
      <c r="DK16" s="3" t="s">
        <v>1643</v>
      </c>
      <c r="DL16" s="3" t="s">
        <v>1643</v>
      </c>
      <c r="DM16" s="3" t="s">
        <v>1643</v>
      </c>
      <c r="DN16" s="3" t="s">
        <v>1643</v>
      </c>
      <c r="DO16" s="5" t="s">
        <v>1643</v>
      </c>
      <c r="DP16" s="8" t="s">
        <v>1643</v>
      </c>
      <c r="DQ16" s="3" t="s">
        <v>1643</v>
      </c>
      <c r="DR16" s="3" t="s">
        <v>1643</v>
      </c>
      <c r="DS16" s="5" t="s">
        <v>1643</v>
      </c>
      <c r="DT16" s="8" t="s">
        <v>1643</v>
      </c>
      <c r="DU16" s="3" t="s">
        <v>1643</v>
      </c>
      <c r="DV16" s="3" t="s">
        <v>1643</v>
      </c>
      <c r="DW16" s="5" t="s">
        <v>1643</v>
      </c>
      <c r="DX16" s="16" t="s">
        <v>1643</v>
      </c>
      <c r="DY16" s="13" t="s">
        <v>1643</v>
      </c>
      <c r="DZ16" s="3" t="s">
        <v>1643</v>
      </c>
      <c r="EA16" s="3" t="s">
        <v>1643</v>
      </c>
      <c r="EB16" s="3" t="s">
        <v>1643</v>
      </c>
      <c r="EC16" s="20" t="s">
        <v>1643</v>
      </c>
      <c r="ED16" s="13" t="s">
        <v>1643</v>
      </c>
      <c r="EE16" s="3" t="s">
        <v>1643</v>
      </c>
      <c r="EF16" s="3" t="s">
        <v>1643</v>
      </c>
      <c r="EG16" s="3" t="s">
        <v>1643</v>
      </c>
      <c r="EH16" s="3" t="s">
        <v>1643</v>
      </c>
      <c r="EI16" s="3" t="s">
        <v>1643</v>
      </c>
      <c r="EJ16" s="3" t="s">
        <v>1643</v>
      </c>
      <c r="EK16" s="3" t="s">
        <v>1643</v>
      </c>
      <c r="EL16" s="3" t="s">
        <v>1643</v>
      </c>
      <c r="EM16" s="3" t="s">
        <v>1643</v>
      </c>
      <c r="EN16" s="20" t="s">
        <v>1643</v>
      </c>
      <c r="EO16" s="18" t="s">
        <v>1643</v>
      </c>
      <c r="EP16" s="8" t="s">
        <v>1643</v>
      </c>
      <c r="EQ16" s="3" t="s">
        <v>1643</v>
      </c>
      <c r="ER16" s="3" t="s">
        <v>1643</v>
      </c>
      <c r="ES16" s="3" t="s">
        <v>1643</v>
      </c>
      <c r="ET16" s="3" t="s">
        <v>1643</v>
      </c>
      <c r="EU16" s="3" t="s">
        <v>1643</v>
      </c>
      <c r="EV16" s="3" t="s">
        <v>1643</v>
      </c>
      <c r="EW16" s="3" t="s">
        <v>1643</v>
      </c>
      <c r="EX16" s="3" t="s">
        <v>1643</v>
      </c>
      <c r="EY16" s="20" t="s">
        <v>1643</v>
      </c>
      <c r="EZ16" s="13" t="s">
        <v>128</v>
      </c>
      <c r="FA16" s="3" t="s">
        <v>131</v>
      </c>
      <c r="FB16" s="3" t="s">
        <v>128</v>
      </c>
      <c r="FC16" s="3" t="s">
        <v>131</v>
      </c>
      <c r="FD16" s="3" t="s">
        <v>132</v>
      </c>
      <c r="FE16" s="3" t="s">
        <v>132</v>
      </c>
      <c r="FF16" s="3" t="s">
        <v>128</v>
      </c>
      <c r="FG16" s="3" t="s">
        <v>127</v>
      </c>
      <c r="FH16" s="3" t="s">
        <v>131</v>
      </c>
      <c r="FI16" s="3" t="s">
        <v>128</v>
      </c>
      <c r="FJ16" s="3" t="s">
        <v>132</v>
      </c>
      <c r="FK16" s="3" t="s">
        <v>132</v>
      </c>
      <c r="FL16" s="3" t="s">
        <v>132</v>
      </c>
      <c r="FM16" s="3" t="s">
        <v>132</v>
      </c>
      <c r="FN16" s="3" t="s">
        <v>132</v>
      </c>
      <c r="FO16" s="5" t="s">
        <v>1643</v>
      </c>
      <c r="FP16" s="13" t="s">
        <v>196</v>
      </c>
      <c r="FQ16" s="3" t="s">
        <v>198</v>
      </c>
      <c r="FR16" s="3" t="s">
        <v>1643</v>
      </c>
      <c r="FS16" s="3" t="s">
        <v>201</v>
      </c>
      <c r="FT16" s="3" t="s">
        <v>1643</v>
      </c>
      <c r="FU16" s="3" t="s">
        <v>207</v>
      </c>
      <c r="FV16" s="3" t="s">
        <v>1643</v>
      </c>
      <c r="FW16" s="5" t="s">
        <v>1643</v>
      </c>
      <c r="FX16" s="13" t="s">
        <v>1643</v>
      </c>
      <c r="FY16" s="3" t="s">
        <v>1643</v>
      </c>
      <c r="FZ16" s="3" t="s">
        <v>1643</v>
      </c>
      <c r="GA16" s="3" t="s">
        <v>1643</v>
      </c>
      <c r="GB16" s="3" t="s">
        <v>235</v>
      </c>
      <c r="GC16" s="3" t="s">
        <v>1643</v>
      </c>
      <c r="GD16" s="3" t="s">
        <v>1643</v>
      </c>
      <c r="GE16" s="5" t="s">
        <v>1643</v>
      </c>
      <c r="GF16" s="13" t="s">
        <v>127</v>
      </c>
      <c r="GG16" s="3" t="s">
        <v>127</v>
      </c>
      <c r="GH16" s="3" t="s">
        <v>127</v>
      </c>
      <c r="GI16" s="3" t="s">
        <v>132</v>
      </c>
      <c r="GJ16" s="3" t="s">
        <v>127</v>
      </c>
      <c r="GK16" s="3" t="s">
        <v>127</v>
      </c>
      <c r="GL16" s="3" t="s">
        <v>127</v>
      </c>
      <c r="GM16" s="3" t="s">
        <v>127</v>
      </c>
      <c r="GN16" s="3" t="s">
        <v>127</v>
      </c>
      <c r="GO16" s="3" t="s">
        <v>127</v>
      </c>
      <c r="GP16" s="3" t="s">
        <v>127</v>
      </c>
      <c r="GQ16" s="3" t="s">
        <v>127</v>
      </c>
      <c r="GR16" s="3" t="s">
        <v>127</v>
      </c>
      <c r="GS16" s="3" t="s">
        <v>127</v>
      </c>
      <c r="GT16" s="3" t="s">
        <v>127</v>
      </c>
      <c r="GU16" s="3" t="s">
        <v>131</v>
      </c>
      <c r="GV16" s="3" t="s">
        <v>128</v>
      </c>
      <c r="GW16" s="3" t="s">
        <v>129</v>
      </c>
      <c r="GX16" s="3" t="s">
        <v>129</v>
      </c>
      <c r="GY16" s="3" t="s">
        <v>131</v>
      </c>
      <c r="GZ16" s="3" t="s">
        <v>131</v>
      </c>
      <c r="HA16" s="3" t="s">
        <v>131</v>
      </c>
      <c r="HB16" s="3" t="s">
        <v>129</v>
      </c>
      <c r="HC16" s="3" t="s">
        <v>129</v>
      </c>
      <c r="HD16" s="3" t="s">
        <v>131</v>
      </c>
      <c r="HE16" s="3" t="s">
        <v>131</v>
      </c>
      <c r="HF16" s="3" t="s">
        <v>131</v>
      </c>
      <c r="HG16" s="3" t="s">
        <v>129</v>
      </c>
      <c r="HH16" s="3" t="s">
        <v>129</v>
      </c>
      <c r="HI16" s="3" t="s">
        <v>129</v>
      </c>
      <c r="HJ16" s="3" t="s">
        <v>129</v>
      </c>
      <c r="HK16" s="3" t="s">
        <v>128</v>
      </c>
      <c r="HL16" s="3" t="s">
        <v>129</v>
      </c>
      <c r="HM16" s="3" t="s">
        <v>1643</v>
      </c>
      <c r="HN16" s="3" t="s">
        <v>1643</v>
      </c>
      <c r="HO16" s="3" t="s">
        <v>1643</v>
      </c>
      <c r="HP16" s="3" t="s">
        <v>1643</v>
      </c>
      <c r="HQ16" s="3" t="s">
        <v>1643</v>
      </c>
      <c r="HR16" s="3" t="s">
        <v>1643</v>
      </c>
      <c r="HS16" s="3" t="s">
        <v>1643</v>
      </c>
      <c r="HT16" s="3" t="s">
        <v>1643</v>
      </c>
      <c r="HU16" s="3" t="s">
        <v>1643</v>
      </c>
      <c r="HV16" s="3" t="s">
        <v>1643</v>
      </c>
      <c r="HW16" s="3" t="s">
        <v>1643</v>
      </c>
      <c r="HX16" s="3" t="s">
        <v>1643</v>
      </c>
      <c r="HY16" s="3" t="s">
        <v>1643</v>
      </c>
      <c r="HZ16" s="3" t="s">
        <v>1643</v>
      </c>
      <c r="IA16" s="3" t="s">
        <v>1643</v>
      </c>
      <c r="IB16" s="3" t="s">
        <v>1643</v>
      </c>
      <c r="IC16" s="3" t="s">
        <v>1643</v>
      </c>
      <c r="ID16" s="3" t="s">
        <v>1643</v>
      </c>
      <c r="IE16" s="3" t="s">
        <v>1643</v>
      </c>
      <c r="IF16" s="3" t="s">
        <v>1643</v>
      </c>
      <c r="IG16" s="3" t="s">
        <v>1643</v>
      </c>
      <c r="IH16" s="3" t="s">
        <v>1643</v>
      </c>
      <c r="II16" s="3" t="s">
        <v>1643</v>
      </c>
      <c r="IJ16" s="3" t="s">
        <v>1643</v>
      </c>
      <c r="IK16" s="3" t="s">
        <v>1643</v>
      </c>
      <c r="IL16" s="3" t="s">
        <v>1643</v>
      </c>
      <c r="IM16" s="3" t="s">
        <v>1643</v>
      </c>
      <c r="IN16" s="3" t="s">
        <v>1643</v>
      </c>
      <c r="IO16" s="3" t="s">
        <v>1643</v>
      </c>
      <c r="IP16" s="3" t="s">
        <v>1643</v>
      </c>
      <c r="IQ16" s="3" t="s">
        <v>1643</v>
      </c>
      <c r="IR16" s="5" t="s">
        <v>1643</v>
      </c>
      <c r="IS16" s="13" t="s">
        <v>1643</v>
      </c>
      <c r="IT16" s="3" t="s">
        <v>1643</v>
      </c>
      <c r="IU16" s="3" t="s">
        <v>1643</v>
      </c>
      <c r="IV16" s="3" t="s">
        <v>1643</v>
      </c>
      <c r="IW16" s="3" t="s">
        <v>1643</v>
      </c>
      <c r="IX16" s="3" t="s">
        <v>1643</v>
      </c>
      <c r="IY16" s="5" t="s">
        <v>1643</v>
      </c>
      <c r="IZ16" s="13" t="s">
        <v>1643</v>
      </c>
      <c r="JA16" s="3" t="s">
        <v>1643</v>
      </c>
      <c r="JB16" s="3" t="s">
        <v>1643</v>
      </c>
      <c r="JC16" s="3" t="s">
        <v>1643</v>
      </c>
      <c r="JD16" s="3" t="s">
        <v>1643</v>
      </c>
      <c r="JE16" s="3" t="s">
        <v>1643</v>
      </c>
      <c r="JF16" s="3" t="s">
        <v>1643</v>
      </c>
      <c r="JG16" s="3" t="s">
        <v>1643</v>
      </c>
      <c r="JH16" s="3" t="s">
        <v>1643</v>
      </c>
      <c r="JI16" s="3" t="s">
        <v>1643</v>
      </c>
      <c r="JJ16" s="3" t="s">
        <v>1643</v>
      </c>
      <c r="JK16" s="3" t="s">
        <v>1643</v>
      </c>
      <c r="JL16" s="3" t="s">
        <v>1643</v>
      </c>
      <c r="JM16" s="3" t="s">
        <v>1643</v>
      </c>
      <c r="JN16" s="3" t="s">
        <v>1643</v>
      </c>
      <c r="JO16" s="3" t="s">
        <v>1643</v>
      </c>
      <c r="JP16" s="3" t="s">
        <v>1643</v>
      </c>
      <c r="JQ16" s="3" t="s">
        <v>1643</v>
      </c>
      <c r="JR16" s="3" t="s">
        <v>1643</v>
      </c>
      <c r="JS16" s="3" t="s">
        <v>1643</v>
      </c>
      <c r="JT16" s="3" t="s">
        <v>1643</v>
      </c>
      <c r="JU16" s="3" t="s">
        <v>1643</v>
      </c>
      <c r="JV16" s="3" t="s">
        <v>1643</v>
      </c>
      <c r="JW16" s="3" t="s">
        <v>1643</v>
      </c>
      <c r="JX16" s="3" t="s">
        <v>1643</v>
      </c>
      <c r="JY16" s="3" t="s">
        <v>1643</v>
      </c>
      <c r="JZ16" s="3" t="s">
        <v>1643</v>
      </c>
      <c r="KA16" s="3" t="s">
        <v>1643</v>
      </c>
      <c r="KB16" s="3" t="s">
        <v>1643</v>
      </c>
      <c r="KC16" s="3" t="s">
        <v>1643</v>
      </c>
      <c r="KD16" s="3" t="s">
        <v>1643</v>
      </c>
      <c r="KE16" s="3" t="s">
        <v>1643</v>
      </c>
      <c r="KF16" s="3" t="s">
        <v>1643</v>
      </c>
      <c r="KG16" s="3" t="s">
        <v>1643</v>
      </c>
      <c r="KH16" s="3" t="s">
        <v>1643</v>
      </c>
      <c r="KI16" s="5" t="s">
        <v>1643</v>
      </c>
      <c r="KJ16" s="3"/>
      <c r="KK16" s="3"/>
      <c r="KL16" s="3"/>
      <c r="KM16" s="18" t="s">
        <v>1643</v>
      </c>
      <c r="KN16" s="13" t="s">
        <v>1643</v>
      </c>
      <c r="KO16" s="3" t="s">
        <v>1643</v>
      </c>
      <c r="KP16" s="3" t="s">
        <v>1643</v>
      </c>
      <c r="KQ16" s="3" t="s">
        <v>1643</v>
      </c>
      <c r="KR16" s="3" t="s">
        <v>1643</v>
      </c>
      <c r="KS16" s="3" t="s">
        <v>1643</v>
      </c>
      <c r="KT16" s="3" t="s">
        <v>1643</v>
      </c>
      <c r="KU16" s="3" t="s">
        <v>1643</v>
      </c>
      <c r="KV16" s="3" t="s">
        <v>1643</v>
      </c>
      <c r="KW16" s="5" t="s">
        <v>1643</v>
      </c>
      <c r="KX16" s="13" t="s">
        <v>1643</v>
      </c>
      <c r="KY16" s="3" t="s">
        <v>1643</v>
      </c>
      <c r="KZ16" s="3" t="s">
        <v>1643</v>
      </c>
      <c r="LA16" s="3" t="s">
        <v>1643</v>
      </c>
      <c r="LB16" s="3" t="s">
        <v>1643</v>
      </c>
      <c r="LC16" s="3" t="s">
        <v>1643</v>
      </c>
      <c r="LD16" s="3" t="s">
        <v>1643</v>
      </c>
      <c r="LE16" s="3" t="s">
        <v>1643</v>
      </c>
      <c r="LF16" s="5" t="s">
        <v>1643</v>
      </c>
      <c r="LG16" s="13" t="s">
        <v>1643</v>
      </c>
      <c r="LH16" s="5" t="s">
        <v>1643</v>
      </c>
      <c r="LI16" s="13" t="s">
        <v>1643</v>
      </c>
      <c r="LJ16" s="3" t="s">
        <v>1643</v>
      </c>
      <c r="LK16" s="3" t="s">
        <v>1643</v>
      </c>
      <c r="LL16" s="3" t="s">
        <v>1643</v>
      </c>
      <c r="LM16" s="3" t="s">
        <v>1643</v>
      </c>
      <c r="LN16" s="3" t="s">
        <v>1643</v>
      </c>
      <c r="LO16" s="5" t="s">
        <v>1643</v>
      </c>
      <c r="LP16" s="13" t="s">
        <v>1643</v>
      </c>
      <c r="LQ16" s="13" t="s">
        <v>1643</v>
      </c>
      <c r="LR16" s="3" t="s">
        <v>1643</v>
      </c>
      <c r="LS16" s="3" t="s">
        <v>1643</v>
      </c>
      <c r="LT16" s="3" t="s">
        <v>1643</v>
      </c>
      <c r="LU16" s="3" t="s">
        <v>1643</v>
      </c>
      <c r="LV16" s="20"/>
      <c r="LW16" s="5" t="s">
        <v>1643</v>
      </c>
      <c r="LX16" s="13" t="s">
        <v>1643</v>
      </c>
      <c r="LY16" s="3" t="s">
        <v>1643</v>
      </c>
      <c r="LZ16" s="3" t="s">
        <v>1643</v>
      </c>
      <c r="MA16" s="3" t="s">
        <v>1643</v>
      </c>
      <c r="MB16" s="3" t="s">
        <v>1643</v>
      </c>
      <c r="MC16" s="3" t="s">
        <v>1643</v>
      </c>
      <c r="MD16" s="5" t="s">
        <v>1643</v>
      </c>
      <c r="ME16" s="13" t="s">
        <v>1643</v>
      </c>
      <c r="MF16" s="3" t="s">
        <v>1643</v>
      </c>
      <c r="MG16" s="3" t="s">
        <v>1643</v>
      </c>
      <c r="MH16" s="3" t="s">
        <v>1643</v>
      </c>
      <c r="MI16" s="3" t="s">
        <v>1643</v>
      </c>
      <c r="MJ16" s="3" t="s">
        <v>1643</v>
      </c>
      <c r="MK16" s="5" t="s">
        <v>1643</v>
      </c>
      <c r="ML16" s="13" t="s">
        <v>1643</v>
      </c>
      <c r="MM16" s="3" t="s">
        <v>1643</v>
      </c>
      <c r="MN16" s="3" t="s">
        <v>1643</v>
      </c>
      <c r="MO16" s="3" t="s">
        <v>1643</v>
      </c>
      <c r="MP16" s="3" t="s">
        <v>1643</v>
      </c>
      <c r="MQ16" s="3" t="s">
        <v>1643</v>
      </c>
      <c r="MR16" s="5" t="s">
        <v>1643</v>
      </c>
      <c r="MS16" s="13" t="s">
        <v>1643</v>
      </c>
      <c r="MT16" s="3" t="s">
        <v>1643</v>
      </c>
      <c r="MU16" s="3" t="s">
        <v>1643</v>
      </c>
      <c r="MV16" s="3" t="s">
        <v>1643</v>
      </c>
      <c r="MW16" s="3" t="s">
        <v>1643</v>
      </c>
      <c r="MX16" s="3" t="s">
        <v>1643</v>
      </c>
      <c r="MY16" s="3" t="s">
        <v>1643</v>
      </c>
      <c r="MZ16" s="3" t="s">
        <v>1643</v>
      </c>
      <c r="NA16" s="5" t="s">
        <v>1643</v>
      </c>
      <c r="NB16" s="13" t="s">
        <v>1643</v>
      </c>
      <c r="NC16" s="3" t="s">
        <v>1643</v>
      </c>
      <c r="ND16" s="3" t="s">
        <v>1643</v>
      </c>
      <c r="NE16" s="3" t="s">
        <v>1643</v>
      </c>
      <c r="NF16" s="3" t="s">
        <v>1643</v>
      </c>
      <c r="NG16" s="5" t="s">
        <v>1643</v>
      </c>
      <c r="NH16" s="13" t="s">
        <v>1643</v>
      </c>
      <c r="NI16" s="3" t="s">
        <v>1643</v>
      </c>
      <c r="NJ16" s="3" t="s">
        <v>1643</v>
      </c>
      <c r="NK16" s="3" t="s">
        <v>1643</v>
      </c>
      <c r="NL16" s="5"/>
      <c r="NM16" s="13" t="s">
        <v>1643</v>
      </c>
      <c r="NN16" s="3" t="s">
        <v>1643</v>
      </c>
      <c r="NO16" s="3" t="s">
        <v>1643</v>
      </c>
      <c r="NP16" s="3" t="s">
        <v>1643</v>
      </c>
      <c r="NQ16" s="5" t="s">
        <v>1643</v>
      </c>
      <c r="NR16" s="13" t="s">
        <v>1643</v>
      </c>
      <c r="NS16" s="3" t="s">
        <v>1643</v>
      </c>
      <c r="NT16" s="3" t="s">
        <v>1643</v>
      </c>
      <c r="NU16" s="3" t="s">
        <v>1643</v>
      </c>
      <c r="NV16" s="3" t="s">
        <v>1643</v>
      </c>
      <c r="NW16" s="3" t="s">
        <v>1643</v>
      </c>
      <c r="NX16" s="3" t="s">
        <v>1643</v>
      </c>
      <c r="NY16" s="3" t="s">
        <v>1643</v>
      </c>
      <c r="NZ16" s="20" t="s">
        <v>1643</v>
      </c>
      <c r="OA16" s="13" t="s">
        <v>1643</v>
      </c>
      <c r="OB16" s="3" t="s">
        <v>1643</v>
      </c>
      <c r="OC16" s="3" t="s">
        <v>1643</v>
      </c>
      <c r="OD16" s="3" t="s">
        <v>1643</v>
      </c>
      <c r="OE16" s="3" t="s">
        <v>1643</v>
      </c>
      <c r="OF16" s="5" t="s">
        <v>1643</v>
      </c>
      <c r="OG16" s="13" t="s">
        <v>1643</v>
      </c>
      <c r="OH16" s="8" t="s">
        <v>1643</v>
      </c>
      <c r="OI16" s="3" t="s">
        <v>1643</v>
      </c>
      <c r="OJ16" s="3" t="s">
        <v>1643</v>
      </c>
      <c r="OK16" s="5" t="s">
        <v>1643</v>
      </c>
      <c r="OL16" s="13" t="s">
        <v>1643</v>
      </c>
      <c r="OM16" s="8" t="s">
        <v>1643</v>
      </c>
      <c r="ON16" s="3" t="s">
        <v>1643</v>
      </c>
      <c r="OO16" s="3" t="s">
        <v>1643</v>
      </c>
      <c r="OP16" s="5" t="s">
        <v>1643</v>
      </c>
      <c r="OQ16" s="13" t="s">
        <v>1643</v>
      </c>
      <c r="OR16" s="8" t="s">
        <v>1643</v>
      </c>
      <c r="OS16" s="3" t="s">
        <v>1643</v>
      </c>
      <c r="OT16" s="3" t="s">
        <v>1643</v>
      </c>
      <c r="OU16" s="5" t="s">
        <v>1643</v>
      </c>
      <c r="OV16" s="13" t="s">
        <v>1643</v>
      </c>
      <c r="OW16" s="3" t="s">
        <v>1643</v>
      </c>
      <c r="OX16" s="3" t="s">
        <v>1643</v>
      </c>
      <c r="OY16" s="3" t="s">
        <v>1643</v>
      </c>
      <c r="OZ16" s="3" t="s">
        <v>1643</v>
      </c>
      <c r="PA16" s="3" t="s">
        <v>1643</v>
      </c>
      <c r="PB16" s="3" t="s">
        <v>1643</v>
      </c>
      <c r="PC16" s="3" t="s">
        <v>1643</v>
      </c>
      <c r="PD16" s="5" t="s">
        <v>1643</v>
      </c>
      <c r="PE16" s="13" t="s">
        <v>1643</v>
      </c>
      <c r="PF16" s="3" t="s">
        <v>1643</v>
      </c>
      <c r="PG16" s="3" t="s">
        <v>1643</v>
      </c>
      <c r="PH16" s="3" t="s">
        <v>1643</v>
      </c>
      <c r="PI16" s="3" t="s">
        <v>1643</v>
      </c>
      <c r="PJ16" s="3" t="s">
        <v>1643</v>
      </c>
      <c r="PK16" s="5" t="s">
        <v>1643</v>
      </c>
      <c r="PL16" s="13" t="s">
        <v>1643</v>
      </c>
      <c r="PM16" s="3" t="s">
        <v>1643</v>
      </c>
      <c r="PN16" s="3" t="s">
        <v>1643</v>
      </c>
      <c r="PO16" s="3" t="s">
        <v>1643</v>
      </c>
      <c r="PP16" s="5" t="s">
        <v>1643</v>
      </c>
      <c r="PQ16" s="18" t="s">
        <v>1643</v>
      </c>
    </row>
    <row r="17" spans="1:433" ht="101.5" x14ac:dyDescent="0.35">
      <c r="A17" s="1">
        <v>45619.841238425928</v>
      </c>
      <c r="B17" s="2">
        <v>45639.398599537039</v>
      </c>
      <c r="C17" s="4">
        <v>100</v>
      </c>
      <c r="D17" s="4">
        <v>772</v>
      </c>
      <c r="E17" s="3" t="s">
        <v>1640</v>
      </c>
      <c r="F17" s="2">
        <v>45639.398613888887</v>
      </c>
      <c r="G17" s="3" t="s">
        <v>1757</v>
      </c>
      <c r="H17" s="4">
        <v>1</v>
      </c>
      <c r="I17" s="3" t="s">
        <v>1642</v>
      </c>
      <c r="J17" s="3" t="s">
        <v>1642</v>
      </c>
      <c r="K17" s="3" t="s">
        <v>1642</v>
      </c>
      <c r="L17" s="3" t="s">
        <v>1642</v>
      </c>
      <c r="M17" s="3" t="s">
        <v>1642</v>
      </c>
      <c r="N17" s="3" t="s">
        <v>1642</v>
      </c>
      <c r="O17" s="3" t="s">
        <v>110</v>
      </c>
      <c r="P17" s="3" t="s">
        <v>1643</v>
      </c>
      <c r="Q17" s="3" t="s">
        <v>1643</v>
      </c>
      <c r="R17" s="20" t="s">
        <v>110</v>
      </c>
      <c r="S17" s="127">
        <v>23</v>
      </c>
      <c r="T17" s="124"/>
      <c r="U17" s="3"/>
      <c r="V17" s="3" t="s">
        <v>28</v>
      </c>
      <c r="W17" s="3" t="s">
        <v>111</v>
      </c>
      <c r="X17" s="3" t="s">
        <v>37</v>
      </c>
      <c r="Y17" s="3" t="s">
        <v>77</v>
      </c>
      <c r="Z17" s="3" t="s">
        <v>12</v>
      </c>
      <c r="AA17" s="4">
        <v>357</v>
      </c>
      <c r="AB17" s="3" t="s">
        <v>25</v>
      </c>
      <c r="AC17" s="3" t="s">
        <v>110</v>
      </c>
      <c r="AD17" s="13" t="s">
        <v>110</v>
      </c>
      <c r="AE17" s="3" t="s">
        <v>1643</v>
      </c>
      <c r="AF17" s="5" t="s">
        <v>110</v>
      </c>
      <c r="AG17" s="8" t="s">
        <v>1643</v>
      </c>
      <c r="AH17" s="3" t="s">
        <v>1643</v>
      </c>
      <c r="AI17" s="3" t="s">
        <v>1643</v>
      </c>
      <c r="AJ17" s="3" t="s">
        <v>1643</v>
      </c>
      <c r="AK17" s="3" t="s">
        <v>1643</v>
      </c>
      <c r="AL17" s="3" t="s">
        <v>1643</v>
      </c>
      <c r="AM17" s="3" t="s">
        <v>1643</v>
      </c>
      <c r="AN17" s="3" t="s">
        <v>1643</v>
      </c>
      <c r="AO17" s="3" t="s">
        <v>1643</v>
      </c>
      <c r="AP17" s="3" t="s">
        <v>1643</v>
      </c>
      <c r="AQ17" s="3" t="s">
        <v>1643</v>
      </c>
      <c r="AR17" s="3" t="s">
        <v>1643</v>
      </c>
      <c r="AS17" s="3" t="s">
        <v>1643</v>
      </c>
      <c r="AT17" s="3" t="s">
        <v>1643</v>
      </c>
      <c r="AU17" s="3" t="s">
        <v>1643</v>
      </c>
      <c r="AV17" s="5" t="s">
        <v>1643</v>
      </c>
      <c r="AW17" s="13" t="s">
        <v>1643</v>
      </c>
      <c r="AX17" s="3" t="s">
        <v>1643</v>
      </c>
      <c r="AY17" s="3" t="s">
        <v>1643</v>
      </c>
      <c r="AZ17" s="3" t="s">
        <v>1643</v>
      </c>
      <c r="BA17" s="3" t="s">
        <v>1643</v>
      </c>
      <c r="BB17" s="3" t="s">
        <v>1643</v>
      </c>
      <c r="BC17" s="3" t="s">
        <v>1643</v>
      </c>
      <c r="BD17" s="5" t="s">
        <v>1643</v>
      </c>
      <c r="BE17" s="13" t="s">
        <v>1643</v>
      </c>
      <c r="BF17" s="3" t="s">
        <v>1643</v>
      </c>
      <c r="BG17" s="3" t="s">
        <v>1643</v>
      </c>
      <c r="BH17" s="3" t="s">
        <v>1643</v>
      </c>
      <c r="BI17" s="3" t="s">
        <v>1643</v>
      </c>
      <c r="BJ17" s="3" t="s">
        <v>1643</v>
      </c>
      <c r="BK17" s="3" t="s">
        <v>1643</v>
      </c>
      <c r="BL17" s="5" t="s">
        <v>1643</v>
      </c>
      <c r="BM17" s="13" t="s">
        <v>1643</v>
      </c>
      <c r="BN17" s="3" t="s">
        <v>1643</v>
      </c>
      <c r="BO17" s="3" t="s">
        <v>1643</v>
      </c>
      <c r="BP17" s="5" t="s">
        <v>1643</v>
      </c>
      <c r="BQ17" s="13" t="s">
        <v>1643</v>
      </c>
      <c r="BR17" s="3" t="s">
        <v>1643</v>
      </c>
      <c r="BS17" s="3" t="s">
        <v>1643</v>
      </c>
      <c r="BT17" s="5" t="s">
        <v>1643</v>
      </c>
      <c r="BU17" s="13" t="s">
        <v>1643</v>
      </c>
      <c r="BV17" s="5" t="s">
        <v>1643</v>
      </c>
      <c r="BW17" s="13" t="s">
        <v>1643</v>
      </c>
      <c r="BX17" s="3" t="s">
        <v>1643</v>
      </c>
      <c r="BY17" s="3" t="s">
        <v>1643</v>
      </c>
      <c r="BZ17" s="5" t="s">
        <v>1643</v>
      </c>
      <c r="CA17" s="13" t="s">
        <v>1643</v>
      </c>
      <c r="CB17" s="3" t="s">
        <v>1643</v>
      </c>
      <c r="CC17" s="3" t="s">
        <v>1643</v>
      </c>
      <c r="CD17" s="3" t="s">
        <v>1643</v>
      </c>
      <c r="CE17" s="5" t="s">
        <v>1643</v>
      </c>
      <c r="CF17" s="13" t="s">
        <v>1643</v>
      </c>
      <c r="CG17" s="3" t="s">
        <v>1643</v>
      </c>
      <c r="CH17" s="3" t="s">
        <v>1643</v>
      </c>
      <c r="CI17" s="3" t="s">
        <v>1643</v>
      </c>
      <c r="CJ17" s="3" t="s">
        <v>1643</v>
      </c>
      <c r="CK17" s="3" t="s">
        <v>1643</v>
      </c>
      <c r="CL17" s="5" t="s">
        <v>1643</v>
      </c>
      <c r="CM17" s="13" t="s">
        <v>1643</v>
      </c>
      <c r="CN17" s="3" t="s">
        <v>1643</v>
      </c>
      <c r="CO17" s="3" t="s">
        <v>1643</v>
      </c>
      <c r="CP17" s="3" t="s">
        <v>1643</v>
      </c>
      <c r="CQ17" s="3" t="s">
        <v>1643</v>
      </c>
      <c r="CR17" s="20" t="s">
        <v>1643</v>
      </c>
      <c r="CS17" s="13" t="s">
        <v>1643</v>
      </c>
      <c r="CT17" s="3" t="s">
        <v>1643</v>
      </c>
      <c r="CU17" s="3" t="s">
        <v>1643</v>
      </c>
      <c r="CV17" s="3" t="s">
        <v>1643</v>
      </c>
      <c r="CW17" s="3" t="s">
        <v>1643</v>
      </c>
      <c r="CX17" s="3" t="s">
        <v>1643</v>
      </c>
      <c r="CY17" s="3" t="s">
        <v>1643</v>
      </c>
      <c r="CZ17" s="3" t="s">
        <v>1643</v>
      </c>
      <c r="DA17" s="3" t="s">
        <v>1643</v>
      </c>
      <c r="DB17" s="3" t="s">
        <v>1643</v>
      </c>
      <c r="DC17" s="3" t="s">
        <v>1643</v>
      </c>
      <c r="DD17" s="3" t="s">
        <v>1643</v>
      </c>
      <c r="DE17" s="3" t="s">
        <v>1643</v>
      </c>
      <c r="DF17" s="5" t="s">
        <v>1643</v>
      </c>
      <c r="DG17" s="8" t="s">
        <v>1643</v>
      </c>
      <c r="DH17" s="3" t="s">
        <v>1643</v>
      </c>
      <c r="DI17" s="3" t="s">
        <v>1643</v>
      </c>
      <c r="DJ17" s="3" t="s">
        <v>1643</v>
      </c>
      <c r="DK17" s="3" t="s">
        <v>1643</v>
      </c>
      <c r="DL17" s="3" t="s">
        <v>1643</v>
      </c>
      <c r="DM17" s="3" t="s">
        <v>1643</v>
      </c>
      <c r="DN17" s="3" t="s">
        <v>1643</v>
      </c>
      <c r="DO17" s="5" t="s">
        <v>1643</v>
      </c>
      <c r="DP17" s="8" t="s">
        <v>1643</v>
      </c>
      <c r="DQ17" s="3" t="s">
        <v>1643</v>
      </c>
      <c r="DR17" s="3" t="s">
        <v>1643</v>
      </c>
      <c r="DS17" s="5" t="s">
        <v>1643</v>
      </c>
      <c r="DT17" s="8" t="s">
        <v>1643</v>
      </c>
      <c r="DU17" s="3" t="s">
        <v>1643</v>
      </c>
      <c r="DV17" s="3" t="s">
        <v>1643</v>
      </c>
      <c r="DW17" s="5" t="s">
        <v>1643</v>
      </c>
      <c r="DX17" s="16" t="s">
        <v>1643</v>
      </c>
      <c r="DY17" s="13" t="s">
        <v>1643</v>
      </c>
      <c r="DZ17" s="3" t="s">
        <v>1643</v>
      </c>
      <c r="EA17" s="3" t="s">
        <v>1643</v>
      </c>
      <c r="EB17" s="3" t="s">
        <v>1643</v>
      </c>
      <c r="EC17" s="20" t="s">
        <v>1643</v>
      </c>
      <c r="ED17" s="13" t="s">
        <v>1643</v>
      </c>
      <c r="EE17" s="3" t="s">
        <v>1643</v>
      </c>
      <c r="EF17" s="3" t="s">
        <v>1643</v>
      </c>
      <c r="EG17" s="3" t="s">
        <v>1643</v>
      </c>
      <c r="EH17" s="3" t="s">
        <v>1643</v>
      </c>
      <c r="EI17" s="3" t="s">
        <v>1643</v>
      </c>
      <c r="EJ17" s="3" t="s">
        <v>1643</v>
      </c>
      <c r="EK17" s="3" t="s">
        <v>1643</v>
      </c>
      <c r="EL17" s="3" t="s">
        <v>1643</v>
      </c>
      <c r="EM17" s="3" t="s">
        <v>1643</v>
      </c>
      <c r="EN17" s="20" t="s">
        <v>1643</v>
      </c>
      <c r="EO17" s="18" t="s">
        <v>1643</v>
      </c>
      <c r="EP17" s="8" t="s">
        <v>1643</v>
      </c>
      <c r="EQ17" s="3" t="s">
        <v>1643</v>
      </c>
      <c r="ER17" s="3" t="s">
        <v>1643</v>
      </c>
      <c r="ES17" s="3" t="s">
        <v>1643</v>
      </c>
      <c r="ET17" s="3" t="s">
        <v>1643</v>
      </c>
      <c r="EU17" s="3" t="s">
        <v>1643</v>
      </c>
      <c r="EV17" s="3" t="s">
        <v>1643</v>
      </c>
      <c r="EW17" s="3" t="s">
        <v>1643</v>
      </c>
      <c r="EX17" s="3" t="s">
        <v>1643</v>
      </c>
      <c r="EY17" s="20" t="s">
        <v>1643</v>
      </c>
      <c r="EZ17" s="13" t="s">
        <v>132</v>
      </c>
      <c r="FA17" s="3" t="s">
        <v>131</v>
      </c>
      <c r="FB17" s="3" t="s">
        <v>127</v>
      </c>
      <c r="FC17" s="3" t="s">
        <v>132</v>
      </c>
      <c r="FD17" s="3" t="s">
        <v>131</v>
      </c>
      <c r="FE17" s="3" t="s">
        <v>129</v>
      </c>
      <c r="FF17" s="3" t="s">
        <v>127</v>
      </c>
      <c r="FG17" s="3" t="s">
        <v>127</v>
      </c>
      <c r="FH17" s="3" t="s">
        <v>129</v>
      </c>
      <c r="FI17" s="3" t="s">
        <v>127</v>
      </c>
      <c r="FJ17" s="3" t="s">
        <v>127</v>
      </c>
      <c r="FK17" s="3" t="s">
        <v>127</v>
      </c>
      <c r="FL17" s="3" t="s">
        <v>127</v>
      </c>
      <c r="FM17" s="3" t="s">
        <v>129</v>
      </c>
      <c r="FN17" s="3" t="s">
        <v>131</v>
      </c>
      <c r="FO17" s="5" t="s">
        <v>1643</v>
      </c>
      <c r="FP17" s="13" t="s">
        <v>196</v>
      </c>
      <c r="FQ17" s="3" t="s">
        <v>1643</v>
      </c>
      <c r="FR17" s="3" t="s">
        <v>1643</v>
      </c>
      <c r="FS17" s="3" t="s">
        <v>1643</v>
      </c>
      <c r="FT17" s="3" t="s">
        <v>1643</v>
      </c>
      <c r="FU17" s="3" t="s">
        <v>1643</v>
      </c>
      <c r="FV17" s="3" t="s">
        <v>1643</v>
      </c>
      <c r="FW17" s="5" t="s">
        <v>1643</v>
      </c>
      <c r="FX17" s="13" t="s">
        <v>231</v>
      </c>
      <c r="FY17" s="3" t="s">
        <v>232</v>
      </c>
      <c r="FZ17" s="3" t="s">
        <v>233</v>
      </c>
      <c r="GA17" s="3" t="s">
        <v>234</v>
      </c>
      <c r="GB17" s="3" t="s">
        <v>1643</v>
      </c>
      <c r="GC17" s="3" t="s">
        <v>1643</v>
      </c>
      <c r="GD17" s="3" t="s">
        <v>1758</v>
      </c>
      <c r="GE17" s="5" t="s">
        <v>1759</v>
      </c>
      <c r="GF17" s="13" t="s">
        <v>131</v>
      </c>
      <c r="GG17" s="3" t="s">
        <v>127</v>
      </c>
      <c r="GH17" s="3" t="s">
        <v>127</v>
      </c>
      <c r="GI17" s="3" t="s">
        <v>127</v>
      </c>
      <c r="GJ17" s="3" t="s">
        <v>127</v>
      </c>
      <c r="GK17" s="3" t="s">
        <v>127</v>
      </c>
      <c r="GL17" s="3" t="s">
        <v>127</v>
      </c>
      <c r="GM17" s="3" t="s">
        <v>127</v>
      </c>
      <c r="GN17" s="3" t="s">
        <v>127</v>
      </c>
      <c r="GO17" s="3" t="s">
        <v>127</v>
      </c>
      <c r="GP17" s="3" t="s">
        <v>127</v>
      </c>
      <c r="GQ17" s="3" t="s">
        <v>127</v>
      </c>
      <c r="GR17" s="3" t="s">
        <v>127</v>
      </c>
      <c r="GS17" s="3" t="s">
        <v>127</v>
      </c>
      <c r="GT17" s="3" t="s">
        <v>127</v>
      </c>
      <c r="GU17" s="3" t="s">
        <v>132</v>
      </c>
      <c r="GV17" s="3" t="s">
        <v>132</v>
      </c>
      <c r="GW17" s="3" t="s">
        <v>127</v>
      </c>
      <c r="GX17" s="3" t="s">
        <v>127</v>
      </c>
      <c r="GY17" s="3" t="s">
        <v>127</v>
      </c>
      <c r="GZ17" s="3" t="s">
        <v>131</v>
      </c>
      <c r="HA17" s="3" t="s">
        <v>130</v>
      </c>
      <c r="HB17" s="3" t="s">
        <v>130</v>
      </c>
      <c r="HC17" s="3" t="s">
        <v>130</v>
      </c>
      <c r="HD17" s="3" t="s">
        <v>132</v>
      </c>
      <c r="HE17" s="3" t="s">
        <v>132</v>
      </c>
      <c r="HF17" s="3" t="s">
        <v>132</v>
      </c>
      <c r="HG17" s="3" t="s">
        <v>128</v>
      </c>
      <c r="HH17" s="3" t="s">
        <v>128</v>
      </c>
      <c r="HI17" s="3" t="s">
        <v>128</v>
      </c>
      <c r="HJ17" s="3" t="s">
        <v>128</v>
      </c>
      <c r="HK17" s="3" t="s">
        <v>127</v>
      </c>
      <c r="HL17" s="3" t="s">
        <v>127</v>
      </c>
      <c r="HM17" s="3" t="s">
        <v>132</v>
      </c>
      <c r="HN17" s="3" t="s">
        <v>131</v>
      </c>
      <c r="HO17" s="3" t="s">
        <v>132</v>
      </c>
      <c r="HP17" s="3" t="s">
        <v>127</v>
      </c>
      <c r="HQ17" s="3" t="s">
        <v>130</v>
      </c>
      <c r="HR17" s="3" t="s">
        <v>131</v>
      </c>
      <c r="HS17" s="3" t="s">
        <v>131</v>
      </c>
      <c r="HT17" s="3" t="s">
        <v>131</v>
      </c>
      <c r="HU17" s="3" t="s">
        <v>132</v>
      </c>
      <c r="HV17" s="3" t="s">
        <v>132</v>
      </c>
      <c r="HW17" s="3" t="s">
        <v>132</v>
      </c>
      <c r="HX17" s="3" t="s">
        <v>132</v>
      </c>
      <c r="HY17" s="3" t="s">
        <v>130</v>
      </c>
      <c r="HZ17" s="3" t="s">
        <v>130</v>
      </c>
      <c r="IA17" s="3" t="s">
        <v>129</v>
      </c>
      <c r="IB17" s="3" t="s">
        <v>129</v>
      </c>
      <c r="IC17" s="3" t="s">
        <v>127</v>
      </c>
      <c r="ID17" s="3" t="s">
        <v>127</v>
      </c>
      <c r="IE17" s="3" t="s">
        <v>127</v>
      </c>
      <c r="IF17" s="3" t="s">
        <v>127</v>
      </c>
      <c r="IG17" s="3" t="s">
        <v>127</v>
      </c>
      <c r="IH17" s="3" t="s">
        <v>127</v>
      </c>
      <c r="II17" s="3" t="s">
        <v>127</v>
      </c>
      <c r="IJ17" s="3" t="s">
        <v>131</v>
      </c>
      <c r="IK17" s="3" t="s">
        <v>127</v>
      </c>
      <c r="IL17" s="3" t="s">
        <v>127</v>
      </c>
      <c r="IM17" s="3" t="s">
        <v>127</v>
      </c>
      <c r="IN17" s="3" t="s">
        <v>127</v>
      </c>
      <c r="IO17" s="3" t="s">
        <v>127</v>
      </c>
      <c r="IP17" s="3" t="s">
        <v>127</v>
      </c>
      <c r="IQ17" s="3" t="s">
        <v>127</v>
      </c>
      <c r="IR17" s="5" t="s">
        <v>1643</v>
      </c>
      <c r="IS17" s="13" t="s">
        <v>353</v>
      </c>
      <c r="IT17" s="3" t="s">
        <v>354</v>
      </c>
      <c r="IU17" s="3" t="s">
        <v>355</v>
      </c>
      <c r="IV17" s="3" t="s">
        <v>1643</v>
      </c>
      <c r="IW17" s="3" t="s">
        <v>1643</v>
      </c>
      <c r="IX17" s="3" t="s">
        <v>110</v>
      </c>
      <c r="IY17" s="5" t="s">
        <v>373</v>
      </c>
      <c r="IZ17" s="13" t="s">
        <v>111</v>
      </c>
      <c r="JA17" s="3" t="s">
        <v>1643</v>
      </c>
      <c r="JB17" s="3" t="s">
        <v>1643</v>
      </c>
      <c r="JC17" s="3" t="s">
        <v>111</v>
      </c>
      <c r="JD17" s="3" t="s">
        <v>1643</v>
      </c>
      <c r="JE17" s="3" t="s">
        <v>1643</v>
      </c>
      <c r="JF17" s="3" t="s">
        <v>110</v>
      </c>
      <c r="JG17" s="3" t="s">
        <v>111</v>
      </c>
      <c r="JH17" s="3" t="s">
        <v>1643</v>
      </c>
      <c r="JI17" s="3" t="s">
        <v>111</v>
      </c>
      <c r="JJ17" s="3" t="s">
        <v>1643</v>
      </c>
      <c r="JK17" s="3" t="s">
        <v>1643</v>
      </c>
      <c r="JL17" s="3" t="s">
        <v>1643</v>
      </c>
      <c r="JM17" s="3" t="s">
        <v>111</v>
      </c>
      <c r="JN17" s="3" t="s">
        <v>1643</v>
      </c>
      <c r="JO17" s="3" t="s">
        <v>1643</v>
      </c>
      <c r="JP17" s="3" t="s">
        <v>1643</v>
      </c>
      <c r="JQ17" s="3" t="s">
        <v>1643</v>
      </c>
      <c r="JR17" s="3" t="s">
        <v>1643</v>
      </c>
      <c r="JS17" s="3" t="s">
        <v>110</v>
      </c>
      <c r="JT17" s="3" t="s">
        <v>111</v>
      </c>
      <c r="JU17" s="3" t="s">
        <v>1643</v>
      </c>
      <c r="JV17" s="3" t="s">
        <v>111</v>
      </c>
      <c r="JW17" s="3" t="s">
        <v>1643</v>
      </c>
      <c r="JX17" s="3" t="s">
        <v>1643</v>
      </c>
      <c r="JY17" s="3" t="s">
        <v>110</v>
      </c>
      <c r="JZ17" s="3" t="s">
        <v>111</v>
      </c>
      <c r="KA17" s="3" t="s">
        <v>1643</v>
      </c>
      <c r="KB17" s="3" t="s">
        <v>111</v>
      </c>
      <c r="KC17" s="3" t="s">
        <v>1643</v>
      </c>
      <c r="KD17" s="3" t="s">
        <v>1643</v>
      </c>
      <c r="KE17" s="3" t="s">
        <v>1643</v>
      </c>
      <c r="KF17" s="3" t="s">
        <v>111</v>
      </c>
      <c r="KG17" s="3" t="s">
        <v>1643</v>
      </c>
      <c r="KH17" s="3" t="s">
        <v>1643</v>
      </c>
      <c r="KI17" s="5" t="s">
        <v>1643</v>
      </c>
      <c r="KJ17" s="3"/>
      <c r="KK17" s="3"/>
      <c r="KL17" s="3"/>
      <c r="KM17" s="18" t="s">
        <v>500</v>
      </c>
      <c r="KN17" s="13" t="s">
        <v>483</v>
      </c>
      <c r="KO17" s="3" t="s">
        <v>1643</v>
      </c>
      <c r="KP17" s="3" t="s">
        <v>1643</v>
      </c>
      <c r="KQ17" s="3" t="s">
        <v>1643</v>
      </c>
      <c r="KR17" s="3" t="s">
        <v>1643</v>
      </c>
      <c r="KS17" s="3" t="s">
        <v>1643</v>
      </c>
      <c r="KT17" s="3" t="s">
        <v>1643</v>
      </c>
      <c r="KU17" s="3" t="s">
        <v>1643</v>
      </c>
      <c r="KV17" s="3" t="s">
        <v>1643</v>
      </c>
      <c r="KW17" s="5" t="s">
        <v>1643</v>
      </c>
      <c r="KX17" s="13" t="s">
        <v>111</v>
      </c>
      <c r="KY17" s="3" t="s">
        <v>111</v>
      </c>
      <c r="KZ17" s="3" t="s">
        <v>110</v>
      </c>
      <c r="LA17" s="3" t="s">
        <v>111</v>
      </c>
      <c r="LB17" s="3" t="s">
        <v>111</v>
      </c>
      <c r="LC17" s="3" t="s">
        <v>1643</v>
      </c>
      <c r="LD17" s="3" t="s">
        <v>1643</v>
      </c>
      <c r="LE17" s="3" t="s">
        <v>1643</v>
      </c>
      <c r="LF17" s="5" t="s">
        <v>1643</v>
      </c>
      <c r="LG17" s="13" t="s">
        <v>111</v>
      </c>
      <c r="LH17" s="5" t="s">
        <v>1643</v>
      </c>
      <c r="LI17" s="13" t="s">
        <v>526</v>
      </c>
      <c r="LJ17" s="3" t="s">
        <v>110</v>
      </c>
      <c r="LK17" s="3" t="s">
        <v>110</v>
      </c>
      <c r="LL17" s="3" t="s">
        <v>110</v>
      </c>
      <c r="LM17" s="3" t="s">
        <v>110</v>
      </c>
      <c r="LN17" s="3" t="s">
        <v>110</v>
      </c>
      <c r="LO17" s="5" t="s">
        <v>111</v>
      </c>
      <c r="LP17" s="13" t="s">
        <v>110</v>
      </c>
      <c r="LQ17" s="13" t="s">
        <v>549</v>
      </c>
      <c r="LR17" s="3" t="s">
        <v>540</v>
      </c>
      <c r="LS17" s="3" t="s">
        <v>1643</v>
      </c>
      <c r="LT17" s="3" t="s">
        <v>1643</v>
      </c>
      <c r="LU17" s="3" t="s">
        <v>1643</v>
      </c>
      <c r="LV17" s="20"/>
      <c r="LW17" s="5" t="s">
        <v>1643</v>
      </c>
      <c r="LX17" s="13" t="s">
        <v>1643</v>
      </c>
      <c r="LY17" s="3" t="s">
        <v>1643</v>
      </c>
      <c r="LZ17" s="3" t="s">
        <v>1643</v>
      </c>
      <c r="MA17" s="3" t="s">
        <v>1643</v>
      </c>
      <c r="MB17" s="3" t="s">
        <v>1643</v>
      </c>
      <c r="MC17" s="3" t="s">
        <v>1643</v>
      </c>
      <c r="MD17" s="5" t="s">
        <v>1643</v>
      </c>
      <c r="ME17" s="13" t="s">
        <v>1643</v>
      </c>
      <c r="MF17" s="3" t="s">
        <v>1643</v>
      </c>
      <c r="MG17" s="3" t="s">
        <v>1643</v>
      </c>
      <c r="MH17" s="3" t="s">
        <v>1643</v>
      </c>
      <c r="MI17" s="3" t="s">
        <v>1643</v>
      </c>
      <c r="MJ17" s="3" t="s">
        <v>1643</v>
      </c>
      <c r="MK17" s="5" t="s">
        <v>1643</v>
      </c>
      <c r="ML17" s="13" t="s">
        <v>1643</v>
      </c>
      <c r="MM17" s="3" t="s">
        <v>1643</v>
      </c>
      <c r="MN17" s="3" t="s">
        <v>1643</v>
      </c>
      <c r="MO17" s="3" t="s">
        <v>1643</v>
      </c>
      <c r="MP17" s="3" t="s">
        <v>1643</v>
      </c>
      <c r="MQ17" s="3" t="s">
        <v>1643</v>
      </c>
      <c r="MR17" s="5" t="s">
        <v>1643</v>
      </c>
      <c r="MS17" s="13" t="s">
        <v>136</v>
      </c>
      <c r="MT17" s="3" t="s">
        <v>1643</v>
      </c>
      <c r="MU17" s="3" t="s">
        <v>1643</v>
      </c>
      <c r="MV17" s="3" t="s">
        <v>1643</v>
      </c>
      <c r="MW17" s="3" t="s">
        <v>1643</v>
      </c>
      <c r="MX17" s="3" t="s">
        <v>1643</v>
      </c>
      <c r="MY17" s="3" t="s">
        <v>1643</v>
      </c>
      <c r="MZ17" s="3" t="s">
        <v>1643</v>
      </c>
      <c r="NA17" s="5" t="s">
        <v>1643</v>
      </c>
      <c r="NB17" s="13" t="s">
        <v>111</v>
      </c>
      <c r="NC17" s="3" t="s">
        <v>1643</v>
      </c>
      <c r="ND17" s="3" t="s">
        <v>1643</v>
      </c>
      <c r="NE17" s="3" t="s">
        <v>1643</v>
      </c>
      <c r="NF17" s="3" t="s">
        <v>1643</v>
      </c>
      <c r="NG17" s="5" t="s">
        <v>1643</v>
      </c>
      <c r="NH17" s="13" t="s">
        <v>1643</v>
      </c>
      <c r="NI17" s="3" t="s">
        <v>1643</v>
      </c>
      <c r="NJ17" s="3" t="s">
        <v>1643</v>
      </c>
      <c r="NK17" s="3" t="s">
        <v>1643</v>
      </c>
      <c r="NL17" s="5"/>
      <c r="NM17" s="13" t="s">
        <v>1643</v>
      </c>
      <c r="NN17" s="3" t="s">
        <v>1643</v>
      </c>
      <c r="NO17" s="3" t="s">
        <v>1643</v>
      </c>
      <c r="NP17" s="3" t="s">
        <v>1643</v>
      </c>
      <c r="NQ17" s="5" t="s">
        <v>1643</v>
      </c>
      <c r="NR17" s="13" t="s">
        <v>1643</v>
      </c>
      <c r="NS17" s="3" t="s">
        <v>1643</v>
      </c>
      <c r="NT17" s="3" t="s">
        <v>1643</v>
      </c>
      <c r="NU17" s="3" t="s">
        <v>1643</v>
      </c>
      <c r="NV17" s="3" t="s">
        <v>1643</v>
      </c>
      <c r="NW17" s="3" t="s">
        <v>1643</v>
      </c>
      <c r="NX17" s="3" t="s">
        <v>1643</v>
      </c>
      <c r="NY17" s="3" t="s">
        <v>1643</v>
      </c>
      <c r="NZ17" s="20" t="s">
        <v>1643</v>
      </c>
      <c r="OA17" s="13" t="s">
        <v>110</v>
      </c>
      <c r="OB17" s="3" t="s">
        <v>549</v>
      </c>
      <c r="OC17" s="3" t="s">
        <v>1643</v>
      </c>
      <c r="OD17" s="3" t="s">
        <v>543</v>
      </c>
      <c r="OE17" s="3" t="s">
        <v>1643</v>
      </c>
      <c r="OF17" s="5" t="s">
        <v>545</v>
      </c>
      <c r="OG17" s="13" t="s">
        <v>1643</v>
      </c>
      <c r="OH17" s="8" t="s">
        <v>1643</v>
      </c>
      <c r="OI17" s="3" t="s">
        <v>1643</v>
      </c>
      <c r="OJ17" s="3" t="s">
        <v>1643</v>
      </c>
      <c r="OK17" s="5" t="s">
        <v>1643</v>
      </c>
      <c r="OL17" s="13" t="s">
        <v>1643</v>
      </c>
      <c r="OM17" s="8" t="s">
        <v>1643</v>
      </c>
      <c r="ON17" s="3" t="s">
        <v>1643</v>
      </c>
      <c r="OO17" s="3" t="s">
        <v>1643</v>
      </c>
      <c r="OP17" s="5" t="s">
        <v>1643</v>
      </c>
      <c r="OQ17" s="13" t="s">
        <v>1643</v>
      </c>
      <c r="OR17" s="8" t="s">
        <v>1643</v>
      </c>
      <c r="OS17" s="3" t="s">
        <v>1643</v>
      </c>
      <c r="OT17" s="3" t="s">
        <v>1643</v>
      </c>
      <c r="OU17" s="5" t="s">
        <v>1643</v>
      </c>
      <c r="OV17" s="13" t="s">
        <v>136</v>
      </c>
      <c r="OW17" s="3" t="s">
        <v>1643</v>
      </c>
      <c r="OX17" s="3" t="s">
        <v>1643</v>
      </c>
      <c r="OY17" s="3" t="s">
        <v>1643</v>
      </c>
      <c r="OZ17" s="3" t="s">
        <v>1643</v>
      </c>
      <c r="PA17" s="3" t="s">
        <v>1643</v>
      </c>
      <c r="PB17" s="3" t="s">
        <v>1643</v>
      </c>
      <c r="PC17" s="3" t="s">
        <v>1643</v>
      </c>
      <c r="PD17" s="5" t="s">
        <v>1643</v>
      </c>
      <c r="PE17" s="13" t="s">
        <v>1643</v>
      </c>
      <c r="PF17" s="3" t="s">
        <v>1643</v>
      </c>
      <c r="PG17" s="3" t="s">
        <v>1643</v>
      </c>
      <c r="PH17" s="3" t="s">
        <v>1643</v>
      </c>
      <c r="PI17" s="3" t="s">
        <v>1643</v>
      </c>
      <c r="PJ17" s="3" t="s">
        <v>1643</v>
      </c>
      <c r="PK17" s="5" t="s">
        <v>1643</v>
      </c>
      <c r="PL17" s="13" t="s">
        <v>110</v>
      </c>
      <c r="PM17" s="3" t="s">
        <v>1760</v>
      </c>
      <c r="PN17" s="3" t="s">
        <v>111</v>
      </c>
      <c r="PO17" s="3" t="s">
        <v>1643</v>
      </c>
      <c r="PP17" s="5" t="s">
        <v>1643</v>
      </c>
      <c r="PQ17" s="18" t="s">
        <v>1643</v>
      </c>
    </row>
    <row r="18" spans="1:433" ht="116" x14ac:dyDescent="0.35">
      <c r="A18" s="1">
        <v>45619.948946759258</v>
      </c>
      <c r="B18" s="2">
        <v>45630.75335648148</v>
      </c>
      <c r="C18" s="4">
        <v>100</v>
      </c>
      <c r="D18" s="4">
        <v>972</v>
      </c>
      <c r="E18" s="3" t="s">
        <v>1677</v>
      </c>
      <c r="F18" s="2">
        <v>45637.753453518519</v>
      </c>
      <c r="G18" s="3" t="s">
        <v>1752</v>
      </c>
      <c r="H18" s="4">
        <v>1</v>
      </c>
      <c r="I18" s="3" t="s">
        <v>1642</v>
      </c>
      <c r="J18" s="3" t="s">
        <v>1642</v>
      </c>
      <c r="K18" s="3" t="s">
        <v>1642</v>
      </c>
      <c r="L18" s="3" t="s">
        <v>1642</v>
      </c>
      <c r="M18" s="3" t="s">
        <v>1642</v>
      </c>
      <c r="N18" s="3" t="s">
        <v>1642</v>
      </c>
      <c r="O18" s="3" t="s">
        <v>110</v>
      </c>
      <c r="P18" s="3" t="s">
        <v>1643</v>
      </c>
      <c r="Q18" s="3" t="s">
        <v>1643</v>
      </c>
      <c r="R18" s="20" t="s">
        <v>110</v>
      </c>
      <c r="S18" s="127">
        <v>24</v>
      </c>
      <c r="T18" s="124"/>
      <c r="U18" s="3"/>
      <c r="V18" s="3" t="s">
        <v>20</v>
      </c>
      <c r="W18" s="3" t="s">
        <v>111</v>
      </c>
      <c r="X18" s="3" t="s">
        <v>47</v>
      </c>
      <c r="Y18" s="3" t="s">
        <v>93</v>
      </c>
      <c r="Z18" s="3" t="s">
        <v>16</v>
      </c>
      <c r="AA18" s="4">
        <v>313</v>
      </c>
      <c r="AB18" s="3" t="s">
        <v>25</v>
      </c>
      <c r="AC18" s="3" t="s">
        <v>110</v>
      </c>
      <c r="AD18" s="13" t="s">
        <v>110</v>
      </c>
      <c r="AE18" s="3" t="s">
        <v>1643</v>
      </c>
      <c r="AF18" s="5" t="s">
        <v>110</v>
      </c>
      <c r="AG18" s="8" t="s">
        <v>1643</v>
      </c>
      <c r="AH18" s="3" t="s">
        <v>1643</v>
      </c>
      <c r="AI18" s="3" t="s">
        <v>1643</v>
      </c>
      <c r="AJ18" s="3" t="s">
        <v>1643</v>
      </c>
      <c r="AK18" s="3" t="s">
        <v>1643</v>
      </c>
      <c r="AL18" s="3" t="s">
        <v>1643</v>
      </c>
      <c r="AM18" s="3" t="s">
        <v>1643</v>
      </c>
      <c r="AN18" s="3" t="s">
        <v>1643</v>
      </c>
      <c r="AO18" s="3" t="s">
        <v>1643</v>
      </c>
      <c r="AP18" s="3" t="s">
        <v>1643</v>
      </c>
      <c r="AQ18" s="3" t="s">
        <v>1643</v>
      </c>
      <c r="AR18" s="3" t="s">
        <v>1643</v>
      </c>
      <c r="AS18" s="3" t="s">
        <v>1643</v>
      </c>
      <c r="AT18" s="3" t="s">
        <v>1643</v>
      </c>
      <c r="AU18" s="3" t="s">
        <v>1643</v>
      </c>
      <c r="AV18" s="5" t="s">
        <v>1643</v>
      </c>
      <c r="AW18" s="13" t="s">
        <v>1643</v>
      </c>
      <c r="AX18" s="3" t="s">
        <v>1643</v>
      </c>
      <c r="AY18" s="3" t="s">
        <v>1643</v>
      </c>
      <c r="AZ18" s="3" t="s">
        <v>1643</v>
      </c>
      <c r="BA18" s="3" t="s">
        <v>1643</v>
      </c>
      <c r="BB18" s="3" t="s">
        <v>1643</v>
      </c>
      <c r="BC18" s="3" t="s">
        <v>1643</v>
      </c>
      <c r="BD18" s="5" t="s">
        <v>1643</v>
      </c>
      <c r="BE18" s="13" t="s">
        <v>1643</v>
      </c>
      <c r="BF18" s="3" t="s">
        <v>1643</v>
      </c>
      <c r="BG18" s="3" t="s">
        <v>1643</v>
      </c>
      <c r="BH18" s="3" t="s">
        <v>1643</v>
      </c>
      <c r="BI18" s="3" t="s">
        <v>1643</v>
      </c>
      <c r="BJ18" s="3" t="s">
        <v>1643</v>
      </c>
      <c r="BK18" s="3" t="s">
        <v>1643</v>
      </c>
      <c r="BL18" s="5" t="s">
        <v>1643</v>
      </c>
      <c r="BM18" s="13" t="s">
        <v>1643</v>
      </c>
      <c r="BN18" s="3" t="s">
        <v>1643</v>
      </c>
      <c r="BO18" s="3" t="s">
        <v>1643</v>
      </c>
      <c r="BP18" s="5" t="s">
        <v>1643</v>
      </c>
      <c r="BQ18" s="13" t="s">
        <v>1643</v>
      </c>
      <c r="BR18" s="3" t="s">
        <v>1643</v>
      </c>
      <c r="BS18" s="3" t="s">
        <v>1643</v>
      </c>
      <c r="BT18" s="5" t="s">
        <v>1643</v>
      </c>
      <c r="BU18" s="13" t="s">
        <v>1643</v>
      </c>
      <c r="BV18" s="5" t="s">
        <v>1643</v>
      </c>
      <c r="BW18" s="13" t="s">
        <v>1643</v>
      </c>
      <c r="BX18" s="3" t="s">
        <v>1643</v>
      </c>
      <c r="BY18" s="3" t="s">
        <v>1643</v>
      </c>
      <c r="BZ18" s="5" t="s">
        <v>1643</v>
      </c>
      <c r="CA18" s="13" t="s">
        <v>1643</v>
      </c>
      <c r="CB18" s="3" t="s">
        <v>1643</v>
      </c>
      <c r="CC18" s="3" t="s">
        <v>1643</v>
      </c>
      <c r="CD18" s="3" t="s">
        <v>1643</v>
      </c>
      <c r="CE18" s="5" t="s">
        <v>1643</v>
      </c>
      <c r="CF18" s="13" t="s">
        <v>1643</v>
      </c>
      <c r="CG18" s="3" t="s">
        <v>1643</v>
      </c>
      <c r="CH18" s="3" t="s">
        <v>1643</v>
      </c>
      <c r="CI18" s="3" t="s">
        <v>1643</v>
      </c>
      <c r="CJ18" s="3" t="s">
        <v>1643</v>
      </c>
      <c r="CK18" s="3" t="s">
        <v>1643</v>
      </c>
      <c r="CL18" s="5" t="s">
        <v>1643</v>
      </c>
      <c r="CM18" s="13" t="s">
        <v>1643</v>
      </c>
      <c r="CN18" s="3" t="s">
        <v>1643</v>
      </c>
      <c r="CO18" s="3" t="s">
        <v>1643</v>
      </c>
      <c r="CP18" s="3" t="s">
        <v>1643</v>
      </c>
      <c r="CQ18" s="3" t="s">
        <v>1643</v>
      </c>
      <c r="CR18" s="20" t="s">
        <v>1643</v>
      </c>
      <c r="CS18" s="13" t="s">
        <v>1643</v>
      </c>
      <c r="CT18" s="3" t="s">
        <v>1643</v>
      </c>
      <c r="CU18" s="3" t="s">
        <v>1643</v>
      </c>
      <c r="CV18" s="3" t="s">
        <v>1643</v>
      </c>
      <c r="CW18" s="3" t="s">
        <v>1643</v>
      </c>
      <c r="CX18" s="3" t="s">
        <v>1643</v>
      </c>
      <c r="CY18" s="3" t="s">
        <v>1643</v>
      </c>
      <c r="CZ18" s="3" t="s">
        <v>1643</v>
      </c>
      <c r="DA18" s="3" t="s">
        <v>1643</v>
      </c>
      <c r="DB18" s="3" t="s">
        <v>1643</v>
      </c>
      <c r="DC18" s="3" t="s">
        <v>1643</v>
      </c>
      <c r="DD18" s="3" t="s">
        <v>1643</v>
      </c>
      <c r="DE18" s="3" t="s">
        <v>1643</v>
      </c>
      <c r="DF18" s="5" t="s">
        <v>1643</v>
      </c>
      <c r="DG18" s="8" t="s">
        <v>1643</v>
      </c>
      <c r="DH18" s="3" t="s">
        <v>1643</v>
      </c>
      <c r="DI18" s="3" t="s">
        <v>1643</v>
      </c>
      <c r="DJ18" s="3" t="s">
        <v>1643</v>
      </c>
      <c r="DK18" s="3" t="s">
        <v>1643</v>
      </c>
      <c r="DL18" s="3" t="s">
        <v>1643</v>
      </c>
      <c r="DM18" s="3" t="s">
        <v>1643</v>
      </c>
      <c r="DN18" s="3" t="s">
        <v>1643</v>
      </c>
      <c r="DO18" s="5" t="s">
        <v>1643</v>
      </c>
      <c r="DP18" s="8" t="s">
        <v>1643</v>
      </c>
      <c r="DQ18" s="3" t="s">
        <v>1643</v>
      </c>
      <c r="DR18" s="3" t="s">
        <v>1643</v>
      </c>
      <c r="DS18" s="5" t="s">
        <v>1643</v>
      </c>
      <c r="DT18" s="8" t="s">
        <v>1643</v>
      </c>
      <c r="DU18" s="3" t="s">
        <v>1643</v>
      </c>
      <c r="DV18" s="3" t="s">
        <v>1643</v>
      </c>
      <c r="DW18" s="5" t="s">
        <v>1643</v>
      </c>
      <c r="DX18" s="16" t="s">
        <v>1643</v>
      </c>
      <c r="DY18" s="13" t="s">
        <v>1643</v>
      </c>
      <c r="DZ18" s="3" t="s">
        <v>1643</v>
      </c>
      <c r="EA18" s="3" t="s">
        <v>1643</v>
      </c>
      <c r="EB18" s="3" t="s">
        <v>1643</v>
      </c>
      <c r="EC18" s="20" t="s">
        <v>1643</v>
      </c>
      <c r="ED18" s="13" t="s">
        <v>1643</v>
      </c>
      <c r="EE18" s="3" t="s">
        <v>1643</v>
      </c>
      <c r="EF18" s="3" t="s">
        <v>1643</v>
      </c>
      <c r="EG18" s="3" t="s">
        <v>1643</v>
      </c>
      <c r="EH18" s="3" t="s">
        <v>1643</v>
      </c>
      <c r="EI18" s="3" t="s">
        <v>1643</v>
      </c>
      <c r="EJ18" s="3" t="s">
        <v>1643</v>
      </c>
      <c r="EK18" s="3" t="s">
        <v>1643</v>
      </c>
      <c r="EL18" s="3" t="s">
        <v>1643</v>
      </c>
      <c r="EM18" s="3" t="s">
        <v>1643</v>
      </c>
      <c r="EN18" s="20" t="s">
        <v>1643</v>
      </c>
      <c r="EO18" s="18" t="s">
        <v>1643</v>
      </c>
      <c r="EP18" s="8" t="s">
        <v>1643</v>
      </c>
      <c r="EQ18" s="3" t="s">
        <v>1643</v>
      </c>
      <c r="ER18" s="3" t="s">
        <v>1643</v>
      </c>
      <c r="ES18" s="3" t="s">
        <v>1643</v>
      </c>
      <c r="ET18" s="3" t="s">
        <v>1643</v>
      </c>
      <c r="EU18" s="3" t="s">
        <v>1643</v>
      </c>
      <c r="EV18" s="3" t="s">
        <v>1643</v>
      </c>
      <c r="EW18" s="3" t="s">
        <v>1643</v>
      </c>
      <c r="EX18" s="3" t="s">
        <v>1643</v>
      </c>
      <c r="EY18" s="20" t="s">
        <v>1643</v>
      </c>
      <c r="EZ18" s="13" t="s">
        <v>130</v>
      </c>
      <c r="FA18" s="3" t="s">
        <v>132</v>
      </c>
      <c r="FB18" s="3" t="s">
        <v>131</v>
      </c>
      <c r="FC18" s="3" t="s">
        <v>131</v>
      </c>
      <c r="FD18" s="3" t="s">
        <v>132</v>
      </c>
      <c r="FE18" s="3" t="s">
        <v>130</v>
      </c>
      <c r="FF18" s="3" t="s">
        <v>127</v>
      </c>
      <c r="FG18" s="3" t="s">
        <v>132</v>
      </c>
      <c r="FH18" s="3" t="s">
        <v>127</v>
      </c>
      <c r="FI18" s="3" t="s">
        <v>131</v>
      </c>
      <c r="FJ18" s="3" t="s">
        <v>132</v>
      </c>
      <c r="FK18" s="3" t="s">
        <v>132</v>
      </c>
      <c r="FL18" s="3" t="s">
        <v>132</v>
      </c>
      <c r="FM18" s="3" t="s">
        <v>132</v>
      </c>
      <c r="FN18" s="3" t="s">
        <v>130</v>
      </c>
      <c r="FO18" s="5" t="s">
        <v>1643</v>
      </c>
      <c r="FP18" s="13" t="s">
        <v>196</v>
      </c>
      <c r="FQ18" s="3" t="s">
        <v>198</v>
      </c>
      <c r="FR18" s="3" t="s">
        <v>1643</v>
      </c>
      <c r="FS18" s="3" t="s">
        <v>201</v>
      </c>
      <c r="FT18" s="3" t="s">
        <v>1643</v>
      </c>
      <c r="FU18" s="3" t="s">
        <v>1643</v>
      </c>
      <c r="FV18" s="3" t="s">
        <v>210</v>
      </c>
      <c r="FW18" s="5" t="s">
        <v>221</v>
      </c>
      <c r="FX18" s="13" t="s">
        <v>231</v>
      </c>
      <c r="FY18" s="3" t="s">
        <v>232</v>
      </c>
      <c r="FZ18" s="3" t="s">
        <v>233</v>
      </c>
      <c r="GA18" s="3" t="s">
        <v>234</v>
      </c>
      <c r="GB18" s="3" t="s">
        <v>235</v>
      </c>
      <c r="GC18" s="3" t="s">
        <v>1643</v>
      </c>
      <c r="GD18" s="3" t="s">
        <v>1643</v>
      </c>
      <c r="GE18" s="5" t="s">
        <v>1643</v>
      </c>
      <c r="GF18" s="13" t="s">
        <v>132</v>
      </c>
      <c r="GG18" s="3" t="s">
        <v>127</v>
      </c>
      <c r="GH18" s="3" t="s">
        <v>132</v>
      </c>
      <c r="GI18" s="3" t="s">
        <v>127</v>
      </c>
      <c r="GJ18" s="3" t="s">
        <v>132</v>
      </c>
      <c r="GK18" s="3" t="s">
        <v>129</v>
      </c>
      <c r="GL18" s="3" t="s">
        <v>132</v>
      </c>
      <c r="GM18" s="3" t="s">
        <v>130</v>
      </c>
      <c r="GN18" s="3" t="s">
        <v>132</v>
      </c>
      <c r="GO18" s="3" t="s">
        <v>132</v>
      </c>
      <c r="GP18" s="3" t="s">
        <v>132</v>
      </c>
      <c r="GQ18" s="3" t="s">
        <v>132</v>
      </c>
      <c r="GR18" s="3" t="s">
        <v>127</v>
      </c>
      <c r="GS18" s="3" t="s">
        <v>127</v>
      </c>
      <c r="GT18" s="3" t="s">
        <v>132</v>
      </c>
      <c r="GU18" s="3" t="s">
        <v>129</v>
      </c>
      <c r="GV18" s="3" t="s">
        <v>132</v>
      </c>
      <c r="GW18" s="3" t="s">
        <v>132</v>
      </c>
      <c r="GX18" s="3" t="s">
        <v>132</v>
      </c>
      <c r="GY18" s="3" t="s">
        <v>127</v>
      </c>
      <c r="GZ18" s="3" t="s">
        <v>132</v>
      </c>
      <c r="HA18" s="3" t="s">
        <v>132</v>
      </c>
      <c r="HB18" s="3" t="s">
        <v>132</v>
      </c>
      <c r="HC18" s="3" t="s">
        <v>132</v>
      </c>
      <c r="HD18" s="3" t="s">
        <v>132</v>
      </c>
      <c r="HE18" s="3" t="s">
        <v>132</v>
      </c>
      <c r="HF18" s="3" t="s">
        <v>132</v>
      </c>
      <c r="HG18" s="3" t="s">
        <v>132</v>
      </c>
      <c r="HH18" s="3" t="s">
        <v>132</v>
      </c>
      <c r="HI18" s="3" t="s">
        <v>132</v>
      </c>
      <c r="HJ18" s="3" t="s">
        <v>132</v>
      </c>
      <c r="HK18" s="3" t="s">
        <v>127</v>
      </c>
      <c r="HL18" s="3" t="s">
        <v>127</v>
      </c>
      <c r="HM18" s="3" t="s">
        <v>132</v>
      </c>
      <c r="HN18" s="3" t="s">
        <v>132</v>
      </c>
      <c r="HO18" s="3" t="s">
        <v>132</v>
      </c>
      <c r="HP18" s="3" t="s">
        <v>132</v>
      </c>
      <c r="HQ18" s="3" t="s">
        <v>132</v>
      </c>
      <c r="HR18" s="3" t="s">
        <v>132</v>
      </c>
      <c r="HS18" s="3" t="s">
        <v>132</v>
      </c>
      <c r="HT18" s="3" t="s">
        <v>132</v>
      </c>
      <c r="HU18" s="3" t="s">
        <v>132</v>
      </c>
      <c r="HV18" s="3" t="s">
        <v>132</v>
      </c>
      <c r="HW18" s="3" t="s">
        <v>128</v>
      </c>
      <c r="HX18" s="3" t="s">
        <v>128</v>
      </c>
      <c r="HY18" s="3" t="s">
        <v>128</v>
      </c>
      <c r="HZ18" s="3" t="s">
        <v>127</v>
      </c>
      <c r="IA18" s="3" t="s">
        <v>127</v>
      </c>
      <c r="IB18" s="3" t="s">
        <v>127</v>
      </c>
      <c r="IC18" s="3" t="s">
        <v>127</v>
      </c>
      <c r="ID18" s="3" t="s">
        <v>129</v>
      </c>
      <c r="IE18" s="3" t="s">
        <v>129</v>
      </c>
      <c r="IF18" s="3" t="s">
        <v>127</v>
      </c>
      <c r="IG18" s="3" t="s">
        <v>127</v>
      </c>
      <c r="IH18" s="3" t="s">
        <v>132</v>
      </c>
      <c r="II18" s="3" t="s">
        <v>131</v>
      </c>
      <c r="IJ18" s="3" t="s">
        <v>127</v>
      </c>
      <c r="IK18" s="3" t="s">
        <v>132</v>
      </c>
      <c r="IL18" s="3" t="s">
        <v>132</v>
      </c>
      <c r="IM18" s="3" t="s">
        <v>129</v>
      </c>
      <c r="IN18" s="3" t="s">
        <v>132</v>
      </c>
      <c r="IO18" s="3" t="s">
        <v>132</v>
      </c>
      <c r="IP18" s="3" t="s">
        <v>132</v>
      </c>
      <c r="IQ18" s="3" t="s">
        <v>129</v>
      </c>
      <c r="IR18" s="5" t="s">
        <v>1643</v>
      </c>
      <c r="IS18" s="13" t="s">
        <v>353</v>
      </c>
      <c r="IT18" s="3" t="s">
        <v>354</v>
      </c>
      <c r="IU18" s="3" t="s">
        <v>355</v>
      </c>
      <c r="IV18" s="3" t="s">
        <v>1643</v>
      </c>
      <c r="IW18" s="3" t="s">
        <v>1643</v>
      </c>
      <c r="IX18" s="3" t="s">
        <v>111</v>
      </c>
      <c r="IY18" s="5" t="s">
        <v>1643</v>
      </c>
      <c r="IZ18" s="13" t="s">
        <v>111</v>
      </c>
      <c r="JA18" s="3" t="s">
        <v>1643</v>
      </c>
      <c r="JB18" s="3" t="s">
        <v>1643</v>
      </c>
      <c r="JC18" s="3" t="s">
        <v>111</v>
      </c>
      <c r="JD18" s="3" t="s">
        <v>1643</v>
      </c>
      <c r="JE18" s="3" t="s">
        <v>1643</v>
      </c>
      <c r="JF18" s="3" t="s">
        <v>110</v>
      </c>
      <c r="JG18" s="3" t="s">
        <v>111</v>
      </c>
      <c r="JH18" s="3" t="s">
        <v>1643</v>
      </c>
      <c r="JI18" s="3" t="s">
        <v>110</v>
      </c>
      <c r="JJ18" s="3" t="s">
        <v>422</v>
      </c>
      <c r="JK18" s="3" t="s">
        <v>111</v>
      </c>
      <c r="JL18" s="3" t="s">
        <v>1643</v>
      </c>
      <c r="JM18" s="3" t="s">
        <v>111</v>
      </c>
      <c r="JN18" s="3" t="s">
        <v>1643</v>
      </c>
      <c r="JO18" s="3" t="s">
        <v>1643</v>
      </c>
      <c r="JP18" s="3" t="s">
        <v>110</v>
      </c>
      <c r="JQ18" s="3" t="s">
        <v>111</v>
      </c>
      <c r="JR18" s="3" t="s">
        <v>1643</v>
      </c>
      <c r="JS18" s="3" t="s">
        <v>111</v>
      </c>
      <c r="JT18" s="3" t="s">
        <v>1643</v>
      </c>
      <c r="JU18" s="3" t="s">
        <v>1643</v>
      </c>
      <c r="JV18" s="3" t="s">
        <v>111</v>
      </c>
      <c r="JW18" s="3" t="s">
        <v>1643</v>
      </c>
      <c r="JX18" s="3" t="s">
        <v>1643</v>
      </c>
      <c r="JY18" s="3" t="s">
        <v>110</v>
      </c>
      <c r="JZ18" s="3" t="s">
        <v>111</v>
      </c>
      <c r="KA18" s="3" t="s">
        <v>1643</v>
      </c>
      <c r="KB18" s="3" t="s">
        <v>111</v>
      </c>
      <c r="KC18" s="3" t="s">
        <v>1643</v>
      </c>
      <c r="KD18" s="3" t="s">
        <v>1643</v>
      </c>
      <c r="KE18" s="3" t="s">
        <v>1643</v>
      </c>
      <c r="KF18" s="3" t="s">
        <v>111</v>
      </c>
      <c r="KG18" s="3" t="s">
        <v>1643</v>
      </c>
      <c r="KH18" s="3" t="s">
        <v>1643</v>
      </c>
      <c r="KI18" s="5" t="s">
        <v>1643</v>
      </c>
      <c r="KJ18" s="3" t="s">
        <v>1753</v>
      </c>
      <c r="KK18" s="3"/>
      <c r="KL18" s="5"/>
      <c r="KM18" s="18" t="s">
        <v>110</v>
      </c>
      <c r="KN18" s="13" t="s">
        <v>1643</v>
      </c>
      <c r="KO18" s="3" t="s">
        <v>1643</v>
      </c>
      <c r="KP18" s="3" t="s">
        <v>1643</v>
      </c>
      <c r="KQ18" s="3" t="s">
        <v>489</v>
      </c>
      <c r="KR18" s="3" t="s">
        <v>492</v>
      </c>
      <c r="KS18" s="3" t="s">
        <v>495</v>
      </c>
      <c r="KT18" s="3" t="s">
        <v>496</v>
      </c>
      <c r="KU18" s="3" t="s">
        <v>497</v>
      </c>
      <c r="KV18" s="3" t="s">
        <v>498</v>
      </c>
      <c r="KW18" s="5" t="s">
        <v>1643</v>
      </c>
      <c r="KX18" s="13" t="s">
        <v>110</v>
      </c>
      <c r="KY18" s="3" t="s">
        <v>110</v>
      </c>
      <c r="KZ18" s="3" t="s">
        <v>110</v>
      </c>
      <c r="LA18" s="3" t="s">
        <v>110</v>
      </c>
      <c r="LB18" s="3" t="s">
        <v>110</v>
      </c>
      <c r="LC18" s="3" t="s">
        <v>1754</v>
      </c>
      <c r="LD18" s="3" t="s">
        <v>1755</v>
      </c>
      <c r="LE18" s="4">
        <v>205491</v>
      </c>
      <c r="LF18" s="5" t="s">
        <v>1756</v>
      </c>
      <c r="LG18" s="13" t="s">
        <v>111</v>
      </c>
      <c r="LH18" s="5" t="s">
        <v>1643</v>
      </c>
      <c r="LI18" s="13" t="s">
        <v>526</v>
      </c>
      <c r="LJ18" s="3" t="s">
        <v>110</v>
      </c>
      <c r="LK18" s="3" t="s">
        <v>110</v>
      </c>
      <c r="LL18" s="3" t="s">
        <v>1643</v>
      </c>
      <c r="LM18" s="3" t="s">
        <v>1643</v>
      </c>
      <c r="LN18" s="3" t="s">
        <v>1643</v>
      </c>
      <c r="LO18" s="5" t="s">
        <v>110</v>
      </c>
      <c r="LP18" s="13" t="s">
        <v>110</v>
      </c>
      <c r="LQ18" s="13" t="s">
        <v>546</v>
      </c>
      <c r="LR18" s="3" t="s">
        <v>1643</v>
      </c>
      <c r="LS18" s="3" t="s">
        <v>541</v>
      </c>
      <c r="LT18" s="3" t="s">
        <v>1643</v>
      </c>
      <c r="LU18" s="3" t="s">
        <v>1643</v>
      </c>
      <c r="LV18" s="20"/>
      <c r="LW18" s="5" t="s">
        <v>545</v>
      </c>
      <c r="LX18" s="13" t="s">
        <v>1643</v>
      </c>
      <c r="LY18" s="3" t="s">
        <v>1643</v>
      </c>
      <c r="LZ18" s="3" t="s">
        <v>1643</v>
      </c>
      <c r="MA18" s="3" t="s">
        <v>1643</v>
      </c>
      <c r="MB18" s="3" t="s">
        <v>1643</v>
      </c>
      <c r="MC18" s="3" t="s">
        <v>1643</v>
      </c>
      <c r="MD18" s="5" t="s">
        <v>1643</v>
      </c>
      <c r="ME18" s="13" t="s">
        <v>1643</v>
      </c>
      <c r="MF18" s="3" t="s">
        <v>1643</v>
      </c>
      <c r="MG18" s="3" t="s">
        <v>1643</v>
      </c>
      <c r="MH18" s="3" t="s">
        <v>1643</v>
      </c>
      <c r="MI18" s="3" t="s">
        <v>1643</v>
      </c>
      <c r="MJ18" s="3" t="s">
        <v>1643</v>
      </c>
      <c r="MK18" s="5" t="s">
        <v>1643</v>
      </c>
      <c r="ML18" s="13" t="s">
        <v>1643</v>
      </c>
      <c r="MM18" s="3" t="s">
        <v>1643</v>
      </c>
      <c r="MN18" s="3" t="s">
        <v>1643</v>
      </c>
      <c r="MO18" s="3" t="s">
        <v>1643</v>
      </c>
      <c r="MP18" s="3" t="s">
        <v>1643</v>
      </c>
      <c r="MQ18" s="3" t="s">
        <v>1643</v>
      </c>
      <c r="MR18" s="5" t="s">
        <v>1643</v>
      </c>
      <c r="MS18" s="13" t="s">
        <v>136</v>
      </c>
      <c r="MT18" s="3" t="s">
        <v>557</v>
      </c>
      <c r="MU18" s="3" t="s">
        <v>140</v>
      </c>
      <c r="MV18" s="3" t="s">
        <v>144</v>
      </c>
      <c r="MW18" s="3" t="s">
        <v>156</v>
      </c>
      <c r="MX18" s="3" t="s">
        <v>558</v>
      </c>
      <c r="MY18" s="3" t="s">
        <v>1643</v>
      </c>
      <c r="MZ18" s="3" t="s">
        <v>1643</v>
      </c>
      <c r="NA18" s="5" t="s">
        <v>560</v>
      </c>
      <c r="NB18" s="13" t="s">
        <v>111</v>
      </c>
      <c r="NC18" s="3" t="s">
        <v>1643</v>
      </c>
      <c r="ND18" s="3" t="s">
        <v>1643</v>
      </c>
      <c r="NE18" s="3" t="s">
        <v>1643</v>
      </c>
      <c r="NF18" s="3" t="s">
        <v>1643</v>
      </c>
      <c r="NG18" s="5" t="s">
        <v>1643</v>
      </c>
      <c r="NH18" s="13" t="s">
        <v>1643</v>
      </c>
      <c r="NI18" s="3" t="s">
        <v>1643</v>
      </c>
      <c r="NJ18" s="3" t="s">
        <v>1643</v>
      </c>
      <c r="NK18" s="3" t="s">
        <v>1643</v>
      </c>
      <c r="NL18" s="5"/>
      <c r="NM18" s="13" t="s">
        <v>1643</v>
      </c>
      <c r="NN18" s="3" t="s">
        <v>1643</v>
      </c>
      <c r="NO18" s="3" t="s">
        <v>1643</v>
      </c>
      <c r="NP18" s="3" t="s">
        <v>1643</v>
      </c>
      <c r="NQ18" s="5" t="s">
        <v>1643</v>
      </c>
      <c r="NR18" s="13" t="s">
        <v>1643</v>
      </c>
      <c r="NS18" s="3" t="s">
        <v>1643</v>
      </c>
      <c r="NT18" s="3" t="s">
        <v>1643</v>
      </c>
      <c r="NU18" s="3" t="s">
        <v>1643</v>
      </c>
      <c r="NV18" s="3" t="s">
        <v>1643</v>
      </c>
      <c r="NW18" s="3" t="s">
        <v>1643</v>
      </c>
      <c r="NX18" s="3" t="s">
        <v>1643</v>
      </c>
      <c r="NY18" s="3" t="s">
        <v>1643</v>
      </c>
      <c r="NZ18" s="20" t="s">
        <v>1643</v>
      </c>
      <c r="OA18" s="13" t="s">
        <v>111</v>
      </c>
      <c r="OB18" s="3" t="s">
        <v>1643</v>
      </c>
      <c r="OC18" s="3" t="s">
        <v>1643</v>
      </c>
      <c r="OD18" s="3" t="s">
        <v>1643</v>
      </c>
      <c r="OE18" s="3" t="s">
        <v>1643</v>
      </c>
      <c r="OF18" s="5" t="s">
        <v>1643</v>
      </c>
      <c r="OG18" s="13" t="s">
        <v>1643</v>
      </c>
      <c r="OH18" s="8" t="s">
        <v>1643</v>
      </c>
      <c r="OI18" s="3" t="s">
        <v>1643</v>
      </c>
      <c r="OJ18" s="3" t="s">
        <v>1643</v>
      </c>
      <c r="OK18" s="5" t="s">
        <v>1643</v>
      </c>
      <c r="OL18" s="13" t="s">
        <v>1643</v>
      </c>
      <c r="OM18" s="8" t="s">
        <v>1643</v>
      </c>
      <c r="ON18" s="3" t="s">
        <v>1643</v>
      </c>
      <c r="OO18" s="3" t="s">
        <v>1643</v>
      </c>
      <c r="OP18" s="5" t="s">
        <v>1643</v>
      </c>
      <c r="OQ18" s="13" t="s">
        <v>1643</v>
      </c>
      <c r="OR18" s="8" t="s">
        <v>1643</v>
      </c>
      <c r="OS18" s="3" t="s">
        <v>1643</v>
      </c>
      <c r="OT18" s="3" t="s">
        <v>1643</v>
      </c>
      <c r="OU18" s="5" t="s">
        <v>1643</v>
      </c>
      <c r="OV18" s="13" t="s">
        <v>1643</v>
      </c>
      <c r="OW18" s="3" t="s">
        <v>1643</v>
      </c>
      <c r="OX18" s="3" t="s">
        <v>1643</v>
      </c>
      <c r="OY18" s="3" t="s">
        <v>1643</v>
      </c>
      <c r="OZ18" s="3" t="s">
        <v>1643</v>
      </c>
      <c r="PA18" s="3" t="s">
        <v>1643</v>
      </c>
      <c r="PB18" s="3" t="s">
        <v>1643</v>
      </c>
      <c r="PC18" s="3" t="s">
        <v>1643</v>
      </c>
      <c r="PD18" s="5" t="s">
        <v>1643</v>
      </c>
      <c r="PE18" s="13" t="s">
        <v>1643</v>
      </c>
      <c r="PF18" s="3" t="s">
        <v>1643</v>
      </c>
      <c r="PG18" s="3" t="s">
        <v>1643</v>
      </c>
      <c r="PH18" s="3" t="s">
        <v>1643</v>
      </c>
      <c r="PI18" s="3" t="s">
        <v>1643</v>
      </c>
      <c r="PJ18" s="3" t="s">
        <v>1643</v>
      </c>
      <c r="PK18" s="5" t="s">
        <v>1643</v>
      </c>
      <c r="PL18" s="13" t="s">
        <v>1643</v>
      </c>
      <c r="PM18" s="3" t="s">
        <v>1643</v>
      </c>
      <c r="PN18" s="3" t="s">
        <v>1643</v>
      </c>
      <c r="PO18" s="3" t="s">
        <v>1643</v>
      </c>
      <c r="PP18" s="5" t="s">
        <v>1643</v>
      </c>
      <c r="PQ18" s="18" t="s">
        <v>625</v>
      </c>
    </row>
    <row r="19" spans="1:433" ht="101.5" x14ac:dyDescent="0.35">
      <c r="A19" s="1">
        <v>45620.301863425928</v>
      </c>
      <c r="B19" s="2">
        <v>45632.502685185187</v>
      </c>
      <c r="C19" s="4">
        <v>100</v>
      </c>
      <c r="D19" s="4">
        <v>1166</v>
      </c>
      <c r="E19" s="3" t="s">
        <v>1640</v>
      </c>
      <c r="F19" s="2">
        <v>45632.502745995371</v>
      </c>
      <c r="G19" s="3" t="s">
        <v>1747</v>
      </c>
      <c r="H19" s="4">
        <v>0.10000000149011612</v>
      </c>
      <c r="I19" s="3" t="s">
        <v>1642</v>
      </c>
      <c r="J19" s="3" t="s">
        <v>1642</v>
      </c>
      <c r="K19" s="3" t="s">
        <v>1642</v>
      </c>
      <c r="L19" s="3" t="s">
        <v>1642</v>
      </c>
      <c r="M19" s="3" t="s">
        <v>1642</v>
      </c>
      <c r="N19" s="3" t="s">
        <v>1642</v>
      </c>
      <c r="O19" s="3" t="s">
        <v>110</v>
      </c>
      <c r="P19" s="3" t="s">
        <v>1643</v>
      </c>
      <c r="Q19" s="3" t="s">
        <v>1643</v>
      </c>
      <c r="R19" s="20" t="s">
        <v>110</v>
      </c>
      <c r="S19" s="127">
        <v>25</v>
      </c>
      <c r="T19" s="124"/>
      <c r="U19" s="3"/>
      <c r="V19" s="3" t="s">
        <v>24</v>
      </c>
      <c r="W19" s="3" t="s">
        <v>111</v>
      </c>
      <c r="X19" s="3" t="s">
        <v>37</v>
      </c>
      <c r="Y19" s="3" t="s">
        <v>100</v>
      </c>
      <c r="Z19" s="3" t="s">
        <v>12</v>
      </c>
      <c r="AA19" s="4">
        <v>152</v>
      </c>
      <c r="AB19" s="3" t="s">
        <v>25</v>
      </c>
      <c r="AC19" s="3" t="s">
        <v>110</v>
      </c>
      <c r="AD19" s="13" t="s">
        <v>110</v>
      </c>
      <c r="AE19" s="3" t="s">
        <v>1643</v>
      </c>
      <c r="AF19" s="5" t="s">
        <v>110</v>
      </c>
      <c r="AG19" s="8" t="s">
        <v>1643</v>
      </c>
      <c r="AH19" s="3" t="s">
        <v>1643</v>
      </c>
      <c r="AI19" s="3" t="s">
        <v>1643</v>
      </c>
      <c r="AJ19" s="3" t="s">
        <v>1643</v>
      </c>
      <c r="AK19" s="3" t="s">
        <v>1643</v>
      </c>
      <c r="AL19" s="3" t="s">
        <v>1643</v>
      </c>
      <c r="AM19" s="3" t="s">
        <v>1643</v>
      </c>
      <c r="AN19" s="3" t="s">
        <v>1643</v>
      </c>
      <c r="AO19" s="3" t="s">
        <v>1643</v>
      </c>
      <c r="AP19" s="3" t="s">
        <v>1643</v>
      </c>
      <c r="AQ19" s="3" t="s">
        <v>1643</v>
      </c>
      <c r="AR19" s="3" t="s">
        <v>1643</v>
      </c>
      <c r="AS19" s="3" t="s">
        <v>1643</v>
      </c>
      <c r="AT19" s="3" t="s">
        <v>1643</v>
      </c>
      <c r="AU19" s="3" t="s">
        <v>1643</v>
      </c>
      <c r="AV19" s="5" t="s">
        <v>1643</v>
      </c>
      <c r="AW19" s="13" t="s">
        <v>1643</v>
      </c>
      <c r="AX19" s="3" t="s">
        <v>1643</v>
      </c>
      <c r="AY19" s="3" t="s">
        <v>1643</v>
      </c>
      <c r="AZ19" s="3" t="s">
        <v>1643</v>
      </c>
      <c r="BA19" s="3" t="s">
        <v>1643</v>
      </c>
      <c r="BB19" s="3" t="s">
        <v>1643</v>
      </c>
      <c r="BC19" s="3" t="s">
        <v>1643</v>
      </c>
      <c r="BD19" s="5" t="s">
        <v>1643</v>
      </c>
      <c r="BE19" s="13" t="s">
        <v>1643</v>
      </c>
      <c r="BF19" s="3" t="s">
        <v>1643</v>
      </c>
      <c r="BG19" s="3" t="s">
        <v>1643</v>
      </c>
      <c r="BH19" s="3" t="s">
        <v>1643</v>
      </c>
      <c r="BI19" s="3" t="s">
        <v>1643</v>
      </c>
      <c r="BJ19" s="3" t="s">
        <v>1643</v>
      </c>
      <c r="BK19" s="3" t="s">
        <v>1643</v>
      </c>
      <c r="BL19" s="5" t="s">
        <v>1643</v>
      </c>
      <c r="BM19" s="13" t="s">
        <v>1643</v>
      </c>
      <c r="BN19" s="3" t="s">
        <v>1643</v>
      </c>
      <c r="BO19" s="3" t="s">
        <v>1643</v>
      </c>
      <c r="BP19" s="5" t="s">
        <v>1643</v>
      </c>
      <c r="BQ19" s="13" t="s">
        <v>1643</v>
      </c>
      <c r="BR19" s="3" t="s">
        <v>1643</v>
      </c>
      <c r="BS19" s="3" t="s">
        <v>1643</v>
      </c>
      <c r="BT19" s="5" t="s">
        <v>1643</v>
      </c>
      <c r="BU19" s="13" t="s">
        <v>1643</v>
      </c>
      <c r="BV19" s="5" t="s">
        <v>1643</v>
      </c>
      <c r="BW19" s="13" t="s">
        <v>1643</v>
      </c>
      <c r="BX19" s="3" t="s">
        <v>1643</v>
      </c>
      <c r="BY19" s="3" t="s">
        <v>1643</v>
      </c>
      <c r="BZ19" s="5" t="s">
        <v>1643</v>
      </c>
      <c r="CA19" s="13" t="s">
        <v>1643</v>
      </c>
      <c r="CB19" s="3" t="s">
        <v>1643</v>
      </c>
      <c r="CC19" s="3" t="s">
        <v>1643</v>
      </c>
      <c r="CD19" s="3" t="s">
        <v>1643</v>
      </c>
      <c r="CE19" s="5" t="s">
        <v>1643</v>
      </c>
      <c r="CF19" s="13" t="s">
        <v>1643</v>
      </c>
      <c r="CG19" s="3" t="s">
        <v>1643</v>
      </c>
      <c r="CH19" s="3" t="s">
        <v>1643</v>
      </c>
      <c r="CI19" s="3" t="s">
        <v>1643</v>
      </c>
      <c r="CJ19" s="3" t="s">
        <v>1643</v>
      </c>
      <c r="CK19" s="3" t="s">
        <v>1643</v>
      </c>
      <c r="CL19" s="5" t="s">
        <v>1643</v>
      </c>
      <c r="CM19" s="13" t="s">
        <v>1643</v>
      </c>
      <c r="CN19" s="3" t="s">
        <v>1643</v>
      </c>
      <c r="CO19" s="3" t="s">
        <v>1643</v>
      </c>
      <c r="CP19" s="3" t="s">
        <v>1643</v>
      </c>
      <c r="CQ19" s="3" t="s">
        <v>1643</v>
      </c>
      <c r="CR19" s="20" t="s">
        <v>1643</v>
      </c>
      <c r="CS19" s="13" t="s">
        <v>1643</v>
      </c>
      <c r="CT19" s="3" t="s">
        <v>1643</v>
      </c>
      <c r="CU19" s="3" t="s">
        <v>1643</v>
      </c>
      <c r="CV19" s="3" t="s">
        <v>1643</v>
      </c>
      <c r="CW19" s="3" t="s">
        <v>1643</v>
      </c>
      <c r="CX19" s="3" t="s">
        <v>1643</v>
      </c>
      <c r="CY19" s="3" t="s">
        <v>1643</v>
      </c>
      <c r="CZ19" s="3" t="s">
        <v>1643</v>
      </c>
      <c r="DA19" s="3" t="s">
        <v>1643</v>
      </c>
      <c r="DB19" s="3" t="s">
        <v>1643</v>
      </c>
      <c r="DC19" s="3" t="s">
        <v>1643</v>
      </c>
      <c r="DD19" s="3" t="s">
        <v>1643</v>
      </c>
      <c r="DE19" s="3" t="s">
        <v>1643</v>
      </c>
      <c r="DF19" s="5" t="s">
        <v>1643</v>
      </c>
      <c r="DG19" s="8" t="s">
        <v>1643</v>
      </c>
      <c r="DH19" s="3" t="s">
        <v>1643</v>
      </c>
      <c r="DI19" s="3" t="s">
        <v>1643</v>
      </c>
      <c r="DJ19" s="3" t="s">
        <v>1643</v>
      </c>
      <c r="DK19" s="3" t="s">
        <v>1643</v>
      </c>
      <c r="DL19" s="3" t="s">
        <v>1643</v>
      </c>
      <c r="DM19" s="3" t="s">
        <v>1643</v>
      </c>
      <c r="DN19" s="3" t="s">
        <v>1643</v>
      </c>
      <c r="DO19" s="5" t="s">
        <v>1643</v>
      </c>
      <c r="DP19" s="8" t="s">
        <v>1643</v>
      </c>
      <c r="DQ19" s="3" t="s">
        <v>1643</v>
      </c>
      <c r="DR19" s="3" t="s">
        <v>1643</v>
      </c>
      <c r="DS19" s="5" t="s">
        <v>1643</v>
      </c>
      <c r="DT19" s="8" t="s">
        <v>1643</v>
      </c>
      <c r="DU19" s="3" t="s">
        <v>1643</v>
      </c>
      <c r="DV19" s="3" t="s">
        <v>1643</v>
      </c>
      <c r="DW19" s="5" t="s">
        <v>1643</v>
      </c>
      <c r="DX19" s="16" t="s">
        <v>1643</v>
      </c>
      <c r="DY19" s="13" t="s">
        <v>1643</v>
      </c>
      <c r="DZ19" s="3" t="s">
        <v>1643</v>
      </c>
      <c r="EA19" s="3" t="s">
        <v>1643</v>
      </c>
      <c r="EB19" s="3" t="s">
        <v>1643</v>
      </c>
      <c r="EC19" s="20" t="s">
        <v>1643</v>
      </c>
      <c r="ED19" s="13" t="s">
        <v>1643</v>
      </c>
      <c r="EE19" s="3" t="s">
        <v>1643</v>
      </c>
      <c r="EF19" s="3" t="s">
        <v>1643</v>
      </c>
      <c r="EG19" s="3" t="s">
        <v>1643</v>
      </c>
      <c r="EH19" s="3" t="s">
        <v>1643</v>
      </c>
      <c r="EI19" s="3" t="s">
        <v>1643</v>
      </c>
      <c r="EJ19" s="3" t="s">
        <v>1643</v>
      </c>
      <c r="EK19" s="3" t="s">
        <v>1643</v>
      </c>
      <c r="EL19" s="3" t="s">
        <v>1643</v>
      </c>
      <c r="EM19" s="3" t="s">
        <v>1643</v>
      </c>
      <c r="EN19" s="20" t="s">
        <v>1643</v>
      </c>
      <c r="EO19" s="18" t="s">
        <v>1643</v>
      </c>
      <c r="EP19" s="8" t="s">
        <v>1643</v>
      </c>
      <c r="EQ19" s="3" t="s">
        <v>1643</v>
      </c>
      <c r="ER19" s="3" t="s">
        <v>1643</v>
      </c>
      <c r="ES19" s="3" t="s">
        <v>1643</v>
      </c>
      <c r="ET19" s="3" t="s">
        <v>1643</v>
      </c>
      <c r="EU19" s="3" t="s">
        <v>1643</v>
      </c>
      <c r="EV19" s="3" t="s">
        <v>1643</v>
      </c>
      <c r="EW19" s="3" t="s">
        <v>1643</v>
      </c>
      <c r="EX19" s="3" t="s">
        <v>1643</v>
      </c>
      <c r="EY19" s="20" t="s">
        <v>1643</v>
      </c>
      <c r="EZ19" s="13" t="s">
        <v>131</v>
      </c>
      <c r="FA19" s="3" t="s">
        <v>129</v>
      </c>
      <c r="FB19" s="3" t="s">
        <v>132</v>
      </c>
      <c r="FC19" s="3" t="s">
        <v>131</v>
      </c>
      <c r="FD19" s="3" t="s">
        <v>132</v>
      </c>
      <c r="FE19" s="3" t="s">
        <v>131</v>
      </c>
      <c r="FF19" s="3" t="s">
        <v>130</v>
      </c>
      <c r="FG19" s="3" t="s">
        <v>129</v>
      </c>
      <c r="FH19" s="3" t="s">
        <v>131</v>
      </c>
      <c r="FI19" s="3" t="s">
        <v>130</v>
      </c>
      <c r="FJ19" s="3" t="s">
        <v>132</v>
      </c>
      <c r="FK19" s="3" t="s">
        <v>132</v>
      </c>
      <c r="FL19" s="3" t="s">
        <v>132</v>
      </c>
      <c r="FM19" s="3" t="s">
        <v>131</v>
      </c>
      <c r="FN19" s="3" t="s">
        <v>132</v>
      </c>
      <c r="FO19" s="5" t="s">
        <v>1643</v>
      </c>
      <c r="FP19" s="13" t="s">
        <v>196</v>
      </c>
      <c r="FQ19" s="3" t="s">
        <v>198</v>
      </c>
      <c r="FR19" s="3" t="s">
        <v>1643</v>
      </c>
      <c r="FS19" s="3" t="s">
        <v>201</v>
      </c>
      <c r="FT19" s="3" t="s">
        <v>1643</v>
      </c>
      <c r="FU19" s="3" t="s">
        <v>1643</v>
      </c>
      <c r="FV19" s="3" t="s">
        <v>1643</v>
      </c>
      <c r="FW19" s="5" t="s">
        <v>1643</v>
      </c>
      <c r="FX19" s="13" t="s">
        <v>231</v>
      </c>
      <c r="FY19" s="3" t="s">
        <v>232</v>
      </c>
      <c r="FZ19" s="3" t="s">
        <v>233</v>
      </c>
      <c r="GA19" s="3" t="s">
        <v>234</v>
      </c>
      <c r="GB19" s="3" t="s">
        <v>1643</v>
      </c>
      <c r="GC19" s="3" t="s">
        <v>1643</v>
      </c>
      <c r="GD19" s="3" t="s">
        <v>1643</v>
      </c>
      <c r="GE19" s="5" t="s">
        <v>1643</v>
      </c>
      <c r="GF19" s="13" t="s">
        <v>130</v>
      </c>
      <c r="GG19" s="3" t="s">
        <v>128</v>
      </c>
      <c r="GH19" s="3" t="s">
        <v>131</v>
      </c>
      <c r="GI19" s="3" t="s">
        <v>131</v>
      </c>
      <c r="GJ19" s="3" t="s">
        <v>131</v>
      </c>
      <c r="GK19" s="3" t="s">
        <v>131</v>
      </c>
      <c r="GL19" s="3" t="s">
        <v>131</v>
      </c>
      <c r="GM19" s="3" t="s">
        <v>131</v>
      </c>
      <c r="GN19" s="3" t="s">
        <v>131</v>
      </c>
      <c r="GO19" s="3" t="s">
        <v>131</v>
      </c>
      <c r="GP19" s="3" t="s">
        <v>131</v>
      </c>
      <c r="GQ19" s="3" t="s">
        <v>131</v>
      </c>
      <c r="GR19" s="3" t="s">
        <v>131</v>
      </c>
      <c r="GS19" s="3" t="s">
        <v>131</v>
      </c>
      <c r="GT19" s="3" t="s">
        <v>131</v>
      </c>
      <c r="GU19" s="3" t="s">
        <v>131</v>
      </c>
      <c r="GV19" s="3" t="s">
        <v>130</v>
      </c>
      <c r="GW19" s="3" t="s">
        <v>129</v>
      </c>
      <c r="GX19" s="3" t="s">
        <v>129</v>
      </c>
      <c r="GY19" s="3" t="s">
        <v>131</v>
      </c>
      <c r="GZ19" s="3" t="s">
        <v>131</v>
      </c>
      <c r="HA19" s="3" t="s">
        <v>131</v>
      </c>
      <c r="HB19" s="3" t="s">
        <v>131</v>
      </c>
      <c r="HC19" s="3" t="s">
        <v>131</v>
      </c>
      <c r="HD19" s="3" t="s">
        <v>132</v>
      </c>
      <c r="HE19" s="3" t="s">
        <v>132</v>
      </c>
      <c r="HF19" s="3" t="s">
        <v>132</v>
      </c>
      <c r="HG19" s="3" t="s">
        <v>129</v>
      </c>
      <c r="HH19" s="3" t="s">
        <v>129</v>
      </c>
      <c r="HI19" s="3" t="s">
        <v>129</v>
      </c>
      <c r="HJ19" s="3" t="s">
        <v>131</v>
      </c>
      <c r="HK19" s="3" t="s">
        <v>129</v>
      </c>
      <c r="HL19" s="3" t="s">
        <v>129</v>
      </c>
      <c r="HM19" s="3" t="s">
        <v>132</v>
      </c>
      <c r="HN19" s="3" t="s">
        <v>131</v>
      </c>
      <c r="HO19" s="3" t="s">
        <v>131</v>
      </c>
      <c r="HP19" s="3" t="s">
        <v>131</v>
      </c>
      <c r="HQ19" s="3" t="s">
        <v>131</v>
      </c>
      <c r="HR19" s="3" t="s">
        <v>131</v>
      </c>
      <c r="HS19" s="3" t="s">
        <v>131</v>
      </c>
      <c r="HT19" s="3" t="s">
        <v>131</v>
      </c>
      <c r="HU19" s="3" t="s">
        <v>131</v>
      </c>
      <c r="HV19" s="3" t="s">
        <v>131</v>
      </c>
      <c r="HW19" s="3" t="s">
        <v>129</v>
      </c>
      <c r="HX19" s="3" t="s">
        <v>131</v>
      </c>
      <c r="HY19" s="3" t="s">
        <v>129</v>
      </c>
      <c r="HZ19" s="3" t="s">
        <v>130</v>
      </c>
      <c r="IA19" s="3" t="s">
        <v>127</v>
      </c>
      <c r="IB19" s="3" t="s">
        <v>127</v>
      </c>
      <c r="IC19" s="3" t="s">
        <v>127</v>
      </c>
      <c r="ID19" s="3" t="s">
        <v>127</v>
      </c>
      <c r="IE19" s="3" t="s">
        <v>132</v>
      </c>
      <c r="IF19" s="3" t="s">
        <v>132</v>
      </c>
      <c r="IG19" s="3" t="s">
        <v>132</v>
      </c>
      <c r="IH19" s="3" t="s">
        <v>129</v>
      </c>
      <c r="II19" s="3" t="s">
        <v>127</v>
      </c>
      <c r="IJ19" s="3" t="s">
        <v>131</v>
      </c>
      <c r="IK19" s="3" t="s">
        <v>128</v>
      </c>
      <c r="IL19" s="3" t="s">
        <v>128</v>
      </c>
      <c r="IM19" s="3" t="s">
        <v>128</v>
      </c>
      <c r="IN19" s="3" t="s">
        <v>129</v>
      </c>
      <c r="IO19" s="3" t="s">
        <v>128</v>
      </c>
      <c r="IP19" s="3" t="s">
        <v>128</v>
      </c>
      <c r="IQ19" s="3" t="s">
        <v>128</v>
      </c>
      <c r="IR19" s="5" t="s">
        <v>1643</v>
      </c>
      <c r="IS19" s="13" t="s">
        <v>353</v>
      </c>
      <c r="IT19" s="3" t="s">
        <v>354</v>
      </c>
      <c r="IU19" s="3" t="s">
        <v>355</v>
      </c>
      <c r="IV19" s="3" t="s">
        <v>1643</v>
      </c>
      <c r="IW19" s="3" t="s">
        <v>1643</v>
      </c>
      <c r="IX19" s="3" t="s">
        <v>111</v>
      </c>
      <c r="IY19" s="5" t="s">
        <v>1643</v>
      </c>
      <c r="IZ19" s="13" t="s">
        <v>111</v>
      </c>
      <c r="JA19" s="3" t="s">
        <v>1643</v>
      </c>
      <c r="JB19" s="3" t="s">
        <v>1643</v>
      </c>
      <c r="JC19" s="3" t="s">
        <v>111</v>
      </c>
      <c r="JD19" s="3" t="s">
        <v>1643</v>
      </c>
      <c r="JE19" s="3" t="s">
        <v>1643</v>
      </c>
      <c r="JF19" s="3" t="s">
        <v>110</v>
      </c>
      <c r="JG19" s="3" t="s">
        <v>111</v>
      </c>
      <c r="JH19" s="3" t="s">
        <v>1643</v>
      </c>
      <c r="JI19" s="3" t="s">
        <v>110</v>
      </c>
      <c r="JJ19" s="3" t="s">
        <v>401</v>
      </c>
      <c r="JK19" s="3" t="s">
        <v>111</v>
      </c>
      <c r="JL19" s="3" t="s">
        <v>1643</v>
      </c>
      <c r="JM19" s="3" t="s">
        <v>111</v>
      </c>
      <c r="JN19" s="3" t="s">
        <v>1643</v>
      </c>
      <c r="JO19" s="3" t="s">
        <v>1643</v>
      </c>
      <c r="JP19" s="3" t="s">
        <v>110</v>
      </c>
      <c r="JQ19" s="3" t="s">
        <v>111</v>
      </c>
      <c r="JR19" s="3" t="s">
        <v>1643</v>
      </c>
      <c r="JS19" s="3" t="s">
        <v>111</v>
      </c>
      <c r="JT19" s="3" t="s">
        <v>1643</v>
      </c>
      <c r="JU19" s="3" t="s">
        <v>1643</v>
      </c>
      <c r="JV19" s="3" t="s">
        <v>111</v>
      </c>
      <c r="JW19" s="3" t="s">
        <v>1643</v>
      </c>
      <c r="JX19" s="3" t="s">
        <v>1643</v>
      </c>
      <c r="JY19" s="3" t="s">
        <v>110</v>
      </c>
      <c r="JZ19" s="3" t="s">
        <v>111</v>
      </c>
      <c r="KA19" s="3" t="s">
        <v>1643</v>
      </c>
      <c r="KB19" s="3" t="s">
        <v>110</v>
      </c>
      <c r="KC19" s="3" t="s">
        <v>451</v>
      </c>
      <c r="KD19" s="3" t="s">
        <v>111</v>
      </c>
      <c r="KE19" s="3" t="s">
        <v>1643</v>
      </c>
      <c r="KF19" s="3" t="s">
        <v>111</v>
      </c>
      <c r="KG19" s="3" t="s">
        <v>1643</v>
      </c>
      <c r="KH19" s="3" t="s">
        <v>1643</v>
      </c>
      <c r="KI19" s="5" t="s">
        <v>1643</v>
      </c>
      <c r="KJ19" s="3" t="s">
        <v>1748</v>
      </c>
      <c r="KK19" s="3" t="s">
        <v>462</v>
      </c>
      <c r="KL19" s="3" t="s">
        <v>464</v>
      </c>
      <c r="KM19" s="18" t="s">
        <v>111</v>
      </c>
      <c r="KN19" s="13" t="s">
        <v>1643</v>
      </c>
      <c r="KO19" s="3" t="s">
        <v>484</v>
      </c>
      <c r="KP19" s="3" t="s">
        <v>1643</v>
      </c>
      <c r="KQ19" s="3" t="s">
        <v>1643</v>
      </c>
      <c r="KR19" s="3" t="s">
        <v>492</v>
      </c>
      <c r="KS19" s="3" t="s">
        <v>495</v>
      </c>
      <c r="KT19" s="3" t="s">
        <v>496</v>
      </c>
      <c r="KU19" s="3" t="s">
        <v>1643</v>
      </c>
      <c r="KV19" s="3" t="s">
        <v>1643</v>
      </c>
      <c r="KW19" s="5" t="s">
        <v>1643</v>
      </c>
      <c r="KX19" s="13" t="s">
        <v>110</v>
      </c>
      <c r="KY19" s="3" t="s">
        <v>110</v>
      </c>
      <c r="KZ19" s="3" t="s">
        <v>110</v>
      </c>
      <c r="LA19" s="3" t="s">
        <v>111</v>
      </c>
      <c r="LB19" s="3" t="s">
        <v>110</v>
      </c>
      <c r="LC19" s="3" t="s">
        <v>1749</v>
      </c>
      <c r="LD19" s="3" t="s">
        <v>1750</v>
      </c>
      <c r="LE19" s="4">
        <v>414781</v>
      </c>
      <c r="LF19" s="5" t="s">
        <v>1751</v>
      </c>
      <c r="LG19" s="13" t="s">
        <v>111</v>
      </c>
      <c r="LH19" s="5" t="s">
        <v>1643</v>
      </c>
      <c r="LI19" s="13" t="s">
        <v>520</v>
      </c>
      <c r="LJ19" s="3" t="s">
        <v>110</v>
      </c>
      <c r="LK19" s="3" t="s">
        <v>110</v>
      </c>
      <c r="LL19" s="3" t="s">
        <v>110</v>
      </c>
      <c r="LM19" s="3" t="s">
        <v>1643</v>
      </c>
      <c r="LN19" s="3" t="s">
        <v>1643</v>
      </c>
      <c r="LO19" s="5" t="s">
        <v>1643</v>
      </c>
      <c r="LP19" s="13" t="s">
        <v>111</v>
      </c>
      <c r="LQ19" s="13" t="s">
        <v>1643</v>
      </c>
      <c r="LR19" s="3" t="s">
        <v>1643</v>
      </c>
      <c r="LS19" s="3" t="s">
        <v>1643</v>
      </c>
      <c r="LT19" s="3" t="s">
        <v>1643</v>
      </c>
      <c r="LU19" s="3" t="s">
        <v>1643</v>
      </c>
      <c r="LV19" s="20"/>
      <c r="LW19" s="5" t="s">
        <v>1643</v>
      </c>
      <c r="LX19" s="13" t="s">
        <v>1643</v>
      </c>
      <c r="LY19" s="3" t="s">
        <v>1643</v>
      </c>
      <c r="LZ19" s="3" t="s">
        <v>1643</v>
      </c>
      <c r="MA19" s="3" t="s">
        <v>1643</v>
      </c>
      <c r="MB19" s="3" t="s">
        <v>1643</v>
      </c>
      <c r="MC19" s="3" t="s">
        <v>1643</v>
      </c>
      <c r="MD19" s="5" t="s">
        <v>1643</v>
      </c>
      <c r="ME19" s="13" t="s">
        <v>1643</v>
      </c>
      <c r="MF19" s="3" t="s">
        <v>1643</v>
      </c>
      <c r="MG19" s="3" t="s">
        <v>1643</v>
      </c>
      <c r="MH19" s="3" t="s">
        <v>1643</v>
      </c>
      <c r="MI19" s="3" t="s">
        <v>1643</v>
      </c>
      <c r="MJ19" s="3" t="s">
        <v>1643</v>
      </c>
      <c r="MK19" s="5" t="s">
        <v>1643</v>
      </c>
      <c r="ML19" s="13" t="s">
        <v>1643</v>
      </c>
      <c r="MM19" s="3" t="s">
        <v>1643</v>
      </c>
      <c r="MN19" s="3" t="s">
        <v>1643</v>
      </c>
      <c r="MO19" s="3" t="s">
        <v>1643</v>
      </c>
      <c r="MP19" s="3" t="s">
        <v>1643</v>
      </c>
      <c r="MQ19" s="3" t="s">
        <v>1643</v>
      </c>
      <c r="MR19" s="5" t="s">
        <v>1643</v>
      </c>
      <c r="MS19" s="13" t="s">
        <v>1643</v>
      </c>
      <c r="MT19" s="3" t="s">
        <v>1643</v>
      </c>
      <c r="MU19" s="3" t="s">
        <v>1643</v>
      </c>
      <c r="MV19" s="3" t="s">
        <v>1643</v>
      </c>
      <c r="MW19" s="3" t="s">
        <v>1643</v>
      </c>
      <c r="MX19" s="3" t="s">
        <v>1643</v>
      </c>
      <c r="MY19" s="3" t="s">
        <v>1643</v>
      </c>
      <c r="MZ19" s="3" t="s">
        <v>1643</v>
      </c>
      <c r="NA19" s="5" t="s">
        <v>1643</v>
      </c>
      <c r="NB19" s="13" t="s">
        <v>110</v>
      </c>
      <c r="NC19" s="3" t="s">
        <v>546</v>
      </c>
      <c r="ND19" s="3" t="s">
        <v>1643</v>
      </c>
      <c r="NE19" s="3" t="s">
        <v>1643</v>
      </c>
      <c r="NF19" s="3" t="s">
        <v>1643</v>
      </c>
      <c r="NG19" s="5" t="s">
        <v>545</v>
      </c>
      <c r="NH19" s="13" t="s">
        <v>1643</v>
      </c>
      <c r="NI19" s="3" t="s">
        <v>1643</v>
      </c>
      <c r="NJ19" s="3" t="s">
        <v>1643</v>
      </c>
      <c r="NK19" s="3" t="s">
        <v>1643</v>
      </c>
      <c r="NL19" s="5"/>
      <c r="NM19" s="13" t="s">
        <v>1643</v>
      </c>
      <c r="NN19" s="3" t="s">
        <v>1643</v>
      </c>
      <c r="NO19" s="3" t="s">
        <v>1643</v>
      </c>
      <c r="NP19" s="3" t="s">
        <v>1643</v>
      </c>
      <c r="NQ19" s="5" t="s">
        <v>1643</v>
      </c>
      <c r="NR19" s="13" t="s">
        <v>136</v>
      </c>
      <c r="NS19" s="3" t="s">
        <v>557</v>
      </c>
      <c r="NT19" s="3" t="s">
        <v>140</v>
      </c>
      <c r="NU19" s="3" t="s">
        <v>144</v>
      </c>
      <c r="NV19" s="3" t="s">
        <v>156</v>
      </c>
      <c r="NW19" s="3" t="s">
        <v>558</v>
      </c>
      <c r="NX19" s="3" t="s">
        <v>1643</v>
      </c>
      <c r="NY19" s="3" t="s">
        <v>1643</v>
      </c>
      <c r="NZ19" s="20" t="s">
        <v>1643</v>
      </c>
      <c r="OA19" s="13" t="s">
        <v>110</v>
      </c>
      <c r="OB19" s="3" t="s">
        <v>574</v>
      </c>
      <c r="OC19" s="3" t="s">
        <v>1643</v>
      </c>
      <c r="OD19" s="3" t="s">
        <v>1643</v>
      </c>
      <c r="OE19" s="3" t="s">
        <v>1643</v>
      </c>
      <c r="OF19" s="5" t="s">
        <v>545</v>
      </c>
      <c r="OG19" s="13" t="s">
        <v>546</v>
      </c>
      <c r="OH19" s="8" t="s">
        <v>1643</v>
      </c>
      <c r="OI19" s="3" t="s">
        <v>1643</v>
      </c>
      <c r="OJ19" s="3" t="s">
        <v>1643</v>
      </c>
      <c r="OK19" s="5" t="s">
        <v>545</v>
      </c>
      <c r="OL19" s="13" t="s">
        <v>1643</v>
      </c>
      <c r="OM19" s="8" t="s">
        <v>1643</v>
      </c>
      <c r="ON19" s="3" t="s">
        <v>1643</v>
      </c>
      <c r="OO19" s="3" t="s">
        <v>1643</v>
      </c>
      <c r="OP19" s="5" t="s">
        <v>1643</v>
      </c>
      <c r="OQ19" s="13" t="s">
        <v>1643</v>
      </c>
      <c r="OR19" s="8" t="s">
        <v>1643</v>
      </c>
      <c r="OS19" s="3" t="s">
        <v>1643</v>
      </c>
      <c r="OT19" s="3" t="s">
        <v>1643</v>
      </c>
      <c r="OU19" s="5" t="s">
        <v>1643</v>
      </c>
      <c r="OV19" s="13" t="s">
        <v>136</v>
      </c>
      <c r="OW19" s="3" t="s">
        <v>1643</v>
      </c>
      <c r="OX19" s="3" t="s">
        <v>140</v>
      </c>
      <c r="OY19" s="3" t="s">
        <v>1643</v>
      </c>
      <c r="OZ19" s="3" t="s">
        <v>1643</v>
      </c>
      <c r="PA19" s="3" t="s">
        <v>1643</v>
      </c>
      <c r="PB19" s="3" t="s">
        <v>1643</v>
      </c>
      <c r="PC19" s="3" t="s">
        <v>568</v>
      </c>
      <c r="PD19" s="5" t="s">
        <v>1643</v>
      </c>
      <c r="PE19" s="13" t="s">
        <v>1643</v>
      </c>
      <c r="PF19" s="3" t="s">
        <v>584</v>
      </c>
      <c r="PG19" s="3" t="s">
        <v>1643</v>
      </c>
      <c r="PH19" s="3" t="s">
        <v>1643</v>
      </c>
      <c r="PI19" s="3" t="s">
        <v>1643</v>
      </c>
      <c r="PJ19" s="3" t="s">
        <v>1643</v>
      </c>
      <c r="PK19" s="5" t="s">
        <v>594</v>
      </c>
      <c r="PL19" s="13" t="s">
        <v>111</v>
      </c>
      <c r="PM19" s="3" t="s">
        <v>1643</v>
      </c>
      <c r="PN19" s="3" t="s">
        <v>111</v>
      </c>
      <c r="PO19" s="3" t="s">
        <v>1643</v>
      </c>
      <c r="PP19" s="5" t="s">
        <v>1643</v>
      </c>
      <c r="PQ19" s="18" t="s">
        <v>111</v>
      </c>
    </row>
    <row r="20" spans="1:433" ht="203" x14ac:dyDescent="0.35">
      <c r="A20" s="1">
        <v>45620.325115740743</v>
      </c>
      <c r="B20" s="2">
        <v>45620.3127662037</v>
      </c>
      <c r="C20" s="4">
        <v>100</v>
      </c>
      <c r="D20" s="4">
        <v>1585</v>
      </c>
      <c r="E20" s="3" t="s">
        <v>1677</v>
      </c>
      <c r="F20" s="2">
        <v>45627.312842430554</v>
      </c>
      <c r="G20" s="3" t="s">
        <v>1745</v>
      </c>
      <c r="H20" s="4">
        <v>1</v>
      </c>
      <c r="I20" s="3" t="s">
        <v>1642</v>
      </c>
      <c r="J20" s="3" t="s">
        <v>1642</v>
      </c>
      <c r="K20" s="3" t="s">
        <v>1642</v>
      </c>
      <c r="L20" s="3" t="s">
        <v>1642</v>
      </c>
      <c r="M20" s="3" t="s">
        <v>1642</v>
      </c>
      <c r="N20" s="3" t="s">
        <v>1642</v>
      </c>
      <c r="O20" s="3" t="s">
        <v>110</v>
      </c>
      <c r="P20" s="3" t="s">
        <v>1643</v>
      </c>
      <c r="Q20" s="3" t="s">
        <v>1643</v>
      </c>
      <c r="R20" s="20" t="s">
        <v>110</v>
      </c>
      <c r="S20" s="127">
        <v>26</v>
      </c>
      <c r="T20" s="124"/>
      <c r="U20" s="3"/>
      <c r="V20" s="3" t="s">
        <v>24</v>
      </c>
      <c r="W20" s="3" t="s">
        <v>111</v>
      </c>
      <c r="X20" s="3" t="s">
        <v>41</v>
      </c>
      <c r="Y20" s="3" t="s">
        <v>106</v>
      </c>
      <c r="Z20" s="3" t="s">
        <v>12</v>
      </c>
      <c r="AA20" s="4">
        <v>139</v>
      </c>
      <c r="AB20" s="3" t="s">
        <v>25</v>
      </c>
      <c r="AC20" s="3" t="s">
        <v>110</v>
      </c>
      <c r="AD20" s="13" t="s">
        <v>110</v>
      </c>
      <c r="AE20" s="3" t="s">
        <v>1643</v>
      </c>
      <c r="AF20" s="5" t="s">
        <v>110</v>
      </c>
      <c r="AG20" s="8" t="s">
        <v>1643</v>
      </c>
      <c r="AH20" s="3" t="s">
        <v>1643</v>
      </c>
      <c r="AI20" s="3" t="s">
        <v>1643</v>
      </c>
      <c r="AJ20" s="3" t="s">
        <v>1643</v>
      </c>
      <c r="AK20" s="3" t="s">
        <v>1643</v>
      </c>
      <c r="AL20" s="3" t="s">
        <v>1643</v>
      </c>
      <c r="AM20" s="3" t="s">
        <v>1643</v>
      </c>
      <c r="AN20" s="3" t="s">
        <v>1643</v>
      </c>
      <c r="AO20" s="3" t="s">
        <v>1643</v>
      </c>
      <c r="AP20" s="3" t="s">
        <v>1643</v>
      </c>
      <c r="AQ20" s="3" t="s">
        <v>1643</v>
      </c>
      <c r="AR20" s="3" t="s">
        <v>1643</v>
      </c>
      <c r="AS20" s="3" t="s">
        <v>1643</v>
      </c>
      <c r="AT20" s="3" t="s">
        <v>1643</v>
      </c>
      <c r="AU20" s="3" t="s">
        <v>1643</v>
      </c>
      <c r="AV20" s="5" t="s">
        <v>1643</v>
      </c>
      <c r="AW20" s="13" t="s">
        <v>1643</v>
      </c>
      <c r="AX20" s="3" t="s">
        <v>1643</v>
      </c>
      <c r="AY20" s="3" t="s">
        <v>1643</v>
      </c>
      <c r="AZ20" s="3" t="s">
        <v>1643</v>
      </c>
      <c r="BA20" s="3" t="s">
        <v>1643</v>
      </c>
      <c r="BB20" s="3" t="s">
        <v>1643</v>
      </c>
      <c r="BC20" s="3" t="s">
        <v>1643</v>
      </c>
      <c r="BD20" s="5" t="s">
        <v>1643</v>
      </c>
      <c r="BE20" s="13" t="s">
        <v>1643</v>
      </c>
      <c r="BF20" s="3" t="s">
        <v>1643</v>
      </c>
      <c r="BG20" s="3" t="s">
        <v>1643</v>
      </c>
      <c r="BH20" s="3" t="s">
        <v>1643</v>
      </c>
      <c r="BI20" s="3" t="s">
        <v>1643</v>
      </c>
      <c r="BJ20" s="3" t="s">
        <v>1643</v>
      </c>
      <c r="BK20" s="3" t="s">
        <v>1643</v>
      </c>
      <c r="BL20" s="5" t="s">
        <v>1643</v>
      </c>
      <c r="BM20" s="13" t="s">
        <v>1643</v>
      </c>
      <c r="BN20" s="3" t="s">
        <v>1643</v>
      </c>
      <c r="BO20" s="3" t="s">
        <v>1643</v>
      </c>
      <c r="BP20" s="5" t="s">
        <v>1643</v>
      </c>
      <c r="BQ20" s="13" t="s">
        <v>1643</v>
      </c>
      <c r="BR20" s="3" t="s">
        <v>1643</v>
      </c>
      <c r="BS20" s="3" t="s">
        <v>1643</v>
      </c>
      <c r="BT20" s="5" t="s">
        <v>1643</v>
      </c>
      <c r="BU20" s="13" t="s">
        <v>1643</v>
      </c>
      <c r="BV20" s="5" t="s">
        <v>1643</v>
      </c>
      <c r="BW20" s="13" t="s">
        <v>1643</v>
      </c>
      <c r="BX20" s="3" t="s">
        <v>1643</v>
      </c>
      <c r="BY20" s="3" t="s">
        <v>1643</v>
      </c>
      <c r="BZ20" s="5" t="s">
        <v>1643</v>
      </c>
      <c r="CA20" s="13" t="s">
        <v>1643</v>
      </c>
      <c r="CB20" s="3" t="s">
        <v>1643</v>
      </c>
      <c r="CC20" s="3" t="s">
        <v>1643</v>
      </c>
      <c r="CD20" s="3" t="s">
        <v>1643</v>
      </c>
      <c r="CE20" s="5" t="s">
        <v>1643</v>
      </c>
      <c r="CF20" s="13" t="s">
        <v>1643</v>
      </c>
      <c r="CG20" s="3" t="s">
        <v>1643</v>
      </c>
      <c r="CH20" s="3" t="s">
        <v>1643</v>
      </c>
      <c r="CI20" s="3" t="s">
        <v>1643</v>
      </c>
      <c r="CJ20" s="3" t="s">
        <v>1643</v>
      </c>
      <c r="CK20" s="3" t="s">
        <v>1643</v>
      </c>
      <c r="CL20" s="5" t="s">
        <v>1643</v>
      </c>
      <c r="CM20" s="13" t="s">
        <v>1643</v>
      </c>
      <c r="CN20" s="3" t="s">
        <v>1643</v>
      </c>
      <c r="CO20" s="3" t="s">
        <v>1643</v>
      </c>
      <c r="CP20" s="3" t="s">
        <v>1643</v>
      </c>
      <c r="CQ20" s="3" t="s">
        <v>1643</v>
      </c>
      <c r="CR20" s="20" t="s">
        <v>1643</v>
      </c>
      <c r="CS20" s="13" t="s">
        <v>1643</v>
      </c>
      <c r="CT20" s="3" t="s">
        <v>1643</v>
      </c>
      <c r="CU20" s="3" t="s">
        <v>1643</v>
      </c>
      <c r="CV20" s="3" t="s">
        <v>1643</v>
      </c>
      <c r="CW20" s="3" t="s">
        <v>1643</v>
      </c>
      <c r="CX20" s="3" t="s">
        <v>1643</v>
      </c>
      <c r="CY20" s="3" t="s">
        <v>1643</v>
      </c>
      <c r="CZ20" s="3" t="s">
        <v>1643</v>
      </c>
      <c r="DA20" s="3" t="s">
        <v>1643</v>
      </c>
      <c r="DB20" s="3" t="s">
        <v>1643</v>
      </c>
      <c r="DC20" s="3" t="s">
        <v>1643</v>
      </c>
      <c r="DD20" s="3" t="s">
        <v>1643</v>
      </c>
      <c r="DE20" s="3" t="s">
        <v>1643</v>
      </c>
      <c r="DF20" s="5" t="s">
        <v>1643</v>
      </c>
      <c r="DG20" s="8" t="s">
        <v>1643</v>
      </c>
      <c r="DH20" s="3" t="s">
        <v>1643</v>
      </c>
      <c r="DI20" s="3" t="s">
        <v>1643</v>
      </c>
      <c r="DJ20" s="3" t="s">
        <v>1643</v>
      </c>
      <c r="DK20" s="3" t="s">
        <v>1643</v>
      </c>
      <c r="DL20" s="3" t="s">
        <v>1643</v>
      </c>
      <c r="DM20" s="3" t="s">
        <v>1643</v>
      </c>
      <c r="DN20" s="3" t="s">
        <v>1643</v>
      </c>
      <c r="DO20" s="5" t="s">
        <v>1643</v>
      </c>
      <c r="DP20" s="8" t="s">
        <v>1643</v>
      </c>
      <c r="DQ20" s="3" t="s">
        <v>1643</v>
      </c>
      <c r="DR20" s="3" t="s">
        <v>1643</v>
      </c>
      <c r="DS20" s="5" t="s">
        <v>1643</v>
      </c>
      <c r="DT20" s="8" t="s">
        <v>1643</v>
      </c>
      <c r="DU20" s="3" t="s">
        <v>1643</v>
      </c>
      <c r="DV20" s="3" t="s">
        <v>1643</v>
      </c>
      <c r="DW20" s="5" t="s">
        <v>1643</v>
      </c>
      <c r="DX20" s="16" t="s">
        <v>1643</v>
      </c>
      <c r="DY20" s="13" t="s">
        <v>1643</v>
      </c>
      <c r="DZ20" s="3" t="s">
        <v>1643</v>
      </c>
      <c r="EA20" s="3" t="s">
        <v>1643</v>
      </c>
      <c r="EB20" s="3" t="s">
        <v>1643</v>
      </c>
      <c r="EC20" s="20" t="s">
        <v>1643</v>
      </c>
      <c r="ED20" s="13" t="s">
        <v>1643</v>
      </c>
      <c r="EE20" s="3" t="s">
        <v>1643</v>
      </c>
      <c r="EF20" s="3" t="s">
        <v>1643</v>
      </c>
      <c r="EG20" s="3" t="s">
        <v>1643</v>
      </c>
      <c r="EH20" s="3" t="s">
        <v>1643</v>
      </c>
      <c r="EI20" s="3" t="s">
        <v>1643</v>
      </c>
      <c r="EJ20" s="3" t="s">
        <v>1643</v>
      </c>
      <c r="EK20" s="3" t="s">
        <v>1643</v>
      </c>
      <c r="EL20" s="3" t="s">
        <v>1643</v>
      </c>
      <c r="EM20" s="3" t="s">
        <v>1643</v>
      </c>
      <c r="EN20" s="20" t="s">
        <v>1643</v>
      </c>
      <c r="EO20" s="18" t="s">
        <v>1643</v>
      </c>
      <c r="EP20" s="8" t="s">
        <v>1643</v>
      </c>
      <c r="EQ20" s="3" t="s">
        <v>1643</v>
      </c>
      <c r="ER20" s="3" t="s">
        <v>1643</v>
      </c>
      <c r="ES20" s="3" t="s">
        <v>1643</v>
      </c>
      <c r="ET20" s="3" t="s">
        <v>1643</v>
      </c>
      <c r="EU20" s="3" t="s">
        <v>1643</v>
      </c>
      <c r="EV20" s="3" t="s">
        <v>1643</v>
      </c>
      <c r="EW20" s="3" t="s">
        <v>1643</v>
      </c>
      <c r="EX20" s="3" t="s">
        <v>1643</v>
      </c>
      <c r="EY20" s="20" t="s">
        <v>1643</v>
      </c>
      <c r="EZ20" s="13" t="s">
        <v>130</v>
      </c>
      <c r="FA20" s="3" t="s">
        <v>132</v>
      </c>
      <c r="FB20" s="3" t="s">
        <v>132</v>
      </c>
      <c r="FC20" s="3" t="s">
        <v>131</v>
      </c>
      <c r="FD20" s="3" t="s">
        <v>132</v>
      </c>
      <c r="FE20" s="3" t="s">
        <v>132</v>
      </c>
      <c r="FF20" s="3" t="s">
        <v>127</v>
      </c>
      <c r="FG20" s="3" t="s">
        <v>129</v>
      </c>
      <c r="FH20" s="3" t="s">
        <v>127</v>
      </c>
      <c r="FI20" s="3" t="s">
        <v>128</v>
      </c>
      <c r="FJ20" s="3" t="s">
        <v>132</v>
      </c>
      <c r="FK20" s="3" t="s">
        <v>131</v>
      </c>
      <c r="FL20" s="3" t="s">
        <v>131</v>
      </c>
      <c r="FM20" s="3" t="s">
        <v>128</v>
      </c>
      <c r="FN20" s="3" t="s">
        <v>131</v>
      </c>
      <c r="FO20" s="5" t="s">
        <v>1643</v>
      </c>
      <c r="FP20" s="13" t="s">
        <v>196</v>
      </c>
      <c r="FQ20" s="3" t="s">
        <v>198</v>
      </c>
      <c r="FR20" s="3" t="s">
        <v>200</v>
      </c>
      <c r="FS20" s="3" t="s">
        <v>201</v>
      </c>
      <c r="FT20" s="3" t="s">
        <v>1643</v>
      </c>
      <c r="FU20" s="3" t="s">
        <v>207</v>
      </c>
      <c r="FV20" s="3" t="s">
        <v>210</v>
      </c>
      <c r="FW20" s="5" t="s">
        <v>1643</v>
      </c>
      <c r="FX20" s="13" t="s">
        <v>231</v>
      </c>
      <c r="FY20" s="3" t="s">
        <v>232</v>
      </c>
      <c r="FZ20" s="3" t="s">
        <v>233</v>
      </c>
      <c r="GA20" s="3" t="s">
        <v>234</v>
      </c>
      <c r="GB20" s="3" t="s">
        <v>235</v>
      </c>
      <c r="GC20" s="3" t="s">
        <v>1643</v>
      </c>
      <c r="GD20" s="3" t="s">
        <v>1643</v>
      </c>
      <c r="GE20" s="5" t="s">
        <v>1643</v>
      </c>
      <c r="GF20" s="13" t="s">
        <v>127</v>
      </c>
      <c r="GG20" s="3" t="s">
        <v>127</v>
      </c>
      <c r="GH20" s="3" t="s">
        <v>127</v>
      </c>
      <c r="GI20" s="3" t="s">
        <v>127</v>
      </c>
      <c r="GJ20" s="3" t="s">
        <v>127</v>
      </c>
      <c r="GK20" s="3" t="s">
        <v>127</v>
      </c>
      <c r="GL20" s="3" t="s">
        <v>127</v>
      </c>
      <c r="GM20" s="3" t="s">
        <v>127</v>
      </c>
      <c r="GN20" s="3" t="s">
        <v>127</v>
      </c>
      <c r="GO20" s="3" t="s">
        <v>132</v>
      </c>
      <c r="GP20" s="3" t="s">
        <v>132</v>
      </c>
      <c r="GQ20" s="3" t="s">
        <v>127</v>
      </c>
      <c r="GR20" s="3" t="s">
        <v>127</v>
      </c>
      <c r="GS20" s="3" t="s">
        <v>127</v>
      </c>
      <c r="GT20" s="3" t="s">
        <v>127</v>
      </c>
      <c r="GU20" s="3" t="s">
        <v>131</v>
      </c>
      <c r="GV20" s="3" t="s">
        <v>127</v>
      </c>
      <c r="GW20" s="3" t="s">
        <v>131</v>
      </c>
      <c r="GX20" s="3" t="s">
        <v>129</v>
      </c>
      <c r="GY20" s="3" t="s">
        <v>131</v>
      </c>
      <c r="GZ20" s="3" t="s">
        <v>131</v>
      </c>
      <c r="HA20" s="3" t="s">
        <v>132</v>
      </c>
      <c r="HB20" s="3" t="s">
        <v>129</v>
      </c>
      <c r="HC20" s="3" t="s">
        <v>129</v>
      </c>
      <c r="HD20" s="3" t="s">
        <v>132</v>
      </c>
      <c r="HE20" s="3" t="s">
        <v>132</v>
      </c>
      <c r="HF20" s="3" t="s">
        <v>132</v>
      </c>
      <c r="HG20" s="3" t="s">
        <v>132</v>
      </c>
      <c r="HH20" s="3" t="s">
        <v>131</v>
      </c>
      <c r="HI20" s="3" t="s">
        <v>132</v>
      </c>
      <c r="HJ20" s="3" t="s">
        <v>132</v>
      </c>
      <c r="HK20" s="3" t="s">
        <v>131</v>
      </c>
      <c r="HL20" s="3" t="s">
        <v>131</v>
      </c>
      <c r="HM20" s="3" t="s">
        <v>132</v>
      </c>
      <c r="HN20" s="3" t="s">
        <v>132</v>
      </c>
      <c r="HO20" s="3" t="s">
        <v>131</v>
      </c>
      <c r="HP20" s="3" t="s">
        <v>132</v>
      </c>
      <c r="HQ20" s="3" t="s">
        <v>132</v>
      </c>
      <c r="HR20" s="3" t="s">
        <v>132</v>
      </c>
      <c r="HS20" s="3" t="s">
        <v>132</v>
      </c>
      <c r="HT20" s="3" t="s">
        <v>132</v>
      </c>
      <c r="HU20" s="3" t="s">
        <v>132</v>
      </c>
      <c r="HV20" s="3" t="s">
        <v>132</v>
      </c>
      <c r="HW20" s="3" t="s">
        <v>132</v>
      </c>
      <c r="HX20" s="3" t="s">
        <v>129</v>
      </c>
      <c r="HY20" s="3" t="s">
        <v>129</v>
      </c>
      <c r="HZ20" s="3" t="s">
        <v>132</v>
      </c>
      <c r="IA20" s="3" t="s">
        <v>127</v>
      </c>
      <c r="IB20" s="3" t="s">
        <v>127</v>
      </c>
      <c r="IC20" s="3" t="s">
        <v>127</v>
      </c>
      <c r="ID20" s="3" t="s">
        <v>127</v>
      </c>
      <c r="IE20" s="3" t="s">
        <v>127</v>
      </c>
      <c r="IF20" s="3" t="s">
        <v>131</v>
      </c>
      <c r="IG20" s="3" t="s">
        <v>127</v>
      </c>
      <c r="IH20" s="3" t="s">
        <v>131</v>
      </c>
      <c r="II20" s="3" t="s">
        <v>131</v>
      </c>
      <c r="IJ20" s="3" t="s">
        <v>127</v>
      </c>
      <c r="IK20" s="3" t="s">
        <v>127</v>
      </c>
      <c r="IL20" s="3" t="s">
        <v>127</v>
      </c>
      <c r="IM20" s="3" t="s">
        <v>127</v>
      </c>
      <c r="IN20" s="3" t="s">
        <v>127</v>
      </c>
      <c r="IO20" s="3" t="s">
        <v>127</v>
      </c>
      <c r="IP20" s="3" t="s">
        <v>127</v>
      </c>
      <c r="IQ20" s="3" t="s">
        <v>127</v>
      </c>
      <c r="IR20" s="5" t="s">
        <v>342</v>
      </c>
      <c r="IS20" s="13" t="s">
        <v>353</v>
      </c>
      <c r="IT20" s="3" t="s">
        <v>354</v>
      </c>
      <c r="IU20" s="3" t="s">
        <v>355</v>
      </c>
      <c r="IV20" s="3" t="s">
        <v>1643</v>
      </c>
      <c r="IW20" s="3" t="s">
        <v>1643</v>
      </c>
      <c r="IX20" s="3" t="s">
        <v>111</v>
      </c>
      <c r="IY20" s="5" t="s">
        <v>1643</v>
      </c>
      <c r="IZ20" s="13" t="s">
        <v>111</v>
      </c>
      <c r="JA20" s="3" t="s">
        <v>1643</v>
      </c>
      <c r="JB20" s="3" t="s">
        <v>1643</v>
      </c>
      <c r="JC20" s="3" t="s">
        <v>111</v>
      </c>
      <c r="JD20" s="3" t="s">
        <v>1643</v>
      </c>
      <c r="JE20" s="3" t="s">
        <v>1643</v>
      </c>
      <c r="JF20" s="3" t="s">
        <v>110</v>
      </c>
      <c r="JG20" s="3" t="s">
        <v>111</v>
      </c>
      <c r="JH20" s="3" t="s">
        <v>1643</v>
      </c>
      <c r="JI20" s="3" t="s">
        <v>110</v>
      </c>
      <c r="JJ20" s="3" t="s">
        <v>408</v>
      </c>
      <c r="JK20" s="3" t="s">
        <v>111</v>
      </c>
      <c r="JL20" s="3" t="s">
        <v>1643</v>
      </c>
      <c r="JM20" s="3" t="s">
        <v>111</v>
      </c>
      <c r="JN20" s="3" t="s">
        <v>1643</v>
      </c>
      <c r="JO20" s="3" t="s">
        <v>1643</v>
      </c>
      <c r="JP20" s="3" t="s">
        <v>110</v>
      </c>
      <c r="JQ20" s="3" t="s">
        <v>111</v>
      </c>
      <c r="JR20" s="3" t="s">
        <v>1643</v>
      </c>
      <c r="JS20" s="3" t="s">
        <v>110</v>
      </c>
      <c r="JT20" s="3" t="s">
        <v>111</v>
      </c>
      <c r="JU20" s="3" t="s">
        <v>1643</v>
      </c>
      <c r="JV20" s="3" t="s">
        <v>110</v>
      </c>
      <c r="JW20" s="3" t="s">
        <v>111</v>
      </c>
      <c r="JX20" s="3" t="s">
        <v>1643</v>
      </c>
      <c r="JY20" s="3" t="s">
        <v>110</v>
      </c>
      <c r="JZ20" s="3" t="s">
        <v>111</v>
      </c>
      <c r="KA20" s="3" t="s">
        <v>1643</v>
      </c>
      <c r="KB20" s="3" t="s">
        <v>245</v>
      </c>
      <c r="KC20" s="3" t="s">
        <v>1643</v>
      </c>
      <c r="KD20" s="3" t="s">
        <v>1643</v>
      </c>
      <c r="KE20" s="3" t="s">
        <v>1643</v>
      </c>
      <c r="KF20" s="3" t="s">
        <v>111</v>
      </c>
      <c r="KG20" s="3" t="s">
        <v>1643</v>
      </c>
      <c r="KH20" s="3" t="s">
        <v>1643</v>
      </c>
      <c r="KI20" s="5" t="s">
        <v>1643</v>
      </c>
      <c r="KJ20" s="3" t="s">
        <v>1746</v>
      </c>
      <c r="KK20" s="3" t="s">
        <v>452</v>
      </c>
      <c r="KL20" s="3" t="s">
        <v>461</v>
      </c>
      <c r="KM20" s="18" t="s">
        <v>110</v>
      </c>
      <c r="KN20" s="13" t="s">
        <v>1643</v>
      </c>
      <c r="KO20" s="3" t="s">
        <v>484</v>
      </c>
      <c r="KP20" s="3" t="s">
        <v>1643</v>
      </c>
      <c r="KQ20" s="3" t="s">
        <v>1643</v>
      </c>
      <c r="KR20" s="3" t="s">
        <v>1643</v>
      </c>
      <c r="KS20" s="3" t="s">
        <v>495</v>
      </c>
      <c r="KT20" s="3" t="s">
        <v>496</v>
      </c>
      <c r="KU20" s="3" t="s">
        <v>497</v>
      </c>
      <c r="KV20" s="3" t="s">
        <v>498</v>
      </c>
      <c r="KW20" s="5" t="s">
        <v>1643</v>
      </c>
      <c r="KX20" s="13" t="s">
        <v>110</v>
      </c>
      <c r="KY20" s="3" t="s">
        <v>110</v>
      </c>
      <c r="KZ20" s="3" t="s">
        <v>110</v>
      </c>
      <c r="LA20" s="3" t="s">
        <v>110</v>
      </c>
      <c r="LB20" s="3" t="s">
        <v>111</v>
      </c>
      <c r="LC20" s="3" t="s">
        <v>1643</v>
      </c>
      <c r="LD20" s="3" t="s">
        <v>1643</v>
      </c>
      <c r="LE20" s="3" t="s">
        <v>1643</v>
      </c>
      <c r="LF20" s="5" t="s">
        <v>1643</v>
      </c>
      <c r="LG20" s="13" t="s">
        <v>111</v>
      </c>
      <c r="LH20" s="5" t="s">
        <v>1643</v>
      </c>
      <c r="LI20" s="13" t="s">
        <v>524</v>
      </c>
      <c r="LJ20" s="3" t="s">
        <v>110</v>
      </c>
      <c r="LK20" s="3" t="s">
        <v>110</v>
      </c>
      <c r="LL20" s="3" t="s">
        <v>110</v>
      </c>
      <c r="LM20" s="3" t="s">
        <v>111</v>
      </c>
      <c r="LN20" s="3" t="s">
        <v>110</v>
      </c>
      <c r="LO20" s="5" t="s">
        <v>110</v>
      </c>
      <c r="LP20" s="13" t="s">
        <v>111</v>
      </c>
      <c r="LQ20" s="13" t="s">
        <v>1643</v>
      </c>
      <c r="LR20" s="3" t="s">
        <v>1643</v>
      </c>
      <c r="LS20" s="3" t="s">
        <v>1643</v>
      </c>
      <c r="LT20" s="3" t="s">
        <v>1643</v>
      </c>
      <c r="LU20" s="3" t="s">
        <v>1643</v>
      </c>
      <c r="LV20" s="20"/>
      <c r="LW20" s="5" t="s">
        <v>1643</v>
      </c>
      <c r="LX20" s="13" t="s">
        <v>1643</v>
      </c>
      <c r="LY20" s="3" t="s">
        <v>1643</v>
      </c>
      <c r="LZ20" s="3" t="s">
        <v>1643</v>
      </c>
      <c r="MA20" s="3" t="s">
        <v>1643</v>
      </c>
      <c r="MB20" s="3" t="s">
        <v>1643</v>
      </c>
      <c r="MC20" s="3" t="s">
        <v>1643</v>
      </c>
      <c r="MD20" s="5" t="s">
        <v>1643</v>
      </c>
      <c r="ME20" s="13" t="s">
        <v>1643</v>
      </c>
      <c r="MF20" s="3" t="s">
        <v>1643</v>
      </c>
      <c r="MG20" s="3" t="s">
        <v>1643</v>
      </c>
      <c r="MH20" s="3" t="s">
        <v>1643</v>
      </c>
      <c r="MI20" s="3" t="s">
        <v>1643</v>
      </c>
      <c r="MJ20" s="3" t="s">
        <v>1643</v>
      </c>
      <c r="MK20" s="5" t="s">
        <v>1643</v>
      </c>
      <c r="ML20" s="13" t="s">
        <v>1643</v>
      </c>
      <c r="MM20" s="3" t="s">
        <v>1643</v>
      </c>
      <c r="MN20" s="3" t="s">
        <v>1643</v>
      </c>
      <c r="MO20" s="3" t="s">
        <v>1643</v>
      </c>
      <c r="MP20" s="3" t="s">
        <v>1643</v>
      </c>
      <c r="MQ20" s="3" t="s">
        <v>1643</v>
      </c>
      <c r="MR20" s="5" t="s">
        <v>1643</v>
      </c>
      <c r="MS20" s="13" t="s">
        <v>1643</v>
      </c>
      <c r="MT20" s="3" t="s">
        <v>1643</v>
      </c>
      <c r="MU20" s="3" t="s">
        <v>1643</v>
      </c>
      <c r="MV20" s="3" t="s">
        <v>1643</v>
      </c>
      <c r="MW20" s="3" t="s">
        <v>1643</v>
      </c>
      <c r="MX20" s="3" t="s">
        <v>1643</v>
      </c>
      <c r="MY20" s="3" t="s">
        <v>1643</v>
      </c>
      <c r="MZ20" s="3" t="s">
        <v>1643</v>
      </c>
      <c r="NA20" s="5" t="s">
        <v>1643</v>
      </c>
      <c r="NB20" s="13" t="s">
        <v>110</v>
      </c>
      <c r="NC20" s="3" t="s">
        <v>546</v>
      </c>
      <c r="ND20" s="3" t="s">
        <v>1643</v>
      </c>
      <c r="NE20" s="3" t="s">
        <v>1643</v>
      </c>
      <c r="NF20" s="3" t="s">
        <v>1643</v>
      </c>
      <c r="NG20" s="5" t="s">
        <v>1643</v>
      </c>
      <c r="NH20" s="13" t="s">
        <v>1643</v>
      </c>
      <c r="NI20" s="3" t="s">
        <v>1643</v>
      </c>
      <c r="NJ20" s="3" t="s">
        <v>1643</v>
      </c>
      <c r="NK20" s="3" t="s">
        <v>545</v>
      </c>
      <c r="NL20" s="5"/>
      <c r="NM20" s="13" t="s">
        <v>1643</v>
      </c>
      <c r="NN20" s="3" t="s">
        <v>1643</v>
      </c>
      <c r="NO20" s="3" t="s">
        <v>1643</v>
      </c>
      <c r="NP20" s="3" t="s">
        <v>1643</v>
      </c>
      <c r="NQ20" s="5" t="s">
        <v>1643</v>
      </c>
      <c r="NR20" s="13" t="s">
        <v>1643</v>
      </c>
      <c r="NS20" s="3" t="s">
        <v>557</v>
      </c>
      <c r="NT20" s="3" t="s">
        <v>140</v>
      </c>
      <c r="NU20" s="3" t="s">
        <v>144</v>
      </c>
      <c r="NV20" s="3" t="s">
        <v>156</v>
      </c>
      <c r="NW20" s="3" t="s">
        <v>558</v>
      </c>
      <c r="NX20" s="3" t="s">
        <v>1643</v>
      </c>
      <c r="NY20" s="3" t="s">
        <v>1643</v>
      </c>
      <c r="NZ20" s="20" t="s">
        <v>1643</v>
      </c>
      <c r="OA20" s="13" t="s">
        <v>111</v>
      </c>
      <c r="OB20" s="3" t="s">
        <v>1643</v>
      </c>
      <c r="OC20" s="3" t="s">
        <v>1643</v>
      </c>
      <c r="OD20" s="3" t="s">
        <v>1643</v>
      </c>
      <c r="OE20" s="3" t="s">
        <v>1643</v>
      </c>
      <c r="OF20" s="5" t="s">
        <v>1643</v>
      </c>
      <c r="OG20" s="13" t="s">
        <v>1643</v>
      </c>
      <c r="OH20" s="8" t="s">
        <v>1643</v>
      </c>
      <c r="OI20" s="3" t="s">
        <v>1643</v>
      </c>
      <c r="OJ20" s="3" t="s">
        <v>1643</v>
      </c>
      <c r="OK20" s="5" t="s">
        <v>1643</v>
      </c>
      <c r="OL20" s="13" t="s">
        <v>1643</v>
      </c>
      <c r="OM20" s="8" t="s">
        <v>1643</v>
      </c>
      <c r="ON20" s="3" t="s">
        <v>1643</v>
      </c>
      <c r="OO20" s="3" t="s">
        <v>1643</v>
      </c>
      <c r="OP20" s="5" t="s">
        <v>1643</v>
      </c>
      <c r="OQ20" s="13" t="s">
        <v>1643</v>
      </c>
      <c r="OR20" s="8" t="s">
        <v>1643</v>
      </c>
      <c r="OS20" s="3" t="s">
        <v>1643</v>
      </c>
      <c r="OT20" s="3" t="s">
        <v>1643</v>
      </c>
      <c r="OU20" s="5" t="s">
        <v>1643</v>
      </c>
      <c r="OV20" s="13" t="s">
        <v>1643</v>
      </c>
      <c r="OW20" s="3" t="s">
        <v>1643</v>
      </c>
      <c r="OX20" s="3" t="s">
        <v>1643</v>
      </c>
      <c r="OY20" s="3" t="s">
        <v>1643</v>
      </c>
      <c r="OZ20" s="3" t="s">
        <v>1643</v>
      </c>
      <c r="PA20" s="3" t="s">
        <v>1643</v>
      </c>
      <c r="PB20" s="3" t="s">
        <v>1643</v>
      </c>
      <c r="PC20" s="3" t="s">
        <v>1643</v>
      </c>
      <c r="PD20" s="5" t="s">
        <v>1643</v>
      </c>
      <c r="PE20" s="13" t="s">
        <v>1643</v>
      </c>
      <c r="PF20" s="3" t="s">
        <v>1643</v>
      </c>
      <c r="PG20" s="3" t="s">
        <v>1643</v>
      </c>
      <c r="PH20" s="3" t="s">
        <v>1643</v>
      </c>
      <c r="PI20" s="3" t="s">
        <v>1643</v>
      </c>
      <c r="PJ20" s="3" t="s">
        <v>1643</v>
      </c>
      <c r="PK20" s="5" t="s">
        <v>1643</v>
      </c>
      <c r="PL20" s="13" t="s">
        <v>1643</v>
      </c>
      <c r="PM20" s="3" t="s">
        <v>1643</v>
      </c>
      <c r="PN20" s="3" t="s">
        <v>1643</v>
      </c>
      <c r="PO20" s="3" t="s">
        <v>1643</v>
      </c>
      <c r="PP20" s="5" t="s">
        <v>1643</v>
      </c>
      <c r="PQ20" s="18" t="s">
        <v>111</v>
      </c>
    </row>
    <row r="21" spans="1:433" ht="101.5" x14ac:dyDescent="0.35">
      <c r="A21" s="1">
        <v>45620.425891203704</v>
      </c>
      <c r="B21" s="2">
        <v>45619.929976851854</v>
      </c>
      <c r="C21" s="4">
        <v>100</v>
      </c>
      <c r="D21" s="4">
        <v>947</v>
      </c>
      <c r="E21" s="3" t="s">
        <v>1677</v>
      </c>
      <c r="F21" s="2">
        <v>45626.930062928244</v>
      </c>
      <c r="G21" s="3" t="s">
        <v>1744</v>
      </c>
      <c r="H21" s="4">
        <v>1</v>
      </c>
      <c r="I21" s="3" t="s">
        <v>1642</v>
      </c>
      <c r="J21" s="3" t="s">
        <v>1642</v>
      </c>
      <c r="K21" s="3" t="s">
        <v>1642</v>
      </c>
      <c r="L21" s="3" t="s">
        <v>1642</v>
      </c>
      <c r="M21" s="3" t="s">
        <v>1642</v>
      </c>
      <c r="N21" s="3" t="s">
        <v>1642</v>
      </c>
      <c r="O21" s="3" t="s">
        <v>111</v>
      </c>
      <c r="P21" s="3" t="s">
        <v>110</v>
      </c>
      <c r="Q21" s="3" t="s">
        <v>7</v>
      </c>
      <c r="R21" s="20" t="s">
        <v>110</v>
      </c>
      <c r="S21" s="127">
        <v>27</v>
      </c>
      <c r="T21" s="124"/>
      <c r="U21" s="3"/>
      <c r="V21" s="3" t="s">
        <v>20</v>
      </c>
      <c r="W21" s="3" t="s">
        <v>110</v>
      </c>
      <c r="X21" s="3" t="s">
        <v>41</v>
      </c>
      <c r="Y21" s="3" t="s">
        <v>75</v>
      </c>
      <c r="Z21" s="3" t="s">
        <v>12</v>
      </c>
      <c r="AA21" s="4">
        <v>620</v>
      </c>
      <c r="AB21" s="3" t="s">
        <v>25</v>
      </c>
      <c r="AC21" s="3" t="s">
        <v>110</v>
      </c>
      <c r="AD21" s="13" t="s">
        <v>110</v>
      </c>
      <c r="AE21" s="3" t="s">
        <v>1643</v>
      </c>
      <c r="AF21" s="5" t="s">
        <v>110</v>
      </c>
      <c r="AG21" s="8" t="s">
        <v>1643</v>
      </c>
      <c r="AH21" s="3" t="s">
        <v>1643</v>
      </c>
      <c r="AI21" s="3" t="s">
        <v>1643</v>
      </c>
      <c r="AJ21" s="3" t="s">
        <v>1643</v>
      </c>
      <c r="AK21" s="3" t="s">
        <v>1643</v>
      </c>
      <c r="AL21" s="3" t="s">
        <v>1643</v>
      </c>
      <c r="AM21" s="3" t="s">
        <v>1643</v>
      </c>
      <c r="AN21" s="3" t="s">
        <v>1643</v>
      </c>
      <c r="AO21" s="3" t="s">
        <v>1643</v>
      </c>
      <c r="AP21" s="3" t="s">
        <v>1643</v>
      </c>
      <c r="AQ21" s="3" t="s">
        <v>1643</v>
      </c>
      <c r="AR21" s="3" t="s">
        <v>1643</v>
      </c>
      <c r="AS21" s="3" t="s">
        <v>1643</v>
      </c>
      <c r="AT21" s="3" t="s">
        <v>1643</v>
      </c>
      <c r="AU21" s="3" t="s">
        <v>1643</v>
      </c>
      <c r="AV21" s="5" t="s">
        <v>1643</v>
      </c>
      <c r="AW21" s="13" t="s">
        <v>1643</v>
      </c>
      <c r="AX21" s="3" t="s">
        <v>1643</v>
      </c>
      <c r="AY21" s="3" t="s">
        <v>1643</v>
      </c>
      <c r="AZ21" s="3" t="s">
        <v>1643</v>
      </c>
      <c r="BA21" s="3" t="s">
        <v>1643</v>
      </c>
      <c r="BB21" s="3" t="s">
        <v>1643</v>
      </c>
      <c r="BC21" s="3" t="s">
        <v>1643</v>
      </c>
      <c r="BD21" s="5" t="s">
        <v>1643</v>
      </c>
      <c r="BE21" s="13" t="s">
        <v>1643</v>
      </c>
      <c r="BF21" s="3" t="s">
        <v>1643</v>
      </c>
      <c r="BG21" s="3" t="s">
        <v>1643</v>
      </c>
      <c r="BH21" s="3" t="s">
        <v>1643</v>
      </c>
      <c r="BI21" s="3" t="s">
        <v>1643</v>
      </c>
      <c r="BJ21" s="3" t="s">
        <v>1643</v>
      </c>
      <c r="BK21" s="3" t="s">
        <v>1643</v>
      </c>
      <c r="BL21" s="5" t="s">
        <v>1643</v>
      </c>
      <c r="BM21" s="13" t="s">
        <v>1643</v>
      </c>
      <c r="BN21" s="3" t="s">
        <v>1643</v>
      </c>
      <c r="BO21" s="3" t="s">
        <v>1643</v>
      </c>
      <c r="BP21" s="5" t="s">
        <v>1643</v>
      </c>
      <c r="BQ21" s="13" t="s">
        <v>1643</v>
      </c>
      <c r="BR21" s="3" t="s">
        <v>1643</v>
      </c>
      <c r="BS21" s="3" t="s">
        <v>1643</v>
      </c>
      <c r="BT21" s="5" t="s">
        <v>1643</v>
      </c>
      <c r="BU21" s="13" t="s">
        <v>1643</v>
      </c>
      <c r="BV21" s="5" t="s">
        <v>1643</v>
      </c>
      <c r="BW21" s="13" t="s">
        <v>1643</v>
      </c>
      <c r="BX21" s="3" t="s">
        <v>1643</v>
      </c>
      <c r="BY21" s="3" t="s">
        <v>1643</v>
      </c>
      <c r="BZ21" s="5" t="s">
        <v>1643</v>
      </c>
      <c r="CA21" s="13" t="s">
        <v>1643</v>
      </c>
      <c r="CB21" s="3" t="s">
        <v>1643</v>
      </c>
      <c r="CC21" s="3" t="s">
        <v>1643</v>
      </c>
      <c r="CD21" s="3" t="s">
        <v>1643</v>
      </c>
      <c r="CE21" s="5" t="s">
        <v>1643</v>
      </c>
      <c r="CF21" s="13" t="s">
        <v>1643</v>
      </c>
      <c r="CG21" s="3" t="s">
        <v>1643</v>
      </c>
      <c r="CH21" s="3" t="s">
        <v>1643</v>
      </c>
      <c r="CI21" s="3" t="s">
        <v>1643</v>
      </c>
      <c r="CJ21" s="3" t="s">
        <v>1643</v>
      </c>
      <c r="CK21" s="3" t="s">
        <v>1643</v>
      </c>
      <c r="CL21" s="5" t="s">
        <v>1643</v>
      </c>
      <c r="CM21" s="13" t="s">
        <v>1643</v>
      </c>
      <c r="CN21" s="3" t="s">
        <v>1643</v>
      </c>
      <c r="CO21" s="3" t="s">
        <v>1643</v>
      </c>
      <c r="CP21" s="3" t="s">
        <v>1643</v>
      </c>
      <c r="CQ21" s="3" t="s">
        <v>1643</v>
      </c>
      <c r="CR21" s="20" t="s">
        <v>1643</v>
      </c>
      <c r="CS21" s="13" t="s">
        <v>1643</v>
      </c>
      <c r="CT21" s="3" t="s">
        <v>1643</v>
      </c>
      <c r="CU21" s="3" t="s">
        <v>1643</v>
      </c>
      <c r="CV21" s="3" t="s">
        <v>1643</v>
      </c>
      <c r="CW21" s="3" t="s">
        <v>1643</v>
      </c>
      <c r="CX21" s="3" t="s">
        <v>1643</v>
      </c>
      <c r="CY21" s="3" t="s">
        <v>1643</v>
      </c>
      <c r="CZ21" s="3" t="s">
        <v>1643</v>
      </c>
      <c r="DA21" s="3" t="s">
        <v>1643</v>
      </c>
      <c r="DB21" s="3" t="s">
        <v>1643</v>
      </c>
      <c r="DC21" s="3" t="s">
        <v>1643</v>
      </c>
      <c r="DD21" s="3" t="s">
        <v>1643</v>
      </c>
      <c r="DE21" s="3" t="s">
        <v>1643</v>
      </c>
      <c r="DF21" s="5" t="s">
        <v>1643</v>
      </c>
      <c r="DG21" s="8" t="s">
        <v>1643</v>
      </c>
      <c r="DH21" s="3" t="s">
        <v>1643</v>
      </c>
      <c r="DI21" s="3" t="s">
        <v>1643</v>
      </c>
      <c r="DJ21" s="3" t="s">
        <v>1643</v>
      </c>
      <c r="DK21" s="3" t="s">
        <v>1643</v>
      </c>
      <c r="DL21" s="3" t="s">
        <v>1643</v>
      </c>
      <c r="DM21" s="3" t="s">
        <v>1643</v>
      </c>
      <c r="DN21" s="3" t="s">
        <v>1643</v>
      </c>
      <c r="DO21" s="5" t="s">
        <v>1643</v>
      </c>
      <c r="DP21" s="8" t="s">
        <v>1643</v>
      </c>
      <c r="DQ21" s="3" t="s">
        <v>1643</v>
      </c>
      <c r="DR21" s="3" t="s">
        <v>1643</v>
      </c>
      <c r="DS21" s="5" t="s">
        <v>1643</v>
      </c>
      <c r="DT21" s="8" t="s">
        <v>1643</v>
      </c>
      <c r="DU21" s="3" t="s">
        <v>1643</v>
      </c>
      <c r="DV21" s="3" t="s">
        <v>1643</v>
      </c>
      <c r="DW21" s="5" t="s">
        <v>1643</v>
      </c>
      <c r="DX21" s="16" t="s">
        <v>1643</v>
      </c>
      <c r="DY21" s="13" t="s">
        <v>1643</v>
      </c>
      <c r="DZ21" s="3" t="s">
        <v>1643</v>
      </c>
      <c r="EA21" s="3" t="s">
        <v>1643</v>
      </c>
      <c r="EB21" s="3" t="s">
        <v>1643</v>
      </c>
      <c r="EC21" s="20" t="s">
        <v>1643</v>
      </c>
      <c r="ED21" s="13" t="s">
        <v>1643</v>
      </c>
      <c r="EE21" s="3" t="s">
        <v>1643</v>
      </c>
      <c r="EF21" s="3" t="s">
        <v>1643</v>
      </c>
      <c r="EG21" s="3" t="s">
        <v>1643</v>
      </c>
      <c r="EH21" s="3" t="s">
        <v>1643</v>
      </c>
      <c r="EI21" s="3" t="s">
        <v>1643</v>
      </c>
      <c r="EJ21" s="3" t="s">
        <v>1643</v>
      </c>
      <c r="EK21" s="3" t="s">
        <v>1643</v>
      </c>
      <c r="EL21" s="3" t="s">
        <v>1643</v>
      </c>
      <c r="EM21" s="3" t="s">
        <v>1643</v>
      </c>
      <c r="EN21" s="20" t="s">
        <v>1643</v>
      </c>
      <c r="EO21" s="18" t="s">
        <v>1643</v>
      </c>
      <c r="EP21" s="8" t="s">
        <v>1643</v>
      </c>
      <c r="EQ21" s="3" t="s">
        <v>1643</v>
      </c>
      <c r="ER21" s="3" t="s">
        <v>1643</v>
      </c>
      <c r="ES21" s="3" t="s">
        <v>1643</v>
      </c>
      <c r="ET21" s="3" t="s">
        <v>1643</v>
      </c>
      <c r="EU21" s="3" t="s">
        <v>1643</v>
      </c>
      <c r="EV21" s="3" t="s">
        <v>1643</v>
      </c>
      <c r="EW21" s="3" t="s">
        <v>1643</v>
      </c>
      <c r="EX21" s="3" t="s">
        <v>1643</v>
      </c>
      <c r="EY21" s="20" t="s">
        <v>1643</v>
      </c>
      <c r="EZ21" s="13" t="s">
        <v>127</v>
      </c>
      <c r="FA21" s="3" t="s">
        <v>129</v>
      </c>
      <c r="FB21" s="3" t="s">
        <v>127</v>
      </c>
      <c r="FC21" s="3" t="s">
        <v>127</v>
      </c>
      <c r="FD21" s="3" t="s">
        <v>129</v>
      </c>
      <c r="FE21" s="3" t="s">
        <v>129</v>
      </c>
      <c r="FF21" s="3" t="s">
        <v>127</v>
      </c>
      <c r="FG21" s="3" t="s">
        <v>127</v>
      </c>
      <c r="FH21" s="3" t="s">
        <v>127</v>
      </c>
      <c r="FI21" s="3" t="s">
        <v>127</v>
      </c>
      <c r="FJ21" s="3" t="s">
        <v>132</v>
      </c>
      <c r="FK21" s="3" t="s">
        <v>131</v>
      </c>
      <c r="FL21" s="3" t="s">
        <v>131</v>
      </c>
      <c r="FM21" s="3" t="s">
        <v>127</v>
      </c>
      <c r="FN21" s="3" t="s">
        <v>127</v>
      </c>
      <c r="FO21" s="5" t="s">
        <v>1643</v>
      </c>
      <c r="FP21" s="13" t="s">
        <v>1643</v>
      </c>
      <c r="FQ21" s="3" t="s">
        <v>198</v>
      </c>
      <c r="FR21" s="3" t="s">
        <v>1643</v>
      </c>
      <c r="FS21" s="3" t="s">
        <v>1643</v>
      </c>
      <c r="FT21" s="3" t="s">
        <v>1643</v>
      </c>
      <c r="FU21" s="3" t="s">
        <v>207</v>
      </c>
      <c r="FV21" s="3" t="s">
        <v>1643</v>
      </c>
      <c r="FW21" s="5" t="s">
        <v>1643</v>
      </c>
      <c r="FX21" s="13" t="s">
        <v>1643</v>
      </c>
      <c r="FY21" s="3" t="s">
        <v>232</v>
      </c>
      <c r="FZ21" s="3" t="s">
        <v>1643</v>
      </c>
      <c r="GA21" s="3" t="s">
        <v>1643</v>
      </c>
      <c r="GB21" s="3" t="s">
        <v>1643</v>
      </c>
      <c r="GC21" s="3" t="s">
        <v>1643</v>
      </c>
      <c r="GD21" s="3" t="s">
        <v>1643</v>
      </c>
      <c r="GE21" s="5" t="s">
        <v>1643</v>
      </c>
      <c r="GF21" s="13" t="s">
        <v>127</v>
      </c>
      <c r="GG21" s="3" t="s">
        <v>127</v>
      </c>
      <c r="GH21" s="3" t="s">
        <v>127</v>
      </c>
      <c r="GI21" s="3" t="s">
        <v>132</v>
      </c>
      <c r="GJ21" s="3" t="s">
        <v>127</v>
      </c>
      <c r="GK21" s="3" t="s">
        <v>127</v>
      </c>
      <c r="GL21" s="3" t="s">
        <v>132</v>
      </c>
      <c r="GM21" s="3" t="s">
        <v>127</v>
      </c>
      <c r="GN21" s="3" t="s">
        <v>132</v>
      </c>
      <c r="GO21" s="3" t="s">
        <v>127</v>
      </c>
      <c r="GP21" s="3" t="s">
        <v>127</v>
      </c>
      <c r="GQ21" s="3" t="s">
        <v>127</v>
      </c>
      <c r="GR21" s="3" t="s">
        <v>127</v>
      </c>
      <c r="GS21" s="3" t="s">
        <v>127</v>
      </c>
      <c r="GT21" s="3" t="s">
        <v>127</v>
      </c>
      <c r="GU21" s="3" t="s">
        <v>127</v>
      </c>
      <c r="GV21" s="3" t="s">
        <v>131</v>
      </c>
      <c r="GW21" s="3" t="s">
        <v>127</v>
      </c>
      <c r="GX21" s="3" t="s">
        <v>127</v>
      </c>
      <c r="GY21" s="3" t="s">
        <v>131</v>
      </c>
      <c r="GZ21" s="3" t="s">
        <v>132</v>
      </c>
      <c r="HA21" s="3" t="s">
        <v>132</v>
      </c>
      <c r="HB21" s="3" t="s">
        <v>132</v>
      </c>
      <c r="HC21" s="3" t="s">
        <v>132</v>
      </c>
      <c r="HD21" s="3" t="s">
        <v>132</v>
      </c>
      <c r="HE21" s="3" t="s">
        <v>132</v>
      </c>
      <c r="HF21" s="3" t="s">
        <v>132</v>
      </c>
      <c r="HG21" s="3" t="s">
        <v>127</v>
      </c>
      <c r="HH21" s="3" t="s">
        <v>130</v>
      </c>
      <c r="HI21" s="3" t="s">
        <v>127</v>
      </c>
      <c r="HJ21" s="3" t="s">
        <v>131</v>
      </c>
      <c r="HK21" s="3" t="s">
        <v>127</v>
      </c>
      <c r="HL21" s="3" t="s">
        <v>127</v>
      </c>
      <c r="HM21" s="3" t="s">
        <v>127</v>
      </c>
      <c r="HN21" s="3" t="s">
        <v>131</v>
      </c>
      <c r="HO21" s="3" t="s">
        <v>131</v>
      </c>
      <c r="HP21" s="3" t="s">
        <v>127</v>
      </c>
      <c r="HQ21" s="3" t="s">
        <v>131</v>
      </c>
      <c r="HR21" s="3" t="s">
        <v>131</v>
      </c>
      <c r="HS21" s="3" t="s">
        <v>131</v>
      </c>
      <c r="HT21" s="3" t="s">
        <v>131</v>
      </c>
      <c r="HU21" s="3" t="s">
        <v>132</v>
      </c>
      <c r="HV21" s="3" t="s">
        <v>132</v>
      </c>
      <c r="HW21" s="3" t="s">
        <v>127</v>
      </c>
      <c r="HX21" s="3" t="s">
        <v>127</v>
      </c>
      <c r="HY21" s="3" t="s">
        <v>127</v>
      </c>
      <c r="HZ21" s="3" t="s">
        <v>127</v>
      </c>
      <c r="IA21" s="3" t="s">
        <v>127</v>
      </c>
      <c r="IB21" s="3" t="s">
        <v>127</v>
      </c>
      <c r="IC21" s="3" t="s">
        <v>127</v>
      </c>
      <c r="ID21" s="3" t="s">
        <v>129</v>
      </c>
      <c r="IE21" s="3" t="s">
        <v>132</v>
      </c>
      <c r="IF21" s="3" t="s">
        <v>132</v>
      </c>
      <c r="IG21" s="3" t="s">
        <v>132</v>
      </c>
      <c r="IH21" s="3" t="s">
        <v>131</v>
      </c>
      <c r="II21" s="3" t="s">
        <v>129</v>
      </c>
      <c r="IJ21" s="3" t="s">
        <v>131</v>
      </c>
      <c r="IK21" s="3" t="s">
        <v>130</v>
      </c>
      <c r="IL21" s="3" t="s">
        <v>127</v>
      </c>
      <c r="IM21" s="3" t="s">
        <v>127</v>
      </c>
      <c r="IN21" s="3" t="s">
        <v>129</v>
      </c>
      <c r="IO21" s="3" t="s">
        <v>127</v>
      </c>
      <c r="IP21" s="3" t="s">
        <v>127</v>
      </c>
      <c r="IQ21" s="3" t="s">
        <v>127</v>
      </c>
      <c r="IR21" s="5" t="s">
        <v>1643</v>
      </c>
      <c r="IS21" s="13" t="s">
        <v>1643</v>
      </c>
      <c r="IT21" s="3" t="s">
        <v>354</v>
      </c>
      <c r="IU21" s="3" t="s">
        <v>355</v>
      </c>
      <c r="IV21" s="3" t="s">
        <v>1643</v>
      </c>
      <c r="IW21" s="3" t="s">
        <v>1643</v>
      </c>
      <c r="IX21" s="3" t="s">
        <v>111</v>
      </c>
      <c r="IY21" s="5" t="s">
        <v>1643</v>
      </c>
      <c r="IZ21" s="13" t="s">
        <v>111</v>
      </c>
      <c r="JA21" s="3" t="s">
        <v>1643</v>
      </c>
      <c r="JB21" s="3" t="s">
        <v>1643</v>
      </c>
      <c r="JC21" s="3" t="s">
        <v>111</v>
      </c>
      <c r="JD21" s="3" t="s">
        <v>1643</v>
      </c>
      <c r="JE21" s="3" t="s">
        <v>1643</v>
      </c>
      <c r="JF21" s="3" t="s">
        <v>111</v>
      </c>
      <c r="JG21" s="3" t="s">
        <v>1643</v>
      </c>
      <c r="JH21" s="3" t="s">
        <v>1643</v>
      </c>
      <c r="JI21" s="3" t="s">
        <v>111</v>
      </c>
      <c r="JJ21" s="3" t="s">
        <v>1643</v>
      </c>
      <c r="JK21" s="3" t="s">
        <v>1643</v>
      </c>
      <c r="JL21" s="3" t="s">
        <v>1643</v>
      </c>
      <c r="JM21" s="3" t="s">
        <v>111</v>
      </c>
      <c r="JN21" s="3" t="s">
        <v>1643</v>
      </c>
      <c r="JO21" s="3" t="s">
        <v>1643</v>
      </c>
      <c r="JP21" s="3" t="s">
        <v>110</v>
      </c>
      <c r="JQ21" s="3" t="s">
        <v>111</v>
      </c>
      <c r="JR21" s="3" t="s">
        <v>1643</v>
      </c>
      <c r="JS21" s="3" t="s">
        <v>111</v>
      </c>
      <c r="JT21" s="3" t="s">
        <v>1643</v>
      </c>
      <c r="JU21" s="3" t="s">
        <v>1643</v>
      </c>
      <c r="JV21" s="3" t="s">
        <v>110</v>
      </c>
      <c r="JW21" s="3" t="s">
        <v>111</v>
      </c>
      <c r="JX21" s="3" t="s">
        <v>1643</v>
      </c>
      <c r="JY21" s="3" t="s">
        <v>110</v>
      </c>
      <c r="JZ21" s="3" t="s">
        <v>111</v>
      </c>
      <c r="KA21" s="3" t="s">
        <v>1643</v>
      </c>
      <c r="KB21" s="3" t="s">
        <v>111</v>
      </c>
      <c r="KC21" s="3" t="s">
        <v>1643</v>
      </c>
      <c r="KD21" s="3" t="s">
        <v>1643</v>
      </c>
      <c r="KE21" s="3" t="s">
        <v>1643</v>
      </c>
      <c r="KF21" s="3" t="s">
        <v>111</v>
      </c>
      <c r="KG21" s="3" t="s">
        <v>1643</v>
      </c>
      <c r="KH21" s="3" t="s">
        <v>1643</v>
      </c>
      <c r="KI21" s="5" t="s">
        <v>1643</v>
      </c>
      <c r="KJ21" s="3" t="s">
        <v>450</v>
      </c>
      <c r="KK21" s="3" t="s">
        <v>461</v>
      </c>
      <c r="KL21" s="3" t="s">
        <v>462</v>
      </c>
      <c r="KM21" s="18" t="s">
        <v>111</v>
      </c>
      <c r="KN21" s="13" t="s">
        <v>1643</v>
      </c>
      <c r="KO21" s="3" t="s">
        <v>484</v>
      </c>
      <c r="KP21" s="3" t="s">
        <v>1643</v>
      </c>
      <c r="KQ21" s="3" t="s">
        <v>1643</v>
      </c>
      <c r="KR21" s="3" t="s">
        <v>1643</v>
      </c>
      <c r="KS21" s="3" t="s">
        <v>1643</v>
      </c>
      <c r="KT21" s="3" t="s">
        <v>496</v>
      </c>
      <c r="KU21" s="3" t="s">
        <v>1643</v>
      </c>
      <c r="KV21" s="3" t="s">
        <v>498</v>
      </c>
      <c r="KW21" s="5" t="s">
        <v>1643</v>
      </c>
      <c r="KX21" s="13" t="s">
        <v>111</v>
      </c>
      <c r="KY21" s="3" t="s">
        <v>111</v>
      </c>
      <c r="KZ21" s="3" t="s">
        <v>111</v>
      </c>
      <c r="LA21" s="3" t="s">
        <v>111</v>
      </c>
      <c r="LB21" s="3" t="s">
        <v>1643</v>
      </c>
      <c r="LC21" s="3" t="s">
        <v>1643</v>
      </c>
      <c r="LD21" s="3" t="s">
        <v>1643</v>
      </c>
      <c r="LE21" s="3" t="s">
        <v>1643</v>
      </c>
      <c r="LF21" s="5" t="s">
        <v>1643</v>
      </c>
      <c r="LG21" s="13" t="s">
        <v>111</v>
      </c>
      <c r="LH21" s="5" t="s">
        <v>1643</v>
      </c>
      <c r="LI21" s="13" t="s">
        <v>518</v>
      </c>
      <c r="LJ21" s="3" t="s">
        <v>111</v>
      </c>
      <c r="LK21" s="3" t="s">
        <v>110</v>
      </c>
      <c r="LL21" s="3" t="s">
        <v>111</v>
      </c>
      <c r="LM21" s="3" t="s">
        <v>111</v>
      </c>
      <c r="LN21" s="3" t="s">
        <v>111</v>
      </c>
      <c r="LO21" s="5" t="s">
        <v>111</v>
      </c>
      <c r="LP21" s="13" t="s">
        <v>111</v>
      </c>
      <c r="LQ21" s="13" t="s">
        <v>1643</v>
      </c>
      <c r="LR21" s="3" t="s">
        <v>1643</v>
      </c>
      <c r="LS21" s="3" t="s">
        <v>1643</v>
      </c>
      <c r="LT21" s="3" t="s">
        <v>1643</v>
      </c>
      <c r="LU21" s="3" t="s">
        <v>1643</v>
      </c>
      <c r="LV21" s="20"/>
      <c r="LW21" s="5" t="s">
        <v>1643</v>
      </c>
      <c r="LX21" s="13" t="s">
        <v>1643</v>
      </c>
      <c r="LY21" s="3" t="s">
        <v>1643</v>
      </c>
      <c r="LZ21" s="3" t="s">
        <v>1643</v>
      </c>
      <c r="MA21" s="3" t="s">
        <v>1643</v>
      </c>
      <c r="MB21" s="3" t="s">
        <v>1643</v>
      </c>
      <c r="MC21" s="3" t="s">
        <v>1643</v>
      </c>
      <c r="MD21" s="5" t="s">
        <v>1643</v>
      </c>
      <c r="ME21" s="13" t="s">
        <v>1643</v>
      </c>
      <c r="MF21" s="3" t="s">
        <v>1643</v>
      </c>
      <c r="MG21" s="3" t="s">
        <v>1643</v>
      </c>
      <c r="MH21" s="3" t="s">
        <v>1643</v>
      </c>
      <c r="MI21" s="3" t="s">
        <v>1643</v>
      </c>
      <c r="MJ21" s="3" t="s">
        <v>1643</v>
      </c>
      <c r="MK21" s="5" t="s">
        <v>1643</v>
      </c>
      <c r="ML21" s="13" t="s">
        <v>1643</v>
      </c>
      <c r="MM21" s="3" t="s">
        <v>1643</v>
      </c>
      <c r="MN21" s="3" t="s">
        <v>1643</v>
      </c>
      <c r="MO21" s="3" t="s">
        <v>1643</v>
      </c>
      <c r="MP21" s="3" t="s">
        <v>1643</v>
      </c>
      <c r="MQ21" s="3" t="s">
        <v>1643</v>
      </c>
      <c r="MR21" s="5" t="s">
        <v>1643</v>
      </c>
      <c r="MS21" s="13" t="s">
        <v>1643</v>
      </c>
      <c r="MT21" s="3" t="s">
        <v>1643</v>
      </c>
      <c r="MU21" s="3" t="s">
        <v>1643</v>
      </c>
      <c r="MV21" s="3" t="s">
        <v>1643</v>
      </c>
      <c r="MW21" s="3" t="s">
        <v>1643</v>
      </c>
      <c r="MX21" s="3" t="s">
        <v>1643</v>
      </c>
      <c r="MY21" s="3" t="s">
        <v>1643</v>
      </c>
      <c r="MZ21" s="3" t="s">
        <v>1643</v>
      </c>
      <c r="NA21" s="5" t="s">
        <v>1643</v>
      </c>
      <c r="NB21" s="13" t="s">
        <v>111</v>
      </c>
      <c r="NC21" s="3" t="s">
        <v>1643</v>
      </c>
      <c r="ND21" s="3" t="s">
        <v>1643</v>
      </c>
      <c r="NE21" s="3" t="s">
        <v>1643</v>
      </c>
      <c r="NF21" s="3" t="s">
        <v>1643</v>
      </c>
      <c r="NG21" s="5" t="s">
        <v>1643</v>
      </c>
      <c r="NH21" s="13" t="s">
        <v>1643</v>
      </c>
      <c r="NI21" s="3" t="s">
        <v>1643</v>
      </c>
      <c r="NJ21" s="3" t="s">
        <v>1643</v>
      </c>
      <c r="NK21" s="3" t="s">
        <v>1643</v>
      </c>
      <c r="NL21" s="5"/>
      <c r="NM21" s="13" t="s">
        <v>1643</v>
      </c>
      <c r="NN21" s="3" t="s">
        <v>1643</v>
      </c>
      <c r="NO21" s="3" t="s">
        <v>1643</v>
      </c>
      <c r="NP21" s="3" t="s">
        <v>1643</v>
      </c>
      <c r="NQ21" s="5" t="s">
        <v>1643</v>
      </c>
      <c r="NR21" s="13" t="s">
        <v>1643</v>
      </c>
      <c r="NS21" s="3" t="s">
        <v>1643</v>
      </c>
      <c r="NT21" s="3" t="s">
        <v>1643</v>
      </c>
      <c r="NU21" s="3" t="s">
        <v>1643</v>
      </c>
      <c r="NV21" s="3" t="s">
        <v>1643</v>
      </c>
      <c r="NW21" s="3" t="s">
        <v>1643</v>
      </c>
      <c r="NX21" s="3" t="s">
        <v>1643</v>
      </c>
      <c r="NY21" s="3" t="s">
        <v>1643</v>
      </c>
      <c r="NZ21" s="20" t="s">
        <v>1643</v>
      </c>
      <c r="OA21" s="13" t="s">
        <v>110</v>
      </c>
      <c r="OB21" s="3" t="s">
        <v>546</v>
      </c>
      <c r="OC21" s="3" t="s">
        <v>1643</v>
      </c>
      <c r="OD21" s="3" t="s">
        <v>1643</v>
      </c>
      <c r="OE21" s="3" t="s">
        <v>1643</v>
      </c>
      <c r="OF21" s="5" t="s">
        <v>545</v>
      </c>
      <c r="OG21" s="13" t="s">
        <v>1643</v>
      </c>
      <c r="OH21" s="8" t="s">
        <v>1643</v>
      </c>
      <c r="OI21" s="3" t="s">
        <v>1643</v>
      </c>
      <c r="OJ21" s="3" t="s">
        <v>1643</v>
      </c>
      <c r="OK21" s="5" t="s">
        <v>1643</v>
      </c>
      <c r="OL21" s="13" t="s">
        <v>1643</v>
      </c>
      <c r="OM21" s="8" t="s">
        <v>1643</v>
      </c>
      <c r="ON21" s="3" t="s">
        <v>1643</v>
      </c>
      <c r="OO21" s="3" t="s">
        <v>1643</v>
      </c>
      <c r="OP21" s="5" t="s">
        <v>1643</v>
      </c>
      <c r="OQ21" s="13" t="s">
        <v>1643</v>
      </c>
      <c r="OR21" s="8" t="s">
        <v>1643</v>
      </c>
      <c r="OS21" s="3" t="s">
        <v>1643</v>
      </c>
      <c r="OT21" s="3" t="s">
        <v>1643</v>
      </c>
      <c r="OU21" s="5" t="s">
        <v>1643</v>
      </c>
      <c r="OV21" s="13" t="s">
        <v>1643</v>
      </c>
      <c r="OW21" s="3" t="s">
        <v>557</v>
      </c>
      <c r="OX21" s="3" t="s">
        <v>1643</v>
      </c>
      <c r="OY21" s="3" t="s">
        <v>144</v>
      </c>
      <c r="OZ21" s="3" t="s">
        <v>156</v>
      </c>
      <c r="PA21" s="3" t="s">
        <v>558</v>
      </c>
      <c r="PB21" s="3" t="s">
        <v>1643</v>
      </c>
      <c r="PC21" s="3" t="s">
        <v>1643</v>
      </c>
      <c r="PD21" s="5" t="s">
        <v>1643</v>
      </c>
      <c r="PE21" s="13" t="s">
        <v>1643</v>
      </c>
      <c r="PF21" s="3" t="s">
        <v>584</v>
      </c>
      <c r="PG21" s="3" t="s">
        <v>1643</v>
      </c>
      <c r="PH21" s="3" t="s">
        <v>1643</v>
      </c>
      <c r="PI21" s="3" t="s">
        <v>1643</v>
      </c>
      <c r="PJ21" s="3" t="s">
        <v>1643</v>
      </c>
      <c r="PK21" s="5" t="s">
        <v>1643</v>
      </c>
      <c r="PL21" s="13" t="s">
        <v>111</v>
      </c>
      <c r="PM21" s="3" t="s">
        <v>1643</v>
      </c>
      <c r="PN21" s="3" t="s">
        <v>111</v>
      </c>
      <c r="PO21" s="3" t="s">
        <v>1643</v>
      </c>
      <c r="PP21" s="5" t="s">
        <v>1643</v>
      </c>
      <c r="PQ21" s="18" t="s">
        <v>1643</v>
      </c>
    </row>
    <row r="22" spans="1:433" ht="72.5" x14ac:dyDescent="0.35">
      <c r="A22" s="1">
        <v>45613.874155092592</v>
      </c>
      <c r="B22" s="2">
        <v>45619.83394675926</v>
      </c>
      <c r="C22" s="4">
        <v>74</v>
      </c>
      <c r="D22" s="4">
        <v>504</v>
      </c>
      <c r="E22" s="3" t="s">
        <v>1677</v>
      </c>
      <c r="F22" s="2">
        <v>45626.833992685184</v>
      </c>
      <c r="G22" s="3" t="s">
        <v>1740</v>
      </c>
      <c r="H22" s="4">
        <v>1</v>
      </c>
      <c r="I22" s="3" t="s">
        <v>1642</v>
      </c>
      <c r="J22" s="3" t="s">
        <v>1642</v>
      </c>
      <c r="K22" s="3" t="s">
        <v>1642</v>
      </c>
      <c r="L22" s="3" t="s">
        <v>1642</v>
      </c>
      <c r="M22" s="3" t="s">
        <v>1642</v>
      </c>
      <c r="N22" s="3" t="s">
        <v>1642</v>
      </c>
      <c r="O22" s="3" t="s">
        <v>110</v>
      </c>
      <c r="P22" s="3" t="s">
        <v>1643</v>
      </c>
      <c r="Q22" s="3" t="s">
        <v>1643</v>
      </c>
      <c r="R22" s="20" t="s">
        <v>110</v>
      </c>
      <c r="S22" s="127">
        <v>29</v>
      </c>
      <c r="T22" s="124"/>
      <c r="U22" s="3"/>
      <c r="V22" s="3" t="s">
        <v>29</v>
      </c>
      <c r="W22" s="3" t="s">
        <v>111</v>
      </c>
      <c r="X22" s="3" t="s">
        <v>51</v>
      </c>
      <c r="Y22" s="3" t="s">
        <v>90</v>
      </c>
      <c r="Z22" s="3" t="s">
        <v>12</v>
      </c>
      <c r="AA22" s="4">
        <v>12</v>
      </c>
      <c r="AB22" s="3" t="s">
        <v>21</v>
      </c>
      <c r="AC22" s="3" t="s">
        <v>110</v>
      </c>
      <c r="AD22" s="13" t="s">
        <v>110</v>
      </c>
      <c r="AE22" s="3" t="s">
        <v>1643</v>
      </c>
      <c r="AF22" s="5" t="s">
        <v>110</v>
      </c>
      <c r="AG22" s="8" t="s">
        <v>1643</v>
      </c>
      <c r="AH22" s="3" t="s">
        <v>1643</v>
      </c>
      <c r="AI22" s="3" t="s">
        <v>1643</v>
      </c>
      <c r="AJ22" s="3" t="s">
        <v>1643</v>
      </c>
      <c r="AK22" s="3" t="s">
        <v>1643</v>
      </c>
      <c r="AL22" s="3" t="s">
        <v>1643</v>
      </c>
      <c r="AM22" s="3" t="s">
        <v>1643</v>
      </c>
      <c r="AN22" s="3" t="s">
        <v>1643</v>
      </c>
      <c r="AO22" s="3" t="s">
        <v>1643</v>
      </c>
      <c r="AP22" s="3" t="s">
        <v>1643</v>
      </c>
      <c r="AQ22" s="3" t="s">
        <v>1643</v>
      </c>
      <c r="AR22" s="3" t="s">
        <v>1643</v>
      </c>
      <c r="AS22" s="3" t="s">
        <v>1643</v>
      </c>
      <c r="AT22" s="3" t="s">
        <v>1643</v>
      </c>
      <c r="AU22" s="3" t="s">
        <v>1643</v>
      </c>
      <c r="AV22" s="5" t="s">
        <v>1643</v>
      </c>
      <c r="AW22" s="13" t="s">
        <v>1643</v>
      </c>
      <c r="AX22" s="3" t="s">
        <v>1643</v>
      </c>
      <c r="AY22" s="3" t="s">
        <v>1643</v>
      </c>
      <c r="AZ22" s="3" t="s">
        <v>1643</v>
      </c>
      <c r="BA22" s="3" t="s">
        <v>1643</v>
      </c>
      <c r="BB22" s="3" t="s">
        <v>1643</v>
      </c>
      <c r="BC22" s="3" t="s">
        <v>1643</v>
      </c>
      <c r="BD22" s="5" t="s">
        <v>1643</v>
      </c>
      <c r="BE22" s="13" t="s">
        <v>1643</v>
      </c>
      <c r="BF22" s="3" t="s">
        <v>1643</v>
      </c>
      <c r="BG22" s="3" t="s">
        <v>1643</v>
      </c>
      <c r="BH22" s="3" t="s">
        <v>1643</v>
      </c>
      <c r="BI22" s="3" t="s">
        <v>1643</v>
      </c>
      <c r="BJ22" s="3" t="s">
        <v>1643</v>
      </c>
      <c r="BK22" s="3" t="s">
        <v>1643</v>
      </c>
      <c r="BL22" s="5" t="s">
        <v>1643</v>
      </c>
      <c r="BM22" s="13" t="s">
        <v>1643</v>
      </c>
      <c r="BN22" s="3" t="s">
        <v>1643</v>
      </c>
      <c r="BO22" s="3" t="s">
        <v>1643</v>
      </c>
      <c r="BP22" s="5" t="s">
        <v>1643</v>
      </c>
      <c r="BQ22" s="13" t="s">
        <v>1643</v>
      </c>
      <c r="BR22" s="3" t="s">
        <v>1643</v>
      </c>
      <c r="BS22" s="3" t="s">
        <v>1643</v>
      </c>
      <c r="BT22" s="5" t="s">
        <v>1643</v>
      </c>
      <c r="BU22" s="13" t="s">
        <v>1643</v>
      </c>
      <c r="BV22" s="5" t="s">
        <v>1643</v>
      </c>
      <c r="BW22" s="13" t="s">
        <v>1643</v>
      </c>
      <c r="BX22" s="3" t="s">
        <v>1643</v>
      </c>
      <c r="BY22" s="3" t="s">
        <v>1643</v>
      </c>
      <c r="BZ22" s="5" t="s">
        <v>1643</v>
      </c>
      <c r="CA22" s="13" t="s">
        <v>1643</v>
      </c>
      <c r="CB22" s="3" t="s">
        <v>1643</v>
      </c>
      <c r="CC22" s="3" t="s">
        <v>1643</v>
      </c>
      <c r="CD22" s="3" t="s">
        <v>1643</v>
      </c>
      <c r="CE22" s="5" t="s">
        <v>1643</v>
      </c>
      <c r="CF22" s="13" t="s">
        <v>1643</v>
      </c>
      <c r="CG22" s="3" t="s">
        <v>1643</v>
      </c>
      <c r="CH22" s="3" t="s">
        <v>1643</v>
      </c>
      <c r="CI22" s="3" t="s">
        <v>1643</v>
      </c>
      <c r="CJ22" s="3" t="s">
        <v>1643</v>
      </c>
      <c r="CK22" s="3" t="s">
        <v>1643</v>
      </c>
      <c r="CL22" s="5" t="s">
        <v>1643</v>
      </c>
      <c r="CM22" s="13" t="s">
        <v>1643</v>
      </c>
      <c r="CN22" s="3" t="s">
        <v>1643</v>
      </c>
      <c r="CO22" s="3" t="s">
        <v>1643</v>
      </c>
      <c r="CP22" s="3" t="s">
        <v>1643</v>
      </c>
      <c r="CQ22" s="3" t="s">
        <v>1643</v>
      </c>
      <c r="CR22" s="20" t="s">
        <v>1643</v>
      </c>
      <c r="CS22" s="13" t="s">
        <v>1643</v>
      </c>
      <c r="CT22" s="3" t="s">
        <v>1643</v>
      </c>
      <c r="CU22" s="3" t="s">
        <v>1643</v>
      </c>
      <c r="CV22" s="3" t="s">
        <v>1643</v>
      </c>
      <c r="CW22" s="3" t="s">
        <v>1643</v>
      </c>
      <c r="CX22" s="3" t="s">
        <v>1643</v>
      </c>
      <c r="CY22" s="3" t="s">
        <v>1643</v>
      </c>
      <c r="CZ22" s="3" t="s">
        <v>1643</v>
      </c>
      <c r="DA22" s="3" t="s">
        <v>1643</v>
      </c>
      <c r="DB22" s="3" t="s">
        <v>1643</v>
      </c>
      <c r="DC22" s="3" t="s">
        <v>1643</v>
      </c>
      <c r="DD22" s="3" t="s">
        <v>1643</v>
      </c>
      <c r="DE22" s="3" t="s">
        <v>1643</v>
      </c>
      <c r="DF22" s="5" t="s">
        <v>1643</v>
      </c>
      <c r="DG22" s="8" t="s">
        <v>1643</v>
      </c>
      <c r="DH22" s="3" t="s">
        <v>1643</v>
      </c>
      <c r="DI22" s="3" t="s">
        <v>1643</v>
      </c>
      <c r="DJ22" s="3" t="s">
        <v>1643</v>
      </c>
      <c r="DK22" s="3" t="s">
        <v>1643</v>
      </c>
      <c r="DL22" s="3" t="s">
        <v>1643</v>
      </c>
      <c r="DM22" s="3" t="s">
        <v>1643</v>
      </c>
      <c r="DN22" s="3" t="s">
        <v>1643</v>
      </c>
      <c r="DO22" s="5" t="s">
        <v>1643</v>
      </c>
      <c r="DP22" s="8" t="s">
        <v>1643</v>
      </c>
      <c r="DQ22" s="3" t="s">
        <v>1643</v>
      </c>
      <c r="DR22" s="3" t="s">
        <v>1643</v>
      </c>
      <c r="DS22" s="5" t="s">
        <v>1643</v>
      </c>
      <c r="DT22" s="8" t="s">
        <v>1643</v>
      </c>
      <c r="DU22" s="3" t="s">
        <v>1643</v>
      </c>
      <c r="DV22" s="3" t="s">
        <v>1643</v>
      </c>
      <c r="DW22" s="5" t="s">
        <v>1643</v>
      </c>
      <c r="DX22" s="16" t="s">
        <v>1643</v>
      </c>
      <c r="DY22" s="13" t="s">
        <v>1643</v>
      </c>
      <c r="DZ22" s="3" t="s">
        <v>1643</v>
      </c>
      <c r="EA22" s="3" t="s">
        <v>1643</v>
      </c>
      <c r="EB22" s="3" t="s">
        <v>1643</v>
      </c>
      <c r="EC22" s="20" t="s">
        <v>1643</v>
      </c>
      <c r="ED22" s="13" t="s">
        <v>1643</v>
      </c>
      <c r="EE22" s="3" t="s">
        <v>1643</v>
      </c>
      <c r="EF22" s="3" t="s">
        <v>1643</v>
      </c>
      <c r="EG22" s="3" t="s">
        <v>1643</v>
      </c>
      <c r="EH22" s="3" t="s">
        <v>1643</v>
      </c>
      <c r="EI22" s="3" t="s">
        <v>1643</v>
      </c>
      <c r="EJ22" s="3" t="s">
        <v>1643</v>
      </c>
      <c r="EK22" s="3" t="s">
        <v>1643</v>
      </c>
      <c r="EL22" s="3" t="s">
        <v>1643</v>
      </c>
      <c r="EM22" s="3" t="s">
        <v>1643</v>
      </c>
      <c r="EN22" s="20" t="s">
        <v>1643</v>
      </c>
      <c r="EO22" s="18" t="s">
        <v>1643</v>
      </c>
      <c r="EP22" s="8" t="s">
        <v>1643</v>
      </c>
      <c r="EQ22" s="3" t="s">
        <v>1643</v>
      </c>
      <c r="ER22" s="3" t="s">
        <v>1643</v>
      </c>
      <c r="ES22" s="3" t="s">
        <v>1643</v>
      </c>
      <c r="ET22" s="3" t="s">
        <v>1643</v>
      </c>
      <c r="EU22" s="3" t="s">
        <v>1643</v>
      </c>
      <c r="EV22" s="3" t="s">
        <v>1643</v>
      </c>
      <c r="EW22" s="3" t="s">
        <v>1643</v>
      </c>
      <c r="EX22" s="3" t="s">
        <v>1643</v>
      </c>
      <c r="EY22" s="20" t="s">
        <v>1643</v>
      </c>
      <c r="EZ22" s="13" t="s">
        <v>132</v>
      </c>
      <c r="FA22" s="3" t="s">
        <v>132</v>
      </c>
      <c r="FB22" s="3" t="s">
        <v>130</v>
      </c>
      <c r="FC22" s="3" t="s">
        <v>130</v>
      </c>
      <c r="FD22" s="3" t="s">
        <v>131</v>
      </c>
      <c r="FE22" s="3" t="s">
        <v>131</v>
      </c>
      <c r="FF22" s="3" t="s">
        <v>127</v>
      </c>
      <c r="FG22" s="3" t="s">
        <v>131</v>
      </c>
      <c r="FH22" s="3" t="s">
        <v>127</v>
      </c>
      <c r="FI22" s="3" t="s">
        <v>131</v>
      </c>
      <c r="FJ22" s="3" t="s">
        <v>127</v>
      </c>
      <c r="FK22" s="3" t="s">
        <v>132</v>
      </c>
      <c r="FL22" s="3" t="s">
        <v>132</v>
      </c>
      <c r="FM22" s="3" t="s">
        <v>132</v>
      </c>
      <c r="FN22" s="3" t="s">
        <v>130</v>
      </c>
      <c r="FO22" s="5" t="s">
        <v>1643</v>
      </c>
      <c r="FP22" s="13" t="s">
        <v>196</v>
      </c>
      <c r="FQ22" s="3" t="s">
        <v>1643</v>
      </c>
      <c r="FR22" s="3" t="s">
        <v>1643</v>
      </c>
      <c r="FS22" s="3" t="s">
        <v>1643</v>
      </c>
      <c r="FT22" s="3" t="s">
        <v>1643</v>
      </c>
      <c r="FU22" s="3" t="s">
        <v>1643</v>
      </c>
      <c r="FV22" s="3" t="s">
        <v>1643</v>
      </c>
      <c r="FW22" s="5" t="s">
        <v>217</v>
      </c>
      <c r="FX22" s="13" t="s">
        <v>231</v>
      </c>
      <c r="FY22" s="3" t="s">
        <v>232</v>
      </c>
      <c r="FZ22" s="3" t="s">
        <v>1643</v>
      </c>
      <c r="GA22" s="3" t="s">
        <v>1643</v>
      </c>
      <c r="GB22" s="3" t="s">
        <v>1643</v>
      </c>
      <c r="GC22" s="3" t="s">
        <v>1643</v>
      </c>
      <c r="GD22" s="3" t="s">
        <v>1643</v>
      </c>
      <c r="GE22" s="5" t="s">
        <v>1643</v>
      </c>
      <c r="GF22" s="13" t="s">
        <v>132</v>
      </c>
      <c r="GG22" s="3" t="s">
        <v>127</v>
      </c>
      <c r="GH22" s="3" t="s">
        <v>132</v>
      </c>
      <c r="GI22" s="3" t="s">
        <v>127</v>
      </c>
      <c r="GJ22" s="3" t="s">
        <v>132</v>
      </c>
      <c r="GK22" s="3" t="s">
        <v>129</v>
      </c>
      <c r="GL22" s="3" t="s">
        <v>132</v>
      </c>
      <c r="GM22" s="3" t="s">
        <v>130</v>
      </c>
      <c r="GN22" s="3" t="s">
        <v>131</v>
      </c>
      <c r="GO22" s="3" t="s">
        <v>127</v>
      </c>
      <c r="GP22" s="3" t="s">
        <v>132</v>
      </c>
      <c r="GQ22" s="3" t="s">
        <v>132</v>
      </c>
      <c r="GR22" s="3" t="s">
        <v>131</v>
      </c>
      <c r="GS22" s="3" t="s">
        <v>127</v>
      </c>
      <c r="GT22" s="3" t="s">
        <v>129</v>
      </c>
      <c r="GU22" s="3" t="s">
        <v>132</v>
      </c>
      <c r="GV22" s="3" t="s">
        <v>127</v>
      </c>
      <c r="GW22" s="3" t="s">
        <v>129</v>
      </c>
      <c r="GX22" s="3" t="s">
        <v>129</v>
      </c>
      <c r="GY22" s="3" t="s">
        <v>127</v>
      </c>
      <c r="GZ22" s="3" t="s">
        <v>132</v>
      </c>
      <c r="HA22" s="3" t="s">
        <v>132</v>
      </c>
      <c r="HB22" s="3" t="s">
        <v>132</v>
      </c>
      <c r="HC22" s="3" t="s">
        <v>132</v>
      </c>
      <c r="HD22" s="3" t="s">
        <v>131</v>
      </c>
      <c r="HE22" s="3" t="s">
        <v>132</v>
      </c>
      <c r="HF22" s="3" t="s">
        <v>132</v>
      </c>
      <c r="HG22" s="3" t="s">
        <v>129</v>
      </c>
      <c r="HH22" s="3" t="s">
        <v>131</v>
      </c>
      <c r="HI22" s="3" t="s">
        <v>129</v>
      </c>
      <c r="HJ22" s="3" t="s">
        <v>132</v>
      </c>
      <c r="HK22" s="3" t="s">
        <v>127</v>
      </c>
      <c r="HL22" s="3" t="s">
        <v>127</v>
      </c>
      <c r="HM22" s="3" t="s">
        <v>130</v>
      </c>
      <c r="HN22" s="3" t="s">
        <v>129</v>
      </c>
      <c r="HO22" s="3" t="s">
        <v>130</v>
      </c>
      <c r="HP22" s="3" t="s">
        <v>131</v>
      </c>
      <c r="HQ22" s="3" t="s">
        <v>131</v>
      </c>
      <c r="HR22" s="3" t="s">
        <v>131</v>
      </c>
      <c r="HS22" s="3" t="s">
        <v>132</v>
      </c>
      <c r="HT22" s="3" t="s">
        <v>132</v>
      </c>
      <c r="HU22" s="3" t="s">
        <v>132</v>
      </c>
      <c r="HV22" s="3" t="s">
        <v>132</v>
      </c>
      <c r="HW22" s="3" t="s">
        <v>128</v>
      </c>
      <c r="HX22" s="3" t="s">
        <v>128</v>
      </c>
      <c r="HY22" s="3" t="s">
        <v>128</v>
      </c>
      <c r="HZ22" s="3" t="s">
        <v>127</v>
      </c>
      <c r="IA22" s="3" t="s">
        <v>127</v>
      </c>
      <c r="IB22" s="3" t="s">
        <v>127</v>
      </c>
      <c r="IC22" s="3" t="s">
        <v>127</v>
      </c>
      <c r="ID22" s="3" t="s">
        <v>127</v>
      </c>
      <c r="IE22" s="3" t="s">
        <v>128</v>
      </c>
      <c r="IF22" s="3" t="s">
        <v>128</v>
      </c>
      <c r="IG22" s="3" t="s">
        <v>127</v>
      </c>
      <c r="IH22" s="3" t="s">
        <v>131</v>
      </c>
      <c r="II22" s="3" t="s">
        <v>131</v>
      </c>
      <c r="IJ22" s="3" t="s">
        <v>129</v>
      </c>
      <c r="IK22" s="3" t="s">
        <v>128</v>
      </c>
      <c r="IL22" s="3" t="s">
        <v>128</v>
      </c>
      <c r="IM22" s="3" t="s">
        <v>127</v>
      </c>
      <c r="IN22" s="3" t="s">
        <v>1643</v>
      </c>
      <c r="IO22" s="3" t="s">
        <v>1643</v>
      </c>
      <c r="IP22" s="3" t="s">
        <v>1643</v>
      </c>
      <c r="IQ22" s="3" t="s">
        <v>1643</v>
      </c>
      <c r="IR22" s="5" t="s">
        <v>1643</v>
      </c>
      <c r="IS22" s="13" t="s">
        <v>1643</v>
      </c>
      <c r="IT22" s="3" t="s">
        <v>1643</v>
      </c>
      <c r="IU22" s="3" t="s">
        <v>1643</v>
      </c>
      <c r="IV22" s="3" t="s">
        <v>1643</v>
      </c>
      <c r="IW22" s="3" t="s">
        <v>1643</v>
      </c>
      <c r="IX22" s="3" t="s">
        <v>1643</v>
      </c>
      <c r="IY22" s="5" t="s">
        <v>1643</v>
      </c>
      <c r="IZ22" s="13" t="s">
        <v>1643</v>
      </c>
      <c r="JA22" s="3" t="s">
        <v>1643</v>
      </c>
      <c r="JB22" s="3" t="s">
        <v>1643</v>
      </c>
      <c r="JC22" s="3" t="s">
        <v>1643</v>
      </c>
      <c r="JD22" s="3" t="s">
        <v>1643</v>
      </c>
      <c r="JE22" s="3" t="s">
        <v>1643</v>
      </c>
      <c r="JF22" s="3" t="s">
        <v>1643</v>
      </c>
      <c r="JG22" s="3" t="s">
        <v>1643</v>
      </c>
      <c r="JH22" s="3" t="s">
        <v>1643</v>
      </c>
      <c r="JI22" s="3" t="s">
        <v>1643</v>
      </c>
      <c r="JJ22" s="3" t="s">
        <v>1643</v>
      </c>
      <c r="JK22" s="3" t="s">
        <v>1643</v>
      </c>
      <c r="JL22" s="3" t="s">
        <v>1643</v>
      </c>
      <c r="JM22" s="3" t="s">
        <v>1643</v>
      </c>
      <c r="JN22" s="3" t="s">
        <v>1643</v>
      </c>
      <c r="JO22" s="3" t="s">
        <v>1643</v>
      </c>
      <c r="JP22" s="3" t="s">
        <v>1643</v>
      </c>
      <c r="JQ22" s="3" t="s">
        <v>1643</v>
      </c>
      <c r="JR22" s="3" t="s">
        <v>1643</v>
      </c>
      <c r="JS22" s="3" t="s">
        <v>1643</v>
      </c>
      <c r="JT22" s="3" t="s">
        <v>1643</v>
      </c>
      <c r="JU22" s="3" t="s">
        <v>1643</v>
      </c>
      <c r="JV22" s="3" t="s">
        <v>1643</v>
      </c>
      <c r="JW22" s="3" t="s">
        <v>1643</v>
      </c>
      <c r="JX22" s="3" t="s">
        <v>1643</v>
      </c>
      <c r="JY22" s="3" t="s">
        <v>1643</v>
      </c>
      <c r="JZ22" s="3" t="s">
        <v>1643</v>
      </c>
      <c r="KA22" s="3" t="s">
        <v>1643</v>
      </c>
      <c r="KB22" s="3" t="s">
        <v>1643</v>
      </c>
      <c r="KC22" s="3" t="s">
        <v>1643</v>
      </c>
      <c r="KD22" s="3" t="s">
        <v>1643</v>
      </c>
      <c r="KE22" s="3" t="s">
        <v>1643</v>
      </c>
      <c r="KF22" s="3" t="s">
        <v>1643</v>
      </c>
      <c r="KG22" s="3" t="s">
        <v>1643</v>
      </c>
      <c r="KH22" s="3" t="s">
        <v>1643</v>
      </c>
      <c r="KI22" s="5" t="s">
        <v>1643</v>
      </c>
      <c r="KJ22" s="13"/>
      <c r="KK22" s="3"/>
      <c r="KL22" s="5"/>
      <c r="KM22" s="18" t="s">
        <v>1643</v>
      </c>
      <c r="KN22" s="13" t="s">
        <v>1643</v>
      </c>
      <c r="KO22" s="3" t="s">
        <v>1643</v>
      </c>
      <c r="KP22" s="3" t="s">
        <v>1643</v>
      </c>
      <c r="KQ22" s="3" t="s">
        <v>1643</v>
      </c>
      <c r="KR22" s="3" t="s">
        <v>1643</v>
      </c>
      <c r="KS22" s="3" t="s">
        <v>1643</v>
      </c>
      <c r="KT22" s="3" t="s">
        <v>1643</v>
      </c>
      <c r="KU22" s="3" t="s">
        <v>1643</v>
      </c>
      <c r="KV22" s="3" t="s">
        <v>1643</v>
      </c>
      <c r="KW22" s="5" t="s">
        <v>1643</v>
      </c>
      <c r="KX22" s="13" t="s">
        <v>1643</v>
      </c>
      <c r="KY22" s="3" t="s">
        <v>1643</v>
      </c>
      <c r="KZ22" s="3" t="s">
        <v>1643</v>
      </c>
      <c r="LA22" s="3" t="s">
        <v>1643</v>
      </c>
      <c r="LB22" s="3" t="s">
        <v>1643</v>
      </c>
      <c r="LC22" s="3" t="s">
        <v>1643</v>
      </c>
      <c r="LD22" s="3" t="s">
        <v>1643</v>
      </c>
      <c r="LE22" s="3" t="s">
        <v>1643</v>
      </c>
      <c r="LF22" s="5" t="s">
        <v>1643</v>
      </c>
      <c r="LG22" s="13" t="s">
        <v>1643</v>
      </c>
      <c r="LH22" s="5" t="s">
        <v>1643</v>
      </c>
      <c r="LI22" s="13" t="s">
        <v>1643</v>
      </c>
      <c r="LJ22" s="3" t="s">
        <v>1643</v>
      </c>
      <c r="LK22" s="3" t="s">
        <v>1643</v>
      </c>
      <c r="LL22" s="3" t="s">
        <v>1643</v>
      </c>
      <c r="LM22" s="3" t="s">
        <v>1643</v>
      </c>
      <c r="LN22" s="3" t="s">
        <v>1643</v>
      </c>
      <c r="LO22" s="5" t="s">
        <v>1643</v>
      </c>
      <c r="LP22" s="13" t="s">
        <v>1643</v>
      </c>
      <c r="LQ22" s="13" t="s">
        <v>1643</v>
      </c>
      <c r="LR22" s="3" t="s">
        <v>1643</v>
      </c>
      <c r="LS22" s="3" t="s">
        <v>1643</v>
      </c>
      <c r="LT22" s="3" t="s">
        <v>1643</v>
      </c>
      <c r="LU22" s="3" t="s">
        <v>1643</v>
      </c>
      <c r="LV22" s="20"/>
      <c r="LW22" s="5" t="s">
        <v>1643</v>
      </c>
      <c r="LX22" s="13" t="s">
        <v>1643</v>
      </c>
      <c r="LY22" s="3" t="s">
        <v>1643</v>
      </c>
      <c r="LZ22" s="3" t="s">
        <v>1643</v>
      </c>
      <c r="MA22" s="3" t="s">
        <v>1643</v>
      </c>
      <c r="MB22" s="3" t="s">
        <v>1643</v>
      </c>
      <c r="MC22" s="3" t="s">
        <v>1643</v>
      </c>
      <c r="MD22" s="5" t="s">
        <v>1643</v>
      </c>
      <c r="ME22" s="13" t="s">
        <v>1643</v>
      </c>
      <c r="MF22" s="3" t="s">
        <v>1643</v>
      </c>
      <c r="MG22" s="3" t="s">
        <v>1643</v>
      </c>
      <c r="MH22" s="3" t="s">
        <v>1643</v>
      </c>
      <c r="MI22" s="3" t="s">
        <v>1643</v>
      </c>
      <c r="MJ22" s="3" t="s">
        <v>1643</v>
      </c>
      <c r="MK22" s="5" t="s">
        <v>1643</v>
      </c>
      <c r="ML22" s="13" t="s">
        <v>1643</v>
      </c>
      <c r="MM22" s="3" t="s">
        <v>1643</v>
      </c>
      <c r="MN22" s="3" t="s">
        <v>1643</v>
      </c>
      <c r="MO22" s="3" t="s">
        <v>1643</v>
      </c>
      <c r="MP22" s="3" t="s">
        <v>1643</v>
      </c>
      <c r="MQ22" s="3" t="s">
        <v>1643</v>
      </c>
      <c r="MR22" s="5" t="s">
        <v>1643</v>
      </c>
      <c r="MS22" s="13" t="s">
        <v>1643</v>
      </c>
      <c r="MT22" s="3" t="s">
        <v>1643</v>
      </c>
      <c r="MU22" s="3" t="s">
        <v>1643</v>
      </c>
      <c r="MV22" s="3" t="s">
        <v>1643</v>
      </c>
      <c r="MW22" s="3" t="s">
        <v>1643</v>
      </c>
      <c r="MX22" s="3" t="s">
        <v>1643</v>
      </c>
      <c r="MY22" s="3" t="s">
        <v>1643</v>
      </c>
      <c r="MZ22" s="3" t="s">
        <v>1643</v>
      </c>
      <c r="NA22" s="5" t="s">
        <v>1643</v>
      </c>
      <c r="NB22" s="13" t="s">
        <v>1643</v>
      </c>
      <c r="NC22" s="3" t="s">
        <v>1643</v>
      </c>
      <c r="ND22" s="3" t="s">
        <v>1643</v>
      </c>
      <c r="NE22" s="3" t="s">
        <v>1643</v>
      </c>
      <c r="NF22" s="3" t="s">
        <v>1643</v>
      </c>
      <c r="NG22" s="5" t="s">
        <v>1643</v>
      </c>
      <c r="NH22" s="13" t="s">
        <v>1643</v>
      </c>
      <c r="NI22" s="3" t="s">
        <v>1643</v>
      </c>
      <c r="NJ22" s="3" t="s">
        <v>1643</v>
      </c>
      <c r="NK22" s="3" t="s">
        <v>1643</v>
      </c>
      <c r="NL22" s="5"/>
      <c r="NM22" s="13" t="s">
        <v>1643</v>
      </c>
      <c r="NN22" s="3" t="s">
        <v>1643</v>
      </c>
      <c r="NO22" s="3" t="s">
        <v>1643</v>
      </c>
      <c r="NP22" s="3" t="s">
        <v>1643</v>
      </c>
      <c r="NQ22" s="5" t="s">
        <v>1643</v>
      </c>
      <c r="NR22" s="13" t="s">
        <v>1643</v>
      </c>
      <c r="NS22" s="3" t="s">
        <v>1643</v>
      </c>
      <c r="NT22" s="3" t="s">
        <v>1643</v>
      </c>
      <c r="NU22" s="3" t="s">
        <v>1643</v>
      </c>
      <c r="NV22" s="3" t="s">
        <v>1643</v>
      </c>
      <c r="NW22" s="3" t="s">
        <v>1643</v>
      </c>
      <c r="NX22" s="3" t="s">
        <v>1643</v>
      </c>
      <c r="NY22" s="3" t="s">
        <v>1643</v>
      </c>
      <c r="NZ22" s="20" t="s">
        <v>1643</v>
      </c>
      <c r="OA22" s="13" t="s">
        <v>1643</v>
      </c>
      <c r="OB22" s="3" t="s">
        <v>1643</v>
      </c>
      <c r="OC22" s="3" t="s">
        <v>1643</v>
      </c>
      <c r="OD22" s="3" t="s">
        <v>1643</v>
      </c>
      <c r="OE22" s="3" t="s">
        <v>1643</v>
      </c>
      <c r="OF22" s="5" t="s">
        <v>1643</v>
      </c>
      <c r="OG22" s="13" t="s">
        <v>1643</v>
      </c>
      <c r="OH22" s="8" t="s">
        <v>1643</v>
      </c>
      <c r="OI22" s="3" t="s">
        <v>1643</v>
      </c>
      <c r="OJ22" s="3" t="s">
        <v>1643</v>
      </c>
      <c r="OK22" s="5" t="s">
        <v>1643</v>
      </c>
      <c r="OL22" s="13" t="s">
        <v>1643</v>
      </c>
      <c r="OM22" s="8" t="s">
        <v>1643</v>
      </c>
      <c r="ON22" s="3" t="s">
        <v>1643</v>
      </c>
      <c r="OO22" s="3" t="s">
        <v>1643</v>
      </c>
      <c r="OP22" s="5" t="s">
        <v>1643</v>
      </c>
      <c r="OQ22" s="13" t="s">
        <v>1643</v>
      </c>
      <c r="OR22" s="8" t="s">
        <v>1643</v>
      </c>
      <c r="OS22" s="3" t="s">
        <v>1643</v>
      </c>
      <c r="OT22" s="3" t="s">
        <v>1643</v>
      </c>
      <c r="OU22" s="5" t="s">
        <v>1643</v>
      </c>
      <c r="OV22" s="13" t="s">
        <v>1643</v>
      </c>
      <c r="OW22" s="3" t="s">
        <v>1643</v>
      </c>
      <c r="OX22" s="3" t="s">
        <v>1643</v>
      </c>
      <c r="OY22" s="3" t="s">
        <v>1643</v>
      </c>
      <c r="OZ22" s="3" t="s">
        <v>1643</v>
      </c>
      <c r="PA22" s="3" t="s">
        <v>1643</v>
      </c>
      <c r="PB22" s="3" t="s">
        <v>1643</v>
      </c>
      <c r="PC22" s="3" t="s">
        <v>1643</v>
      </c>
      <c r="PD22" s="5" t="s">
        <v>1643</v>
      </c>
      <c r="PE22" s="13" t="s">
        <v>1643</v>
      </c>
      <c r="PF22" s="3" t="s">
        <v>1643</v>
      </c>
      <c r="PG22" s="3" t="s">
        <v>1643</v>
      </c>
      <c r="PH22" s="3" t="s">
        <v>1643</v>
      </c>
      <c r="PI22" s="3" t="s">
        <v>1643</v>
      </c>
      <c r="PJ22" s="3" t="s">
        <v>1643</v>
      </c>
      <c r="PK22" s="5" t="s">
        <v>1643</v>
      </c>
      <c r="PL22" s="13" t="s">
        <v>1643</v>
      </c>
      <c r="PM22" s="3" t="s">
        <v>1643</v>
      </c>
      <c r="PN22" s="3" t="s">
        <v>1643</v>
      </c>
      <c r="PO22" s="3" t="s">
        <v>1643</v>
      </c>
      <c r="PP22" s="5" t="s">
        <v>1643</v>
      </c>
      <c r="PQ22" s="18" t="s">
        <v>1643</v>
      </c>
    </row>
    <row r="23" spans="1:433" ht="87" x14ac:dyDescent="0.35">
      <c r="A23" s="1">
        <v>45618.446956018517</v>
      </c>
      <c r="B23" s="2">
        <v>45619.708518518521</v>
      </c>
      <c r="C23" s="4">
        <v>73</v>
      </c>
      <c r="D23" s="4">
        <v>838</v>
      </c>
      <c r="E23" s="3" t="s">
        <v>1677</v>
      </c>
      <c r="F23" s="2">
        <v>45626.70858353009</v>
      </c>
      <c r="G23" s="3" t="s">
        <v>1733</v>
      </c>
      <c r="H23" s="4">
        <v>1</v>
      </c>
      <c r="I23" s="3" t="s">
        <v>1642</v>
      </c>
      <c r="J23" s="3" t="s">
        <v>1642</v>
      </c>
      <c r="K23" s="3" t="s">
        <v>1642</v>
      </c>
      <c r="L23" s="3" t="s">
        <v>1642</v>
      </c>
      <c r="M23" s="3" t="s">
        <v>1642</v>
      </c>
      <c r="N23" s="3" t="s">
        <v>1642</v>
      </c>
      <c r="O23" s="3" t="s">
        <v>110</v>
      </c>
      <c r="P23" s="3" t="s">
        <v>1643</v>
      </c>
      <c r="Q23" s="3" t="s">
        <v>1643</v>
      </c>
      <c r="R23" s="20" t="s">
        <v>110</v>
      </c>
      <c r="S23" s="127">
        <v>32</v>
      </c>
      <c r="T23" s="124"/>
      <c r="U23" s="3"/>
      <c r="V23" s="3" t="s">
        <v>20</v>
      </c>
      <c r="W23" s="3" t="s">
        <v>110</v>
      </c>
      <c r="X23" s="3" t="s">
        <v>37</v>
      </c>
      <c r="Y23" s="3" t="s">
        <v>81</v>
      </c>
      <c r="Z23" s="3" t="s">
        <v>10</v>
      </c>
      <c r="AA23" s="4">
        <v>387</v>
      </c>
      <c r="AB23" s="3" t="s">
        <v>25</v>
      </c>
      <c r="AC23" s="3" t="s">
        <v>110</v>
      </c>
      <c r="AD23" s="13" t="s">
        <v>110</v>
      </c>
      <c r="AE23" s="3" t="s">
        <v>1643</v>
      </c>
      <c r="AF23" s="5" t="s">
        <v>110</v>
      </c>
      <c r="AG23" s="8" t="s">
        <v>1643</v>
      </c>
      <c r="AH23" s="3" t="s">
        <v>1643</v>
      </c>
      <c r="AI23" s="3" t="s">
        <v>1643</v>
      </c>
      <c r="AJ23" s="3" t="s">
        <v>1643</v>
      </c>
      <c r="AK23" s="3" t="s">
        <v>1643</v>
      </c>
      <c r="AL23" s="3" t="s">
        <v>1643</v>
      </c>
      <c r="AM23" s="3" t="s">
        <v>1643</v>
      </c>
      <c r="AN23" s="3" t="s">
        <v>1643</v>
      </c>
      <c r="AO23" s="3" t="s">
        <v>1643</v>
      </c>
      <c r="AP23" s="3" t="s">
        <v>1643</v>
      </c>
      <c r="AQ23" s="3" t="s">
        <v>1643</v>
      </c>
      <c r="AR23" s="3" t="s">
        <v>1643</v>
      </c>
      <c r="AS23" s="3" t="s">
        <v>1643</v>
      </c>
      <c r="AT23" s="3" t="s">
        <v>1643</v>
      </c>
      <c r="AU23" s="3" t="s">
        <v>1643</v>
      </c>
      <c r="AV23" s="5" t="s">
        <v>1643</v>
      </c>
      <c r="AW23" s="13" t="s">
        <v>1643</v>
      </c>
      <c r="AX23" s="3" t="s">
        <v>1643</v>
      </c>
      <c r="AY23" s="3" t="s">
        <v>1643</v>
      </c>
      <c r="AZ23" s="3" t="s">
        <v>1643</v>
      </c>
      <c r="BA23" s="3" t="s">
        <v>1643</v>
      </c>
      <c r="BB23" s="3" t="s">
        <v>1643</v>
      </c>
      <c r="BC23" s="3" t="s">
        <v>1643</v>
      </c>
      <c r="BD23" s="5" t="s">
        <v>1643</v>
      </c>
      <c r="BE23" s="13" t="s">
        <v>1643</v>
      </c>
      <c r="BF23" s="3" t="s">
        <v>1643</v>
      </c>
      <c r="BG23" s="3" t="s">
        <v>1643</v>
      </c>
      <c r="BH23" s="3" t="s">
        <v>1643</v>
      </c>
      <c r="BI23" s="3" t="s">
        <v>1643</v>
      </c>
      <c r="BJ23" s="3" t="s">
        <v>1643</v>
      </c>
      <c r="BK23" s="3" t="s">
        <v>1643</v>
      </c>
      <c r="BL23" s="5" t="s">
        <v>1643</v>
      </c>
      <c r="BM23" s="13" t="s">
        <v>1643</v>
      </c>
      <c r="BN23" s="3" t="s">
        <v>1643</v>
      </c>
      <c r="BO23" s="3" t="s">
        <v>1643</v>
      </c>
      <c r="BP23" s="5" t="s">
        <v>1643</v>
      </c>
      <c r="BQ23" s="13" t="s">
        <v>1643</v>
      </c>
      <c r="BR23" s="3" t="s">
        <v>1643</v>
      </c>
      <c r="BS23" s="3" t="s">
        <v>1643</v>
      </c>
      <c r="BT23" s="5" t="s">
        <v>1643</v>
      </c>
      <c r="BU23" s="13" t="s">
        <v>1643</v>
      </c>
      <c r="BV23" s="5" t="s">
        <v>1643</v>
      </c>
      <c r="BW23" s="13" t="s">
        <v>1643</v>
      </c>
      <c r="BX23" s="3" t="s">
        <v>1643</v>
      </c>
      <c r="BY23" s="3" t="s">
        <v>1643</v>
      </c>
      <c r="BZ23" s="5" t="s">
        <v>1643</v>
      </c>
      <c r="CA23" s="13" t="s">
        <v>1643</v>
      </c>
      <c r="CB23" s="3" t="s">
        <v>1643</v>
      </c>
      <c r="CC23" s="3" t="s">
        <v>1643</v>
      </c>
      <c r="CD23" s="3" t="s">
        <v>1643</v>
      </c>
      <c r="CE23" s="5" t="s">
        <v>1643</v>
      </c>
      <c r="CF23" s="13" t="s">
        <v>1643</v>
      </c>
      <c r="CG23" s="3" t="s">
        <v>1643</v>
      </c>
      <c r="CH23" s="3" t="s">
        <v>1643</v>
      </c>
      <c r="CI23" s="3" t="s">
        <v>1643</v>
      </c>
      <c r="CJ23" s="3" t="s">
        <v>1643</v>
      </c>
      <c r="CK23" s="3" t="s">
        <v>1643</v>
      </c>
      <c r="CL23" s="5" t="s">
        <v>1643</v>
      </c>
      <c r="CM23" s="13" t="s">
        <v>1643</v>
      </c>
      <c r="CN23" s="3" t="s">
        <v>1643</v>
      </c>
      <c r="CO23" s="3" t="s">
        <v>1643</v>
      </c>
      <c r="CP23" s="3" t="s">
        <v>1643</v>
      </c>
      <c r="CQ23" s="3" t="s">
        <v>1643</v>
      </c>
      <c r="CR23" s="20" t="s">
        <v>1643</v>
      </c>
      <c r="CS23" s="13" t="s">
        <v>1643</v>
      </c>
      <c r="CT23" s="3" t="s">
        <v>1643</v>
      </c>
      <c r="CU23" s="3" t="s">
        <v>1643</v>
      </c>
      <c r="CV23" s="3" t="s">
        <v>1643</v>
      </c>
      <c r="CW23" s="3" t="s">
        <v>1643</v>
      </c>
      <c r="CX23" s="3" t="s">
        <v>1643</v>
      </c>
      <c r="CY23" s="3" t="s">
        <v>1643</v>
      </c>
      <c r="CZ23" s="3" t="s">
        <v>1643</v>
      </c>
      <c r="DA23" s="3" t="s">
        <v>1643</v>
      </c>
      <c r="DB23" s="3" t="s">
        <v>1643</v>
      </c>
      <c r="DC23" s="3" t="s">
        <v>1643</v>
      </c>
      <c r="DD23" s="3" t="s">
        <v>1643</v>
      </c>
      <c r="DE23" s="3" t="s">
        <v>1643</v>
      </c>
      <c r="DF23" s="5" t="s">
        <v>1643</v>
      </c>
      <c r="DG23" s="8" t="s">
        <v>1643</v>
      </c>
      <c r="DH23" s="3" t="s">
        <v>1643</v>
      </c>
      <c r="DI23" s="3" t="s">
        <v>1643</v>
      </c>
      <c r="DJ23" s="3" t="s">
        <v>1643</v>
      </c>
      <c r="DK23" s="3" t="s">
        <v>1643</v>
      </c>
      <c r="DL23" s="3" t="s">
        <v>1643</v>
      </c>
      <c r="DM23" s="3" t="s">
        <v>1643</v>
      </c>
      <c r="DN23" s="3" t="s">
        <v>1643</v>
      </c>
      <c r="DO23" s="5" t="s">
        <v>1643</v>
      </c>
      <c r="DP23" s="8" t="s">
        <v>1643</v>
      </c>
      <c r="DQ23" s="3" t="s">
        <v>1643</v>
      </c>
      <c r="DR23" s="3" t="s">
        <v>1643</v>
      </c>
      <c r="DS23" s="5" t="s">
        <v>1643</v>
      </c>
      <c r="DT23" s="8" t="s">
        <v>1643</v>
      </c>
      <c r="DU23" s="3" t="s">
        <v>1643</v>
      </c>
      <c r="DV23" s="3" t="s">
        <v>1643</v>
      </c>
      <c r="DW23" s="5" t="s">
        <v>1643</v>
      </c>
      <c r="DX23" s="16" t="s">
        <v>1643</v>
      </c>
      <c r="DY23" s="13" t="s">
        <v>1643</v>
      </c>
      <c r="DZ23" s="3" t="s">
        <v>1643</v>
      </c>
      <c r="EA23" s="3" t="s">
        <v>1643</v>
      </c>
      <c r="EB23" s="3" t="s">
        <v>1643</v>
      </c>
      <c r="EC23" s="20" t="s">
        <v>1643</v>
      </c>
      <c r="ED23" s="13" t="s">
        <v>1643</v>
      </c>
      <c r="EE23" s="3" t="s">
        <v>1643</v>
      </c>
      <c r="EF23" s="3" t="s">
        <v>1643</v>
      </c>
      <c r="EG23" s="3" t="s">
        <v>1643</v>
      </c>
      <c r="EH23" s="3" t="s">
        <v>1643</v>
      </c>
      <c r="EI23" s="3" t="s">
        <v>1643</v>
      </c>
      <c r="EJ23" s="3" t="s">
        <v>1643</v>
      </c>
      <c r="EK23" s="3" t="s">
        <v>1643</v>
      </c>
      <c r="EL23" s="3" t="s">
        <v>1643</v>
      </c>
      <c r="EM23" s="3" t="s">
        <v>1643</v>
      </c>
      <c r="EN23" s="20" t="s">
        <v>1643</v>
      </c>
      <c r="EO23" s="18" t="s">
        <v>1643</v>
      </c>
      <c r="EP23" s="8" t="s">
        <v>1643</v>
      </c>
      <c r="EQ23" s="3" t="s">
        <v>1643</v>
      </c>
      <c r="ER23" s="3" t="s">
        <v>1643</v>
      </c>
      <c r="ES23" s="3" t="s">
        <v>1643</v>
      </c>
      <c r="ET23" s="3" t="s">
        <v>1643</v>
      </c>
      <c r="EU23" s="3" t="s">
        <v>1643</v>
      </c>
      <c r="EV23" s="3" t="s">
        <v>1643</v>
      </c>
      <c r="EW23" s="3" t="s">
        <v>1643</v>
      </c>
      <c r="EX23" s="3" t="s">
        <v>1643</v>
      </c>
      <c r="EY23" s="20" t="s">
        <v>1643</v>
      </c>
      <c r="EZ23" s="13" t="s">
        <v>127</v>
      </c>
      <c r="FA23" s="3" t="s">
        <v>127</v>
      </c>
      <c r="FB23" s="3" t="s">
        <v>127</v>
      </c>
      <c r="FC23" s="3" t="s">
        <v>129</v>
      </c>
      <c r="FD23" s="3" t="s">
        <v>131</v>
      </c>
      <c r="FE23" s="3" t="s">
        <v>129</v>
      </c>
      <c r="FF23" s="3" t="s">
        <v>127</v>
      </c>
      <c r="FG23" s="3" t="s">
        <v>130</v>
      </c>
      <c r="FH23" s="3" t="s">
        <v>127</v>
      </c>
      <c r="FI23" s="3" t="s">
        <v>128</v>
      </c>
      <c r="FJ23" s="3" t="s">
        <v>131</v>
      </c>
      <c r="FK23" s="3" t="s">
        <v>129</v>
      </c>
      <c r="FL23" s="3" t="s">
        <v>131</v>
      </c>
      <c r="FM23" s="3" t="s">
        <v>128</v>
      </c>
      <c r="FN23" s="3" t="s">
        <v>129</v>
      </c>
      <c r="FO23" s="5" t="s">
        <v>1643</v>
      </c>
      <c r="FP23" s="13" t="s">
        <v>196</v>
      </c>
      <c r="FQ23" s="3" t="s">
        <v>198</v>
      </c>
      <c r="FR23" s="3" t="s">
        <v>200</v>
      </c>
      <c r="FS23" s="3" t="s">
        <v>201</v>
      </c>
      <c r="FT23" s="3" t="s">
        <v>1643</v>
      </c>
      <c r="FU23" s="3" t="s">
        <v>207</v>
      </c>
      <c r="FV23" s="3" t="s">
        <v>210</v>
      </c>
      <c r="FW23" s="5" t="s">
        <v>1643</v>
      </c>
      <c r="FX23" s="13" t="s">
        <v>231</v>
      </c>
      <c r="FY23" s="3" t="s">
        <v>232</v>
      </c>
      <c r="FZ23" s="3" t="s">
        <v>233</v>
      </c>
      <c r="GA23" s="3" t="s">
        <v>234</v>
      </c>
      <c r="GB23" s="3" t="s">
        <v>1643</v>
      </c>
      <c r="GC23" s="3" t="s">
        <v>1643</v>
      </c>
      <c r="GD23" s="3" t="s">
        <v>1643</v>
      </c>
      <c r="GE23" s="5" t="s">
        <v>1643</v>
      </c>
      <c r="GF23" s="13" t="s">
        <v>128</v>
      </c>
      <c r="GG23" s="3" t="s">
        <v>127</v>
      </c>
      <c r="GH23" s="3" t="s">
        <v>127</v>
      </c>
      <c r="GI23" s="3" t="s">
        <v>127</v>
      </c>
      <c r="GJ23" s="3" t="s">
        <v>127</v>
      </c>
      <c r="GK23" s="3" t="s">
        <v>127</v>
      </c>
      <c r="GL23" s="3" t="s">
        <v>127</v>
      </c>
      <c r="GM23" s="3" t="s">
        <v>127</v>
      </c>
      <c r="GN23" s="3" t="s">
        <v>127</v>
      </c>
      <c r="GO23" s="3" t="s">
        <v>127</v>
      </c>
      <c r="GP23" s="3" t="s">
        <v>127</v>
      </c>
      <c r="GQ23" s="3" t="s">
        <v>127</v>
      </c>
      <c r="GR23" s="3" t="s">
        <v>127</v>
      </c>
      <c r="GS23" s="3" t="s">
        <v>127</v>
      </c>
      <c r="GT23" s="3" t="s">
        <v>127</v>
      </c>
      <c r="GU23" s="3" t="s">
        <v>131</v>
      </c>
      <c r="GV23" s="3" t="s">
        <v>128</v>
      </c>
      <c r="GW23" s="3" t="s">
        <v>129</v>
      </c>
      <c r="GX23" s="3" t="s">
        <v>129</v>
      </c>
      <c r="GY23" s="3" t="s">
        <v>127</v>
      </c>
      <c r="GZ23" s="3" t="s">
        <v>131</v>
      </c>
      <c r="HA23" s="3" t="s">
        <v>131</v>
      </c>
      <c r="HB23" s="3" t="s">
        <v>131</v>
      </c>
      <c r="HC23" s="3" t="s">
        <v>129</v>
      </c>
      <c r="HD23" s="3" t="s">
        <v>130</v>
      </c>
      <c r="HE23" s="3" t="s">
        <v>131</v>
      </c>
      <c r="HF23" s="3" t="s">
        <v>131</v>
      </c>
      <c r="HG23" s="3" t="s">
        <v>132</v>
      </c>
      <c r="HH23" s="3" t="s">
        <v>132</v>
      </c>
      <c r="HI23" s="3" t="s">
        <v>132</v>
      </c>
      <c r="HJ23" s="3" t="s">
        <v>132</v>
      </c>
      <c r="HK23" s="3" t="s">
        <v>130</v>
      </c>
      <c r="HL23" s="3" t="s">
        <v>127</v>
      </c>
      <c r="HM23" s="3" t="s">
        <v>131</v>
      </c>
      <c r="HN23" s="3" t="s">
        <v>129</v>
      </c>
      <c r="HO23" s="3" t="s">
        <v>129</v>
      </c>
      <c r="HP23" s="3" t="s">
        <v>131</v>
      </c>
      <c r="HQ23" s="3" t="s">
        <v>131</v>
      </c>
      <c r="HR23" s="3" t="s">
        <v>131</v>
      </c>
      <c r="HS23" s="3" t="s">
        <v>131</v>
      </c>
      <c r="HT23" s="3" t="s">
        <v>131</v>
      </c>
      <c r="HU23" s="3" t="s">
        <v>131</v>
      </c>
      <c r="HV23" s="3" t="s">
        <v>131</v>
      </c>
      <c r="HW23" s="3" t="s">
        <v>128</v>
      </c>
      <c r="HX23" s="3" t="s">
        <v>129</v>
      </c>
      <c r="HY23" s="3" t="s">
        <v>129</v>
      </c>
      <c r="HZ23" s="3" t="s">
        <v>129</v>
      </c>
      <c r="IA23" s="3" t="s">
        <v>1643</v>
      </c>
      <c r="IB23" s="3" t="s">
        <v>1643</v>
      </c>
      <c r="IC23" s="3" t="s">
        <v>1643</v>
      </c>
      <c r="ID23" s="3" t="s">
        <v>1643</v>
      </c>
      <c r="IE23" s="3" t="s">
        <v>1643</v>
      </c>
      <c r="IF23" s="3" t="s">
        <v>1643</v>
      </c>
      <c r="IG23" s="3" t="s">
        <v>1643</v>
      </c>
      <c r="IH23" s="3" t="s">
        <v>1643</v>
      </c>
      <c r="II23" s="3" t="s">
        <v>1643</v>
      </c>
      <c r="IJ23" s="3" t="s">
        <v>1643</v>
      </c>
      <c r="IK23" s="3" t="s">
        <v>1643</v>
      </c>
      <c r="IL23" s="3" t="s">
        <v>1643</v>
      </c>
      <c r="IM23" s="3" t="s">
        <v>1643</v>
      </c>
      <c r="IN23" s="3" t="s">
        <v>1643</v>
      </c>
      <c r="IO23" s="3" t="s">
        <v>1643</v>
      </c>
      <c r="IP23" s="3" t="s">
        <v>1643</v>
      </c>
      <c r="IQ23" s="3" t="s">
        <v>1643</v>
      </c>
      <c r="IR23" s="5" t="s">
        <v>1643</v>
      </c>
      <c r="IS23" s="13" t="s">
        <v>1643</v>
      </c>
      <c r="IT23" s="3" t="s">
        <v>1643</v>
      </c>
      <c r="IU23" s="3" t="s">
        <v>1643</v>
      </c>
      <c r="IV23" s="3" t="s">
        <v>1643</v>
      </c>
      <c r="IW23" s="3" t="s">
        <v>1643</v>
      </c>
      <c r="IX23" s="3" t="s">
        <v>1643</v>
      </c>
      <c r="IY23" s="5" t="s">
        <v>1643</v>
      </c>
      <c r="IZ23" s="13" t="s">
        <v>1643</v>
      </c>
      <c r="JA23" s="3" t="s">
        <v>1643</v>
      </c>
      <c r="JB23" s="3" t="s">
        <v>1643</v>
      </c>
      <c r="JC23" s="3" t="s">
        <v>1643</v>
      </c>
      <c r="JD23" s="3" t="s">
        <v>1643</v>
      </c>
      <c r="JE23" s="3" t="s">
        <v>1643</v>
      </c>
      <c r="JF23" s="3" t="s">
        <v>1643</v>
      </c>
      <c r="JG23" s="3" t="s">
        <v>1643</v>
      </c>
      <c r="JH23" s="3" t="s">
        <v>1643</v>
      </c>
      <c r="JI23" s="3" t="s">
        <v>1643</v>
      </c>
      <c r="JJ23" s="3" t="s">
        <v>1643</v>
      </c>
      <c r="JK23" s="3" t="s">
        <v>1643</v>
      </c>
      <c r="JL23" s="3" t="s">
        <v>1643</v>
      </c>
      <c r="JM23" s="3" t="s">
        <v>1643</v>
      </c>
      <c r="JN23" s="3" t="s">
        <v>1643</v>
      </c>
      <c r="JO23" s="3" t="s">
        <v>1643</v>
      </c>
      <c r="JP23" s="3" t="s">
        <v>1643</v>
      </c>
      <c r="JQ23" s="3" t="s">
        <v>1643</v>
      </c>
      <c r="JR23" s="3" t="s">
        <v>1643</v>
      </c>
      <c r="JS23" s="3" t="s">
        <v>1643</v>
      </c>
      <c r="JT23" s="3" t="s">
        <v>1643</v>
      </c>
      <c r="JU23" s="3" t="s">
        <v>1643</v>
      </c>
      <c r="JV23" s="3" t="s">
        <v>1643</v>
      </c>
      <c r="JW23" s="3" t="s">
        <v>1643</v>
      </c>
      <c r="JX23" s="3" t="s">
        <v>1643</v>
      </c>
      <c r="JY23" s="3" t="s">
        <v>1643</v>
      </c>
      <c r="JZ23" s="3" t="s">
        <v>1643</v>
      </c>
      <c r="KA23" s="3" t="s">
        <v>1643</v>
      </c>
      <c r="KB23" s="3" t="s">
        <v>1643</v>
      </c>
      <c r="KC23" s="3" t="s">
        <v>1643</v>
      </c>
      <c r="KD23" s="3" t="s">
        <v>1643</v>
      </c>
      <c r="KE23" s="3" t="s">
        <v>1643</v>
      </c>
      <c r="KF23" s="3" t="s">
        <v>1643</v>
      </c>
      <c r="KG23" s="3" t="s">
        <v>1643</v>
      </c>
      <c r="KH23" s="3" t="s">
        <v>1643</v>
      </c>
      <c r="KI23" s="5" t="s">
        <v>1643</v>
      </c>
      <c r="KJ23" s="3"/>
      <c r="KK23" s="3"/>
      <c r="KL23" s="5"/>
      <c r="KM23" s="18" t="s">
        <v>1643</v>
      </c>
      <c r="KN23" s="13" t="s">
        <v>1643</v>
      </c>
      <c r="KO23" s="3" t="s">
        <v>1643</v>
      </c>
      <c r="KP23" s="3" t="s">
        <v>1643</v>
      </c>
      <c r="KQ23" s="3" t="s">
        <v>1643</v>
      </c>
      <c r="KR23" s="3" t="s">
        <v>1643</v>
      </c>
      <c r="KS23" s="3" t="s">
        <v>1643</v>
      </c>
      <c r="KT23" s="3" t="s">
        <v>1643</v>
      </c>
      <c r="KU23" s="3" t="s">
        <v>1643</v>
      </c>
      <c r="KV23" s="3" t="s">
        <v>1643</v>
      </c>
      <c r="KW23" s="5" t="s">
        <v>1643</v>
      </c>
      <c r="KX23" s="13" t="s">
        <v>1643</v>
      </c>
      <c r="KY23" s="3" t="s">
        <v>1643</v>
      </c>
      <c r="KZ23" s="3" t="s">
        <v>1643</v>
      </c>
      <c r="LA23" s="3" t="s">
        <v>1643</v>
      </c>
      <c r="LB23" s="3" t="s">
        <v>1643</v>
      </c>
      <c r="LC23" s="3" t="s">
        <v>1643</v>
      </c>
      <c r="LD23" s="3" t="s">
        <v>1643</v>
      </c>
      <c r="LE23" s="3" t="s">
        <v>1643</v>
      </c>
      <c r="LF23" s="5" t="s">
        <v>1643</v>
      </c>
      <c r="LG23" s="13" t="s">
        <v>1643</v>
      </c>
      <c r="LH23" s="5" t="s">
        <v>1643</v>
      </c>
      <c r="LI23" s="13" t="s">
        <v>1643</v>
      </c>
      <c r="LJ23" s="3" t="s">
        <v>1643</v>
      </c>
      <c r="LK23" s="3" t="s">
        <v>1643</v>
      </c>
      <c r="LL23" s="3" t="s">
        <v>1643</v>
      </c>
      <c r="LM23" s="3" t="s">
        <v>1643</v>
      </c>
      <c r="LN23" s="3" t="s">
        <v>1643</v>
      </c>
      <c r="LO23" s="5" t="s">
        <v>1643</v>
      </c>
      <c r="LP23" s="13" t="s">
        <v>1643</v>
      </c>
      <c r="LQ23" s="13" t="s">
        <v>1643</v>
      </c>
      <c r="LR23" s="3" t="s">
        <v>1643</v>
      </c>
      <c r="LS23" s="3" t="s">
        <v>1643</v>
      </c>
      <c r="LT23" s="3" t="s">
        <v>1643</v>
      </c>
      <c r="LU23" s="3" t="s">
        <v>1643</v>
      </c>
      <c r="LV23" s="20"/>
      <c r="LW23" s="5" t="s">
        <v>1643</v>
      </c>
      <c r="LX23" s="13" t="s">
        <v>1643</v>
      </c>
      <c r="LY23" s="3" t="s">
        <v>1643</v>
      </c>
      <c r="LZ23" s="3" t="s">
        <v>1643</v>
      </c>
      <c r="MA23" s="3" t="s">
        <v>1643</v>
      </c>
      <c r="MB23" s="3" t="s">
        <v>1643</v>
      </c>
      <c r="MC23" s="3" t="s">
        <v>1643</v>
      </c>
      <c r="MD23" s="5" t="s">
        <v>1643</v>
      </c>
      <c r="ME23" s="13" t="s">
        <v>1643</v>
      </c>
      <c r="MF23" s="3" t="s">
        <v>1643</v>
      </c>
      <c r="MG23" s="3" t="s">
        <v>1643</v>
      </c>
      <c r="MH23" s="3" t="s">
        <v>1643</v>
      </c>
      <c r="MI23" s="3" t="s">
        <v>1643</v>
      </c>
      <c r="MJ23" s="3" t="s">
        <v>1643</v>
      </c>
      <c r="MK23" s="5" t="s">
        <v>1643</v>
      </c>
      <c r="ML23" s="13" t="s">
        <v>1643</v>
      </c>
      <c r="MM23" s="3" t="s">
        <v>1643</v>
      </c>
      <c r="MN23" s="3" t="s">
        <v>1643</v>
      </c>
      <c r="MO23" s="3" t="s">
        <v>1643</v>
      </c>
      <c r="MP23" s="3" t="s">
        <v>1643</v>
      </c>
      <c r="MQ23" s="3" t="s">
        <v>1643</v>
      </c>
      <c r="MR23" s="5" t="s">
        <v>1643</v>
      </c>
      <c r="MS23" s="13" t="s">
        <v>1643</v>
      </c>
      <c r="MT23" s="3" t="s">
        <v>1643</v>
      </c>
      <c r="MU23" s="3" t="s">
        <v>1643</v>
      </c>
      <c r="MV23" s="3" t="s">
        <v>1643</v>
      </c>
      <c r="MW23" s="3" t="s">
        <v>1643</v>
      </c>
      <c r="MX23" s="3" t="s">
        <v>1643</v>
      </c>
      <c r="MY23" s="3" t="s">
        <v>1643</v>
      </c>
      <c r="MZ23" s="3" t="s">
        <v>1643</v>
      </c>
      <c r="NA23" s="5" t="s">
        <v>1643</v>
      </c>
      <c r="NB23" s="13" t="s">
        <v>1643</v>
      </c>
      <c r="NC23" s="3" t="s">
        <v>1643</v>
      </c>
      <c r="ND23" s="3" t="s">
        <v>1643</v>
      </c>
      <c r="NE23" s="3" t="s">
        <v>1643</v>
      </c>
      <c r="NF23" s="3" t="s">
        <v>1643</v>
      </c>
      <c r="NG23" s="5" t="s">
        <v>1643</v>
      </c>
      <c r="NH23" s="13" t="s">
        <v>1643</v>
      </c>
      <c r="NI23" s="3" t="s">
        <v>1643</v>
      </c>
      <c r="NJ23" s="3" t="s">
        <v>1643</v>
      </c>
      <c r="NK23" s="3" t="s">
        <v>1643</v>
      </c>
      <c r="NL23" s="5"/>
      <c r="NM23" s="13" t="s">
        <v>1643</v>
      </c>
      <c r="NN23" s="3" t="s">
        <v>1643</v>
      </c>
      <c r="NO23" s="3" t="s">
        <v>1643</v>
      </c>
      <c r="NP23" s="3" t="s">
        <v>1643</v>
      </c>
      <c r="NQ23" s="5" t="s">
        <v>1643</v>
      </c>
      <c r="NR23" s="13" t="s">
        <v>1643</v>
      </c>
      <c r="NS23" s="3" t="s">
        <v>1643</v>
      </c>
      <c r="NT23" s="3" t="s">
        <v>1643</v>
      </c>
      <c r="NU23" s="3" t="s">
        <v>1643</v>
      </c>
      <c r="NV23" s="3" t="s">
        <v>1643</v>
      </c>
      <c r="NW23" s="3" t="s">
        <v>1643</v>
      </c>
      <c r="NX23" s="3" t="s">
        <v>1643</v>
      </c>
      <c r="NY23" s="3" t="s">
        <v>1643</v>
      </c>
      <c r="NZ23" s="20" t="s">
        <v>1643</v>
      </c>
      <c r="OA23" s="13" t="s">
        <v>1643</v>
      </c>
      <c r="OB23" s="3" t="s">
        <v>1643</v>
      </c>
      <c r="OC23" s="3" t="s">
        <v>1643</v>
      </c>
      <c r="OD23" s="3" t="s">
        <v>1643</v>
      </c>
      <c r="OE23" s="3" t="s">
        <v>1643</v>
      </c>
      <c r="OF23" s="5" t="s">
        <v>1643</v>
      </c>
      <c r="OG23" s="13" t="s">
        <v>1643</v>
      </c>
      <c r="OH23" s="8" t="s">
        <v>1643</v>
      </c>
      <c r="OI23" s="3" t="s">
        <v>1643</v>
      </c>
      <c r="OJ23" s="3" t="s">
        <v>1643</v>
      </c>
      <c r="OK23" s="5" t="s">
        <v>1643</v>
      </c>
      <c r="OL23" s="13" t="s">
        <v>1643</v>
      </c>
      <c r="OM23" s="8" t="s">
        <v>1643</v>
      </c>
      <c r="ON23" s="3" t="s">
        <v>1643</v>
      </c>
      <c r="OO23" s="3" t="s">
        <v>1643</v>
      </c>
      <c r="OP23" s="5" t="s">
        <v>1643</v>
      </c>
      <c r="OQ23" s="13" t="s">
        <v>1643</v>
      </c>
      <c r="OR23" s="8" t="s">
        <v>1643</v>
      </c>
      <c r="OS23" s="3" t="s">
        <v>1643</v>
      </c>
      <c r="OT23" s="3" t="s">
        <v>1643</v>
      </c>
      <c r="OU23" s="5" t="s">
        <v>1643</v>
      </c>
      <c r="OV23" s="13" t="s">
        <v>1643</v>
      </c>
      <c r="OW23" s="3" t="s">
        <v>1643</v>
      </c>
      <c r="OX23" s="3" t="s">
        <v>1643</v>
      </c>
      <c r="OY23" s="3" t="s">
        <v>1643</v>
      </c>
      <c r="OZ23" s="3" t="s">
        <v>1643</v>
      </c>
      <c r="PA23" s="3" t="s">
        <v>1643</v>
      </c>
      <c r="PB23" s="3" t="s">
        <v>1643</v>
      </c>
      <c r="PC23" s="3" t="s">
        <v>1643</v>
      </c>
      <c r="PD23" s="5" t="s">
        <v>1643</v>
      </c>
      <c r="PE23" s="13" t="s">
        <v>1643</v>
      </c>
      <c r="PF23" s="3" t="s">
        <v>1643</v>
      </c>
      <c r="PG23" s="3" t="s">
        <v>1643</v>
      </c>
      <c r="PH23" s="3" t="s">
        <v>1643</v>
      </c>
      <c r="PI23" s="3" t="s">
        <v>1643</v>
      </c>
      <c r="PJ23" s="3" t="s">
        <v>1643</v>
      </c>
      <c r="PK23" s="5" t="s">
        <v>1643</v>
      </c>
      <c r="PL23" s="13" t="s">
        <v>1643</v>
      </c>
      <c r="PM23" s="3" t="s">
        <v>1643</v>
      </c>
      <c r="PN23" s="3" t="s">
        <v>1643</v>
      </c>
      <c r="PO23" s="3" t="s">
        <v>1643</v>
      </c>
      <c r="PP23" s="5" t="s">
        <v>1643</v>
      </c>
      <c r="PQ23" s="18" t="s">
        <v>1643</v>
      </c>
    </row>
    <row r="24" spans="1:433" ht="87" x14ac:dyDescent="0.35">
      <c r="A24" s="1">
        <v>45619.519988425927</v>
      </c>
      <c r="B24" s="2">
        <v>45619.704386574071</v>
      </c>
      <c r="C24" s="4">
        <v>100</v>
      </c>
      <c r="D24" s="4">
        <v>995</v>
      </c>
      <c r="E24" s="3" t="s">
        <v>1677</v>
      </c>
      <c r="F24" s="2">
        <v>45626.704433321756</v>
      </c>
      <c r="G24" s="3" t="s">
        <v>1732</v>
      </c>
      <c r="H24" s="4">
        <v>1</v>
      </c>
      <c r="I24" s="3" t="s">
        <v>1642</v>
      </c>
      <c r="J24" s="3" t="s">
        <v>1642</v>
      </c>
      <c r="K24" s="3" t="s">
        <v>1642</v>
      </c>
      <c r="L24" s="3" t="s">
        <v>1642</v>
      </c>
      <c r="M24" s="3" t="s">
        <v>1642</v>
      </c>
      <c r="N24" s="3" t="s">
        <v>1642</v>
      </c>
      <c r="O24" s="3" t="s">
        <v>110</v>
      </c>
      <c r="P24" s="3" t="s">
        <v>1643</v>
      </c>
      <c r="Q24" s="3" t="s">
        <v>1643</v>
      </c>
      <c r="R24" s="20" t="s">
        <v>110</v>
      </c>
      <c r="S24" s="127">
        <v>33</v>
      </c>
      <c r="T24" s="124"/>
      <c r="U24" s="3"/>
      <c r="V24" s="3" t="s">
        <v>20</v>
      </c>
      <c r="W24" s="3" t="s">
        <v>110</v>
      </c>
      <c r="X24" s="3" t="s">
        <v>47</v>
      </c>
      <c r="Y24" s="3" t="s">
        <v>88</v>
      </c>
      <c r="Z24" s="3" t="s">
        <v>16</v>
      </c>
      <c r="AA24" s="4">
        <v>200</v>
      </c>
      <c r="AB24" s="3" t="s">
        <v>25</v>
      </c>
      <c r="AC24" s="3" t="s">
        <v>110</v>
      </c>
      <c r="AD24" s="13" t="s">
        <v>110</v>
      </c>
      <c r="AE24" s="3" t="s">
        <v>1643</v>
      </c>
      <c r="AF24" s="5" t="s">
        <v>110</v>
      </c>
      <c r="AG24" s="8" t="s">
        <v>1643</v>
      </c>
      <c r="AH24" s="3" t="s">
        <v>1643</v>
      </c>
      <c r="AI24" s="3" t="s">
        <v>1643</v>
      </c>
      <c r="AJ24" s="3" t="s">
        <v>1643</v>
      </c>
      <c r="AK24" s="3" t="s">
        <v>1643</v>
      </c>
      <c r="AL24" s="3" t="s">
        <v>1643</v>
      </c>
      <c r="AM24" s="3" t="s">
        <v>1643</v>
      </c>
      <c r="AN24" s="3" t="s">
        <v>1643</v>
      </c>
      <c r="AO24" s="3" t="s">
        <v>1643</v>
      </c>
      <c r="AP24" s="3" t="s">
        <v>1643</v>
      </c>
      <c r="AQ24" s="3" t="s">
        <v>1643</v>
      </c>
      <c r="AR24" s="3" t="s">
        <v>1643</v>
      </c>
      <c r="AS24" s="3" t="s">
        <v>1643</v>
      </c>
      <c r="AT24" s="3" t="s">
        <v>1643</v>
      </c>
      <c r="AU24" s="3" t="s">
        <v>1643</v>
      </c>
      <c r="AV24" s="5" t="s">
        <v>1643</v>
      </c>
      <c r="AW24" s="13" t="s">
        <v>1643</v>
      </c>
      <c r="AX24" s="3" t="s">
        <v>1643</v>
      </c>
      <c r="AY24" s="3" t="s">
        <v>1643</v>
      </c>
      <c r="AZ24" s="3" t="s">
        <v>1643</v>
      </c>
      <c r="BA24" s="3" t="s">
        <v>1643</v>
      </c>
      <c r="BB24" s="3" t="s">
        <v>1643</v>
      </c>
      <c r="BC24" s="3" t="s">
        <v>1643</v>
      </c>
      <c r="BD24" s="5" t="s">
        <v>1643</v>
      </c>
      <c r="BE24" s="13" t="s">
        <v>1643</v>
      </c>
      <c r="BF24" s="3" t="s">
        <v>1643</v>
      </c>
      <c r="BG24" s="3" t="s">
        <v>1643</v>
      </c>
      <c r="BH24" s="3" t="s">
        <v>1643</v>
      </c>
      <c r="BI24" s="3" t="s">
        <v>1643</v>
      </c>
      <c r="BJ24" s="3" t="s">
        <v>1643</v>
      </c>
      <c r="BK24" s="3" t="s">
        <v>1643</v>
      </c>
      <c r="BL24" s="5" t="s">
        <v>1643</v>
      </c>
      <c r="BM24" s="13" t="s">
        <v>1643</v>
      </c>
      <c r="BN24" s="3" t="s">
        <v>1643</v>
      </c>
      <c r="BO24" s="3" t="s">
        <v>1643</v>
      </c>
      <c r="BP24" s="5" t="s">
        <v>1643</v>
      </c>
      <c r="BQ24" s="13" t="s">
        <v>1643</v>
      </c>
      <c r="BR24" s="3" t="s">
        <v>1643</v>
      </c>
      <c r="BS24" s="3" t="s">
        <v>1643</v>
      </c>
      <c r="BT24" s="5" t="s">
        <v>1643</v>
      </c>
      <c r="BU24" s="13" t="s">
        <v>1643</v>
      </c>
      <c r="BV24" s="5" t="s">
        <v>1643</v>
      </c>
      <c r="BW24" s="13" t="s">
        <v>1643</v>
      </c>
      <c r="BX24" s="3" t="s">
        <v>1643</v>
      </c>
      <c r="BY24" s="3" t="s">
        <v>1643</v>
      </c>
      <c r="BZ24" s="5" t="s">
        <v>1643</v>
      </c>
      <c r="CA24" s="13" t="s">
        <v>1643</v>
      </c>
      <c r="CB24" s="3" t="s">
        <v>1643</v>
      </c>
      <c r="CC24" s="3" t="s">
        <v>1643</v>
      </c>
      <c r="CD24" s="3" t="s">
        <v>1643</v>
      </c>
      <c r="CE24" s="5" t="s">
        <v>1643</v>
      </c>
      <c r="CF24" s="13" t="s">
        <v>1643</v>
      </c>
      <c r="CG24" s="3" t="s">
        <v>1643</v>
      </c>
      <c r="CH24" s="3" t="s">
        <v>1643</v>
      </c>
      <c r="CI24" s="3" t="s">
        <v>1643</v>
      </c>
      <c r="CJ24" s="3" t="s">
        <v>1643</v>
      </c>
      <c r="CK24" s="3" t="s">
        <v>1643</v>
      </c>
      <c r="CL24" s="5" t="s">
        <v>1643</v>
      </c>
      <c r="CM24" s="13" t="s">
        <v>1643</v>
      </c>
      <c r="CN24" s="3" t="s">
        <v>1643</v>
      </c>
      <c r="CO24" s="3" t="s">
        <v>1643</v>
      </c>
      <c r="CP24" s="3" t="s">
        <v>1643</v>
      </c>
      <c r="CQ24" s="3" t="s">
        <v>1643</v>
      </c>
      <c r="CR24" s="20" t="s">
        <v>1643</v>
      </c>
      <c r="CS24" s="13" t="s">
        <v>1643</v>
      </c>
      <c r="CT24" s="3" t="s">
        <v>1643</v>
      </c>
      <c r="CU24" s="3" t="s">
        <v>1643</v>
      </c>
      <c r="CV24" s="3" t="s">
        <v>1643</v>
      </c>
      <c r="CW24" s="3" t="s">
        <v>1643</v>
      </c>
      <c r="CX24" s="3" t="s">
        <v>1643</v>
      </c>
      <c r="CY24" s="3" t="s">
        <v>1643</v>
      </c>
      <c r="CZ24" s="3" t="s">
        <v>1643</v>
      </c>
      <c r="DA24" s="3" t="s">
        <v>1643</v>
      </c>
      <c r="DB24" s="3" t="s">
        <v>1643</v>
      </c>
      <c r="DC24" s="3" t="s">
        <v>1643</v>
      </c>
      <c r="DD24" s="3" t="s">
        <v>1643</v>
      </c>
      <c r="DE24" s="3" t="s">
        <v>1643</v>
      </c>
      <c r="DF24" s="5" t="s">
        <v>1643</v>
      </c>
      <c r="DG24" s="8" t="s">
        <v>1643</v>
      </c>
      <c r="DH24" s="3" t="s">
        <v>1643</v>
      </c>
      <c r="DI24" s="3" t="s">
        <v>1643</v>
      </c>
      <c r="DJ24" s="3" t="s">
        <v>1643</v>
      </c>
      <c r="DK24" s="3" t="s">
        <v>1643</v>
      </c>
      <c r="DL24" s="3" t="s">
        <v>1643</v>
      </c>
      <c r="DM24" s="3" t="s">
        <v>1643</v>
      </c>
      <c r="DN24" s="3" t="s">
        <v>1643</v>
      </c>
      <c r="DO24" s="5" t="s">
        <v>1643</v>
      </c>
      <c r="DP24" s="8" t="s">
        <v>1643</v>
      </c>
      <c r="DQ24" s="3" t="s">
        <v>1643</v>
      </c>
      <c r="DR24" s="3" t="s">
        <v>1643</v>
      </c>
      <c r="DS24" s="5" t="s">
        <v>1643</v>
      </c>
      <c r="DT24" s="8" t="s">
        <v>1643</v>
      </c>
      <c r="DU24" s="3" t="s">
        <v>1643</v>
      </c>
      <c r="DV24" s="3" t="s">
        <v>1643</v>
      </c>
      <c r="DW24" s="5" t="s">
        <v>1643</v>
      </c>
      <c r="DX24" s="16" t="s">
        <v>1643</v>
      </c>
      <c r="DY24" s="13" t="s">
        <v>1643</v>
      </c>
      <c r="DZ24" s="3" t="s">
        <v>1643</v>
      </c>
      <c r="EA24" s="3" t="s">
        <v>1643</v>
      </c>
      <c r="EB24" s="3" t="s">
        <v>1643</v>
      </c>
      <c r="EC24" s="20" t="s">
        <v>1643</v>
      </c>
      <c r="ED24" s="13" t="s">
        <v>1643</v>
      </c>
      <c r="EE24" s="3" t="s">
        <v>1643</v>
      </c>
      <c r="EF24" s="3" t="s">
        <v>1643</v>
      </c>
      <c r="EG24" s="3" t="s">
        <v>1643</v>
      </c>
      <c r="EH24" s="3" t="s">
        <v>1643</v>
      </c>
      <c r="EI24" s="3" t="s">
        <v>1643</v>
      </c>
      <c r="EJ24" s="3" t="s">
        <v>1643</v>
      </c>
      <c r="EK24" s="3" t="s">
        <v>1643</v>
      </c>
      <c r="EL24" s="3" t="s">
        <v>1643</v>
      </c>
      <c r="EM24" s="3" t="s">
        <v>1643</v>
      </c>
      <c r="EN24" s="20" t="s">
        <v>1643</v>
      </c>
      <c r="EO24" s="18" t="s">
        <v>1643</v>
      </c>
      <c r="EP24" s="8" t="s">
        <v>1643</v>
      </c>
      <c r="EQ24" s="3" t="s">
        <v>1643</v>
      </c>
      <c r="ER24" s="3" t="s">
        <v>1643</v>
      </c>
      <c r="ES24" s="3" t="s">
        <v>1643</v>
      </c>
      <c r="ET24" s="3" t="s">
        <v>1643</v>
      </c>
      <c r="EU24" s="3" t="s">
        <v>1643</v>
      </c>
      <c r="EV24" s="3" t="s">
        <v>1643</v>
      </c>
      <c r="EW24" s="3" t="s">
        <v>1643</v>
      </c>
      <c r="EX24" s="3" t="s">
        <v>1643</v>
      </c>
      <c r="EY24" s="20" t="s">
        <v>1643</v>
      </c>
      <c r="EZ24" s="13" t="s">
        <v>130</v>
      </c>
      <c r="FA24" s="3" t="s">
        <v>129</v>
      </c>
      <c r="FB24" s="3" t="s">
        <v>128</v>
      </c>
      <c r="FC24" s="3" t="s">
        <v>130</v>
      </c>
      <c r="FD24" s="3" t="s">
        <v>131</v>
      </c>
      <c r="FE24" s="3" t="s">
        <v>129</v>
      </c>
      <c r="FF24" s="3" t="s">
        <v>130</v>
      </c>
      <c r="FG24" s="3" t="s">
        <v>131</v>
      </c>
      <c r="FH24" s="3" t="s">
        <v>131</v>
      </c>
      <c r="FI24" s="3" t="s">
        <v>128</v>
      </c>
      <c r="FJ24" s="3" t="s">
        <v>131</v>
      </c>
      <c r="FK24" s="3" t="s">
        <v>131</v>
      </c>
      <c r="FL24" s="3" t="s">
        <v>132</v>
      </c>
      <c r="FM24" s="3" t="s">
        <v>129</v>
      </c>
      <c r="FN24" s="3" t="s">
        <v>131</v>
      </c>
      <c r="FO24" s="5" t="s">
        <v>1643</v>
      </c>
      <c r="FP24" s="13" t="s">
        <v>196</v>
      </c>
      <c r="FQ24" s="3" t="s">
        <v>1643</v>
      </c>
      <c r="FR24" s="3" t="s">
        <v>1643</v>
      </c>
      <c r="FS24" s="3" t="s">
        <v>1643</v>
      </c>
      <c r="FT24" s="3" t="s">
        <v>1643</v>
      </c>
      <c r="FU24" s="3" t="s">
        <v>1643</v>
      </c>
      <c r="FV24" s="3" t="s">
        <v>1643</v>
      </c>
      <c r="FW24" s="5" t="s">
        <v>1643</v>
      </c>
      <c r="FX24" s="13" t="s">
        <v>231</v>
      </c>
      <c r="FY24" s="3" t="s">
        <v>232</v>
      </c>
      <c r="FZ24" s="3" t="s">
        <v>233</v>
      </c>
      <c r="GA24" s="3" t="s">
        <v>234</v>
      </c>
      <c r="GB24" s="3" t="s">
        <v>235</v>
      </c>
      <c r="GC24" s="3" t="s">
        <v>1643</v>
      </c>
      <c r="GD24" s="3" t="s">
        <v>1643</v>
      </c>
      <c r="GE24" s="5" t="s">
        <v>1643</v>
      </c>
      <c r="GF24" s="13" t="s">
        <v>127</v>
      </c>
      <c r="GG24" s="3" t="s">
        <v>127</v>
      </c>
      <c r="GH24" s="3" t="s">
        <v>131</v>
      </c>
      <c r="GI24" s="3" t="s">
        <v>127</v>
      </c>
      <c r="GJ24" s="3" t="s">
        <v>128</v>
      </c>
      <c r="GK24" s="3" t="s">
        <v>130</v>
      </c>
      <c r="GL24" s="3" t="s">
        <v>129</v>
      </c>
      <c r="GM24" s="3" t="s">
        <v>130</v>
      </c>
      <c r="GN24" s="3" t="s">
        <v>129</v>
      </c>
      <c r="GO24" s="3" t="s">
        <v>130</v>
      </c>
      <c r="GP24" s="3" t="s">
        <v>130</v>
      </c>
      <c r="GQ24" s="3" t="s">
        <v>128</v>
      </c>
      <c r="GR24" s="3" t="s">
        <v>128</v>
      </c>
      <c r="GS24" s="3" t="s">
        <v>127</v>
      </c>
      <c r="GT24" s="3" t="s">
        <v>127</v>
      </c>
      <c r="GU24" s="3" t="s">
        <v>128</v>
      </c>
      <c r="GV24" s="3" t="s">
        <v>127</v>
      </c>
      <c r="GW24" s="3" t="s">
        <v>130</v>
      </c>
      <c r="GX24" s="3" t="s">
        <v>130</v>
      </c>
      <c r="GY24" s="3" t="s">
        <v>127</v>
      </c>
      <c r="GZ24" s="3" t="s">
        <v>130</v>
      </c>
      <c r="HA24" s="3" t="s">
        <v>130</v>
      </c>
      <c r="HB24" s="3" t="s">
        <v>130</v>
      </c>
      <c r="HC24" s="3" t="s">
        <v>130</v>
      </c>
      <c r="HD24" s="3" t="s">
        <v>130</v>
      </c>
      <c r="HE24" s="3" t="s">
        <v>131</v>
      </c>
      <c r="HF24" s="3" t="s">
        <v>129</v>
      </c>
      <c r="HG24" s="3" t="s">
        <v>130</v>
      </c>
      <c r="HH24" s="3" t="s">
        <v>128</v>
      </c>
      <c r="HI24" s="3" t="s">
        <v>129</v>
      </c>
      <c r="HJ24" s="3" t="s">
        <v>130</v>
      </c>
      <c r="HK24" s="3" t="s">
        <v>128</v>
      </c>
      <c r="HL24" s="3" t="s">
        <v>127</v>
      </c>
      <c r="HM24" s="3" t="s">
        <v>131</v>
      </c>
      <c r="HN24" s="3" t="s">
        <v>131</v>
      </c>
      <c r="HO24" s="3" t="s">
        <v>130</v>
      </c>
      <c r="HP24" s="3" t="s">
        <v>131</v>
      </c>
      <c r="HQ24" s="3" t="s">
        <v>131</v>
      </c>
      <c r="HR24" s="3" t="s">
        <v>132</v>
      </c>
      <c r="HS24" s="3" t="s">
        <v>131</v>
      </c>
      <c r="HT24" s="3" t="s">
        <v>132</v>
      </c>
      <c r="HU24" s="3" t="s">
        <v>131</v>
      </c>
      <c r="HV24" s="3" t="s">
        <v>127</v>
      </c>
      <c r="HW24" s="3" t="s">
        <v>129</v>
      </c>
      <c r="HX24" s="3" t="s">
        <v>129</v>
      </c>
      <c r="HY24" s="3" t="s">
        <v>129</v>
      </c>
      <c r="HZ24" s="3" t="s">
        <v>129</v>
      </c>
      <c r="IA24" s="3" t="s">
        <v>127</v>
      </c>
      <c r="IB24" s="3" t="s">
        <v>127</v>
      </c>
      <c r="IC24" s="3" t="s">
        <v>127</v>
      </c>
      <c r="ID24" s="3" t="s">
        <v>127</v>
      </c>
      <c r="IE24" s="3" t="s">
        <v>127</v>
      </c>
      <c r="IF24" s="3" t="s">
        <v>129</v>
      </c>
      <c r="IG24" s="3" t="s">
        <v>127</v>
      </c>
      <c r="IH24" s="3" t="s">
        <v>130</v>
      </c>
      <c r="II24" s="3" t="s">
        <v>128</v>
      </c>
      <c r="IJ24" s="3" t="s">
        <v>130</v>
      </c>
      <c r="IK24" s="3" t="s">
        <v>127</v>
      </c>
      <c r="IL24" s="3" t="s">
        <v>127</v>
      </c>
      <c r="IM24" s="3" t="s">
        <v>127</v>
      </c>
      <c r="IN24" s="3" t="s">
        <v>128</v>
      </c>
      <c r="IO24" s="3" t="s">
        <v>128</v>
      </c>
      <c r="IP24" s="3" t="s">
        <v>128</v>
      </c>
      <c r="IQ24" s="3" t="s">
        <v>127</v>
      </c>
      <c r="IR24" s="5" t="s">
        <v>1643</v>
      </c>
      <c r="IS24" s="13" t="s">
        <v>353</v>
      </c>
      <c r="IT24" s="3" t="s">
        <v>354</v>
      </c>
      <c r="IU24" s="3" t="s">
        <v>355</v>
      </c>
      <c r="IV24" s="3" t="s">
        <v>1643</v>
      </c>
      <c r="IW24" s="3" t="s">
        <v>1643</v>
      </c>
      <c r="IX24" s="3" t="s">
        <v>111</v>
      </c>
      <c r="IY24" s="5" t="s">
        <v>1643</v>
      </c>
      <c r="IZ24" s="13" t="s">
        <v>110</v>
      </c>
      <c r="JA24" s="3" t="s">
        <v>111</v>
      </c>
      <c r="JB24" s="3" t="s">
        <v>1643</v>
      </c>
      <c r="JC24" s="3" t="s">
        <v>111</v>
      </c>
      <c r="JD24" s="3" t="s">
        <v>1643</v>
      </c>
      <c r="JE24" s="3" t="s">
        <v>1643</v>
      </c>
      <c r="JF24" s="3" t="s">
        <v>110</v>
      </c>
      <c r="JG24" s="3" t="s">
        <v>111</v>
      </c>
      <c r="JH24" s="3" t="s">
        <v>1643</v>
      </c>
      <c r="JI24" s="3" t="s">
        <v>110</v>
      </c>
      <c r="JJ24" s="3" t="s">
        <v>417</v>
      </c>
      <c r="JK24" s="3" t="s">
        <v>111</v>
      </c>
      <c r="JL24" s="3" t="s">
        <v>1643</v>
      </c>
      <c r="JM24" s="3" t="s">
        <v>111</v>
      </c>
      <c r="JN24" s="3" t="s">
        <v>1643</v>
      </c>
      <c r="JO24" s="3" t="s">
        <v>1643</v>
      </c>
      <c r="JP24" s="3" t="s">
        <v>111</v>
      </c>
      <c r="JQ24" s="3" t="s">
        <v>1643</v>
      </c>
      <c r="JR24" s="3" t="s">
        <v>1643</v>
      </c>
      <c r="JS24" s="3" t="s">
        <v>110</v>
      </c>
      <c r="JT24" s="3" t="s">
        <v>111</v>
      </c>
      <c r="JU24" s="3" t="s">
        <v>1643</v>
      </c>
      <c r="JV24" s="3" t="s">
        <v>245</v>
      </c>
      <c r="JW24" s="3" t="s">
        <v>1643</v>
      </c>
      <c r="JX24" s="3" t="s">
        <v>1643</v>
      </c>
      <c r="JY24" s="3" t="s">
        <v>245</v>
      </c>
      <c r="JZ24" s="3" t="s">
        <v>1643</v>
      </c>
      <c r="KA24" s="3" t="s">
        <v>1643</v>
      </c>
      <c r="KB24" s="3" t="s">
        <v>111</v>
      </c>
      <c r="KC24" s="3" t="s">
        <v>1643</v>
      </c>
      <c r="KD24" s="3" t="s">
        <v>1643</v>
      </c>
      <c r="KE24" s="3" t="s">
        <v>1643</v>
      </c>
      <c r="KF24" s="3" t="s">
        <v>111</v>
      </c>
      <c r="KG24" s="3" t="s">
        <v>1643</v>
      </c>
      <c r="KH24" s="3" t="s">
        <v>1643</v>
      </c>
      <c r="KI24" s="5" t="s">
        <v>1643</v>
      </c>
      <c r="KJ24" s="13" t="s">
        <v>452</v>
      </c>
      <c r="KK24" s="3" t="s">
        <v>450</v>
      </c>
      <c r="KL24" s="5" t="s">
        <v>447</v>
      </c>
      <c r="KM24" s="18" t="s">
        <v>110</v>
      </c>
      <c r="KN24" s="13" t="s">
        <v>1643</v>
      </c>
      <c r="KO24" s="3" t="s">
        <v>1643</v>
      </c>
      <c r="KP24" s="3" t="s">
        <v>1643</v>
      </c>
      <c r="KQ24" s="3" t="s">
        <v>1643</v>
      </c>
      <c r="KR24" s="3" t="s">
        <v>492</v>
      </c>
      <c r="KS24" s="3" t="s">
        <v>495</v>
      </c>
      <c r="KT24" s="3" t="s">
        <v>496</v>
      </c>
      <c r="KU24" s="3" t="s">
        <v>497</v>
      </c>
      <c r="KV24" s="3" t="s">
        <v>498</v>
      </c>
      <c r="KW24" s="5" t="s">
        <v>1643</v>
      </c>
      <c r="KX24" s="13" t="s">
        <v>110</v>
      </c>
      <c r="KY24" s="3" t="s">
        <v>110</v>
      </c>
      <c r="KZ24" s="3" t="s">
        <v>110</v>
      </c>
      <c r="LA24" s="3" t="s">
        <v>110</v>
      </c>
      <c r="LB24" s="3" t="s">
        <v>110</v>
      </c>
      <c r="LC24" s="3" t="s">
        <v>1643</v>
      </c>
      <c r="LD24" s="3" t="s">
        <v>1643</v>
      </c>
      <c r="LE24" s="3" t="s">
        <v>1643</v>
      </c>
      <c r="LF24" s="5" t="s">
        <v>1643</v>
      </c>
      <c r="LG24" s="13" t="s">
        <v>111</v>
      </c>
      <c r="LH24" s="5" t="s">
        <v>1643</v>
      </c>
      <c r="LI24" s="13" t="s">
        <v>526</v>
      </c>
      <c r="LJ24" s="3" t="s">
        <v>110</v>
      </c>
      <c r="LK24" s="3" t="s">
        <v>110</v>
      </c>
      <c r="LL24" s="3" t="s">
        <v>110</v>
      </c>
      <c r="LM24" s="3" t="s">
        <v>111</v>
      </c>
      <c r="LN24" s="3" t="s">
        <v>111</v>
      </c>
      <c r="LO24" s="5" t="s">
        <v>110</v>
      </c>
      <c r="LP24" s="13" t="s">
        <v>111</v>
      </c>
      <c r="LQ24" s="13" t="s">
        <v>1643</v>
      </c>
      <c r="LR24" s="3" t="s">
        <v>1643</v>
      </c>
      <c r="LS24" s="3" t="s">
        <v>1643</v>
      </c>
      <c r="LT24" s="3" t="s">
        <v>1643</v>
      </c>
      <c r="LU24" s="3" t="s">
        <v>1643</v>
      </c>
      <c r="LV24" s="20"/>
      <c r="LW24" s="5" t="s">
        <v>1643</v>
      </c>
      <c r="LX24" s="13" t="s">
        <v>1643</v>
      </c>
      <c r="LY24" s="3" t="s">
        <v>1643</v>
      </c>
      <c r="LZ24" s="3" t="s">
        <v>1643</v>
      </c>
      <c r="MA24" s="3" t="s">
        <v>1643</v>
      </c>
      <c r="MB24" s="3" t="s">
        <v>1643</v>
      </c>
      <c r="MC24" s="3" t="s">
        <v>1643</v>
      </c>
      <c r="MD24" s="5" t="s">
        <v>1643</v>
      </c>
      <c r="ME24" s="13" t="s">
        <v>1643</v>
      </c>
      <c r="MF24" s="3" t="s">
        <v>1643</v>
      </c>
      <c r="MG24" s="3" t="s">
        <v>1643</v>
      </c>
      <c r="MH24" s="3" t="s">
        <v>1643</v>
      </c>
      <c r="MI24" s="3" t="s">
        <v>1643</v>
      </c>
      <c r="MJ24" s="3" t="s">
        <v>1643</v>
      </c>
      <c r="MK24" s="5" t="s">
        <v>1643</v>
      </c>
      <c r="ML24" s="13" t="s">
        <v>1643</v>
      </c>
      <c r="MM24" s="3" t="s">
        <v>1643</v>
      </c>
      <c r="MN24" s="3" t="s">
        <v>1643</v>
      </c>
      <c r="MO24" s="3" t="s">
        <v>1643</v>
      </c>
      <c r="MP24" s="3" t="s">
        <v>1643</v>
      </c>
      <c r="MQ24" s="3" t="s">
        <v>1643</v>
      </c>
      <c r="MR24" s="5" t="s">
        <v>1643</v>
      </c>
      <c r="MS24" s="13" t="s">
        <v>1643</v>
      </c>
      <c r="MT24" s="3" t="s">
        <v>1643</v>
      </c>
      <c r="MU24" s="3" t="s">
        <v>1643</v>
      </c>
      <c r="MV24" s="3" t="s">
        <v>1643</v>
      </c>
      <c r="MW24" s="3" t="s">
        <v>1643</v>
      </c>
      <c r="MX24" s="3" t="s">
        <v>1643</v>
      </c>
      <c r="MY24" s="3" t="s">
        <v>1643</v>
      </c>
      <c r="MZ24" s="3" t="s">
        <v>1643</v>
      </c>
      <c r="NA24" s="5" t="s">
        <v>1643</v>
      </c>
      <c r="NB24" s="13" t="s">
        <v>111</v>
      </c>
      <c r="NC24" s="3" t="s">
        <v>1643</v>
      </c>
      <c r="ND24" s="3" t="s">
        <v>1643</v>
      </c>
      <c r="NE24" s="3" t="s">
        <v>1643</v>
      </c>
      <c r="NF24" s="3" t="s">
        <v>1643</v>
      </c>
      <c r="NG24" s="5" t="s">
        <v>1643</v>
      </c>
      <c r="NH24" s="13" t="s">
        <v>1643</v>
      </c>
      <c r="NI24" s="3" t="s">
        <v>1643</v>
      </c>
      <c r="NJ24" s="3" t="s">
        <v>1643</v>
      </c>
      <c r="NK24" s="3" t="s">
        <v>1643</v>
      </c>
      <c r="NL24" s="5"/>
      <c r="NM24" s="13" t="s">
        <v>1643</v>
      </c>
      <c r="NN24" s="3" t="s">
        <v>1643</v>
      </c>
      <c r="NO24" s="3" t="s">
        <v>1643</v>
      </c>
      <c r="NP24" s="3" t="s">
        <v>1643</v>
      </c>
      <c r="NQ24" s="5" t="s">
        <v>1643</v>
      </c>
      <c r="NR24" s="13" t="s">
        <v>1643</v>
      </c>
      <c r="NS24" s="3" t="s">
        <v>1643</v>
      </c>
      <c r="NT24" s="3" t="s">
        <v>1643</v>
      </c>
      <c r="NU24" s="3" t="s">
        <v>1643</v>
      </c>
      <c r="NV24" s="3" t="s">
        <v>1643</v>
      </c>
      <c r="NW24" s="3" t="s">
        <v>1643</v>
      </c>
      <c r="NX24" s="3" t="s">
        <v>1643</v>
      </c>
      <c r="NY24" s="3" t="s">
        <v>1643</v>
      </c>
      <c r="NZ24" s="20" t="s">
        <v>1643</v>
      </c>
      <c r="OA24" s="13" t="s">
        <v>111</v>
      </c>
      <c r="OB24" s="3" t="s">
        <v>1643</v>
      </c>
      <c r="OC24" s="3" t="s">
        <v>1643</v>
      </c>
      <c r="OD24" s="3" t="s">
        <v>1643</v>
      </c>
      <c r="OE24" s="3" t="s">
        <v>1643</v>
      </c>
      <c r="OF24" s="5" t="s">
        <v>1643</v>
      </c>
      <c r="OG24" s="13" t="s">
        <v>1643</v>
      </c>
      <c r="OH24" s="8" t="s">
        <v>1643</v>
      </c>
      <c r="OI24" s="3" t="s">
        <v>1643</v>
      </c>
      <c r="OJ24" s="3" t="s">
        <v>1643</v>
      </c>
      <c r="OK24" s="5" t="s">
        <v>1643</v>
      </c>
      <c r="OL24" s="13" t="s">
        <v>1643</v>
      </c>
      <c r="OM24" s="8" t="s">
        <v>1643</v>
      </c>
      <c r="ON24" s="3" t="s">
        <v>1643</v>
      </c>
      <c r="OO24" s="3" t="s">
        <v>1643</v>
      </c>
      <c r="OP24" s="5" t="s">
        <v>1643</v>
      </c>
      <c r="OQ24" s="13" t="s">
        <v>1643</v>
      </c>
      <c r="OR24" s="8" t="s">
        <v>1643</v>
      </c>
      <c r="OS24" s="3" t="s">
        <v>1643</v>
      </c>
      <c r="OT24" s="3" t="s">
        <v>1643</v>
      </c>
      <c r="OU24" s="5" t="s">
        <v>1643</v>
      </c>
      <c r="OV24" s="13" t="s">
        <v>1643</v>
      </c>
      <c r="OW24" s="3" t="s">
        <v>1643</v>
      </c>
      <c r="OX24" s="3" t="s">
        <v>1643</v>
      </c>
      <c r="OY24" s="3" t="s">
        <v>1643</v>
      </c>
      <c r="OZ24" s="3" t="s">
        <v>1643</v>
      </c>
      <c r="PA24" s="3" t="s">
        <v>1643</v>
      </c>
      <c r="PB24" s="3" t="s">
        <v>1643</v>
      </c>
      <c r="PC24" s="3" t="s">
        <v>1643</v>
      </c>
      <c r="PD24" s="5" t="s">
        <v>1643</v>
      </c>
      <c r="PE24" s="13" t="s">
        <v>1643</v>
      </c>
      <c r="PF24" s="3" t="s">
        <v>1643</v>
      </c>
      <c r="PG24" s="3" t="s">
        <v>1643</v>
      </c>
      <c r="PH24" s="3" t="s">
        <v>1643</v>
      </c>
      <c r="PI24" s="3" t="s">
        <v>1643</v>
      </c>
      <c r="PJ24" s="3" t="s">
        <v>1643</v>
      </c>
      <c r="PK24" s="5" t="s">
        <v>1643</v>
      </c>
      <c r="PL24" s="13" t="s">
        <v>1643</v>
      </c>
      <c r="PM24" s="3" t="s">
        <v>1643</v>
      </c>
      <c r="PN24" s="3" t="s">
        <v>1643</v>
      </c>
      <c r="PO24" s="3" t="s">
        <v>1643</v>
      </c>
      <c r="PP24" s="5" t="s">
        <v>1643</v>
      </c>
      <c r="PQ24" s="18" t="s">
        <v>1643</v>
      </c>
    </row>
    <row r="25" spans="1:433" ht="87" x14ac:dyDescent="0.35">
      <c r="A25" s="1">
        <v>45619.572048611109</v>
      </c>
      <c r="B25" s="2">
        <v>45619.690706018519</v>
      </c>
      <c r="C25" s="4">
        <v>71</v>
      </c>
      <c r="D25" s="4">
        <v>666</v>
      </c>
      <c r="E25" s="3" t="s">
        <v>1677</v>
      </c>
      <c r="F25" s="2">
        <v>45626.690777372685</v>
      </c>
      <c r="G25" s="3" t="s">
        <v>1731</v>
      </c>
      <c r="H25" s="4">
        <v>1</v>
      </c>
      <c r="I25" s="3" t="s">
        <v>1642</v>
      </c>
      <c r="J25" s="3" t="s">
        <v>1642</v>
      </c>
      <c r="K25" s="3" t="s">
        <v>1642</v>
      </c>
      <c r="L25" s="3" t="s">
        <v>1642</v>
      </c>
      <c r="M25" s="3" t="s">
        <v>1642</v>
      </c>
      <c r="N25" s="3" t="s">
        <v>1642</v>
      </c>
      <c r="O25" s="3" t="s">
        <v>110</v>
      </c>
      <c r="P25" s="3" t="s">
        <v>1643</v>
      </c>
      <c r="Q25" s="3" t="s">
        <v>1643</v>
      </c>
      <c r="R25" s="20" t="s">
        <v>110</v>
      </c>
      <c r="S25" s="127">
        <v>34</v>
      </c>
      <c r="T25" s="124"/>
      <c r="U25" s="3"/>
      <c r="V25" s="3" t="s">
        <v>22</v>
      </c>
      <c r="W25" s="3" t="s">
        <v>111</v>
      </c>
      <c r="X25" s="3" t="s">
        <v>51</v>
      </c>
      <c r="Y25" s="3" t="s">
        <v>84</v>
      </c>
      <c r="Z25" s="3" t="s">
        <v>10</v>
      </c>
      <c r="AA25" s="4">
        <v>134</v>
      </c>
      <c r="AB25" s="3" t="s">
        <v>23</v>
      </c>
      <c r="AC25" s="3" t="s">
        <v>110</v>
      </c>
      <c r="AD25" s="13" t="s">
        <v>110</v>
      </c>
      <c r="AE25" s="3" t="s">
        <v>1643</v>
      </c>
      <c r="AF25" s="5" t="s">
        <v>110</v>
      </c>
      <c r="AG25" s="8" t="s">
        <v>1643</v>
      </c>
      <c r="AH25" s="3" t="s">
        <v>1643</v>
      </c>
      <c r="AI25" s="3" t="s">
        <v>1643</v>
      </c>
      <c r="AJ25" s="3" t="s">
        <v>1643</v>
      </c>
      <c r="AK25" s="3" t="s">
        <v>1643</v>
      </c>
      <c r="AL25" s="3" t="s">
        <v>1643</v>
      </c>
      <c r="AM25" s="3" t="s">
        <v>1643</v>
      </c>
      <c r="AN25" s="3" t="s">
        <v>1643</v>
      </c>
      <c r="AO25" s="3" t="s">
        <v>1643</v>
      </c>
      <c r="AP25" s="3" t="s">
        <v>1643</v>
      </c>
      <c r="AQ25" s="3" t="s">
        <v>1643</v>
      </c>
      <c r="AR25" s="3" t="s">
        <v>1643</v>
      </c>
      <c r="AS25" s="3" t="s">
        <v>1643</v>
      </c>
      <c r="AT25" s="3" t="s">
        <v>1643</v>
      </c>
      <c r="AU25" s="3" t="s">
        <v>1643</v>
      </c>
      <c r="AV25" s="5" t="s">
        <v>1643</v>
      </c>
      <c r="AW25" s="13" t="s">
        <v>1643</v>
      </c>
      <c r="AX25" s="3" t="s">
        <v>1643</v>
      </c>
      <c r="AY25" s="3" t="s">
        <v>1643</v>
      </c>
      <c r="AZ25" s="3" t="s">
        <v>1643</v>
      </c>
      <c r="BA25" s="3" t="s">
        <v>1643</v>
      </c>
      <c r="BB25" s="3" t="s">
        <v>1643</v>
      </c>
      <c r="BC25" s="3" t="s">
        <v>1643</v>
      </c>
      <c r="BD25" s="5" t="s">
        <v>1643</v>
      </c>
      <c r="BE25" s="13" t="s">
        <v>1643</v>
      </c>
      <c r="BF25" s="3" t="s">
        <v>1643</v>
      </c>
      <c r="BG25" s="3" t="s">
        <v>1643</v>
      </c>
      <c r="BH25" s="3" t="s">
        <v>1643</v>
      </c>
      <c r="BI25" s="3" t="s">
        <v>1643</v>
      </c>
      <c r="BJ25" s="3" t="s">
        <v>1643</v>
      </c>
      <c r="BK25" s="3" t="s">
        <v>1643</v>
      </c>
      <c r="BL25" s="5" t="s">
        <v>1643</v>
      </c>
      <c r="BM25" s="13" t="s">
        <v>1643</v>
      </c>
      <c r="BN25" s="3" t="s">
        <v>1643</v>
      </c>
      <c r="BO25" s="3" t="s">
        <v>1643</v>
      </c>
      <c r="BP25" s="5" t="s">
        <v>1643</v>
      </c>
      <c r="BQ25" s="13" t="s">
        <v>1643</v>
      </c>
      <c r="BR25" s="3" t="s">
        <v>1643</v>
      </c>
      <c r="BS25" s="3" t="s">
        <v>1643</v>
      </c>
      <c r="BT25" s="5" t="s">
        <v>1643</v>
      </c>
      <c r="BU25" s="13" t="s">
        <v>1643</v>
      </c>
      <c r="BV25" s="5" t="s">
        <v>1643</v>
      </c>
      <c r="BW25" s="13" t="s">
        <v>1643</v>
      </c>
      <c r="BX25" s="3" t="s">
        <v>1643</v>
      </c>
      <c r="BY25" s="3" t="s">
        <v>1643</v>
      </c>
      <c r="BZ25" s="5" t="s">
        <v>1643</v>
      </c>
      <c r="CA25" s="13" t="s">
        <v>1643</v>
      </c>
      <c r="CB25" s="3" t="s">
        <v>1643</v>
      </c>
      <c r="CC25" s="3" t="s">
        <v>1643</v>
      </c>
      <c r="CD25" s="3" t="s">
        <v>1643</v>
      </c>
      <c r="CE25" s="5" t="s">
        <v>1643</v>
      </c>
      <c r="CF25" s="13" t="s">
        <v>1643</v>
      </c>
      <c r="CG25" s="3" t="s">
        <v>1643</v>
      </c>
      <c r="CH25" s="3" t="s">
        <v>1643</v>
      </c>
      <c r="CI25" s="3" t="s">
        <v>1643</v>
      </c>
      <c r="CJ25" s="3" t="s">
        <v>1643</v>
      </c>
      <c r="CK25" s="3" t="s">
        <v>1643</v>
      </c>
      <c r="CL25" s="5" t="s">
        <v>1643</v>
      </c>
      <c r="CM25" s="13" t="s">
        <v>1643</v>
      </c>
      <c r="CN25" s="3" t="s">
        <v>1643</v>
      </c>
      <c r="CO25" s="3" t="s">
        <v>1643</v>
      </c>
      <c r="CP25" s="3" t="s">
        <v>1643</v>
      </c>
      <c r="CQ25" s="3" t="s">
        <v>1643</v>
      </c>
      <c r="CR25" s="20" t="s">
        <v>1643</v>
      </c>
      <c r="CS25" s="13" t="s">
        <v>1643</v>
      </c>
      <c r="CT25" s="3" t="s">
        <v>1643</v>
      </c>
      <c r="CU25" s="3" t="s">
        <v>1643</v>
      </c>
      <c r="CV25" s="3" t="s">
        <v>1643</v>
      </c>
      <c r="CW25" s="3" t="s">
        <v>1643</v>
      </c>
      <c r="CX25" s="3" t="s">
        <v>1643</v>
      </c>
      <c r="CY25" s="3" t="s">
        <v>1643</v>
      </c>
      <c r="CZ25" s="3" t="s">
        <v>1643</v>
      </c>
      <c r="DA25" s="3" t="s">
        <v>1643</v>
      </c>
      <c r="DB25" s="3" t="s">
        <v>1643</v>
      </c>
      <c r="DC25" s="3" t="s">
        <v>1643</v>
      </c>
      <c r="DD25" s="3" t="s">
        <v>1643</v>
      </c>
      <c r="DE25" s="3" t="s">
        <v>1643</v>
      </c>
      <c r="DF25" s="5" t="s">
        <v>1643</v>
      </c>
      <c r="DG25" s="8" t="s">
        <v>1643</v>
      </c>
      <c r="DH25" s="3" t="s">
        <v>1643</v>
      </c>
      <c r="DI25" s="3" t="s">
        <v>1643</v>
      </c>
      <c r="DJ25" s="3" t="s">
        <v>1643</v>
      </c>
      <c r="DK25" s="3" t="s">
        <v>1643</v>
      </c>
      <c r="DL25" s="3" t="s">
        <v>1643</v>
      </c>
      <c r="DM25" s="3" t="s">
        <v>1643</v>
      </c>
      <c r="DN25" s="3" t="s">
        <v>1643</v>
      </c>
      <c r="DO25" s="5" t="s">
        <v>1643</v>
      </c>
      <c r="DP25" s="8" t="s">
        <v>1643</v>
      </c>
      <c r="DQ25" s="3" t="s">
        <v>1643</v>
      </c>
      <c r="DR25" s="3" t="s">
        <v>1643</v>
      </c>
      <c r="DS25" s="5" t="s">
        <v>1643</v>
      </c>
      <c r="DT25" s="8" t="s">
        <v>1643</v>
      </c>
      <c r="DU25" s="3" t="s">
        <v>1643</v>
      </c>
      <c r="DV25" s="3" t="s">
        <v>1643</v>
      </c>
      <c r="DW25" s="5" t="s">
        <v>1643</v>
      </c>
      <c r="DX25" s="16" t="s">
        <v>1643</v>
      </c>
      <c r="DY25" s="13" t="s">
        <v>1643</v>
      </c>
      <c r="DZ25" s="3" t="s">
        <v>1643</v>
      </c>
      <c r="EA25" s="3" t="s">
        <v>1643</v>
      </c>
      <c r="EB25" s="3" t="s">
        <v>1643</v>
      </c>
      <c r="EC25" s="20" t="s">
        <v>1643</v>
      </c>
      <c r="ED25" s="13" t="s">
        <v>1643</v>
      </c>
      <c r="EE25" s="3" t="s">
        <v>1643</v>
      </c>
      <c r="EF25" s="3" t="s">
        <v>1643</v>
      </c>
      <c r="EG25" s="3" t="s">
        <v>1643</v>
      </c>
      <c r="EH25" s="3" t="s">
        <v>1643</v>
      </c>
      <c r="EI25" s="3" t="s">
        <v>1643</v>
      </c>
      <c r="EJ25" s="3" t="s">
        <v>1643</v>
      </c>
      <c r="EK25" s="3" t="s">
        <v>1643</v>
      </c>
      <c r="EL25" s="3" t="s">
        <v>1643</v>
      </c>
      <c r="EM25" s="3" t="s">
        <v>1643</v>
      </c>
      <c r="EN25" s="20" t="s">
        <v>1643</v>
      </c>
      <c r="EO25" s="18" t="s">
        <v>1643</v>
      </c>
      <c r="EP25" s="8" t="s">
        <v>1643</v>
      </c>
      <c r="EQ25" s="3" t="s">
        <v>1643</v>
      </c>
      <c r="ER25" s="3" t="s">
        <v>1643</v>
      </c>
      <c r="ES25" s="3" t="s">
        <v>1643</v>
      </c>
      <c r="ET25" s="3" t="s">
        <v>1643</v>
      </c>
      <c r="EU25" s="3" t="s">
        <v>1643</v>
      </c>
      <c r="EV25" s="3" t="s">
        <v>1643</v>
      </c>
      <c r="EW25" s="3" t="s">
        <v>1643</v>
      </c>
      <c r="EX25" s="3" t="s">
        <v>1643</v>
      </c>
      <c r="EY25" s="20" t="s">
        <v>1643</v>
      </c>
      <c r="EZ25" s="13" t="s">
        <v>131</v>
      </c>
      <c r="FA25" s="3" t="s">
        <v>129</v>
      </c>
      <c r="FB25" s="3" t="s">
        <v>131</v>
      </c>
      <c r="FC25" s="3" t="s">
        <v>131</v>
      </c>
      <c r="FD25" s="3" t="s">
        <v>132</v>
      </c>
      <c r="FE25" s="3" t="s">
        <v>131</v>
      </c>
      <c r="FF25" s="3" t="s">
        <v>130</v>
      </c>
      <c r="FG25" s="3" t="s">
        <v>131</v>
      </c>
      <c r="FH25" s="3" t="s">
        <v>129</v>
      </c>
      <c r="FI25" s="3" t="s">
        <v>127</v>
      </c>
      <c r="FJ25" s="3" t="s">
        <v>127</v>
      </c>
      <c r="FK25" s="3" t="s">
        <v>127</v>
      </c>
      <c r="FL25" s="3" t="s">
        <v>127</v>
      </c>
      <c r="FM25" s="3" t="s">
        <v>129</v>
      </c>
      <c r="FN25" s="3" t="s">
        <v>129</v>
      </c>
      <c r="FO25" s="5" t="s">
        <v>1643</v>
      </c>
      <c r="FP25" s="13" t="s">
        <v>196</v>
      </c>
      <c r="FQ25" s="3" t="s">
        <v>198</v>
      </c>
      <c r="FR25" s="3" t="s">
        <v>200</v>
      </c>
      <c r="FS25" s="3" t="s">
        <v>1643</v>
      </c>
      <c r="FT25" s="3" t="s">
        <v>1643</v>
      </c>
      <c r="FU25" s="3" t="s">
        <v>1643</v>
      </c>
      <c r="FV25" s="3" t="s">
        <v>1643</v>
      </c>
      <c r="FW25" s="5" t="s">
        <v>1643</v>
      </c>
      <c r="FX25" s="13" t="s">
        <v>231</v>
      </c>
      <c r="FY25" s="3" t="s">
        <v>232</v>
      </c>
      <c r="FZ25" s="3" t="s">
        <v>233</v>
      </c>
      <c r="GA25" s="3" t="s">
        <v>1643</v>
      </c>
      <c r="GB25" s="3" t="s">
        <v>235</v>
      </c>
      <c r="GC25" s="3" t="s">
        <v>1643</v>
      </c>
      <c r="GD25" s="3" t="s">
        <v>1643</v>
      </c>
      <c r="GE25" s="5" t="s">
        <v>1643</v>
      </c>
      <c r="GF25" s="13" t="s">
        <v>1643</v>
      </c>
      <c r="GG25" s="3" t="s">
        <v>1643</v>
      </c>
      <c r="GH25" s="3" t="s">
        <v>1643</v>
      </c>
      <c r="GI25" s="3" t="s">
        <v>1643</v>
      </c>
      <c r="GJ25" s="3" t="s">
        <v>1643</v>
      </c>
      <c r="GK25" s="3" t="s">
        <v>1643</v>
      </c>
      <c r="GL25" s="3" t="s">
        <v>1643</v>
      </c>
      <c r="GM25" s="3" t="s">
        <v>1643</v>
      </c>
      <c r="GN25" s="3" t="s">
        <v>1643</v>
      </c>
      <c r="GO25" s="3" t="s">
        <v>1643</v>
      </c>
      <c r="GP25" s="3" t="s">
        <v>1643</v>
      </c>
      <c r="GQ25" s="3" t="s">
        <v>1643</v>
      </c>
      <c r="GR25" s="3" t="s">
        <v>1643</v>
      </c>
      <c r="GS25" s="3" t="s">
        <v>1643</v>
      </c>
      <c r="GT25" s="3" t="s">
        <v>1643</v>
      </c>
      <c r="GU25" s="3" t="s">
        <v>1643</v>
      </c>
      <c r="GV25" s="3" t="s">
        <v>1643</v>
      </c>
      <c r="GW25" s="3" t="s">
        <v>1643</v>
      </c>
      <c r="GX25" s="3" t="s">
        <v>1643</v>
      </c>
      <c r="GY25" s="3" t="s">
        <v>1643</v>
      </c>
      <c r="GZ25" s="3" t="s">
        <v>1643</v>
      </c>
      <c r="HA25" s="3" t="s">
        <v>1643</v>
      </c>
      <c r="HB25" s="3" t="s">
        <v>1643</v>
      </c>
      <c r="HC25" s="3" t="s">
        <v>1643</v>
      </c>
      <c r="HD25" s="3" t="s">
        <v>1643</v>
      </c>
      <c r="HE25" s="3" t="s">
        <v>1643</v>
      </c>
      <c r="HF25" s="3" t="s">
        <v>1643</v>
      </c>
      <c r="HG25" s="3" t="s">
        <v>1643</v>
      </c>
      <c r="HH25" s="3" t="s">
        <v>1643</v>
      </c>
      <c r="HI25" s="3" t="s">
        <v>1643</v>
      </c>
      <c r="HJ25" s="3" t="s">
        <v>1643</v>
      </c>
      <c r="HK25" s="3" t="s">
        <v>1643</v>
      </c>
      <c r="HL25" s="3" t="s">
        <v>1643</v>
      </c>
      <c r="HM25" s="3" t="s">
        <v>1643</v>
      </c>
      <c r="HN25" s="3" t="s">
        <v>1643</v>
      </c>
      <c r="HO25" s="3" t="s">
        <v>1643</v>
      </c>
      <c r="HP25" s="3" t="s">
        <v>1643</v>
      </c>
      <c r="HQ25" s="3" t="s">
        <v>1643</v>
      </c>
      <c r="HR25" s="3" t="s">
        <v>1643</v>
      </c>
      <c r="HS25" s="3" t="s">
        <v>1643</v>
      </c>
      <c r="HT25" s="3" t="s">
        <v>1643</v>
      </c>
      <c r="HU25" s="3" t="s">
        <v>1643</v>
      </c>
      <c r="HV25" s="3" t="s">
        <v>1643</v>
      </c>
      <c r="HW25" s="3" t="s">
        <v>1643</v>
      </c>
      <c r="HX25" s="3" t="s">
        <v>1643</v>
      </c>
      <c r="HY25" s="3" t="s">
        <v>1643</v>
      </c>
      <c r="HZ25" s="3" t="s">
        <v>1643</v>
      </c>
      <c r="IA25" s="3" t="s">
        <v>1643</v>
      </c>
      <c r="IB25" s="3" t="s">
        <v>1643</v>
      </c>
      <c r="IC25" s="3" t="s">
        <v>1643</v>
      </c>
      <c r="ID25" s="3" t="s">
        <v>1643</v>
      </c>
      <c r="IE25" s="3" t="s">
        <v>1643</v>
      </c>
      <c r="IF25" s="3" t="s">
        <v>1643</v>
      </c>
      <c r="IG25" s="3" t="s">
        <v>1643</v>
      </c>
      <c r="IH25" s="3" t="s">
        <v>1643</v>
      </c>
      <c r="II25" s="3" t="s">
        <v>1643</v>
      </c>
      <c r="IJ25" s="3" t="s">
        <v>1643</v>
      </c>
      <c r="IK25" s="3" t="s">
        <v>1643</v>
      </c>
      <c r="IL25" s="3" t="s">
        <v>1643</v>
      </c>
      <c r="IM25" s="3" t="s">
        <v>1643</v>
      </c>
      <c r="IN25" s="3" t="s">
        <v>1643</v>
      </c>
      <c r="IO25" s="3" t="s">
        <v>1643</v>
      </c>
      <c r="IP25" s="3" t="s">
        <v>1643</v>
      </c>
      <c r="IQ25" s="3" t="s">
        <v>1643</v>
      </c>
      <c r="IR25" s="5" t="s">
        <v>1643</v>
      </c>
      <c r="IS25" s="13" t="s">
        <v>1643</v>
      </c>
      <c r="IT25" s="3" t="s">
        <v>1643</v>
      </c>
      <c r="IU25" s="3" t="s">
        <v>1643</v>
      </c>
      <c r="IV25" s="3" t="s">
        <v>1643</v>
      </c>
      <c r="IW25" s="3" t="s">
        <v>1643</v>
      </c>
      <c r="IX25" s="3" t="s">
        <v>1643</v>
      </c>
      <c r="IY25" s="5" t="s">
        <v>1643</v>
      </c>
      <c r="IZ25" s="13" t="s">
        <v>1643</v>
      </c>
      <c r="JA25" s="3" t="s">
        <v>1643</v>
      </c>
      <c r="JB25" s="3" t="s">
        <v>1643</v>
      </c>
      <c r="JC25" s="3" t="s">
        <v>1643</v>
      </c>
      <c r="JD25" s="3" t="s">
        <v>1643</v>
      </c>
      <c r="JE25" s="3" t="s">
        <v>1643</v>
      </c>
      <c r="JF25" s="3" t="s">
        <v>1643</v>
      </c>
      <c r="JG25" s="3" t="s">
        <v>1643</v>
      </c>
      <c r="JH25" s="3" t="s">
        <v>1643</v>
      </c>
      <c r="JI25" s="3" t="s">
        <v>1643</v>
      </c>
      <c r="JJ25" s="3" t="s">
        <v>1643</v>
      </c>
      <c r="JK25" s="3" t="s">
        <v>1643</v>
      </c>
      <c r="JL25" s="3" t="s">
        <v>1643</v>
      </c>
      <c r="JM25" s="3" t="s">
        <v>1643</v>
      </c>
      <c r="JN25" s="3" t="s">
        <v>1643</v>
      </c>
      <c r="JO25" s="3" t="s">
        <v>1643</v>
      </c>
      <c r="JP25" s="3" t="s">
        <v>1643</v>
      </c>
      <c r="JQ25" s="3" t="s">
        <v>1643</v>
      </c>
      <c r="JR25" s="3" t="s">
        <v>1643</v>
      </c>
      <c r="JS25" s="3" t="s">
        <v>1643</v>
      </c>
      <c r="JT25" s="3" t="s">
        <v>1643</v>
      </c>
      <c r="JU25" s="3" t="s">
        <v>1643</v>
      </c>
      <c r="JV25" s="3" t="s">
        <v>1643</v>
      </c>
      <c r="JW25" s="3" t="s">
        <v>1643</v>
      </c>
      <c r="JX25" s="3" t="s">
        <v>1643</v>
      </c>
      <c r="JY25" s="3" t="s">
        <v>1643</v>
      </c>
      <c r="JZ25" s="3" t="s">
        <v>1643</v>
      </c>
      <c r="KA25" s="3" t="s">
        <v>1643</v>
      </c>
      <c r="KB25" s="3" t="s">
        <v>1643</v>
      </c>
      <c r="KC25" s="3" t="s">
        <v>1643</v>
      </c>
      <c r="KD25" s="3" t="s">
        <v>1643</v>
      </c>
      <c r="KE25" s="3" t="s">
        <v>1643</v>
      </c>
      <c r="KF25" s="3" t="s">
        <v>1643</v>
      </c>
      <c r="KG25" s="3" t="s">
        <v>1643</v>
      </c>
      <c r="KH25" s="3" t="s">
        <v>1643</v>
      </c>
      <c r="KI25" s="5" t="s">
        <v>1643</v>
      </c>
      <c r="KJ25" s="13"/>
      <c r="KK25" s="3"/>
      <c r="KL25" s="5"/>
      <c r="KM25" s="18" t="s">
        <v>1643</v>
      </c>
      <c r="KN25" s="13" t="s">
        <v>1643</v>
      </c>
      <c r="KO25" s="3" t="s">
        <v>1643</v>
      </c>
      <c r="KP25" s="3" t="s">
        <v>1643</v>
      </c>
      <c r="KQ25" s="3" t="s">
        <v>1643</v>
      </c>
      <c r="KR25" s="3" t="s">
        <v>1643</v>
      </c>
      <c r="KS25" s="3" t="s">
        <v>1643</v>
      </c>
      <c r="KT25" s="3" t="s">
        <v>1643</v>
      </c>
      <c r="KU25" s="3" t="s">
        <v>1643</v>
      </c>
      <c r="KV25" s="3" t="s">
        <v>1643</v>
      </c>
      <c r="KW25" s="5" t="s">
        <v>1643</v>
      </c>
      <c r="KX25" s="13" t="s">
        <v>1643</v>
      </c>
      <c r="KY25" s="3" t="s">
        <v>1643</v>
      </c>
      <c r="KZ25" s="3" t="s">
        <v>1643</v>
      </c>
      <c r="LA25" s="3" t="s">
        <v>1643</v>
      </c>
      <c r="LB25" s="3" t="s">
        <v>1643</v>
      </c>
      <c r="LC25" s="3" t="s">
        <v>1643</v>
      </c>
      <c r="LD25" s="3" t="s">
        <v>1643</v>
      </c>
      <c r="LE25" s="3" t="s">
        <v>1643</v>
      </c>
      <c r="LF25" s="5" t="s">
        <v>1643</v>
      </c>
      <c r="LG25" s="13" t="s">
        <v>1643</v>
      </c>
      <c r="LH25" s="5" t="s">
        <v>1643</v>
      </c>
      <c r="LI25" s="13" t="s">
        <v>1643</v>
      </c>
      <c r="LJ25" s="3" t="s">
        <v>1643</v>
      </c>
      <c r="LK25" s="3" t="s">
        <v>1643</v>
      </c>
      <c r="LL25" s="3" t="s">
        <v>1643</v>
      </c>
      <c r="LM25" s="3" t="s">
        <v>1643</v>
      </c>
      <c r="LN25" s="3" t="s">
        <v>1643</v>
      </c>
      <c r="LO25" s="5" t="s">
        <v>1643</v>
      </c>
      <c r="LP25" s="13" t="s">
        <v>1643</v>
      </c>
      <c r="LQ25" s="13" t="s">
        <v>1643</v>
      </c>
      <c r="LR25" s="3" t="s">
        <v>1643</v>
      </c>
      <c r="LS25" s="3" t="s">
        <v>1643</v>
      </c>
      <c r="LT25" s="3" t="s">
        <v>1643</v>
      </c>
      <c r="LU25" s="3" t="s">
        <v>1643</v>
      </c>
      <c r="LV25" s="20"/>
      <c r="LW25" s="5" t="s">
        <v>1643</v>
      </c>
      <c r="LX25" s="13" t="s">
        <v>1643</v>
      </c>
      <c r="LY25" s="3" t="s">
        <v>1643</v>
      </c>
      <c r="LZ25" s="3" t="s">
        <v>1643</v>
      </c>
      <c r="MA25" s="3" t="s">
        <v>1643</v>
      </c>
      <c r="MB25" s="3" t="s">
        <v>1643</v>
      </c>
      <c r="MC25" s="3" t="s">
        <v>1643</v>
      </c>
      <c r="MD25" s="5" t="s">
        <v>1643</v>
      </c>
      <c r="ME25" s="13" t="s">
        <v>1643</v>
      </c>
      <c r="MF25" s="3" t="s">
        <v>1643</v>
      </c>
      <c r="MG25" s="3" t="s">
        <v>1643</v>
      </c>
      <c r="MH25" s="3" t="s">
        <v>1643</v>
      </c>
      <c r="MI25" s="3" t="s">
        <v>1643</v>
      </c>
      <c r="MJ25" s="3" t="s">
        <v>1643</v>
      </c>
      <c r="MK25" s="5" t="s">
        <v>1643</v>
      </c>
      <c r="ML25" s="13" t="s">
        <v>1643</v>
      </c>
      <c r="MM25" s="3" t="s">
        <v>1643</v>
      </c>
      <c r="MN25" s="3" t="s">
        <v>1643</v>
      </c>
      <c r="MO25" s="3" t="s">
        <v>1643</v>
      </c>
      <c r="MP25" s="3" t="s">
        <v>1643</v>
      </c>
      <c r="MQ25" s="3" t="s">
        <v>1643</v>
      </c>
      <c r="MR25" s="5" t="s">
        <v>1643</v>
      </c>
      <c r="MS25" s="13" t="s">
        <v>1643</v>
      </c>
      <c r="MT25" s="3" t="s">
        <v>1643</v>
      </c>
      <c r="MU25" s="3" t="s">
        <v>1643</v>
      </c>
      <c r="MV25" s="3" t="s">
        <v>1643</v>
      </c>
      <c r="MW25" s="3" t="s">
        <v>1643</v>
      </c>
      <c r="MX25" s="3" t="s">
        <v>1643</v>
      </c>
      <c r="MY25" s="3" t="s">
        <v>1643</v>
      </c>
      <c r="MZ25" s="3" t="s">
        <v>1643</v>
      </c>
      <c r="NA25" s="5" t="s">
        <v>1643</v>
      </c>
      <c r="NB25" s="13" t="s">
        <v>1643</v>
      </c>
      <c r="NC25" s="3" t="s">
        <v>1643</v>
      </c>
      <c r="ND25" s="3" t="s">
        <v>1643</v>
      </c>
      <c r="NE25" s="3" t="s">
        <v>1643</v>
      </c>
      <c r="NF25" s="3" t="s">
        <v>1643</v>
      </c>
      <c r="NG25" s="5" t="s">
        <v>1643</v>
      </c>
      <c r="NH25" s="13" t="s">
        <v>1643</v>
      </c>
      <c r="NI25" s="3" t="s">
        <v>1643</v>
      </c>
      <c r="NJ25" s="3" t="s">
        <v>1643</v>
      </c>
      <c r="NK25" s="3" t="s">
        <v>1643</v>
      </c>
      <c r="NL25" s="5"/>
      <c r="NM25" s="13" t="s">
        <v>1643</v>
      </c>
      <c r="NN25" s="3" t="s">
        <v>1643</v>
      </c>
      <c r="NO25" s="3" t="s">
        <v>1643</v>
      </c>
      <c r="NP25" s="3" t="s">
        <v>1643</v>
      </c>
      <c r="NQ25" s="5" t="s">
        <v>1643</v>
      </c>
      <c r="NR25" s="13" t="s">
        <v>1643</v>
      </c>
      <c r="NS25" s="3" t="s">
        <v>1643</v>
      </c>
      <c r="NT25" s="3" t="s">
        <v>1643</v>
      </c>
      <c r="NU25" s="3" t="s">
        <v>1643</v>
      </c>
      <c r="NV25" s="3" t="s">
        <v>1643</v>
      </c>
      <c r="NW25" s="3" t="s">
        <v>1643</v>
      </c>
      <c r="NX25" s="3" t="s">
        <v>1643</v>
      </c>
      <c r="NY25" s="3" t="s">
        <v>1643</v>
      </c>
      <c r="NZ25" s="20" t="s">
        <v>1643</v>
      </c>
      <c r="OA25" s="13" t="s">
        <v>1643</v>
      </c>
      <c r="OB25" s="3" t="s">
        <v>1643</v>
      </c>
      <c r="OC25" s="3" t="s">
        <v>1643</v>
      </c>
      <c r="OD25" s="3" t="s">
        <v>1643</v>
      </c>
      <c r="OE25" s="3" t="s">
        <v>1643</v>
      </c>
      <c r="OF25" s="5" t="s">
        <v>1643</v>
      </c>
      <c r="OG25" s="13" t="s">
        <v>1643</v>
      </c>
      <c r="OH25" s="8" t="s">
        <v>1643</v>
      </c>
      <c r="OI25" s="3" t="s">
        <v>1643</v>
      </c>
      <c r="OJ25" s="3" t="s">
        <v>1643</v>
      </c>
      <c r="OK25" s="5" t="s">
        <v>1643</v>
      </c>
      <c r="OL25" s="13" t="s">
        <v>1643</v>
      </c>
      <c r="OM25" s="8" t="s">
        <v>1643</v>
      </c>
      <c r="ON25" s="3" t="s">
        <v>1643</v>
      </c>
      <c r="OO25" s="3" t="s">
        <v>1643</v>
      </c>
      <c r="OP25" s="5" t="s">
        <v>1643</v>
      </c>
      <c r="OQ25" s="13" t="s">
        <v>1643</v>
      </c>
      <c r="OR25" s="8" t="s">
        <v>1643</v>
      </c>
      <c r="OS25" s="3" t="s">
        <v>1643</v>
      </c>
      <c r="OT25" s="3" t="s">
        <v>1643</v>
      </c>
      <c r="OU25" s="5" t="s">
        <v>1643</v>
      </c>
      <c r="OV25" s="13" t="s">
        <v>1643</v>
      </c>
      <c r="OW25" s="3" t="s">
        <v>1643</v>
      </c>
      <c r="OX25" s="3" t="s">
        <v>1643</v>
      </c>
      <c r="OY25" s="3" t="s">
        <v>1643</v>
      </c>
      <c r="OZ25" s="3" t="s">
        <v>1643</v>
      </c>
      <c r="PA25" s="3" t="s">
        <v>1643</v>
      </c>
      <c r="PB25" s="3" t="s">
        <v>1643</v>
      </c>
      <c r="PC25" s="3" t="s">
        <v>1643</v>
      </c>
      <c r="PD25" s="5" t="s">
        <v>1643</v>
      </c>
      <c r="PE25" s="13" t="s">
        <v>1643</v>
      </c>
      <c r="PF25" s="3" t="s">
        <v>1643</v>
      </c>
      <c r="PG25" s="3" t="s">
        <v>1643</v>
      </c>
      <c r="PH25" s="3" t="s">
        <v>1643</v>
      </c>
      <c r="PI25" s="3" t="s">
        <v>1643</v>
      </c>
      <c r="PJ25" s="3" t="s">
        <v>1643</v>
      </c>
      <c r="PK25" s="5" t="s">
        <v>1643</v>
      </c>
      <c r="PL25" s="13" t="s">
        <v>1643</v>
      </c>
      <c r="PM25" s="3" t="s">
        <v>1643</v>
      </c>
      <c r="PN25" s="3" t="s">
        <v>1643</v>
      </c>
      <c r="PO25" s="3" t="s">
        <v>1643</v>
      </c>
      <c r="PP25" s="5" t="s">
        <v>1643</v>
      </c>
      <c r="PQ25" s="18" t="s">
        <v>1643</v>
      </c>
    </row>
    <row r="26" spans="1:433" ht="101.5" x14ac:dyDescent="0.35">
      <c r="A26" s="1">
        <v>45619.652002314811</v>
      </c>
      <c r="B26" s="2">
        <v>45619.676412037035</v>
      </c>
      <c r="C26" s="4">
        <v>100</v>
      </c>
      <c r="D26" s="4">
        <v>631</v>
      </c>
      <c r="E26" s="3" t="s">
        <v>1677</v>
      </c>
      <c r="F26" s="2">
        <v>45626.676459733797</v>
      </c>
      <c r="G26" s="3" t="s">
        <v>1729</v>
      </c>
      <c r="H26" s="4">
        <v>1</v>
      </c>
      <c r="I26" s="3" t="s">
        <v>1642</v>
      </c>
      <c r="J26" s="3" t="s">
        <v>1642</v>
      </c>
      <c r="K26" s="3" t="s">
        <v>1642</v>
      </c>
      <c r="L26" s="3" t="s">
        <v>1642</v>
      </c>
      <c r="M26" s="3" t="s">
        <v>1642</v>
      </c>
      <c r="N26" s="3" t="s">
        <v>1642</v>
      </c>
      <c r="O26" s="3" t="s">
        <v>110</v>
      </c>
      <c r="P26" s="3" t="s">
        <v>1643</v>
      </c>
      <c r="Q26" s="3" t="s">
        <v>1643</v>
      </c>
      <c r="R26" s="20" t="s">
        <v>110</v>
      </c>
      <c r="S26" s="127">
        <v>36</v>
      </c>
      <c r="T26" s="124"/>
      <c r="U26" s="3"/>
      <c r="V26" s="3" t="s">
        <v>20</v>
      </c>
      <c r="W26" s="3" t="s">
        <v>110</v>
      </c>
      <c r="X26" s="3" t="s">
        <v>37</v>
      </c>
      <c r="Y26" s="3" t="s">
        <v>98</v>
      </c>
      <c r="Z26" s="3" t="s">
        <v>10</v>
      </c>
      <c r="AA26" s="4">
        <v>360</v>
      </c>
      <c r="AB26" s="3" t="s">
        <v>25</v>
      </c>
      <c r="AC26" s="3" t="s">
        <v>110</v>
      </c>
      <c r="AD26" s="13" t="s">
        <v>110</v>
      </c>
      <c r="AE26" s="3" t="s">
        <v>1643</v>
      </c>
      <c r="AF26" s="5" t="s">
        <v>110</v>
      </c>
      <c r="AG26" s="8" t="s">
        <v>1643</v>
      </c>
      <c r="AH26" s="3" t="s">
        <v>1643</v>
      </c>
      <c r="AI26" s="3" t="s">
        <v>1643</v>
      </c>
      <c r="AJ26" s="3" t="s">
        <v>1643</v>
      </c>
      <c r="AK26" s="3" t="s">
        <v>1643</v>
      </c>
      <c r="AL26" s="3" t="s">
        <v>1643</v>
      </c>
      <c r="AM26" s="3" t="s">
        <v>1643</v>
      </c>
      <c r="AN26" s="3" t="s">
        <v>1643</v>
      </c>
      <c r="AO26" s="3" t="s">
        <v>1643</v>
      </c>
      <c r="AP26" s="3" t="s">
        <v>1643</v>
      </c>
      <c r="AQ26" s="3" t="s">
        <v>1643</v>
      </c>
      <c r="AR26" s="3" t="s">
        <v>1643</v>
      </c>
      <c r="AS26" s="3" t="s">
        <v>1643</v>
      </c>
      <c r="AT26" s="3" t="s">
        <v>1643</v>
      </c>
      <c r="AU26" s="3" t="s">
        <v>1643</v>
      </c>
      <c r="AV26" s="5" t="s">
        <v>1643</v>
      </c>
      <c r="AW26" s="13" t="s">
        <v>1643</v>
      </c>
      <c r="AX26" s="3" t="s">
        <v>1643</v>
      </c>
      <c r="AY26" s="3" t="s">
        <v>1643</v>
      </c>
      <c r="AZ26" s="3" t="s">
        <v>1643</v>
      </c>
      <c r="BA26" s="3" t="s">
        <v>1643</v>
      </c>
      <c r="BB26" s="3" t="s">
        <v>1643</v>
      </c>
      <c r="BC26" s="3" t="s">
        <v>1643</v>
      </c>
      <c r="BD26" s="5" t="s">
        <v>1643</v>
      </c>
      <c r="BE26" s="13" t="s">
        <v>1643</v>
      </c>
      <c r="BF26" s="3" t="s">
        <v>1643</v>
      </c>
      <c r="BG26" s="3" t="s">
        <v>1643</v>
      </c>
      <c r="BH26" s="3" t="s">
        <v>1643</v>
      </c>
      <c r="BI26" s="3" t="s">
        <v>1643</v>
      </c>
      <c r="BJ26" s="3" t="s">
        <v>1643</v>
      </c>
      <c r="BK26" s="3" t="s">
        <v>1643</v>
      </c>
      <c r="BL26" s="5" t="s">
        <v>1643</v>
      </c>
      <c r="BM26" s="13" t="s">
        <v>1643</v>
      </c>
      <c r="BN26" s="3" t="s">
        <v>1643</v>
      </c>
      <c r="BO26" s="3" t="s">
        <v>1643</v>
      </c>
      <c r="BP26" s="5" t="s">
        <v>1643</v>
      </c>
      <c r="BQ26" s="13" t="s">
        <v>1643</v>
      </c>
      <c r="BR26" s="3" t="s">
        <v>1643</v>
      </c>
      <c r="BS26" s="3" t="s">
        <v>1643</v>
      </c>
      <c r="BT26" s="5" t="s">
        <v>1643</v>
      </c>
      <c r="BU26" s="13" t="s">
        <v>1643</v>
      </c>
      <c r="BV26" s="5" t="s">
        <v>1643</v>
      </c>
      <c r="BW26" s="13" t="s">
        <v>1643</v>
      </c>
      <c r="BX26" s="3" t="s">
        <v>1643</v>
      </c>
      <c r="BY26" s="3" t="s">
        <v>1643</v>
      </c>
      <c r="BZ26" s="5" t="s">
        <v>1643</v>
      </c>
      <c r="CA26" s="13" t="s">
        <v>1643</v>
      </c>
      <c r="CB26" s="3" t="s">
        <v>1643</v>
      </c>
      <c r="CC26" s="3" t="s">
        <v>1643</v>
      </c>
      <c r="CD26" s="3" t="s">
        <v>1643</v>
      </c>
      <c r="CE26" s="5" t="s">
        <v>1643</v>
      </c>
      <c r="CF26" s="13" t="s">
        <v>1643</v>
      </c>
      <c r="CG26" s="3" t="s">
        <v>1643</v>
      </c>
      <c r="CH26" s="3" t="s">
        <v>1643</v>
      </c>
      <c r="CI26" s="3" t="s">
        <v>1643</v>
      </c>
      <c r="CJ26" s="3" t="s">
        <v>1643</v>
      </c>
      <c r="CK26" s="3" t="s">
        <v>1643</v>
      </c>
      <c r="CL26" s="5" t="s">
        <v>1643</v>
      </c>
      <c r="CM26" s="13" t="s">
        <v>1643</v>
      </c>
      <c r="CN26" s="3" t="s">
        <v>1643</v>
      </c>
      <c r="CO26" s="3" t="s">
        <v>1643</v>
      </c>
      <c r="CP26" s="3" t="s">
        <v>1643</v>
      </c>
      <c r="CQ26" s="3" t="s">
        <v>1643</v>
      </c>
      <c r="CR26" s="20" t="s">
        <v>1643</v>
      </c>
      <c r="CS26" s="13" t="s">
        <v>1643</v>
      </c>
      <c r="CT26" s="3" t="s">
        <v>1643</v>
      </c>
      <c r="CU26" s="3" t="s">
        <v>1643</v>
      </c>
      <c r="CV26" s="3" t="s">
        <v>1643</v>
      </c>
      <c r="CW26" s="3" t="s">
        <v>1643</v>
      </c>
      <c r="CX26" s="3" t="s">
        <v>1643</v>
      </c>
      <c r="CY26" s="3" t="s">
        <v>1643</v>
      </c>
      <c r="CZ26" s="3" t="s">
        <v>1643</v>
      </c>
      <c r="DA26" s="3" t="s">
        <v>1643</v>
      </c>
      <c r="DB26" s="3" t="s">
        <v>1643</v>
      </c>
      <c r="DC26" s="3" t="s">
        <v>1643</v>
      </c>
      <c r="DD26" s="3" t="s">
        <v>1643</v>
      </c>
      <c r="DE26" s="3" t="s">
        <v>1643</v>
      </c>
      <c r="DF26" s="5" t="s">
        <v>1643</v>
      </c>
      <c r="DG26" s="8" t="s">
        <v>1643</v>
      </c>
      <c r="DH26" s="3" t="s">
        <v>1643</v>
      </c>
      <c r="DI26" s="3" t="s">
        <v>1643</v>
      </c>
      <c r="DJ26" s="3" t="s">
        <v>1643</v>
      </c>
      <c r="DK26" s="3" t="s">
        <v>1643</v>
      </c>
      <c r="DL26" s="3" t="s">
        <v>1643</v>
      </c>
      <c r="DM26" s="3" t="s">
        <v>1643</v>
      </c>
      <c r="DN26" s="3" t="s">
        <v>1643</v>
      </c>
      <c r="DO26" s="5" t="s">
        <v>1643</v>
      </c>
      <c r="DP26" s="8" t="s">
        <v>1643</v>
      </c>
      <c r="DQ26" s="3" t="s">
        <v>1643</v>
      </c>
      <c r="DR26" s="3" t="s">
        <v>1643</v>
      </c>
      <c r="DS26" s="5" t="s">
        <v>1643</v>
      </c>
      <c r="DT26" s="8" t="s">
        <v>1643</v>
      </c>
      <c r="DU26" s="3" t="s">
        <v>1643</v>
      </c>
      <c r="DV26" s="3" t="s">
        <v>1643</v>
      </c>
      <c r="DW26" s="5" t="s">
        <v>1643</v>
      </c>
      <c r="DX26" s="16" t="s">
        <v>1643</v>
      </c>
      <c r="DY26" s="13" t="s">
        <v>1643</v>
      </c>
      <c r="DZ26" s="3" t="s">
        <v>1643</v>
      </c>
      <c r="EA26" s="3" t="s">
        <v>1643</v>
      </c>
      <c r="EB26" s="3" t="s">
        <v>1643</v>
      </c>
      <c r="EC26" s="20" t="s">
        <v>1643</v>
      </c>
      <c r="ED26" s="13" t="s">
        <v>1643</v>
      </c>
      <c r="EE26" s="3" t="s">
        <v>1643</v>
      </c>
      <c r="EF26" s="3" t="s">
        <v>1643</v>
      </c>
      <c r="EG26" s="3" t="s">
        <v>1643</v>
      </c>
      <c r="EH26" s="3" t="s">
        <v>1643</v>
      </c>
      <c r="EI26" s="3" t="s">
        <v>1643</v>
      </c>
      <c r="EJ26" s="3" t="s">
        <v>1643</v>
      </c>
      <c r="EK26" s="3" t="s">
        <v>1643</v>
      </c>
      <c r="EL26" s="3" t="s">
        <v>1643</v>
      </c>
      <c r="EM26" s="3" t="s">
        <v>1643</v>
      </c>
      <c r="EN26" s="20" t="s">
        <v>1643</v>
      </c>
      <c r="EO26" s="18" t="s">
        <v>1643</v>
      </c>
      <c r="EP26" s="8" t="s">
        <v>1643</v>
      </c>
      <c r="EQ26" s="3" t="s">
        <v>1643</v>
      </c>
      <c r="ER26" s="3" t="s">
        <v>1643</v>
      </c>
      <c r="ES26" s="3" t="s">
        <v>1643</v>
      </c>
      <c r="ET26" s="3" t="s">
        <v>1643</v>
      </c>
      <c r="EU26" s="3" t="s">
        <v>1643</v>
      </c>
      <c r="EV26" s="3" t="s">
        <v>1643</v>
      </c>
      <c r="EW26" s="3" t="s">
        <v>1643</v>
      </c>
      <c r="EX26" s="3" t="s">
        <v>1643</v>
      </c>
      <c r="EY26" s="20" t="s">
        <v>1643</v>
      </c>
      <c r="EZ26" s="13" t="s">
        <v>129</v>
      </c>
      <c r="FA26" s="3" t="s">
        <v>132</v>
      </c>
      <c r="FB26" s="3" t="s">
        <v>129</v>
      </c>
      <c r="FC26" s="3" t="s">
        <v>132</v>
      </c>
      <c r="FD26" s="3" t="s">
        <v>132</v>
      </c>
      <c r="FE26" s="3" t="s">
        <v>132</v>
      </c>
      <c r="FF26" s="3" t="s">
        <v>127</v>
      </c>
      <c r="FG26" s="3" t="s">
        <v>132</v>
      </c>
      <c r="FH26" s="3" t="s">
        <v>127</v>
      </c>
      <c r="FI26" s="3" t="s">
        <v>132</v>
      </c>
      <c r="FJ26" s="3" t="s">
        <v>132</v>
      </c>
      <c r="FK26" s="3" t="s">
        <v>132</v>
      </c>
      <c r="FL26" s="3" t="s">
        <v>132</v>
      </c>
      <c r="FM26" s="3" t="s">
        <v>132</v>
      </c>
      <c r="FN26" s="3" t="s">
        <v>132</v>
      </c>
      <c r="FO26" s="5" t="s">
        <v>1643</v>
      </c>
      <c r="FP26" s="13" t="s">
        <v>196</v>
      </c>
      <c r="FQ26" s="3" t="s">
        <v>198</v>
      </c>
      <c r="FR26" s="3" t="s">
        <v>1643</v>
      </c>
      <c r="FS26" s="3" t="s">
        <v>1643</v>
      </c>
      <c r="FT26" s="3" t="s">
        <v>1643</v>
      </c>
      <c r="FU26" s="3" t="s">
        <v>1643</v>
      </c>
      <c r="FV26" s="3" t="s">
        <v>1643</v>
      </c>
      <c r="FW26" s="5" t="s">
        <v>1643</v>
      </c>
      <c r="FX26" s="13" t="s">
        <v>231</v>
      </c>
      <c r="FY26" s="3" t="s">
        <v>232</v>
      </c>
      <c r="FZ26" s="3" t="s">
        <v>233</v>
      </c>
      <c r="GA26" s="3" t="s">
        <v>234</v>
      </c>
      <c r="GB26" s="3" t="s">
        <v>1643</v>
      </c>
      <c r="GC26" s="3" t="s">
        <v>1643</v>
      </c>
      <c r="GD26" s="3" t="s">
        <v>1643</v>
      </c>
      <c r="GE26" s="5" t="s">
        <v>1643</v>
      </c>
      <c r="GF26" s="13" t="s">
        <v>132</v>
      </c>
      <c r="GG26" s="3" t="s">
        <v>132</v>
      </c>
      <c r="GH26" s="3" t="s">
        <v>132</v>
      </c>
      <c r="GI26" s="3" t="s">
        <v>127</v>
      </c>
      <c r="GJ26" s="3" t="s">
        <v>132</v>
      </c>
      <c r="GK26" s="3" t="s">
        <v>132</v>
      </c>
      <c r="GL26" s="3" t="s">
        <v>132</v>
      </c>
      <c r="GM26" s="3" t="s">
        <v>132</v>
      </c>
      <c r="GN26" s="3" t="s">
        <v>132</v>
      </c>
      <c r="GO26" s="3" t="s">
        <v>132</v>
      </c>
      <c r="GP26" s="3" t="s">
        <v>132</v>
      </c>
      <c r="GQ26" s="3" t="s">
        <v>127</v>
      </c>
      <c r="GR26" s="3" t="s">
        <v>127</v>
      </c>
      <c r="GS26" s="3" t="s">
        <v>127</v>
      </c>
      <c r="GT26" s="3" t="s">
        <v>127</v>
      </c>
      <c r="GU26" s="3" t="s">
        <v>132</v>
      </c>
      <c r="GV26" s="3" t="s">
        <v>127</v>
      </c>
      <c r="GW26" s="3" t="s">
        <v>132</v>
      </c>
      <c r="GX26" s="3" t="s">
        <v>132</v>
      </c>
      <c r="GY26" s="3" t="s">
        <v>127</v>
      </c>
      <c r="GZ26" s="3" t="s">
        <v>132</v>
      </c>
      <c r="HA26" s="3" t="s">
        <v>132</v>
      </c>
      <c r="HB26" s="3" t="s">
        <v>132</v>
      </c>
      <c r="HC26" s="3" t="s">
        <v>132</v>
      </c>
      <c r="HD26" s="3" t="s">
        <v>132</v>
      </c>
      <c r="HE26" s="3" t="s">
        <v>132</v>
      </c>
      <c r="HF26" s="3" t="s">
        <v>132</v>
      </c>
      <c r="HG26" s="3" t="s">
        <v>129</v>
      </c>
      <c r="HH26" s="3" t="s">
        <v>132</v>
      </c>
      <c r="HI26" s="3" t="s">
        <v>129</v>
      </c>
      <c r="HJ26" s="3" t="s">
        <v>132</v>
      </c>
      <c r="HK26" s="3" t="s">
        <v>132</v>
      </c>
      <c r="HL26" s="3" t="s">
        <v>127</v>
      </c>
      <c r="HM26" s="3" t="s">
        <v>132</v>
      </c>
      <c r="HN26" s="3" t="s">
        <v>132</v>
      </c>
      <c r="HO26" s="3" t="s">
        <v>132</v>
      </c>
      <c r="HP26" s="3" t="s">
        <v>132</v>
      </c>
      <c r="HQ26" s="3" t="s">
        <v>132</v>
      </c>
      <c r="HR26" s="3" t="s">
        <v>132</v>
      </c>
      <c r="HS26" s="3" t="s">
        <v>132</v>
      </c>
      <c r="HT26" s="3" t="s">
        <v>132</v>
      </c>
      <c r="HU26" s="3" t="s">
        <v>132</v>
      </c>
      <c r="HV26" s="3" t="s">
        <v>245</v>
      </c>
      <c r="HW26" s="3" t="s">
        <v>132</v>
      </c>
      <c r="HX26" s="3" t="s">
        <v>132</v>
      </c>
      <c r="HY26" s="3" t="s">
        <v>132</v>
      </c>
      <c r="HZ26" s="3" t="s">
        <v>132</v>
      </c>
      <c r="IA26" s="3" t="s">
        <v>127</v>
      </c>
      <c r="IB26" s="3" t="s">
        <v>127</v>
      </c>
      <c r="IC26" s="3" t="s">
        <v>132</v>
      </c>
      <c r="ID26" s="3" t="s">
        <v>127</v>
      </c>
      <c r="IE26" s="3" t="s">
        <v>132</v>
      </c>
      <c r="IF26" s="3" t="s">
        <v>1643</v>
      </c>
      <c r="IG26" s="3" t="s">
        <v>127</v>
      </c>
      <c r="IH26" s="3" t="s">
        <v>132</v>
      </c>
      <c r="II26" s="3" t="s">
        <v>132</v>
      </c>
      <c r="IJ26" s="3" t="s">
        <v>132</v>
      </c>
      <c r="IK26" s="3" t="s">
        <v>132</v>
      </c>
      <c r="IL26" s="3" t="s">
        <v>132</v>
      </c>
      <c r="IM26" s="3" t="s">
        <v>132</v>
      </c>
      <c r="IN26" s="3" t="s">
        <v>132</v>
      </c>
      <c r="IO26" s="3" t="s">
        <v>132</v>
      </c>
      <c r="IP26" s="3" t="s">
        <v>132</v>
      </c>
      <c r="IQ26" s="3" t="s">
        <v>132</v>
      </c>
      <c r="IR26" s="5" t="s">
        <v>1643</v>
      </c>
      <c r="IS26" s="13" t="s">
        <v>353</v>
      </c>
      <c r="IT26" s="3" t="s">
        <v>354</v>
      </c>
      <c r="IU26" s="3" t="s">
        <v>355</v>
      </c>
      <c r="IV26" s="3" t="s">
        <v>1643</v>
      </c>
      <c r="IW26" s="3" t="s">
        <v>1643</v>
      </c>
      <c r="IX26" s="3" t="s">
        <v>111</v>
      </c>
      <c r="IY26" s="5" t="s">
        <v>1643</v>
      </c>
      <c r="IZ26" s="13" t="s">
        <v>110</v>
      </c>
      <c r="JA26" s="3" t="s">
        <v>111</v>
      </c>
      <c r="JB26" s="3" t="s">
        <v>1643</v>
      </c>
      <c r="JC26" s="3" t="s">
        <v>111</v>
      </c>
      <c r="JD26" s="3" t="s">
        <v>1643</v>
      </c>
      <c r="JE26" s="3" t="s">
        <v>1643</v>
      </c>
      <c r="JF26" s="3" t="s">
        <v>110</v>
      </c>
      <c r="JG26" s="3" t="s">
        <v>111</v>
      </c>
      <c r="JH26" s="3" t="s">
        <v>1643</v>
      </c>
      <c r="JI26" s="3" t="s">
        <v>111</v>
      </c>
      <c r="JJ26" s="3" t="s">
        <v>1643</v>
      </c>
      <c r="JK26" s="3" t="s">
        <v>1643</v>
      </c>
      <c r="JL26" s="3" t="s">
        <v>1643</v>
      </c>
      <c r="JM26" s="3" t="s">
        <v>111</v>
      </c>
      <c r="JN26" s="3" t="s">
        <v>1643</v>
      </c>
      <c r="JO26" s="3" t="s">
        <v>1643</v>
      </c>
      <c r="JP26" s="3" t="s">
        <v>110</v>
      </c>
      <c r="JQ26" s="3" t="s">
        <v>111</v>
      </c>
      <c r="JR26" s="3" t="s">
        <v>1643</v>
      </c>
      <c r="JS26" s="3" t="s">
        <v>110</v>
      </c>
      <c r="JT26" s="3" t="s">
        <v>111</v>
      </c>
      <c r="JU26" s="3" t="s">
        <v>1643</v>
      </c>
      <c r="JV26" s="3" t="s">
        <v>110</v>
      </c>
      <c r="JW26" s="3" t="s">
        <v>111</v>
      </c>
      <c r="JX26" s="3" t="s">
        <v>1643</v>
      </c>
      <c r="JY26" s="3" t="s">
        <v>110</v>
      </c>
      <c r="JZ26" s="3" t="s">
        <v>111</v>
      </c>
      <c r="KA26" s="3" t="s">
        <v>1643</v>
      </c>
      <c r="KB26" s="3" t="s">
        <v>110</v>
      </c>
      <c r="KC26" s="3" t="s">
        <v>1643</v>
      </c>
      <c r="KD26" s="3" t="s">
        <v>111</v>
      </c>
      <c r="KE26" s="3" t="s">
        <v>1643</v>
      </c>
      <c r="KF26" s="3" t="s">
        <v>110</v>
      </c>
      <c r="KG26" s="3" t="s">
        <v>475</v>
      </c>
      <c r="KH26" s="3" t="s">
        <v>111</v>
      </c>
      <c r="KI26" s="5" t="s">
        <v>1643</v>
      </c>
      <c r="KJ26" s="13" t="s">
        <v>490</v>
      </c>
      <c r="KK26" s="3" t="s">
        <v>461</v>
      </c>
      <c r="KL26" s="5" t="s">
        <v>459</v>
      </c>
      <c r="KM26" s="18" t="s">
        <v>110</v>
      </c>
      <c r="KN26" s="13" t="s">
        <v>1643</v>
      </c>
      <c r="KO26" s="3" t="s">
        <v>1643</v>
      </c>
      <c r="KP26" s="3" t="s">
        <v>486</v>
      </c>
      <c r="KQ26" s="3" t="s">
        <v>489</v>
      </c>
      <c r="KR26" s="3" t="s">
        <v>1643</v>
      </c>
      <c r="KS26" s="3" t="s">
        <v>495</v>
      </c>
      <c r="KT26" s="3" t="s">
        <v>496</v>
      </c>
      <c r="KU26" s="3" t="s">
        <v>497</v>
      </c>
      <c r="KV26" s="3" t="s">
        <v>498</v>
      </c>
      <c r="KW26" s="5" t="s">
        <v>1643</v>
      </c>
      <c r="KX26" s="13" t="s">
        <v>110</v>
      </c>
      <c r="KY26" s="3" t="s">
        <v>110</v>
      </c>
      <c r="KZ26" s="3" t="s">
        <v>110</v>
      </c>
      <c r="LA26" s="3" t="s">
        <v>110</v>
      </c>
      <c r="LB26" s="3" t="s">
        <v>110</v>
      </c>
      <c r="LC26" s="3" t="s">
        <v>1643</v>
      </c>
      <c r="LD26" s="3" t="s">
        <v>1643</v>
      </c>
      <c r="LE26" s="3" t="s">
        <v>1643</v>
      </c>
      <c r="LF26" s="5" t="s">
        <v>1643</v>
      </c>
      <c r="LG26" s="13" t="s">
        <v>111</v>
      </c>
      <c r="LH26" s="5" t="s">
        <v>1643</v>
      </c>
      <c r="LI26" s="13" t="s">
        <v>520</v>
      </c>
      <c r="LJ26" s="3" t="s">
        <v>110</v>
      </c>
      <c r="LK26" s="3" t="s">
        <v>110</v>
      </c>
      <c r="LL26" s="3" t="s">
        <v>110</v>
      </c>
      <c r="LM26" s="3" t="s">
        <v>110</v>
      </c>
      <c r="LN26" s="3" t="s">
        <v>110</v>
      </c>
      <c r="LO26" s="5" t="s">
        <v>110</v>
      </c>
      <c r="LP26" s="13" t="s">
        <v>111</v>
      </c>
      <c r="LQ26" s="13" t="s">
        <v>1643</v>
      </c>
      <c r="LR26" s="3" t="s">
        <v>1643</v>
      </c>
      <c r="LS26" s="3" t="s">
        <v>1643</v>
      </c>
      <c r="LT26" s="3" t="s">
        <v>1643</v>
      </c>
      <c r="LU26" s="3" t="s">
        <v>1643</v>
      </c>
      <c r="LV26" s="20"/>
      <c r="LW26" s="5" t="s">
        <v>1643</v>
      </c>
      <c r="LX26" s="13" t="s">
        <v>1643</v>
      </c>
      <c r="LY26" s="3" t="s">
        <v>1643</v>
      </c>
      <c r="LZ26" s="3" t="s">
        <v>1643</v>
      </c>
      <c r="MA26" s="3" t="s">
        <v>1643</v>
      </c>
      <c r="MB26" s="3" t="s">
        <v>1643</v>
      </c>
      <c r="MC26" s="3" t="s">
        <v>1643</v>
      </c>
      <c r="MD26" s="5" t="s">
        <v>1643</v>
      </c>
      <c r="ME26" s="13" t="s">
        <v>1643</v>
      </c>
      <c r="MF26" s="3" t="s">
        <v>1643</v>
      </c>
      <c r="MG26" s="3" t="s">
        <v>1643</v>
      </c>
      <c r="MH26" s="3" t="s">
        <v>1643</v>
      </c>
      <c r="MI26" s="3" t="s">
        <v>1643</v>
      </c>
      <c r="MJ26" s="3" t="s">
        <v>1643</v>
      </c>
      <c r="MK26" s="5" t="s">
        <v>1643</v>
      </c>
      <c r="ML26" s="13" t="s">
        <v>1643</v>
      </c>
      <c r="MM26" s="3" t="s">
        <v>1643</v>
      </c>
      <c r="MN26" s="3" t="s">
        <v>1643</v>
      </c>
      <c r="MO26" s="3" t="s">
        <v>1643</v>
      </c>
      <c r="MP26" s="3" t="s">
        <v>1643</v>
      </c>
      <c r="MQ26" s="3" t="s">
        <v>1643</v>
      </c>
      <c r="MR26" s="5" t="s">
        <v>1643</v>
      </c>
      <c r="MS26" s="13" t="s">
        <v>1643</v>
      </c>
      <c r="MT26" s="3" t="s">
        <v>1643</v>
      </c>
      <c r="MU26" s="3" t="s">
        <v>1643</v>
      </c>
      <c r="MV26" s="3" t="s">
        <v>1643</v>
      </c>
      <c r="MW26" s="3" t="s">
        <v>1643</v>
      </c>
      <c r="MX26" s="3" t="s">
        <v>1643</v>
      </c>
      <c r="MY26" s="3" t="s">
        <v>1643</v>
      </c>
      <c r="MZ26" s="3" t="s">
        <v>1643</v>
      </c>
      <c r="NA26" s="5" t="s">
        <v>1643</v>
      </c>
      <c r="NB26" s="13" t="s">
        <v>110</v>
      </c>
      <c r="NC26" s="3" t="s">
        <v>546</v>
      </c>
      <c r="ND26" s="3" t="s">
        <v>1643</v>
      </c>
      <c r="NE26" s="3" t="s">
        <v>1643</v>
      </c>
      <c r="NF26" s="3" t="s">
        <v>1643</v>
      </c>
      <c r="NG26" s="5" t="s">
        <v>545</v>
      </c>
      <c r="NH26" s="13" t="s">
        <v>1643</v>
      </c>
      <c r="NI26" s="3" t="s">
        <v>1643</v>
      </c>
      <c r="NJ26" s="3" t="s">
        <v>1643</v>
      </c>
      <c r="NK26" s="3" t="s">
        <v>1643</v>
      </c>
      <c r="NL26" s="5"/>
      <c r="NM26" s="13" t="s">
        <v>1643</v>
      </c>
      <c r="NN26" s="3" t="s">
        <v>1643</v>
      </c>
      <c r="NO26" s="3" t="s">
        <v>1643</v>
      </c>
      <c r="NP26" s="3" t="s">
        <v>1643</v>
      </c>
      <c r="NQ26" s="5" t="s">
        <v>1643</v>
      </c>
      <c r="NR26" s="13" t="s">
        <v>136</v>
      </c>
      <c r="NS26" s="3" t="s">
        <v>557</v>
      </c>
      <c r="NT26" s="3" t="s">
        <v>140</v>
      </c>
      <c r="NU26" s="3" t="s">
        <v>144</v>
      </c>
      <c r="NV26" s="3" t="s">
        <v>156</v>
      </c>
      <c r="NW26" s="3" t="s">
        <v>558</v>
      </c>
      <c r="NX26" s="3" t="s">
        <v>1643</v>
      </c>
      <c r="NY26" s="3" t="s">
        <v>1643</v>
      </c>
      <c r="NZ26" s="20" t="s">
        <v>1643</v>
      </c>
      <c r="OA26" s="13" t="s">
        <v>110</v>
      </c>
      <c r="OB26" s="3" t="s">
        <v>1643</v>
      </c>
      <c r="OC26" s="3" t="s">
        <v>1643</v>
      </c>
      <c r="OD26" s="3" t="s">
        <v>1643</v>
      </c>
      <c r="OE26" s="3" t="s">
        <v>1643</v>
      </c>
      <c r="OF26" s="5" t="s">
        <v>1643</v>
      </c>
      <c r="OG26" s="13" t="s">
        <v>1643</v>
      </c>
      <c r="OH26" s="8" t="s">
        <v>1643</v>
      </c>
      <c r="OI26" s="3" t="s">
        <v>1643</v>
      </c>
      <c r="OJ26" s="3" t="s">
        <v>1643</v>
      </c>
      <c r="OK26" s="5" t="s">
        <v>1643</v>
      </c>
      <c r="OL26" s="13" t="s">
        <v>1643</v>
      </c>
      <c r="OM26" s="8" t="s">
        <v>1643</v>
      </c>
      <c r="ON26" s="3" t="s">
        <v>1643</v>
      </c>
      <c r="OO26" s="3" t="s">
        <v>1643</v>
      </c>
      <c r="OP26" s="5" t="s">
        <v>1643</v>
      </c>
      <c r="OQ26" s="13" t="s">
        <v>1643</v>
      </c>
      <c r="OR26" s="8" t="s">
        <v>1643</v>
      </c>
      <c r="OS26" s="3" t="s">
        <v>1643</v>
      </c>
      <c r="OT26" s="3" t="s">
        <v>1643</v>
      </c>
      <c r="OU26" s="5" t="s">
        <v>1643</v>
      </c>
      <c r="OV26" s="13" t="s">
        <v>1643</v>
      </c>
      <c r="OW26" s="3" t="s">
        <v>1643</v>
      </c>
      <c r="OX26" s="3" t="s">
        <v>1643</v>
      </c>
      <c r="OY26" s="3" t="s">
        <v>1643</v>
      </c>
      <c r="OZ26" s="3" t="s">
        <v>1643</v>
      </c>
      <c r="PA26" s="3" t="s">
        <v>1643</v>
      </c>
      <c r="PB26" s="3" t="s">
        <v>1643</v>
      </c>
      <c r="PC26" s="3" t="s">
        <v>1643</v>
      </c>
      <c r="PD26" s="5" t="s">
        <v>1643</v>
      </c>
      <c r="PE26" s="13" t="s">
        <v>1643</v>
      </c>
      <c r="PF26" s="3" t="s">
        <v>1643</v>
      </c>
      <c r="PG26" s="3" t="s">
        <v>1643</v>
      </c>
      <c r="PH26" s="3" t="s">
        <v>1643</v>
      </c>
      <c r="PI26" s="3" t="s">
        <v>1643</v>
      </c>
      <c r="PJ26" s="3" t="s">
        <v>1643</v>
      </c>
      <c r="PK26" s="5" t="s">
        <v>1643</v>
      </c>
      <c r="PL26" s="13" t="s">
        <v>1643</v>
      </c>
      <c r="PM26" s="3" t="s">
        <v>1643</v>
      </c>
      <c r="PN26" s="3" t="s">
        <v>111</v>
      </c>
      <c r="PO26" s="3" t="s">
        <v>1643</v>
      </c>
      <c r="PP26" s="5" t="s">
        <v>1643</v>
      </c>
      <c r="PQ26" s="18" t="s">
        <v>111</v>
      </c>
    </row>
    <row r="27" spans="1:433" ht="87" x14ac:dyDescent="0.35">
      <c r="A27" s="1">
        <v>45619.66909722222</v>
      </c>
      <c r="B27" s="2">
        <v>45619.65892361111</v>
      </c>
      <c r="C27" s="4">
        <v>73</v>
      </c>
      <c r="D27" s="4">
        <v>597</v>
      </c>
      <c r="E27" s="3" t="s">
        <v>1677</v>
      </c>
      <c r="F27" s="2">
        <v>45626.658981655091</v>
      </c>
      <c r="G27" s="3" t="s">
        <v>1728</v>
      </c>
      <c r="H27" s="4">
        <v>0.89999997615814209</v>
      </c>
      <c r="I27" s="3" t="s">
        <v>1642</v>
      </c>
      <c r="J27" s="3" t="s">
        <v>1642</v>
      </c>
      <c r="K27" s="3" t="s">
        <v>1642</v>
      </c>
      <c r="L27" s="3" t="s">
        <v>1642</v>
      </c>
      <c r="M27" s="3" t="s">
        <v>1642</v>
      </c>
      <c r="N27" s="3" t="s">
        <v>1642</v>
      </c>
      <c r="O27" s="3" t="s">
        <v>111</v>
      </c>
      <c r="P27" s="3" t="s">
        <v>110</v>
      </c>
      <c r="Q27" s="3" t="s">
        <v>9</v>
      </c>
      <c r="R27" s="20" t="s">
        <v>110</v>
      </c>
      <c r="S27" s="127">
        <v>37</v>
      </c>
      <c r="T27" s="124"/>
      <c r="U27" s="3"/>
      <c r="V27" s="3" t="s">
        <v>20</v>
      </c>
      <c r="W27" s="3" t="s">
        <v>110</v>
      </c>
      <c r="X27" s="3" t="s">
        <v>37</v>
      </c>
      <c r="Y27" s="3" t="s">
        <v>95</v>
      </c>
      <c r="Z27" s="3" t="s">
        <v>14</v>
      </c>
      <c r="AA27" s="4">
        <v>400</v>
      </c>
      <c r="AB27" s="3" t="s">
        <v>25</v>
      </c>
      <c r="AC27" s="3" t="s">
        <v>110</v>
      </c>
      <c r="AD27" s="13" t="s">
        <v>110</v>
      </c>
      <c r="AE27" s="3" t="s">
        <v>1643</v>
      </c>
      <c r="AF27" s="5" t="s">
        <v>110</v>
      </c>
      <c r="AG27" s="8" t="s">
        <v>1643</v>
      </c>
      <c r="AH27" s="3" t="s">
        <v>1643</v>
      </c>
      <c r="AI27" s="3" t="s">
        <v>1643</v>
      </c>
      <c r="AJ27" s="3" t="s">
        <v>1643</v>
      </c>
      <c r="AK27" s="3" t="s">
        <v>1643</v>
      </c>
      <c r="AL27" s="3" t="s">
        <v>1643</v>
      </c>
      <c r="AM27" s="3" t="s">
        <v>1643</v>
      </c>
      <c r="AN27" s="3" t="s">
        <v>1643</v>
      </c>
      <c r="AO27" s="3" t="s">
        <v>1643</v>
      </c>
      <c r="AP27" s="3" t="s">
        <v>1643</v>
      </c>
      <c r="AQ27" s="3" t="s">
        <v>1643</v>
      </c>
      <c r="AR27" s="3" t="s">
        <v>1643</v>
      </c>
      <c r="AS27" s="3" t="s">
        <v>1643</v>
      </c>
      <c r="AT27" s="3" t="s">
        <v>1643</v>
      </c>
      <c r="AU27" s="3" t="s">
        <v>1643</v>
      </c>
      <c r="AV27" s="5" t="s">
        <v>1643</v>
      </c>
      <c r="AW27" s="13" t="s">
        <v>1643</v>
      </c>
      <c r="AX27" s="3" t="s">
        <v>1643</v>
      </c>
      <c r="AY27" s="3" t="s">
        <v>1643</v>
      </c>
      <c r="AZ27" s="3" t="s">
        <v>1643</v>
      </c>
      <c r="BA27" s="3" t="s">
        <v>1643</v>
      </c>
      <c r="BB27" s="3" t="s">
        <v>1643</v>
      </c>
      <c r="BC27" s="3" t="s">
        <v>1643</v>
      </c>
      <c r="BD27" s="5" t="s">
        <v>1643</v>
      </c>
      <c r="BE27" s="13" t="s">
        <v>1643</v>
      </c>
      <c r="BF27" s="3" t="s">
        <v>1643</v>
      </c>
      <c r="BG27" s="3" t="s">
        <v>1643</v>
      </c>
      <c r="BH27" s="3" t="s">
        <v>1643</v>
      </c>
      <c r="BI27" s="3" t="s">
        <v>1643</v>
      </c>
      <c r="BJ27" s="3" t="s">
        <v>1643</v>
      </c>
      <c r="BK27" s="3" t="s">
        <v>1643</v>
      </c>
      <c r="BL27" s="5" t="s">
        <v>1643</v>
      </c>
      <c r="BM27" s="13" t="s">
        <v>1643</v>
      </c>
      <c r="BN27" s="3" t="s">
        <v>1643</v>
      </c>
      <c r="BO27" s="3" t="s">
        <v>1643</v>
      </c>
      <c r="BP27" s="5" t="s">
        <v>1643</v>
      </c>
      <c r="BQ27" s="13" t="s">
        <v>1643</v>
      </c>
      <c r="BR27" s="3" t="s">
        <v>1643</v>
      </c>
      <c r="BS27" s="3" t="s">
        <v>1643</v>
      </c>
      <c r="BT27" s="5" t="s">
        <v>1643</v>
      </c>
      <c r="BU27" s="13" t="s">
        <v>1643</v>
      </c>
      <c r="BV27" s="5" t="s">
        <v>1643</v>
      </c>
      <c r="BW27" s="13" t="s">
        <v>1643</v>
      </c>
      <c r="BX27" s="3" t="s">
        <v>1643</v>
      </c>
      <c r="BY27" s="3" t="s">
        <v>1643</v>
      </c>
      <c r="BZ27" s="5" t="s">
        <v>1643</v>
      </c>
      <c r="CA27" s="13" t="s">
        <v>1643</v>
      </c>
      <c r="CB27" s="3" t="s">
        <v>1643</v>
      </c>
      <c r="CC27" s="3" t="s">
        <v>1643</v>
      </c>
      <c r="CD27" s="3" t="s">
        <v>1643</v>
      </c>
      <c r="CE27" s="5" t="s">
        <v>1643</v>
      </c>
      <c r="CF27" s="13" t="s">
        <v>1643</v>
      </c>
      <c r="CG27" s="3" t="s">
        <v>1643</v>
      </c>
      <c r="CH27" s="3" t="s">
        <v>1643</v>
      </c>
      <c r="CI27" s="3" t="s">
        <v>1643</v>
      </c>
      <c r="CJ27" s="3" t="s">
        <v>1643</v>
      </c>
      <c r="CK27" s="3" t="s">
        <v>1643</v>
      </c>
      <c r="CL27" s="5" t="s">
        <v>1643</v>
      </c>
      <c r="CM27" s="13" t="s">
        <v>1643</v>
      </c>
      <c r="CN27" s="3" t="s">
        <v>1643</v>
      </c>
      <c r="CO27" s="3" t="s">
        <v>1643</v>
      </c>
      <c r="CP27" s="3" t="s">
        <v>1643</v>
      </c>
      <c r="CQ27" s="3" t="s">
        <v>1643</v>
      </c>
      <c r="CR27" s="20" t="s">
        <v>1643</v>
      </c>
      <c r="CS27" s="13" t="s">
        <v>1643</v>
      </c>
      <c r="CT27" s="3" t="s">
        <v>1643</v>
      </c>
      <c r="CU27" s="3" t="s">
        <v>1643</v>
      </c>
      <c r="CV27" s="3" t="s">
        <v>1643</v>
      </c>
      <c r="CW27" s="3" t="s">
        <v>1643</v>
      </c>
      <c r="CX27" s="3" t="s">
        <v>1643</v>
      </c>
      <c r="CY27" s="3" t="s">
        <v>1643</v>
      </c>
      <c r="CZ27" s="3" t="s">
        <v>1643</v>
      </c>
      <c r="DA27" s="3" t="s">
        <v>1643</v>
      </c>
      <c r="DB27" s="3" t="s">
        <v>1643</v>
      </c>
      <c r="DC27" s="3" t="s">
        <v>1643</v>
      </c>
      <c r="DD27" s="3" t="s">
        <v>1643</v>
      </c>
      <c r="DE27" s="3" t="s">
        <v>1643</v>
      </c>
      <c r="DF27" s="5" t="s">
        <v>1643</v>
      </c>
      <c r="DG27" s="8" t="s">
        <v>1643</v>
      </c>
      <c r="DH27" s="3" t="s">
        <v>1643</v>
      </c>
      <c r="DI27" s="3" t="s">
        <v>1643</v>
      </c>
      <c r="DJ27" s="3" t="s">
        <v>1643</v>
      </c>
      <c r="DK27" s="3" t="s">
        <v>1643</v>
      </c>
      <c r="DL27" s="3" t="s">
        <v>1643</v>
      </c>
      <c r="DM27" s="3" t="s">
        <v>1643</v>
      </c>
      <c r="DN27" s="3" t="s">
        <v>1643</v>
      </c>
      <c r="DO27" s="5" t="s">
        <v>1643</v>
      </c>
      <c r="DP27" s="8" t="s">
        <v>1643</v>
      </c>
      <c r="DQ27" s="3" t="s">
        <v>1643</v>
      </c>
      <c r="DR27" s="3" t="s">
        <v>1643</v>
      </c>
      <c r="DS27" s="5" t="s">
        <v>1643</v>
      </c>
      <c r="DT27" s="8" t="s">
        <v>1643</v>
      </c>
      <c r="DU27" s="3" t="s">
        <v>1643</v>
      </c>
      <c r="DV27" s="3" t="s">
        <v>1643</v>
      </c>
      <c r="DW27" s="5" t="s">
        <v>1643</v>
      </c>
      <c r="DX27" s="16" t="s">
        <v>1643</v>
      </c>
      <c r="DY27" s="13" t="s">
        <v>1643</v>
      </c>
      <c r="DZ27" s="3" t="s">
        <v>1643</v>
      </c>
      <c r="EA27" s="3" t="s">
        <v>1643</v>
      </c>
      <c r="EB27" s="3" t="s">
        <v>1643</v>
      </c>
      <c r="EC27" s="20" t="s">
        <v>1643</v>
      </c>
      <c r="ED27" s="13" t="s">
        <v>1643</v>
      </c>
      <c r="EE27" s="3" t="s">
        <v>1643</v>
      </c>
      <c r="EF27" s="3" t="s">
        <v>1643</v>
      </c>
      <c r="EG27" s="3" t="s">
        <v>1643</v>
      </c>
      <c r="EH27" s="3" t="s">
        <v>1643</v>
      </c>
      <c r="EI27" s="3" t="s">
        <v>1643</v>
      </c>
      <c r="EJ27" s="3" t="s">
        <v>1643</v>
      </c>
      <c r="EK27" s="3" t="s">
        <v>1643</v>
      </c>
      <c r="EL27" s="3" t="s">
        <v>1643</v>
      </c>
      <c r="EM27" s="3" t="s">
        <v>1643</v>
      </c>
      <c r="EN27" s="20" t="s">
        <v>1643</v>
      </c>
      <c r="EO27" s="18" t="s">
        <v>1643</v>
      </c>
      <c r="EP27" s="8" t="s">
        <v>1643</v>
      </c>
      <c r="EQ27" s="3" t="s">
        <v>1643</v>
      </c>
      <c r="ER27" s="3" t="s">
        <v>1643</v>
      </c>
      <c r="ES27" s="3" t="s">
        <v>1643</v>
      </c>
      <c r="ET27" s="3" t="s">
        <v>1643</v>
      </c>
      <c r="EU27" s="3" t="s">
        <v>1643</v>
      </c>
      <c r="EV27" s="3" t="s">
        <v>1643</v>
      </c>
      <c r="EW27" s="3" t="s">
        <v>1643</v>
      </c>
      <c r="EX27" s="3" t="s">
        <v>1643</v>
      </c>
      <c r="EY27" s="20" t="s">
        <v>1643</v>
      </c>
      <c r="EZ27" s="13" t="s">
        <v>132</v>
      </c>
      <c r="FA27" s="3" t="s">
        <v>132</v>
      </c>
      <c r="FB27" s="3" t="s">
        <v>132</v>
      </c>
      <c r="FC27" s="3" t="s">
        <v>132</v>
      </c>
      <c r="FD27" s="3" t="s">
        <v>132</v>
      </c>
      <c r="FE27" s="3" t="s">
        <v>132</v>
      </c>
      <c r="FF27" s="3" t="s">
        <v>129</v>
      </c>
      <c r="FG27" s="3" t="s">
        <v>132</v>
      </c>
      <c r="FH27" s="3" t="s">
        <v>128</v>
      </c>
      <c r="FI27" s="3" t="s">
        <v>131</v>
      </c>
      <c r="FJ27" s="3" t="s">
        <v>132</v>
      </c>
      <c r="FK27" s="3" t="s">
        <v>132</v>
      </c>
      <c r="FL27" s="3" t="s">
        <v>132</v>
      </c>
      <c r="FM27" s="3" t="s">
        <v>131</v>
      </c>
      <c r="FN27" s="3" t="s">
        <v>132</v>
      </c>
      <c r="FO27" s="5" t="s">
        <v>1643</v>
      </c>
      <c r="FP27" s="13" t="s">
        <v>196</v>
      </c>
      <c r="FQ27" s="3" t="s">
        <v>198</v>
      </c>
      <c r="FR27" s="3" t="s">
        <v>1643</v>
      </c>
      <c r="FS27" s="3" t="s">
        <v>201</v>
      </c>
      <c r="FT27" s="3" t="s">
        <v>1643</v>
      </c>
      <c r="FU27" s="3" t="s">
        <v>1643</v>
      </c>
      <c r="FV27" s="3" t="s">
        <v>210</v>
      </c>
      <c r="FW27" s="5" t="s">
        <v>1643</v>
      </c>
      <c r="FX27" s="13" t="s">
        <v>231</v>
      </c>
      <c r="FY27" s="3" t="s">
        <v>232</v>
      </c>
      <c r="FZ27" s="3" t="s">
        <v>233</v>
      </c>
      <c r="GA27" s="3" t="s">
        <v>234</v>
      </c>
      <c r="GB27" s="3" t="s">
        <v>235</v>
      </c>
      <c r="GC27" s="3" t="s">
        <v>1643</v>
      </c>
      <c r="GD27" s="3" t="s">
        <v>1643</v>
      </c>
      <c r="GE27" s="5" t="s">
        <v>1643</v>
      </c>
      <c r="GF27" s="13" t="s">
        <v>127</v>
      </c>
      <c r="GG27" s="3" t="s">
        <v>127</v>
      </c>
      <c r="GH27" s="3" t="s">
        <v>127</v>
      </c>
      <c r="GI27" s="3" t="s">
        <v>127</v>
      </c>
      <c r="GJ27" s="3" t="s">
        <v>132</v>
      </c>
      <c r="GK27" s="3" t="s">
        <v>132</v>
      </c>
      <c r="GL27" s="3" t="s">
        <v>132</v>
      </c>
      <c r="GM27" s="3" t="s">
        <v>129</v>
      </c>
      <c r="GN27" s="3" t="s">
        <v>129</v>
      </c>
      <c r="GO27" s="3" t="s">
        <v>127</v>
      </c>
      <c r="GP27" s="3" t="s">
        <v>127</v>
      </c>
      <c r="GQ27" s="3" t="s">
        <v>131</v>
      </c>
      <c r="GR27" s="3" t="s">
        <v>130</v>
      </c>
      <c r="GS27" s="3" t="s">
        <v>129</v>
      </c>
      <c r="GT27" s="3" t="s">
        <v>129</v>
      </c>
      <c r="GU27" s="3" t="s">
        <v>132</v>
      </c>
      <c r="GV27" s="3" t="s">
        <v>127</v>
      </c>
      <c r="GW27" s="3" t="s">
        <v>128</v>
      </c>
      <c r="GX27" s="3" t="s">
        <v>128</v>
      </c>
      <c r="GY27" s="3" t="s">
        <v>127</v>
      </c>
      <c r="GZ27" s="3" t="s">
        <v>129</v>
      </c>
      <c r="HA27" s="3" t="s">
        <v>132</v>
      </c>
      <c r="HB27" s="3" t="s">
        <v>131</v>
      </c>
      <c r="HC27" s="3" t="s">
        <v>130</v>
      </c>
      <c r="HD27" s="3" t="s">
        <v>129</v>
      </c>
      <c r="HE27" s="3" t="s">
        <v>129</v>
      </c>
      <c r="HF27" s="3" t="s">
        <v>131</v>
      </c>
      <c r="HG27" s="3" t="s">
        <v>129</v>
      </c>
      <c r="HH27" s="3" t="s">
        <v>129</v>
      </c>
      <c r="HI27" s="3" t="s">
        <v>130</v>
      </c>
      <c r="HJ27" s="3" t="s">
        <v>130</v>
      </c>
      <c r="HK27" s="3" t="s">
        <v>130</v>
      </c>
      <c r="HL27" s="3" t="s">
        <v>127</v>
      </c>
      <c r="HM27" s="3" t="s">
        <v>1643</v>
      </c>
      <c r="HN27" s="3" t="s">
        <v>1643</v>
      </c>
      <c r="HO27" s="3" t="s">
        <v>1643</v>
      </c>
      <c r="HP27" s="3" t="s">
        <v>1643</v>
      </c>
      <c r="HQ27" s="3" t="s">
        <v>1643</v>
      </c>
      <c r="HR27" s="3" t="s">
        <v>1643</v>
      </c>
      <c r="HS27" s="3" t="s">
        <v>1643</v>
      </c>
      <c r="HT27" s="3" t="s">
        <v>1643</v>
      </c>
      <c r="HU27" s="3" t="s">
        <v>1643</v>
      </c>
      <c r="HV27" s="3" t="s">
        <v>1643</v>
      </c>
      <c r="HW27" s="3" t="s">
        <v>1643</v>
      </c>
      <c r="HX27" s="3" t="s">
        <v>1643</v>
      </c>
      <c r="HY27" s="3" t="s">
        <v>1643</v>
      </c>
      <c r="HZ27" s="3" t="s">
        <v>1643</v>
      </c>
      <c r="IA27" s="3" t="s">
        <v>1643</v>
      </c>
      <c r="IB27" s="3" t="s">
        <v>1643</v>
      </c>
      <c r="IC27" s="3" t="s">
        <v>1643</v>
      </c>
      <c r="ID27" s="3" t="s">
        <v>1643</v>
      </c>
      <c r="IE27" s="3" t="s">
        <v>1643</v>
      </c>
      <c r="IF27" s="3" t="s">
        <v>1643</v>
      </c>
      <c r="IG27" s="3" t="s">
        <v>1643</v>
      </c>
      <c r="IH27" s="3" t="s">
        <v>1643</v>
      </c>
      <c r="II27" s="3" t="s">
        <v>1643</v>
      </c>
      <c r="IJ27" s="3" t="s">
        <v>1643</v>
      </c>
      <c r="IK27" s="3" t="s">
        <v>1643</v>
      </c>
      <c r="IL27" s="3" t="s">
        <v>1643</v>
      </c>
      <c r="IM27" s="3" t="s">
        <v>1643</v>
      </c>
      <c r="IN27" s="3" t="s">
        <v>1643</v>
      </c>
      <c r="IO27" s="3" t="s">
        <v>1643</v>
      </c>
      <c r="IP27" s="3" t="s">
        <v>1643</v>
      </c>
      <c r="IQ27" s="3" t="s">
        <v>1643</v>
      </c>
      <c r="IR27" s="5" t="s">
        <v>1643</v>
      </c>
      <c r="IS27" s="13" t="s">
        <v>1643</v>
      </c>
      <c r="IT27" s="3" t="s">
        <v>1643</v>
      </c>
      <c r="IU27" s="3" t="s">
        <v>1643</v>
      </c>
      <c r="IV27" s="3" t="s">
        <v>1643</v>
      </c>
      <c r="IW27" s="3" t="s">
        <v>1643</v>
      </c>
      <c r="IX27" s="3" t="s">
        <v>1643</v>
      </c>
      <c r="IY27" s="5" t="s">
        <v>1643</v>
      </c>
      <c r="IZ27" s="13" t="s">
        <v>1643</v>
      </c>
      <c r="JA27" s="3" t="s">
        <v>1643</v>
      </c>
      <c r="JB27" s="3" t="s">
        <v>1643</v>
      </c>
      <c r="JC27" s="3" t="s">
        <v>1643</v>
      </c>
      <c r="JD27" s="3" t="s">
        <v>1643</v>
      </c>
      <c r="JE27" s="3" t="s">
        <v>1643</v>
      </c>
      <c r="JF27" s="3" t="s">
        <v>1643</v>
      </c>
      <c r="JG27" s="3" t="s">
        <v>1643</v>
      </c>
      <c r="JH27" s="3" t="s">
        <v>1643</v>
      </c>
      <c r="JI27" s="3" t="s">
        <v>1643</v>
      </c>
      <c r="JJ27" s="3" t="s">
        <v>1643</v>
      </c>
      <c r="JK27" s="3" t="s">
        <v>1643</v>
      </c>
      <c r="JL27" s="3" t="s">
        <v>1643</v>
      </c>
      <c r="JM27" s="3" t="s">
        <v>1643</v>
      </c>
      <c r="JN27" s="3" t="s">
        <v>1643</v>
      </c>
      <c r="JO27" s="3" t="s">
        <v>1643</v>
      </c>
      <c r="JP27" s="3" t="s">
        <v>1643</v>
      </c>
      <c r="JQ27" s="3" t="s">
        <v>1643</v>
      </c>
      <c r="JR27" s="3" t="s">
        <v>1643</v>
      </c>
      <c r="JS27" s="3" t="s">
        <v>1643</v>
      </c>
      <c r="JT27" s="3" t="s">
        <v>1643</v>
      </c>
      <c r="JU27" s="3" t="s">
        <v>1643</v>
      </c>
      <c r="JV27" s="3" t="s">
        <v>1643</v>
      </c>
      <c r="JW27" s="3" t="s">
        <v>1643</v>
      </c>
      <c r="JX27" s="3" t="s">
        <v>1643</v>
      </c>
      <c r="JY27" s="3" t="s">
        <v>1643</v>
      </c>
      <c r="JZ27" s="3" t="s">
        <v>1643</v>
      </c>
      <c r="KA27" s="3" t="s">
        <v>1643</v>
      </c>
      <c r="KB27" s="3" t="s">
        <v>1643</v>
      </c>
      <c r="KC27" s="3" t="s">
        <v>1643</v>
      </c>
      <c r="KD27" s="3" t="s">
        <v>1643</v>
      </c>
      <c r="KE27" s="3" t="s">
        <v>1643</v>
      </c>
      <c r="KF27" s="3" t="s">
        <v>1643</v>
      </c>
      <c r="KG27" s="3" t="s">
        <v>1643</v>
      </c>
      <c r="KH27" s="3" t="s">
        <v>1643</v>
      </c>
      <c r="KI27" s="5" t="s">
        <v>1643</v>
      </c>
      <c r="KJ27" s="3"/>
      <c r="KK27" s="3"/>
      <c r="KL27" s="3"/>
      <c r="KM27" s="18" t="s">
        <v>1643</v>
      </c>
      <c r="KN27" s="13" t="s">
        <v>1643</v>
      </c>
      <c r="KO27" s="3" t="s">
        <v>1643</v>
      </c>
      <c r="KP27" s="3" t="s">
        <v>1643</v>
      </c>
      <c r="KQ27" s="3" t="s">
        <v>1643</v>
      </c>
      <c r="KR27" s="3" t="s">
        <v>1643</v>
      </c>
      <c r="KS27" s="3" t="s">
        <v>1643</v>
      </c>
      <c r="KT27" s="3" t="s">
        <v>1643</v>
      </c>
      <c r="KU27" s="3" t="s">
        <v>1643</v>
      </c>
      <c r="KV27" s="3" t="s">
        <v>1643</v>
      </c>
      <c r="KW27" s="5" t="s">
        <v>1643</v>
      </c>
      <c r="KX27" s="13" t="s">
        <v>1643</v>
      </c>
      <c r="KY27" s="3" t="s">
        <v>1643</v>
      </c>
      <c r="KZ27" s="3" t="s">
        <v>1643</v>
      </c>
      <c r="LA27" s="3" t="s">
        <v>1643</v>
      </c>
      <c r="LB27" s="3" t="s">
        <v>1643</v>
      </c>
      <c r="LC27" s="3" t="s">
        <v>1643</v>
      </c>
      <c r="LD27" s="3" t="s">
        <v>1643</v>
      </c>
      <c r="LE27" s="3" t="s">
        <v>1643</v>
      </c>
      <c r="LF27" s="5" t="s">
        <v>1643</v>
      </c>
      <c r="LG27" s="13" t="s">
        <v>1643</v>
      </c>
      <c r="LH27" s="5" t="s">
        <v>1643</v>
      </c>
      <c r="LI27" s="13" t="s">
        <v>1643</v>
      </c>
      <c r="LJ27" s="3" t="s">
        <v>1643</v>
      </c>
      <c r="LK27" s="3" t="s">
        <v>1643</v>
      </c>
      <c r="LL27" s="3" t="s">
        <v>1643</v>
      </c>
      <c r="LM27" s="3" t="s">
        <v>1643</v>
      </c>
      <c r="LN27" s="3" t="s">
        <v>1643</v>
      </c>
      <c r="LO27" s="5" t="s">
        <v>1643</v>
      </c>
      <c r="LP27" s="13" t="s">
        <v>1643</v>
      </c>
      <c r="LQ27" s="13" t="s">
        <v>1643</v>
      </c>
      <c r="LR27" s="3" t="s">
        <v>1643</v>
      </c>
      <c r="LS27" s="3" t="s">
        <v>1643</v>
      </c>
      <c r="LT27" s="3" t="s">
        <v>1643</v>
      </c>
      <c r="LU27" s="3" t="s">
        <v>1643</v>
      </c>
      <c r="LV27" s="20"/>
      <c r="LW27" s="5" t="s">
        <v>1643</v>
      </c>
      <c r="LX27" s="13" t="s">
        <v>1643</v>
      </c>
      <c r="LY27" s="3" t="s">
        <v>1643</v>
      </c>
      <c r="LZ27" s="3" t="s">
        <v>1643</v>
      </c>
      <c r="MA27" s="3" t="s">
        <v>1643</v>
      </c>
      <c r="MB27" s="3" t="s">
        <v>1643</v>
      </c>
      <c r="MC27" s="3" t="s">
        <v>1643</v>
      </c>
      <c r="MD27" s="5" t="s">
        <v>1643</v>
      </c>
      <c r="ME27" s="13" t="s">
        <v>1643</v>
      </c>
      <c r="MF27" s="3" t="s">
        <v>1643</v>
      </c>
      <c r="MG27" s="3" t="s">
        <v>1643</v>
      </c>
      <c r="MH27" s="3" t="s">
        <v>1643</v>
      </c>
      <c r="MI27" s="3" t="s">
        <v>1643</v>
      </c>
      <c r="MJ27" s="3" t="s">
        <v>1643</v>
      </c>
      <c r="MK27" s="5" t="s">
        <v>1643</v>
      </c>
      <c r="ML27" s="13" t="s">
        <v>1643</v>
      </c>
      <c r="MM27" s="3" t="s">
        <v>1643</v>
      </c>
      <c r="MN27" s="3" t="s">
        <v>1643</v>
      </c>
      <c r="MO27" s="3" t="s">
        <v>1643</v>
      </c>
      <c r="MP27" s="3" t="s">
        <v>1643</v>
      </c>
      <c r="MQ27" s="3" t="s">
        <v>1643</v>
      </c>
      <c r="MR27" s="5" t="s">
        <v>1643</v>
      </c>
      <c r="MS27" s="13" t="s">
        <v>1643</v>
      </c>
      <c r="MT27" s="3" t="s">
        <v>1643</v>
      </c>
      <c r="MU27" s="3" t="s">
        <v>1643</v>
      </c>
      <c r="MV27" s="3" t="s">
        <v>1643</v>
      </c>
      <c r="MW27" s="3" t="s">
        <v>1643</v>
      </c>
      <c r="MX27" s="3" t="s">
        <v>1643</v>
      </c>
      <c r="MY27" s="3" t="s">
        <v>1643</v>
      </c>
      <c r="MZ27" s="3" t="s">
        <v>1643</v>
      </c>
      <c r="NA27" s="5" t="s">
        <v>1643</v>
      </c>
      <c r="NB27" s="13" t="s">
        <v>1643</v>
      </c>
      <c r="NC27" s="3" t="s">
        <v>1643</v>
      </c>
      <c r="ND27" s="3" t="s">
        <v>1643</v>
      </c>
      <c r="NE27" s="3" t="s">
        <v>1643</v>
      </c>
      <c r="NF27" s="3" t="s">
        <v>1643</v>
      </c>
      <c r="NG27" s="5" t="s">
        <v>1643</v>
      </c>
      <c r="NH27" s="13" t="s">
        <v>1643</v>
      </c>
      <c r="NI27" s="3" t="s">
        <v>1643</v>
      </c>
      <c r="NJ27" s="3" t="s">
        <v>1643</v>
      </c>
      <c r="NK27" s="3" t="s">
        <v>1643</v>
      </c>
      <c r="NL27" s="5"/>
      <c r="NM27" s="13" t="s">
        <v>1643</v>
      </c>
      <c r="NN27" s="3" t="s">
        <v>1643</v>
      </c>
      <c r="NO27" s="3" t="s">
        <v>1643</v>
      </c>
      <c r="NP27" s="3" t="s">
        <v>1643</v>
      </c>
      <c r="NQ27" s="5" t="s">
        <v>1643</v>
      </c>
      <c r="NR27" s="13" t="s">
        <v>1643</v>
      </c>
      <c r="NS27" s="3" t="s">
        <v>1643</v>
      </c>
      <c r="NT27" s="3" t="s">
        <v>1643</v>
      </c>
      <c r="NU27" s="3" t="s">
        <v>1643</v>
      </c>
      <c r="NV27" s="3" t="s">
        <v>1643</v>
      </c>
      <c r="NW27" s="3" t="s">
        <v>1643</v>
      </c>
      <c r="NX27" s="3" t="s">
        <v>1643</v>
      </c>
      <c r="NY27" s="3" t="s">
        <v>1643</v>
      </c>
      <c r="NZ27" s="20" t="s">
        <v>1643</v>
      </c>
      <c r="OA27" s="13" t="s">
        <v>1643</v>
      </c>
      <c r="OB27" s="3" t="s">
        <v>1643</v>
      </c>
      <c r="OC27" s="3" t="s">
        <v>1643</v>
      </c>
      <c r="OD27" s="3" t="s">
        <v>1643</v>
      </c>
      <c r="OE27" s="3" t="s">
        <v>1643</v>
      </c>
      <c r="OF27" s="5" t="s">
        <v>1643</v>
      </c>
      <c r="OG27" s="13" t="s">
        <v>1643</v>
      </c>
      <c r="OH27" s="8" t="s">
        <v>1643</v>
      </c>
      <c r="OI27" s="3" t="s">
        <v>1643</v>
      </c>
      <c r="OJ27" s="3" t="s">
        <v>1643</v>
      </c>
      <c r="OK27" s="5" t="s">
        <v>1643</v>
      </c>
      <c r="OL27" s="13" t="s">
        <v>1643</v>
      </c>
      <c r="OM27" s="8" t="s">
        <v>1643</v>
      </c>
      <c r="ON27" s="3" t="s">
        <v>1643</v>
      </c>
      <c r="OO27" s="3" t="s">
        <v>1643</v>
      </c>
      <c r="OP27" s="5" t="s">
        <v>1643</v>
      </c>
      <c r="OQ27" s="13" t="s">
        <v>1643</v>
      </c>
      <c r="OR27" s="8" t="s">
        <v>1643</v>
      </c>
      <c r="OS27" s="3" t="s">
        <v>1643</v>
      </c>
      <c r="OT27" s="3" t="s">
        <v>1643</v>
      </c>
      <c r="OU27" s="5" t="s">
        <v>1643</v>
      </c>
      <c r="OV27" s="13" t="s">
        <v>1643</v>
      </c>
      <c r="OW27" s="3" t="s">
        <v>1643</v>
      </c>
      <c r="OX27" s="3" t="s">
        <v>1643</v>
      </c>
      <c r="OY27" s="3" t="s">
        <v>1643</v>
      </c>
      <c r="OZ27" s="3" t="s">
        <v>1643</v>
      </c>
      <c r="PA27" s="3" t="s">
        <v>1643</v>
      </c>
      <c r="PB27" s="3" t="s">
        <v>1643</v>
      </c>
      <c r="PC27" s="3" t="s">
        <v>1643</v>
      </c>
      <c r="PD27" s="5" t="s">
        <v>1643</v>
      </c>
      <c r="PE27" s="13" t="s">
        <v>1643</v>
      </c>
      <c r="PF27" s="3" t="s">
        <v>1643</v>
      </c>
      <c r="PG27" s="3" t="s">
        <v>1643</v>
      </c>
      <c r="PH27" s="3" t="s">
        <v>1643</v>
      </c>
      <c r="PI27" s="3" t="s">
        <v>1643</v>
      </c>
      <c r="PJ27" s="3" t="s">
        <v>1643</v>
      </c>
      <c r="PK27" s="5" t="s">
        <v>1643</v>
      </c>
      <c r="PL27" s="13" t="s">
        <v>1643</v>
      </c>
      <c r="PM27" s="3" t="s">
        <v>1643</v>
      </c>
      <c r="PN27" s="3" t="s">
        <v>1643</v>
      </c>
      <c r="PO27" s="3" t="s">
        <v>1643</v>
      </c>
      <c r="PP27" s="5" t="s">
        <v>1643</v>
      </c>
      <c r="PQ27" s="18" t="s">
        <v>1643</v>
      </c>
    </row>
    <row r="28" spans="1:433" ht="58" x14ac:dyDescent="0.35">
      <c r="A28" s="1">
        <v>45619.682986111111</v>
      </c>
      <c r="B28" s="2">
        <v>45619.577488425923</v>
      </c>
      <c r="C28" s="4">
        <v>74</v>
      </c>
      <c r="D28" s="4">
        <v>469</v>
      </c>
      <c r="E28" s="3" t="s">
        <v>1677</v>
      </c>
      <c r="F28" s="2">
        <v>45626.577515416669</v>
      </c>
      <c r="G28" s="3" t="s">
        <v>1723</v>
      </c>
      <c r="H28" s="4">
        <v>1</v>
      </c>
      <c r="I28" s="3" t="s">
        <v>1642</v>
      </c>
      <c r="J28" s="3" t="s">
        <v>1642</v>
      </c>
      <c r="K28" s="3" t="s">
        <v>1642</v>
      </c>
      <c r="L28" s="3" t="s">
        <v>1642</v>
      </c>
      <c r="M28" s="3" t="s">
        <v>1642</v>
      </c>
      <c r="N28" s="3" t="s">
        <v>1642</v>
      </c>
      <c r="O28" s="3" t="s">
        <v>110</v>
      </c>
      <c r="P28" s="3" t="s">
        <v>1643</v>
      </c>
      <c r="Q28" s="3" t="s">
        <v>1643</v>
      </c>
      <c r="R28" s="20" t="s">
        <v>110</v>
      </c>
      <c r="S28" s="127">
        <v>39</v>
      </c>
      <c r="T28" s="124"/>
      <c r="U28" s="3"/>
      <c r="V28" s="3" t="s">
        <v>20</v>
      </c>
      <c r="W28" s="3" t="s">
        <v>111</v>
      </c>
      <c r="X28" s="3" t="s">
        <v>37</v>
      </c>
      <c r="Y28" s="3" t="s">
        <v>84</v>
      </c>
      <c r="Z28" s="3" t="s">
        <v>16</v>
      </c>
      <c r="AA28" s="4">
        <v>86</v>
      </c>
      <c r="AB28" s="3" t="s">
        <v>25</v>
      </c>
      <c r="AC28" s="3" t="s">
        <v>110</v>
      </c>
      <c r="AD28" s="13" t="s">
        <v>110</v>
      </c>
      <c r="AE28" s="3" t="s">
        <v>1643</v>
      </c>
      <c r="AF28" s="5" t="s">
        <v>110</v>
      </c>
      <c r="AG28" s="8" t="s">
        <v>1643</v>
      </c>
      <c r="AH28" s="3" t="s">
        <v>1643</v>
      </c>
      <c r="AI28" s="3" t="s">
        <v>1643</v>
      </c>
      <c r="AJ28" s="3" t="s">
        <v>1643</v>
      </c>
      <c r="AK28" s="3" t="s">
        <v>1643</v>
      </c>
      <c r="AL28" s="3" t="s">
        <v>1643</v>
      </c>
      <c r="AM28" s="3" t="s">
        <v>1643</v>
      </c>
      <c r="AN28" s="3" t="s">
        <v>1643</v>
      </c>
      <c r="AO28" s="3" t="s">
        <v>1643</v>
      </c>
      <c r="AP28" s="3" t="s">
        <v>1643</v>
      </c>
      <c r="AQ28" s="3" t="s">
        <v>1643</v>
      </c>
      <c r="AR28" s="3" t="s">
        <v>1643</v>
      </c>
      <c r="AS28" s="3" t="s">
        <v>1643</v>
      </c>
      <c r="AT28" s="3" t="s">
        <v>1643</v>
      </c>
      <c r="AU28" s="3" t="s">
        <v>1643</v>
      </c>
      <c r="AV28" s="5" t="s">
        <v>1643</v>
      </c>
      <c r="AW28" s="13" t="s">
        <v>1643</v>
      </c>
      <c r="AX28" s="3" t="s">
        <v>1643</v>
      </c>
      <c r="AY28" s="3" t="s">
        <v>1643</v>
      </c>
      <c r="AZ28" s="3" t="s">
        <v>1643</v>
      </c>
      <c r="BA28" s="3" t="s">
        <v>1643</v>
      </c>
      <c r="BB28" s="3" t="s">
        <v>1643</v>
      </c>
      <c r="BC28" s="3" t="s">
        <v>1643</v>
      </c>
      <c r="BD28" s="5" t="s">
        <v>1643</v>
      </c>
      <c r="BE28" s="13" t="s">
        <v>1643</v>
      </c>
      <c r="BF28" s="3" t="s">
        <v>1643</v>
      </c>
      <c r="BG28" s="3" t="s">
        <v>1643</v>
      </c>
      <c r="BH28" s="3" t="s">
        <v>1643</v>
      </c>
      <c r="BI28" s="3" t="s">
        <v>1643</v>
      </c>
      <c r="BJ28" s="3" t="s">
        <v>1643</v>
      </c>
      <c r="BK28" s="3" t="s">
        <v>1643</v>
      </c>
      <c r="BL28" s="5" t="s">
        <v>1643</v>
      </c>
      <c r="BM28" s="13" t="s">
        <v>1643</v>
      </c>
      <c r="BN28" s="3" t="s">
        <v>1643</v>
      </c>
      <c r="BO28" s="3" t="s">
        <v>1643</v>
      </c>
      <c r="BP28" s="5" t="s">
        <v>1643</v>
      </c>
      <c r="BQ28" s="13" t="s">
        <v>1643</v>
      </c>
      <c r="BR28" s="3" t="s">
        <v>1643</v>
      </c>
      <c r="BS28" s="3" t="s">
        <v>1643</v>
      </c>
      <c r="BT28" s="5" t="s">
        <v>1643</v>
      </c>
      <c r="BU28" s="13" t="s">
        <v>1643</v>
      </c>
      <c r="BV28" s="5" t="s">
        <v>1643</v>
      </c>
      <c r="BW28" s="13" t="s">
        <v>1643</v>
      </c>
      <c r="BX28" s="3" t="s">
        <v>1643</v>
      </c>
      <c r="BY28" s="3" t="s">
        <v>1643</v>
      </c>
      <c r="BZ28" s="5" t="s">
        <v>1643</v>
      </c>
      <c r="CA28" s="13" t="s">
        <v>1643</v>
      </c>
      <c r="CB28" s="3" t="s">
        <v>1643</v>
      </c>
      <c r="CC28" s="3" t="s">
        <v>1643</v>
      </c>
      <c r="CD28" s="3" t="s">
        <v>1643</v>
      </c>
      <c r="CE28" s="5" t="s">
        <v>1643</v>
      </c>
      <c r="CF28" s="13" t="s">
        <v>1643</v>
      </c>
      <c r="CG28" s="3" t="s">
        <v>1643</v>
      </c>
      <c r="CH28" s="3" t="s">
        <v>1643</v>
      </c>
      <c r="CI28" s="3" t="s">
        <v>1643</v>
      </c>
      <c r="CJ28" s="3" t="s">
        <v>1643</v>
      </c>
      <c r="CK28" s="3" t="s">
        <v>1643</v>
      </c>
      <c r="CL28" s="5" t="s">
        <v>1643</v>
      </c>
      <c r="CM28" s="13" t="s">
        <v>1643</v>
      </c>
      <c r="CN28" s="3" t="s">
        <v>1643</v>
      </c>
      <c r="CO28" s="3" t="s">
        <v>1643</v>
      </c>
      <c r="CP28" s="3" t="s">
        <v>1643</v>
      </c>
      <c r="CQ28" s="3" t="s">
        <v>1643</v>
      </c>
      <c r="CR28" s="20" t="s">
        <v>1643</v>
      </c>
      <c r="CS28" s="13" t="s">
        <v>1643</v>
      </c>
      <c r="CT28" s="3" t="s">
        <v>1643</v>
      </c>
      <c r="CU28" s="3" t="s">
        <v>1643</v>
      </c>
      <c r="CV28" s="3" t="s">
        <v>1643</v>
      </c>
      <c r="CW28" s="3" t="s">
        <v>1643</v>
      </c>
      <c r="CX28" s="3" t="s">
        <v>1643</v>
      </c>
      <c r="CY28" s="3" t="s">
        <v>1643</v>
      </c>
      <c r="CZ28" s="3" t="s">
        <v>1643</v>
      </c>
      <c r="DA28" s="3" t="s">
        <v>1643</v>
      </c>
      <c r="DB28" s="3" t="s">
        <v>1643</v>
      </c>
      <c r="DC28" s="3" t="s">
        <v>1643</v>
      </c>
      <c r="DD28" s="3" t="s">
        <v>1643</v>
      </c>
      <c r="DE28" s="3" t="s">
        <v>1643</v>
      </c>
      <c r="DF28" s="5" t="s">
        <v>1643</v>
      </c>
      <c r="DG28" s="8" t="s">
        <v>1643</v>
      </c>
      <c r="DH28" s="3" t="s">
        <v>1643</v>
      </c>
      <c r="DI28" s="3" t="s">
        <v>1643</v>
      </c>
      <c r="DJ28" s="3" t="s">
        <v>1643</v>
      </c>
      <c r="DK28" s="3" t="s">
        <v>1643</v>
      </c>
      <c r="DL28" s="3" t="s">
        <v>1643</v>
      </c>
      <c r="DM28" s="3" t="s">
        <v>1643</v>
      </c>
      <c r="DN28" s="3" t="s">
        <v>1643</v>
      </c>
      <c r="DO28" s="5" t="s">
        <v>1643</v>
      </c>
      <c r="DP28" s="8" t="s">
        <v>1643</v>
      </c>
      <c r="DQ28" s="3" t="s">
        <v>1643</v>
      </c>
      <c r="DR28" s="3" t="s">
        <v>1643</v>
      </c>
      <c r="DS28" s="5" t="s">
        <v>1643</v>
      </c>
      <c r="DT28" s="8" t="s">
        <v>1643</v>
      </c>
      <c r="DU28" s="3" t="s">
        <v>1643</v>
      </c>
      <c r="DV28" s="3" t="s">
        <v>1643</v>
      </c>
      <c r="DW28" s="5" t="s">
        <v>1643</v>
      </c>
      <c r="DX28" s="16" t="s">
        <v>1643</v>
      </c>
      <c r="DY28" s="13" t="s">
        <v>1643</v>
      </c>
      <c r="DZ28" s="3" t="s">
        <v>1643</v>
      </c>
      <c r="EA28" s="3" t="s">
        <v>1643</v>
      </c>
      <c r="EB28" s="3" t="s">
        <v>1643</v>
      </c>
      <c r="EC28" s="20" t="s">
        <v>1643</v>
      </c>
      <c r="ED28" s="13" t="s">
        <v>1643</v>
      </c>
      <c r="EE28" s="3" t="s">
        <v>1643</v>
      </c>
      <c r="EF28" s="3" t="s">
        <v>1643</v>
      </c>
      <c r="EG28" s="3" t="s">
        <v>1643</v>
      </c>
      <c r="EH28" s="3" t="s">
        <v>1643</v>
      </c>
      <c r="EI28" s="3" t="s">
        <v>1643</v>
      </c>
      <c r="EJ28" s="3" t="s">
        <v>1643</v>
      </c>
      <c r="EK28" s="3" t="s">
        <v>1643</v>
      </c>
      <c r="EL28" s="3" t="s">
        <v>1643</v>
      </c>
      <c r="EM28" s="3" t="s">
        <v>1643</v>
      </c>
      <c r="EN28" s="20" t="s">
        <v>1643</v>
      </c>
      <c r="EO28" s="18" t="s">
        <v>1643</v>
      </c>
      <c r="EP28" s="8" t="s">
        <v>1643</v>
      </c>
      <c r="EQ28" s="3" t="s">
        <v>1643</v>
      </c>
      <c r="ER28" s="3" t="s">
        <v>1643</v>
      </c>
      <c r="ES28" s="3" t="s">
        <v>1643</v>
      </c>
      <c r="ET28" s="3" t="s">
        <v>1643</v>
      </c>
      <c r="EU28" s="3" t="s">
        <v>1643</v>
      </c>
      <c r="EV28" s="3" t="s">
        <v>1643</v>
      </c>
      <c r="EW28" s="3" t="s">
        <v>1643</v>
      </c>
      <c r="EX28" s="3" t="s">
        <v>1643</v>
      </c>
      <c r="EY28" s="20" t="s">
        <v>1643</v>
      </c>
      <c r="EZ28" s="13" t="s">
        <v>130</v>
      </c>
      <c r="FA28" s="3" t="s">
        <v>131</v>
      </c>
      <c r="FB28" s="3" t="s">
        <v>127</v>
      </c>
      <c r="FC28" s="3" t="s">
        <v>127</v>
      </c>
      <c r="FD28" s="3" t="s">
        <v>129</v>
      </c>
      <c r="FE28" s="3" t="s">
        <v>132</v>
      </c>
      <c r="FF28" s="3" t="s">
        <v>128</v>
      </c>
      <c r="FG28" s="3" t="s">
        <v>130</v>
      </c>
      <c r="FH28" s="3" t="s">
        <v>127</v>
      </c>
      <c r="FI28" s="3" t="s">
        <v>130</v>
      </c>
      <c r="FJ28" s="3" t="s">
        <v>130</v>
      </c>
      <c r="FK28" s="3" t="s">
        <v>130</v>
      </c>
      <c r="FL28" s="3" t="s">
        <v>131</v>
      </c>
      <c r="FM28" s="3" t="s">
        <v>130</v>
      </c>
      <c r="FN28" s="3" t="s">
        <v>130</v>
      </c>
      <c r="FO28" s="5" t="s">
        <v>1643</v>
      </c>
      <c r="FP28" s="13" t="s">
        <v>196</v>
      </c>
      <c r="FQ28" s="3" t="s">
        <v>1643</v>
      </c>
      <c r="FR28" s="3" t="s">
        <v>1643</v>
      </c>
      <c r="FS28" s="3" t="s">
        <v>1643</v>
      </c>
      <c r="FT28" s="3" t="s">
        <v>1643</v>
      </c>
      <c r="FU28" s="3" t="s">
        <v>1643</v>
      </c>
      <c r="FV28" s="3" t="s">
        <v>1643</v>
      </c>
      <c r="FW28" s="5" t="s">
        <v>1643</v>
      </c>
      <c r="FX28" s="13" t="s">
        <v>1643</v>
      </c>
      <c r="FY28" s="3" t="s">
        <v>1643</v>
      </c>
      <c r="FZ28" s="3" t="s">
        <v>1643</v>
      </c>
      <c r="GA28" s="3" t="s">
        <v>1643</v>
      </c>
      <c r="GB28" s="3" t="s">
        <v>235</v>
      </c>
      <c r="GC28" s="3" t="s">
        <v>1643</v>
      </c>
      <c r="GD28" s="3" t="s">
        <v>1643</v>
      </c>
      <c r="GE28" s="5" t="s">
        <v>1643</v>
      </c>
      <c r="GF28" s="13" t="s">
        <v>131</v>
      </c>
      <c r="GG28" s="3" t="s">
        <v>127</v>
      </c>
      <c r="GH28" s="3" t="s">
        <v>132</v>
      </c>
      <c r="GI28" s="3" t="s">
        <v>127</v>
      </c>
      <c r="GJ28" s="3" t="s">
        <v>131</v>
      </c>
      <c r="GK28" s="3" t="s">
        <v>131</v>
      </c>
      <c r="GL28" s="3" t="s">
        <v>131</v>
      </c>
      <c r="GM28" s="3" t="s">
        <v>129</v>
      </c>
      <c r="GN28" s="3" t="s">
        <v>131</v>
      </c>
      <c r="GO28" s="3" t="s">
        <v>131</v>
      </c>
      <c r="GP28" s="3" t="s">
        <v>132</v>
      </c>
      <c r="GQ28" s="3" t="s">
        <v>132</v>
      </c>
      <c r="GR28" s="3" t="s">
        <v>1643</v>
      </c>
      <c r="GS28" s="3" t="s">
        <v>132</v>
      </c>
      <c r="GT28" s="3" t="s">
        <v>132</v>
      </c>
      <c r="GU28" s="3" t="s">
        <v>132</v>
      </c>
      <c r="GV28" s="3" t="s">
        <v>127</v>
      </c>
      <c r="GW28" s="3" t="s">
        <v>127</v>
      </c>
      <c r="GX28" s="3" t="s">
        <v>127</v>
      </c>
      <c r="GY28" s="3" t="s">
        <v>127</v>
      </c>
      <c r="GZ28" s="3" t="s">
        <v>132</v>
      </c>
      <c r="HA28" s="3" t="s">
        <v>131</v>
      </c>
      <c r="HB28" s="3" t="s">
        <v>131</v>
      </c>
      <c r="HC28" s="3" t="s">
        <v>127</v>
      </c>
      <c r="HD28" s="3" t="s">
        <v>131</v>
      </c>
      <c r="HE28" s="3" t="s">
        <v>132</v>
      </c>
      <c r="HF28" s="3" t="s">
        <v>131</v>
      </c>
      <c r="HG28" s="3" t="s">
        <v>131</v>
      </c>
      <c r="HH28" s="3" t="s">
        <v>132</v>
      </c>
      <c r="HI28" s="3" t="s">
        <v>131</v>
      </c>
      <c r="HJ28" s="3" t="s">
        <v>132</v>
      </c>
      <c r="HK28" s="3" t="s">
        <v>127</v>
      </c>
      <c r="HL28" s="3" t="s">
        <v>130</v>
      </c>
      <c r="HM28" s="3" t="s">
        <v>129</v>
      </c>
      <c r="HN28" s="3" t="s">
        <v>130</v>
      </c>
      <c r="HO28" s="3" t="s">
        <v>131</v>
      </c>
      <c r="HP28" s="3" t="s">
        <v>129</v>
      </c>
      <c r="HQ28" s="3" t="s">
        <v>129</v>
      </c>
      <c r="HR28" s="3" t="s">
        <v>131</v>
      </c>
      <c r="HS28" s="3" t="s">
        <v>131</v>
      </c>
      <c r="HT28" s="3" t="s">
        <v>131</v>
      </c>
      <c r="HU28" s="3" t="s">
        <v>131</v>
      </c>
      <c r="HV28" s="3" t="s">
        <v>131</v>
      </c>
      <c r="HW28" s="3" t="s">
        <v>131</v>
      </c>
      <c r="HX28" s="3" t="s">
        <v>132</v>
      </c>
      <c r="HY28" s="3" t="s">
        <v>131</v>
      </c>
      <c r="HZ28" s="3" t="s">
        <v>131</v>
      </c>
      <c r="IA28" s="3" t="s">
        <v>127</v>
      </c>
      <c r="IB28" s="3" t="s">
        <v>127</v>
      </c>
      <c r="IC28" s="3" t="s">
        <v>127</v>
      </c>
      <c r="ID28" s="3" t="s">
        <v>127</v>
      </c>
      <c r="IE28" s="3" t="s">
        <v>127</v>
      </c>
      <c r="IF28" s="3" t="s">
        <v>127</v>
      </c>
      <c r="IG28" s="3" t="s">
        <v>127</v>
      </c>
      <c r="IH28" s="3" t="s">
        <v>127</v>
      </c>
      <c r="II28" s="3" t="s">
        <v>127</v>
      </c>
      <c r="IJ28" s="3" t="s">
        <v>132</v>
      </c>
      <c r="IK28" s="3" t="s">
        <v>127</v>
      </c>
      <c r="IL28" s="3" t="s">
        <v>127</v>
      </c>
      <c r="IM28" s="3" t="s">
        <v>127</v>
      </c>
      <c r="IN28" s="3" t="s">
        <v>1643</v>
      </c>
      <c r="IO28" s="3" t="s">
        <v>1643</v>
      </c>
      <c r="IP28" s="3" t="s">
        <v>1643</v>
      </c>
      <c r="IQ28" s="3" t="s">
        <v>1643</v>
      </c>
      <c r="IR28" s="5" t="s">
        <v>1643</v>
      </c>
      <c r="IS28" s="13" t="s">
        <v>1643</v>
      </c>
      <c r="IT28" s="3" t="s">
        <v>1643</v>
      </c>
      <c r="IU28" s="3" t="s">
        <v>1643</v>
      </c>
      <c r="IV28" s="3" t="s">
        <v>1643</v>
      </c>
      <c r="IW28" s="3" t="s">
        <v>1643</v>
      </c>
      <c r="IX28" s="3" t="s">
        <v>1643</v>
      </c>
      <c r="IY28" s="5" t="s">
        <v>1643</v>
      </c>
      <c r="IZ28" s="13" t="s">
        <v>1643</v>
      </c>
      <c r="JA28" s="3" t="s">
        <v>1643</v>
      </c>
      <c r="JB28" s="3" t="s">
        <v>1643</v>
      </c>
      <c r="JC28" s="3" t="s">
        <v>1643</v>
      </c>
      <c r="JD28" s="3" t="s">
        <v>1643</v>
      </c>
      <c r="JE28" s="3" t="s">
        <v>1643</v>
      </c>
      <c r="JF28" s="3" t="s">
        <v>1643</v>
      </c>
      <c r="JG28" s="3" t="s">
        <v>1643</v>
      </c>
      <c r="JH28" s="3" t="s">
        <v>1643</v>
      </c>
      <c r="JI28" s="3" t="s">
        <v>1643</v>
      </c>
      <c r="JJ28" s="3" t="s">
        <v>1643</v>
      </c>
      <c r="JK28" s="3" t="s">
        <v>1643</v>
      </c>
      <c r="JL28" s="3" t="s">
        <v>1643</v>
      </c>
      <c r="JM28" s="3" t="s">
        <v>1643</v>
      </c>
      <c r="JN28" s="3" t="s">
        <v>1643</v>
      </c>
      <c r="JO28" s="3" t="s">
        <v>1643</v>
      </c>
      <c r="JP28" s="3" t="s">
        <v>1643</v>
      </c>
      <c r="JQ28" s="3" t="s">
        <v>1643</v>
      </c>
      <c r="JR28" s="3" t="s">
        <v>1643</v>
      </c>
      <c r="JS28" s="3" t="s">
        <v>1643</v>
      </c>
      <c r="JT28" s="3" t="s">
        <v>1643</v>
      </c>
      <c r="JU28" s="3" t="s">
        <v>1643</v>
      </c>
      <c r="JV28" s="3" t="s">
        <v>1643</v>
      </c>
      <c r="JW28" s="3" t="s">
        <v>1643</v>
      </c>
      <c r="JX28" s="3" t="s">
        <v>1643</v>
      </c>
      <c r="JY28" s="3" t="s">
        <v>1643</v>
      </c>
      <c r="JZ28" s="3" t="s">
        <v>1643</v>
      </c>
      <c r="KA28" s="3" t="s">
        <v>1643</v>
      </c>
      <c r="KB28" s="3" t="s">
        <v>1643</v>
      </c>
      <c r="KC28" s="3" t="s">
        <v>1643</v>
      </c>
      <c r="KD28" s="3" t="s">
        <v>1643</v>
      </c>
      <c r="KE28" s="3" t="s">
        <v>1643</v>
      </c>
      <c r="KF28" s="3" t="s">
        <v>1643</v>
      </c>
      <c r="KG28" s="3" t="s">
        <v>1643</v>
      </c>
      <c r="KH28" s="3" t="s">
        <v>1643</v>
      </c>
      <c r="KI28" s="5" t="s">
        <v>1643</v>
      </c>
      <c r="KJ28" s="13"/>
      <c r="KK28" s="3"/>
      <c r="KL28" s="5"/>
      <c r="KM28" s="18" t="s">
        <v>1643</v>
      </c>
      <c r="KN28" s="13" t="s">
        <v>1643</v>
      </c>
      <c r="KO28" s="3" t="s">
        <v>1643</v>
      </c>
      <c r="KP28" s="3" t="s">
        <v>1643</v>
      </c>
      <c r="KQ28" s="3" t="s">
        <v>1643</v>
      </c>
      <c r="KR28" s="3" t="s">
        <v>1643</v>
      </c>
      <c r="KS28" s="3" t="s">
        <v>1643</v>
      </c>
      <c r="KT28" s="3" t="s">
        <v>1643</v>
      </c>
      <c r="KU28" s="3" t="s">
        <v>1643</v>
      </c>
      <c r="KV28" s="3" t="s">
        <v>1643</v>
      </c>
      <c r="KW28" s="5" t="s">
        <v>1643</v>
      </c>
      <c r="KX28" s="13" t="s">
        <v>1643</v>
      </c>
      <c r="KY28" s="3" t="s">
        <v>1643</v>
      </c>
      <c r="KZ28" s="3" t="s">
        <v>1643</v>
      </c>
      <c r="LA28" s="3" t="s">
        <v>1643</v>
      </c>
      <c r="LB28" s="3" t="s">
        <v>1643</v>
      </c>
      <c r="LC28" s="3" t="s">
        <v>1643</v>
      </c>
      <c r="LD28" s="3" t="s">
        <v>1643</v>
      </c>
      <c r="LE28" s="3" t="s">
        <v>1643</v>
      </c>
      <c r="LF28" s="5" t="s">
        <v>1643</v>
      </c>
      <c r="LG28" s="13" t="s">
        <v>1643</v>
      </c>
      <c r="LH28" s="5" t="s">
        <v>1643</v>
      </c>
      <c r="LI28" s="13" t="s">
        <v>1643</v>
      </c>
      <c r="LJ28" s="3" t="s">
        <v>1643</v>
      </c>
      <c r="LK28" s="3" t="s">
        <v>1643</v>
      </c>
      <c r="LL28" s="3" t="s">
        <v>1643</v>
      </c>
      <c r="LM28" s="3" t="s">
        <v>1643</v>
      </c>
      <c r="LN28" s="3" t="s">
        <v>1643</v>
      </c>
      <c r="LO28" s="5" t="s">
        <v>1643</v>
      </c>
      <c r="LP28" s="13" t="s">
        <v>1643</v>
      </c>
      <c r="LQ28" s="13" t="s">
        <v>1643</v>
      </c>
      <c r="LR28" s="3" t="s">
        <v>1643</v>
      </c>
      <c r="LS28" s="3" t="s">
        <v>1643</v>
      </c>
      <c r="LT28" s="3" t="s">
        <v>1643</v>
      </c>
      <c r="LU28" s="3" t="s">
        <v>1643</v>
      </c>
      <c r="LV28" s="20"/>
      <c r="LW28" s="5" t="s">
        <v>1643</v>
      </c>
      <c r="LX28" s="13" t="s">
        <v>1643</v>
      </c>
      <c r="LY28" s="3" t="s">
        <v>1643</v>
      </c>
      <c r="LZ28" s="3" t="s">
        <v>1643</v>
      </c>
      <c r="MA28" s="3" t="s">
        <v>1643</v>
      </c>
      <c r="MB28" s="3" t="s">
        <v>1643</v>
      </c>
      <c r="MC28" s="3" t="s">
        <v>1643</v>
      </c>
      <c r="MD28" s="5" t="s">
        <v>1643</v>
      </c>
      <c r="ME28" s="13" t="s">
        <v>1643</v>
      </c>
      <c r="MF28" s="3" t="s">
        <v>1643</v>
      </c>
      <c r="MG28" s="3" t="s">
        <v>1643</v>
      </c>
      <c r="MH28" s="3" t="s">
        <v>1643</v>
      </c>
      <c r="MI28" s="3" t="s">
        <v>1643</v>
      </c>
      <c r="MJ28" s="3" t="s">
        <v>1643</v>
      </c>
      <c r="MK28" s="5" t="s">
        <v>1643</v>
      </c>
      <c r="ML28" s="13" t="s">
        <v>1643</v>
      </c>
      <c r="MM28" s="3" t="s">
        <v>1643</v>
      </c>
      <c r="MN28" s="3" t="s">
        <v>1643</v>
      </c>
      <c r="MO28" s="3" t="s">
        <v>1643</v>
      </c>
      <c r="MP28" s="3" t="s">
        <v>1643</v>
      </c>
      <c r="MQ28" s="3" t="s">
        <v>1643</v>
      </c>
      <c r="MR28" s="5" t="s">
        <v>1643</v>
      </c>
      <c r="MS28" s="13" t="s">
        <v>1643</v>
      </c>
      <c r="MT28" s="3" t="s">
        <v>1643</v>
      </c>
      <c r="MU28" s="3" t="s">
        <v>1643</v>
      </c>
      <c r="MV28" s="3" t="s">
        <v>1643</v>
      </c>
      <c r="MW28" s="3" t="s">
        <v>1643</v>
      </c>
      <c r="MX28" s="3" t="s">
        <v>1643</v>
      </c>
      <c r="MY28" s="3" t="s">
        <v>1643</v>
      </c>
      <c r="MZ28" s="3" t="s">
        <v>1643</v>
      </c>
      <c r="NA28" s="5" t="s">
        <v>1643</v>
      </c>
      <c r="NB28" s="13" t="s">
        <v>1643</v>
      </c>
      <c r="NC28" s="3" t="s">
        <v>1643</v>
      </c>
      <c r="ND28" s="3" t="s">
        <v>1643</v>
      </c>
      <c r="NE28" s="3" t="s">
        <v>1643</v>
      </c>
      <c r="NF28" s="3" t="s">
        <v>1643</v>
      </c>
      <c r="NG28" s="5" t="s">
        <v>1643</v>
      </c>
      <c r="NH28" s="13" t="s">
        <v>1643</v>
      </c>
      <c r="NI28" s="3" t="s">
        <v>1643</v>
      </c>
      <c r="NJ28" s="3" t="s">
        <v>1643</v>
      </c>
      <c r="NK28" s="3" t="s">
        <v>1643</v>
      </c>
      <c r="NL28" s="5"/>
      <c r="NM28" s="13" t="s">
        <v>1643</v>
      </c>
      <c r="NN28" s="3" t="s">
        <v>1643</v>
      </c>
      <c r="NO28" s="3" t="s">
        <v>1643</v>
      </c>
      <c r="NP28" s="3" t="s">
        <v>1643</v>
      </c>
      <c r="NQ28" s="5" t="s">
        <v>1643</v>
      </c>
      <c r="NR28" s="13" t="s">
        <v>1643</v>
      </c>
      <c r="NS28" s="3" t="s">
        <v>1643</v>
      </c>
      <c r="NT28" s="3" t="s">
        <v>1643</v>
      </c>
      <c r="NU28" s="3" t="s">
        <v>1643</v>
      </c>
      <c r="NV28" s="3" t="s">
        <v>1643</v>
      </c>
      <c r="NW28" s="3" t="s">
        <v>1643</v>
      </c>
      <c r="NX28" s="3" t="s">
        <v>1643</v>
      </c>
      <c r="NY28" s="3" t="s">
        <v>1643</v>
      </c>
      <c r="NZ28" s="20" t="s">
        <v>1643</v>
      </c>
      <c r="OA28" s="13" t="s">
        <v>1643</v>
      </c>
      <c r="OB28" s="3" t="s">
        <v>1643</v>
      </c>
      <c r="OC28" s="3" t="s">
        <v>1643</v>
      </c>
      <c r="OD28" s="3" t="s">
        <v>1643</v>
      </c>
      <c r="OE28" s="3" t="s">
        <v>1643</v>
      </c>
      <c r="OF28" s="5" t="s">
        <v>1643</v>
      </c>
      <c r="OG28" s="13" t="s">
        <v>1643</v>
      </c>
      <c r="OH28" s="8" t="s">
        <v>1643</v>
      </c>
      <c r="OI28" s="3" t="s">
        <v>1643</v>
      </c>
      <c r="OJ28" s="3" t="s">
        <v>1643</v>
      </c>
      <c r="OK28" s="5" t="s">
        <v>1643</v>
      </c>
      <c r="OL28" s="13" t="s">
        <v>1643</v>
      </c>
      <c r="OM28" s="8" t="s">
        <v>1643</v>
      </c>
      <c r="ON28" s="3" t="s">
        <v>1643</v>
      </c>
      <c r="OO28" s="3" t="s">
        <v>1643</v>
      </c>
      <c r="OP28" s="5" t="s">
        <v>1643</v>
      </c>
      <c r="OQ28" s="13" t="s">
        <v>1643</v>
      </c>
      <c r="OR28" s="8" t="s">
        <v>1643</v>
      </c>
      <c r="OS28" s="3" t="s">
        <v>1643</v>
      </c>
      <c r="OT28" s="3" t="s">
        <v>1643</v>
      </c>
      <c r="OU28" s="5" t="s">
        <v>1643</v>
      </c>
      <c r="OV28" s="13" t="s">
        <v>1643</v>
      </c>
      <c r="OW28" s="3" t="s">
        <v>1643</v>
      </c>
      <c r="OX28" s="3" t="s">
        <v>1643</v>
      </c>
      <c r="OY28" s="3" t="s">
        <v>1643</v>
      </c>
      <c r="OZ28" s="3" t="s">
        <v>1643</v>
      </c>
      <c r="PA28" s="3" t="s">
        <v>1643</v>
      </c>
      <c r="PB28" s="3" t="s">
        <v>1643</v>
      </c>
      <c r="PC28" s="3" t="s">
        <v>1643</v>
      </c>
      <c r="PD28" s="5" t="s">
        <v>1643</v>
      </c>
      <c r="PE28" s="13" t="s">
        <v>1643</v>
      </c>
      <c r="PF28" s="3" t="s">
        <v>1643</v>
      </c>
      <c r="PG28" s="3" t="s">
        <v>1643</v>
      </c>
      <c r="PH28" s="3" t="s">
        <v>1643</v>
      </c>
      <c r="PI28" s="3" t="s">
        <v>1643</v>
      </c>
      <c r="PJ28" s="3" t="s">
        <v>1643</v>
      </c>
      <c r="PK28" s="5" t="s">
        <v>1643</v>
      </c>
      <c r="PL28" s="13" t="s">
        <v>1643</v>
      </c>
      <c r="PM28" s="3" t="s">
        <v>1643</v>
      </c>
      <c r="PN28" s="3" t="s">
        <v>1643</v>
      </c>
      <c r="PO28" s="3" t="s">
        <v>1643</v>
      </c>
      <c r="PP28" s="5" t="s">
        <v>1643</v>
      </c>
      <c r="PQ28" s="18" t="s">
        <v>1643</v>
      </c>
    </row>
    <row r="29" spans="1:433" ht="101.5" x14ac:dyDescent="0.35">
      <c r="A29" s="1">
        <v>45619.692858796298</v>
      </c>
      <c r="B29" s="2">
        <v>45619.527372685188</v>
      </c>
      <c r="C29" s="4">
        <v>100</v>
      </c>
      <c r="D29" s="4">
        <v>638</v>
      </c>
      <c r="E29" s="3" t="s">
        <v>1677</v>
      </c>
      <c r="F29" s="2">
        <v>45626.527402083331</v>
      </c>
      <c r="G29" s="3" t="s">
        <v>1721</v>
      </c>
      <c r="H29" s="4">
        <v>1</v>
      </c>
      <c r="I29" s="3" t="s">
        <v>1642</v>
      </c>
      <c r="J29" s="3" t="s">
        <v>1642</v>
      </c>
      <c r="K29" s="3" t="s">
        <v>1642</v>
      </c>
      <c r="L29" s="3" t="s">
        <v>1642</v>
      </c>
      <c r="M29" s="3" t="s">
        <v>1642</v>
      </c>
      <c r="N29" s="3" t="s">
        <v>1642</v>
      </c>
      <c r="O29" s="3" t="s">
        <v>110</v>
      </c>
      <c r="P29" s="3" t="s">
        <v>1643</v>
      </c>
      <c r="Q29" s="3" t="s">
        <v>1643</v>
      </c>
      <c r="R29" s="20" t="s">
        <v>110</v>
      </c>
      <c r="S29" s="127">
        <v>41</v>
      </c>
      <c r="T29" s="124"/>
      <c r="U29" s="3"/>
      <c r="V29" s="3" t="s">
        <v>20</v>
      </c>
      <c r="W29" s="3" t="s">
        <v>111</v>
      </c>
      <c r="X29" s="3" t="s">
        <v>45</v>
      </c>
      <c r="Y29" s="3" t="s">
        <v>86</v>
      </c>
      <c r="Z29" s="3" t="s">
        <v>14</v>
      </c>
      <c r="AA29" s="4">
        <v>270</v>
      </c>
      <c r="AB29" s="3" t="s">
        <v>25</v>
      </c>
      <c r="AC29" s="3" t="s">
        <v>110</v>
      </c>
      <c r="AD29" s="13" t="s">
        <v>110</v>
      </c>
      <c r="AE29" s="3" t="s">
        <v>1643</v>
      </c>
      <c r="AF29" s="5" t="s">
        <v>110</v>
      </c>
      <c r="AG29" s="8" t="s">
        <v>1643</v>
      </c>
      <c r="AH29" s="3" t="s">
        <v>1643</v>
      </c>
      <c r="AI29" s="3" t="s">
        <v>1643</v>
      </c>
      <c r="AJ29" s="3" t="s">
        <v>1643</v>
      </c>
      <c r="AK29" s="3" t="s">
        <v>1643</v>
      </c>
      <c r="AL29" s="3" t="s">
        <v>1643</v>
      </c>
      <c r="AM29" s="3" t="s">
        <v>1643</v>
      </c>
      <c r="AN29" s="3" t="s">
        <v>1643</v>
      </c>
      <c r="AO29" s="3" t="s">
        <v>1643</v>
      </c>
      <c r="AP29" s="3" t="s">
        <v>1643</v>
      </c>
      <c r="AQ29" s="3" t="s">
        <v>1643</v>
      </c>
      <c r="AR29" s="3" t="s">
        <v>1643</v>
      </c>
      <c r="AS29" s="3" t="s">
        <v>1643</v>
      </c>
      <c r="AT29" s="3" t="s">
        <v>1643</v>
      </c>
      <c r="AU29" s="3" t="s">
        <v>1643</v>
      </c>
      <c r="AV29" s="5" t="s">
        <v>1643</v>
      </c>
      <c r="AW29" s="13" t="s">
        <v>1643</v>
      </c>
      <c r="AX29" s="3" t="s">
        <v>1643</v>
      </c>
      <c r="AY29" s="3" t="s">
        <v>1643</v>
      </c>
      <c r="AZ29" s="3" t="s">
        <v>1643</v>
      </c>
      <c r="BA29" s="3" t="s">
        <v>1643</v>
      </c>
      <c r="BB29" s="3" t="s">
        <v>1643</v>
      </c>
      <c r="BC29" s="3" t="s">
        <v>1643</v>
      </c>
      <c r="BD29" s="5" t="s">
        <v>1643</v>
      </c>
      <c r="BE29" s="13" t="s">
        <v>1643</v>
      </c>
      <c r="BF29" s="3" t="s">
        <v>1643</v>
      </c>
      <c r="BG29" s="3" t="s">
        <v>1643</v>
      </c>
      <c r="BH29" s="3" t="s">
        <v>1643</v>
      </c>
      <c r="BI29" s="3" t="s">
        <v>1643</v>
      </c>
      <c r="BJ29" s="3" t="s">
        <v>1643</v>
      </c>
      <c r="BK29" s="3" t="s">
        <v>1643</v>
      </c>
      <c r="BL29" s="5" t="s">
        <v>1643</v>
      </c>
      <c r="BM29" s="13" t="s">
        <v>1643</v>
      </c>
      <c r="BN29" s="3" t="s">
        <v>1643</v>
      </c>
      <c r="BO29" s="3" t="s">
        <v>1643</v>
      </c>
      <c r="BP29" s="5" t="s">
        <v>1643</v>
      </c>
      <c r="BQ29" s="13" t="s">
        <v>1643</v>
      </c>
      <c r="BR29" s="3" t="s">
        <v>1643</v>
      </c>
      <c r="BS29" s="3" t="s">
        <v>1643</v>
      </c>
      <c r="BT29" s="5" t="s">
        <v>1643</v>
      </c>
      <c r="BU29" s="13" t="s">
        <v>1643</v>
      </c>
      <c r="BV29" s="5" t="s">
        <v>1643</v>
      </c>
      <c r="BW29" s="13" t="s">
        <v>1643</v>
      </c>
      <c r="BX29" s="3" t="s">
        <v>1643</v>
      </c>
      <c r="BY29" s="3" t="s">
        <v>1643</v>
      </c>
      <c r="BZ29" s="5" t="s">
        <v>1643</v>
      </c>
      <c r="CA29" s="13" t="s">
        <v>1643</v>
      </c>
      <c r="CB29" s="3" t="s">
        <v>1643</v>
      </c>
      <c r="CC29" s="3" t="s">
        <v>1643</v>
      </c>
      <c r="CD29" s="3" t="s">
        <v>1643</v>
      </c>
      <c r="CE29" s="5" t="s">
        <v>1643</v>
      </c>
      <c r="CF29" s="13" t="s">
        <v>1643</v>
      </c>
      <c r="CG29" s="3" t="s">
        <v>1643</v>
      </c>
      <c r="CH29" s="3" t="s">
        <v>1643</v>
      </c>
      <c r="CI29" s="3" t="s">
        <v>1643</v>
      </c>
      <c r="CJ29" s="3" t="s">
        <v>1643</v>
      </c>
      <c r="CK29" s="3" t="s">
        <v>1643</v>
      </c>
      <c r="CL29" s="5" t="s">
        <v>1643</v>
      </c>
      <c r="CM29" s="13" t="s">
        <v>1643</v>
      </c>
      <c r="CN29" s="3" t="s">
        <v>1643</v>
      </c>
      <c r="CO29" s="3" t="s">
        <v>1643</v>
      </c>
      <c r="CP29" s="3" t="s">
        <v>1643</v>
      </c>
      <c r="CQ29" s="3" t="s">
        <v>1643</v>
      </c>
      <c r="CR29" s="20" t="s">
        <v>1643</v>
      </c>
      <c r="CS29" s="13" t="s">
        <v>1643</v>
      </c>
      <c r="CT29" s="3" t="s">
        <v>1643</v>
      </c>
      <c r="CU29" s="3" t="s">
        <v>1643</v>
      </c>
      <c r="CV29" s="3" t="s">
        <v>1643</v>
      </c>
      <c r="CW29" s="3" t="s">
        <v>1643</v>
      </c>
      <c r="CX29" s="3" t="s">
        <v>1643</v>
      </c>
      <c r="CY29" s="3" t="s">
        <v>1643</v>
      </c>
      <c r="CZ29" s="3" t="s">
        <v>1643</v>
      </c>
      <c r="DA29" s="3" t="s">
        <v>1643</v>
      </c>
      <c r="DB29" s="3" t="s">
        <v>1643</v>
      </c>
      <c r="DC29" s="3" t="s">
        <v>1643</v>
      </c>
      <c r="DD29" s="3" t="s">
        <v>1643</v>
      </c>
      <c r="DE29" s="3" t="s">
        <v>1643</v>
      </c>
      <c r="DF29" s="5" t="s">
        <v>1643</v>
      </c>
      <c r="DG29" s="8" t="s">
        <v>1643</v>
      </c>
      <c r="DH29" s="3" t="s">
        <v>1643</v>
      </c>
      <c r="DI29" s="3" t="s">
        <v>1643</v>
      </c>
      <c r="DJ29" s="3" t="s">
        <v>1643</v>
      </c>
      <c r="DK29" s="3" t="s">
        <v>1643</v>
      </c>
      <c r="DL29" s="3" t="s">
        <v>1643</v>
      </c>
      <c r="DM29" s="3" t="s">
        <v>1643</v>
      </c>
      <c r="DN29" s="3" t="s">
        <v>1643</v>
      </c>
      <c r="DO29" s="5" t="s">
        <v>1643</v>
      </c>
      <c r="DP29" s="8" t="s">
        <v>1643</v>
      </c>
      <c r="DQ29" s="3" t="s">
        <v>1643</v>
      </c>
      <c r="DR29" s="3" t="s">
        <v>1643</v>
      </c>
      <c r="DS29" s="5" t="s">
        <v>1643</v>
      </c>
      <c r="DT29" s="8" t="s">
        <v>1643</v>
      </c>
      <c r="DU29" s="3" t="s">
        <v>1643</v>
      </c>
      <c r="DV29" s="3" t="s">
        <v>1643</v>
      </c>
      <c r="DW29" s="5" t="s">
        <v>1643</v>
      </c>
      <c r="DX29" s="16" t="s">
        <v>1643</v>
      </c>
      <c r="DY29" s="13" t="s">
        <v>1643</v>
      </c>
      <c r="DZ29" s="3" t="s">
        <v>1643</v>
      </c>
      <c r="EA29" s="3" t="s">
        <v>1643</v>
      </c>
      <c r="EB29" s="3" t="s">
        <v>1643</v>
      </c>
      <c r="EC29" s="20" t="s">
        <v>1643</v>
      </c>
      <c r="ED29" s="13" t="s">
        <v>1643</v>
      </c>
      <c r="EE29" s="3" t="s">
        <v>1643</v>
      </c>
      <c r="EF29" s="3" t="s">
        <v>1643</v>
      </c>
      <c r="EG29" s="3" t="s">
        <v>1643</v>
      </c>
      <c r="EH29" s="3" t="s">
        <v>1643</v>
      </c>
      <c r="EI29" s="3" t="s">
        <v>1643</v>
      </c>
      <c r="EJ29" s="3" t="s">
        <v>1643</v>
      </c>
      <c r="EK29" s="3" t="s">
        <v>1643</v>
      </c>
      <c r="EL29" s="3" t="s">
        <v>1643</v>
      </c>
      <c r="EM29" s="3" t="s">
        <v>1643</v>
      </c>
      <c r="EN29" s="20" t="s">
        <v>1643</v>
      </c>
      <c r="EO29" s="18" t="s">
        <v>1643</v>
      </c>
      <c r="EP29" s="8" t="s">
        <v>1643</v>
      </c>
      <c r="EQ29" s="3" t="s">
        <v>1643</v>
      </c>
      <c r="ER29" s="3" t="s">
        <v>1643</v>
      </c>
      <c r="ES29" s="3" t="s">
        <v>1643</v>
      </c>
      <c r="ET29" s="3" t="s">
        <v>1643</v>
      </c>
      <c r="EU29" s="3" t="s">
        <v>1643</v>
      </c>
      <c r="EV29" s="3" t="s">
        <v>1643</v>
      </c>
      <c r="EW29" s="3" t="s">
        <v>1643</v>
      </c>
      <c r="EX29" s="3" t="s">
        <v>1643</v>
      </c>
      <c r="EY29" s="20" t="s">
        <v>1643</v>
      </c>
      <c r="EZ29" s="13" t="s">
        <v>128</v>
      </c>
      <c r="FA29" s="3" t="s">
        <v>127</v>
      </c>
      <c r="FB29" s="3" t="s">
        <v>129</v>
      </c>
      <c r="FC29" s="3" t="s">
        <v>128</v>
      </c>
      <c r="FD29" s="3" t="s">
        <v>131</v>
      </c>
      <c r="FE29" s="3" t="s">
        <v>127</v>
      </c>
      <c r="FF29" s="3" t="s">
        <v>127</v>
      </c>
      <c r="FG29" s="3" t="s">
        <v>127</v>
      </c>
      <c r="FH29" s="3" t="s">
        <v>127</v>
      </c>
      <c r="FI29" s="3" t="s">
        <v>127</v>
      </c>
      <c r="FJ29" s="3" t="s">
        <v>132</v>
      </c>
      <c r="FK29" s="3" t="s">
        <v>132</v>
      </c>
      <c r="FL29" s="3" t="s">
        <v>131</v>
      </c>
      <c r="FM29" s="3" t="s">
        <v>127</v>
      </c>
      <c r="FN29" s="3" t="s">
        <v>127</v>
      </c>
      <c r="FO29" s="5" t="s">
        <v>1643</v>
      </c>
      <c r="FP29" s="13" t="s">
        <v>196</v>
      </c>
      <c r="FQ29" s="3" t="s">
        <v>1643</v>
      </c>
      <c r="FR29" s="3" t="s">
        <v>1643</v>
      </c>
      <c r="FS29" s="3" t="s">
        <v>1643</v>
      </c>
      <c r="FT29" s="3" t="s">
        <v>1643</v>
      </c>
      <c r="FU29" s="3" t="s">
        <v>1643</v>
      </c>
      <c r="FV29" s="3" t="s">
        <v>1643</v>
      </c>
      <c r="FW29" s="5" t="s">
        <v>1643</v>
      </c>
      <c r="FX29" s="13" t="s">
        <v>231</v>
      </c>
      <c r="FY29" s="3" t="s">
        <v>232</v>
      </c>
      <c r="FZ29" s="3" t="s">
        <v>1643</v>
      </c>
      <c r="GA29" s="3" t="s">
        <v>1643</v>
      </c>
      <c r="GB29" s="3" t="s">
        <v>1643</v>
      </c>
      <c r="GC29" s="3" t="s">
        <v>1643</v>
      </c>
      <c r="GD29" s="3" t="s">
        <v>1643</v>
      </c>
      <c r="GE29" s="5" t="s">
        <v>1643</v>
      </c>
      <c r="GF29" s="13" t="s">
        <v>127</v>
      </c>
      <c r="GG29" s="3" t="s">
        <v>127</v>
      </c>
      <c r="GH29" s="3" t="s">
        <v>127</v>
      </c>
      <c r="GI29" s="3" t="s">
        <v>131</v>
      </c>
      <c r="GJ29" s="3" t="s">
        <v>127</v>
      </c>
      <c r="GK29" s="3" t="s">
        <v>127</v>
      </c>
      <c r="GL29" s="3" t="s">
        <v>127</v>
      </c>
      <c r="GM29" s="3" t="s">
        <v>127</v>
      </c>
      <c r="GN29" s="3" t="s">
        <v>127</v>
      </c>
      <c r="GO29" s="3" t="s">
        <v>127</v>
      </c>
      <c r="GP29" s="3" t="s">
        <v>127</v>
      </c>
      <c r="GQ29" s="3" t="s">
        <v>127</v>
      </c>
      <c r="GR29" s="3" t="s">
        <v>127</v>
      </c>
      <c r="GS29" s="3" t="s">
        <v>127</v>
      </c>
      <c r="GT29" s="3" t="s">
        <v>127</v>
      </c>
      <c r="GU29" s="3" t="s">
        <v>127</v>
      </c>
      <c r="GV29" s="3" t="s">
        <v>127</v>
      </c>
      <c r="GW29" s="3" t="s">
        <v>127</v>
      </c>
      <c r="GX29" s="3" t="s">
        <v>127</v>
      </c>
      <c r="GY29" s="3" t="s">
        <v>131</v>
      </c>
      <c r="GZ29" s="3" t="s">
        <v>131</v>
      </c>
      <c r="HA29" s="3" t="s">
        <v>131</v>
      </c>
      <c r="HB29" s="3" t="s">
        <v>131</v>
      </c>
      <c r="HC29" s="3" t="s">
        <v>127</v>
      </c>
      <c r="HD29" s="3" t="s">
        <v>131</v>
      </c>
      <c r="HE29" s="3" t="s">
        <v>131</v>
      </c>
      <c r="HF29" s="3" t="s">
        <v>131</v>
      </c>
      <c r="HG29" s="3" t="s">
        <v>127</v>
      </c>
      <c r="HH29" s="3" t="s">
        <v>127</v>
      </c>
      <c r="HI29" s="3" t="s">
        <v>127</v>
      </c>
      <c r="HJ29" s="3" t="s">
        <v>127</v>
      </c>
      <c r="HK29" s="3" t="s">
        <v>127</v>
      </c>
      <c r="HL29" s="3" t="s">
        <v>127</v>
      </c>
      <c r="HM29" s="3" t="s">
        <v>131</v>
      </c>
      <c r="HN29" s="3" t="s">
        <v>131</v>
      </c>
      <c r="HO29" s="3" t="s">
        <v>131</v>
      </c>
      <c r="HP29" s="3" t="s">
        <v>131</v>
      </c>
      <c r="HQ29" s="3" t="s">
        <v>131</v>
      </c>
      <c r="HR29" s="3" t="s">
        <v>131</v>
      </c>
      <c r="HS29" s="3" t="s">
        <v>131</v>
      </c>
      <c r="HT29" s="3" t="s">
        <v>131</v>
      </c>
      <c r="HU29" s="3" t="s">
        <v>131</v>
      </c>
      <c r="HV29" s="3" t="s">
        <v>127</v>
      </c>
      <c r="HW29" s="3" t="s">
        <v>131</v>
      </c>
      <c r="HX29" s="3" t="s">
        <v>131</v>
      </c>
      <c r="HY29" s="3" t="s">
        <v>127</v>
      </c>
      <c r="HZ29" s="3" t="s">
        <v>127</v>
      </c>
      <c r="IA29" s="3" t="s">
        <v>127</v>
      </c>
      <c r="IB29" s="3" t="s">
        <v>127</v>
      </c>
      <c r="IC29" s="3" t="s">
        <v>127</v>
      </c>
      <c r="ID29" s="3" t="s">
        <v>127</v>
      </c>
      <c r="IE29" s="3" t="s">
        <v>127</v>
      </c>
      <c r="IF29" s="3" t="s">
        <v>127</v>
      </c>
      <c r="IG29" s="3" t="s">
        <v>127</v>
      </c>
      <c r="IH29" s="3" t="s">
        <v>127</v>
      </c>
      <c r="II29" s="3" t="s">
        <v>127</v>
      </c>
      <c r="IJ29" s="3" t="s">
        <v>127</v>
      </c>
      <c r="IK29" s="3" t="s">
        <v>127</v>
      </c>
      <c r="IL29" s="3" t="s">
        <v>127</v>
      </c>
      <c r="IM29" s="3" t="s">
        <v>127</v>
      </c>
      <c r="IN29" s="3" t="s">
        <v>127</v>
      </c>
      <c r="IO29" s="3" t="s">
        <v>127</v>
      </c>
      <c r="IP29" s="3" t="s">
        <v>127</v>
      </c>
      <c r="IQ29" s="3" t="s">
        <v>127</v>
      </c>
      <c r="IR29" s="5" t="s">
        <v>340</v>
      </c>
      <c r="IS29" s="13" t="s">
        <v>353</v>
      </c>
      <c r="IT29" s="3" t="s">
        <v>354</v>
      </c>
      <c r="IU29" s="3" t="s">
        <v>355</v>
      </c>
      <c r="IV29" s="3" t="s">
        <v>1643</v>
      </c>
      <c r="IW29" s="3" t="s">
        <v>1643</v>
      </c>
      <c r="IX29" s="3" t="s">
        <v>111</v>
      </c>
      <c r="IY29" s="5" t="s">
        <v>1643</v>
      </c>
      <c r="IZ29" s="13" t="s">
        <v>111</v>
      </c>
      <c r="JA29" s="3" t="s">
        <v>1643</v>
      </c>
      <c r="JB29" s="3" t="s">
        <v>1643</v>
      </c>
      <c r="JC29" s="3" t="s">
        <v>111</v>
      </c>
      <c r="JD29" s="3" t="s">
        <v>1643</v>
      </c>
      <c r="JE29" s="3" t="s">
        <v>1643</v>
      </c>
      <c r="JF29" s="3" t="s">
        <v>111</v>
      </c>
      <c r="JG29" s="3" t="s">
        <v>1643</v>
      </c>
      <c r="JH29" s="3" t="s">
        <v>1643</v>
      </c>
      <c r="JI29" s="3" t="s">
        <v>111</v>
      </c>
      <c r="JJ29" s="3" t="s">
        <v>1643</v>
      </c>
      <c r="JK29" s="3" t="s">
        <v>1643</v>
      </c>
      <c r="JL29" s="3" t="s">
        <v>1643</v>
      </c>
      <c r="JM29" s="3" t="s">
        <v>111</v>
      </c>
      <c r="JN29" s="3" t="s">
        <v>1643</v>
      </c>
      <c r="JO29" s="3" t="s">
        <v>1643</v>
      </c>
      <c r="JP29" s="3" t="s">
        <v>111</v>
      </c>
      <c r="JQ29" s="3" t="s">
        <v>1643</v>
      </c>
      <c r="JR29" s="3" t="s">
        <v>1643</v>
      </c>
      <c r="JS29" s="3" t="s">
        <v>111</v>
      </c>
      <c r="JT29" s="3" t="s">
        <v>1643</v>
      </c>
      <c r="JU29" s="3" t="s">
        <v>1643</v>
      </c>
      <c r="JV29" s="3" t="s">
        <v>111</v>
      </c>
      <c r="JW29" s="3" t="s">
        <v>1643</v>
      </c>
      <c r="JX29" s="3" t="s">
        <v>1643</v>
      </c>
      <c r="JY29" s="3" t="s">
        <v>111</v>
      </c>
      <c r="JZ29" s="3" t="s">
        <v>1643</v>
      </c>
      <c r="KA29" s="3" t="s">
        <v>1643</v>
      </c>
      <c r="KB29" s="3" t="s">
        <v>111</v>
      </c>
      <c r="KC29" s="3" t="s">
        <v>1643</v>
      </c>
      <c r="KD29" s="3" t="s">
        <v>1643</v>
      </c>
      <c r="KE29" s="3" t="s">
        <v>1643</v>
      </c>
      <c r="KF29" s="3" t="s">
        <v>111</v>
      </c>
      <c r="KG29" s="3" t="s">
        <v>1643</v>
      </c>
      <c r="KH29" s="3" t="s">
        <v>1643</v>
      </c>
      <c r="KI29" s="5" t="s">
        <v>1643</v>
      </c>
      <c r="KJ29" s="3"/>
      <c r="KK29" s="3"/>
      <c r="KL29" s="13"/>
      <c r="KM29" s="18" t="s">
        <v>110</v>
      </c>
      <c r="KN29" s="13" t="s">
        <v>1643</v>
      </c>
      <c r="KO29" s="3" t="s">
        <v>484</v>
      </c>
      <c r="KP29" s="3" t="s">
        <v>1643</v>
      </c>
      <c r="KQ29" s="3" t="s">
        <v>1643</v>
      </c>
      <c r="KR29" s="3" t="s">
        <v>1643</v>
      </c>
      <c r="KS29" s="3" t="s">
        <v>495</v>
      </c>
      <c r="KT29" s="3" t="s">
        <v>496</v>
      </c>
      <c r="KU29" s="3" t="s">
        <v>1643</v>
      </c>
      <c r="KV29" s="3" t="s">
        <v>498</v>
      </c>
      <c r="KW29" s="5" t="s">
        <v>1643</v>
      </c>
      <c r="KX29" s="13" t="s">
        <v>110</v>
      </c>
      <c r="KY29" s="3" t="s">
        <v>110</v>
      </c>
      <c r="KZ29" s="3" t="s">
        <v>110</v>
      </c>
      <c r="LA29" s="3" t="s">
        <v>110</v>
      </c>
      <c r="LB29" s="3" t="s">
        <v>110</v>
      </c>
      <c r="LC29" s="3" t="s">
        <v>1643</v>
      </c>
      <c r="LD29" s="3" t="s">
        <v>1643</v>
      </c>
      <c r="LE29" s="3" t="s">
        <v>1643</v>
      </c>
      <c r="LF29" s="5" t="s">
        <v>1643</v>
      </c>
      <c r="LG29" s="13" t="s">
        <v>111</v>
      </c>
      <c r="LH29" s="5" t="s">
        <v>1643</v>
      </c>
      <c r="LI29" s="13" t="s">
        <v>527</v>
      </c>
      <c r="LJ29" s="3" t="s">
        <v>110</v>
      </c>
      <c r="LK29" s="3" t="s">
        <v>110</v>
      </c>
      <c r="LL29" s="3" t="s">
        <v>111</v>
      </c>
      <c r="LM29" s="3" t="s">
        <v>111</v>
      </c>
      <c r="LN29" s="3" t="s">
        <v>111</v>
      </c>
      <c r="LO29" s="5" t="s">
        <v>111</v>
      </c>
      <c r="LP29" s="13" t="s">
        <v>111</v>
      </c>
      <c r="LQ29" s="13" t="s">
        <v>1643</v>
      </c>
      <c r="LR29" s="3" t="s">
        <v>1643</v>
      </c>
      <c r="LS29" s="3" t="s">
        <v>1643</v>
      </c>
      <c r="LT29" s="3" t="s">
        <v>1643</v>
      </c>
      <c r="LU29" s="3" t="s">
        <v>1643</v>
      </c>
      <c r="LV29" s="20"/>
      <c r="LW29" s="5" t="s">
        <v>1643</v>
      </c>
      <c r="LX29" s="13" t="s">
        <v>1643</v>
      </c>
      <c r="LY29" s="3" t="s">
        <v>1643</v>
      </c>
      <c r="LZ29" s="3" t="s">
        <v>1643</v>
      </c>
      <c r="MA29" s="3" t="s">
        <v>1643</v>
      </c>
      <c r="MB29" s="3" t="s">
        <v>1643</v>
      </c>
      <c r="MC29" s="3" t="s">
        <v>1643</v>
      </c>
      <c r="MD29" s="5" t="s">
        <v>1643</v>
      </c>
      <c r="ME29" s="13" t="s">
        <v>1643</v>
      </c>
      <c r="MF29" s="3" t="s">
        <v>1643</v>
      </c>
      <c r="MG29" s="3" t="s">
        <v>1643</v>
      </c>
      <c r="MH29" s="3" t="s">
        <v>1643</v>
      </c>
      <c r="MI29" s="3" t="s">
        <v>1643</v>
      </c>
      <c r="MJ29" s="3" t="s">
        <v>1643</v>
      </c>
      <c r="MK29" s="5" t="s">
        <v>1643</v>
      </c>
      <c r="ML29" s="13" t="s">
        <v>1643</v>
      </c>
      <c r="MM29" s="3" t="s">
        <v>1643</v>
      </c>
      <c r="MN29" s="3" t="s">
        <v>1643</v>
      </c>
      <c r="MO29" s="3" t="s">
        <v>1643</v>
      </c>
      <c r="MP29" s="3" t="s">
        <v>1643</v>
      </c>
      <c r="MQ29" s="3" t="s">
        <v>1643</v>
      </c>
      <c r="MR29" s="5" t="s">
        <v>1643</v>
      </c>
      <c r="MS29" s="13" t="s">
        <v>1643</v>
      </c>
      <c r="MT29" s="3" t="s">
        <v>1643</v>
      </c>
      <c r="MU29" s="3" t="s">
        <v>1643</v>
      </c>
      <c r="MV29" s="3" t="s">
        <v>1643</v>
      </c>
      <c r="MW29" s="3" t="s">
        <v>1643</v>
      </c>
      <c r="MX29" s="3" t="s">
        <v>1643</v>
      </c>
      <c r="MY29" s="3" t="s">
        <v>1643</v>
      </c>
      <c r="MZ29" s="3" t="s">
        <v>1643</v>
      </c>
      <c r="NA29" s="5" t="s">
        <v>1643</v>
      </c>
      <c r="NB29" s="13" t="s">
        <v>111</v>
      </c>
      <c r="NC29" s="3" t="s">
        <v>1643</v>
      </c>
      <c r="ND29" s="3" t="s">
        <v>1643</v>
      </c>
      <c r="NE29" s="3" t="s">
        <v>1643</v>
      </c>
      <c r="NF29" s="3" t="s">
        <v>1643</v>
      </c>
      <c r="NG29" s="5" t="s">
        <v>1643</v>
      </c>
      <c r="NH29" s="13" t="s">
        <v>1643</v>
      </c>
      <c r="NI29" s="3" t="s">
        <v>1643</v>
      </c>
      <c r="NJ29" s="3" t="s">
        <v>1643</v>
      </c>
      <c r="NK29" s="3" t="s">
        <v>1643</v>
      </c>
      <c r="NL29" s="5"/>
      <c r="NM29" s="13" t="s">
        <v>1643</v>
      </c>
      <c r="NN29" s="3" t="s">
        <v>1643</v>
      </c>
      <c r="NO29" s="3" t="s">
        <v>1643</v>
      </c>
      <c r="NP29" s="3" t="s">
        <v>1643</v>
      </c>
      <c r="NQ29" s="5" t="s">
        <v>1643</v>
      </c>
      <c r="NR29" s="13" t="s">
        <v>1643</v>
      </c>
      <c r="NS29" s="3" t="s">
        <v>1643</v>
      </c>
      <c r="NT29" s="3" t="s">
        <v>1643</v>
      </c>
      <c r="NU29" s="3" t="s">
        <v>1643</v>
      </c>
      <c r="NV29" s="3" t="s">
        <v>1643</v>
      </c>
      <c r="NW29" s="3" t="s">
        <v>1643</v>
      </c>
      <c r="NX29" s="3" t="s">
        <v>1643</v>
      </c>
      <c r="NY29" s="3" t="s">
        <v>1643</v>
      </c>
      <c r="NZ29" s="20" t="s">
        <v>1643</v>
      </c>
      <c r="OA29" s="13" t="s">
        <v>110</v>
      </c>
      <c r="OB29" s="3" t="s">
        <v>546</v>
      </c>
      <c r="OC29" s="3" t="s">
        <v>1643</v>
      </c>
      <c r="OD29" s="3" t="s">
        <v>1643</v>
      </c>
      <c r="OE29" s="3" t="s">
        <v>1643</v>
      </c>
      <c r="OF29" s="5" t="s">
        <v>545</v>
      </c>
      <c r="OG29" s="13" t="s">
        <v>1643</v>
      </c>
      <c r="OH29" s="8" t="s">
        <v>1643</v>
      </c>
      <c r="OI29" s="3" t="s">
        <v>1643</v>
      </c>
      <c r="OJ29" s="3" t="s">
        <v>1643</v>
      </c>
      <c r="OK29" s="5" t="s">
        <v>1643</v>
      </c>
      <c r="OL29" s="13" t="s">
        <v>1643</v>
      </c>
      <c r="OM29" s="8" t="s">
        <v>1643</v>
      </c>
      <c r="ON29" s="3" t="s">
        <v>1643</v>
      </c>
      <c r="OO29" s="3" t="s">
        <v>1643</v>
      </c>
      <c r="OP29" s="5" t="s">
        <v>1643</v>
      </c>
      <c r="OQ29" s="13" t="s">
        <v>1643</v>
      </c>
      <c r="OR29" s="8" t="s">
        <v>1643</v>
      </c>
      <c r="OS29" s="3" t="s">
        <v>1643</v>
      </c>
      <c r="OT29" s="3" t="s">
        <v>1643</v>
      </c>
      <c r="OU29" s="5" t="s">
        <v>1643</v>
      </c>
      <c r="OV29" s="13" t="s">
        <v>1643</v>
      </c>
      <c r="OW29" s="3" t="s">
        <v>1643</v>
      </c>
      <c r="OX29" s="3" t="s">
        <v>140</v>
      </c>
      <c r="OY29" s="3" t="s">
        <v>144</v>
      </c>
      <c r="OZ29" s="3" t="s">
        <v>156</v>
      </c>
      <c r="PA29" s="3" t="s">
        <v>1643</v>
      </c>
      <c r="PB29" s="3" t="s">
        <v>1643</v>
      </c>
      <c r="PC29" s="3" t="s">
        <v>1643</v>
      </c>
      <c r="PD29" s="5" t="s">
        <v>1643</v>
      </c>
      <c r="PE29" s="13" t="s">
        <v>1643</v>
      </c>
      <c r="PF29" s="3" t="s">
        <v>584</v>
      </c>
      <c r="PG29" s="3" t="s">
        <v>1643</v>
      </c>
      <c r="PH29" s="3" t="s">
        <v>1643</v>
      </c>
      <c r="PI29" s="3" t="s">
        <v>1643</v>
      </c>
      <c r="PJ29" s="3" t="s">
        <v>1643</v>
      </c>
      <c r="PK29" s="5" t="s">
        <v>1643</v>
      </c>
      <c r="PL29" s="13" t="s">
        <v>111</v>
      </c>
      <c r="PM29" s="3" t="s">
        <v>1643</v>
      </c>
      <c r="PN29" s="3" t="s">
        <v>111</v>
      </c>
      <c r="PO29" s="3" t="s">
        <v>1643</v>
      </c>
      <c r="PP29" s="5" t="s">
        <v>1643</v>
      </c>
      <c r="PQ29" s="18" t="s">
        <v>1643</v>
      </c>
    </row>
    <row r="30" spans="1:433" ht="101.5" x14ac:dyDescent="0.35">
      <c r="A30" s="1">
        <v>45619.698819444442</v>
      </c>
      <c r="B30" s="2">
        <v>45621.619247685187</v>
      </c>
      <c r="C30" s="4">
        <v>100</v>
      </c>
      <c r="D30" s="4">
        <v>274085</v>
      </c>
      <c r="E30" s="3" t="s">
        <v>1640</v>
      </c>
      <c r="F30" s="2">
        <v>45621.619265104164</v>
      </c>
      <c r="G30" s="3" t="s">
        <v>1717</v>
      </c>
      <c r="H30" s="4">
        <v>1</v>
      </c>
      <c r="I30" s="3" t="s">
        <v>1642</v>
      </c>
      <c r="J30" s="3" t="s">
        <v>1642</v>
      </c>
      <c r="K30" s="3" t="s">
        <v>1642</v>
      </c>
      <c r="L30" s="3" t="s">
        <v>1642</v>
      </c>
      <c r="M30" s="3" t="s">
        <v>1642</v>
      </c>
      <c r="N30" s="3" t="s">
        <v>1642</v>
      </c>
      <c r="O30" s="3" t="s">
        <v>110</v>
      </c>
      <c r="P30" s="3" t="s">
        <v>1643</v>
      </c>
      <c r="Q30" s="3" t="s">
        <v>1643</v>
      </c>
      <c r="R30" s="20" t="s">
        <v>110</v>
      </c>
      <c r="S30" s="127">
        <v>42</v>
      </c>
      <c r="T30" s="124"/>
      <c r="U30" s="3"/>
      <c r="V30" s="3" t="s">
        <v>20</v>
      </c>
      <c r="W30" s="3" t="s">
        <v>110</v>
      </c>
      <c r="X30" s="3" t="s">
        <v>47</v>
      </c>
      <c r="Y30" s="3" t="s">
        <v>71</v>
      </c>
      <c r="Z30" s="3" t="s">
        <v>16</v>
      </c>
      <c r="AA30" s="4">
        <v>104</v>
      </c>
      <c r="AB30" s="3" t="s">
        <v>25</v>
      </c>
      <c r="AC30" s="3" t="s">
        <v>110</v>
      </c>
      <c r="AD30" s="13" t="s">
        <v>110</v>
      </c>
      <c r="AE30" s="3" t="s">
        <v>1643</v>
      </c>
      <c r="AF30" s="5" t="s">
        <v>110</v>
      </c>
      <c r="AG30" s="8" t="s">
        <v>1643</v>
      </c>
      <c r="AH30" s="3" t="s">
        <v>1643</v>
      </c>
      <c r="AI30" s="3" t="s">
        <v>1643</v>
      </c>
      <c r="AJ30" s="3" t="s">
        <v>1643</v>
      </c>
      <c r="AK30" s="3" t="s">
        <v>1643</v>
      </c>
      <c r="AL30" s="3" t="s">
        <v>1643</v>
      </c>
      <c r="AM30" s="3" t="s">
        <v>1643</v>
      </c>
      <c r="AN30" s="3" t="s">
        <v>1643</v>
      </c>
      <c r="AO30" s="3" t="s">
        <v>1643</v>
      </c>
      <c r="AP30" s="3" t="s">
        <v>1643</v>
      </c>
      <c r="AQ30" s="3" t="s">
        <v>1643</v>
      </c>
      <c r="AR30" s="3" t="s">
        <v>1643</v>
      </c>
      <c r="AS30" s="3" t="s">
        <v>1643</v>
      </c>
      <c r="AT30" s="3" t="s">
        <v>1643</v>
      </c>
      <c r="AU30" s="3" t="s">
        <v>1643</v>
      </c>
      <c r="AV30" s="5" t="s">
        <v>1643</v>
      </c>
      <c r="AW30" s="13" t="s">
        <v>1643</v>
      </c>
      <c r="AX30" s="3" t="s">
        <v>1643</v>
      </c>
      <c r="AY30" s="3" t="s">
        <v>1643</v>
      </c>
      <c r="AZ30" s="3" t="s">
        <v>1643</v>
      </c>
      <c r="BA30" s="3" t="s">
        <v>1643</v>
      </c>
      <c r="BB30" s="3" t="s">
        <v>1643</v>
      </c>
      <c r="BC30" s="3" t="s">
        <v>1643</v>
      </c>
      <c r="BD30" s="5" t="s">
        <v>1643</v>
      </c>
      <c r="BE30" s="13" t="s">
        <v>1643</v>
      </c>
      <c r="BF30" s="3" t="s">
        <v>1643</v>
      </c>
      <c r="BG30" s="3" t="s">
        <v>1643</v>
      </c>
      <c r="BH30" s="3" t="s">
        <v>1643</v>
      </c>
      <c r="BI30" s="3" t="s">
        <v>1643</v>
      </c>
      <c r="BJ30" s="3" t="s">
        <v>1643</v>
      </c>
      <c r="BK30" s="3" t="s">
        <v>1643</v>
      </c>
      <c r="BL30" s="5" t="s">
        <v>1643</v>
      </c>
      <c r="BM30" s="13" t="s">
        <v>1643</v>
      </c>
      <c r="BN30" s="3" t="s">
        <v>1643</v>
      </c>
      <c r="BO30" s="3" t="s">
        <v>1643</v>
      </c>
      <c r="BP30" s="5" t="s">
        <v>1643</v>
      </c>
      <c r="BQ30" s="13" t="s">
        <v>1643</v>
      </c>
      <c r="BR30" s="3" t="s">
        <v>1643</v>
      </c>
      <c r="BS30" s="3" t="s">
        <v>1643</v>
      </c>
      <c r="BT30" s="5" t="s">
        <v>1643</v>
      </c>
      <c r="BU30" s="13" t="s">
        <v>1643</v>
      </c>
      <c r="BV30" s="5" t="s">
        <v>1643</v>
      </c>
      <c r="BW30" s="13" t="s">
        <v>1643</v>
      </c>
      <c r="BX30" s="3" t="s">
        <v>1643</v>
      </c>
      <c r="BY30" s="3" t="s">
        <v>1643</v>
      </c>
      <c r="BZ30" s="5" t="s">
        <v>1643</v>
      </c>
      <c r="CA30" s="13" t="s">
        <v>1643</v>
      </c>
      <c r="CB30" s="3" t="s">
        <v>1643</v>
      </c>
      <c r="CC30" s="3" t="s">
        <v>1643</v>
      </c>
      <c r="CD30" s="3" t="s">
        <v>1643</v>
      </c>
      <c r="CE30" s="5" t="s">
        <v>1643</v>
      </c>
      <c r="CF30" s="13" t="s">
        <v>1643</v>
      </c>
      <c r="CG30" s="3" t="s">
        <v>1643</v>
      </c>
      <c r="CH30" s="3" t="s">
        <v>1643</v>
      </c>
      <c r="CI30" s="3" t="s">
        <v>1643</v>
      </c>
      <c r="CJ30" s="3" t="s">
        <v>1643</v>
      </c>
      <c r="CK30" s="3" t="s">
        <v>1643</v>
      </c>
      <c r="CL30" s="5" t="s">
        <v>1643</v>
      </c>
      <c r="CM30" s="13" t="s">
        <v>1643</v>
      </c>
      <c r="CN30" s="3" t="s">
        <v>1643</v>
      </c>
      <c r="CO30" s="3" t="s">
        <v>1643</v>
      </c>
      <c r="CP30" s="3" t="s">
        <v>1643</v>
      </c>
      <c r="CQ30" s="3" t="s">
        <v>1643</v>
      </c>
      <c r="CR30" s="20" t="s">
        <v>1643</v>
      </c>
      <c r="CS30" s="13" t="s">
        <v>1643</v>
      </c>
      <c r="CT30" s="3" t="s">
        <v>1643</v>
      </c>
      <c r="CU30" s="3" t="s">
        <v>1643</v>
      </c>
      <c r="CV30" s="3" t="s">
        <v>1643</v>
      </c>
      <c r="CW30" s="3" t="s">
        <v>1643</v>
      </c>
      <c r="CX30" s="3" t="s">
        <v>1643</v>
      </c>
      <c r="CY30" s="3" t="s">
        <v>1643</v>
      </c>
      <c r="CZ30" s="3" t="s">
        <v>1643</v>
      </c>
      <c r="DA30" s="3" t="s">
        <v>1643</v>
      </c>
      <c r="DB30" s="3" t="s">
        <v>1643</v>
      </c>
      <c r="DC30" s="3" t="s">
        <v>1643</v>
      </c>
      <c r="DD30" s="3" t="s">
        <v>1643</v>
      </c>
      <c r="DE30" s="3" t="s">
        <v>1643</v>
      </c>
      <c r="DF30" s="5" t="s">
        <v>1643</v>
      </c>
      <c r="DG30" s="8" t="s">
        <v>1643</v>
      </c>
      <c r="DH30" s="3" t="s">
        <v>1643</v>
      </c>
      <c r="DI30" s="3" t="s">
        <v>1643</v>
      </c>
      <c r="DJ30" s="3" t="s">
        <v>1643</v>
      </c>
      <c r="DK30" s="3" t="s">
        <v>1643</v>
      </c>
      <c r="DL30" s="3" t="s">
        <v>1643</v>
      </c>
      <c r="DM30" s="3" t="s">
        <v>1643</v>
      </c>
      <c r="DN30" s="3" t="s">
        <v>1643</v>
      </c>
      <c r="DO30" s="5" t="s">
        <v>1643</v>
      </c>
      <c r="DP30" s="8" t="s">
        <v>1643</v>
      </c>
      <c r="DQ30" s="3" t="s">
        <v>1643</v>
      </c>
      <c r="DR30" s="3" t="s">
        <v>1643</v>
      </c>
      <c r="DS30" s="5" t="s">
        <v>1643</v>
      </c>
      <c r="DT30" s="8" t="s">
        <v>1643</v>
      </c>
      <c r="DU30" s="3" t="s">
        <v>1643</v>
      </c>
      <c r="DV30" s="3" t="s">
        <v>1643</v>
      </c>
      <c r="DW30" s="5" t="s">
        <v>1643</v>
      </c>
      <c r="DX30" s="16" t="s">
        <v>1643</v>
      </c>
      <c r="DY30" s="13" t="s">
        <v>1643</v>
      </c>
      <c r="DZ30" s="3" t="s">
        <v>1643</v>
      </c>
      <c r="EA30" s="3" t="s">
        <v>1643</v>
      </c>
      <c r="EB30" s="3" t="s">
        <v>1643</v>
      </c>
      <c r="EC30" s="20" t="s">
        <v>1643</v>
      </c>
      <c r="ED30" s="13" t="s">
        <v>1643</v>
      </c>
      <c r="EE30" s="3" t="s">
        <v>1643</v>
      </c>
      <c r="EF30" s="3" t="s">
        <v>1643</v>
      </c>
      <c r="EG30" s="3" t="s">
        <v>1643</v>
      </c>
      <c r="EH30" s="3" t="s">
        <v>1643</v>
      </c>
      <c r="EI30" s="3" t="s">
        <v>1643</v>
      </c>
      <c r="EJ30" s="3" t="s">
        <v>1643</v>
      </c>
      <c r="EK30" s="3" t="s">
        <v>1643</v>
      </c>
      <c r="EL30" s="3" t="s">
        <v>1643</v>
      </c>
      <c r="EM30" s="3" t="s">
        <v>1643</v>
      </c>
      <c r="EN30" s="20" t="s">
        <v>1643</v>
      </c>
      <c r="EO30" s="18" t="s">
        <v>1643</v>
      </c>
      <c r="EP30" s="8" t="s">
        <v>1643</v>
      </c>
      <c r="EQ30" s="3" t="s">
        <v>1643</v>
      </c>
      <c r="ER30" s="3" t="s">
        <v>1643</v>
      </c>
      <c r="ES30" s="3" t="s">
        <v>1643</v>
      </c>
      <c r="ET30" s="3" t="s">
        <v>1643</v>
      </c>
      <c r="EU30" s="3" t="s">
        <v>1643</v>
      </c>
      <c r="EV30" s="3" t="s">
        <v>1643</v>
      </c>
      <c r="EW30" s="3" t="s">
        <v>1643</v>
      </c>
      <c r="EX30" s="3" t="s">
        <v>1643</v>
      </c>
      <c r="EY30" s="20" t="s">
        <v>1643</v>
      </c>
      <c r="EZ30" s="13" t="s">
        <v>127</v>
      </c>
      <c r="FA30" s="3" t="s">
        <v>132</v>
      </c>
      <c r="FB30" s="3" t="s">
        <v>130</v>
      </c>
      <c r="FC30" s="3" t="s">
        <v>132</v>
      </c>
      <c r="FD30" s="3" t="s">
        <v>132</v>
      </c>
      <c r="FE30" s="3" t="s">
        <v>130</v>
      </c>
      <c r="FF30" s="3" t="s">
        <v>129</v>
      </c>
      <c r="FG30" s="3" t="s">
        <v>129</v>
      </c>
      <c r="FH30" s="3" t="s">
        <v>129</v>
      </c>
      <c r="FI30" s="3" t="s">
        <v>130</v>
      </c>
      <c r="FJ30" s="3" t="s">
        <v>132</v>
      </c>
      <c r="FK30" s="3" t="s">
        <v>132</v>
      </c>
      <c r="FL30" s="3" t="s">
        <v>132</v>
      </c>
      <c r="FM30" s="3" t="s">
        <v>132</v>
      </c>
      <c r="FN30" s="3" t="s">
        <v>132</v>
      </c>
      <c r="FO30" s="5" t="s">
        <v>1643</v>
      </c>
      <c r="FP30" s="13" t="s">
        <v>196</v>
      </c>
      <c r="FQ30" s="3" t="s">
        <v>1643</v>
      </c>
      <c r="FR30" s="3" t="s">
        <v>1643</v>
      </c>
      <c r="FS30" s="3" t="s">
        <v>1643</v>
      </c>
      <c r="FT30" s="3" t="s">
        <v>1643</v>
      </c>
      <c r="FU30" s="3" t="s">
        <v>1643</v>
      </c>
      <c r="FV30" s="3" t="s">
        <v>1643</v>
      </c>
      <c r="FW30" s="5" t="s">
        <v>1643</v>
      </c>
      <c r="FX30" s="13" t="s">
        <v>231</v>
      </c>
      <c r="FY30" s="3" t="s">
        <v>232</v>
      </c>
      <c r="FZ30" s="3" t="s">
        <v>233</v>
      </c>
      <c r="GA30" s="3" t="s">
        <v>234</v>
      </c>
      <c r="GB30" s="3" t="s">
        <v>235</v>
      </c>
      <c r="GC30" s="3" t="s">
        <v>1643</v>
      </c>
      <c r="GD30" s="3" t="s">
        <v>1643</v>
      </c>
      <c r="GE30" s="5" t="s">
        <v>1643</v>
      </c>
      <c r="GF30" s="13" t="s">
        <v>132</v>
      </c>
      <c r="GG30" s="3" t="s">
        <v>127</v>
      </c>
      <c r="GH30" s="3" t="s">
        <v>132</v>
      </c>
      <c r="GI30" s="3" t="s">
        <v>127</v>
      </c>
      <c r="GJ30" s="3" t="s">
        <v>132</v>
      </c>
      <c r="GK30" s="3" t="s">
        <v>132</v>
      </c>
      <c r="GL30" s="3" t="s">
        <v>132</v>
      </c>
      <c r="GM30" s="3" t="s">
        <v>129</v>
      </c>
      <c r="GN30" s="3" t="s">
        <v>132</v>
      </c>
      <c r="GO30" s="3" t="s">
        <v>132</v>
      </c>
      <c r="GP30" s="3" t="s">
        <v>132</v>
      </c>
      <c r="GQ30" s="3" t="s">
        <v>127</v>
      </c>
      <c r="GR30" s="3" t="s">
        <v>127</v>
      </c>
      <c r="GS30" s="3" t="s">
        <v>127</v>
      </c>
      <c r="GT30" s="3" t="s">
        <v>127</v>
      </c>
      <c r="GU30" s="3" t="s">
        <v>132</v>
      </c>
      <c r="GV30" s="3" t="s">
        <v>127</v>
      </c>
      <c r="GW30" s="3" t="s">
        <v>127</v>
      </c>
      <c r="GX30" s="3" t="s">
        <v>127</v>
      </c>
      <c r="GY30" s="3" t="s">
        <v>127</v>
      </c>
      <c r="GZ30" s="3" t="s">
        <v>132</v>
      </c>
      <c r="HA30" s="3" t="s">
        <v>132</v>
      </c>
      <c r="HB30" s="3" t="s">
        <v>132</v>
      </c>
      <c r="HC30" s="3" t="s">
        <v>132</v>
      </c>
      <c r="HD30" s="3" t="s">
        <v>132</v>
      </c>
      <c r="HE30" s="3" t="s">
        <v>132</v>
      </c>
      <c r="HF30" s="3" t="s">
        <v>132</v>
      </c>
      <c r="HG30" s="3" t="s">
        <v>132</v>
      </c>
      <c r="HH30" s="3" t="s">
        <v>132</v>
      </c>
      <c r="HI30" s="3" t="s">
        <v>132</v>
      </c>
      <c r="HJ30" s="3" t="s">
        <v>132</v>
      </c>
      <c r="HK30" s="3" t="s">
        <v>127</v>
      </c>
      <c r="HL30" s="3" t="s">
        <v>129</v>
      </c>
      <c r="HM30" s="3" t="s">
        <v>132</v>
      </c>
      <c r="HN30" s="3" t="s">
        <v>132</v>
      </c>
      <c r="HO30" s="3" t="s">
        <v>132</v>
      </c>
      <c r="HP30" s="3" t="s">
        <v>132</v>
      </c>
      <c r="HQ30" s="3" t="s">
        <v>132</v>
      </c>
      <c r="HR30" s="3" t="s">
        <v>132</v>
      </c>
      <c r="HS30" s="3" t="s">
        <v>132</v>
      </c>
      <c r="HT30" s="3" t="s">
        <v>132</v>
      </c>
      <c r="HU30" s="3" t="s">
        <v>132</v>
      </c>
      <c r="HV30" s="3" t="s">
        <v>132</v>
      </c>
      <c r="HW30" s="3" t="s">
        <v>127</v>
      </c>
      <c r="HX30" s="3" t="s">
        <v>130</v>
      </c>
      <c r="HY30" s="3" t="s">
        <v>130</v>
      </c>
      <c r="HZ30" s="3" t="s">
        <v>130</v>
      </c>
      <c r="IA30" s="3" t="s">
        <v>127</v>
      </c>
      <c r="IB30" s="3" t="s">
        <v>127</v>
      </c>
      <c r="IC30" s="3" t="s">
        <v>128</v>
      </c>
      <c r="ID30" s="3" t="s">
        <v>127</v>
      </c>
      <c r="IE30" s="3" t="s">
        <v>127</v>
      </c>
      <c r="IF30" s="3" t="s">
        <v>132</v>
      </c>
      <c r="IG30" s="3" t="s">
        <v>127</v>
      </c>
      <c r="IH30" s="3" t="s">
        <v>132</v>
      </c>
      <c r="II30" s="3" t="s">
        <v>132</v>
      </c>
      <c r="IJ30" s="3" t="s">
        <v>131</v>
      </c>
      <c r="IK30" s="3" t="s">
        <v>131</v>
      </c>
      <c r="IL30" s="3" t="s">
        <v>131</v>
      </c>
      <c r="IM30" s="3" t="s">
        <v>131</v>
      </c>
      <c r="IN30" s="3" t="s">
        <v>129</v>
      </c>
      <c r="IO30" s="3" t="s">
        <v>127</v>
      </c>
      <c r="IP30" s="3" t="s">
        <v>127</v>
      </c>
      <c r="IQ30" s="3" t="s">
        <v>127</v>
      </c>
      <c r="IR30" s="5" t="s">
        <v>1643</v>
      </c>
      <c r="IS30" s="13" t="s">
        <v>353</v>
      </c>
      <c r="IT30" s="3" t="s">
        <v>1643</v>
      </c>
      <c r="IU30" s="3" t="s">
        <v>1643</v>
      </c>
      <c r="IV30" s="3" t="s">
        <v>1643</v>
      </c>
      <c r="IW30" s="3" t="s">
        <v>1643</v>
      </c>
      <c r="IX30" s="3" t="s">
        <v>111</v>
      </c>
      <c r="IY30" s="5" t="s">
        <v>1643</v>
      </c>
      <c r="IZ30" s="13" t="s">
        <v>111</v>
      </c>
      <c r="JA30" s="3" t="s">
        <v>1643</v>
      </c>
      <c r="JB30" s="3" t="s">
        <v>1643</v>
      </c>
      <c r="JC30" s="3" t="s">
        <v>111</v>
      </c>
      <c r="JD30" s="3" t="s">
        <v>1643</v>
      </c>
      <c r="JE30" s="3" t="s">
        <v>1643</v>
      </c>
      <c r="JF30" s="3" t="s">
        <v>111</v>
      </c>
      <c r="JG30" s="3" t="s">
        <v>1643</v>
      </c>
      <c r="JH30" s="3" t="s">
        <v>1643</v>
      </c>
      <c r="JI30" s="3" t="s">
        <v>110</v>
      </c>
      <c r="JJ30" s="3" t="s">
        <v>414</v>
      </c>
      <c r="JK30" s="3" t="s">
        <v>111</v>
      </c>
      <c r="JL30" s="3" t="s">
        <v>1643</v>
      </c>
      <c r="JM30" s="3" t="s">
        <v>111</v>
      </c>
      <c r="JN30" s="3" t="s">
        <v>1643</v>
      </c>
      <c r="JO30" s="3" t="s">
        <v>1643</v>
      </c>
      <c r="JP30" s="3" t="s">
        <v>110</v>
      </c>
      <c r="JQ30" s="3" t="s">
        <v>111</v>
      </c>
      <c r="JR30" s="3" t="s">
        <v>1643</v>
      </c>
      <c r="JS30" s="3" t="s">
        <v>111</v>
      </c>
      <c r="JT30" s="3" t="s">
        <v>1643</v>
      </c>
      <c r="JU30" s="3" t="s">
        <v>1643</v>
      </c>
      <c r="JV30" s="3" t="s">
        <v>111</v>
      </c>
      <c r="JW30" s="3" t="s">
        <v>1643</v>
      </c>
      <c r="JX30" s="3" t="s">
        <v>1643</v>
      </c>
      <c r="JY30" s="3" t="s">
        <v>110</v>
      </c>
      <c r="JZ30" s="3" t="s">
        <v>111</v>
      </c>
      <c r="KA30" s="3" t="s">
        <v>1643</v>
      </c>
      <c r="KB30" s="3" t="s">
        <v>111</v>
      </c>
      <c r="KC30" s="3" t="s">
        <v>1643</v>
      </c>
      <c r="KD30" s="3" t="s">
        <v>1643</v>
      </c>
      <c r="KE30" s="3" t="s">
        <v>1643</v>
      </c>
      <c r="KF30" s="3" t="s">
        <v>111</v>
      </c>
      <c r="KG30" s="3" t="s">
        <v>1643</v>
      </c>
      <c r="KH30" s="3" t="s">
        <v>1643</v>
      </c>
      <c r="KI30" s="5" t="s">
        <v>1643</v>
      </c>
      <c r="KJ30" s="13" t="s">
        <v>452</v>
      </c>
      <c r="KK30" s="3"/>
      <c r="KL30" s="5"/>
      <c r="KM30" s="18" t="s">
        <v>110</v>
      </c>
      <c r="KN30" s="13" t="s">
        <v>1643</v>
      </c>
      <c r="KO30" s="3" t="s">
        <v>484</v>
      </c>
      <c r="KP30" s="3" t="s">
        <v>486</v>
      </c>
      <c r="KQ30" s="3" t="s">
        <v>1643</v>
      </c>
      <c r="KR30" s="3" t="s">
        <v>1643</v>
      </c>
      <c r="KS30" s="3" t="s">
        <v>495</v>
      </c>
      <c r="KT30" s="3" t="s">
        <v>496</v>
      </c>
      <c r="KU30" s="3" t="s">
        <v>497</v>
      </c>
      <c r="KV30" s="3" t="s">
        <v>498</v>
      </c>
      <c r="KW30" s="5" t="s">
        <v>1643</v>
      </c>
      <c r="KX30" s="13" t="s">
        <v>110</v>
      </c>
      <c r="KY30" s="3" t="s">
        <v>110</v>
      </c>
      <c r="KZ30" s="3" t="s">
        <v>110</v>
      </c>
      <c r="LA30" s="3" t="s">
        <v>111</v>
      </c>
      <c r="LB30" s="3" t="s">
        <v>1643</v>
      </c>
      <c r="LC30" s="3" t="s">
        <v>1643</v>
      </c>
      <c r="LD30" s="3" t="s">
        <v>1643</v>
      </c>
      <c r="LE30" s="3" t="s">
        <v>1643</v>
      </c>
      <c r="LF30" s="5" t="s">
        <v>1643</v>
      </c>
      <c r="LG30" s="13" t="s">
        <v>111</v>
      </c>
      <c r="LH30" s="5" t="s">
        <v>1643</v>
      </c>
      <c r="LI30" s="13" t="s">
        <v>520</v>
      </c>
      <c r="LJ30" s="3" t="s">
        <v>110</v>
      </c>
      <c r="LK30" s="3" t="s">
        <v>110</v>
      </c>
      <c r="LL30" s="3" t="s">
        <v>110</v>
      </c>
      <c r="LM30" s="3" t="s">
        <v>110</v>
      </c>
      <c r="LN30" s="3" t="s">
        <v>110</v>
      </c>
      <c r="LO30" s="5" t="s">
        <v>110</v>
      </c>
      <c r="LP30" s="13" t="s">
        <v>110</v>
      </c>
      <c r="LQ30" s="13" t="s">
        <v>551</v>
      </c>
      <c r="LR30" s="3" t="s">
        <v>540</v>
      </c>
      <c r="LS30" s="3" t="s">
        <v>1643</v>
      </c>
      <c r="LT30" s="3" t="s">
        <v>1643</v>
      </c>
      <c r="LU30" s="3" t="s">
        <v>1643</v>
      </c>
      <c r="LV30" s="20"/>
      <c r="LW30" s="5" t="s">
        <v>545</v>
      </c>
      <c r="LX30" s="13" t="s">
        <v>552</v>
      </c>
      <c r="LY30" s="3" t="s">
        <v>540</v>
      </c>
      <c r="LZ30" s="3" t="s">
        <v>1643</v>
      </c>
      <c r="MA30" s="3" t="s">
        <v>1643</v>
      </c>
      <c r="MB30" s="3" t="s">
        <v>1643</v>
      </c>
      <c r="MC30" s="3" t="s">
        <v>1643</v>
      </c>
      <c r="MD30" s="5" t="s">
        <v>545</v>
      </c>
      <c r="ME30" s="13" t="s">
        <v>1718</v>
      </c>
      <c r="MF30" s="3" t="s">
        <v>1643</v>
      </c>
      <c r="MG30" s="3" t="s">
        <v>541</v>
      </c>
      <c r="MH30" s="3" t="s">
        <v>1643</v>
      </c>
      <c r="MI30" s="3" t="s">
        <v>1643</v>
      </c>
      <c r="MJ30" s="3" t="s">
        <v>1643</v>
      </c>
      <c r="MK30" s="5" t="s">
        <v>545</v>
      </c>
      <c r="ML30" s="13" t="s">
        <v>1719</v>
      </c>
      <c r="MM30" s="3" t="s">
        <v>1643</v>
      </c>
      <c r="MN30" s="3" t="s">
        <v>541</v>
      </c>
      <c r="MO30" s="3" t="s">
        <v>1643</v>
      </c>
      <c r="MP30" s="3" t="s">
        <v>1643</v>
      </c>
      <c r="MQ30" s="3" t="s">
        <v>1643</v>
      </c>
      <c r="MR30" s="5" t="s">
        <v>545</v>
      </c>
      <c r="MS30" s="13" t="s">
        <v>1643</v>
      </c>
      <c r="MT30" s="3" t="s">
        <v>557</v>
      </c>
      <c r="MU30" s="3" t="s">
        <v>1643</v>
      </c>
      <c r="MV30" s="3" t="s">
        <v>144</v>
      </c>
      <c r="MW30" s="3" t="s">
        <v>156</v>
      </c>
      <c r="MX30" s="3" t="s">
        <v>1643</v>
      </c>
      <c r="MY30" s="3" t="s">
        <v>1643</v>
      </c>
      <c r="MZ30" s="3" t="s">
        <v>1643</v>
      </c>
      <c r="NA30" s="5" t="s">
        <v>1643</v>
      </c>
      <c r="NB30" s="13" t="s">
        <v>110</v>
      </c>
      <c r="NC30" s="3" t="s">
        <v>1719</v>
      </c>
      <c r="ND30" s="3" t="s">
        <v>1643</v>
      </c>
      <c r="NE30" s="3" t="s">
        <v>1643</v>
      </c>
      <c r="NF30" s="3" t="s">
        <v>1643</v>
      </c>
      <c r="NG30" s="5" t="s">
        <v>545</v>
      </c>
      <c r="NH30" s="13" t="s">
        <v>1720</v>
      </c>
      <c r="NI30" s="3" t="s">
        <v>1643</v>
      </c>
      <c r="NJ30" s="3" t="s">
        <v>1643</v>
      </c>
      <c r="NK30" s="3" t="s">
        <v>545</v>
      </c>
      <c r="NL30" s="5"/>
      <c r="NM30" s="13" t="s">
        <v>1643</v>
      </c>
      <c r="NN30" s="3" t="s">
        <v>1643</v>
      </c>
      <c r="NO30" s="3" t="s">
        <v>1643</v>
      </c>
      <c r="NP30" s="3" t="s">
        <v>1643</v>
      </c>
      <c r="NQ30" s="5" t="s">
        <v>1643</v>
      </c>
      <c r="NR30" s="13" t="s">
        <v>1643</v>
      </c>
      <c r="NS30" s="3" t="s">
        <v>557</v>
      </c>
      <c r="NT30" s="3" t="s">
        <v>1643</v>
      </c>
      <c r="NU30" s="3" t="s">
        <v>144</v>
      </c>
      <c r="NV30" s="3" t="s">
        <v>156</v>
      </c>
      <c r="NW30" s="3" t="s">
        <v>558</v>
      </c>
      <c r="NX30" s="3" t="s">
        <v>1643</v>
      </c>
      <c r="NY30" s="3" t="s">
        <v>1643</v>
      </c>
      <c r="NZ30" s="20" t="s">
        <v>1643</v>
      </c>
      <c r="OA30" s="13" t="s">
        <v>111</v>
      </c>
      <c r="OB30" s="3" t="s">
        <v>1643</v>
      </c>
      <c r="OC30" s="3" t="s">
        <v>1643</v>
      </c>
      <c r="OD30" s="3" t="s">
        <v>1643</v>
      </c>
      <c r="OE30" s="3" t="s">
        <v>1643</v>
      </c>
      <c r="OF30" s="5" t="s">
        <v>1643</v>
      </c>
      <c r="OG30" s="13" t="s">
        <v>1643</v>
      </c>
      <c r="OH30" s="8" t="s">
        <v>1643</v>
      </c>
      <c r="OI30" s="3" t="s">
        <v>1643</v>
      </c>
      <c r="OJ30" s="3" t="s">
        <v>1643</v>
      </c>
      <c r="OK30" s="5" t="s">
        <v>1643</v>
      </c>
      <c r="OL30" s="13" t="s">
        <v>1643</v>
      </c>
      <c r="OM30" s="8" t="s">
        <v>1643</v>
      </c>
      <c r="ON30" s="3" t="s">
        <v>1643</v>
      </c>
      <c r="OO30" s="3" t="s">
        <v>1643</v>
      </c>
      <c r="OP30" s="5" t="s">
        <v>1643</v>
      </c>
      <c r="OQ30" s="13" t="s">
        <v>1643</v>
      </c>
      <c r="OR30" s="8" t="s">
        <v>1643</v>
      </c>
      <c r="OS30" s="3" t="s">
        <v>1643</v>
      </c>
      <c r="OT30" s="3" t="s">
        <v>1643</v>
      </c>
      <c r="OU30" s="5" t="s">
        <v>1643</v>
      </c>
      <c r="OV30" s="13" t="s">
        <v>1643</v>
      </c>
      <c r="OW30" s="3" t="s">
        <v>1643</v>
      </c>
      <c r="OX30" s="3" t="s">
        <v>1643</v>
      </c>
      <c r="OY30" s="3" t="s">
        <v>1643</v>
      </c>
      <c r="OZ30" s="3" t="s">
        <v>1643</v>
      </c>
      <c r="PA30" s="3" t="s">
        <v>1643</v>
      </c>
      <c r="PB30" s="3" t="s">
        <v>1643</v>
      </c>
      <c r="PC30" s="3" t="s">
        <v>1643</v>
      </c>
      <c r="PD30" s="5" t="s">
        <v>1643</v>
      </c>
      <c r="PE30" s="13" t="s">
        <v>1643</v>
      </c>
      <c r="PF30" s="3" t="s">
        <v>1643</v>
      </c>
      <c r="PG30" s="3" t="s">
        <v>1643</v>
      </c>
      <c r="PH30" s="3" t="s">
        <v>1643</v>
      </c>
      <c r="PI30" s="3" t="s">
        <v>1643</v>
      </c>
      <c r="PJ30" s="3" t="s">
        <v>1643</v>
      </c>
      <c r="PK30" s="5" t="s">
        <v>1643</v>
      </c>
      <c r="PL30" s="13" t="s">
        <v>1643</v>
      </c>
      <c r="PM30" s="3" t="s">
        <v>1643</v>
      </c>
      <c r="PN30" s="3" t="s">
        <v>1643</v>
      </c>
      <c r="PO30" s="3" t="s">
        <v>1643</v>
      </c>
      <c r="PP30" s="5" t="s">
        <v>1643</v>
      </c>
      <c r="PQ30" s="18" t="s">
        <v>624</v>
      </c>
    </row>
    <row r="31" spans="1:433" ht="101.5" x14ac:dyDescent="0.35">
      <c r="A31" s="1">
        <v>45619.828113425923</v>
      </c>
      <c r="B31" s="2">
        <v>45613.882210648146</v>
      </c>
      <c r="C31" s="4">
        <v>78</v>
      </c>
      <c r="D31" s="4">
        <v>695</v>
      </c>
      <c r="E31" s="3" t="s">
        <v>1677</v>
      </c>
      <c r="F31" s="2">
        <v>45620.882229074072</v>
      </c>
      <c r="G31" s="3" t="s">
        <v>1716</v>
      </c>
      <c r="H31" s="4">
        <v>1</v>
      </c>
      <c r="I31" s="3" t="s">
        <v>1642</v>
      </c>
      <c r="J31" s="3" t="s">
        <v>1642</v>
      </c>
      <c r="K31" s="3" t="s">
        <v>1642</v>
      </c>
      <c r="L31" s="3" t="s">
        <v>1642</v>
      </c>
      <c r="M31" s="3" t="s">
        <v>1642</v>
      </c>
      <c r="N31" s="3" t="s">
        <v>1642</v>
      </c>
      <c r="O31" s="3" t="s">
        <v>110</v>
      </c>
      <c r="P31" s="3" t="s">
        <v>1643</v>
      </c>
      <c r="Q31" s="3" t="s">
        <v>1643</v>
      </c>
      <c r="R31" s="20" t="s">
        <v>110</v>
      </c>
      <c r="S31" s="127">
        <v>43</v>
      </c>
      <c r="T31" s="124"/>
      <c r="U31" s="3"/>
      <c r="V31" s="3" t="s">
        <v>22</v>
      </c>
      <c r="W31" s="3" t="s">
        <v>111</v>
      </c>
      <c r="X31" s="3" t="s">
        <v>51</v>
      </c>
      <c r="Y31" s="3" t="s">
        <v>76</v>
      </c>
      <c r="Z31" s="3" t="s">
        <v>10</v>
      </c>
      <c r="AA31" s="4">
        <v>70</v>
      </c>
      <c r="AB31" s="3" t="s">
        <v>21</v>
      </c>
      <c r="AC31" s="3" t="s">
        <v>110</v>
      </c>
      <c r="AD31" s="13" t="s">
        <v>110</v>
      </c>
      <c r="AE31" s="3" t="s">
        <v>1643</v>
      </c>
      <c r="AF31" s="5" t="s">
        <v>110</v>
      </c>
      <c r="AG31" s="8" t="s">
        <v>1643</v>
      </c>
      <c r="AH31" s="3" t="s">
        <v>1643</v>
      </c>
      <c r="AI31" s="3" t="s">
        <v>1643</v>
      </c>
      <c r="AJ31" s="3" t="s">
        <v>1643</v>
      </c>
      <c r="AK31" s="3" t="s">
        <v>1643</v>
      </c>
      <c r="AL31" s="3" t="s">
        <v>1643</v>
      </c>
      <c r="AM31" s="3" t="s">
        <v>1643</v>
      </c>
      <c r="AN31" s="3" t="s">
        <v>1643</v>
      </c>
      <c r="AO31" s="3" t="s">
        <v>1643</v>
      </c>
      <c r="AP31" s="3" t="s">
        <v>1643</v>
      </c>
      <c r="AQ31" s="3" t="s">
        <v>1643</v>
      </c>
      <c r="AR31" s="3" t="s">
        <v>1643</v>
      </c>
      <c r="AS31" s="3" t="s">
        <v>1643</v>
      </c>
      <c r="AT31" s="3" t="s">
        <v>1643</v>
      </c>
      <c r="AU31" s="3" t="s">
        <v>1643</v>
      </c>
      <c r="AV31" s="5" t="s">
        <v>1643</v>
      </c>
      <c r="AW31" s="13" t="s">
        <v>1643</v>
      </c>
      <c r="AX31" s="3" t="s">
        <v>1643</v>
      </c>
      <c r="AY31" s="3" t="s">
        <v>1643</v>
      </c>
      <c r="AZ31" s="3" t="s">
        <v>1643</v>
      </c>
      <c r="BA31" s="3" t="s">
        <v>1643</v>
      </c>
      <c r="BB31" s="3" t="s">
        <v>1643</v>
      </c>
      <c r="BC31" s="3" t="s">
        <v>1643</v>
      </c>
      <c r="BD31" s="5" t="s">
        <v>1643</v>
      </c>
      <c r="BE31" s="13" t="s">
        <v>1643</v>
      </c>
      <c r="BF31" s="3" t="s">
        <v>1643</v>
      </c>
      <c r="BG31" s="3" t="s">
        <v>1643</v>
      </c>
      <c r="BH31" s="3" t="s">
        <v>1643</v>
      </c>
      <c r="BI31" s="3" t="s">
        <v>1643</v>
      </c>
      <c r="BJ31" s="3" t="s">
        <v>1643</v>
      </c>
      <c r="BK31" s="3" t="s">
        <v>1643</v>
      </c>
      <c r="BL31" s="5" t="s">
        <v>1643</v>
      </c>
      <c r="BM31" s="13" t="s">
        <v>1643</v>
      </c>
      <c r="BN31" s="3" t="s">
        <v>1643</v>
      </c>
      <c r="BO31" s="3" t="s">
        <v>1643</v>
      </c>
      <c r="BP31" s="5" t="s">
        <v>1643</v>
      </c>
      <c r="BQ31" s="13" t="s">
        <v>1643</v>
      </c>
      <c r="BR31" s="3" t="s">
        <v>1643</v>
      </c>
      <c r="BS31" s="3" t="s">
        <v>1643</v>
      </c>
      <c r="BT31" s="5" t="s">
        <v>1643</v>
      </c>
      <c r="BU31" s="13" t="s">
        <v>1643</v>
      </c>
      <c r="BV31" s="5" t="s">
        <v>1643</v>
      </c>
      <c r="BW31" s="13" t="s">
        <v>1643</v>
      </c>
      <c r="BX31" s="3" t="s">
        <v>1643</v>
      </c>
      <c r="BY31" s="3" t="s">
        <v>1643</v>
      </c>
      <c r="BZ31" s="5" t="s">
        <v>1643</v>
      </c>
      <c r="CA31" s="13" t="s">
        <v>1643</v>
      </c>
      <c r="CB31" s="3" t="s">
        <v>1643</v>
      </c>
      <c r="CC31" s="3" t="s">
        <v>1643</v>
      </c>
      <c r="CD31" s="3" t="s">
        <v>1643</v>
      </c>
      <c r="CE31" s="5" t="s">
        <v>1643</v>
      </c>
      <c r="CF31" s="13" t="s">
        <v>1643</v>
      </c>
      <c r="CG31" s="3" t="s">
        <v>1643</v>
      </c>
      <c r="CH31" s="3" t="s">
        <v>1643</v>
      </c>
      <c r="CI31" s="3" t="s">
        <v>1643</v>
      </c>
      <c r="CJ31" s="3" t="s">
        <v>1643</v>
      </c>
      <c r="CK31" s="3" t="s">
        <v>1643</v>
      </c>
      <c r="CL31" s="5" t="s">
        <v>1643</v>
      </c>
      <c r="CM31" s="13" t="s">
        <v>1643</v>
      </c>
      <c r="CN31" s="3" t="s">
        <v>1643</v>
      </c>
      <c r="CO31" s="3" t="s">
        <v>1643</v>
      </c>
      <c r="CP31" s="3" t="s">
        <v>1643</v>
      </c>
      <c r="CQ31" s="3" t="s">
        <v>1643</v>
      </c>
      <c r="CR31" s="20" t="s">
        <v>1643</v>
      </c>
      <c r="CS31" s="13" t="s">
        <v>1643</v>
      </c>
      <c r="CT31" s="3" t="s">
        <v>1643</v>
      </c>
      <c r="CU31" s="3" t="s">
        <v>1643</v>
      </c>
      <c r="CV31" s="3" t="s">
        <v>1643</v>
      </c>
      <c r="CW31" s="3" t="s">
        <v>1643</v>
      </c>
      <c r="CX31" s="3" t="s">
        <v>1643</v>
      </c>
      <c r="CY31" s="3" t="s">
        <v>1643</v>
      </c>
      <c r="CZ31" s="3" t="s">
        <v>1643</v>
      </c>
      <c r="DA31" s="3" t="s">
        <v>1643</v>
      </c>
      <c r="DB31" s="3" t="s">
        <v>1643</v>
      </c>
      <c r="DC31" s="3" t="s">
        <v>1643</v>
      </c>
      <c r="DD31" s="3" t="s">
        <v>1643</v>
      </c>
      <c r="DE31" s="3" t="s">
        <v>1643</v>
      </c>
      <c r="DF31" s="5" t="s">
        <v>1643</v>
      </c>
      <c r="DG31" s="8" t="s">
        <v>1643</v>
      </c>
      <c r="DH31" s="3" t="s">
        <v>1643</v>
      </c>
      <c r="DI31" s="3" t="s">
        <v>1643</v>
      </c>
      <c r="DJ31" s="3" t="s">
        <v>1643</v>
      </c>
      <c r="DK31" s="3" t="s">
        <v>1643</v>
      </c>
      <c r="DL31" s="3" t="s">
        <v>1643</v>
      </c>
      <c r="DM31" s="3" t="s">
        <v>1643</v>
      </c>
      <c r="DN31" s="3" t="s">
        <v>1643</v>
      </c>
      <c r="DO31" s="5" t="s">
        <v>1643</v>
      </c>
      <c r="DP31" s="8" t="s">
        <v>1643</v>
      </c>
      <c r="DQ31" s="3" t="s">
        <v>1643</v>
      </c>
      <c r="DR31" s="3" t="s">
        <v>1643</v>
      </c>
      <c r="DS31" s="5" t="s">
        <v>1643</v>
      </c>
      <c r="DT31" s="8" t="s">
        <v>1643</v>
      </c>
      <c r="DU31" s="3" t="s">
        <v>1643</v>
      </c>
      <c r="DV31" s="3" t="s">
        <v>1643</v>
      </c>
      <c r="DW31" s="5" t="s">
        <v>1643</v>
      </c>
      <c r="DX31" s="16" t="s">
        <v>1643</v>
      </c>
      <c r="DY31" s="13" t="s">
        <v>1643</v>
      </c>
      <c r="DZ31" s="3" t="s">
        <v>1643</v>
      </c>
      <c r="EA31" s="3" t="s">
        <v>1643</v>
      </c>
      <c r="EB31" s="3" t="s">
        <v>1643</v>
      </c>
      <c r="EC31" s="20" t="s">
        <v>1643</v>
      </c>
      <c r="ED31" s="13" t="s">
        <v>1643</v>
      </c>
      <c r="EE31" s="3" t="s">
        <v>1643</v>
      </c>
      <c r="EF31" s="3" t="s">
        <v>1643</v>
      </c>
      <c r="EG31" s="3" t="s">
        <v>1643</v>
      </c>
      <c r="EH31" s="3" t="s">
        <v>1643</v>
      </c>
      <c r="EI31" s="3" t="s">
        <v>1643</v>
      </c>
      <c r="EJ31" s="3" t="s">
        <v>1643</v>
      </c>
      <c r="EK31" s="3" t="s">
        <v>1643</v>
      </c>
      <c r="EL31" s="3" t="s">
        <v>1643</v>
      </c>
      <c r="EM31" s="3" t="s">
        <v>1643</v>
      </c>
      <c r="EN31" s="20" t="s">
        <v>1643</v>
      </c>
      <c r="EO31" s="18" t="s">
        <v>1643</v>
      </c>
      <c r="EP31" s="8" t="s">
        <v>1643</v>
      </c>
      <c r="EQ31" s="3" t="s">
        <v>1643</v>
      </c>
      <c r="ER31" s="3" t="s">
        <v>1643</v>
      </c>
      <c r="ES31" s="3" t="s">
        <v>1643</v>
      </c>
      <c r="ET31" s="3" t="s">
        <v>1643</v>
      </c>
      <c r="EU31" s="3" t="s">
        <v>1643</v>
      </c>
      <c r="EV31" s="3" t="s">
        <v>1643</v>
      </c>
      <c r="EW31" s="3" t="s">
        <v>1643</v>
      </c>
      <c r="EX31" s="3" t="s">
        <v>1643</v>
      </c>
      <c r="EY31" s="20" t="s">
        <v>1643</v>
      </c>
      <c r="EZ31" s="13" t="s">
        <v>129</v>
      </c>
      <c r="FA31" s="3" t="s">
        <v>129</v>
      </c>
      <c r="FB31" s="3" t="s">
        <v>128</v>
      </c>
      <c r="FC31" s="3" t="s">
        <v>129</v>
      </c>
      <c r="FD31" s="3" t="s">
        <v>131</v>
      </c>
      <c r="FE31" s="3" t="s">
        <v>131</v>
      </c>
      <c r="FF31" s="3" t="s">
        <v>127</v>
      </c>
      <c r="FG31" s="3" t="s">
        <v>129</v>
      </c>
      <c r="FH31" s="3" t="s">
        <v>127</v>
      </c>
      <c r="FI31" s="3" t="s">
        <v>130</v>
      </c>
      <c r="FJ31" s="3" t="s">
        <v>132</v>
      </c>
      <c r="FK31" s="3" t="s">
        <v>132</v>
      </c>
      <c r="FL31" s="3" t="s">
        <v>131</v>
      </c>
      <c r="FM31" s="3" t="s">
        <v>131</v>
      </c>
      <c r="FN31" s="3" t="s">
        <v>129</v>
      </c>
      <c r="FO31" s="5" t="s">
        <v>1643</v>
      </c>
      <c r="FP31" s="13" t="s">
        <v>196</v>
      </c>
      <c r="FQ31" s="3" t="s">
        <v>1643</v>
      </c>
      <c r="FR31" s="3" t="s">
        <v>1643</v>
      </c>
      <c r="FS31" s="3" t="s">
        <v>1643</v>
      </c>
      <c r="FT31" s="3" t="s">
        <v>1643</v>
      </c>
      <c r="FU31" s="3" t="s">
        <v>1643</v>
      </c>
      <c r="FV31" s="3" t="s">
        <v>1643</v>
      </c>
      <c r="FW31" s="5" t="s">
        <v>1643</v>
      </c>
      <c r="FX31" s="13" t="s">
        <v>231</v>
      </c>
      <c r="FY31" s="3" t="s">
        <v>1643</v>
      </c>
      <c r="FZ31" s="3" t="s">
        <v>1643</v>
      </c>
      <c r="GA31" s="3" t="s">
        <v>1643</v>
      </c>
      <c r="GB31" s="3" t="s">
        <v>235</v>
      </c>
      <c r="GC31" s="3" t="s">
        <v>1643</v>
      </c>
      <c r="GD31" s="3" t="s">
        <v>1643</v>
      </c>
      <c r="GE31" s="5" t="s">
        <v>1643</v>
      </c>
      <c r="GF31" s="13" t="s">
        <v>127</v>
      </c>
      <c r="GG31" s="3" t="s">
        <v>127</v>
      </c>
      <c r="GH31" s="3" t="s">
        <v>127</v>
      </c>
      <c r="GI31" s="3" t="s">
        <v>132</v>
      </c>
      <c r="GJ31" s="3" t="s">
        <v>131</v>
      </c>
      <c r="GK31" s="3" t="s">
        <v>131</v>
      </c>
      <c r="GL31" s="3" t="s">
        <v>132</v>
      </c>
      <c r="GM31" s="3" t="s">
        <v>130</v>
      </c>
      <c r="GN31" s="3" t="s">
        <v>131</v>
      </c>
      <c r="GO31" s="3" t="s">
        <v>127</v>
      </c>
      <c r="GP31" s="3" t="s">
        <v>127</v>
      </c>
      <c r="GQ31" s="3" t="s">
        <v>127</v>
      </c>
      <c r="GR31" s="3" t="s">
        <v>127</v>
      </c>
      <c r="GS31" s="3" t="s">
        <v>127</v>
      </c>
      <c r="GT31" s="3" t="s">
        <v>127</v>
      </c>
      <c r="GU31" s="3" t="s">
        <v>132</v>
      </c>
      <c r="GV31" s="3" t="s">
        <v>128</v>
      </c>
      <c r="GW31" s="3" t="s">
        <v>127</v>
      </c>
      <c r="GX31" s="3" t="s">
        <v>127</v>
      </c>
      <c r="GY31" s="3" t="s">
        <v>131</v>
      </c>
      <c r="GZ31" s="3" t="s">
        <v>131</v>
      </c>
      <c r="HA31" s="3" t="s">
        <v>131</v>
      </c>
      <c r="HB31" s="3" t="s">
        <v>131</v>
      </c>
      <c r="HC31" s="3" t="s">
        <v>131</v>
      </c>
      <c r="HD31" s="3" t="s">
        <v>129</v>
      </c>
      <c r="HE31" s="3" t="s">
        <v>132</v>
      </c>
      <c r="HF31" s="3" t="s">
        <v>132</v>
      </c>
      <c r="HG31" s="3" t="s">
        <v>131</v>
      </c>
      <c r="HH31" s="3" t="s">
        <v>131</v>
      </c>
      <c r="HI31" s="3" t="s">
        <v>129</v>
      </c>
      <c r="HJ31" s="3" t="s">
        <v>132</v>
      </c>
      <c r="HK31" s="3" t="s">
        <v>127</v>
      </c>
      <c r="HL31" s="3" t="s">
        <v>127</v>
      </c>
      <c r="HM31" s="3" t="s">
        <v>132</v>
      </c>
      <c r="HN31" s="3" t="s">
        <v>129</v>
      </c>
      <c r="HO31" s="3" t="s">
        <v>131</v>
      </c>
      <c r="HP31" s="3" t="s">
        <v>129</v>
      </c>
      <c r="HQ31" s="3" t="s">
        <v>132</v>
      </c>
      <c r="HR31" s="3" t="s">
        <v>131</v>
      </c>
      <c r="HS31" s="3" t="s">
        <v>131</v>
      </c>
      <c r="HT31" s="3" t="s">
        <v>132</v>
      </c>
      <c r="HU31" s="3" t="s">
        <v>132</v>
      </c>
      <c r="HV31" s="3" t="s">
        <v>132</v>
      </c>
      <c r="HW31" s="3" t="s">
        <v>127</v>
      </c>
      <c r="HX31" s="3" t="s">
        <v>127</v>
      </c>
      <c r="HY31" s="3" t="s">
        <v>127</v>
      </c>
      <c r="HZ31" s="3" t="s">
        <v>129</v>
      </c>
      <c r="IA31" s="3" t="s">
        <v>127</v>
      </c>
      <c r="IB31" s="3" t="s">
        <v>127</v>
      </c>
      <c r="IC31" s="3" t="s">
        <v>127</v>
      </c>
      <c r="ID31" s="3" t="s">
        <v>131</v>
      </c>
      <c r="IE31" s="3" t="s">
        <v>127</v>
      </c>
      <c r="IF31" s="3" t="s">
        <v>127</v>
      </c>
      <c r="IG31" s="3" t="s">
        <v>132</v>
      </c>
      <c r="IH31" s="3" t="s">
        <v>129</v>
      </c>
      <c r="II31" s="3" t="s">
        <v>130</v>
      </c>
      <c r="IJ31" s="3" t="s">
        <v>127</v>
      </c>
      <c r="IK31" s="3" t="s">
        <v>127</v>
      </c>
      <c r="IL31" s="3" t="s">
        <v>127</v>
      </c>
      <c r="IM31" s="3" t="s">
        <v>127</v>
      </c>
      <c r="IN31" s="3" t="s">
        <v>127</v>
      </c>
      <c r="IO31" s="3" t="s">
        <v>127</v>
      </c>
      <c r="IP31" s="3" t="s">
        <v>127</v>
      </c>
      <c r="IQ31" s="3" t="s">
        <v>127</v>
      </c>
      <c r="IR31" s="5" t="s">
        <v>337</v>
      </c>
      <c r="IS31" s="13" t="s">
        <v>353</v>
      </c>
      <c r="IT31" s="3" t="s">
        <v>354</v>
      </c>
      <c r="IU31" s="3" t="s">
        <v>355</v>
      </c>
      <c r="IV31" s="3" t="s">
        <v>1643</v>
      </c>
      <c r="IW31" s="3" t="s">
        <v>1643</v>
      </c>
      <c r="IX31" s="3" t="s">
        <v>111</v>
      </c>
      <c r="IY31" s="5" t="s">
        <v>1643</v>
      </c>
      <c r="IZ31" s="13" t="s">
        <v>111</v>
      </c>
      <c r="JA31" s="3" t="s">
        <v>1643</v>
      </c>
      <c r="JB31" s="3" t="s">
        <v>1643</v>
      </c>
      <c r="JC31" s="3" t="s">
        <v>111</v>
      </c>
      <c r="JD31" s="3" t="s">
        <v>1643</v>
      </c>
      <c r="JE31" s="3" t="s">
        <v>1643</v>
      </c>
      <c r="JF31" s="3" t="s">
        <v>110</v>
      </c>
      <c r="JG31" s="3" t="s">
        <v>111</v>
      </c>
      <c r="JH31" s="3" t="s">
        <v>1643</v>
      </c>
      <c r="JI31" s="3" t="s">
        <v>110</v>
      </c>
      <c r="JJ31" s="3" t="s">
        <v>1643</v>
      </c>
      <c r="JK31" s="3" t="s">
        <v>1643</v>
      </c>
      <c r="JL31" s="3" t="s">
        <v>1643</v>
      </c>
      <c r="JM31" s="3" t="s">
        <v>1643</v>
      </c>
      <c r="JN31" s="3" t="s">
        <v>1643</v>
      </c>
      <c r="JO31" s="3" t="s">
        <v>1643</v>
      </c>
      <c r="JP31" s="3" t="s">
        <v>1643</v>
      </c>
      <c r="JQ31" s="3" t="s">
        <v>1643</v>
      </c>
      <c r="JR31" s="3" t="s">
        <v>1643</v>
      </c>
      <c r="JS31" s="3" t="s">
        <v>1643</v>
      </c>
      <c r="JT31" s="3" t="s">
        <v>1643</v>
      </c>
      <c r="JU31" s="3" t="s">
        <v>1643</v>
      </c>
      <c r="JV31" s="3" t="s">
        <v>1643</v>
      </c>
      <c r="JW31" s="3" t="s">
        <v>1643</v>
      </c>
      <c r="JX31" s="3" t="s">
        <v>1643</v>
      </c>
      <c r="JY31" s="3" t="s">
        <v>1643</v>
      </c>
      <c r="JZ31" s="3" t="s">
        <v>1643</v>
      </c>
      <c r="KA31" s="3" t="s">
        <v>1643</v>
      </c>
      <c r="KB31" s="3" t="s">
        <v>1643</v>
      </c>
      <c r="KC31" s="3" t="s">
        <v>1643</v>
      </c>
      <c r="KD31" s="3" t="s">
        <v>1643</v>
      </c>
      <c r="KE31" s="3" t="s">
        <v>1643</v>
      </c>
      <c r="KF31" s="3" t="s">
        <v>1643</v>
      </c>
      <c r="KG31" s="3" t="s">
        <v>1643</v>
      </c>
      <c r="KH31" s="3" t="s">
        <v>1643</v>
      </c>
      <c r="KI31" s="5" t="s">
        <v>1643</v>
      </c>
      <c r="KJ31" s="13"/>
      <c r="KK31" s="3"/>
      <c r="KL31" s="5"/>
      <c r="KM31" s="18" t="s">
        <v>1643</v>
      </c>
      <c r="KN31" s="13" t="s">
        <v>1643</v>
      </c>
      <c r="KO31" s="3" t="s">
        <v>1643</v>
      </c>
      <c r="KP31" s="3" t="s">
        <v>1643</v>
      </c>
      <c r="KQ31" s="3" t="s">
        <v>1643</v>
      </c>
      <c r="KR31" s="3" t="s">
        <v>1643</v>
      </c>
      <c r="KS31" s="3" t="s">
        <v>1643</v>
      </c>
      <c r="KT31" s="3" t="s">
        <v>1643</v>
      </c>
      <c r="KU31" s="3" t="s">
        <v>1643</v>
      </c>
      <c r="KV31" s="3" t="s">
        <v>1643</v>
      </c>
      <c r="KW31" s="5" t="s">
        <v>1643</v>
      </c>
      <c r="KX31" s="13" t="s">
        <v>1643</v>
      </c>
      <c r="KY31" s="3" t="s">
        <v>1643</v>
      </c>
      <c r="KZ31" s="3" t="s">
        <v>1643</v>
      </c>
      <c r="LA31" s="3" t="s">
        <v>1643</v>
      </c>
      <c r="LB31" s="3" t="s">
        <v>1643</v>
      </c>
      <c r="LC31" s="3" t="s">
        <v>1643</v>
      </c>
      <c r="LD31" s="3" t="s">
        <v>1643</v>
      </c>
      <c r="LE31" s="3" t="s">
        <v>1643</v>
      </c>
      <c r="LF31" s="5" t="s">
        <v>1643</v>
      </c>
      <c r="LG31" s="13" t="s">
        <v>1643</v>
      </c>
      <c r="LH31" s="5" t="s">
        <v>1643</v>
      </c>
      <c r="LI31" s="13" t="s">
        <v>1643</v>
      </c>
      <c r="LJ31" s="3" t="s">
        <v>1643</v>
      </c>
      <c r="LK31" s="3" t="s">
        <v>1643</v>
      </c>
      <c r="LL31" s="3" t="s">
        <v>1643</v>
      </c>
      <c r="LM31" s="3" t="s">
        <v>1643</v>
      </c>
      <c r="LN31" s="3" t="s">
        <v>1643</v>
      </c>
      <c r="LO31" s="5" t="s">
        <v>1643</v>
      </c>
      <c r="LP31" s="13" t="s">
        <v>1643</v>
      </c>
      <c r="LQ31" s="13" t="s">
        <v>1643</v>
      </c>
      <c r="LR31" s="3" t="s">
        <v>1643</v>
      </c>
      <c r="LS31" s="3" t="s">
        <v>1643</v>
      </c>
      <c r="LT31" s="3" t="s">
        <v>1643</v>
      </c>
      <c r="LU31" s="3" t="s">
        <v>1643</v>
      </c>
      <c r="LV31" s="20"/>
      <c r="LW31" s="5" t="s">
        <v>1643</v>
      </c>
      <c r="LX31" s="13" t="s">
        <v>1643</v>
      </c>
      <c r="LY31" s="3" t="s">
        <v>1643</v>
      </c>
      <c r="LZ31" s="3" t="s">
        <v>1643</v>
      </c>
      <c r="MA31" s="3" t="s">
        <v>1643</v>
      </c>
      <c r="MB31" s="3" t="s">
        <v>1643</v>
      </c>
      <c r="MC31" s="3" t="s">
        <v>1643</v>
      </c>
      <c r="MD31" s="5" t="s">
        <v>1643</v>
      </c>
      <c r="ME31" s="13" t="s">
        <v>1643</v>
      </c>
      <c r="MF31" s="3" t="s">
        <v>1643</v>
      </c>
      <c r="MG31" s="3" t="s">
        <v>1643</v>
      </c>
      <c r="MH31" s="3" t="s">
        <v>1643</v>
      </c>
      <c r="MI31" s="3" t="s">
        <v>1643</v>
      </c>
      <c r="MJ31" s="3" t="s">
        <v>1643</v>
      </c>
      <c r="MK31" s="5" t="s">
        <v>1643</v>
      </c>
      <c r="ML31" s="13" t="s">
        <v>1643</v>
      </c>
      <c r="MM31" s="3" t="s">
        <v>1643</v>
      </c>
      <c r="MN31" s="3" t="s">
        <v>1643</v>
      </c>
      <c r="MO31" s="3" t="s">
        <v>1643</v>
      </c>
      <c r="MP31" s="3" t="s">
        <v>1643</v>
      </c>
      <c r="MQ31" s="3" t="s">
        <v>1643</v>
      </c>
      <c r="MR31" s="5" t="s">
        <v>1643</v>
      </c>
      <c r="MS31" s="13" t="s">
        <v>1643</v>
      </c>
      <c r="MT31" s="3" t="s">
        <v>1643</v>
      </c>
      <c r="MU31" s="3" t="s">
        <v>1643</v>
      </c>
      <c r="MV31" s="3" t="s">
        <v>1643</v>
      </c>
      <c r="MW31" s="3" t="s">
        <v>1643</v>
      </c>
      <c r="MX31" s="3" t="s">
        <v>1643</v>
      </c>
      <c r="MY31" s="3" t="s">
        <v>1643</v>
      </c>
      <c r="MZ31" s="3" t="s">
        <v>1643</v>
      </c>
      <c r="NA31" s="5" t="s">
        <v>1643</v>
      </c>
      <c r="NB31" s="13" t="s">
        <v>1643</v>
      </c>
      <c r="NC31" s="3" t="s">
        <v>1643</v>
      </c>
      <c r="ND31" s="3" t="s">
        <v>1643</v>
      </c>
      <c r="NE31" s="3" t="s">
        <v>1643</v>
      </c>
      <c r="NF31" s="3" t="s">
        <v>1643</v>
      </c>
      <c r="NG31" s="5" t="s">
        <v>1643</v>
      </c>
      <c r="NH31" s="13" t="s">
        <v>1643</v>
      </c>
      <c r="NI31" s="3" t="s">
        <v>1643</v>
      </c>
      <c r="NJ31" s="3" t="s">
        <v>1643</v>
      </c>
      <c r="NK31" s="3" t="s">
        <v>1643</v>
      </c>
      <c r="NL31" s="5"/>
      <c r="NM31" s="13" t="s">
        <v>1643</v>
      </c>
      <c r="NN31" s="3" t="s">
        <v>1643</v>
      </c>
      <c r="NO31" s="3" t="s">
        <v>1643</v>
      </c>
      <c r="NP31" s="3" t="s">
        <v>1643</v>
      </c>
      <c r="NQ31" s="5" t="s">
        <v>1643</v>
      </c>
      <c r="NR31" s="13" t="s">
        <v>1643</v>
      </c>
      <c r="NS31" s="3" t="s">
        <v>1643</v>
      </c>
      <c r="NT31" s="3" t="s">
        <v>1643</v>
      </c>
      <c r="NU31" s="3" t="s">
        <v>1643</v>
      </c>
      <c r="NV31" s="3" t="s">
        <v>1643</v>
      </c>
      <c r="NW31" s="3" t="s">
        <v>1643</v>
      </c>
      <c r="NX31" s="3" t="s">
        <v>1643</v>
      </c>
      <c r="NY31" s="3" t="s">
        <v>1643</v>
      </c>
      <c r="NZ31" s="20" t="s">
        <v>1643</v>
      </c>
      <c r="OA31" s="13" t="s">
        <v>1643</v>
      </c>
      <c r="OB31" s="3" t="s">
        <v>1643</v>
      </c>
      <c r="OC31" s="3" t="s">
        <v>1643</v>
      </c>
      <c r="OD31" s="3" t="s">
        <v>1643</v>
      </c>
      <c r="OE31" s="3" t="s">
        <v>1643</v>
      </c>
      <c r="OF31" s="5" t="s">
        <v>1643</v>
      </c>
      <c r="OG31" s="13" t="s">
        <v>1643</v>
      </c>
      <c r="OH31" s="8" t="s">
        <v>1643</v>
      </c>
      <c r="OI31" s="3" t="s">
        <v>1643</v>
      </c>
      <c r="OJ31" s="3" t="s">
        <v>1643</v>
      </c>
      <c r="OK31" s="5" t="s">
        <v>1643</v>
      </c>
      <c r="OL31" s="13" t="s">
        <v>1643</v>
      </c>
      <c r="OM31" s="8" t="s">
        <v>1643</v>
      </c>
      <c r="ON31" s="3" t="s">
        <v>1643</v>
      </c>
      <c r="OO31" s="3" t="s">
        <v>1643</v>
      </c>
      <c r="OP31" s="5" t="s">
        <v>1643</v>
      </c>
      <c r="OQ31" s="13" t="s">
        <v>1643</v>
      </c>
      <c r="OR31" s="8" t="s">
        <v>1643</v>
      </c>
      <c r="OS31" s="3" t="s">
        <v>1643</v>
      </c>
      <c r="OT31" s="3" t="s">
        <v>1643</v>
      </c>
      <c r="OU31" s="5" t="s">
        <v>1643</v>
      </c>
      <c r="OV31" s="13" t="s">
        <v>1643</v>
      </c>
      <c r="OW31" s="3" t="s">
        <v>1643</v>
      </c>
      <c r="OX31" s="3" t="s">
        <v>1643</v>
      </c>
      <c r="OY31" s="3" t="s">
        <v>1643</v>
      </c>
      <c r="OZ31" s="3" t="s">
        <v>1643</v>
      </c>
      <c r="PA31" s="3" t="s">
        <v>1643</v>
      </c>
      <c r="PB31" s="3" t="s">
        <v>1643</v>
      </c>
      <c r="PC31" s="3" t="s">
        <v>1643</v>
      </c>
      <c r="PD31" s="5" t="s">
        <v>1643</v>
      </c>
      <c r="PE31" s="13" t="s">
        <v>1643</v>
      </c>
      <c r="PF31" s="3" t="s">
        <v>1643</v>
      </c>
      <c r="PG31" s="3" t="s">
        <v>1643</v>
      </c>
      <c r="PH31" s="3" t="s">
        <v>1643</v>
      </c>
      <c r="PI31" s="3" t="s">
        <v>1643</v>
      </c>
      <c r="PJ31" s="3" t="s">
        <v>1643</v>
      </c>
      <c r="PK31" s="5" t="s">
        <v>1643</v>
      </c>
      <c r="PL31" s="13" t="s">
        <v>1643</v>
      </c>
      <c r="PM31" s="3" t="s">
        <v>1643</v>
      </c>
      <c r="PN31" s="3" t="s">
        <v>1643</v>
      </c>
      <c r="PO31" s="3" t="s">
        <v>1643</v>
      </c>
      <c r="PP31" s="5" t="s">
        <v>1643</v>
      </c>
      <c r="PQ31" s="18" t="s">
        <v>1643</v>
      </c>
    </row>
    <row r="32" spans="1:433" ht="130.5" x14ac:dyDescent="0.35">
      <c r="A32" s="1">
        <v>45619.919016203705</v>
      </c>
      <c r="B32" s="2">
        <v>45620.441307870373</v>
      </c>
      <c r="C32" s="4">
        <v>100</v>
      </c>
      <c r="D32" s="4">
        <v>1332</v>
      </c>
      <c r="E32" s="3" t="s">
        <v>1640</v>
      </c>
      <c r="F32" s="2">
        <v>45620.441318518519</v>
      </c>
      <c r="G32" s="3" t="s">
        <v>1714</v>
      </c>
      <c r="H32" s="4">
        <v>1</v>
      </c>
      <c r="I32" s="3" t="s">
        <v>1642</v>
      </c>
      <c r="J32" s="3" t="s">
        <v>1642</v>
      </c>
      <c r="K32" s="3" t="s">
        <v>1642</v>
      </c>
      <c r="L32" s="3" t="s">
        <v>1642</v>
      </c>
      <c r="M32" s="3" t="s">
        <v>1642</v>
      </c>
      <c r="N32" s="3" t="s">
        <v>1642</v>
      </c>
      <c r="O32" s="3" t="s">
        <v>110</v>
      </c>
      <c r="P32" s="3" t="s">
        <v>1643</v>
      </c>
      <c r="Q32" s="3" t="s">
        <v>1643</v>
      </c>
      <c r="R32" s="20" t="s">
        <v>110</v>
      </c>
      <c r="S32" s="127">
        <v>44</v>
      </c>
      <c r="T32" s="124"/>
      <c r="U32" s="3"/>
      <c r="V32" s="3" t="s">
        <v>20</v>
      </c>
      <c r="W32" s="3" t="s">
        <v>111</v>
      </c>
      <c r="X32" s="3" t="s">
        <v>37</v>
      </c>
      <c r="Y32" s="3" t="s">
        <v>79</v>
      </c>
      <c r="Z32" s="3" t="s">
        <v>10</v>
      </c>
      <c r="AA32" s="4">
        <v>222</v>
      </c>
      <c r="AB32" s="3" t="s">
        <v>25</v>
      </c>
      <c r="AC32" s="3" t="s">
        <v>110</v>
      </c>
      <c r="AD32" s="13" t="s">
        <v>110</v>
      </c>
      <c r="AE32" s="3" t="s">
        <v>1643</v>
      </c>
      <c r="AF32" s="5" t="s">
        <v>110</v>
      </c>
      <c r="AG32" s="8" t="s">
        <v>1643</v>
      </c>
      <c r="AH32" s="3" t="s">
        <v>1643</v>
      </c>
      <c r="AI32" s="3" t="s">
        <v>1643</v>
      </c>
      <c r="AJ32" s="3" t="s">
        <v>1643</v>
      </c>
      <c r="AK32" s="3" t="s">
        <v>1643</v>
      </c>
      <c r="AL32" s="3" t="s">
        <v>1643</v>
      </c>
      <c r="AM32" s="3" t="s">
        <v>1643</v>
      </c>
      <c r="AN32" s="3" t="s">
        <v>1643</v>
      </c>
      <c r="AO32" s="3" t="s">
        <v>1643</v>
      </c>
      <c r="AP32" s="3" t="s">
        <v>1643</v>
      </c>
      <c r="AQ32" s="3" t="s">
        <v>1643</v>
      </c>
      <c r="AR32" s="3" t="s">
        <v>1643</v>
      </c>
      <c r="AS32" s="3" t="s">
        <v>1643</v>
      </c>
      <c r="AT32" s="3" t="s">
        <v>1643</v>
      </c>
      <c r="AU32" s="3" t="s">
        <v>1643</v>
      </c>
      <c r="AV32" s="5" t="s">
        <v>1643</v>
      </c>
      <c r="AW32" s="13" t="s">
        <v>1643</v>
      </c>
      <c r="AX32" s="3" t="s">
        <v>1643</v>
      </c>
      <c r="AY32" s="3" t="s">
        <v>1643</v>
      </c>
      <c r="AZ32" s="3" t="s">
        <v>1643</v>
      </c>
      <c r="BA32" s="3" t="s">
        <v>1643</v>
      </c>
      <c r="BB32" s="3" t="s">
        <v>1643</v>
      </c>
      <c r="BC32" s="3" t="s">
        <v>1643</v>
      </c>
      <c r="BD32" s="5" t="s">
        <v>1643</v>
      </c>
      <c r="BE32" s="13" t="s">
        <v>1643</v>
      </c>
      <c r="BF32" s="3" t="s">
        <v>1643</v>
      </c>
      <c r="BG32" s="3" t="s">
        <v>1643</v>
      </c>
      <c r="BH32" s="3" t="s">
        <v>1643</v>
      </c>
      <c r="BI32" s="3" t="s">
        <v>1643</v>
      </c>
      <c r="BJ32" s="3" t="s">
        <v>1643</v>
      </c>
      <c r="BK32" s="3" t="s">
        <v>1643</v>
      </c>
      <c r="BL32" s="5" t="s">
        <v>1643</v>
      </c>
      <c r="BM32" s="13" t="s">
        <v>1643</v>
      </c>
      <c r="BN32" s="3" t="s">
        <v>1643</v>
      </c>
      <c r="BO32" s="3" t="s">
        <v>1643</v>
      </c>
      <c r="BP32" s="5" t="s">
        <v>1643</v>
      </c>
      <c r="BQ32" s="13" t="s">
        <v>1643</v>
      </c>
      <c r="BR32" s="3" t="s">
        <v>1643</v>
      </c>
      <c r="BS32" s="3" t="s">
        <v>1643</v>
      </c>
      <c r="BT32" s="5" t="s">
        <v>1643</v>
      </c>
      <c r="BU32" s="13" t="s">
        <v>1643</v>
      </c>
      <c r="BV32" s="5" t="s">
        <v>1643</v>
      </c>
      <c r="BW32" s="13" t="s">
        <v>1643</v>
      </c>
      <c r="BX32" s="3" t="s">
        <v>1643</v>
      </c>
      <c r="BY32" s="3" t="s">
        <v>1643</v>
      </c>
      <c r="BZ32" s="5" t="s">
        <v>1643</v>
      </c>
      <c r="CA32" s="13" t="s">
        <v>1643</v>
      </c>
      <c r="CB32" s="3" t="s">
        <v>1643</v>
      </c>
      <c r="CC32" s="3" t="s">
        <v>1643</v>
      </c>
      <c r="CD32" s="3" t="s">
        <v>1643</v>
      </c>
      <c r="CE32" s="5" t="s">
        <v>1643</v>
      </c>
      <c r="CF32" s="13" t="s">
        <v>1643</v>
      </c>
      <c r="CG32" s="3" t="s">
        <v>1643</v>
      </c>
      <c r="CH32" s="3" t="s">
        <v>1643</v>
      </c>
      <c r="CI32" s="3" t="s">
        <v>1643</v>
      </c>
      <c r="CJ32" s="3" t="s">
        <v>1643</v>
      </c>
      <c r="CK32" s="3" t="s">
        <v>1643</v>
      </c>
      <c r="CL32" s="5" t="s">
        <v>1643</v>
      </c>
      <c r="CM32" s="13" t="s">
        <v>1643</v>
      </c>
      <c r="CN32" s="3" t="s">
        <v>1643</v>
      </c>
      <c r="CO32" s="3" t="s">
        <v>1643</v>
      </c>
      <c r="CP32" s="3" t="s">
        <v>1643</v>
      </c>
      <c r="CQ32" s="3" t="s">
        <v>1643</v>
      </c>
      <c r="CR32" s="20" t="s">
        <v>1643</v>
      </c>
      <c r="CS32" s="13" t="s">
        <v>1643</v>
      </c>
      <c r="CT32" s="3" t="s">
        <v>1643</v>
      </c>
      <c r="CU32" s="3" t="s">
        <v>1643</v>
      </c>
      <c r="CV32" s="3" t="s">
        <v>1643</v>
      </c>
      <c r="CW32" s="3" t="s">
        <v>1643</v>
      </c>
      <c r="CX32" s="3" t="s">
        <v>1643</v>
      </c>
      <c r="CY32" s="3" t="s">
        <v>1643</v>
      </c>
      <c r="CZ32" s="3" t="s">
        <v>1643</v>
      </c>
      <c r="DA32" s="3" t="s">
        <v>1643</v>
      </c>
      <c r="DB32" s="3" t="s">
        <v>1643</v>
      </c>
      <c r="DC32" s="3" t="s">
        <v>1643</v>
      </c>
      <c r="DD32" s="3" t="s">
        <v>1643</v>
      </c>
      <c r="DE32" s="3" t="s">
        <v>1643</v>
      </c>
      <c r="DF32" s="5" t="s">
        <v>1643</v>
      </c>
      <c r="DG32" s="8" t="s">
        <v>1643</v>
      </c>
      <c r="DH32" s="3" t="s">
        <v>1643</v>
      </c>
      <c r="DI32" s="3" t="s">
        <v>1643</v>
      </c>
      <c r="DJ32" s="3" t="s">
        <v>1643</v>
      </c>
      <c r="DK32" s="3" t="s">
        <v>1643</v>
      </c>
      <c r="DL32" s="3" t="s">
        <v>1643</v>
      </c>
      <c r="DM32" s="3" t="s">
        <v>1643</v>
      </c>
      <c r="DN32" s="3" t="s">
        <v>1643</v>
      </c>
      <c r="DO32" s="5" t="s">
        <v>1643</v>
      </c>
      <c r="DP32" s="8" t="s">
        <v>1643</v>
      </c>
      <c r="DQ32" s="3" t="s">
        <v>1643</v>
      </c>
      <c r="DR32" s="3" t="s">
        <v>1643</v>
      </c>
      <c r="DS32" s="5" t="s">
        <v>1643</v>
      </c>
      <c r="DT32" s="8" t="s">
        <v>1643</v>
      </c>
      <c r="DU32" s="3" t="s">
        <v>1643</v>
      </c>
      <c r="DV32" s="3" t="s">
        <v>1643</v>
      </c>
      <c r="DW32" s="5" t="s">
        <v>1643</v>
      </c>
      <c r="DX32" s="16" t="s">
        <v>1643</v>
      </c>
      <c r="DY32" s="13" t="s">
        <v>1643</v>
      </c>
      <c r="DZ32" s="3" t="s">
        <v>1643</v>
      </c>
      <c r="EA32" s="3" t="s">
        <v>1643</v>
      </c>
      <c r="EB32" s="3" t="s">
        <v>1643</v>
      </c>
      <c r="EC32" s="20" t="s">
        <v>1643</v>
      </c>
      <c r="ED32" s="13" t="s">
        <v>1643</v>
      </c>
      <c r="EE32" s="3" t="s">
        <v>1643</v>
      </c>
      <c r="EF32" s="3" t="s">
        <v>1643</v>
      </c>
      <c r="EG32" s="3" t="s">
        <v>1643</v>
      </c>
      <c r="EH32" s="3" t="s">
        <v>1643</v>
      </c>
      <c r="EI32" s="3" t="s">
        <v>1643</v>
      </c>
      <c r="EJ32" s="3" t="s">
        <v>1643</v>
      </c>
      <c r="EK32" s="3" t="s">
        <v>1643</v>
      </c>
      <c r="EL32" s="3" t="s">
        <v>1643</v>
      </c>
      <c r="EM32" s="3" t="s">
        <v>1643</v>
      </c>
      <c r="EN32" s="20" t="s">
        <v>1643</v>
      </c>
      <c r="EO32" s="18" t="s">
        <v>1643</v>
      </c>
      <c r="EP32" s="8" t="s">
        <v>1643</v>
      </c>
      <c r="EQ32" s="3" t="s">
        <v>1643</v>
      </c>
      <c r="ER32" s="3" t="s">
        <v>1643</v>
      </c>
      <c r="ES32" s="3" t="s">
        <v>1643</v>
      </c>
      <c r="ET32" s="3" t="s">
        <v>1643</v>
      </c>
      <c r="EU32" s="3" t="s">
        <v>1643</v>
      </c>
      <c r="EV32" s="3" t="s">
        <v>1643</v>
      </c>
      <c r="EW32" s="3" t="s">
        <v>1643</v>
      </c>
      <c r="EX32" s="3" t="s">
        <v>1643</v>
      </c>
      <c r="EY32" s="20" t="s">
        <v>1643</v>
      </c>
      <c r="EZ32" s="13" t="s">
        <v>129</v>
      </c>
      <c r="FA32" s="3" t="s">
        <v>131</v>
      </c>
      <c r="FB32" s="3" t="s">
        <v>131</v>
      </c>
      <c r="FC32" s="3" t="s">
        <v>129</v>
      </c>
      <c r="FD32" s="3" t="s">
        <v>131</v>
      </c>
      <c r="FE32" s="3" t="s">
        <v>131</v>
      </c>
      <c r="FF32" s="3" t="s">
        <v>129</v>
      </c>
      <c r="FG32" s="3" t="s">
        <v>131</v>
      </c>
      <c r="FH32" s="3" t="s">
        <v>127</v>
      </c>
      <c r="FI32" s="3" t="s">
        <v>132</v>
      </c>
      <c r="FJ32" s="3" t="s">
        <v>132</v>
      </c>
      <c r="FK32" s="3" t="s">
        <v>132</v>
      </c>
      <c r="FL32" s="3" t="s">
        <v>132</v>
      </c>
      <c r="FM32" s="3" t="s">
        <v>129</v>
      </c>
      <c r="FN32" s="3" t="s">
        <v>129</v>
      </c>
      <c r="FO32" s="5" t="s">
        <v>1643</v>
      </c>
      <c r="FP32" s="13" t="s">
        <v>196</v>
      </c>
      <c r="FQ32" s="3" t="s">
        <v>198</v>
      </c>
      <c r="FR32" s="3" t="s">
        <v>1643</v>
      </c>
      <c r="FS32" s="3" t="s">
        <v>1643</v>
      </c>
      <c r="FT32" s="3" t="s">
        <v>1643</v>
      </c>
      <c r="FU32" s="3" t="s">
        <v>1643</v>
      </c>
      <c r="FV32" s="3" t="s">
        <v>210</v>
      </c>
      <c r="FW32" s="5" t="s">
        <v>1643</v>
      </c>
      <c r="FX32" s="13" t="s">
        <v>231</v>
      </c>
      <c r="FY32" s="3" t="s">
        <v>232</v>
      </c>
      <c r="FZ32" s="3" t="s">
        <v>233</v>
      </c>
      <c r="GA32" s="3" t="s">
        <v>234</v>
      </c>
      <c r="GB32" s="3" t="s">
        <v>235</v>
      </c>
      <c r="GC32" s="3" t="s">
        <v>1643</v>
      </c>
      <c r="GD32" s="3" t="s">
        <v>1643</v>
      </c>
      <c r="GE32" s="5" t="s">
        <v>1643</v>
      </c>
      <c r="GF32" s="13" t="s">
        <v>132</v>
      </c>
      <c r="GG32" s="3" t="s">
        <v>127</v>
      </c>
      <c r="GH32" s="3" t="s">
        <v>132</v>
      </c>
      <c r="GI32" s="3" t="s">
        <v>127</v>
      </c>
      <c r="GJ32" s="3" t="s">
        <v>127</v>
      </c>
      <c r="GK32" s="3" t="s">
        <v>127</v>
      </c>
      <c r="GL32" s="3" t="s">
        <v>127</v>
      </c>
      <c r="GM32" s="3" t="s">
        <v>127</v>
      </c>
      <c r="GN32" s="3" t="s">
        <v>127</v>
      </c>
      <c r="GO32" s="3" t="s">
        <v>127</v>
      </c>
      <c r="GP32" s="3" t="s">
        <v>127</v>
      </c>
      <c r="GQ32" s="3" t="s">
        <v>127</v>
      </c>
      <c r="GR32" s="3" t="s">
        <v>127</v>
      </c>
      <c r="GS32" s="3" t="s">
        <v>127</v>
      </c>
      <c r="GT32" s="3" t="s">
        <v>127</v>
      </c>
      <c r="GU32" s="3" t="s">
        <v>132</v>
      </c>
      <c r="GV32" s="3" t="s">
        <v>127</v>
      </c>
      <c r="GW32" s="3" t="s">
        <v>127</v>
      </c>
      <c r="GX32" s="3" t="s">
        <v>127</v>
      </c>
      <c r="GY32" s="3" t="s">
        <v>132</v>
      </c>
      <c r="GZ32" s="3" t="s">
        <v>132</v>
      </c>
      <c r="HA32" s="3" t="s">
        <v>132</v>
      </c>
      <c r="HB32" s="3" t="s">
        <v>132</v>
      </c>
      <c r="HC32" s="3" t="s">
        <v>132</v>
      </c>
      <c r="HD32" s="3" t="s">
        <v>132</v>
      </c>
      <c r="HE32" s="3" t="s">
        <v>132</v>
      </c>
      <c r="HF32" s="3" t="s">
        <v>132</v>
      </c>
      <c r="HG32" s="3" t="s">
        <v>131</v>
      </c>
      <c r="HH32" s="3" t="s">
        <v>131</v>
      </c>
      <c r="HI32" s="3" t="s">
        <v>131</v>
      </c>
      <c r="HJ32" s="3" t="s">
        <v>132</v>
      </c>
      <c r="HK32" s="3" t="s">
        <v>131</v>
      </c>
      <c r="HL32" s="3" t="s">
        <v>131</v>
      </c>
      <c r="HM32" s="3" t="s">
        <v>132</v>
      </c>
      <c r="HN32" s="3" t="s">
        <v>132</v>
      </c>
      <c r="HO32" s="3" t="s">
        <v>132</v>
      </c>
      <c r="HP32" s="3" t="s">
        <v>132</v>
      </c>
      <c r="HQ32" s="3" t="s">
        <v>132</v>
      </c>
      <c r="HR32" s="3" t="s">
        <v>132</v>
      </c>
      <c r="HS32" s="3" t="s">
        <v>132</v>
      </c>
      <c r="HT32" s="3" t="s">
        <v>132</v>
      </c>
      <c r="HU32" s="3" t="s">
        <v>132</v>
      </c>
      <c r="HV32" s="3" t="s">
        <v>132</v>
      </c>
      <c r="HW32" s="3" t="s">
        <v>132</v>
      </c>
      <c r="HX32" s="3" t="s">
        <v>132</v>
      </c>
      <c r="HY32" s="3" t="s">
        <v>131</v>
      </c>
      <c r="HZ32" s="3" t="s">
        <v>131</v>
      </c>
      <c r="IA32" s="3" t="s">
        <v>127</v>
      </c>
      <c r="IB32" s="3" t="s">
        <v>127</v>
      </c>
      <c r="IC32" s="3" t="s">
        <v>127</v>
      </c>
      <c r="ID32" s="3" t="s">
        <v>127</v>
      </c>
      <c r="IE32" s="3" t="s">
        <v>127</v>
      </c>
      <c r="IF32" s="3" t="s">
        <v>132</v>
      </c>
      <c r="IG32" s="3" t="s">
        <v>127</v>
      </c>
      <c r="IH32" s="3" t="s">
        <v>132</v>
      </c>
      <c r="II32" s="3" t="s">
        <v>132</v>
      </c>
      <c r="IJ32" s="3" t="s">
        <v>132</v>
      </c>
      <c r="IK32" s="3" t="s">
        <v>131</v>
      </c>
      <c r="IL32" s="3" t="s">
        <v>129</v>
      </c>
      <c r="IM32" s="3" t="s">
        <v>129</v>
      </c>
      <c r="IN32" s="3" t="s">
        <v>132</v>
      </c>
      <c r="IO32" s="3" t="s">
        <v>131</v>
      </c>
      <c r="IP32" s="3" t="s">
        <v>131</v>
      </c>
      <c r="IQ32" s="3" t="s">
        <v>131</v>
      </c>
      <c r="IR32" s="5" t="s">
        <v>335</v>
      </c>
      <c r="IS32" s="13" t="s">
        <v>353</v>
      </c>
      <c r="IT32" s="3" t="s">
        <v>354</v>
      </c>
      <c r="IU32" s="3" t="s">
        <v>355</v>
      </c>
      <c r="IV32" s="3" t="s">
        <v>1643</v>
      </c>
      <c r="IW32" s="3" t="s">
        <v>1643</v>
      </c>
      <c r="IX32" s="3" t="s">
        <v>110</v>
      </c>
      <c r="IY32" s="5" t="s">
        <v>371</v>
      </c>
      <c r="IZ32" s="13" t="s">
        <v>111</v>
      </c>
      <c r="JA32" s="3" t="s">
        <v>1643</v>
      </c>
      <c r="JB32" s="3" t="s">
        <v>1643</v>
      </c>
      <c r="JC32" s="3" t="s">
        <v>111</v>
      </c>
      <c r="JD32" s="3" t="s">
        <v>1643</v>
      </c>
      <c r="JE32" s="3" t="s">
        <v>1643</v>
      </c>
      <c r="JF32" s="3" t="s">
        <v>110</v>
      </c>
      <c r="JG32" s="3" t="s">
        <v>111</v>
      </c>
      <c r="JH32" s="3" t="s">
        <v>1643</v>
      </c>
      <c r="JI32" s="3" t="s">
        <v>110</v>
      </c>
      <c r="JJ32" s="3" t="s">
        <v>411</v>
      </c>
      <c r="JK32" s="3" t="s">
        <v>111</v>
      </c>
      <c r="JL32" s="3" t="s">
        <v>1643</v>
      </c>
      <c r="JM32" s="3" t="s">
        <v>111</v>
      </c>
      <c r="JN32" s="3" t="s">
        <v>1643</v>
      </c>
      <c r="JO32" s="3" t="s">
        <v>1643</v>
      </c>
      <c r="JP32" s="3" t="s">
        <v>111</v>
      </c>
      <c r="JQ32" s="3" t="s">
        <v>1643</v>
      </c>
      <c r="JR32" s="3" t="s">
        <v>1643</v>
      </c>
      <c r="JS32" s="3" t="s">
        <v>110</v>
      </c>
      <c r="JT32" s="3" t="s">
        <v>111</v>
      </c>
      <c r="JU32" s="3" t="s">
        <v>1643</v>
      </c>
      <c r="JV32" s="3" t="s">
        <v>110</v>
      </c>
      <c r="JW32" s="3" t="s">
        <v>111</v>
      </c>
      <c r="JX32" s="3" t="s">
        <v>1643</v>
      </c>
      <c r="JY32" s="3" t="s">
        <v>110</v>
      </c>
      <c r="JZ32" s="3" t="s">
        <v>111</v>
      </c>
      <c r="KA32" s="3" t="s">
        <v>1643</v>
      </c>
      <c r="KB32" s="3" t="s">
        <v>111</v>
      </c>
      <c r="KC32" s="3" t="s">
        <v>1643</v>
      </c>
      <c r="KD32" s="3" t="s">
        <v>1643</v>
      </c>
      <c r="KE32" s="3" t="s">
        <v>1643</v>
      </c>
      <c r="KF32" s="3" t="s">
        <v>111</v>
      </c>
      <c r="KG32" s="3" t="s">
        <v>1643</v>
      </c>
      <c r="KH32" s="3" t="s">
        <v>1643</v>
      </c>
      <c r="KI32" s="5" t="s">
        <v>1643</v>
      </c>
      <c r="KJ32" s="3" t="s">
        <v>487</v>
      </c>
      <c r="KK32" s="3" t="s">
        <v>462</v>
      </c>
      <c r="KL32" s="3" t="s">
        <v>452</v>
      </c>
      <c r="KM32" s="18" t="s">
        <v>110</v>
      </c>
      <c r="KN32" s="13" t="s">
        <v>1643</v>
      </c>
      <c r="KO32" s="3" t="s">
        <v>484</v>
      </c>
      <c r="KP32" s="3" t="s">
        <v>1643</v>
      </c>
      <c r="KQ32" s="3" t="s">
        <v>1643</v>
      </c>
      <c r="KR32" s="3" t="s">
        <v>492</v>
      </c>
      <c r="KS32" s="3" t="s">
        <v>1643</v>
      </c>
      <c r="KT32" s="3" t="s">
        <v>496</v>
      </c>
      <c r="KU32" s="3" t="s">
        <v>497</v>
      </c>
      <c r="KV32" s="3" t="s">
        <v>498</v>
      </c>
      <c r="KW32" s="5" t="s">
        <v>1643</v>
      </c>
      <c r="KX32" s="13" t="s">
        <v>110</v>
      </c>
      <c r="KY32" s="3" t="s">
        <v>110</v>
      </c>
      <c r="KZ32" s="3" t="s">
        <v>110</v>
      </c>
      <c r="LA32" s="3" t="s">
        <v>110</v>
      </c>
      <c r="LB32" s="3" t="s">
        <v>110</v>
      </c>
      <c r="LC32" s="3" t="s">
        <v>1643</v>
      </c>
      <c r="LD32" s="3" t="s">
        <v>1643</v>
      </c>
      <c r="LE32" s="3" t="s">
        <v>1643</v>
      </c>
      <c r="LF32" s="5" t="s">
        <v>1643</v>
      </c>
      <c r="LG32" s="13" t="s">
        <v>111</v>
      </c>
      <c r="LH32" s="5" t="s">
        <v>1643</v>
      </c>
      <c r="LI32" s="13" t="s">
        <v>520</v>
      </c>
      <c r="LJ32" s="3" t="s">
        <v>110</v>
      </c>
      <c r="LK32" s="3" t="s">
        <v>110</v>
      </c>
      <c r="LL32" s="3" t="s">
        <v>110</v>
      </c>
      <c r="LM32" s="3" t="s">
        <v>110</v>
      </c>
      <c r="LN32" s="3" t="s">
        <v>110</v>
      </c>
      <c r="LO32" s="5" t="s">
        <v>110</v>
      </c>
      <c r="LP32" s="13" t="s">
        <v>111</v>
      </c>
      <c r="LQ32" s="13" t="s">
        <v>1643</v>
      </c>
      <c r="LR32" s="3" t="s">
        <v>1643</v>
      </c>
      <c r="LS32" s="3" t="s">
        <v>1643</v>
      </c>
      <c r="LT32" s="3" t="s">
        <v>1643</v>
      </c>
      <c r="LU32" s="3" t="s">
        <v>1643</v>
      </c>
      <c r="LV32" s="20"/>
      <c r="LW32" s="5" t="s">
        <v>1643</v>
      </c>
      <c r="LX32" s="13" t="s">
        <v>1643</v>
      </c>
      <c r="LY32" s="3" t="s">
        <v>1643</v>
      </c>
      <c r="LZ32" s="3" t="s">
        <v>1643</v>
      </c>
      <c r="MA32" s="3" t="s">
        <v>1643</v>
      </c>
      <c r="MB32" s="3" t="s">
        <v>1643</v>
      </c>
      <c r="MC32" s="3" t="s">
        <v>1643</v>
      </c>
      <c r="MD32" s="5" t="s">
        <v>1643</v>
      </c>
      <c r="ME32" s="13" t="s">
        <v>1643</v>
      </c>
      <c r="MF32" s="3" t="s">
        <v>1643</v>
      </c>
      <c r="MG32" s="3" t="s">
        <v>1643</v>
      </c>
      <c r="MH32" s="3" t="s">
        <v>1643</v>
      </c>
      <c r="MI32" s="3" t="s">
        <v>1643</v>
      </c>
      <c r="MJ32" s="3" t="s">
        <v>1643</v>
      </c>
      <c r="MK32" s="5" t="s">
        <v>1643</v>
      </c>
      <c r="ML32" s="13" t="s">
        <v>1643</v>
      </c>
      <c r="MM32" s="3" t="s">
        <v>1643</v>
      </c>
      <c r="MN32" s="3" t="s">
        <v>1643</v>
      </c>
      <c r="MO32" s="3" t="s">
        <v>1643</v>
      </c>
      <c r="MP32" s="3" t="s">
        <v>1643</v>
      </c>
      <c r="MQ32" s="3" t="s">
        <v>1643</v>
      </c>
      <c r="MR32" s="5" t="s">
        <v>1643</v>
      </c>
      <c r="MS32" s="13" t="s">
        <v>1643</v>
      </c>
      <c r="MT32" s="3" t="s">
        <v>1643</v>
      </c>
      <c r="MU32" s="3" t="s">
        <v>1643</v>
      </c>
      <c r="MV32" s="3" t="s">
        <v>1643</v>
      </c>
      <c r="MW32" s="3" t="s">
        <v>1643</v>
      </c>
      <c r="MX32" s="3" t="s">
        <v>1643</v>
      </c>
      <c r="MY32" s="3" t="s">
        <v>1643</v>
      </c>
      <c r="MZ32" s="3" t="s">
        <v>1643</v>
      </c>
      <c r="NA32" s="5" t="s">
        <v>1643</v>
      </c>
      <c r="NB32" s="13" t="s">
        <v>110</v>
      </c>
      <c r="NC32" s="3" t="s">
        <v>546</v>
      </c>
      <c r="ND32" s="3" t="s">
        <v>1643</v>
      </c>
      <c r="NE32" s="3" t="s">
        <v>1643</v>
      </c>
      <c r="NF32" s="3" t="s">
        <v>1643</v>
      </c>
      <c r="NG32" s="5" t="s">
        <v>545</v>
      </c>
      <c r="NH32" s="13" t="s">
        <v>1643</v>
      </c>
      <c r="NI32" s="3" t="s">
        <v>1643</v>
      </c>
      <c r="NJ32" s="3" t="s">
        <v>1643</v>
      </c>
      <c r="NK32" s="3" t="s">
        <v>1643</v>
      </c>
      <c r="NL32" s="5"/>
      <c r="NM32" s="13" t="s">
        <v>1643</v>
      </c>
      <c r="NN32" s="3" t="s">
        <v>1643</v>
      </c>
      <c r="NO32" s="3" t="s">
        <v>1643</v>
      </c>
      <c r="NP32" s="3" t="s">
        <v>1643</v>
      </c>
      <c r="NQ32" s="5" t="s">
        <v>1643</v>
      </c>
      <c r="NR32" s="13" t="s">
        <v>1643</v>
      </c>
      <c r="NS32" s="3" t="s">
        <v>557</v>
      </c>
      <c r="NT32" s="3" t="s">
        <v>140</v>
      </c>
      <c r="NU32" s="3" t="s">
        <v>144</v>
      </c>
      <c r="NV32" s="3" t="s">
        <v>156</v>
      </c>
      <c r="NW32" s="3" t="s">
        <v>558</v>
      </c>
      <c r="NX32" s="3" t="s">
        <v>1643</v>
      </c>
      <c r="NY32" s="3" t="s">
        <v>1643</v>
      </c>
      <c r="NZ32" s="20" t="s">
        <v>1643</v>
      </c>
      <c r="OA32" s="13" t="s">
        <v>111</v>
      </c>
      <c r="OB32" s="3" t="s">
        <v>1643</v>
      </c>
      <c r="OC32" s="3" t="s">
        <v>1643</v>
      </c>
      <c r="OD32" s="3" t="s">
        <v>1643</v>
      </c>
      <c r="OE32" s="3" t="s">
        <v>1643</v>
      </c>
      <c r="OF32" s="5" t="s">
        <v>1643</v>
      </c>
      <c r="OG32" s="13" t="s">
        <v>1643</v>
      </c>
      <c r="OH32" s="8" t="s">
        <v>1643</v>
      </c>
      <c r="OI32" s="3" t="s">
        <v>1643</v>
      </c>
      <c r="OJ32" s="3" t="s">
        <v>1643</v>
      </c>
      <c r="OK32" s="5" t="s">
        <v>1643</v>
      </c>
      <c r="OL32" s="13" t="s">
        <v>1643</v>
      </c>
      <c r="OM32" s="8" t="s">
        <v>1643</v>
      </c>
      <c r="ON32" s="3" t="s">
        <v>1643</v>
      </c>
      <c r="OO32" s="3" t="s">
        <v>1643</v>
      </c>
      <c r="OP32" s="5" t="s">
        <v>1643</v>
      </c>
      <c r="OQ32" s="13" t="s">
        <v>1643</v>
      </c>
      <c r="OR32" s="8" t="s">
        <v>1643</v>
      </c>
      <c r="OS32" s="3" t="s">
        <v>1643</v>
      </c>
      <c r="OT32" s="3" t="s">
        <v>1643</v>
      </c>
      <c r="OU32" s="5" t="s">
        <v>1643</v>
      </c>
      <c r="OV32" s="13" t="s">
        <v>1643</v>
      </c>
      <c r="OW32" s="3" t="s">
        <v>1643</v>
      </c>
      <c r="OX32" s="3" t="s">
        <v>1643</v>
      </c>
      <c r="OY32" s="3" t="s">
        <v>1643</v>
      </c>
      <c r="OZ32" s="3" t="s">
        <v>1643</v>
      </c>
      <c r="PA32" s="3" t="s">
        <v>1643</v>
      </c>
      <c r="PB32" s="3" t="s">
        <v>1643</v>
      </c>
      <c r="PC32" s="3" t="s">
        <v>1643</v>
      </c>
      <c r="PD32" s="5" t="s">
        <v>1643</v>
      </c>
      <c r="PE32" s="13" t="s">
        <v>1643</v>
      </c>
      <c r="PF32" s="3" t="s">
        <v>1643</v>
      </c>
      <c r="PG32" s="3" t="s">
        <v>1643</v>
      </c>
      <c r="PH32" s="3" t="s">
        <v>1643</v>
      </c>
      <c r="PI32" s="3" t="s">
        <v>1643</v>
      </c>
      <c r="PJ32" s="3" t="s">
        <v>1643</v>
      </c>
      <c r="PK32" s="5" t="s">
        <v>1643</v>
      </c>
      <c r="PL32" s="13" t="s">
        <v>1643</v>
      </c>
      <c r="PM32" s="3" t="s">
        <v>1643</v>
      </c>
      <c r="PN32" s="3" t="s">
        <v>1643</v>
      </c>
      <c r="PO32" s="3" t="s">
        <v>1643</v>
      </c>
      <c r="PP32" s="5" t="s">
        <v>1643</v>
      </c>
      <c r="PQ32" s="18" t="s">
        <v>1715</v>
      </c>
    </row>
    <row r="33" spans="1:433" ht="87" x14ac:dyDescent="0.35">
      <c r="A33" s="1">
        <v>45620.294409722221</v>
      </c>
      <c r="B33" s="2">
        <v>45620.33697916667</v>
      </c>
      <c r="C33" s="4">
        <v>100</v>
      </c>
      <c r="D33" s="4">
        <v>1024</v>
      </c>
      <c r="E33" s="3" t="s">
        <v>1640</v>
      </c>
      <c r="F33" s="2">
        <v>45620.336988958334</v>
      </c>
      <c r="G33" s="3" t="s">
        <v>1713</v>
      </c>
      <c r="H33" s="4">
        <v>1</v>
      </c>
      <c r="I33" s="3" t="s">
        <v>1642</v>
      </c>
      <c r="J33" s="3" t="s">
        <v>1642</v>
      </c>
      <c r="K33" s="3" t="s">
        <v>1642</v>
      </c>
      <c r="L33" s="3" t="s">
        <v>1642</v>
      </c>
      <c r="M33" s="3" t="s">
        <v>1642</v>
      </c>
      <c r="N33" s="3" t="s">
        <v>1642</v>
      </c>
      <c r="O33" s="3" t="s">
        <v>110</v>
      </c>
      <c r="P33" s="3" t="s">
        <v>1643</v>
      </c>
      <c r="Q33" s="3" t="s">
        <v>1643</v>
      </c>
      <c r="R33" s="20" t="s">
        <v>110</v>
      </c>
      <c r="S33" s="127">
        <v>45</v>
      </c>
      <c r="T33" s="124"/>
      <c r="U33" s="3"/>
      <c r="V33" s="3" t="s">
        <v>20</v>
      </c>
      <c r="W33" s="3" t="s">
        <v>111</v>
      </c>
      <c r="X33" s="3" t="s">
        <v>47</v>
      </c>
      <c r="Y33" s="3" t="s">
        <v>83</v>
      </c>
      <c r="Z33" s="3" t="s">
        <v>14</v>
      </c>
      <c r="AA33" s="4">
        <v>211</v>
      </c>
      <c r="AB33" s="3" t="s">
        <v>25</v>
      </c>
      <c r="AC33" s="3" t="s">
        <v>110</v>
      </c>
      <c r="AD33" s="13" t="s">
        <v>110</v>
      </c>
      <c r="AE33" s="3" t="s">
        <v>1643</v>
      </c>
      <c r="AF33" s="5" t="s">
        <v>110</v>
      </c>
      <c r="AG33" s="8" t="s">
        <v>1643</v>
      </c>
      <c r="AH33" s="3" t="s">
        <v>1643</v>
      </c>
      <c r="AI33" s="3" t="s">
        <v>1643</v>
      </c>
      <c r="AJ33" s="3" t="s">
        <v>1643</v>
      </c>
      <c r="AK33" s="3" t="s">
        <v>1643</v>
      </c>
      <c r="AL33" s="3" t="s">
        <v>1643</v>
      </c>
      <c r="AM33" s="3" t="s">
        <v>1643</v>
      </c>
      <c r="AN33" s="3" t="s">
        <v>1643</v>
      </c>
      <c r="AO33" s="3" t="s">
        <v>1643</v>
      </c>
      <c r="AP33" s="3" t="s">
        <v>1643</v>
      </c>
      <c r="AQ33" s="3" t="s">
        <v>1643</v>
      </c>
      <c r="AR33" s="3" t="s">
        <v>1643</v>
      </c>
      <c r="AS33" s="3" t="s">
        <v>1643</v>
      </c>
      <c r="AT33" s="3" t="s">
        <v>1643</v>
      </c>
      <c r="AU33" s="3" t="s">
        <v>1643</v>
      </c>
      <c r="AV33" s="5" t="s">
        <v>1643</v>
      </c>
      <c r="AW33" s="13" t="s">
        <v>1643</v>
      </c>
      <c r="AX33" s="3" t="s">
        <v>1643</v>
      </c>
      <c r="AY33" s="3" t="s">
        <v>1643</v>
      </c>
      <c r="AZ33" s="3" t="s">
        <v>1643</v>
      </c>
      <c r="BA33" s="3" t="s">
        <v>1643</v>
      </c>
      <c r="BB33" s="3" t="s">
        <v>1643</v>
      </c>
      <c r="BC33" s="3" t="s">
        <v>1643</v>
      </c>
      <c r="BD33" s="5" t="s">
        <v>1643</v>
      </c>
      <c r="BE33" s="13" t="s">
        <v>1643</v>
      </c>
      <c r="BF33" s="3" t="s">
        <v>1643</v>
      </c>
      <c r="BG33" s="3" t="s">
        <v>1643</v>
      </c>
      <c r="BH33" s="3" t="s">
        <v>1643</v>
      </c>
      <c r="BI33" s="3" t="s">
        <v>1643</v>
      </c>
      <c r="BJ33" s="3" t="s">
        <v>1643</v>
      </c>
      <c r="BK33" s="3" t="s">
        <v>1643</v>
      </c>
      <c r="BL33" s="5" t="s">
        <v>1643</v>
      </c>
      <c r="BM33" s="13" t="s">
        <v>1643</v>
      </c>
      <c r="BN33" s="3" t="s">
        <v>1643</v>
      </c>
      <c r="BO33" s="3" t="s">
        <v>1643</v>
      </c>
      <c r="BP33" s="5" t="s">
        <v>1643</v>
      </c>
      <c r="BQ33" s="13" t="s">
        <v>1643</v>
      </c>
      <c r="BR33" s="3" t="s">
        <v>1643</v>
      </c>
      <c r="BS33" s="3" t="s">
        <v>1643</v>
      </c>
      <c r="BT33" s="5" t="s">
        <v>1643</v>
      </c>
      <c r="BU33" s="13" t="s">
        <v>1643</v>
      </c>
      <c r="BV33" s="5" t="s">
        <v>1643</v>
      </c>
      <c r="BW33" s="13" t="s">
        <v>1643</v>
      </c>
      <c r="BX33" s="3" t="s">
        <v>1643</v>
      </c>
      <c r="BY33" s="3" t="s">
        <v>1643</v>
      </c>
      <c r="BZ33" s="5" t="s">
        <v>1643</v>
      </c>
      <c r="CA33" s="13" t="s">
        <v>1643</v>
      </c>
      <c r="CB33" s="3" t="s">
        <v>1643</v>
      </c>
      <c r="CC33" s="3" t="s">
        <v>1643</v>
      </c>
      <c r="CD33" s="3" t="s">
        <v>1643</v>
      </c>
      <c r="CE33" s="5" t="s">
        <v>1643</v>
      </c>
      <c r="CF33" s="13" t="s">
        <v>1643</v>
      </c>
      <c r="CG33" s="3" t="s">
        <v>1643</v>
      </c>
      <c r="CH33" s="3" t="s">
        <v>1643</v>
      </c>
      <c r="CI33" s="3" t="s">
        <v>1643</v>
      </c>
      <c r="CJ33" s="3" t="s">
        <v>1643</v>
      </c>
      <c r="CK33" s="3" t="s">
        <v>1643</v>
      </c>
      <c r="CL33" s="5" t="s">
        <v>1643</v>
      </c>
      <c r="CM33" s="13" t="s">
        <v>1643</v>
      </c>
      <c r="CN33" s="3" t="s">
        <v>1643</v>
      </c>
      <c r="CO33" s="3" t="s">
        <v>1643</v>
      </c>
      <c r="CP33" s="3" t="s">
        <v>1643</v>
      </c>
      <c r="CQ33" s="3" t="s">
        <v>1643</v>
      </c>
      <c r="CR33" s="20" t="s">
        <v>1643</v>
      </c>
      <c r="CS33" s="13" t="s">
        <v>1643</v>
      </c>
      <c r="CT33" s="3" t="s">
        <v>1643</v>
      </c>
      <c r="CU33" s="3" t="s">
        <v>1643</v>
      </c>
      <c r="CV33" s="3" t="s">
        <v>1643</v>
      </c>
      <c r="CW33" s="3" t="s">
        <v>1643</v>
      </c>
      <c r="CX33" s="3" t="s">
        <v>1643</v>
      </c>
      <c r="CY33" s="3" t="s">
        <v>1643</v>
      </c>
      <c r="CZ33" s="3" t="s">
        <v>1643</v>
      </c>
      <c r="DA33" s="3" t="s">
        <v>1643</v>
      </c>
      <c r="DB33" s="3" t="s">
        <v>1643</v>
      </c>
      <c r="DC33" s="3" t="s">
        <v>1643</v>
      </c>
      <c r="DD33" s="3" t="s">
        <v>1643</v>
      </c>
      <c r="DE33" s="3" t="s">
        <v>1643</v>
      </c>
      <c r="DF33" s="5" t="s">
        <v>1643</v>
      </c>
      <c r="DG33" s="8" t="s">
        <v>1643</v>
      </c>
      <c r="DH33" s="3" t="s">
        <v>1643</v>
      </c>
      <c r="DI33" s="3" t="s">
        <v>1643</v>
      </c>
      <c r="DJ33" s="3" t="s">
        <v>1643</v>
      </c>
      <c r="DK33" s="3" t="s">
        <v>1643</v>
      </c>
      <c r="DL33" s="3" t="s">
        <v>1643</v>
      </c>
      <c r="DM33" s="3" t="s">
        <v>1643</v>
      </c>
      <c r="DN33" s="3" t="s">
        <v>1643</v>
      </c>
      <c r="DO33" s="5" t="s">
        <v>1643</v>
      </c>
      <c r="DP33" s="8" t="s">
        <v>1643</v>
      </c>
      <c r="DQ33" s="3" t="s">
        <v>1643</v>
      </c>
      <c r="DR33" s="3" t="s">
        <v>1643</v>
      </c>
      <c r="DS33" s="5" t="s">
        <v>1643</v>
      </c>
      <c r="DT33" s="8" t="s">
        <v>1643</v>
      </c>
      <c r="DU33" s="3" t="s">
        <v>1643</v>
      </c>
      <c r="DV33" s="3" t="s">
        <v>1643</v>
      </c>
      <c r="DW33" s="5" t="s">
        <v>1643</v>
      </c>
      <c r="DX33" s="16" t="s">
        <v>1643</v>
      </c>
      <c r="DY33" s="13" t="s">
        <v>1643</v>
      </c>
      <c r="DZ33" s="3" t="s">
        <v>1643</v>
      </c>
      <c r="EA33" s="3" t="s">
        <v>1643</v>
      </c>
      <c r="EB33" s="3" t="s">
        <v>1643</v>
      </c>
      <c r="EC33" s="20" t="s">
        <v>1643</v>
      </c>
      <c r="ED33" s="13" t="s">
        <v>1643</v>
      </c>
      <c r="EE33" s="3" t="s">
        <v>1643</v>
      </c>
      <c r="EF33" s="3" t="s">
        <v>1643</v>
      </c>
      <c r="EG33" s="3" t="s">
        <v>1643</v>
      </c>
      <c r="EH33" s="3" t="s">
        <v>1643</v>
      </c>
      <c r="EI33" s="3" t="s">
        <v>1643</v>
      </c>
      <c r="EJ33" s="3" t="s">
        <v>1643</v>
      </c>
      <c r="EK33" s="3" t="s">
        <v>1643</v>
      </c>
      <c r="EL33" s="3" t="s">
        <v>1643</v>
      </c>
      <c r="EM33" s="3" t="s">
        <v>1643</v>
      </c>
      <c r="EN33" s="20" t="s">
        <v>1643</v>
      </c>
      <c r="EO33" s="18" t="s">
        <v>1643</v>
      </c>
      <c r="EP33" s="8" t="s">
        <v>1643</v>
      </c>
      <c r="EQ33" s="3" t="s">
        <v>1643</v>
      </c>
      <c r="ER33" s="3" t="s">
        <v>1643</v>
      </c>
      <c r="ES33" s="3" t="s">
        <v>1643</v>
      </c>
      <c r="ET33" s="3" t="s">
        <v>1643</v>
      </c>
      <c r="EU33" s="3" t="s">
        <v>1643</v>
      </c>
      <c r="EV33" s="3" t="s">
        <v>1643</v>
      </c>
      <c r="EW33" s="3" t="s">
        <v>1643</v>
      </c>
      <c r="EX33" s="3" t="s">
        <v>1643</v>
      </c>
      <c r="EY33" s="20" t="s">
        <v>1643</v>
      </c>
      <c r="EZ33" s="13" t="s">
        <v>131</v>
      </c>
      <c r="FA33" s="3" t="s">
        <v>129</v>
      </c>
      <c r="FB33" s="3" t="s">
        <v>131</v>
      </c>
      <c r="FC33" s="3" t="s">
        <v>129</v>
      </c>
      <c r="FD33" s="3" t="s">
        <v>131</v>
      </c>
      <c r="FE33" s="3" t="s">
        <v>131</v>
      </c>
      <c r="FF33" s="3" t="s">
        <v>130</v>
      </c>
      <c r="FG33" s="3" t="s">
        <v>130</v>
      </c>
      <c r="FH33" s="3" t="s">
        <v>130</v>
      </c>
      <c r="FI33" s="3" t="s">
        <v>128</v>
      </c>
      <c r="FJ33" s="3" t="s">
        <v>131</v>
      </c>
      <c r="FK33" s="3" t="s">
        <v>129</v>
      </c>
      <c r="FL33" s="3" t="s">
        <v>131</v>
      </c>
      <c r="FM33" s="3" t="s">
        <v>130</v>
      </c>
      <c r="FN33" s="3" t="s">
        <v>129</v>
      </c>
      <c r="FO33" s="5" t="s">
        <v>1643</v>
      </c>
      <c r="FP33" s="13" t="s">
        <v>196</v>
      </c>
      <c r="FQ33" s="3" t="s">
        <v>1643</v>
      </c>
      <c r="FR33" s="3" t="s">
        <v>1643</v>
      </c>
      <c r="FS33" s="3" t="s">
        <v>1643</v>
      </c>
      <c r="FT33" s="3" t="s">
        <v>1643</v>
      </c>
      <c r="FU33" s="3" t="s">
        <v>207</v>
      </c>
      <c r="FV33" s="3" t="s">
        <v>1643</v>
      </c>
      <c r="FW33" s="5" t="s">
        <v>1643</v>
      </c>
      <c r="FX33" s="13" t="s">
        <v>1643</v>
      </c>
      <c r="FY33" s="3" t="s">
        <v>1643</v>
      </c>
      <c r="FZ33" s="3" t="s">
        <v>1643</v>
      </c>
      <c r="GA33" s="3" t="s">
        <v>1643</v>
      </c>
      <c r="GB33" s="3" t="s">
        <v>235</v>
      </c>
      <c r="GC33" s="3" t="s">
        <v>1643</v>
      </c>
      <c r="GD33" s="3" t="s">
        <v>1643</v>
      </c>
      <c r="GE33" s="5" t="s">
        <v>1643</v>
      </c>
      <c r="GF33" s="13" t="s">
        <v>130</v>
      </c>
      <c r="GG33" s="3" t="s">
        <v>130</v>
      </c>
      <c r="GH33" s="3" t="s">
        <v>129</v>
      </c>
      <c r="GI33" s="3" t="s">
        <v>129</v>
      </c>
      <c r="GJ33" s="3" t="s">
        <v>130</v>
      </c>
      <c r="GK33" s="3" t="s">
        <v>130</v>
      </c>
      <c r="GL33" s="3" t="s">
        <v>130</v>
      </c>
      <c r="GM33" s="3" t="s">
        <v>130</v>
      </c>
      <c r="GN33" s="3" t="s">
        <v>129</v>
      </c>
      <c r="GO33" s="3" t="s">
        <v>130</v>
      </c>
      <c r="GP33" s="3" t="s">
        <v>129</v>
      </c>
      <c r="GQ33" s="3" t="s">
        <v>131</v>
      </c>
      <c r="GR33" s="3" t="s">
        <v>129</v>
      </c>
      <c r="GS33" s="3" t="s">
        <v>129</v>
      </c>
      <c r="GT33" s="3" t="s">
        <v>131</v>
      </c>
      <c r="GU33" s="3" t="s">
        <v>131</v>
      </c>
      <c r="GV33" s="3" t="s">
        <v>130</v>
      </c>
      <c r="GW33" s="3" t="s">
        <v>130</v>
      </c>
      <c r="GX33" s="3" t="s">
        <v>130</v>
      </c>
      <c r="GY33" s="3" t="s">
        <v>131</v>
      </c>
      <c r="GZ33" s="3" t="s">
        <v>129</v>
      </c>
      <c r="HA33" s="3" t="s">
        <v>131</v>
      </c>
      <c r="HB33" s="3" t="s">
        <v>131</v>
      </c>
      <c r="HC33" s="3" t="s">
        <v>131</v>
      </c>
      <c r="HD33" s="3" t="s">
        <v>129</v>
      </c>
      <c r="HE33" s="3" t="s">
        <v>131</v>
      </c>
      <c r="HF33" s="3" t="s">
        <v>131</v>
      </c>
      <c r="HG33" s="3" t="s">
        <v>130</v>
      </c>
      <c r="HH33" s="3" t="s">
        <v>129</v>
      </c>
      <c r="HI33" s="3" t="s">
        <v>129</v>
      </c>
      <c r="HJ33" s="3" t="s">
        <v>129</v>
      </c>
      <c r="HK33" s="3" t="s">
        <v>130</v>
      </c>
      <c r="HL33" s="3" t="s">
        <v>128</v>
      </c>
      <c r="HM33" s="3" t="s">
        <v>131</v>
      </c>
      <c r="HN33" s="3" t="s">
        <v>131</v>
      </c>
      <c r="HO33" s="3" t="s">
        <v>131</v>
      </c>
      <c r="HP33" s="3" t="s">
        <v>131</v>
      </c>
      <c r="HQ33" s="3" t="s">
        <v>131</v>
      </c>
      <c r="HR33" s="3" t="s">
        <v>131</v>
      </c>
      <c r="HS33" s="3" t="s">
        <v>131</v>
      </c>
      <c r="HT33" s="3" t="s">
        <v>131</v>
      </c>
      <c r="HU33" s="3" t="s">
        <v>131</v>
      </c>
      <c r="HV33" s="3" t="s">
        <v>131</v>
      </c>
      <c r="HW33" s="3" t="s">
        <v>131</v>
      </c>
      <c r="HX33" s="3" t="s">
        <v>131</v>
      </c>
      <c r="HY33" s="3" t="s">
        <v>129</v>
      </c>
      <c r="HZ33" s="3" t="s">
        <v>130</v>
      </c>
      <c r="IA33" s="3" t="s">
        <v>127</v>
      </c>
      <c r="IB33" s="3" t="s">
        <v>127</v>
      </c>
      <c r="IC33" s="3" t="s">
        <v>127</v>
      </c>
      <c r="ID33" s="3" t="s">
        <v>127</v>
      </c>
      <c r="IE33" s="3" t="s">
        <v>127</v>
      </c>
      <c r="IF33" s="3" t="s">
        <v>127</v>
      </c>
      <c r="IG33" s="3" t="s">
        <v>127</v>
      </c>
      <c r="IH33" s="3" t="s">
        <v>127</v>
      </c>
      <c r="II33" s="3" t="s">
        <v>127</v>
      </c>
      <c r="IJ33" s="3" t="s">
        <v>127</v>
      </c>
      <c r="IK33" s="3" t="s">
        <v>127</v>
      </c>
      <c r="IL33" s="3" t="s">
        <v>127</v>
      </c>
      <c r="IM33" s="3" t="s">
        <v>127</v>
      </c>
      <c r="IN33" s="3" t="s">
        <v>127</v>
      </c>
      <c r="IO33" s="3" t="s">
        <v>127</v>
      </c>
      <c r="IP33" s="3" t="s">
        <v>127</v>
      </c>
      <c r="IQ33" s="3" t="s">
        <v>127</v>
      </c>
      <c r="IR33" s="5" t="s">
        <v>1643</v>
      </c>
      <c r="IS33" s="13" t="s">
        <v>353</v>
      </c>
      <c r="IT33" s="3" t="s">
        <v>354</v>
      </c>
      <c r="IU33" s="3" t="s">
        <v>355</v>
      </c>
      <c r="IV33" s="3" t="s">
        <v>1643</v>
      </c>
      <c r="IW33" s="3" t="s">
        <v>1643</v>
      </c>
      <c r="IX33" s="3" t="s">
        <v>111</v>
      </c>
      <c r="IY33" s="5" t="s">
        <v>1643</v>
      </c>
      <c r="IZ33" s="13" t="s">
        <v>111</v>
      </c>
      <c r="JA33" s="3" t="s">
        <v>1643</v>
      </c>
      <c r="JB33" s="3" t="s">
        <v>1643</v>
      </c>
      <c r="JC33" s="3" t="s">
        <v>111</v>
      </c>
      <c r="JD33" s="3" t="s">
        <v>1643</v>
      </c>
      <c r="JE33" s="3" t="s">
        <v>1643</v>
      </c>
      <c r="JF33" s="3" t="s">
        <v>111</v>
      </c>
      <c r="JG33" s="3" t="s">
        <v>1643</v>
      </c>
      <c r="JH33" s="3" t="s">
        <v>1643</v>
      </c>
      <c r="JI33" s="3" t="s">
        <v>111</v>
      </c>
      <c r="JJ33" s="3" t="s">
        <v>1643</v>
      </c>
      <c r="JK33" s="3" t="s">
        <v>1643</v>
      </c>
      <c r="JL33" s="3" t="s">
        <v>1643</v>
      </c>
      <c r="JM33" s="3" t="s">
        <v>111</v>
      </c>
      <c r="JN33" s="3" t="s">
        <v>1643</v>
      </c>
      <c r="JO33" s="3" t="s">
        <v>1643</v>
      </c>
      <c r="JP33" s="3" t="s">
        <v>111</v>
      </c>
      <c r="JQ33" s="3" t="s">
        <v>1643</v>
      </c>
      <c r="JR33" s="3" t="s">
        <v>1643</v>
      </c>
      <c r="JS33" s="3" t="s">
        <v>111</v>
      </c>
      <c r="JT33" s="3" t="s">
        <v>1643</v>
      </c>
      <c r="JU33" s="3" t="s">
        <v>1643</v>
      </c>
      <c r="JV33" s="3" t="s">
        <v>111</v>
      </c>
      <c r="JW33" s="3" t="s">
        <v>1643</v>
      </c>
      <c r="JX33" s="3" t="s">
        <v>1643</v>
      </c>
      <c r="JY33" s="3" t="s">
        <v>111</v>
      </c>
      <c r="JZ33" s="3" t="s">
        <v>1643</v>
      </c>
      <c r="KA33" s="3" t="s">
        <v>1643</v>
      </c>
      <c r="KB33" s="3" t="s">
        <v>111</v>
      </c>
      <c r="KC33" s="3" t="s">
        <v>1643</v>
      </c>
      <c r="KD33" s="3" t="s">
        <v>1643</v>
      </c>
      <c r="KE33" s="3" t="s">
        <v>1643</v>
      </c>
      <c r="KF33" s="3" t="s">
        <v>111</v>
      </c>
      <c r="KG33" s="3" t="s">
        <v>1643</v>
      </c>
      <c r="KH33" s="3" t="s">
        <v>1643</v>
      </c>
      <c r="KI33" s="5" t="s">
        <v>1643</v>
      </c>
      <c r="KJ33" s="3" t="s">
        <v>1650</v>
      </c>
      <c r="KK33" s="3" t="s">
        <v>462</v>
      </c>
      <c r="KL33" s="3" t="s">
        <v>452</v>
      </c>
      <c r="KM33" s="18" t="s">
        <v>111</v>
      </c>
      <c r="KN33" s="13" t="s">
        <v>1643</v>
      </c>
      <c r="KO33" s="3" t="s">
        <v>1643</v>
      </c>
      <c r="KP33" s="3" t="s">
        <v>486</v>
      </c>
      <c r="KQ33" s="3" t="s">
        <v>1643</v>
      </c>
      <c r="KR33" s="3" t="s">
        <v>1643</v>
      </c>
      <c r="KS33" s="3" t="s">
        <v>495</v>
      </c>
      <c r="KT33" s="3" t="s">
        <v>1643</v>
      </c>
      <c r="KU33" s="3" t="s">
        <v>497</v>
      </c>
      <c r="KV33" s="3" t="s">
        <v>498</v>
      </c>
      <c r="KW33" s="5" t="s">
        <v>1643</v>
      </c>
      <c r="KX33" s="13" t="s">
        <v>111</v>
      </c>
      <c r="KY33" s="3" t="s">
        <v>111</v>
      </c>
      <c r="KZ33" s="3" t="s">
        <v>110</v>
      </c>
      <c r="LA33" s="3" t="s">
        <v>111</v>
      </c>
      <c r="LB33" s="3" t="s">
        <v>111</v>
      </c>
      <c r="LC33" s="3" t="s">
        <v>1643</v>
      </c>
      <c r="LD33" s="3" t="s">
        <v>1643</v>
      </c>
      <c r="LE33" s="3" t="s">
        <v>1643</v>
      </c>
      <c r="LF33" s="5" t="s">
        <v>1643</v>
      </c>
      <c r="LG33" s="13" t="s">
        <v>111</v>
      </c>
      <c r="LH33" s="5" t="s">
        <v>1643</v>
      </c>
      <c r="LI33" s="13" t="s">
        <v>520</v>
      </c>
      <c r="LJ33" s="3" t="s">
        <v>110</v>
      </c>
      <c r="LK33" s="3" t="s">
        <v>110</v>
      </c>
      <c r="LL33" s="3" t="s">
        <v>110</v>
      </c>
      <c r="LM33" s="3" t="s">
        <v>111</v>
      </c>
      <c r="LN33" s="3" t="s">
        <v>111</v>
      </c>
      <c r="LO33" s="5" t="s">
        <v>110</v>
      </c>
      <c r="LP33" s="13" t="s">
        <v>111</v>
      </c>
      <c r="LQ33" s="13" t="s">
        <v>1643</v>
      </c>
      <c r="LR33" s="3" t="s">
        <v>1643</v>
      </c>
      <c r="LS33" s="3" t="s">
        <v>1643</v>
      </c>
      <c r="LT33" s="3" t="s">
        <v>1643</v>
      </c>
      <c r="LU33" s="3" t="s">
        <v>1643</v>
      </c>
      <c r="LV33" s="20"/>
      <c r="LW33" s="5" t="s">
        <v>1643</v>
      </c>
      <c r="LX33" s="13" t="s">
        <v>1643</v>
      </c>
      <c r="LY33" s="3" t="s">
        <v>1643</v>
      </c>
      <c r="LZ33" s="3" t="s">
        <v>1643</v>
      </c>
      <c r="MA33" s="3" t="s">
        <v>1643</v>
      </c>
      <c r="MB33" s="3" t="s">
        <v>1643</v>
      </c>
      <c r="MC33" s="3" t="s">
        <v>1643</v>
      </c>
      <c r="MD33" s="5" t="s">
        <v>1643</v>
      </c>
      <c r="ME33" s="13" t="s">
        <v>1643</v>
      </c>
      <c r="MF33" s="3" t="s">
        <v>1643</v>
      </c>
      <c r="MG33" s="3" t="s">
        <v>1643</v>
      </c>
      <c r="MH33" s="3" t="s">
        <v>1643</v>
      </c>
      <c r="MI33" s="3" t="s">
        <v>1643</v>
      </c>
      <c r="MJ33" s="3" t="s">
        <v>1643</v>
      </c>
      <c r="MK33" s="5" t="s">
        <v>1643</v>
      </c>
      <c r="ML33" s="13" t="s">
        <v>1643</v>
      </c>
      <c r="MM33" s="3" t="s">
        <v>1643</v>
      </c>
      <c r="MN33" s="3" t="s">
        <v>1643</v>
      </c>
      <c r="MO33" s="3" t="s">
        <v>1643</v>
      </c>
      <c r="MP33" s="3" t="s">
        <v>1643</v>
      </c>
      <c r="MQ33" s="3" t="s">
        <v>1643</v>
      </c>
      <c r="MR33" s="5" t="s">
        <v>1643</v>
      </c>
      <c r="MS33" s="13" t="s">
        <v>1643</v>
      </c>
      <c r="MT33" s="3" t="s">
        <v>1643</v>
      </c>
      <c r="MU33" s="3" t="s">
        <v>1643</v>
      </c>
      <c r="MV33" s="3" t="s">
        <v>1643</v>
      </c>
      <c r="MW33" s="3" t="s">
        <v>1643</v>
      </c>
      <c r="MX33" s="3" t="s">
        <v>1643</v>
      </c>
      <c r="MY33" s="3" t="s">
        <v>1643</v>
      </c>
      <c r="MZ33" s="3" t="s">
        <v>1643</v>
      </c>
      <c r="NA33" s="5" t="s">
        <v>1643</v>
      </c>
      <c r="NB33" s="13" t="s">
        <v>111</v>
      </c>
      <c r="NC33" s="3" t="s">
        <v>1643</v>
      </c>
      <c r="ND33" s="3" t="s">
        <v>1643</v>
      </c>
      <c r="NE33" s="3" t="s">
        <v>1643</v>
      </c>
      <c r="NF33" s="3" t="s">
        <v>1643</v>
      </c>
      <c r="NG33" s="5" t="s">
        <v>1643</v>
      </c>
      <c r="NH33" s="13" t="s">
        <v>1643</v>
      </c>
      <c r="NI33" s="3" t="s">
        <v>1643</v>
      </c>
      <c r="NJ33" s="3" t="s">
        <v>1643</v>
      </c>
      <c r="NK33" s="3" t="s">
        <v>1643</v>
      </c>
      <c r="NL33" s="5"/>
      <c r="NM33" s="13" t="s">
        <v>1643</v>
      </c>
      <c r="NN33" s="3" t="s">
        <v>1643</v>
      </c>
      <c r="NO33" s="3" t="s">
        <v>1643</v>
      </c>
      <c r="NP33" s="3" t="s">
        <v>1643</v>
      </c>
      <c r="NQ33" s="5" t="s">
        <v>1643</v>
      </c>
      <c r="NR33" s="13" t="s">
        <v>1643</v>
      </c>
      <c r="NS33" s="3" t="s">
        <v>1643</v>
      </c>
      <c r="NT33" s="3" t="s">
        <v>1643</v>
      </c>
      <c r="NU33" s="3" t="s">
        <v>1643</v>
      </c>
      <c r="NV33" s="3" t="s">
        <v>1643</v>
      </c>
      <c r="NW33" s="3" t="s">
        <v>1643</v>
      </c>
      <c r="NX33" s="3" t="s">
        <v>1643</v>
      </c>
      <c r="NY33" s="3" t="s">
        <v>1643</v>
      </c>
      <c r="NZ33" s="20" t="s">
        <v>1643</v>
      </c>
      <c r="OA33" s="13" t="s">
        <v>110</v>
      </c>
      <c r="OB33" s="3" t="s">
        <v>546</v>
      </c>
      <c r="OC33" s="3" t="s">
        <v>1643</v>
      </c>
      <c r="OD33" s="3" t="s">
        <v>1643</v>
      </c>
      <c r="OE33" s="3" t="s">
        <v>1643</v>
      </c>
      <c r="OF33" s="5" t="s">
        <v>545</v>
      </c>
      <c r="OG33" s="13" t="s">
        <v>1643</v>
      </c>
      <c r="OH33" s="8" t="s">
        <v>1643</v>
      </c>
      <c r="OI33" s="3" t="s">
        <v>1643</v>
      </c>
      <c r="OJ33" s="3" t="s">
        <v>1643</v>
      </c>
      <c r="OK33" s="5" t="s">
        <v>1643</v>
      </c>
      <c r="OL33" s="13" t="s">
        <v>1643</v>
      </c>
      <c r="OM33" s="8" t="s">
        <v>1643</v>
      </c>
      <c r="ON33" s="3" t="s">
        <v>1643</v>
      </c>
      <c r="OO33" s="3" t="s">
        <v>1643</v>
      </c>
      <c r="OP33" s="5" t="s">
        <v>1643</v>
      </c>
      <c r="OQ33" s="13" t="s">
        <v>1643</v>
      </c>
      <c r="OR33" s="8" t="s">
        <v>1643</v>
      </c>
      <c r="OS33" s="3" t="s">
        <v>1643</v>
      </c>
      <c r="OT33" s="3" t="s">
        <v>1643</v>
      </c>
      <c r="OU33" s="5" t="s">
        <v>1643</v>
      </c>
      <c r="OV33" s="13" t="s">
        <v>1643</v>
      </c>
      <c r="OW33" s="3" t="s">
        <v>1643</v>
      </c>
      <c r="OX33" s="3" t="s">
        <v>140</v>
      </c>
      <c r="OY33" s="3" t="s">
        <v>144</v>
      </c>
      <c r="OZ33" s="3" t="s">
        <v>156</v>
      </c>
      <c r="PA33" s="3" t="s">
        <v>558</v>
      </c>
      <c r="PB33" s="3" t="s">
        <v>1643</v>
      </c>
      <c r="PC33" s="3" t="s">
        <v>1643</v>
      </c>
      <c r="PD33" s="5" t="s">
        <v>1643</v>
      </c>
      <c r="PE33" s="13" t="s">
        <v>1643</v>
      </c>
      <c r="PF33" s="3" t="s">
        <v>584</v>
      </c>
      <c r="PG33" s="3" t="s">
        <v>1643</v>
      </c>
      <c r="PH33" s="3" t="s">
        <v>1643</v>
      </c>
      <c r="PI33" s="3" t="s">
        <v>1643</v>
      </c>
      <c r="PJ33" s="3" t="s">
        <v>1643</v>
      </c>
      <c r="PK33" s="5" t="s">
        <v>1643</v>
      </c>
      <c r="PL33" s="13" t="s">
        <v>111</v>
      </c>
      <c r="PM33" s="3" t="s">
        <v>1643</v>
      </c>
      <c r="PN33" s="3" t="s">
        <v>111</v>
      </c>
      <c r="PO33" s="3" t="s">
        <v>1643</v>
      </c>
      <c r="PP33" s="5" t="s">
        <v>1643</v>
      </c>
      <c r="PQ33" s="18" t="s">
        <v>1705</v>
      </c>
    </row>
    <row r="34" spans="1:433" ht="87" x14ac:dyDescent="0.35">
      <c r="A34" s="1">
        <v>45632.489189814813</v>
      </c>
      <c r="B34" s="2">
        <v>45620.317083333335</v>
      </c>
      <c r="C34" s="4">
        <v>100</v>
      </c>
      <c r="D34" s="4">
        <v>1314</v>
      </c>
      <c r="E34" s="3" t="s">
        <v>1640</v>
      </c>
      <c r="F34" s="2">
        <v>45620.317101238426</v>
      </c>
      <c r="G34" s="3" t="s">
        <v>1710</v>
      </c>
      <c r="H34" s="4">
        <v>1</v>
      </c>
      <c r="I34" s="3" t="s">
        <v>1642</v>
      </c>
      <c r="J34" s="3" t="s">
        <v>1642</v>
      </c>
      <c r="K34" s="3" t="s">
        <v>1642</v>
      </c>
      <c r="L34" s="3" t="s">
        <v>1642</v>
      </c>
      <c r="M34" s="3" t="s">
        <v>1642</v>
      </c>
      <c r="N34" s="3" t="s">
        <v>1642</v>
      </c>
      <c r="O34" s="3" t="s">
        <v>111</v>
      </c>
      <c r="P34" s="3" t="s">
        <v>110</v>
      </c>
      <c r="Q34" s="3" t="s">
        <v>7</v>
      </c>
      <c r="R34" s="20" t="s">
        <v>110</v>
      </c>
      <c r="S34" s="127">
        <v>46</v>
      </c>
      <c r="T34" s="124"/>
      <c r="U34" s="3"/>
      <c r="V34" s="3" t="s">
        <v>20</v>
      </c>
      <c r="W34" s="3" t="s">
        <v>111</v>
      </c>
      <c r="X34" s="3" t="s">
        <v>45</v>
      </c>
      <c r="Y34" s="3" t="s">
        <v>63</v>
      </c>
      <c r="Z34" s="3" t="s">
        <v>16</v>
      </c>
      <c r="AA34" s="4">
        <v>179</v>
      </c>
      <c r="AB34" s="3" t="s">
        <v>25</v>
      </c>
      <c r="AC34" s="3" t="s">
        <v>110</v>
      </c>
      <c r="AD34" s="13" t="s">
        <v>110</v>
      </c>
      <c r="AE34" s="3" t="s">
        <v>1643</v>
      </c>
      <c r="AF34" s="5" t="s">
        <v>110</v>
      </c>
      <c r="AG34" s="8" t="s">
        <v>1643</v>
      </c>
      <c r="AH34" s="3" t="s">
        <v>1643</v>
      </c>
      <c r="AI34" s="3" t="s">
        <v>1643</v>
      </c>
      <c r="AJ34" s="3" t="s">
        <v>1643</v>
      </c>
      <c r="AK34" s="3" t="s">
        <v>1643</v>
      </c>
      <c r="AL34" s="3" t="s">
        <v>1643</v>
      </c>
      <c r="AM34" s="3" t="s">
        <v>1643</v>
      </c>
      <c r="AN34" s="3" t="s">
        <v>1643</v>
      </c>
      <c r="AO34" s="3" t="s">
        <v>1643</v>
      </c>
      <c r="AP34" s="3" t="s">
        <v>1643</v>
      </c>
      <c r="AQ34" s="3" t="s">
        <v>1643</v>
      </c>
      <c r="AR34" s="3" t="s">
        <v>1643</v>
      </c>
      <c r="AS34" s="3" t="s">
        <v>1643</v>
      </c>
      <c r="AT34" s="3" t="s">
        <v>1643</v>
      </c>
      <c r="AU34" s="3" t="s">
        <v>1643</v>
      </c>
      <c r="AV34" s="5" t="s">
        <v>1643</v>
      </c>
      <c r="AW34" s="13" t="s">
        <v>1643</v>
      </c>
      <c r="AX34" s="3" t="s">
        <v>1643</v>
      </c>
      <c r="AY34" s="3" t="s">
        <v>1643</v>
      </c>
      <c r="AZ34" s="3" t="s">
        <v>1643</v>
      </c>
      <c r="BA34" s="3" t="s">
        <v>1643</v>
      </c>
      <c r="BB34" s="3" t="s">
        <v>1643</v>
      </c>
      <c r="BC34" s="3" t="s">
        <v>1643</v>
      </c>
      <c r="BD34" s="5" t="s">
        <v>1643</v>
      </c>
      <c r="BE34" s="13" t="s">
        <v>1643</v>
      </c>
      <c r="BF34" s="3" t="s">
        <v>1643</v>
      </c>
      <c r="BG34" s="3" t="s">
        <v>1643</v>
      </c>
      <c r="BH34" s="3" t="s">
        <v>1643</v>
      </c>
      <c r="BI34" s="3" t="s">
        <v>1643</v>
      </c>
      <c r="BJ34" s="3" t="s">
        <v>1643</v>
      </c>
      <c r="BK34" s="3" t="s">
        <v>1643</v>
      </c>
      <c r="BL34" s="5" t="s">
        <v>1643</v>
      </c>
      <c r="BM34" s="13" t="s">
        <v>1643</v>
      </c>
      <c r="BN34" s="3" t="s">
        <v>1643</v>
      </c>
      <c r="BO34" s="3" t="s">
        <v>1643</v>
      </c>
      <c r="BP34" s="5" t="s">
        <v>1643</v>
      </c>
      <c r="BQ34" s="13" t="s">
        <v>1643</v>
      </c>
      <c r="BR34" s="3" t="s">
        <v>1643</v>
      </c>
      <c r="BS34" s="3" t="s">
        <v>1643</v>
      </c>
      <c r="BT34" s="5" t="s">
        <v>1643</v>
      </c>
      <c r="BU34" s="13" t="s">
        <v>1643</v>
      </c>
      <c r="BV34" s="5" t="s">
        <v>1643</v>
      </c>
      <c r="BW34" s="13" t="s">
        <v>1643</v>
      </c>
      <c r="BX34" s="3" t="s">
        <v>1643</v>
      </c>
      <c r="BY34" s="3" t="s">
        <v>1643</v>
      </c>
      <c r="BZ34" s="5" t="s">
        <v>1643</v>
      </c>
      <c r="CA34" s="13" t="s">
        <v>1643</v>
      </c>
      <c r="CB34" s="3" t="s">
        <v>1643</v>
      </c>
      <c r="CC34" s="3" t="s">
        <v>1643</v>
      </c>
      <c r="CD34" s="3" t="s">
        <v>1643</v>
      </c>
      <c r="CE34" s="5" t="s">
        <v>1643</v>
      </c>
      <c r="CF34" s="13" t="s">
        <v>1643</v>
      </c>
      <c r="CG34" s="3" t="s">
        <v>1643</v>
      </c>
      <c r="CH34" s="3" t="s">
        <v>1643</v>
      </c>
      <c r="CI34" s="3" t="s">
        <v>1643</v>
      </c>
      <c r="CJ34" s="3" t="s">
        <v>1643</v>
      </c>
      <c r="CK34" s="3" t="s">
        <v>1643</v>
      </c>
      <c r="CL34" s="5" t="s">
        <v>1643</v>
      </c>
      <c r="CM34" s="13" t="s">
        <v>1643</v>
      </c>
      <c r="CN34" s="3" t="s">
        <v>1643</v>
      </c>
      <c r="CO34" s="3" t="s">
        <v>1643</v>
      </c>
      <c r="CP34" s="3" t="s">
        <v>1643</v>
      </c>
      <c r="CQ34" s="3" t="s">
        <v>1643</v>
      </c>
      <c r="CR34" s="20" t="s">
        <v>1643</v>
      </c>
      <c r="CS34" s="13" t="s">
        <v>1643</v>
      </c>
      <c r="CT34" s="3" t="s">
        <v>1643</v>
      </c>
      <c r="CU34" s="3" t="s">
        <v>1643</v>
      </c>
      <c r="CV34" s="3" t="s">
        <v>1643</v>
      </c>
      <c r="CW34" s="3" t="s">
        <v>1643</v>
      </c>
      <c r="CX34" s="3" t="s">
        <v>1643</v>
      </c>
      <c r="CY34" s="3" t="s">
        <v>1643</v>
      </c>
      <c r="CZ34" s="3" t="s">
        <v>1643</v>
      </c>
      <c r="DA34" s="3" t="s">
        <v>1643</v>
      </c>
      <c r="DB34" s="3" t="s">
        <v>1643</v>
      </c>
      <c r="DC34" s="3" t="s">
        <v>1643</v>
      </c>
      <c r="DD34" s="3" t="s">
        <v>1643</v>
      </c>
      <c r="DE34" s="3" t="s">
        <v>1643</v>
      </c>
      <c r="DF34" s="5" t="s">
        <v>1643</v>
      </c>
      <c r="DG34" s="8" t="s">
        <v>1643</v>
      </c>
      <c r="DH34" s="3" t="s">
        <v>1643</v>
      </c>
      <c r="DI34" s="3" t="s">
        <v>1643</v>
      </c>
      <c r="DJ34" s="3" t="s">
        <v>1643</v>
      </c>
      <c r="DK34" s="3" t="s">
        <v>1643</v>
      </c>
      <c r="DL34" s="3" t="s">
        <v>1643</v>
      </c>
      <c r="DM34" s="3" t="s">
        <v>1643</v>
      </c>
      <c r="DN34" s="3" t="s">
        <v>1643</v>
      </c>
      <c r="DO34" s="5" t="s">
        <v>1643</v>
      </c>
      <c r="DP34" s="8" t="s">
        <v>1643</v>
      </c>
      <c r="DQ34" s="3" t="s">
        <v>1643</v>
      </c>
      <c r="DR34" s="3" t="s">
        <v>1643</v>
      </c>
      <c r="DS34" s="5" t="s">
        <v>1643</v>
      </c>
      <c r="DT34" s="8" t="s">
        <v>1643</v>
      </c>
      <c r="DU34" s="3" t="s">
        <v>1643</v>
      </c>
      <c r="DV34" s="3" t="s">
        <v>1643</v>
      </c>
      <c r="DW34" s="5" t="s">
        <v>1643</v>
      </c>
      <c r="DX34" s="16" t="s">
        <v>1643</v>
      </c>
      <c r="DY34" s="13" t="s">
        <v>1643</v>
      </c>
      <c r="DZ34" s="3" t="s">
        <v>1643</v>
      </c>
      <c r="EA34" s="3" t="s">
        <v>1643</v>
      </c>
      <c r="EB34" s="3" t="s">
        <v>1643</v>
      </c>
      <c r="EC34" s="20" t="s">
        <v>1643</v>
      </c>
      <c r="ED34" s="13" t="s">
        <v>1643</v>
      </c>
      <c r="EE34" s="3" t="s">
        <v>1643</v>
      </c>
      <c r="EF34" s="3" t="s">
        <v>1643</v>
      </c>
      <c r="EG34" s="3" t="s">
        <v>1643</v>
      </c>
      <c r="EH34" s="3" t="s">
        <v>1643</v>
      </c>
      <c r="EI34" s="3" t="s">
        <v>1643</v>
      </c>
      <c r="EJ34" s="3" t="s">
        <v>1643</v>
      </c>
      <c r="EK34" s="3" t="s">
        <v>1643</v>
      </c>
      <c r="EL34" s="3" t="s">
        <v>1643</v>
      </c>
      <c r="EM34" s="3" t="s">
        <v>1643</v>
      </c>
      <c r="EN34" s="20" t="s">
        <v>1643</v>
      </c>
      <c r="EO34" s="18" t="s">
        <v>1643</v>
      </c>
      <c r="EP34" s="8" t="s">
        <v>1643</v>
      </c>
      <c r="EQ34" s="3" t="s">
        <v>1643</v>
      </c>
      <c r="ER34" s="3" t="s">
        <v>1643</v>
      </c>
      <c r="ES34" s="3" t="s">
        <v>1643</v>
      </c>
      <c r="ET34" s="3" t="s">
        <v>1643</v>
      </c>
      <c r="EU34" s="3" t="s">
        <v>1643</v>
      </c>
      <c r="EV34" s="3" t="s">
        <v>1643</v>
      </c>
      <c r="EW34" s="3" t="s">
        <v>1643</v>
      </c>
      <c r="EX34" s="3" t="s">
        <v>1643</v>
      </c>
      <c r="EY34" s="20" t="s">
        <v>1643</v>
      </c>
      <c r="EZ34" s="13" t="s">
        <v>127</v>
      </c>
      <c r="FA34" s="3" t="s">
        <v>127</v>
      </c>
      <c r="FB34" s="3" t="s">
        <v>129</v>
      </c>
      <c r="FC34" s="3" t="s">
        <v>129</v>
      </c>
      <c r="FD34" s="3" t="s">
        <v>129</v>
      </c>
      <c r="FE34" s="3" t="s">
        <v>131</v>
      </c>
      <c r="FF34" s="3" t="s">
        <v>127</v>
      </c>
      <c r="FG34" s="3" t="s">
        <v>127</v>
      </c>
      <c r="FH34" s="3" t="s">
        <v>130</v>
      </c>
      <c r="FI34" s="3" t="s">
        <v>128</v>
      </c>
      <c r="FJ34" s="3" t="s">
        <v>129</v>
      </c>
      <c r="FK34" s="3" t="s">
        <v>130</v>
      </c>
      <c r="FL34" s="3" t="s">
        <v>130</v>
      </c>
      <c r="FM34" s="3" t="s">
        <v>130</v>
      </c>
      <c r="FN34" s="3" t="s">
        <v>127</v>
      </c>
      <c r="FO34" s="5" t="s">
        <v>1643</v>
      </c>
      <c r="FP34" s="13" t="s">
        <v>196</v>
      </c>
      <c r="FQ34" s="3" t="s">
        <v>198</v>
      </c>
      <c r="FR34" s="3" t="s">
        <v>200</v>
      </c>
      <c r="FS34" s="3" t="s">
        <v>1643</v>
      </c>
      <c r="FT34" s="3" t="s">
        <v>1643</v>
      </c>
      <c r="FU34" s="3" t="s">
        <v>1643</v>
      </c>
      <c r="FV34" s="3" t="s">
        <v>1643</v>
      </c>
      <c r="FW34" s="5" t="s">
        <v>1643</v>
      </c>
      <c r="FX34" s="13" t="s">
        <v>1643</v>
      </c>
      <c r="FY34" s="3" t="s">
        <v>232</v>
      </c>
      <c r="FZ34" s="3" t="s">
        <v>1643</v>
      </c>
      <c r="GA34" s="3" t="s">
        <v>1643</v>
      </c>
      <c r="GB34" s="3" t="s">
        <v>235</v>
      </c>
      <c r="GC34" s="3" t="s">
        <v>1643</v>
      </c>
      <c r="GD34" s="3" t="s">
        <v>1643</v>
      </c>
      <c r="GE34" s="5" t="s">
        <v>1643</v>
      </c>
      <c r="GF34" s="13" t="s">
        <v>132</v>
      </c>
      <c r="GG34" s="3" t="s">
        <v>127</v>
      </c>
      <c r="GH34" s="3" t="s">
        <v>132</v>
      </c>
      <c r="GI34" s="3" t="s">
        <v>127</v>
      </c>
      <c r="GJ34" s="3" t="s">
        <v>131</v>
      </c>
      <c r="GK34" s="3" t="s">
        <v>131</v>
      </c>
      <c r="GL34" s="3" t="s">
        <v>132</v>
      </c>
      <c r="GM34" s="3" t="s">
        <v>127</v>
      </c>
      <c r="GN34" s="3" t="s">
        <v>130</v>
      </c>
      <c r="GO34" s="3" t="s">
        <v>131</v>
      </c>
      <c r="GP34" s="3" t="s">
        <v>131</v>
      </c>
      <c r="GQ34" s="3" t="s">
        <v>131</v>
      </c>
      <c r="GR34" s="3" t="s">
        <v>131</v>
      </c>
      <c r="GS34" s="3" t="s">
        <v>131</v>
      </c>
      <c r="GT34" s="3" t="s">
        <v>132</v>
      </c>
      <c r="GU34" s="3" t="s">
        <v>131</v>
      </c>
      <c r="GV34" s="3" t="s">
        <v>127</v>
      </c>
      <c r="GW34" s="3" t="s">
        <v>127</v>
      </c>
      <c r="GX34" s="3" t="s">
        <v>127</v>
      </c>
      <c r="GY34" s="3" t="s">
        <v>127</v>
      </c>
      <c r="GZ34" s="3" t="s">
        <v>132</v>
      </c>
      <c r="HA34" s="3" t="s">
        <v>132</v>
      </c>
      <c r="HB34" s="3" t="s">
        <v>132</v>
      </c>
      <c r="HC34" s="3" t="s">
        <v>132</v>
      </c>
      <c r="HD34" s="3" t="s">
        <v>130</v>
      </c>
      <c r="HE34" s="3" t="s">
        <v>131</v>
      </c>
      <c r="HF34" s="3" t="s">
        <v>131</v>
      </c>
      <c r="HG34" s="3" t="s">
        <v>129</v>
      </c>
      <c r="HH34" s="3" t="s">
        <v>129</v>
      </c>
      <c r="HI34" s="3" t="s">
        <v>129</v>
      </c>
      <c r="HJ34" s="3" t="s">
        <v>129</v>
      </c>
      <c r="HK34" s="3" t="s">
        <v>127</v>
      </c>
      <c r="HL34" s="3" t="s">
        <v>127</v>
      </c>
      <c r="HM34" s="3" t="s">
        <v>131</v>
      </c>
      <c r="HN34" s="3" t="s">
        <v>131</v>
      </c>
      <c r="HO34" s="3" t="s">
        <v>127</v>
      </c>
      <c r="HP34" s="3" t="s">
        <v>128</v>
      </c>
      <c r="HQ34" s="3" t="s">
        <v>129</v>
      </c>
      <c r="HR34" s="3" t="s">
        <v>130</v>
      </c>
      <c r="HS34" s="3" t="s">
        <v>132</v>
      </c>
      <c r="HT34" s="3" t="s">
        <v>132</v>
      </c>
      <c r="HU34" s="3" t="s">
        <v>132</v>
      </c>
      <c r="HV34" s="3" t="s">
        <v>132</v>
      </c>
      <c r="HW34" s="3" t="s">
        <v>132</v>
      </c>
      <c r="HX34" s="3" t="s">
        <v>132</v>
      </c>
      <c r="HY34" s="3" t="s">
        <v>129</v>
      </c>
      <c r="HZ34" s="3" t="s">
        <v>245</v>
      </c>
      <c r="IA34" s="3" t="s">
        <v>127</v>
      </c>
      <c r="IB34" s="3" t="s">
        <v>127</v>
      </c>
      <c r="IC34" s="3" t="s">
        <v>127</v>
      </c>
      <c r="ID34" s="3" t="s">
        <v>127</v>
      </c>
      <c r="IE34" s="3" t="s">
        <v>127</v>
      </c>
      <c r="IF34" s="3" t="s">
        <v>132</v>
      </c>
      <c r="IG34" s="3" t="s">
        <v>131</v>
      </c>
      <c r="IH34" s="3" t="s">
        <v>130</v>
      </c>
      <c r="II34" s="3" t="s">
        <v>129</v>
      </c>
      <c r="IJ34" s="3" t="s">
        <v>129</v>
      </c>
      <c r="IK34" s="3" t="s">
        <v>130</v>
      </c>
      <c r="IL34" s="3" t="s">
        <v>127</v>
      </c>
      <c r="IM34" s="3" t="s">
        <v>127</v>
      </c>
      <c r="IN34" s="3" t="s">
        <v>128</v>
      </c>
      <c r="IO34" s="3" t="s">
        <v>128</v>
      </c>
      <c r="IP34" s="3" t="s">
        <v>128</v>
      </c>
      <c r="IQ34" s="3" t="s">
        <v>128</v>
      </c>
      <c r="IR34" s="5" t="s">
        <v>1643</v>
      </c>
      <c r="IS34" s="13" t="s">
        <v>353</v>
      </c>
      <c r="IT34" s="3" t="s">
        <v>1643</v>
      </c>
      <c r="IU34" s="3" t="s">
        <v>355</v>
      </c>
      <c r="IV34" s="3" t="s">
        <v>1643</v>
      </c>
      <c r="IW34" s="3" t="s">
        <v>1643</v>
      </c>
      <c r="IX34" s="3" t="s">
        <v>111</v>
      </c>
      <c r="IY34" s="5" t="s">
        <v>1643</v>
      </c>
      <c r="IZ34" s="13" t="s">
        <v>111</v>
      </c>
      <c r="JA34" s="3" t="s">
        <v>1643</v>
      </c>
      <c r="JB34" s="3" t="s">
        <v>1643</v>
      </c>
      <c r="JC34" s="3" t="s">
        <v>111</v>
      </c>
      <c r="JD34" s="3" t="s">
        <v>1643</v>
      </c>
      <c r="JE34" s="3" t="s">
        <v>1643</v>
      </c>
      <c r="JF34" s="3" t="s">
        <v>110</v>
      </c>
      <c r="JG34" s="3" t="s">
        <v>111</v>
      </c>
      <c r="JH34" s="3" t="s">
        <v>1643</v>
      </c>
      <c r="JI34" s="3" t="s">
        <v>111</v>
      </c>
      <c r="JJ34" s="3" t="s">
        <v>1643</v>
      </c>
      <c r="JK34" s="3" t="s">
        <v>1643</v>
      </c>
      <c r="JL34" s="3" t="s">
        <v>1643</v>
      </c>
      <c r="JM34" s="3" t="s">
        <v>111</v>
      </c>
      <c r="JN34" s="3" t="s">
        <v>1643</v>
      </c>
      <c r="JO34" s="3" t="s">
        <v>1643</v>
      </c>
      <c r="JP34" s="3" t="s">
        <v>111</v>
      </c>
      <c r="JQ34" s="3" t="s">
        <v>1643</v>
      </c>
      <c r="JR34" s="3" t="s">
        <v>1643</v>
      </c>
      <c r="JS34" s="3" t="s">
        <v>111</v>
      </c>
      <c r="JT34" s="3" t="s">
        <v>1643</v>
      </c>
      <c r="JU34" s="3" t="s">
        <v>1643</v>
      </c>
      <c r="JV34" s="3" t="s">
        <v>111</v>
      </c>
      <c r="JW34" s="3" t="s">
        <v>1643</v>
      </c>
      <c r="JX34" s="3" t="s">
        <v>1643</v>
      </c>
      <c r="JY34" s="3" t="s">
        <v>1643</v>
      </c>
      <c r="JZ34" s="3" t="s">
        <v>1643</v>
      </c>
      <c r="KA34" s="3" t="s">
        <v>1643</v>
      </c>
      <c r="KB34" s="3" t="s">
        <v>111</v>
      </c>
      <c r="KC34" s="3" t="s">
        <v>1643</v>
      </c>
      <c r="KD34" s="3" t="s">
        <v>1643</v>
      </c>
      <c r="KE34" s="3" t="s">
        <v>1643</v>
      </c>
      <c r="KF34" s="3" t="s">
        <v>111</v>
      </c>
      <c r="KG34" s="3" t="s">
        <v>1643</v>
      </c>
      <c r="KH34" s="3" t="s">
        <v>1643</v>
      </c>
      <c r="KI34" s="5" t="s">
        <v>1643</v>
      </c>
      <c r="KJ34" s="3" t="s">
        <v>450</v>
      </c>
      <c r="KK34" s="3" t="s">
        <v>452</v>
      </c>
      <c r="KL34" s="3" t="s">
        <v>1711</v>
      </c>
      <c r="KM34" s="18" t="s">
        <v>500</v>
      </c>
      <c r="KN34" s="13" t="s">
        <v>1643</v>
      </c>
      <c r="KO34" s="3" t="s">
        <v>484</v>
      </c>
      <c r="KP34" s="3" t="s">
        <v>1643</v>
      </c>
      <c r="KQ34" s="3" t="s">
        <v>1643</v>
      </c>
      <c r="KR34" s="3" t="s">
        <v>1643</v>
      </c>
      <c r="KS34" s="3" t="s">
        <v>1643</v>
      </c>
      <c r="KT34" s="3" t="s">
        <v>496</v>
      </c>
      <c r="KU34" s="3" t="s">
        <v>497</v>
      </c>
      <c r="KV34" s="3" t="s">
        <v>498</v>
      </c>
      <c r="KW34" s="5" t="s">
        <v>1643</v>
      </c>
      <c r="KX34" s="13" t="s">
        <v>111</v>
      </c>
      <c r="KY34" s="3" t="s">
        <v>111</v>
      </c>
      <c r="KZ34" s="3" t="s">
        <v>110</v>
      </c>
      <c r="LA34" s="3" t="s">
        <v>111</v>
      </c>
      <c r="LB34" s="3" t="s">
        <v>111</v>
      </c>
      <c r="LC34" s="3" t="s">
        <v>1643</v>
      </c>
      <c r="LD34" s="3" t="s">
        <v>1643</v>
      </c>
      <c r="LE34" s="3" t="s">
        <v>1643</v>
      </c>
      <c r="LF34" s="5" t="s">
        <v>1643</v>
      </c>
      <c r="LG34" s="13" t="s">
        <v>111</v>
      </c>
      <c r="LH34" s="5" t="s">
        <v>1643</v>
      </c>
      <c r="LI34" s="13" t="s">
        <v>524</v>
      </c>
      <c r="LJ34" s="3" t="s">
        <v>110</v>
      </c>
      <c r="LK34" s="3" t="s">
        <v>110</v>
      </c>
      <c r="LL34" s="3" t="s">
        <v>111</v>
      </c>
      <c r="LM34" s="3" t="s">
        <v>111</v>
      </c>
      <c r="LN34" s="3" t="s">
        <v>111</v>
      </c>
      <c r="LO34" s="5" t="s">
        <v>110</v>
      </c>
      <c r="LP34" s="13" t="s">
        <v>111</v>
      </c>
      <c r="LQ34" s="13" t="s">
        <v>1643</v>
      </c>
      <c r="LR34" s="3" t="s">
        <v>1643</v>
      </c>
      <c r="LS34" s="3" t="s">
        <v>1643</v>
      </c>
      <c r="LT34" s="3" t="s">
        <v>1643</v>
      </c>
      <c r="LU34" s="3" t="s">
        <v>1643</v>
      </c>
      <c r="LV34" s="20"/>
      <c r="LW34" s="5" t="s">
        <v>1643</v>
      </c>
      <c r="LX34" s="13" t="s">
        <v>1643</v>
      </c>
      <c r="LY34" s="3" t="s">
        <v>1643</v>
      </c>
      <c r="LZ34" s="3" t="s">
        <v>1643</v>
      </c>
      <c r="MA34" s="3" t="s">
        <v>1643</v>
      </c>
      <c r="MB34" s="3" t="s">
        <v>1643</v>
      </c>
      <c r="MC34" s="3" t="s">
        <v>1643</v>
      </c>
      <c r="MD34" s="5" t="s">
        <v>1643</v>
      </c>
      <c r="ME34" s="13" t="s">
        <v>1643</v>
      </c>
      <c r="MF34" s="3" t="s">
        <v>1643</v>
      </c>
      <c r="MG34" s="3" t="s">
        <v>1643</v>
      </c>
      <c r="MH34" s="3" t="s">
        <v>1643</v>
      </c>
      <c r="MI34" s="3" t="s">
        <v>1643</v>
      </c>
      <c r="MJ34" s="3" t="s">
        <v>1643</v>
      </c>
      <c r="MK34" s="5" t="s">
        <v>1643</v>
      </c>
      <c r="ML34" s="13" t="s">
        <v>1643</v>
      </c>
      <c r="MM34" s="3" t="s">
        <v>1643</v>
      </c>
      <c r="MN34" s="3" t="s">
        <v>1643</v>
      </c>
      <c r="MO34" s="3" t="s">
        <v>1643</v>
      </c>
      <c r="MP34" s="3" t="s">
        <v>1643</v>
      </c>
      <c r="MQ34" s="3" t="s">
        <v>1643</v>
      </c>
      <c r="MR34" s="5" t="s">
        <v>1643</v>
      </c>
      <c r="MS34" s="13" t="s">
        <v>1643</v>
      </c>
      <c r="MT34" s="3" t="s">
        <v>1643</v>
      </c>
      <c r="MU34" s="3" t="s">
        <v>1643</v>
      </c>
      <c r="MV34" s="3" t="s">
        <v>1643</v>
      </c>
      <c r="MW34" s="3" t="s">
        <v>1643</v>
      </c>
      <c r="MX34" s="3" t="s">
        <v>1643</v>
      </c>
      <c r="MY34" s="3" t="s">
        <v>1643</v>
      </c>
      <c r="MZ34" s="3" t="s">
        <v>1643</v>
      </c>
      <c r="NA34" s="5" t="s">
        <v>1643</v>
      </c>
      <c r="NB34" s="13" t="s">
        <v>110</v>
      </c>
      <c r="NC34" s="3" t="s">
        <v>546</v>
      </c>
      <c r="ND34" s="3" t="s">
        <v>1643</v>
      </c>
      <c r="NE34" s="3" t="s">
        <v>543</v>
      </c>
      <c r="NF34" s="3" t="s">
        <v>544</v>
      </c>
      <c r="NG34" s="5" t="s">
        <v>1643</v>
      </c>
      <c r="NH34" s="13" t="s">
        <v>1643</v>
      </c>
      <c r="NI34" s="3" t="s">
        <v>1643</v>
      </c>
      <c r="NJ34" s="3" t="s">
        <v>1643</v>
      </c>
      <c r="NK34" s="3" t="s">
        <v>1643</v>
      </c>
      <c r="NL34" s="5"/>
      <c r="NM34" s="13" t="s">
        <v>1643</v>
      </c>
      <c r="NN34" s="3" t="s">
        <v>1643</v>
      </c>
      <c r="NO34" s="3" t="s">
        <v>1643</v>
      </c>
      <c r="NP34" s="3" t="s">
        <v>1643</v>
      </c>
      <c r="NQ34" s="5" t="s">
        <v>1643</v>
      </c>
      <c r="NR34" s="13" t="s">
        <v>1643</v>
      </c>
      <c r="NS34" s="3" t="s">
        <v>1643</v>
      </c>
      <c r="NT34" s="3" t="s">
        <v>1643</v>
      </c>
      <c r="NU34" s="3" t="s">
        <v>144</v>
      </c>
      <c r="NV34" s="3" t="s">
        <v>1643</v>
      </c>
      <c r="NW34" s="3" t="s">
        <v>558</v>
      </c>
      <c r="NX34" s="3" t="s">
        <v>1643</v>
      </c>
      <c r="NY34" s="3" t="s">
        <v>1643</v>
      </c>
      <c r="NZ34" s="20" t="s">
        <v>1643</v>
      </c>
      <c r="OA34" s="13" t="s">
        <v>110</v>
      </c>
      <c r="OB34" s="3" t="s">
        <v>546</v>
      </c>
      <c r="OC34" s="3" t="s">
        <v>1643</v>
      </c>
      <c r="OD34" s="3" t="s">
        <v>1643</v>
      </c>
      <c r="OE34" s="3" t="s">
        <v>1643</v>
      </c>
      <c r="OF34" s="5" t="s">
        <v>545</v>
      </c>
      <c r="OG34" s="13" t="s">
        <v>1643</v>
      </c>
      <c r="OH34" s="8" t="s">
        <v>1643</v>
      </c>
      <c r="OI34" s="3" t="s">
        <v>1643</v>
      </c>
      <c r="OJ34" s="3" t="s">
        <v>1643</v>
      </c>
      <c r="OK34" s="5" t="s">
        <v>1643</v>
      </c>
      <c r="OL34" s="13" t="s">
        <v>1643</v>
      </c>
      <c r="OM34" s="8" t="s">
        <v>1643</v>
      </c>
      <c r="ON34" s="3" t="s">
        <v>1643</v>
      </c>
      <c r="OO34" s="3" t="s">
        <v>1643</v>
      </c>
      <c r="OP34" s="5" t="s">
        <v>1643</v>
      </c>
      <c r="OQ34" s="13" t="s">
        <v>1643</v>
      </c>
      <c r="OR34" s="8" t="s">
        <v>1643</v>
      </c>
      <c r="OS34" s="3" t="s">
        <v>1643</v>
      </c>
      <c r="OT34" s="3" t="s">
        <v>1643</v>
      </c>
      <c r="OU34" s="5" t="s">
        <v>1643</v>
      </c>
      <c r="OV34" s="13" t="s">
        <v>1643</v>
      </c>
      <c r="OW34" s="3" t="s">
        <v>1643</v>
      </c>
      <c r="OX34" s="3" t="s">
        <v>1643</v>
      </c>
      <c r="OY34" s="3" t="s">
        <v>144</v>
      </c>
      <c r="OZ34" s="3" t="s">
        <v>1643</v>
      </c>
      <c r="PA34" s="3" t="s">
        <v>558</v>
      </c>
      <c r="PB34" s="3" t="s">
        <v>1643</v>
      </c>
      <c r="PC34" s="3" t="s">
        <v>1643</v>
      </c>
      <c r="PD34" s="5" t="s">
        <v>1643</v>
      </c>
      <c r="PE34" s="13" t="s">
        <v>1643</v>
      </c>
      <c r="PF34" s="3" t="s">
        <v>1643</v>
      </c>
      <c r="PG34" s="3" t="s">
        <v>1643</v>
      </c>
      <c r="PH34" s="3" t="s">
        <v>1643</v>
      </c>
      <c r="PI34" s="3" t="s">
        <v>1643</v>
      </c>
      <c r="PJ34" s="3" t="s">
        <v>1643</v>
      </c>
      <c r="PK34" s="5" t="s">
        <v>1712</v>
      </c>
      <c r="PL34" s="13" t="s">
        <v>111</v>
      </c>
      <c r="PM34" s="3" t="s">
        <v>1643</v>
      </c>
      <c r="PN34" s="3" t="s">
        <v>111</v>
      </c>
      <c r="PO34" s="3" t="s">
        <v>1643</v>
      </c>
      <c r="PP34" s="5" t="s">
        <v>1643</v>
      </c>
      <c r="PQ34" s="18" t="s">
        <v>620</v>
      </c>
    </row>
    <row r="35" spans="1:433" ht="87" x14ac:dyDescent="0.35">
      <c r="A35" s="1">
        <v>45630.742094907408</v>
      </c>
      <c r="B35" s="2">
        <v>45619.961168981485</v>
      </c>
      <c r="C35" s="4">
        <v>100</v>
      </c>
      <c r="D35" s="4">
        <v>1055</v>
      </c>
      <c r="E35" s="3" t="s">
        <v>1640</v>
      </c>
      <c r="F35" s="2">
        <v>45619.961181817132</v>
      </c>
      <c r="G35" s="3" t="s">
        <v>1709</v>
      </c>
      <c r="H35" s="4">
        <v>1</v>
      </c>
      <c r="I35" s="3" t="s">
        <v>1642</v>
      </c>
      <c r="J35" s="3" t="s">
        <v>1642</v>
      </c>
      <c r="K35" s="3" t="s">
        <v>1642</v>
      </c>
      <c r="L35" s="3" t="s">
        <v>1642</v>
      </c>
      <c r="M35" s="3" t="s">
        <v>1642</v>
      </c>
      <c r="N35" s="3" t="s">
        <v>1642</v>
      </c>
      <c r="O35" s="3" t="s">
        <v>110</v>
      </c>
      <c r="P35" s="3" t="s">
        <v>1643</v>
      </c>
      <c r="Q35" s="3" t="s">
        <v>1643</v>
      </c>
      <c r="R35" s="20" t="s">
        <v>110</v>
      </c>
      <c r="S35" s="127">
        <v>47</v>
      </c>
      <c r="T35" s="124"/>
      <c r="U35" s="3"/>
      <c r="V35" s="3" t="s">
        <v>20</v>
      </c>
      <c r="W35" s="3" t="s">
        <v>110</v>
      </c>
      <c r="X35" s="3" t="s">
        <v>37</v>
      </c>
      <c r="Y35" s="3" t="s">
        <v>76</v>
      </c>
      <c r="Z35" s="3" t="s">
        <v>10</v>
      </c>
      <c r="AA35" s="4">
        <v>210</v>
      </c>
      <c r="AB35" s="3" t="s">
        <v>25</v>
      </c>
      <c r="AC35" s="3" t="s">
        <v>110</v>
      </c>
      <c r="AD35" s="13" t="s">
        <v>110</v>
      </c>
      <c r="AE35" s="3" t="s">
        <v>1643</v>
      </c>
      <c r="AF35" s="5" t="s">
        <v>110</v>
      </c>
      <c r="AG35" s="8" t="s">
        <v>1643</v>
      </c>
      <c r="AH35" s="3" t="s">
        <v>1643</v>
      </c>
      <c r="AI35" s="3" t="s">
        <v>1643</v>
      </c>
      <c r="AJ35" s="3" t="s">
        <v>1643</v>
      </c>
      <c r="AK35" s="3" t="s">
        <v>1643</v>
      </c>
      <c r="AL35" s="3" t="s">
        <v>1643</v>
      </c>
      <c r="AM35" s="3" t="s">
        <v>1643</v>
      </c>
      <c r="AN35" s="3" t="s">
        <v>1643</v>
      </c>
      <c r="AO35" s="3" t="s">
        <v>1643</v>
      </c>
      <c r="AP35" s="3" t="s">
        <v>1643</v>
      </c>
      <c r="AQ35" s="3" t="s">
        <v>1643</v>
      </c>
      <c r="AR35" s="3" t="s">
        <v>1643</v>
      </c>
      <c r="AS35" s="3" t="s">
        <v>1643</v>
      </c>
      <c r="AT35" s="3" t="s">
        <v>1643</v>
      </c>
      <c r="AU35" s="3" t="s">
        <v>1643</v>
      </c>
      <c r="AV35" s="5" t="s">
        <v>1643</v>
      </c>
      <c r="AW35" s="13" t="s">
        <v>1643</v>
      </c>
      <c r="AX35" s="3" t="s">
        <v>1643</v>
      </c>
      <c r="AY35" s="3" t="s">
        <v>1643</v>
      </c>
      <c r="AZ35" s="3" t="s">
        <v>1643</v>
      </c>
      <c r="BA35" s="3" t="s">
        <v>1643</v>
      </c>
      <c r="BB35" s="3" t="s">
        <v>1643</v>
      </c>
      <c r="BC35" s="3" t="s">
        <v>1643</v>
      </c>
      <c r="BD35" s="5" t="s">
        <v>1643</v>
      </c>
      <c r="BE35" s="13" t="s">
        <v>1643</v>
      </c>
      <c r="BF35" s="3" t="s">
        <v>1643</v>
      </c>
      <c r="BG35" s="3" t="s">
        <v>1643</v>
      </c>
      <c r="BH35" s="3" t="s">
        <v>1643</v>
      </c>
      <c r="BI35" s="3" t="s">
        <v>1643</v>
      </c>
      <c r="BJ35" s="3" t="s">
        <v>1643</v>
      </c>
      <c r="BK35" s="3" t="s">
        <v>1643</v>
      </c>
      <c r="BL35" s="5" t="s">
        <v>1643</v>
      </c>
      <c r="BM35" s="13" t="s">
        <v>1643</v>
      </c>
      <c r="BN35" s="3" t="s">
        <v>1643</v>
      </c>
      <c r="BO35" s="3" t="s">
        <v>1643</v>
      </c>
      <c r="BP35" s="5" t="s">
        <v>1643</v>
      </c>
      <c r="BQ35" s="13" t="s">
        <v>1643</v>
      </c>
      <c r="BR35" s="3" t="s">
        <v>1643</v>
      </c>
      <c r="BS35" s="3" t="s">
        <v>1643</v>
      </c>
      <c r="BT35" s="5" t="s">
        <v>1643</v>
      </c>
      <c r="BU35" s="13" t="s">
        <v>1643</v>
      </c>
      <c r="BV35" s="5" t="s">
        <v>1643</v>
      </c>
      <c r="BW35" s="13" t="s">
        <v>1643</v>
      </c>
      <c r="BX35" s="3" t="s">
        <v>1643</v>
      </c>
      <c r="BY35" s="3" t="s">
        <v>1643</v>
      </c>
      <c r="BZ35" s="5" t="s">
        <v>1643</v>
      </c>
      <c r="CA35" s="13" t="s">
        <v>1643</v>
      </c>
      <c r="CB35" s="3" t="s">
        <v>1643</v>
      </c>
      <c r="CC35" s="3" t="s">
        <v>1643</v>
      </c>
      <c r="CD35" s="3" t="s">
        <v>1643</v>
      </c>
      <c r="CE35" s="5" t="s">
        <v>1643</v>
      </c>
      <c r="CF35" s="13" t="s">
        <v>1643</v>
      </c>
      <c r="CG35" s="3" t="s">
        <v>1643</v>
      </c>
      <c r="CH35" s="3" t="s">
        <v>1643</v>
      </c>
      <c r="CI35" s="3" t="s">
        <v>1643</v>
      </c>
      <c r="CJ35" s="3" t="s">
        <v>1643</v>
      </c>
      <c r="CK35" s="3" t="s">
        <v>1643</v>
      </c>
      <c r="CL35" s="5" t="s">
        <v>1643</v>
      </c>
      <c r="CM35" s="13" t="s">
        <v>1643</v>
      </c>
      <c r="CN35" s="3" t="s">
        <v>1643</v>
      </c>
      <c r="CO35" s="3" t="s">
        <v>1643</v>
      </c>
      <c r="CP35" s="3" t="s">
        <v>1643</v>
      </c>
      <c r="CQ35" s="3" t="s">
        <v>1643</v>
      </c>
      <c r="CR35" s="20" t="s">
        <v>1643</v>
      </c>
      <c r="CS35" s="13" t="s">
        <v>1643</v>
      </c>
      <c r="CT35" s="3" t="s">
        <v>1643</v>
      </c>
      <c r="CU35" s="3" t="s">
        <v>1643</v>
      </c>
      <c r="CV35" s="3" t="s">
        <v>1643</v>
      </c>
      <c r="CW35" s="3" t="s">
        <v>1643</v>
      </c>
      <c r="CX35" s="3" t="s">
        <v>1643</v>
      </c>
      <c r="CY35" s="3" t="s">
        <v>1643</v>
      </c>
      <c r="CZ35" s="3" t="s">
        <v>1643</v>
      </c>
      <c r="DA35" s="3" t="s">
        <v>1643</v>
      </c>
      <c r="DB35" s="3" t="s">
        <v>1643</v>
      </c>
      <c r="DC35" s="3" t="s">
        <v>1643</v>
      </c>
      <c r="DD35" s="3" t="s">
        <v>1643</v>
      </c>
      <c r="DE35" s="3" t="s">
        <v>1643</v>
      </c>
      <c r="DF35" s="5" t="s">
        <v>1643</v>
      </c>
      <c r="DG35" s="8" t="s">
        <v>1643</v>
      </c>
      <c r="DH35" s="3" t="s">
        <v>1643</v>
      </c>
      <c r="DI35" s="3" t="s">
        <v>1643</v>
      </c>
      <c r="DJ35" s="3" t="s">
        <v>1643</v>
      </c>
      <c r="DK35" s="3" t="s">
        <v>1643</v>
      </c>
      <c r="DL35" s="3" t="s">
        <v>1643</v>
      </c>
      <c r="DM35" s="3" t="s">
        <v>1643</v>
      </c>
      <c r="DN35" s="3" t="s">
        <v>1643</v>
      </c>
      <c r="DO35" s="5" t="s">
        <v>1643</v>
      </c>
      <c r="DP35" s="8" t="s">
        <v>1643</v>
      </c>
      <c r="DQ35" s="3" t="s">
        <v>1643</v>
      </c>
      <c r="DR35" s="3" t="s">
        <v>1643</v>
      </c>
      <c r="DS35" s="5" t="s">
        <v>1643</v>
      </c>
      <c r="DT35" s="8" t="s">
        <v>1643</v>
      </c>
      <c r="DU35" s="3" t="s">
        <v>1643</v>
      </c>
      <c r="DV35" s="3" t="s">
        <v>1643</v>
      </c>
      <c r="DW35" s="5" t="s">
        <v>1643</v>
      </c>
      <c r="DX35" s="16" t="s">
        <v>1643</v>
      </c>
      <c r="DY35" s="13" t="s">
        <v>1643</v>
      </c>
      <c r="DZ35" s="3" t="s">
        <v>1643</v>
      </c>
      <c r="EA35" s="3" t="s">
        <v>1643</v>
      </c>
      <c r="EB35" s="3" t="s">
        <v>1643</v>
      </c>
      <c r="EC35" s="20" t="s">
        <v>1643</v>
      </c>
      <c r="ED35" s="13" t="s">
        <v>1643</v>
      </c>
      <c r="EE35" s="3" t="s">
        <v>1643</v>
      </c>
      <c r="EF35" s="3" t="s">
        <v>1643</v>
      </c>
      <c r="EG35" s="3" t="s">
        <v>1643</v>
      </c>
      <c r="EH35" s="3" t="s">
        <v>1643</v>
      </c>
      <c r="EI35" s="3" t="s">
        <v>1643</v>
      </c>
      <c r="EJ35" s="3" t="s">
        <v>1643</v>
      </c>
      <c r="EK35" s="3" t="s">
        <v>1643</v>
      </c>
      <c r="EL35" s="3" t="s">
        <v>1643</v>
      </c>
      <c r="EM35" s="3" t="s">
        <v>1643</v>
      </c>
      <c r="EN35" s="20" t="s">
        <v>1643</v>
      </c>
      <c r="EO35" s="18" t="s">
        <v>1643</v>
      </c>
      <c r="EP35" s="8" t="s">
        <v>1643</v>
      </c>
      <c r="EQ35" s="3" t="s">
        <v>1643</v>
      </c>
      <c r="ER35" s="3" t="s">
        <v>1643</v>
      </c>
      <c r="ES35" s="3" t="s">
        <v>1643</v>
      </c>
      <c r="ET35" s="3" t="s">
        <v>1643</v>
      </c>
      <c r="EU35" s="3" t="s">
        <v>1643</v>
      </c>
      <c r="EV35" s="3" t="s">
        <v>1643</v>
      </c>
      <c r="EW35" s="3" t="s">
        <v>1643</v>
      </c>
      <c r="EX35" s="3" t="s">
        <v>1643</v>
      </c>
      <c r="EY35" s="20" t="s">
        <v>1643</v>
      </c>
      <c r="EZ35" s="13" t="s">
        <v>127</v>
      </c>
      <c r="FA35" s="3" t="s">
        <v>130</v>
      </c>
      <c r="FB35" s="3" t="s">
        <v>131</v>
      </c>
      <c r="FC35" s="3" t="s">
        <v>128</v>
      </c>
      <c r="FD35" s="3" t="s">
        <v>132</v>
      </c>
      <c r="FE35" s="3" t="s">
        <v>129</v>
      </c>
      <c r="FF35" s="3" t="s">
        <v>128</v>
      </c>
      <c r="FG35" s="3" t="s">
        <v>128</v>
      </c>
      <c r="FH35" s="3" t="s">
        <v>127</v>
      </c>
      <c r="FI35" s="3" t="s">
        <v>128</v>
      </c>
      <c r="FJ35" s="3" t="s">
        <v>132</v>
      </c>
      <c r="FK35" s="3" t="s">
        <v>132</v>
      </c>
      <c r="FL35" s="3" t="s">
        <v>132</v>
      </c>
      <c r="FM35" s="3" t="s">
        <v>129</v>
      </c>
      <c r="FN35" s="3" t="s">
        <v>128</v>
      </c>
      <c r="FO35" s="5" t="s">
        <v>1643</v>
      </c>
      <c r="FP35" s="13" t="s">
        <v>196</v>
      </c>
      <c r="FQ35" s="3" t="s">
        <v>198</v>
      </c>
      <c r="FR35" s="3" t="s">
        <v>1643</v>
      </c>
      <c r="FS35" s="3" t="s">
        <v>201</v>
      </c>
      <c r="FT35" s="3" t="s">
        <v>1643</v>
      </c>
      <c r="FU35" s="3" t="s">
        <v>1643</v>
      </c>
      <c r="FV35" s="3" t="s">
        <v>1643</v>
      </c>
      <c r="FW35" s="5" t="s">
        <v>1643</v>
      </c>
      <c r="FX35" s="13" t="s">
        <v>231</v>
      </c>
      <c r="FY35" s="3" t="s">
        <v>232</v>
      </c>
      <c r="FZ35" s="3" t="s">
        <v>233</v>
      </c>
      <c r="GA35" s="3" t="s">
        <v>234</v>
      </c>
      <c r="GB35" s="3" t="s">
        <v>235</v>
      </c>
      <c r="GC35" s="3" t="s">
        <v>1643</v>
      </c>
      <c r="GD35" s="3" t="s">
        <v>1643</v>
      </c>
      <c r="GE35" s="5" t="s">
        <v>1643</v>
      </c>
      <c r="GF35" s="13" t="s">
        <v>127</v>
      </c>
      <c r="GG35" s="3" t="s">
        <v>127</v>
      </c>
      <c r="GH35" s="3" t="s">
        <v>127</v>
      </c>
      <c r="GI35" s="3" t="s">
        <v>127</v>
      </c>
      <c r="GJ35" s="3" t="s">
        <v>128</v>
      </c>
      <c r="GK35" s="3" t="s">
        <v>128</v>
      </c>
      <c r="GL35" s="3" t="s">
        <v>132</v>
      </c>
      <c r="GM35" s="3" t="s">
        <v>128</v>
      </c>
      <c r="GN35" s="3" t="s">
        <v>128</v>
      </c>
      <c r="GO35" s="3" t="s">
        <v>127</v>
      </c>
      <c r="GP35" s="3" t="s">
        <v>127</v>
      </c>
      <c r="GQ35" s="3" t="s">
        <v>127</v>
      </c>
      <c r="GR35" s="3" t="s">
        <v>127</v>
      </c>
      <c r="GS35" s="3" t="s">
        <v>127</v>
      </c>
      <c r="GT35" s="3" t="s">
        <v>127</v>
      </c>
      <c r="GU35" s="3" t="s">
        <v>131</v>
      </c>
      <c r="GV35" s="3" t="s">
        <v>129</v>
      </c>
      <c r="GW35" s="3" t="s">
        <v>131</v>
      </c>
      <c r="GX35" s="3" t="s">
        <v>131</v>
      </c>
      <c r="GY35" s="3" t="s">
        <v>129</v>
      </c>
      <c r="GZ35" s="3" t="s">
        <v>130</v>
      </c>
      <c r="HA35" s="3" t="s">
        <v>132</v>
      </c>
      <c r="HB35" s="3" t="s">
        <v>131</v>
      </c>
      <c r="HC35" s="3" t="s">
        <v>132</v>
      </c>
      <c r="HD35" s="3" t="s">
        <v>132</v>
      </c>
      <c r="HE35" s="3" t="s">
        <v>132</v>
      </c>
      <c r="HF35" s="3" t="s">
        <v>132</v>
      </c>
      <c r="HG35" s="3" t="s">
        <v>130</v>
      </c>
      <c r="HH35" s="3" t="s">
        <v>129</v>
      </c>
      <c r="HI35" s="3" t="s">
        <v>130</v>
      </c>
      <c r="HJ35" s="3" t="s">
        <v>131</v>
      </c>
      <c r="HK35" s="3" t="s">
        <v>127</v>
      </c>
      <c r="HL35" s="3" t="s">
        <v>127</v>
      </c>
      <c r="HM35" s="3" t="s">
        <v>132</v>
      </c>
      <c r="HN35" s="3" t="s">
        <v>132</v>
      </c>
      <c r="HO35" s="3" t="s">
        <v>129</v>
      </c>
      <c r="HP35" s="3" t="s">
        <v>131</v>
      </c>
      <c r="HQ35" s="3" t="s">
        <v>132</v>
      </c>
      <c r="HR35" s="3" t="s">
        <v>132</v>
      </c>
      <c r="HS35" s="3" t="s">
        <v>131</v>
      </c>
      <c r="HT35" s="3" t="s">
        <v>131</v>
      </c>
      <c r="HU35" s="3" t="s">
        <v>131</v>
      </c>
      <c r="HV35" s="3" t="s">
        <v>131</v>
      </c>
      <c r="HW35" s="3" t="s">
        <v>130</v>
      </c>
      <c r="HX35" s="3" t="s">
        <v>130</v>
      </c>
      <c r="HY35" s="3" t="s">
        <v>130</v>
      </c>
      <c r="HZ35" s="3" t="s">
        <v>128</v>
      </c>
      <c r="IA35" s="3" t="s">
        <v>127</v>
      </c>
      <c r="IB35" s="3" t="s">
        <v>127</v>
      </c>
      <c r="IC35" s="3" t="s">
        <v>127</v>
      </c>
      <c r="ID35" s="3" t="s">
        <v>127</v>
      </c>
      <c r="IE35" s="3" t="s">
        <v>127</v>
      </c>
      <c r="IF35" s="3" t="s">
        <v>132</v>
      </c>
      <c r="IG35" s="3" t="s">
        <v>132</v>
      </c>
      <c r="IH35" s="3" t="s">
        <v>129</v>
      </c>
      <c r="II35" s="3" t="s">
        <v>129</v>
      </c>
      <c r="IJ35" s="3" t="s">
        <v>128</v>
      </c>
      <c r="IK35" s="3" t="s">
        <v>127</v>
      </c>
      <c r="IL35" s="3" t="s">
        <v>127</v>
      </c>
      <c r="IM35" s="3" t="s">
        <v>127</v>
      </c>
      <c r="IN35" s="3" t="s">
        <v>127</v>
      </c>
      <c r="IO35" s="3" t="s">
        <v>127</v>
      </c>
      <c r="IP35" s="3" t="s">
        <v>127</v>
      </c>
      <c r="IQ35" s="3" t="s">
        <v>127</v>
      </c>
      <c r="IR35" s="5" t="s">
        <v>1643</v>
      </c>
      <c r="IS35" s="13" t="s">
        <v>353</v>
      </c>
      <c r="IT35" s="3" t="s">
        <v>354</v>
      </c>
      <c r="IU35" s="3" t="s">
        <v>355</v>
      </c>
      <c r="IV35" s="3" t="s">
        <v>1643</v>
      </c>
      <c r="IW35" s="3" t="s">
        <v>1643</v>
      </c>
      <c r="IX35" s="3" t="s">
        <v>110</v>
      </c>
      <c r="IY35" s="5" t="s">
        <v>369</v>
      </c>
      <c r="IZ35" s="13" t="s">
        <v>111</v>
      </c>
      <c r="JA35" s="3" t="s">
        <v>1643</v>
      </c>
      <c r="JB35" s="3" t="s">
        <v>1643</v>
      </c>
      <c r="JC35" s="3" t="s">
        <v>111</v>
      </c>
      <c r="JD35" s="3" t="s">
        <v>1643</v>
      </c>
      <c r="JE35" s="3" t="s">
        <v>1643</v>
      </c>
      <c r="JF35" s="3" t="s">
        <v>111</v>
      </c>
      <c r="JG35" s="3" t="s">
        <v>1643</v>
      </c>
      <c r="JH35" s="3" t="s">
        <v>1643</v>
      </c>
      <c r="JI35" s="3" t="s">
        <v>111</v>
      </c>
      <c r="JJ35" s="3" t="s">
        <v>1643</v>
      </c>
      <c r="JK35" s="3" t="s">
        <v>1643</v>
      </c>
      <c r="JL35" s="3" t="s">
        <v>1643</v>
      </c>
      <c r="JM35" s="3" t="s">
        <v>111</v>
      </c>
      <c r="JN35" s="3" t="s">
        <v>1643</v>
      </c>
      <c r="JO35" s="3" t="s">
        <v>1643</v>
      </c>
      <c r="JP35" s="3" t="s">
        <v>110</v>
      </c>
      <c r="JQ35" s="3" t="s">
        <v>111</v>
      </c>
      <c r="JR35" s="3" t="s">
        <v>1643</v>
      </c>
      <c r="JS35" s="3" t="s">
        <v>110</v>
      </c>
      <c r="JT35" s="3" t="s">
        <v>111</v>
      </c>
      <c r="JU35" s="3" t="s">
        <v>1643</v>
      </c>
      <c r="JV35" s="3" t="s">
        <v>111</v>
      </c>
      <c r="JW35" s="3" t="s">
        <v>1643</v>
      </c>
      <c r="JX35" s="3" t="s">
        <v>1643</v>
      </c>
      <c r="JY35" s="3" t="s">
        <v>110</v>
      </c>
      <c r="JZ35" s="3" t="s">
        <v>111</v>
      </c>
      <c r="KA35" s="3" t="s">
        <v>1643</v>
      </c>
      <c r="KB35" s="3" t="s">
        <v>110</v>
      </c>
      <c r="KC35" s="3" t="s">
        <v>449</v>
      </c>
      <c r="KD35" s="3" t="s">
        <v>111</v>
      </c>
      <c r="KE35" s="3" t="s">
        <v>1643</v>
      </c>
      <c r="KF35" s="3" t="s">
        <v>111</v>
      </c>
      <c r="KG35" s="3" t="s">
        <v>1643</v>
      </c>
      <c r="KH35" s="3" t="s">
        <v>1643</v>
      </c>
      <c r="KI35" s="5" t="s">
        <v>1643</v>
      </c>
      <c r="KJ35" s="3" t="s">
        <v>464</v>
      </c>
      <c r="KK35" s="3" t="s">
        <v>462</v>
      </c>
      <c r="KL35" s="5"/>
      <c r="KM35" s="18" t="s">
        <v>110</v>
      </c>
      <c r="KN35" s="13" t="s">
        <v>1643</v>
      </c>
      <c r="KO35" s="3" t="s">
        <v>484</v>
      </c>
      <c r="KP35" s="3" t="s">
        <v>1643</v>
      </c>
      <c r="KQ35" s="3" t="s">
        <v>1643</v>
      </c>
      <c r="KR35" s="3" t="s">
        <v>1643</v>
      </c>
      <c r="KS35" s="3" t="s">
        <v>1643</v>
      </c>
      <c r="KT35" s="3" t="s">
        <v>1643</v>
      </c>
      <c r="KU35" s="3" t="s">
        <v>497</v>
      </c>
      <c r="KV35" s="3" t="s">
        <v>498</v>
      </c>
      <c r="KW35" s="5" t="s">
        <v>1643</v>
      </c>
      <c r="KX35" s="13" t="s">
        <v>110</v>
      </c>
      <c r="KY35" s="3" t="s">
        <v>110</v>
      </c>
      <c r="KZ35" s="3" t="s">
        <v>110</v>
      </c>
      <c r="LA35" s="3" t="s">
        <v>110</v>
      </c>
      <c r="LB35" s="3" t="s">
        <v>110</v>
      </c>
      <c r="LC35" s="3" t="s">
        <v>1643</v>
      </c>
      <c r="LD35" s="3" t="s">
        <v>1643</v>
      </c>
      <c r="LE35" s="3" t="s">
        <v>1643</v>
      </c>
      <c r="LF35" s="5" t="s">
        <v>1643</v>
      </c>
      <c r="LG35" s="13" t="s">
        <v>111</v>
      </c>
      <c r="LH35" s="5" t="s">
        <v>1643</v>
      </c>
      <c r="LI35" s="13" t="s">
        <v>524</v>
      </c>
      <c r="LJ35" s="3" t="s">
        <v>110</v>
      </c>
      <c r="LK35" s="3" t="s">
        <v>110</v>
      </c>
      <c r="LL35" s="3" t="s">
        <v>111</v>
      </c>
      <c r="LM35" s="3" t="s">
        <v>111</v>
      </c>
      <c r="LN35" s="3" t="s">
        <v>111</v>
      </c>
      <c r="LO35" s="5" t="s">
        <v>111</v>
      </c>
      <c r="LP35" s="13" t="s">
        <v>111</v>
      </c>
      <c r="LQ35" s="13" t="s">
        <v>1643</v>
      </c>
      <c r="LR35" s="3" t="s">
        <v>1643</v>
      </c>
      <c r="LS35" s="3" t="s">
        <v>1643</v>
      </c>
      <c r="LT35" s="3" t="s">
        <v>1643</v>
      </c>
      <c r="LU35" s="3" t="s">
        <v>1643</v>
      </c>
      <c r="LV35" s="20"/>
      <c r="LW35" s="5" t="s">
        <v>1643</v>
      </c>
      <c r="LX35" s="13" t="s">
        <v>1643</v>
      </c>
      <c r="LY35" s="3" t="s">
        <v>1643</v>
      </c>
      <c r="LZ35" s="3" t="s">
        <v>1643</v>
      </c>
      <c r="MA35" s="3" t="s">
        <v>1643</v>
      </c>
      <c r="MB35" s="3" t="s">
        <v>1643</v>
      </c>
      <c r="MC35" s="3" t="s">
        <v>1643</v>
      </c>
      <c r="MD35" s="5" t="s">
        <v>1643</v>
      </c>
      <c r="ME35" s="13" t="s">
        <v>1643</v>
      </c>
      <c r="MF35" s="3" t="s">
        <v>1643</v>
      </c>
      <c r="MG35" s="3" t="s">
        <v>1643</v>
      </c>
      <c r="MH35" s="3" t="s">
        <v>1643</v>
      </c>
      <c r="MI35" s="3" t="s">
        <v>1643</v>
      </c>
      <c r="MJ35" s="3" t="s">
        <v>1643</v>
      </c>
      <c r="MK35" s="5" t="s">
        <v>1643</v>
      </c>
      <c r="ML35" s="13" t="s">
        <v>1643</v>
      </c>
      <c r="MM35" s="3" t="s">
        <v>1643</v>
      </c>
      <c r="MN35" s="3" t="s">
        <v>1643</v>
      </c>
      <c r="MO35" s="3" t="s">
        <v>1643</v>
      </c>
      <c r="MP35" s="3" t="s">
        <v>1643</v>
      </c>
      <c r="MQ35" s="3" t="s">
        <v>1643</v>
      </c>
      <c r="MR35" s="5" t="s">
        <v>1643</v>
      </c>
      <c r="MS35" s="13" t="s">
        <v>1643</v>
      </c>
      <c r="MT35" s="3" t="s">
        <v>1643</v>
      </c>
      <c r="MU35" s="3" t="s">
        <v>1643</v>
      </c>
      <c r="MV35" s="3" t="s">
        <v>1643</v>
      </c>
      <c r="MW35" s="3" t="s">
        <v>1643</v>
      </c>
      <c r="MX35" s="3" t="s">
        <v>1643</v>
      </c>
      <c r="MY35" s="3" t="s">
        <v>1643</v>
      </c>
      <c r="MZ35" s="3" t="s">
        <v>1643</v>
      </c>
      <c r="NA35" s="5" t="s">
        <v>1643</v>
      </c>
      <c r="NB35" s="13" t="s">
        <v>111</v>
      </c>
      <c r="NC35" s="3" t="s">
        <v>1643</v>
      </c>
      <c r="ND35" s="3" t="s">
        <v>1643</v>
      </c>
      <c r="NE35" s="3" t="s">
        <v>1643</v>
      </c>
      <c r="NF35" s="3" t="s">
        <v>1643</v>
      </c>
      <c r="NG35" s="5" t="s">
        <v>1643</v>
      </c>
      <c r="NH35" s="13" t="s">
        <v>1643</v>
      </c>
      <c r="NI35" s="3" t="s">
        <v>1643</v>
      </c>
      <c r="NJ35" s="3" t="s">
        <v>1643</v>
      </c>
      <c r="NK35" s="3" t="s">
        <v>1643</v>
      </c>
      <c r="NL35" s="5"/>
      <c r="NM35" s="13" t="s">
        <v>1643</v>
      </c>
      <c r="NN35" s="3" t="s">
        <v>1643</v>
      </c>
      <c r="NO35" s="3" t="s">
        <v>1643</v>
      </c>
      <c r="NP35" s="3" t="s">
        <v>1643</v>
      </c>
      <c r="NQ35" s="5" t="s">
        <v>1643</v>
      </c>
      <c r="NR35" s="13" t="s">
        <v>1643</v>
      </c>
      <c r="NS35" s="3" t="s">
        <v>1643</v>
      </c>
      <c r="NT35" s="3" t="s">
        <v>1643</v>
      </c>
      <c r="NU35" s="3" t="s">
        <v>1643</v>
      </c>
      <c r="NV35" s="3" t="s">
        <v>1643</v>
      </c>
      <c r="NW35" s="3" t="s">
        <v>1643</v>
      </c>
      <c r="NX35" s="3" t="s">
        <v>1643</v>
      </c>
      <c r="NY35" s="3" t="s">
        <v>1643</v>
      </c>
      <c r="NZ35" s="20" t="s">
        <v>1643</v>
      </c>
      <c r="OA35" s="13" t="s">
        <v>110</v>
      </c>
      <c r="OB35" s="3" t="s">
        <v>546</v>
      </c>
      <c r="OC35" s="3" t="s">
        <v>1643</v>
      </c>
      <c r="OD35" s="3" t="s">
        <v>1643</v>
      </c>
      <c r="OE35" s="3" t="s">
        <v>1643</v>
      </c>
      <c r="OF35" s="5" t="s">
        <v>1643</v>
      </c>
      <c r="OG35" s="13" t="s">
        <v>1643</v>
      </c>
      <c r="OH35" s="8" t="s">
        <v>1643</v>
      </c>
      <c r="OI35" s="3" t="s">
        <v>1643</v>
      </c>
      <c r="OJ35" s="3" t="s">
        <v>1643</v>
      </c>
      <c r="OK35" s="5" t="s">
        <v>1643</v>
      </c>
      <c r="OL35" s="13" t="s">
        <v>1643</v>
      </c>
      <c r="OM35" s="8" t="s">
        <v>1643</v>
      </c>
      <c r="ON35" s="3" t="s">
        <v>1643</v>
      </c>
      <c r="OO35" s="3" t="s">
        <v>1643</v>
      </c>
      <c r="OP35" s="5" t="s">
        <v>1643</v>
      </c>
      <c r="OQ35" s="13" t="s">
        <v>1643</v>
      </c>
      <c r="OR35" s="8" t="s">
        <v>1643</v>
      </c>
      <c r="OS35" s="3" t="s">
        <v>1643</v>
      </c>
      <c r="OT35" s="3" t="s">
        <v>1643</v>
      </c>
      <c r="OU35" s="5" t="s">
        <v>1643</v>
      </c>
      <c r="OV35" s="13" t="s">
        <v>1643</v>
      </c>
      <c r="OW35" s="3" t="s">
        <v>1643</v>
      </c>
      <c r="OX35" s="3" t="s">
        <v>140</v>
      </c>
      <c r="OY35" s="3" t="s">
        <v>1643</v>
      </c>
      <c r="OZ35" s="3" t="s">
        <v>1643</v>
      </c>
      <c r="PA35" s="3" t="s">
        <v>1643</v>
      </c>
      <c r="PB35" s="3" t="s">
        <v>1643</v>
      </c>
      <c r="PC35" s="3" t="s">
        <v>1643</v>
      </c>
      <c r="PD35" s="5" t="s">
        <v>1643</v>
      </c>
      <c r="PE35" s="13" t="s">
        <v>1643</v>
      </c>
      <c r="PF35" s="3" t="s">
        <v>584</v>
      </c>
      <c r="PG35" s="3" t="s">
        <v>1643</v>
      </c>
      <c r="PH35" s="3" t="s">
        <v>1643</v>
      </c>
      <c r="PI35" s="3" t="s">
        <v>1643</v>
      </c>
      <c r="PJ35" s="3" t="s">
        <v>1643</v>
      </c>
      <c r="PK35" s="5" t="s">
        <v>1643</v>
      </c>
      <c r="PL35" s="13" t="s">
        <v>111</v>
      </c>
      <c r="PM35" s="3" t="s">
        <v>1643</v>
      </c>
      <c r="PN35" s="3" t="s">
        <v>111</v>
      </c>
      <c r="PO35" s="3" t="s">
        <v>1643</v>
      </c>
      <c r="PP35" s="5" t="s">
        <v>1643</v>
      </c>
      <c r="PQ35" s="18" t="s">
        <v>111</v>
      </c>
    </row>
    <row r="36" spans="1:433" ht="87" x14ac:dyDescent="0.35">
      <c r="A36" s="1">
        <v>45639.389652777776</v>
      </c>
      <c r="B36" s="2">
        <v>45619.849270833336</v>
      </c>
      <c r="C36" s="4">
        <v>100</v>
      </c>
      <c r="D36" s="4">
        <v>693</v>
      </c>
      <c r="E36" s="3" t="s">
        <v>1640</v>
      </c>
      <c r="F36" s="2">
        <v>45619.849279895832</v>
      </c>
      <c r="G36" s="3" t="s">
        <v>1708</v>
      </c>
      <c r="H36" s="4">
        <v>1</v>
      </c>
      <c r="I36" s="3" t="s">
        <v>1642</v>
      </c>
      <c r="J36" s="3" t="s">
        <v>1642</v>
      </c>
      <c r="K36" s="3" t="s">
        <v>1642</v>
      </c>
      <c r="L36" s="3" t="s">
        <v>1642</v>
      </c>
      <c r="M36" s="3" t="s">
        <v>1642</v>
      </c>
      <c r="N36" s="3" t="s">
        <v>1642</v>
      </c>
      <c r="O36" s="3" t="s">
        <v>110</v>
      </c>
      <c r="P36" s="3" t="s">
        <v>1643</v>
      </c>
      <c r="Q36" s="3" t="s">
        <v>1643</v>
      </c>
      <c r="R36" s="20" t="s">
        <v>110</v>
      </c>
      <c r="S36" s="127">
        <v>48</v>
      </c>
      <c r="T36" s="124"/>
      <c r="U36" s="3"/>
      <c r="V36" s="3" t="s">
        <v>20</v>
      </c>
      <c r="W36" s="3" t="s">
        <v>111</v>
      </c>
      <c r="X36" s="3" t="s">
        <v>43</v>
      </c>
      <c r="Y36" s="3" t="s">
        <v>79</v>
      </c>
      <c r="Z36" s="3" t="s">
        <v>10</v>
      </c>
      <c r="AA36" s="4">
        <v>211</v>
      </c>
      <c r="AB36" s="3" t="s">
        <v>27</v>
      </c>
      <c r="AC36" s="3" t="s">
        <v>110</v>
      </c>
      <c r="AD36" s="13" t="s">
        <v>110</v>
      </c>
      <c r="AE36" s="3" t="s">
        <v>1643</v>
      </c>
      <c r="AF36" s="5" t="s">
        <v>110</v>
      </c>
      <c r="AG36" s="8" t="s">
        <v>1643</v>
      </c>
      <c r="AH36" s="3" t="s">
        <v>1643</v>
      </c>
      <c r="AI36" s="3" t="s">
        <v>1643</v>
      </c>
      <c r="AJ36" s="3" t="s">
        <v>1643</v>
      </c>
      <c r="AK36" s="3" t="s">
        <v>1643</v>
      </c>
      <c r="AL36" s="3" t="s">
        <v>1643</v>
      </c>
      <c r="AM36" s="3" t="s">
        <v>1643</v>
      </c>
      <c r="AN36" s="3" t="s">
        <v>1643</v>
      </c>
      <c r="AO36" s="3" t="s">
        <v>1643</v>
      </c>
      <c r="AP36" s="3" t="s">
        <v>1643</v>
      </c>
      <c r="AQ36" s="3" t="s">
        <v>1643</v>
      </c>
      <c r="AR36" s="3" t="s">
        <v>1643</v>
      </c>
      <c r="AS36" s="3" t="s">
        <v>1643</v>
      </c>
      <c r="AT36" s="3" t="s">
        <v>1643</v>
      </c>
      <c r="AU36" s="3" t="s">
        <v>1643</v>
      </c>
      <c r="AV36" s="5" t="s">
        <v>1643</v>
      </c>
      <c r="AW36" s="13" t="s">
        <v>1643</v>
      </c>
      <c r="AX36" s="3" t="s">
        <v>1643</v>
      </c>
      <c r="AY36" s="3" t="s">
        <v>1643</v>
      </c>
      <c r="AZ36" s="3" t="s">
        <v>1643</v>
      </c>
      <c r="BA36" s="3" t="s">
        <v>1643</v>
      </c>
      <c r="BB36" s="3" t="s">
        <v>1643</v>
      </c>
      <c r="BC36" s="3" t="s">
        <v>1643</v>
      </c>
      <c r="BD36" s="5" t="s">
        <v>1643</v>
      </c>
      <c r="BE36" s="13" t="s">
        <v>1643</v>
      </c>
      <c r="BF36" s="3" t="s">
        <v>1643</v>
      </c>
      <c r="BG36" s="3" t="s">
        <v>1643</v>
      </c>
      <c r="BH36" s="3" t="s">
        <v>1643</v>
      </c>
      <c r="BI36" s="3" t="s">
        <v>1643</v>
      </c>
      <c r="BJ36" s="3" t="s">
        <v>1643</v>
      </c>
      <c r="BK36" s="3" t="s">
        <v>1643</v>
      </c>
      <c r="BL36" s="5" t="s">
        <v>1643</v>
      </c>
      <c r="BM36" s="13" t="s">
        <v>1643</v>
      </c>
      <c r="BN36" s="3" t="s">
        <v>1643</v>
      </c>
      <c r="BO36" s="3" t="s">
        <v>1643</v>
      </c>
      <c r="BP36" s="5" t="s">
        <v>1643</v>
      </c>
      <c r="BQ36" s="13" t="s">
        <v>1643</v>
      </c>
      <c r="BR36" s="3" t="s">
        <v>1643</v>
      </c>
      <c r="BS36" s="3" t="s">
        <v>1643</v>
      </c>
      <c r="BT36" s="5" t="s">
        <v>1643</v>
      </c>
      <c r="BU36" s="13" t="s">
        <v>1643</v>
      </c>
      <c r="BV36" s="5" t="s">
        <v>1643</v>
      </c>
      <c r="BW36" s="13" t="s">
        <v>1643</v>
      </c>
      <c r="BX36" s="3" t="s">
        <v>1643</v>
      </c>
      <c r="BY36" s="3" t="s">
        <v>1643</v>
      </c>
      <c r="BZ36" s="5" t="s">
        <v>1643</v>
      </c>
      <c r="CA36" s="13" t="s">
        <v>1643</v>
      </c>
      <c r="CB36" s="3" t="s">
        <v>1643</v>
      </c>
      <c r="CC36" s="3" t="s">
        <v>1643</v>
      </c>
      <c r="CD36" s="3" t="s">
        <v>1643</v>
      </c>
      <c r="CE36" s="5" t="s">
        <v>1643</v>
      </c>
      <c r="CF36" s="13" t="s">
        <v>1643</v>
      </c>
      <c r="CG36" s="3" t="s">
        <v>1643</v>
      </c>
      <c r="CH36" s="3" t="s">
        <v>1643</v>
      </c>
      <c r="CI36" s="3" t="s">
        <v>1643</v>
      </c>
      <c r="CJ36" s="3" t="s">
        <v>1643</v>
      </c>
      <c r="CK36" s="3" t="s">
        <v>1643</v>
      </c>
      <c r="CL36" s="5" t="s">
        <v>1643</v>
      </c>
      <c r="CM36" s="13" t="s">
        <v>1643</v>
      </c>
      <c r="CN36" s="3" t="s">
        <v>1643</v>
      </c>
      <c r="CO36" s="3" t="s">
        <v>1643</v>
      </c>
      <c r="CP36" s="3" t="s">
        <v>1643</v>
      </c>
      <c r="CQ36" s="3" t="s">
        <v>1643</v>
      </c>
      <c r="CR36" s="20" t="s">
        <v>1643</v>
      </c>
      <c r="CS36" s="13" t="s">
        <v>1643</v>
      </c>
      <c r="CT36" s="3" t="s">
        <v>1643</v>
      </c>
      <c r="CU36" s="3" t="s">
        <v>1643</v>
      </c>
      <c r="CV36" s="3" t="s">
        <v>1643</v>
      </c>
      <c r="CW36" s="3" t="s">
        <v>1643</v>
      </c>
      <c r="CX36" s="3" t="s">
        <v>1643</v>
      </c>
      <c r="CY36" s="3" t="s">
        <v>1643</v>
      </c>
      <c r="CZ36" s="3" t="s">
        <v>1643</v>
      </c>
      <c r="DA36" s="3" t="s">
        <v>1643</v>
      </c>
      <c r="DB36" s="3" t="s">
        <v>1643</v>
      </c>
      <c r="DC36" s="3" t="s">
        <v>1643</v>
      </c>
      <c r="DD36" s="3" t="s">
        <v>1643</v>
      </c>
      <c r="DE36" s="3" t="s">
        <v>1643</v>
      </c>
      <c r="DF36" s="5" t="s">
        <v>1643</v>
      </c>
      <c r="DG36" s="8" t="s">
        <v>1643</v>
      </c>
      <c r="DH36" s="3" t="s">
        <v>1643</v>
      </c>
      <c r="DI36" s="3" t="s">
        <v>1643</v>
      </c>
      <c r="DJ36" s="3" t="s">
        <v>1643</v>
      </c>
      <c r="DK36" s="3" t="s">
        <v>1643</v>
      </c>
      <c r="DL36" s="3" t="s">
        <v>1643</v>
      </c>
      <c r="DM36" s="3" t="s">
        <v>1643</v>
      </c>
      <c r="DN36" s="3" t="s">
        <v>1643</v>
      </c>
      <c r="DO36" s="5" t="s">
        <v>1643</v>
      </c>
      <c r="DP36" s="8" t="s">
        <v>1643</v>
      </c>
      <c r="DQ36" s="3" t="s">
        <v>1643</v>
      </c>
      <c r="DR36" s="3" t="s">
        <v>1643</v>
      </c>
      <c r="DS36" s="5" t="s">
        <v>1643</v>
      </c>
      <c r="DT36" s="8" t="s">
        <v>1643</v>
      </c>
      <c r="DU36" s="3" t="s">
        <v>1643</v>
      </c>
      <c r="DV36" s="3" t="s">
        <v>1643</v>
      </c>
      <c r="DW36" s="5" t="s">
        <v>1643</v>
      </c>
      <c r="DX36" s="16" t="s">
        <v>1643</v>
      </c>
      <c r="DY36" s="13" t="s">
        <v>1643</v>
      </c>
      <c r="DZ36" s="3" t="s">
        <v>1643</v>
      </c>
      <c r="EA36" s="3" t="s">
        <v>1643</v>
      </c>
      <c r="EB36" s="3" t="s">
        <v>1643</v>
      </c>
      <c r="EC36" s="20" t="s">
        <v>1643</v>
      </c>
      <c r="ED36" s="13" t="s">
        <v>1643</v>
      </c>
      <c r="EE36" s="3" t="s">
        <v>1643</v>
      </c>
      <c r="EF36" s="3" t="s">
        <v>1643</v>
      </c>
      <c r="EG36" s="3" t="s">
        <v>1643</v>
      </c>
      <c r="EH36" s="3" t="s">
        <v>1643</v>
      </c>
      <c r="EI36" s="3" t="s">
        <v>1643</v>
      </c>
      <c r="EJ36" s="3" t="s">
        <v>1643</v>
      </c>
      <c r="EK36" s="3" t="s">
        <v>1643</v>
      </c>
      <c r="EL36" s="3" t="s">
        <v>1643</v>
      </c>
      <c r="EM36" s="3" t="s">
        <v>1643</v>
      </c>
      <c r="EN36" s="20" t="s">
        <v>1643</v>
      </c>
      <c r="EO36" s="18" t="s">
        <v>1643</v>
      </c>
      <c r="EP36" s="8" t="s">
        <v>1643</v>
      </c>
      <c r="EQ36" s="3" t="s">
        <v>1643</v>
      </c>
      <c r="ER36" s="3" t="s">
        <v>1643</v>
      </c>
      <c r="ES36" s="3" t="s">
        <v>1643</v>
      </c>
      <c r="ET36" s="3" t="s">
        <v>1643</v>
      </c>
      <c r="EU36" s="3" t="s">
        <v>1643</v>
      </c>
      <c r="EV36" s="3" t="s">
        <v>1643</v>
      </c>
      <c r="EW36" s="3" t="s">
        <v>1643</v>
      </c>
      <c r="EX36" s="3" t="s">
        <v>1643</v>
      </c>
      <c r="EY36" s="20" t="s">
        <v>1643</v>
      </c>
      <c r="EZ36" s="13" t="s">
        <v>127</v>
      </c>
      <c r="FA36" s="3" t="s">
        <v>127</v>
      </c>
      <c r="FB36" s="3" t="s">
        <v>129</v>
      </c>
      <c r="FC36" s="3" t="s">
        <v>131</v>
      </c>
      <c r="FD36" s="3" t="s">
        <v>132</v>
      </c>
      <c r="FE36" s="3" t="s">
        <v>127</v>
      </c>
      <c r="FF36" s="3" t="s">
        <v>127</v>
      </c>
      <c r="FG36" s="3" t="s">
        <v>131</v>
      </c>
      <c r="FH36" s="3" t="s">
        <v>127</v>
      </c>
      <c r="FI36" s="3" t="s">
        <v>127</v>
      </c>
      <c r="FJ36" s="3" t="s">
        <v>132</v>
      </c>
      <c r="FK36" s="3" t="s">
        <v>132</v>
      </c>
      <c r="FL36" s="3" t="s">
        <v>132</v>
      </c>
      <c r="FM36" s="3" t="s">
        <v>127</v>
      </c>
      <c r="FN36" s="3" t="s">
        <v>127</v>
      </c>
      <c r="FO36" s="5" t="s">
        <v>1643</v>
      </c>
      <c r="FP36" s="13" t="s">
        <v>196</v>
      </c>
      <c r="FQ36" s="3" t="s">
        <v>1643</v>
      </c>
      <c r="FR36" s="3" t="s">
        <v>1643</v>
      </c>
      <c r="FS36" s="3" t="s">
        <v>1643</v>
      </c>
      <c r="FT36" s="3" t="s">
        <v>1643</v>
      </c>
      <c r="FU36" s="3" t="s">
        <v>1643</v>
      </c>
      <c r="FV36" s="3" t="s">
        <v>1643</v>
      </c>
      <c r="FW36" s="5" t="s">
        <v>1643</v>
      </c>
      <c r="FX36" s="13" t="s">
        <v>231</v>
      </c>
      <c r="FY36" s="3" t="s">
        <v>232</v>
      </c>
      <c r="FZ36" s="3" t="s">
        <v>1643</v>
      </c>
      <c r="GA36" s="3" t="s">
        <v>1643</v>
      </c>
      <c r="GB36" s="3" t="s">
        <v>1643</v>
      </c>
      <c r="GC36" s="3" t="s">
        <v>1643</v>
      </c>
      <c r="GD36" s="3" t="s">
        <v>1643</v>
      </c>
      <c r="GE36" s="5" t="s">
        <v>1643</v>
      </c>
      <c r="GF36" s="13" t="s">
        <v>127</v>
      </c>
      <c r="GG36" s="3" t="s">
        <v>127</v>
      </c>
      <c r="GH36" s="3" t="s">
        <v>132</v>
      </c>
      <c r="GI36" s="3" t="s">
        <v>127</v>
      </c>
      <c r="GJ36" s="3" t="s">
        <v>127</v>
      </c>
      <c r="GK36" s="3" t="s">
        <v>129</v>
      </c>
      <c r="GL36" s="3" t="s">
        <v>132</v>
      </c>
      <c r="GM36" s="3" t="s">
        <v>129</v>
      </c>
      <c r="GN36" s="3" t="s">
        <v>129</v>
      </c>
      <c r="GO36" s="3" t="s">
        <v>127</v>
      </c>
      <c r="GP36" s="3" t="s">
        <v>127</v>
      </c>
      <c r="GQ36" s="3" t="s">
        <v>127</v>
      </c>
      <c r="GR36" s="3" t="s">
        <v>127</v>
      </c>
      <c r="GS36" s="3" t="s">
        <v>127</v>
      </c>
      <c r="GT36" s="3" t="s">
        <v>127</v>
      </c>
      <c r="GU36" s="3" t="s">
        <v>128</v>
      </c>
      <c r="GV36" s="3" t="s">
        <v>132</v>
      </c>
      <c r="GW36" s="3" t="s">
        <v>129</v>
      </c>
      <c r="GX36" s="3" t="s">
        <v>129</v>
      </c>
      <c r="GY36" s="3" t="s">
        <v>132</v>
      </c>
      <c r="GZ36" s="3" t="s">
        <v>132</v>
      </c>
      <c r="HA36" s="3" t="s">
        <v>132</v>
      </c>
      <c r="HB36" s="3" t="s">
        <v>132</v>
      </c>
      <c r="HC36" s="3" t="s">
        <v>132</v>
      </c>
      <c r="HD36" s="3" t="s">
        <v>132</v>
      </c>
      <c r="HE36" s="3" t="s">
        <v>132</v>
      </c>
      <c r="HF36" s="3" t="s">
        <v>132</v>
      </c>
      <c r="HG36" s="3" t="s">
        <v>132</v>
      </c>
      <c r="HH36" s="3" t="s">
        <v>132</v>
      </c>
      <c r="HI36" s="3" t="s">
        <v>132</v>
      </c>
      <c r="HJ36" s="3" t="s">
        <v>132</v>
      </c>
      <c r="HK36" s="3" t="s">
        <v>132</v>
      </c>
      <c r="HL36" s="3" t="s">
        <v>127</v>
      </c>
      <c r="HM36" s="3" t="s">
        <v>132</v>
      </c>
      <c r="HN36" s="3" t="s">
        <v>132</v>
      </c>
      <c r="HO36" s="3" t="s">
        <v>132</v>
      </c>
      <c r="HP36" s="3" t="s">
        <v>132</v>
      </c>
      <c r="HQ36" s="3" t="s">
        <v>132</v>
      </c>
      <c r="HR36" s="3" t="s">
        <v>132</v>
      </c>
      <c r="HS36" s="3" t="s">
        <v>132</v>
      </c>
      <c r="HT36" s="3" t="s">
        <v>132</v>
      </c>
      <c r="HU36" s="3" t="s">
        <v>132</v>
      </c>
      <c r="HV36" s="3" t="s">
        <v>132</v>
      </c>
      <c r="HW36" s="3" t="s">
        <v>132</v>
      </c>
      <c r="HX36" s="3" t="s">
        <v>132</v>
      </c>
      <c r="HY36" s="3" t="s">
        <v>132</v>
      </c>
      <c r="HZ36" s="3" t="s">
        <v>127</v>
      </c>
      <c r="IA36" s="3" t="s">
        <v>127</v>
      </c>
      <c r="IB36" s="3" t="s">
        <v>127</v>
      </c>
      <c r="IC36" s="3" t="s">
        <v>127</v>
      </c>
      <c r="ID36" s="3" t="s">
        <v>127</v>
      </c>
      <c r="IE36" s="3" t="s">
        <v>127</v>
      </c>
      <c r="IF36" s="3" t="s">
        <v>132</v>
      </c>
      <c r="IG36" s="3" t="s">
        <v>127</v>
      </c>
      <c r="IH36" s="3" t="s">
        <v>132</v>
      </c>
      <c r="II36" s="3" t="s">
        <v>132</v>
      </c>
      <c r="IJ36" s="3" t="s">
        <v>132</v>
      </c>
      <c r="IK36" s="3" t="s">
        <v>132</v>
      </c>
      <c r="IL36" s="3" t="s">
        <v>132</v>
      </c>
      <c r="IM36" s="3" t="s">
        <v>132</v>
      </c>
      <c r="IN36" s="3" t="s">
        <v>132</v>
      </c>
      <c r="IO36" s="3" t="s">
        <v>132</v>
      </c>
      <c r="IP36" s="3" t="s">
        <v>132</v>
      </c>
      <c r="IQ36" s="3" t="s">
        <v>132</v>
      </c>
      <c r="IR36" s="5" t="s">
        <v>1643</v>
      </c>
      <c r="IS36" s="13" t="s">
        <v>353</v>
      </c>
      <c r="IT36" s="3" t="s">
        <v>354</v>
      </c>
      <c r="IU36" s="3" t="s">
        <v>355</v>
      </c>
      <c r="IV36" s="3" t="s">
        <v>1643</v>
      </c>
      <c r="IW36" s="3" t="s">
        <v>1643</v>
      </c>
      <c r="IX36" s="3" t="s">
        <v>111</v>
      </c>
      <c r="IY36" s="5" t="s">
        <v>1643</v>
      </c>
      <c r="IZ36" s="13" t="s">
        <v>111</v>
      </c>
      <c r="JA36" s="3" t="s">
        <v>1643</v>
      </c>
      <c r="JB36" s="3" t="s">
        <v>1643</v>
      </c>
      <c r="JC36" s="3" t="s">
        <v>111</v>
      </c>
      <c r="JD36" s="3" t="s">
        <v>1643</v>
      </c>
      <c r="JE36" s="3" t="s">
        <v>1643</v>
      </c>
      <c r="JF36" s="3" t="s">
        <v>110</v>
      </c>
      <c r="JG36" s="3" t="s">
        <v>111</v>
      </c>
      <c r="JH36" s="3" t="s">
        <v>1643</v>
      </c>
      <c r="JI36" s="3" t="s">
        <v>110</v>
      </c>
      <c r="JJ36" s="3" t="s">
        <v>410</v>
      </c>
      <c r="JK36" s="3" t="s">
        <v>111</v>
      </c>
      <c r="JL36" s="3" t="s">
        <v>1643</v>
      </c>
      <c r="JM36" s="3" t="s">
        <v>110</v>
      </c>
      <c r="JN36" s="3" t="s">
        <v>111</v>
      </c>
      <c r="JO36" s="3" t="s">
        <v>1643</v>
      </c>
      <c r="JP36" s="3" t="s">
        <v>110</v>
      </c>
      <c r="JQ36" s="3" t="s">
        <v>111</v>
      </c>
      <c r="JR36" s="3" t="s">
        <v>1643</v>
      </c>
      <c r="JS36" s="3" t="s">
        <v>245</v>
      </c>
      <c r="JT36" s="3" t="s">
        <v>1643</v>
      </c>
      <c r="JU36" s="3" t="s">
        <v>1643</v>
      </c>
      <c r="JV36" s="3" t="s">
        <v>111</v>
      </c>
      <c r="JW36" s="3" t="s">
        <v>1643</v>
      </c>
      <c r="JX36" s="3" t="s">
        <v>1643</v>
      </c>
      <c r="JY36" s="3" t="s">
        <v>110</v>
      </c>
      <c r="JZ36" s="3" t="s">
        <v>111</v>
      </c>
      <c r="KA36" s="3" t="s">
        <v>1643</v>
      </c>
      <c r="KB36" s="3" t="s">
        <v>111</v>
      </c>
      <c r="KC36" s="3" t="s">
        <v>1643</v>
      </c>
      <c r="KD36" s="3" t="s">
        <v>1643</v>
      </c>
      <c r="KE36" s="3" t="s">
        <v>1643</v>
      </c>
      <c r="KF36" s="3" t="s">
        <v>111</v>
      </c>
      <c r="KG36" s="3" t="s">
        <v>1643</v>
      </c>
      <c r="KH36" s="3" t="s">
        <v>1643</v>
      </c>
      <c r="KI36" s="5" t="s">
        <v>1643</v>
      </c>
      <c r="KJ36" s="13" t="s">
        <v>459</v>
      </c>
      <c r="KK36" s="3" t="s">
        <v>462</v>
      </c>
      <c r="KL36" s="5" t="s">
        <v>1650</v>
      </c>
      <c r="KM36" s="18" t="s">
        <v>110</v>
      </c>
      <c r="KN36" s="13" t="s">
        <v>1643</v>
      </c>
      <c r="KO36" s="3" t="s">
        <v>484</v>
      </c>
      <c r="KP36" s="3" t="s">
        <v>486</v>
      </c>
      <c r="KQ36" s="3" t="s">
        <v>1643</v>
      </c>
      <c r="KR36" s="3" t="s">
        <v>492</v>
      </c>
      <c r="KS36" s="3" t="s">
        <v>495</v>
      </c>
      <c r="KT36" s="3" t="s">
        <v>496</v>
      </c>
      <c r="KU36" s="3" t="s">
        <v>497</v>
      </c>
      <c r="KV36" s="3" t="s">
        <v>498</v>
      </c>
      <c r="KW36" s="5" t="s">
        <v>1643</v>
      </c>
      <c r="KX36" s="13" t="s">
        <v>110</v>
      </c>
      <c r="KY36" s="3" t="s">
        <v>110</v>
      </c>
      <c r="KZ36" s="3" t="s">
        <v>110</v>
      </c>
      <c r="LA36" s="3" t="s">
        <v>110</v>
      </c>
      <c r="LB36" s="3" t="s">
        <v>111</v>
      </c>
      <c r="LC36" s="3" t="s">
        <v>1643</v>
      </c>
      <c r="LD36" s="3" t="s">
        <v>1643</v>
      </c>
      <c r="LE36" s="3" t="s">
        <v>1643</v>
      </c>
      <c r="LF36" s="5" t="s">
        <v>1643</v>
      </c>
      <c r="LG36" s="13" t="s">
        <v>111</v>
      </c>
      <c r="LH36" s="5" t="s">
        <v>1643</v>
      </c>
      <c r="LI36" s="13" t="s">
        <v>520</v>
      </c>
      <c r="LJ36" s="3" t="s">
        <v>110</v>
      </c>
      <c r="LK36" s="3" t="s">
        <v>110</v>
      </c>
      <c r="LL36" s="3" t="s">
        <v>110</v>
      </c>
      <c r="LM36" s="3" t="s">
        <v>111</v>
      </c>
      <c r="LN36" s="3" t="s">
        <v>111</v>
      </c>
      <c r="LO36" s="5" t="s">
        <v>110</v>
      </c>
      <c r="LP36" s="13" t="s">
        <v>111</v>
      </c>
      <c r="LQ36" s="13" t="s">
        <v>1643</v>
      </c>
      <c r="LR36" s="3" t="s">
        <v>1643</v>
      </c>
      <c r="LS36" s="3" t="s">
        <v>1643</v>
      </c>
      <c r="LT36" s="3" t="s">
        <v>1643</v>
      </c>
      <c r="LU36" s="3" t="s">
        <v>1643</v>
      </c>
      <c r="LV36" s="20"/>
      <c r="LW36" s="5" t="s">
        <v>1643</v>
      </c>
      <c r="LX36" s="13" t="s">
        <v>1643</v>
      </c>
      <c r="LY36" s="3" t="s">
        <v>1643</v>
      </c>
      <c r="LZ36" s="3" t="s">
        <v>1643</v>
      </c>
      <c r="MA36" s="3" t="s">
        <v>1643</v>
      </c>
      <c r="MB36" s="3" t="s">
        <v>1643</v>
      </c>
      <c r="MC36" s="3" t="s">
        <v>1643</v>
      </c>
      <c r="MD36" s="5" t="s">
        <v>1643</v>
      </c>
      <c r="ME36" s="13" t="s">
        <v>1643</v>
      </c>
      <c r="MF36" s="3" t="s">
        <v>1643</v>
      </c>
      <c r="MG36" s="3" t="s">
        <v>1643</v>
      </c>
      <c r="MH36" s="3" t="s">
        <v>1643</v>
      </c>
      <c r="MI36" s="3" t="s">
        <v>1643</v>
      </c>
      <c r="MJ36" s="3" t="s">
        <v>1643</v>
      </c>
      <c r="MK36" s="5" t="s">
        <v>1643</v>
      </c>
      <c r="ML36" s="13" t="s">
        <v>1643</v>
      </c>
      <c r="MM36" s="3" t="s">
        <v>1643</v>
      </c>
      <c r="MN36" s="3" t="s">
        <v>1643</v>
      </c>
      <c r="MO36" s="3" t="s">
        <v>1643</v>
      </c>
      <c r="MP36" s="3" t="s">
        <v>1643</v>
      </c>
      <c r="MQ36" s="3" t="s">
        <v>1643</v>
      </c>
      <c r="MR36" s="5" t="s">
        <v>1643</v>
      </c>
      <c r="MS36" s="13" t="s">
        <v>1643</v>
      </c>
      <c r="MT36" s="3" t="s">
        <v>1643</v>
      </c>
      <c r="MU36" s="3" t="s">
        <v>1643</v>
      </c>
      <c r="MV36" s="3" t="s">
        <v>1643</v>
      </c>
      <c r="MW36" s="3" t="s">
        <v>1643</v>
      </c>
      <c r="MX36" s="3" t="s">
        <v>1643</v>
      </c>
      <c r="MY36" s="3" t="s">
        <v>1643</v>
      </c>
      <c r="MZ36" s="3" t="s">
        <v>1643</v>
      </c>
      <c r="NA36" s="5" t="s">
        <v>1643</v>
      </c>
      <c r="NB36" s="13" t="s">
        <v>110</v>
      </c>
      <c r="NC36" s="3" t="s">
        <v>546</v>
      </c>
      <c r="ND36" s="3" t="s">
        <v>1643</v>
      </c>
      <c r="NE36" s="3" t="s">
        <v>1643</v>
      </c>
      <c r="NF36" s="3" t="s">
        <v>1643</v>
      </c>
      <c r="NG36" s="5" t="s">
        <v>545</v>
      </c>
      <c r="NH36" s="13" t="s">
        <v>1643</v>
      </c>
      <c r="NI36" s="3" t="s">
        <v>1643</v>
      </c>
      <c r="NJ36" s="3" t="s">
        <v>1643</v>
      </c>
      <c r="NK36" s="3" t="s">
        <v>1643</v>
      </c>
      <c r="NL36" s="5"/>
      <c r="NM36" s="13" t="s">
        <v>1643</v>
      </c>
      <c r="NN36" s="3" t="s">
        <v>1643</v>
      </c>
      <c r="NO36" s="3" t="s">
        <v>1643</v>
      </c>
      <c r="NP36" s="3" t="s">
        <v>1643</v>
      </c>
      <c r="NQ36" s="5" t="s">
        <v>1643</v>
      </c>
      <c r="NR36" s="13" t="s">
        <v>1643</v>
      </c>
      <c r="NS36" s="3" t="s">
        <v>1643</v>
      </c>
      <c r="NT36" s="3" t="s">
        <v>140</v>
      </c>
      <c r="NU36" s="3" t="s">
        <v>144</v>
      </c>
      <c r="NV36" s="3" t="s">
        <v>156</v>
      </c>
      <c r="NW36" s="3" t="s">
        <v>558</v>
      </c>
      <c r="NX36" s="3" t="s">
        <v>1643</v>
      </c>
      <c r="NY36" s="3" t="s">
        <v>1643</v>
      </c>
      <c r="NZ36" s="20" t="s">
        <v>1643</v>
      </c>
      <c r="OA36" s="13" t="s">
        <v>111</v>
      </c>
      <c r="OB36" s="3" t="s">
        <v>1643</v>
      </c>
      <c r="OC36" s="3" t="s">
        <v>1643</v>
      </c>
      <c r="OD36" s="3" t="s">
        <v>1643</v>
      </c>
      <c r="OE36" s="3" t="s">
        <v>1643</v>
      </c>
      <c r="OF36" s="5" t="s">
        <v>1643</v>
      </c>
      <c r="OG36" s="13" t="s">
        <v>1643</v>
      </c>
      <c r="OH36" s="8" t="s">
        <v>1643</v>
      </c>
      <c r="OI36" s="3" t="s">
        <v>1643</v>
      </c>
      <c r="OJ36" s="3" t="s">
        <v>1643</v>
      </c>
      <c r="OK36" s="5" t="s">
        <v>1643</v>
      </c>
      <c r="OL36" s="13" t="s">
        <v>1643</v>
      </c>
      <c r="OM36" s="8" t="s">
        <v>1643</v>
      </c>
      <c r="ON36" s="3" t="s">
        <v>1643</v>
      </c>
      <c r="OO36" s="3" t="s">
        <v>1643</v>
      </c>
      <c r="OP36" s="5" t="s">
        <v>1643</v>
      </c>
      <c r="OQ36" s="13" t="s">
        <v>1643</v>
      </c>
      <c r="OR36" s="8" t="s">
        <v>1643</v>
      </c>
      <c r="OS36" s="3" t="s">
        <v>1643</v>
      </c>
      <c r="OT36" s="3" t="s">
        <v>1643</v>
      </c>
      <c r="OU36" s="5" t="s">
        <v>1643</v>
      </c>
      <c r="OV36" s="13" t="s">
        <v>1643</v>
      </c>
      <c r="OW36" s="3" t="s">
        <v>1643</v>
      </c>
      <c r="OX36" s="3" t="s">
        <v>1643</v>
      </c>
      <c r="OY36" s="3" t="s">
        <v>1643</v>
      </c>
      <c r="OZ36" s="3" t="s">
        <v>1643</v>
      </c>
      <c r="PA36" s="3" t="s">
        <v>1643</v>
      </c>
      <c r="PB36" s="3" t="s">
        <v>1643</v>
      </c>
      <c r="PC36" s="3" t="s">
        <v>1643</v>
      </c>
      <c r="PD36" s="5" t="s">
        <v>1643</v>
      </c>
      <c r="PE36" s="13" t="s">
        <v>1643</v>
      </c>
      <c r="PF36" s="3" t="s">
        <v>1643</v>
      </c>
      <c r="PG36" s="3" t="s">
        <v>1643</v>
      </c>
      <c r="PH36" s="3" t="s">
        <v>1643</v>
      </c>
      <c r="PI36" s="3" t="s">
        <v>1643</v>
      </c>
      <c r="PJ36" s="3" t="s">
        <v>1643</v>
      </c>
      <c r="PK36" s="5" t="s">
        <v>1643</v>
      </c>
      <c r="PL36" s="13" t="s">
        <v>1643</v>
      </c>
      <c r="PM36" s="3" t="s">
        <v>1643</v>
      </c>
      <c r="PN36" s="3" t="s">
        <v>1643</v>
      </c>
      <c r="PO36" s="3" t="s">
        <v>1643</v>
      </c>
      <c r="PP36" s="5" t="s">
        <v>1643</v>
      </c>
      <c r="PQ36" s="18" t="s">
        <v>1643</v>
      </c>
    </row>
    <row r="37" spans="1:433" ht="101.5" x14ac:dyDescent="0.35">
      <c r="A37" s="1">
        <v>45639.389293981483</v>
      </c>
      <c r="B37" s="2">
        <v>45619.791296296295</v>
      </c>
      <c r="C37" s="4">
        <v>100</v>
      </c>
      <c r="D37" s="4">
        <v>1390</v>
      </c>
      <c r="E37" s="3" t="s">
        <v>1640</v>
      </c>
      <c r="F37" s="2">
        <v>45619.791315671297</v>
      </c>
      <c r="G37" s="3" t="s">
        <v>1706</v>
      </c>
      <c r="H37" s="4">
        <v>1</v>
      </c>
      <c r="I37" s="3" t="s">
        <v>1642</v>
      </c>
      <c r="J37" s="3" t="s">
        <v>1642</v>
      </c>
      <c r="K37" s="3" t="s">
        <v>1642</v>
      </c>
      <c r="L37" s="3" t="s">
        <v>1642</v>
      </c>
      <c r="M37" s="3" t="s">
        <v>1642</v>
      </c>
      <c r="N37" s="3" t="s">
        <v>1642</v>
      </c>
      <c r="O37" s="3" t="s">
        <v>110</v>
      </c>
      <c r="P37" s="3" t="s">
        <v>1643</v>
      </c>
      <c r="Q37" s="3" t="s">
        <v>1643</v>
      </c>
      <c r="R37" s="20" t="s">
        <v>110</v>
      </c>
      <c r="S37" s="127">
        <v>49</v>
      </c>
      <c r="T37" s="124"/>
      <c r="U37" s="3"/>
      <c r="V37" s="3" t="s">
        <v>26</v>
      </c>
      <c r="W37" s="3" t="s">
        <v>111</v>
      </c>
      <c r="X37" s="3" t="s">
        <v>43</v>
      </c>
      <c r="Y37" s="3" t="s">
        <v>61</v>
      </c>
      <c r="Z37" s="3" t="s">
        <v>10</v>
      </c>
      <c r="AA37" s="4">
        <v>300</v>
      </c>
      <c r="AB37" s="3" t="s">
        <v>25</v>
      </c>
      <c r="AC37" s="3" t="s">
        <v>110</v>
      </c>
      <c r="AD37" s="13" t="s">
        <v>110</v>
      </c>
      <c r="AE37" s="3" t="s">
        <v>1643</v>
      </c>
      <c r="AF37" s="5" t="s">
        <v>110</v>
      </c>
      <c r="AG37" s="8" t="s">
        <v>1643</v>
      </c>
      <c r="AH37" s="3" t="s">
        <v>1643</v>
      </c>
      <c r="AI37" s="3" t="s">
        <v>1643</v>
      </c>
      <c r="AJ37" s="3" t="s">
        <v>1643</v>
      </c>
      <c r="AK37" s="3" t="s">
        <v>1643</v>
      </c>
      <c r="AL37" s="3" t="s">
        <v>1643</v>
      </c>
      <c r="AM37" s="3" t="s">
        <v>1643</v>
      </c>
      <c r="AN37" s="3" t="s">
        <v>1643</v>
      </c>
      <c r="AO37" s="3" t="s">
        <v>1643</v>
      </c>
      <c r="AP37" s="3" t="s">
        <v>1643</v>
      </c>
      <c r="AQ37" s="3" t="s">
        <v>1643</v>
      </c>
      <c r="AR37" s="3" t="s">
        <v>1643</v>
      </c>
      <c r="AS37" s="3" t="s">
        <v>1643</v>
      </c>
      <c r="AT37" s="3" t="s">
        <v>1643</v>
      </c>
      <c r="AU37" s="3" t="s">
        <v>1643</v>
      </c>
      <c r="AV37" s="5" t="s">
        <v>1643</v>
      </c>
      <c r="AW37" s="13" t="s">
        <v>1643</v>
      </c>
      <c r="AX37" s="3" t="s">
        <v>1643</v>
      </c>
      <c r="AY37" s="3" t="s">
        <v>1643</v>
      </c>
      <c r="AZ37" s="3" t="s">
        <v>1643</v>
      </c>
      <c r="BA37" s="3" t="s">
        <v>1643</v>
      </c>
      <c r="BB37" s="3" t="s">
        <v>1643</v>
      </c>
      <c r="BC37" s="3" t="s">
        <v>1643</v>
      </c>
      <c r="BD37" s="5" t="s">
        <v>1643</v>
      </c>
      <c r="BE37" s="13" t="s">
        <v>1643</v>
      </c>
      <c r="BF37" s="3" t="s">
        <v>1643</v>
      </c>
      <c r="BG37" s="3" t="s">
        <v>1643</v>
      </c>
      <c r="BH37" s="3" t="s">
        <v>1643</v>
      </c>
      <c r="BI37" s="3" t="s">
        <v>1643</v>
      </c>
      <c r="BJ37" s="3" t="s">
        <v>1643</v>
      </c>
      <c r="BK37" s="3" t="s">
        <v>1643</v>
      </c>
      <c r="BL37" s="5" t="s">
        <v>1643</v>
      </c>
      <c r="BM37" s="13" t="s">
        <v>1643</v>
      </c>
      <c r="BN37" s="3" t="s">
        <v>1643</v>
      </c>
      <c r="BO37" s="3" t="s">
        <v>1643</v>
      </c>
      <c r="BP37" s="5" t="s">
        <v>1643</v>
      </c>
      <c r="BQ37" s="13" t="s">
        <v>1643</v>
      </c>
      <c r="BR37" s="3" t="s">
        <v>1643</v>
      </c>
      <c r="BS37" s="3" t="s">
        <v>1643</v>
      </c>
      <c r="BT37" s="5" t="s">
        <v>1643</v>
      </c>
      <c r="BU37" s="13" t="s">
        <v>1643</v>
      </c>
      <c r="BV37" s="5" t="s">
        <v>1643</v>
      </c>
      <c r="BW37" s="13" t="s">
        <v>1643</v>
      </c>
      <c r="BX37" s="3" t="s">
        <v>1643</v>
      </c>
      <c r="BY37" s="3" t="s">
        <v>1643</v>
      </c>
      <c r="BZ37" s="5" t="s">
        <v>1643</v>
      </c>
      <c r="CA37" s="13" t="s">
        <v>1643</v>
      </c>
      <c r="CB37" s="3" t="s">
        <v>1643</v>
      </c>
      <c r="CC37" s="3" t="s">
        <v>1643</v>
      </c>
      <c r="CD37" s="3" t="s">
        <v>1643</v>
      </c>
      <c r="CE37" s="5" t="s">
        <v>1643</v>
      </c>
      <c r="CF37" s="13" t="s">
        <v>1643</v>
      </c>
      <c r="CG37" s="3" t="s">
        <v>1643</v>
      </c>
      <c r="CH37" s="3" t="s">
        <v>1643</v>
      </c>
      <c r="CI37" s="3" t="s">
        <v>1643</v>
      </c>
      <c r="CJ37" s="3" t="s">
        <v>1643</v>
      </c>
      <c r="CK37" s="3" t="s">
        <v>1643</v>
      </c>
      <c r="CL37" s="5" t="s">
        <v>1643</v>
      </c>
      <c r="CM37" s="13" t="s">
        <v>1643</v>
      </c>
      <c r="CN37" s="3" t="s">
        <v>1643</v>
      </c>
      <c r="CO37" s="3" t="s">
        <v>1643</v>
      </c>
      <c r="CP37" s="3" t="s">
        <v>1643</v>
      </c>
      <c r="CQ37" s="3" t="s">
        <v>1643</v>
      </c>
      <c r="CR37" s="20" t="s">
        <v>1643</v>
      </c>
      <c r="CS37" s="13" t="s">
        <v>1643</v>
      </c>
      <c r="CT37" s="3" t="s">
        <v>1643</v>
      </c>
      <c r="CU37" s="3" t="s">
        <v>1643</v>
      </c>
      <c r="CV37" s="3" t="s">
        <v>1643</v>
      </c>
      <c r="CW37" s="3" t="s">
        <v>1643</v>
      </c>
      <c r="CX37" s="3" t="s">
        <v>1643</v>
      </c>
      <c r="CY37" s="3" t="s">
        <v>1643</v>
      </c>
      <c r="CZ37" s="3" t="s">
        <v>1643</v>
      </c>
      <c r="DA37" s="3" t="s">
        <v>1643</v>
      </c>
      <c r="DB37" s="3" t="s">
        <v>1643</v>
      </c>
      <c r="DC37" s="3" t="s">
        <v>1643</v>
      </c>
      <c r="DD37" s="3" t="s">
        <v>1643</v>
      </c>
      <c r="DE37" s="3" t="s">
        <v>1643</v>
      </c>
      <c r="DF37" s="5" t="s">
        <v>1643</v>
      </c>
      <c r="DG37" s="8" t="s">
        <v>1643</v>
      </c>
      <c r="DH37" s="3" t="s">
        <v>1643</v>
      </c>
      <c r="DI37" s="3" t="s">
        <v>1643</v>
      </c>
      <c r="DJ37" s="3" t="s">
        <v>1643</v>
      </c>
      <c r="DK37" s="3" t="s">
        <v>1643</v>
      </c>
      <c r="DL37" s="3" t="s">
        <v>1643</v>
      </c>
      <c r="DM37" s="3" t="s">
        <v>1643</v>
      </c>
      <c r="DN37" s="3" t="s">
        <v>1643</v>
      </c>
      <c r="DO37" s="5" t="s">
        <v>1643</v>
      </c>
      <c r="DP37" s="8" t="s">
        <v>1643</v>
      </c>
      <c r="DQ37" s="3" t="s">
        <v>1643</v>
      </c>
      <c r="DR37" s="3" t="s">
        <v>1643</v>
      </c>
      <c r="DS37" s="5" t="s">
        <v>1643</v>
      </c>
      <c r="DT37" s="8" t="s">
        <v>1643</v>
      </c>
      <c r="DU37" s="3" t="s">
        <v>1643</v>
      </c>
      <c r="DV37" s="3" t="s">
        <v>1643</v>
      </c>
      <c r="DW37" s="5" t="s">
        <v>1643</v>
      </c>
      <c r="DX37" s="16" t="s">
        <v>1643</v>
      </c>
      <c r="DY37" s="13" t="s">
        <v>1643</v>
      </c>
      <c r="DZ37" s="3" t="s">
        <v>1643</v>
      </c>
      <c r="EA37" s="3" t="s">
        <v>1643</v>
      </c>
      <c r="EB37" s="3" t="s">
        <v>1643</v>
      </c>
      <c r="EC37" s="20" t="s">
        <v>1643</v>
      </c>
      <c r="ED37" s="13" t="s">
        <v>1643</v>
      </c>
      <c r="EE37" s="3" t="s">
        <v>1643</v>
      </c>
      <c r="EF37" s="3" t="s">
        <v>1643</v>
      </c>
      <c r="EG37" s="3" t="s">
        <v>1643</v>
      </c>
      <c r="EH37" s="3" t="s">
        <v>1643</v>
      </c>
      <c r="EI37" s="3" t="s">
        <v>1643</v>
      </c>
      <c r="EJ37" s="3" t="s">
        <v>1643</v>
      </c>
      <c r="EK37" s="3" t="s">
        <v>1643</v>
      </c>
      <c r="EL37" s="3" t="s">
        <v>1643</v>
      </c>
      <c r="EM37" s="3" t="s">
        <v>1643</v>
      </c>
      <c r="EN37" s="20" t="s">
        <v>1643</v>
      </c>
      <c r="EO37" s="18" t="s">
        <v>1643</v>
      </c>
      <c r="EP37" s="8" t="s">
        <v>1643</v>
      </c>
      <c r="EQ37" s="3" t="s">
        <v>1643</v>
      </c>
      <c r="ER37" s="3" t="s">
        <v>1643</v>
      </c>
      <c r="ES37" s="3" t="s">
        <v>1643</v>
      </c>
      <c r="ET37" s="3" t="s">
        <v>1643</v>
      </c>
      <c r="EU37" s="3" t="s">
        <v>1643</v>
      </c>
      <c r="EV37" s="3" t="s">
        <v>1643</v>
      </c>
      <c r="EW37" s="3" t="s">
        <v>1643</v>
      </c>
      <c r="EX37" s="3" t="s">
        <v>1643</v>
      </c>
      <c r="EY37" s="20" t="s">
        <v>1643</v>
      </c>
      <c r="EZ37" s="13" t="s">
        <v>131</v>
      </c>
      <c r="FA37" s="3" t="s">
        <v>129</v>
      </c>
      <c r="FB37" s="3" t="s">
        <v>132</v>
      </c>
      <c r="FC37" s="3" t="s">
        <v>131</v>
      </c>
      <c r="FD37" s="3" t="s">
        <v>132</v>
      </c>
      <c r="FE37" s="3" t="s">
        <v>131</v>
      </c>
      <c r="FF37" s="3" t="s">
        <v>127</v>
      </c>
      <c r="FG37" s="3" t="s">
        <v>130</v>
      </c>
      <c r="FH37" s="3" t="s">
        <v>127</v>
      </c>
      <c r="FI37" s="3" t="s">
        <v>130</v>
      </c>
      <c r="FJ37" s="3" t="s">
        <v>132</v>
      </c>
      <c r="FK37" s="3" t="s">
        <v>131</v>
      </c>
      <c r="FL37" s="3" t="s">
        <v>132</v>
      </c>
      <c r="FM37" s="3" t="s">
        <v>128</v>
      </c>
      <c r="FN37" s="3" t="s">
        <v>128</v>
      </c>
      <c r="FO37" s="5" t="s">
        <v>1643</v>
      </c>
      <c r="FP37" s="13" t="s">
        <v>196</v>
      </c>
      <c r="FQ37" s="3" t="s">
        <v>1643</v>
      </c>
      <c r="FR37" s="3" t="s">
        <v>1643</v>
      </c>
      <c r="FS37" s="3" t="s">
        <v>1643</v>
      </c>
      <c r="FT37" s="3" t="s">
        <v>1643</v>
      </c>
      <c r="FU37" s="3" t="s">
        <v>1643</v>
      </c>
      <c r="FV37" s="3" t="s">
        <v>210</v>
      </c>
      <c r="FW37" s="5" t="s">
        <v>1643</v>
      </c>
      <c r="FX37" s="13" t="s">
        <v>1643</v>
      </c>
      <c r="FY37" s="3" t="s">
        <v>1643</v>
      </c>
      <c r="FZ37" s="3" t="s">
        <v>1643</v>
      </c>
      <c r="GA37" s="3" t="s">
        <v>1643</v>
      </c>
      <c r="GB37" s="3" t="s">
        <v>235</v>
      </c>
      <c r="GC37" s="3" t="s">
        <v>1643</v>
      </c>
      <c r="GD37" s="3" t="s">
        <v>1643</v>
      </c>
      <c r="GE37" s="5" t="s">
        <v>1643</v>
      </c>
      <c r="GF37" s="13" t="s">
        <v>132</v>
      </c>
      <c r="GG37" s="3" t="s">
        <v>127</v>
      </c>
      <c r="GH37" s="3" t="s">
        <v>132</v>
      </c>
      <c r="GI37" s="3" t="s">
        <v>127</v>
      </c>
      <c r="GJ37" s="3" t="s">
        <v>127</v>
      </c>
      <c r="GK37" s="3" t="s">
        <v>127</v>
      </c>
      <c r="GL37" s="3" t="s">
        <v>127</v>
      </c>
      <c r="GM37" s="3" t="s">
        <v>127</v>
      </c>
      <c r="GN37" s="3" t="s">
        <v>127</v>
      </c>
      <c r="GO37" s="3" t="s">
        <v>127</v>
      </c>
      <c r="GP37" s="3" t="s">
        <v>127</v>
      </c>
      <c r="GQ37" s="3" t="s">
        <v>127</v>
      </c>
      <c r="GR37" s="3" t="s">
        <v>127</v>
      </c>
      <c r="GS37" s="3" t="s">
        <v>127</v>
      </c>
      <c r="GT37" s="3" t="s">
        <v>127</v>
      </c>
      <c r="GU37" s="3" t="s">
        <v>128</v>
      </c>
      <c r="GV37" s="3" t="s">
        <v>128</v>
      </c>
      <c r="GW37" s="3" t="s">
        <v>130</v>
      </c>
      <c r="GX37" s="3" t="s">
        <v>130</v>
      </c>
      <c r="GY37" s="3" t="s">
        <v>127</v>
      </c>
      <c r="GZ37" s="3" t="s">
        <v>132</v>
      </c>
      <c r="HA37" s="3" t="s">
        <v>132</v>
      </c>
      <c r="HB37" s="3" t="s">
        <v>132</v>
      </c>
      <c r="HC37" s="3" t="s">
        <v>132</v>
      </c>
      <c r="HD37" s="3" t="s">
        <v>132</v>
      </c>
      <c r="HE37" s="3" t="s">
        <v>132</v>
      </c>
      <c r="HF37" s="3" t="s">
        <v>132</v>
      </c>
      <c r="HG37" s="3" t="s">
        <v>129</v>
      </c>
      <c r="HH37" s="3" t="s">
        <v>129</v>
      </c>
      <c r="HI37" s="3" t="s">
        <v>129</v>
      </c>
      <c r="HJ37" s="3" t="s">
        <v>129</v>
      </c>
      <c r="HK37" s="3" t="s">
        <v>127</v>
      </c>
      <c r="HL37" s="3" t="s">
        <v>127</v>
      </c>
      <c r="HM37" s="3" t="s">
        <v>132</v>
      </c>
      <c r="HN37" s="3" t="s">
        <v>132</v>
      </c>
      <c r="HO37" s="3" t="s">
        <v>132</v>
      </c>
      <c r="HP37" s="3" t="s">
        <v>132</v>
      </c>
      <c r="HQ37" s="3" t="s">
        <v>132</v>
      </c>
      <c r="HR37" s="3" t="s">
        <v>132</v>
      </c>
      <c r="HS37" s="3" t="s">
        <v>132</v>
      </c>
      <c r="HT37" s="3" t="s">
        <v>132</v>
      </c>
      <c r="HU37" s="3" t="s">
        <v>132</v>
      </c>
      <c r="HV37" s="3" t="s">
        <v>132</v>
      </c>
      <c r="HW37" s="3" t="s">
        <v>129</v>
      </c>
      <c r="HX37" s="3" t="s">
        <v>129</v>
      </c>
      <c r="HY37" s="3" t="s">
        <v>129</v>
      </c>
      <c r="HZ37" s="3" t="s">
        <v>127</v>
      </c>
      <c r="IA37" s="3" t="s">
        <v>127</v>
      </c>
      <c r="IB37" s="3" t="s">
        <v>127</v>
      </c>
      <c r="IC37" s="3" t="s">
        <v>127</v>
      </c>
      <c r="ID37" s="3" t="s">
        <v>127</v>
      </c>
      <c r="IE37" s="3" t="s">
        <v>132</v>
      </c>
      <c r="IF37" s="3" t="s">
        <v>132</v>
      </c>
      <c r="IG37" s="3" t="s">
        <v>1643</v>
      </c>
      <c r="IH37" s="3" t="s">
        <v>132</v>
      </c>
      <c r="II37" s="3" t="s">
        <v>132</v>
      </c>
      <c r="IJ37" s="3" t="s">
        <v>127</v>
      </c>
      <c r="IK37" s="3" t="s">
        <v>127</v>
      </c>
      <c r="IL37" s="3" t="s">
        <v>127</v>
      </c>
      <c r="IM37" s="3" t="s">
        <v>127</v>
      </c>
      <c r="IN37" s="3" t="s">
        <v>127</v>
      </c>
      <c r="IO37" s="3" t="s">
        <v>127</v>
      </c>
      <c r="IP37" s="3" t="s">
        <v>127</v>
      </c>
      <c r="IQ37" s="3" t="s">
        <v>127</v>
      </c>
      <c r="IR37" s="5" t="s">
        <v>331</v>
      </c>
      <c r="IS37" s="13" t="s">
        <v>353</v>
      </c>
      <c r="IT37" s="3" t="s">
        <v>1643</v>
      </c>
      <c r="IU37" s="3" t="s">
        <v>1643</v>
      </c>
      <c r="IV37" s="3" t="s">
        <v>1643</v>
      </c>
      <c r="IW37" s="3" t="s">
        <v>1643</v>
      </c>
      <c r="IX37" s="3" t="s">
        <v>111</v>
      </c>
      <c r="IY37" s="5" t="s">
        <v>1643</v>
      </c>
      <c r="IZ37" s="13" t="s">
        <v>245</v>
      </c>
      <c r="JA37" s="3" t="s">
        <v>1643</v>
      </c>
      <c r="JB37" s="3" t="s">
        <v>1643</v>
      </c>
      <c r="JC37" s="3" t="s">
        <v>245</v>
      </c>
      <c r="JD37" s="3" t="s">
        <v>1643</v>
      </c>
      <c r="JE37" s="3" t="s">
        <v>1643</v>
      </c>
      <c r="JF37" s="3" t="s">
        <v>110</v>
      </c>
      <c r="JG37" s="3" t="s">
        <v>111</v>
      </c>
      <c r="JH37" s="3" t="s">
        <v>1643</v>
      </c>
      <c r="JI37" s="3" t="s">
        <v>111</v>
      </c>
      <c r="JJ37" s="3" t="s">
        <v>1643</v>
      </c>
      <c r="JK37" s="3" t="s">
        <v>1643</v>
      </c>
      <c r="JL37" s="3" t="s">
        <v>1643</v>
      </c>
      <c r="JM37" s="3" t="s">
        <v>111</v>
      </c>
      <c r="JN37" s="3" t="s">
        <v>1643</v>
      </c>
      <c r="JO37" s="3" t="s">
        <v>1643</v>
      </c>
      <c r="JP37" s="3" t="s">
        <v>110</v>
      </c>
      <c r="JQ37" s="3" t="s">
        <v>111</v>
      </c>
      <c r="JR37" s="3" t="s">
        <v>1643</v>
      </c>
      <c r="JS37" s="3" t="s">
        <v>110</v>
      </c>
      <c r="JT37" s="3" t="s">
        <v>111</v>
      </c>
      <c r="JU37" s="3" t="s">
        <v>1643</v>
      </c>
      <c r="JV37" s="3" t="s">
        <v>110</v>
      </c>
      <c r="JW37" s="3" t="s">
        <v>111</v>
      </c>
      <c r="JX37" s="3" t="s">
        <v>1643</v>
      </c>
      <c r="JY37" s="3" t="s">
        <v>111</v>
      </c>
      <c r="JZ37" s="3" t="s">
        <v>1643</v>
      </c>
      <c r="KA37" s="3" t="s">
        <v>1643</v>
      </c>
      <c r="KB37" s="3" t="s">
        <v>111</v>
      </c>
      <c r="KC37" s="3" t="s">
        <v>1643</v>
      </c>
      <c r="KD37" s="3" t="s">
        <v>1643</v>
      </c>
      <c r="KE37" s="3" t="s">
        <v>1643</v>
      </c>
      <c r="KF37" s="3" t="s">
        <v>111</v>
      </c>
      <c r="KG37" s="3" t="s">
        <v>1643</v>
      </c>
      <c r="KH37" s="3" t="s">
        <v>1643</v>
      </c>
      <c r="KI37" s="5" t="s">
        <v>1643</v>
      </c>
      <c r="KJ37" s="13" t="s">
        <v>459</v>
      </c>
      <c r="KK37" s="3" t="s">
        <v>452</v>
      </c>
      <c r="KL37" s="5" t="s">
        <v>461</v>
      </c>
      <c r="KM37" s="18" t="s">
        <v>110</v>
      </c>
      <c r="KN37" s="13" t="s">
        <v>1643</v>
      </c>
      <c r="KO37" s="3" t="s">
        <v>1643</v>
      </c>
      <c r="KP37" s="3" t="s">
        <v>1643</v>
      </c>
      <c r="KQ37" s="3" t="s">
        <v>1643</v>
      </c>
      <c r="KR37" s="3" t="s">
        <v>492</v>
      </c>
      <c r="KS37" s="3" t="s">
        <v>1643</v>
      </c>
      <c r="KT37" s="3" t="s">
        <v>496</v>
      </c>
      <c r="KU37" s="3" t="s">
        <v>497</v>
      </c>
      <c r="KV37" s="3" t="s">
        <v>498</v>
      </c>
      <c r="KW37" s="5" t="s">
        <v>1643</v>
      </c>
      <c r="KX37" s="13" t="s">
        <v>110</v>
      </c>
      <c r="KY37" s="3" t="s">
        <v>110</v>
      </c>
      <c r="KZ37" s="3" t="s">
        <v>110</v>
      </c>
      <c r="LA37" s="3" t="s">
        <v>110</v>
      </c>
      <c r="LB37" s="3" t="s">
        <v>110</v>
      </c>
      <c r="LC37" s="3" t="s">
        <v>1643</v>
      </c>
      <c r="LD37" s="3" t="s">
        <v>1643</v>
      </c>
      <c r="LE37" s="3" t="s">
        <v>1643</v>
      </c>
      <c r="LF37" s="5" t="s">
        <v>1643</v>
      </c>
      <c r="LG37" s="13" t="s">
        <v>111</v>
      </c>
      <c r="LH37" s="5" t="s">
        <v>1643</v>
      </c>
      <c r="LI37" s="13" t="s">
        <v>526</v>
      </c>
      <c r="LJ37" s="3" t="s">
        <v>110</v>
      </c>
      <c r="LK37" s="3" t="s">
        <v>110</v>
      </c>
      <c r="LL37" s="3" t="s">
        <v>110</v>
      </c>
      <c r="LM37" s="3" t="s">
        <v>111</v>
      </c>
      <c r="LN37" s="3" t="s">
        <v>111</v>
      </c>
      <c r="LO37" s="5" t="s">
        <v>110</v>
      </c>
      <c r="LP37" s="13" t="s">
        <v>111</v>
      </c>
      <c r="LQ37" s="13" t="s">
        <v>1643</v>
      </c>
      <c r="LR37" s="3" t="s">
        <v>1643</v>
      </c>
      <c r="LS37" s="3" t="s">
        <v>1643</v>
      </c>
      <c r="LT37" s="3" t="s">
        <v>1643</v>
      </c>
      <c r="LU37" s="3" t="s">
        <v>1643</v>
      </c>
      <c r="LV37" s="20"/>
      <c r="LW37" s="5" t="s">
        <v>1643</v>
      </c>
      <c r="LX37" s="13" t="s">
        <v>1643</v>
      </c>
      <c r="LY37" s="3" t="s">
        <v>1643</v>
      </c>
      <c r="LZ37" s="3" t="s">
        <v>1643</v>
      </c>
      <c r="MA37" s="3" t="s">
        <v>1643</v>
      </c>
      <c r="MB37" s="3" t="s">
        <v>1643</v>
      </c>
      <c r="MC37" s="3" t="s">
        <v>1643</v>
      </c>
      <c r="MD37" s="5" t="s">
        <v>1643</v>
      </c>
      <c r="ME37" s="13" t="s">
        <v>1643</v>
      </c>
      <c r="MF37" s="3" t="s">
        <v>1643</v>
      </c>
      <c r="MG37" s="3" t="s">
        <v>1643</v>
      </c>
      <c r="MH37" s="3" t="s">
        <v>1643</v>
      </c>
      <c r="MI37" s="3" t="s">
        <v>1643</v>
      </c>
      <c r="MJ37" s="3" t="s">
        <v>1643</v>
      </c>
      <c r="MK37" s="5" t="s">
        <v>1643</v>
      </c>
      <c r="ML37" s="13" t="s">
        <v>1643</v>
      </c>
      <c r="MM37" s="3" t="s">
        <v>1643</v>
      </c>
      <c r="MN37" s="3" t="s">
        <v>1643</v>
      </c>
      <c r="MO37" s="3" t="s">
        <v>1643</v>
      </c>
      <c r="MP37" s="3" t="s">
        <v>1643</v>
      </c>
      <c r="MQ37" s="3" t="s">
        <v>1643</v>
      </c>
      <c r="MR37" s="5" t="s">
        <v>1643</v>
      </c>
      <c r="MS37" s="13" t="s">
        <v>1643</v>
      </c>
      <c r="MT37" s="3" t="s">
        <v>1643</v>
      </c>
      <c r="MU37" s="3" t="s">
        <v>1643</v>
      </c>
      <c r="MV37" s="3" t="s">
        <v>1643</v>
      </c>
      <c r="MW37" s="3" t="s">
        <v>1643</v>
      </c>
      <c r="MX37" s="3" t="s">
        <v>1643</v>
      </c>
      <c r="MY37" s="3" t="s">
        <v>1643</v>
      </c>
      <c r="MZ37" s="3" t="s">
        <v>1643</v>
      </c>
      <c r="NA37" s="5" t="s">
        <v>1643</v>
      </c>
      <c r="NB37" s="13" t="s">
        <v>110</v>
      </c>
      <c r="NC37" s="3" t="s">
        <v>1662</v>
      </c>
      <c r="ND37" s="3" t="s">
        <v>1643</v>
      </c>
      <c r="NE37" s="3" t="s">
        <v>1643</v>
      </c>
      <c r="NF37" s="3" t="s">
        <v>1643</v>
      </c>
      <c r="NG37" s="5" t="s">
        <v>545</v>
      </c>
      <c r="NH37" s="13" t="s">
        <v>1643</v>
      </c>
      <c r="NI37" s="3" t="s">
        <v>1643</v>
      </c>
      <c r="NJ37" s="3" t="s">
        <v>1643</v>
      </c>
      <c r="NK37" s="3" t="s">
        <v>1643</v>
      </c>
      <c r="NL37" s="5"/>
      <c r="NM37" s="13" t="s">
        <v>1643</v>
      </c>
      <c r="NN37" s="3" t="s">
        <v>1643</v>
      </c>
      <c r="NO37" s="3" t="s">
        <v>1643</v>
      </c>
      <c r="NP37" s="3" t="s">
        <v>1643</v>
      </c>
      <c r="NQ37" s="5" t="s">
        <v>1643</v>
      </c>
      <c r="NR37" s="13" t="s">
        <v>136</v>
      </c>
      <c r="NS37" s="3" t="s">
        <v>1643</v>
      </c>
      <c r="NT37" s="3" t="s">
        <v>140</v>
      </c>
      <c r="NU37" s="3" t="s">
        <v>144</v>
      </c>
      <c r="NV37" s="3" t="s">
        <v>156</v>
      </c>
      <c r="NW37" s="3" t="s">
        <v>558</v>
      </c>
      <c r="NX37" s="3" t="s">
        <v>1643</v>
      </c>
      <c r="NY37" s="3" t="s">
        <v>1643</v>
      </c>
      <c r="NZ37" s="20" t="s">
        <v>1643</v>
      </c>
      <c r="OA37" s="13" t="s">
        <v>110</v>
      </c>
      <c r="OB37" s="3" t="s">
        <v>1643</v>
      </c>
      <c r="OC37" s="3" t="s">
        <v>1643</v>
      </c>
      <c r="OD37" s="3" t="s">
        <v>1643</v>
      </c>
      <c r="OE37" s="3" t="s">
        <v>1643</v>
      </c>
      <c r="OF37" s="5" t="s">
        <v>1643</v>
      </c>
      <c r="OG37" s="13" t="s">
        <v>1643</v>
      </c>
      <c r="OH37" s="8" t="s">
        <v>1643</v>
      </c>
      <c r="OI37" s="3" t="s">
        <v>1643</v>
      </c>
      <c r="OJ37" s="3" t="s">
        <v>1643</v>
      </c>
      <c r="OK37" s="5" t="s">
        <v>1643</v>
      </c>
      <c r="OL37" s="13" t="s">
        <v>1643</v>
      </c>
      <c r="OM37" s="8" t="s">
        <v>1643</v>
      </c>
      <c r="ON37" s="3" t="s">
        <v>1643</v>
      </c>
      <c r="OO37" s="3" t="s">
        <v>1643</v>
      </c>
      <c r="OP37" s="5" t="s">
        <v>1643</v>
      </c>
      <c r="OQ37" s="13" t="s">
        <v>1643</v>
      </c>
      <c r="OR37" s="8" t="s">
        <v>1643</v>
      </c>
      <c r="OS37" s="3" t="s">
        <v>1643</v>
      </c>
      <c r="OT37" s="3" t="s">
        <v>1643</v>
      </c>
      <c r="OU37" s="5" t="s">
        <v>1643</v>
      </c>
      <c r="OV37" s="13" t="s">
        <v>1643</v>
      </c>
      <c r="OW37" s="3" t="s">
        <v>1643</v>
      </c>
      <c r="OX37" s="3" t="s">
        <v>1643</v>
      </c>
      <c r="OY37" s="3" t="s">
        <v>1643</v>
      </c>
      <c r="OZ37" s="3" t="s">
        <v>1643</v>
      </c>
      <c r="PA37" s="3" t="s">
        <v>1643</v>
      </c>
      <c r="PB37" s="3" t="s">
        <v>1643</v>
      </c>
      <c r="PC37" s="3" t="s">
        <v>1643</v>
      </c>
      <c r="PD37" s="5" t="s">
        <v>1643</v>
      </c>
      <c r="PE37" s="13" t="s">
        <v>1643</v>
      </c>
      <c r="PF37" s="3" t="s">
        <v>1643</v>
      </c>
      <c r="PG37" s="3" t="s">
        <v>1643</v>
      </c>
      <c r="PH37" s="3" t="s">
        <v>1643</v>
      </c>
      <c r="PI37" s="3" t="s">
        <v>1643</v>
      </c>
      <c r="PJ37" s="3" t="s">
        <v>1643</v>
      </c>
      <c r="PK37" s="5" t="s">
        <v>1643</v>
      </c>
      <c r="PL37" s="13" t="s">
        <v>111</v>
      </c>
      <c r="PM37" s="3" t="s">
        <v>1643</v>
      </c>
      <c r="PN37" s="3" t="s">
        <v>110</v>
      </c>
      <c r="PO37" s="3" t="s">
        <v>1707</v>
      </c>
      <c r="PP37" s="5" t="s">
        <v>1643</v>
      </c>
      <c r="PQ37" s="18" t="s">
        <v>617</v>
      </c>
    </row>
    <row r="38" spans="1:433" ht="101.5" x14ac:dyDescent="0.35">
      <c r="A38" s="1">
        <v>45665.352002314816</v>
      </c>
      <c r="B38" s="2">
        <v>45619.657048611109</v>
      </c>
      <c r="C38" s="4">
        <v>100</v>
      </c>
      <c r="D38" s="4">
        <v>712</v>
      </c>
      <c r="E38" s="3" t="s">
        <v>1640</v>
      </c>
      <c r="F38" s="2">
        <v>45619.657062928243</v>
      </c>
      <c r="G38" s="3" t="s">
        <v>1688</v>
      </c>
      <c r="H38" s="4">
        <v>0.89999997615814209</v>
      </c>
      <c r="I38" s="3" t="s">
        <v>1642</v>
      </c>
      <c r="J38" s="3" t="s">
        <v>1642</v>
      </c>
      <c r="K38" s="3" t="s">
        <v>1642</v>
      </c>
      <c r="L38" s="3" t="s">
        <v>1642</v>
      </c>
      <c r="M38" s="3" t="s">
        <v>1642</v>
      </c>
      <c r="N38" s="3" t="s">
        <v>1642</v>
      </c>
      <c r="O38" s="3" t="s">
        <v>110</v>
      </c>
      <c r="P38" s="3" t="s">
        <v>1643</v>
      </c>
      <c r="Q38" s="3" t="s">
        <v>1643</v>
      </c>
      <c r="R38" s="20" t="s">
        <v>110</v>
      </c>
      <c r="S38" s="127">
        <v>53</v>
      </c>
      <c r="T38" s="124"/>
      <c r="U38" s="3"/>
      <c r="V38" s="3" t="s">
        <v>20</v>
      </c>
      <c r="W38" s="3" t="s">
        <v>111</v>
      </c>
      <c r="X38" s="3" t="s">
        <v>45</v>
      </c>
      <c r="Y38" s="3" t="s">
        <v>104</v>
      </c>
      <c r="Z38" s="3" t="s">
        <v>16</v>
      </c>
      <c r="AA38" s="4">
        <v>101</v>
      </c>
      <c r="AB38" s="3" t="s">
        <v>25</v>
      </c>
      <c r="AC38" s="3" t="s">
        <v>110</v>
      </c>
      <c r="AD38" s="13" t="s">
        <v>110</v>
      </c>
      <c r="AE38" s="3" t="s">
        <v>1643</v>
      </c>
      <c r="AF38" s="5" t="s">
        <v>110</v>
      </c>
      <c r="AG38" s="8" t="s">
        <v>1643</v>
      </c>
      <c r="AH38" s="3" t="s">
        <v>1643</v>
      </c>
      <c r="AI38" s="3" t="s">
        <v>1643</v>
      </c>
      <c r="AJ38" s="3" t="s">
        <v>1643</v>
      </c>
      <c r="AK38" s="3" t="s">
        <v>1643</v>
      </c>
      <c r="AL38" s="3" t="s">
        <v>1643</v>
      </c>
      <c r="AM38" s="3" t="s">
        <v>1643</v>
      </c>
      <c r="AN38" s="3" t="s">
        <v>1643</v>
      </c>
      <c r="AO38" s="3" t="s">
        <v>1643</v>
      </c>
      <c r="AP38" s="3" t="s">
        <v>1643</v>
      </c>
      <c r="AQ38" s="3" t="s">
        <v>1643</v>
      </c>
      <c r="AR38" s="3" t="s">
        <v>1643</v>
      </c>
      <c r="AS38" s="3" t="s">
        <v>1643</v>
      </c>
      <c r="AT38" s="3" t="s">
        <v>1643</v>
      </c>
      <c r="AU38" s="3" t="s">
        <v>1643</v>
      </c>
      <c r="AV38" s="5" t="s">
        <v>1643</v>
      </c>
      <c r="AW38" s="13" t="s">
        <v>1643</v>
      </c>
      <c r="AX38" s="3" t="s">
        <v>1643</v>
      </c>
      <c r="AY38" s="3" t="s">
        <v>1643</v>
      </c>
      <c r="AZ38" s="3" t="s">
        <v>1643</v>
      </c>
      <c r="BA38" s="3" t="s">
        <v>1643</v>
      </c>
      <c r="BB38" s="3" t="s">
        <v>1643</v>
      </c>
      <c r="BC38" s="3" t="s">
        <v>1643</v>
      </c>
      <c r="BD38" s="5" t="s">
        <v>1643</v>
      </c>
      <c r="BE38" s="13" t="s">
        <v>1643</v>
      </c>
      <c r="BF38" s="3" t="s">
        <v>1643</v>
      </c>
      <c r="BG38" s="3" t="s">
        <v>1643</v>
      </c>
      <c r="BH38" s="3" t="s">
        <v>1643</v>
      </c>
      <c r="BI38" s="3" t="s">
        <v>1643</v>
      </c>
      <c r="BJ38" s="3" t="s">
        <v>1643</v>
      </c>
      <c r="BK38" s="3" t="s">
        <v>1643</v>
      </c>
      <c r="BL38" s="5" t="s">
        <v>1643</v>
      </c>
      <c r="BM38" s="13" t="s">
        <v>1643</v>
      </c>
      <c r="BN38" s="3" t="s">
        <v>1643</v>
      </c>
      <c r="BO38" s="3" t="s">
        <v>1643</v>
      </c>
      <c r="BP38" s="5" t="s">
        <v>1643</v>
      </c>
      <c r="BQ38" s="13" t="s">
        <v>1643</v>
      </c>
      <c r="BR38" s="3" t="s">
        <v>1643</v>
      </c>
      <c r="BS38" s="3" t="s">
        <v>1643</v>
      </c>
      <c r="BT38" s="5" t="s">
        <v>1643</v>
      </c>
      <c r="BU38" s="13" t="s">
        <v>1643</v>
      </c>
      <c r="BV38" s="5" t="s">
        <v>1643</v>
      </c>
      <c r="BW38" s="13" t="s">
        <v>1643</v>
      </c>
      <c r="BX38" s="3" t="s">
        <v>1643</v>
      </c>
      <c r="BY38" s="3" t="s">
        <v>1643</v>
      </c>
      <c r="BZ38" s="5" t="s">
        <v>1643</v>
      </c>
      <c r="CA38" s="13" t="s">
        <v>1643</v>
      </c>
      <c r="CB38" s="3" t="s">
        <v>1643</v>
      </c>
      <c r="CC38" s="3" t="s">
        <v>1643</v>
      </c>
      <c r="CD38" s="3" t="s">
        <v>1643</v>
      </c>
      <c r="CE38" s="5" t="s">
        <v>1643</v>
      </c>
      <c r="CF38" s="13" t="s">
        <v>1643</v>
      </c>
      <c r="CG38" s="3" t="s">
        <v>1643</v>
      </c>
      <c r="CH38" s="3" t="s">
        <v>1643</v>
      </c>
      <c r="CI38" s="3" t="s">
        <v>1643</v>
      </c>
      <c r="CJ38" s="3" t="s">
        <v>1643</v>
      </c>
      <c r="CK38" s="3" t="s">
        <v>1643</v>
      </c>
      <c r="CL38" s="5" t="s">
        <v>1643</v>
      </c>
      <c r="CM38" s="13" t="s">
        <v>1643</v>
      </c>
      <c r="CN38" s="3" t="s">
        <v>1643</v>
      </c>
      <c r="CO38" s="3" t="s">
        <v>1643</v>
      </c>
      <c r="CP38" s="3" t="s">
        <v>1643</v>
      </c>
      <c r="CQ38" s="3" t="s">
        <v>1643</v>
      </c>
      <c r="CR38" s="20" t="s">
        <v>1643</v>
      </c>
      <c r="CS38" s="13" t="s">
        <v>1643</v>
      </c>
      <c r="CT38" s="3" t="s">
        <v>1643</v>
      </c>
      <c r="CU38" s="3" t="s">
        <v>1643</v>
      </c>
      <c r="CV38" s="3" t="s">
        <v>1643</v>
      </c>
      <c r="CW38" s="3" t="s">
        <v>1643</v>
      </c>
      <c r="CX38" s="3" t="s">
        <v>1643</v>
      </c>
      <c r="CY38" s="3" t="s">
        <v>1643</v>
      </c>
      <c r="CZ38" s="3" t="s">
        <v>1643</v>
      </c>
      <c r="DA38" s="3" t="s">
        <v>1643</v>
      </c>
      <c r="DB38" s="3" t="s">
        <v>1643</v>
      </c>
      <c r="DC38" s="3" t="s">
        <v>1643</v>
      </c>
      <c r="DD38" s="3" t="s">
        <v>1643</v>
      </c>
      <c r="DE38" s="3" t="s">
        <v>1643</v>
      </c>
      <c r="DF38" s="5" t="s">
        <v>1643</v>
      </c>
      <c r="DG38" s="8" t="s">
        <v>1643</v>
      </c>
      <c r="DH38" s="3" t="s">
        <v>1643</v>
      </c>
      <c r="DI38" s="3" t="s">
        <v>1643</v>
      </c>
      <c r="DJ38" s="3" t="s">
        <v>1643</v>
      </c>
      <c r="DK38" s="3" t="s">
        <v>1643</v>
      </c>
      <c r="DL38" s="3" t="s">
        <v>1643</v>
      </c>
      <c r="DM38" s="3" t="s">
        <v>1643</v>
      </c>
      <c r="DN38" s="3" t="s">
        <v>1643</v>
      </c>
      <c r="DO38" s="5" t="s">
        <v>1643</v>
      </c>
      <c r="DP38" s="8" t="s">
        <v>1643</v>
      </c>
      <c r="DQ38" s="3" t="s">
        <v>1643</v>
      </c>
      <c r="DR38" s="3" t="s">
        <v>1643</v>
      </c>
      <c r="DS38" s="5" t="s">
        <v>1643</v>
      </c>
      <c r="DT38" s="8" t="s">
        <v>1643</v>
      </c>
      <c r="DU38" s="3" t="s">
        <v>1643</v>
      </c>
      <c r="DV38" s="3" t="s">
        <v>1643</v>
      </c>
      <c r="DW38" s="5" t="s">
        <v>1643</v>
      </c>
      <c r="DX38" s="16" t="s">
        <v>1643</v>
      </c>
      <c r="DY38" s="13" t="s">
        <v>1643</v>
      </c>
      <c r="DZ38" s="3" t="s">
        <v>1643</v>
      </c>
      <c r="EA38" s="3" t="s">
        <v>1643</v>
      </c>
      <c r="EB38" s="3" t="s">
        <v>1643</v>
      </c>
      <c r="EC38" s="20" t="s">
        <v>1643</v>
      </c>
      <c r="ED38" s="13" t="s">
        <v>1643</v>
      </c>
      <c r="EE38" s="3" t="s">
        <v>1643</v>
      </c>
      <c r="EF38" s="3" t="s">
        <v>1643</v>
      </c>
      <c r="EG38" s="3" t="s">
        <v>1643</v>
      </c>
      <c r="EH38" s="3" t="s">
        <v>1643</v>
      </c>
      <c r="EI38" s="3" t="s">
        <v>1643</v>
      </c>
      <c r="EJ38" s="3" t="s">
        <v>1643</v>
      </c>
      <c r="EK38" s="3" t="s">
        <v>1643</v>
      </c>
      <c r="EL38" s="3" t="s">
        <v>1643</v>
      </c>
      <c r="EM38" s="3" t="s">
        <v>1643</v>
      </c>
      <c r="EN38" s="20" t="s">
        <v>1643</v>
      </c>
      <c r="EO38" s="18" t="s">
        <v>1643</v>
      </c>
      <c r="EP38" s="8" t="s">
        <v>1643</v>
      </c>
      <c r="EQ38" s="3" t="s">
        <v>1643</v>
      </c>
      <c r="ER38" s="3" t="s">
        <v>1643</v>
      </c>
      <c r="ES38" s="3" t="s">
        <v>1643</v>
      </c>
      <c r="ET38" s="3" t="s">
        <v>1643</v>
      </c>
      <c r="EU38" s="3" t="s">
        <v>1643</v>
      </c>
      <c r="EV38" s="3" t="s">
        <v>1643</v>
      </c>
      <c r="EW38" s="3" t="s">
        <v>1643</v>
      </c>
      <c r="EX38" s="3" t="s">
        <v>1643</v>
      </c>
      <c r="EY38" s="20" t="s">
        <v>1643</v>
      </c>
      <c r="EZ38" s="13" t="s">
        <v>130</v>
      </c>
      <c r="FA38" s="3" t="s">
        <v>129</v>
      </c>
      <c r="FB38" s="3" t="s">
        <v>130</v>
      </c>
      <c r="FC38" s="3" t="s">
        <v>131</v>
      </c>
      <c r="FD38" s="3" t="s">
        <v>131</v>
      </c>
      <c r="FE38" s="3" t="s">
        <v>131</v>
      </c>
      <c r="FF38" s="3" t="s">
        <v>127</v>
      </c>
      <c r="FG38" s="3" t="s">
        <v>127</v>
      </c>
      <c r="FH38" s="3" t="s">
        <v>127</v>
      </c>
      <c r="FI38" s="3" t="s">
        <v>127</v>
      </c>
      <c r="FJ38" s="3" t="s">
        <v>132</v>
      </c>
      <c r="FK38" s="3" t="s">
        <v>132</v>
      </c>
      <c r="FL38" s="3" t="s">
        <v>132</v>
      </c>
      <c r="FM38" s="3" t="s">
        <v>131</v>
      </c>
      <c r="FN38" s="3" t="s">
        <v>130</v>
      </c>
      <c r="FO38" s="5" t="s">
        <v>1643</v>
      </c>
      <c r="FP38" s="13" t="s">
        <v>196</v>
      </c>
      <c r="FQ38" s="3" t="s">
        <v>1643</v>
      </c>
      <c r="FR38" s="3" t="s">
        <v>1643</v>
      </c>
      <c r="FS38" s="3" t="s">
        <v>1643</v>
      </c>
      <c r="FT38" s="3" t="s">
        <v>1643</v>
      </c>
      <c r="FU38" s="3" t="s">
        <v>1643</v>
      </c>
      <c r="FV38" s="3" t="s">
        <v>210</v>
      </c>
      <c r="FW38" s="5" t="s">
        <v>1643</v>
      </c>
      <c r="FX38" s="13" t="s">
        <v>231</v>
      </c>
      <c r="FY38" s="3" t="s">
        <v>232</v>
      </c>
      <c r="FZ38" s="3" t="s">
        <v>233</v>
      </c>
      <c r="GA38" s="3" t="s">
        <v>1643</v>
      </c>
      <c r="GB38" s="3" t="s">
        <v>1643</v>
      </c>
      <c r="GC38" s="3" t="s">
        <v>1643</v>
      </c>
      <c r="GD38" s="3" t="s">
        <v>1643</v>
      </c>
      <c r="GE38" s="5" t="s">
        <v>1643</v>
      </c>
      <c r="GF38" s="13" t="s">
        <v>132</v>
      </c>
      <c r="GG38" s="3" t="s">
        <v>132</v>
      </c>
      <c r="GH38" s="3" t="s">
        <v>132</v>
      </c>
      <c r="GI38" s="3" t="s">
        <v>127</v>
      </c>
      <c r="GJ38" s="3" t="s">
        <v>127</v>
      </c>
      <c r="GK38" s="3" t="s">
        <v>127</v>
      </c>
      <c r="GL38" s="3" t="s">
        <v>127</v>
      </c>
      <c r="GM38" s="3" t="s">
        <v>127</v>
      </c>
      <c r="GN38" s="3" t="s">
        <v>127</v>
      </c>
      <c r="GO38" s="3" t="s">
        <v>127</v>
      </c>
      <c r="GP38" s="3" t="s">
        <v>127</v>
      </c>
      <c r="GQ38" s="3" t="s">
        <v>127</v>
      </c>
      <c r="GR38" s="3" t="s">
        <v>127</v>
      </c>
      <c r="GS38" s="3" t="s">
        <v>127</v>
      </c>
      <c r="GT38" s="3" t="s">
        <v>127</v>
      </c>
      <c r="GU38" s="3" t="s">
        <v>130</v>
      </c>
      <c r="GV38" s="3" t="s">
        <v>130</v>
      </c>
      <c r="GW38" s="3" t="s">
        <v>131</v>
      </c>
      <c r="GX38" s="3" t="s">
        <v>129</v>
      </c>
      <c r="GY38" s="3" t="s">
        <v>131</v>
      </c>
      <c r="GZ38" s="3" t="s">
        <v>131</v>
      </c>
      <c r="HA38" s="3" t="s">
        <v>131</v>
      </c>
      <c r="HB38" s="3" t="s">
        <v>131</v>
      </c>
      <c r="HC38" s="3" t="s">
        <v>129</v>
      </c>
      <c r="HD38" s="3" t="s">
        <v>132</v>
      </c>
      <c r="HE38" s="3" t="s">
        <v>132</v>
      </c>
      <c r="HF38" s="3" t="s">
        <v>132</v>
      </c>
      <c r="HG38" s="3" t="s">
        <v>130</v>
      </c>
      <c r="HH38" s="3" t="s">
        <v>130</v>
      </c>
      <c r="HI38" s="3" t="s">
        <v>130</v>
      </c>
      <c r="HJ38" s="3" t="s">
        <v>130</v>
      </c>
      <c r="HK38" s="3" t="s">
        <v>128</v>
      </c>
      <c r="HL38" s="3" t="s">
        <v>128</v>
      </c>
      <c r="HM38" s="3" t="s">
        <v>131</v>
      </c>
      <c r="HN38" s="3" t="s">
        <v>131</v>
      </c>
      <c r="HO38" s="3" t="s">
        <v>129</v>
      </c>
      <c r="HP38" s="3" t="s">
        <v>132</v>
      </c>
      <c r="HQ38" s="3" t="s">
        <v>132</v>
      </c>
      <c r="HR38" s="3" t="s">
        <v>132</v>
      </c>
      <c r="HS38" s="3" t="s">
        <v>132</v>
      </c>
      <c r="HT38" s="3" t="s">
        <v>129</v>
      </c>
      <c r="HU38" s="3" t="s">
        <v>129</v>
      </c>
      <c r="HV38" s="3" t="s">
        <v>131</v>
      </c>
      <c r="HW38" s="3" t="s">
        <v>129</v>
      </c>
      <c r="HX38" s="3" t="s">
        <v>129</v>
      </c>
      <c r="HY38" s="3" t="s">
        <v>129</v>
      </c>
      <c r="HZ38" s="3" t="s">
        <v>130</v>
      </c>
      <c r="IA38" s="3" t="s">
        <v>127</v>
      </c>
      <c r="IB38" s="3" t="s">
        <v>127</v>
      </c>
      <c r="IC38" s="3" t="s">
        <v>127</v>
      </c>
      <c r="ID38" s="3" t="s">
        <v>127</v>
      </c>
      <c r="IE38" s="3" t="s">
        <v>129</v>
      </c>
      <c r="IF38" s="3" t="s">
        <v>129</v>
      </c>
      <c r="IG38" s="3" t="s">
        <v>127</v>
      </c>
      <c r="IH38" s="3" t="s">
        <v>129</v>
      </c>
      <c r="II38" s="3" t="s">
        <v>129</v>
      </c>
      <c r="IJ38" s="3" t="s">
        <v>129</v>
      </c>
      <c r="IK38" s="3" t="s">
        <v>130</v>
      </c>
      <c r="IL38" s="3" t="s">
        <v>130</v>
      </c>
      <c r="IM38" s="3" t="s">
        <v>129</v>
      </c>
      <c r="IN38" s="3" t="s">
        <v>129</v>
      </c>
      <c r="IO38" s="3" t="s">
        <v>129</v>
      </c>
      <c r="IP38" s="3" t="s">
        <v>130</v>
      </c>
      <c r="IQ38" s="3" t="s">
        <v>129</v>
      </c>
      <c r="IR38" s="5" t="s">
        <v>1643</v>
      </c>
      <c r="IS38" s="13" t="s">
        <v>353</v>
      </c>
      <c r="IT38" s="3" t="s">
        <v>354</v>
      </c>
      <c r="IU38" s="3" t="s">
        <v>355</v>
      </c>
      <c r="IV38" s="3" t="s">
        <v>1643</v>
      </c>
      <c r="IW38" s="3" t="s">
        <v>1643</v>
      </c>
      <c r="IX38" s="3" t="s">
        <v>111</v>
      </c>
      <c r="IY38" s="5" t="s">
        <v>1643</v>
      </c>
      <c r="IZ38" s="13" t="s">
        <v>111</v>
      </c>
      <c r="JA38" s="3" t="s">
        <v>1643</v>
      </c>
      <c r="JB38" s="3" t="s">
        <v>1643</v>
      </c>
      <c r="JC38" s="3" t="s">
        <v>111</v>
      </c>
      <c r="JD38" s="3" t="s">
        <v>1643</v>
      </c>
      <c r="JE38" s="3" t="s">
        <v>1643</v>
      </c>
      <c r="JF38" s="3" t="s">
        <v>110</v>
      </c>
      <c r="JG38" s="3" t="s">
        <v>111</v>
      </c>
      <c r="JH38" s="3" t="s">
        <v>1643</v>
      </c>
      <c r="JI38" s="3" t="s">
        <v>110</v>
      </c>
      <c r="JJ38" s="3" t="s">
        <v>406</v>
      </c>
      <c r="JK38" s="3" t="s">
        <v>111</v>
      </c>
      <c r="JL38" s="3" t="s">
        <v>1643</v>
      </c>
      <c r="JM38" s="3" t="s">
        <v>111</v>
      </c>
      <c r="JN38" s="3" t="s">
        <v>1643</v>
      </c>
      <c r="JO38" s="3" t="s">
        <v>1643</v>
      </c>
      <c r="JP38" s="3" t="s">
        <v>111</v>
      </c>
      <c r="JQ38" s="3" t="s">
        <v>1643</v>
      </c>
      <c r="JR38" s="3" t="s">
        <v>1643</v>
      </c>
      <c r="JS38" s="3" t="s">
        <v>110</v>
      </c>
      <c r="JT38" s="3" t="s">
        <v>111</v>
      </c>
      <c r="JU38" s="3" t="s">
        <v>1643</v>
      </c>
      <c r="JV38" s="3" t="s">
        <v>111</v>
      </c>
      <c r="JW38" s="3" t="s">
        <v>1643</v>
      </c>
      <c r="JX38" s="3" t="s">
        <v>1643</v>
      </c>
      <c r="JY38" s="3" t="s">
        <v>110</v>
      </c>
      <c r="JZ38" s="3" t="s">
        <v>111</v>
      </c>
      <c r="KA38" s="3" t="s">
        <v>1643</v>
      </c>
      <c r="KB38" s="3" t="s">
        <v>111</v>
      </c>
      <c r="KC38" s="3" t="s">
        <v>1643</v>
      </c>
      <c r="KD38" s="3" t="s">
        <v>1643</v>
      </c>
      <c r="KE38" s="3" t="s">
        <v>1643</v>
      </c>
      <c r="KF38" s="3" t="s">
        <v>110</v>
      </c>
      <c r="KG38" s="3" t="s">
        <v>472</v>
      </c>
      <c r="KH38" s="3" t="s">
        <v>111</v>
      </c>
      <c r="KI38" s="5" t="s">
        <v>1643</v>
      </c>
      <c r="KJ38" s="3" t="s">
        <v>1689</v>
      </c>
      <c r="KK38" s="3" t="s">
        <v>447</v>
      </c>
      <c r="KL38" s="3" t="s">
        <v>459</v>
      </c>
      <c r="KM38" s="18" t="s">
        <v>500</v>
      </c>
      <c r="KN38" s="13" t="s">
        <v>1643</v>
      </c>
      <c r="KO38" s="3" t="s">
        <v>484</v>
      </c>
      <c r="KP38" s="3" t="s">
        <v>1643</v>
      </c>
      <c r="KQ38" s="3" t="s">
        <v>1643</v>
      </c>
      <c r="KR38" s="3" t="s">
        <v>492</v>
      </c>
      <c r="KS38" s="3" t="s">
        <v>1643</v>
      </c>
      <c r="KT38" s="3" t="s">
        <v>1643</v>
      </c>
      <c r="KU38" s="3" t="s">
        <v>1643</v>
      </c>
      <c r="KV38" s="3" t="s">
        <v>498</v>
      </c>
      <c r="KW38" s="5" t="s">
        <v>1643</v>
      </c>
      <c r="KX38" s="13" t="s">
        <v>110</v>
      </c>
      <c r="KY38" s="3" t="s">
        <v>110</v>
      </c>
      <c r="KZ38" s="3" t="s">
        <v>110</v>
      </c>
      <c r="LA38" s="3" t="s">
        <v>111</v>
      </c>
      <c r="LB38" s="3" t="s">
        <v>111</v>
      </c>
      <c r="LC38" s="3" t="s">
        <v>1643</v>
      </c>
      <c r="LD38" s="3" t="s">
        <v>1643</v>
      </c>
      <c r="LE38" s="3" t="s">
        <v>1643</v>
      </c>
      <c r="LF38" s="5" t="s">
        <v>1643</v>
      </c>
      <c r="LG38" s="13" t="s">
        <v>111</v>
      </c>
      <c r="LH38" s="5" t="s">
        <v>1643</v>
      </c>
      <c r="LI38" s="13" t="s">
        <v>526</v>
      </c>
      <c r="LJ38" s="3" t="s">
        <v>110</v>
      </c>
      <c r="LK38" s="3" t="s">
        <v>110</v>
      </c>
      <c r="LL38" s="3" t="s">
        <v>110</v>
      </c>
      <c r="LM38" s="3" t="s">
        <v>111</v>
      </c>
      <c r="LN38" s="3" t="s">
        <v>111</v>
      </c>
      <c r="LO38" s="5" t="s">
        <v>110</v>
      </c>
      <c r="LP38" s="13" t="s">
        <v>110</v>
      </c>
      <c r="LQ38" s="13" t="s">
        <v>546</v>
      </c>
      <c r="LR38" s="3" t="s">
        <v>1643</v>
      </c>
      <c r="LS38" s="3" t="s">
        <v>1643</v>
      </c>
      <c r="LT38" s="3" t="s">
        <v>1643</v>
      </c>
      <c r="LU38" s="3" t="s">
        <v>1643</v>
      </c>
      <c r="LV38" s="20"/>
      <c r="LW38" s="5" t="s">
        <v>1643</v>
      </c>
      <c r="LX38" s="13" t="s">
        <v>1643</v>
      </c>
      <c r="LY38" s="3" t="s">
        <v>1643</v>
      </c>
      <c r="LZ38" s="3" t="s">
        <v>1643</v>
      </c>
      <c r="MA38" s="3" t="s">
        <v>1643</v>
      </c>
      <c r="MB38" s="3" t="s">
        <v>1643</v>
      </c>
      <c r="MC38" s="3" t="s">
        <v>1643</v>
      </c>
      <c r="MD38" s="5" t="s">
        <v>1643</v>
      </c>
      <c r="ME38" s="13" t="s">
        <v>1643</v>
      </c>
      <c r="MF38" s="3" t="s">
        <v>1643</v>
      </c>
      <c r="MG38" s="3" t="s">
        <v>1643</v>
      </c>
      <c r="MH38" s="3" t="s">
        <v>1643</v>
      </c>
      <c r="MI38" s="3" t="s">
        <v>1643</v>
      </c>
      <c r="MJ38" s="3" t="s">
        <v>1643</v>
      </c>
      <c r="MK38" s="5" t="s">
        <v>1643</v>
      </c>
      <c r="ML38" s="13" t="s">
        <v>1643</v>
      </c>
      <c r="MM38" s="3" t="s">
        <v>1643</v>
      </c>
      <c r="MN38" s="3" t="s">
        <v>1643</v>
      </c>
      <c r="MO38" s="3" t="s">
        <v>1643</v>
      </c>
      <c r="MP38" s="3" t="s">
        <v>1643</v>
      </c>
      <c r="MQ38" s="3" t="s">
        <v>1643</v>
      </c>
      <c r="MR38" s="5" t="s">
        <v>1643</v>
      </c>
      <c r="MS38" s="13" t="s">
        <v>1643</v>
      </c>
      <c r="MT38" s="3" t="s">
        <v>557</v>
      </c>
      <c r="MU38" s="3" t="s">
        <v>1643</v>
      </c>
      <c r="MV38" s="3" t="s">
        <v>144</v>
      </c>
      <c r="MW38" s="3" t="s">
        <v>156</v>
      </c>
      <c r="MX38" s="3" t="s">
        <v>1643</v>
      </c>
      <c r="MY38" s="3" t="s">
        <v>1643</v>
      </c>
      <c r="MZ38" s="3" t="s">
        <v>1643</v>
      </c>
      <c r="NA38" s="5" t="s">
        <v>1643</v>
      </c>
      <c r="NB38" s="13" t="s">
        <v>110</v>
      </c>
      <c r="NC38" s="3" t="s">
        <v>546</v>
      </c>
      <c r="ND38" s="3" t="s">
        <v>1643</v>
      </c>
      <c r="NE38" s="3" t="s">
        <v>1643</v>
      </c>
      <c r="NF38" s="3" t="s">
        <v>1643</v>
      </c>
      <c r="NG38" s="5" t="s">
        <v>1643</v>
      </c>
      <c r="NH38" s="13" t="s">
        <v>1643</v>
      </c>
      <c r="NI38" s="3" t="s">
        <v>1643</v>
      </c>
      <c r="NJ38" s="3" t="s">
        <v>1643</v>
      </c>
      <c r="NK38" s="3" t="s">
        <v>1643</v>
      </c>
      <c r="NL38" s="5"/>
      <c r="NM38" s="13" t="s">
        <v>1643</v>
      </c>
      <c r="NN38" s="3" t="s">
        <v>1643</v>
      </c>
      <c r="NO38" s="3" t="s">
        <v>1643</v>
      </c>
      <c r="NP38" s="3" t="s">
        <v>1643</v>
      </c>
      <c r="NQ38" s="5" t="s">
        <v>1643</v>
      </c>
      <c r="NR38" s="13" t="s">
        <v>1643</v>
      </c>
      <c r="NS38" s="3" t="s">
        <v>1643</v>
      </c>
      <c r="NT38" s="3" t="s">
        <v>1643</v>
      </c>
      <c r="NU38" s="3" t="s">
        <v>1643</v>
      </c>
      <c r="NV38" s="3" t="s">
        <v>1643</v>
      </c>
      <c r="NW38" s="3" t="s">
        <v>1643</v>
      </c>
      <c r="NX38" s="3" t="s">
        <v>1643</v>
      </c>
      <c r="NY38" s="3" t="s">
        <v>1643</v>
      </c>
      <c r="NZ38" s="20" t="s">
        <v>1643</v>
      </c>
      <c r="OA38" s="13" t="s">
        <v>111</v>
      </c>
      <c r="OB38" s="3" t="s">
        <v>1643</v>
      </c>
      <c r="OC38" s="3" t="s">
        <v>1643</v>
      </c>
      <c r="OD38" s="3" t="s">
        <v>1643</v>
      </c>
      <c r="OE38" s="3" t="s">
        <v>1643</v>
      </c>
      <c r="OF38" s="5" t="s">
        <v>1643</v>
      </c>
      <c r="OG38" s="13" t="s">
        <v>1643</v>
      </c>
      <c r="OH38" s="8" t="s">
        <v>1643</v>
      </c>
      <c r="OI38" s="3" t="s">
        <v>1643</v>
      </c>
      <c r="OJ38" s="3" t="s">
        <v>1643</v>
      </c>
      <c r="OK38" s="5" t="s">
        <v>1643</v>
      </c>
      <c r="OL38" s="13" t="s">
        <v>1643</v>
      </c>
      <c r="OM38" s="8" t="s">
        <v>1643</v>
      </c>
      <c r="ON38" s="3" t="s">
        <v>1643</v>
      </c>
      <c r="OO38" s="3" t="s">
        <v>1643</v>
      </c>
      <c r="OP38" s="5" t="s">
        <v>1643</v>
      </c>
      <c r="OQ38" s="13" t="s">
        <v>1643</v>
      </c>
      <c r="OR38" s="8" t="s">
        <v>1643</v>
      </c>
      <c r="OS38" s="3" t="s">
        <v>1643</v>
      </c>
      <c r="OT38" s="3" t="s">
        <v>1643</v>
      </c>
      <c r="OU38" s="5" t="s">
        <v>1643</v>
      </c>
      <c r="OV38" s="13" t="s">
        <v>1643</v>
      </c>
      <c r="OW38" s="3" t="s">
        <v>1643</v>
      </c>
      <c r="OX38" s="3" t="s">
        <v>1643</v>
      </c>
      <c r="OY38" s="3" t="s">
        <v>1643</v>
      </c>
      <c r="OZ38" s="3" t="s">
        <v>1643</v>
      </c>
      <c r="PA38" s="3" t="s">
        <v>1643</v>
      </c>
      <c r="PB38" s="3" t="s">
        <v>1643</v>
      </c>
      <c r="PC38" s="3" t="s">
        <v>1643</v>
      </c>
      <c r="PD38" s="5" t="s">
        <v>1643</v>
      </c>
      <c r="PE38" s="13" t="s">
        <v>1643</v>
      </c>
      <c r="PF38" s="3" t="s">
        <v>1643</v>
      </c>
      <c r="PG38" s="3" t="s">
        <v>1643</v>
      </c>
      <c r="PH38" s="3" t="s">
        <v>1643</v>
      </c>
      <c r="PI38" s="3" t="s">
        <v>1643</v>
      </c>
      <c r="PJ38" s="3" t="s">
        <v>1643</v>
      </c>
      <c r="PK38" s="5" t="s">
        <v>1643</v>
      </c>
      <c r="PL38" s="13" t="s">
        <v>1643</v>
      </c>
      <c r="PM38" s="3" t="s">
        <v>1643</v>
      </c>
      <c r="PN38" s="3" t="s">
        <v>1643</v>
      </c>
      <c r="PO38" s="3" t="s">
        <v>1643</v>
      </c>
      <c r="PP38" s="5" t="s">
        <v>1643</v>
      </c>
      <c r="PQ38" s="18" t="s">
        <v>1643</v>
      </c>
    </row>
    <row r="39" spans="1:433" ht="87" x14ac:dyDescent="0.35">
      <c r="A39" s="1">
        <v>45665.520150462966</v>
      </c>
      <c r="B39" s="2">
        <v>45619.008773148147</v>
      </c>
      <c r="C39" s="4">
        <v>100</v>
      </c>
      <c r="D39" s="4">
        <v>1194</v>
      </c>
      <c r="E39" s="3" t="s">
        <v>1640</v>
      </c>
      <c r="F39" s="2">
        <v>45619.008787673614</v>
      </c>
      <c r="G39" s="3" t="s">
        <v>1687</v>
      </c>
      <c r="H39" s="4">
        <v>1</v>
      </c>
      <c r="I39" s="3" t="s">
        <v>1642</v>
      </c>
      <c r="J39" s="3" t="s">
        <v>1642</v>
      </c>
      <c r="K39" s="3" t="s">
        <v>1642</v>
      </c>
      <c r="L39" s="3" t="s">
        <v>1642</v>
      </c>
      <c r="M39" s="3" t="s">
        <v>1642</v>
      </c>
      <c r="N39" s="3" t="s">
        <v>1642</v>
      </c>
      <c r="O39" s="3" t="s">
        <v>110</v>
      </c>
      <c r="P39" s="3" t="s">
        <v>1643</v>
      </c>
      <c r="Q39" s="3" t="s">
        <v>1643</v>
      </c>
      <c r="R39" s="20" t="s">
        <v>110</v>
      </c>
      <c r="S39" s="127">
        <v>54</v>
      </c>
      <c r="T39" s="124"/>
      <c r="U39" s="3"/>
      <c r="V39" s="3" t="s">
        <v>24</v>
      </c>
      <c r="W39" s="3" t="s">
        <v>110</v>
      </c>
      <c r="X39" s="3" t="s">
        <v>37</v>
      </c>
      <c r="Y39" s="3" t="s">
        <v>104</v>
      </c>
      <c r="Z39" s="3" t="s">
        <v>10</v>
      </c>
      <c r="AA39" s="4">
        <v>180</v>
      </c>
      <c r="AB39" s="3" t="s">
        <v>25</v>
      </c>
      <c r="AC39" s="3" t="s">
        <v>110</v>
      </c>
      <c r="AD39" s="13" t="s">
        <v>110</v>
      </c>
      <c r="AE39" s="3" t="s">
        <v>1643</v>
      </c>
      <c r="AF39" s="5" t="s">
        <v>110</v>
      </c>
      <c r="AG39" s="8" t="s">
        <v>1643</v>
      </c>
      <c r="AH39" s="3" t="s">
        <v>1643</v>
      </c>
      <c r="AI39" s="3" t="s">
        <v>1643</v>
      </c>
      <c r="AJ39" s="3" t="s">
        <v>1643</v>
      </c>
      <c r="AK39" s="3" t="s">
        <v>1643</v>
      </c>
      <c r="AL39" s="3" t="s">
        <v>1643</v>
      </c>
      <c r="AM39" s="3" t="s">
        <v>1643</v>
      </c>
      <c r="AN39" s="3" t="s">
        <v>1643</v>
      </c>
      <c r="AO39" s="3" t="s">
        <v>1643</v>
      </c>
      <c r="AP39" s="3" t="s">
        <v>1643</v>
      </c>
      <c r="AQ39" s="3" t="s">
        <v>1643</v>
      </c>
      <c r="AR39" s="3" t="s">
        <v>1643</v>
      </c>
      <c r="AS39" s="3" t="s">
        <v>1643</v>
      </c>
      <c r="AT39" s="3" t="s">
        <v>1643</v>
      </c>
      <c r="AU39" s="3" t="s">
        <v>1643</v>
      </c>
      <c r="AV39" s="5" t="s">
        <v>1643</v>
      </c>
      <c r="AW39" s="13" t="s">
        <v>1643</v>
      </c>
      <c r="AX39" s="3" t="s">
        <v>1643</v>
      </c>
      <c r="AY39" s="3" t="s">
        <v>1643</v>
      </c>
      <c r="AZ39" s="3" t="s">
        <v>1643</v>
      </c>
      <c r="BA39" s="3" t="s">
        <v>1643</v>
      </c>
      <c r="BB39" s="3" t="s">
        <v>1643</v>
      </c>
      <c r="BC39" s="3" t="s">
        <v>1643</v>
      </c>
      <c r="BD39" s="5" t="s">
        <v>1643</v>
      </c>
      <c r="BE39" s="13" t="s">
        <v>1643</v>
      </c>
      <c r="BF39" s="3" t="s">
        <v>1643</v>
      </c>
      <c r="BG39" s="3" t="s">
        <v>1643</v>
      </c>
      <c r="BH39" s="3" t="s">
        <v>1643</v>
      </c>
      <c r="BI39" s="3" t="s">
        <v>1643</v>
      </c>
      <c r="BJ39" s="3" t="s">
        <v>1643</v>
      </c>
      <c r="BK39" s="3" t="s">
        <v>1643</v>
      </c>
      <c r="BL39" s="5" t="s">
        <v>1643</v>
      </c>
      <c r="BM39" s="13" t="s">
        <v>1643</v>
      </c>
      <c r="BN39" s="3" t="s">
        <v>1643</v>
      </c>
      <c r="BO39" s="3" t="s">
        <v>1643</v>
      </c>
      <c r="BP39" s="5" t="s">
        <v>1643</v>
      </c>
      <c r="BQ39" s="13" t="s">
        <v>1643</v>
      </c>
      <c r="BR39" s="3" t="s">
        <v>1643</v>
      </c>
      <c r="BS39" s="3" t="s">
        <v>1643</v>
      </c>
      <c r="BT39" s="5" t="s">
        <v>1643</v>
      </c>
      <c r="BU39" s="13" t="s">
        <v>1643</v>
      </c>
      <c r="BV39" s="5" t="s">
        <v>1643</v>
      </c>
      <c r="BW39" s="13" t="s">
        <v>1643</v>
      </c>
      <c r="BX39" s="3" t="s">
        <v>1643</v>
      </c>
      <c r="BY39" s="3" t="s">
        <v>1643</v>
      </c>
      <c r="BZ39" s="5" t="s">
        <v>1643</v>
      </c>
      <c r="CA39" s="13" t="s">
        <v>1643</v>
      </c>
      <c r="CB39" s="3" t="s">
        <v>1643</v>
      </c>
      <c r="CC39" s="3" t="s">
        <v>1643</v>
      </c>
      <c r="CD39" s="3" t="s">
        <v>1643</v>
      </c>
      <c r="CE39" s="5" t="s">
        <v>1643</v>
      </c>
      <c r="CF39" s="13" t="s">
        <v>1643</v>
      </c>
      <c r="CG39" s="3" t="s">
        <v>1643</v>
      </c>
      <c r="CH39" s="3" t="s">
        <v>1643</v>
      </c>
      <c r="CI39" s="3" t="s">
        <v>1643</v>
      </c>
      <c r="CJ39" s="3" t="s">
        <v>1643</v>
      </c>
      <c r="CK39" s="3" t="s">
        <v>1643</v>
      </c>
      <c r="CL39" s="5" t="s">
        <v>1643</v>
      </c>
      <c r="CM39" s="13" t="s">
        <v>1643</v>
      </c>
      <c r="CN39" s="3" t="s">
        <v>1643</v>
      </c>
      <c r="CO39" s="3" t="s">
        <v>1643</v>
      </c>
      <c r="CP39" s="3" t="s">
        <v>1643</v>
      </c>
      <c r="CQ39" s="3" t="s">
        <v>1643</v>
      </c>
      <c r="CR39" s="20" t="s">
        <v>1643</v>
      </c>
      <c r="CS39" s="13" t="s">
        <v>1643</v>
      </c>
      <c r="CT39" s="3" t="s">
        <v>1643</v>
      </c>
      <c r="CU39" s="3" t="s">
        <v>1643</v>
      </c>
      <c r="CV39" s="3" t="s">
        <v>1643</v>
      </c>
      <c r="CW39" s="3" t="s">
        <v>1643</v>
      </c>
      <c r="CX39" s="3" t="s">
        <v>1643</v>
      </c>
      <c r="CY39" s="3" t="s">
        <v>1643</v>
      </c>
      <c r="CZ39" s="3" t="s">
        <v>1643</v>
      </c>
      <c r="DA39" s="3" t="s">
        <v>1643</v>
      </c>
      <c r="DB39" s="3" t="s">
        <v>1643</v>
      </c>
      <c r="DC39" s="3" t="s">
        <v>1643</v>
      </c>
      <c r="DD39" s="3" t="s">
        <v>1643</v>
      </c>
      <c r="DE39" s="3" t="s">
        <v>1643</v>
      </c>
      <c r="DF39" s="5" t="s">
        <v>1643</v>
      </c>
      <c r="DG39" s="8" t="s">
        <v>1643</v>
      </c>
      <c r="DH39" s="3" t="s">
        <v>1643</v>
      </c>
      <c r="DI39" s="3" t="s">
        <v>1643</v>
      </c>
      <c r="DJ39" s="3" t="s">
        <v>1643</v>
      </c>
      <c r="DK39" s="3" t="s">
        <v>1643</v>
      </c>
      <c r="DL39" s="3" t="s">
        <v>1643</v>
      </c>
      <c r="DM39" s="3" t="s">
        <v>1643</v>
      </c>
      <c r="DN39" s="3" t="s">
        <v>1643</v>
      </c>
      <c r="DO39" s="5" t="s">
        <v>1643</v>
      </c>
      <c r="DP39" s="8" t="s">
        <v>1643</v>
      </c>
      <c r="DQ39" s="3" t="s">
        <v>1643</v>
      </c>
      <c r="DR39" s="3" t="s">
        <v>1643</v>
      </c>
      <c r="DS39" s="5" t="s">
        <v>1643</v>
      </c>
      <c r="DT39" s="8" t="s">
        <v>1643</v>
      </c>
      <c r="DU39" s="3" t="s">
        <v>1643</v>
      </c>
      <c r="DV39" s="3" t="s">
        <v>1643</v>
      </c>
      <c r="DW39" s="5" t="s">
        <v>1643</v>
      </c>
      <c r="DX39" s="16" t="s">
        <v>1643</v>
      </c>
      <c r="DY39" s="13" t="s">
        <v>1643</v>
      </c>
      <c r="DZ39" s="3" t="s">
        <v>1643</v>
      </c>
      <c r="EA39" s="3" t="s">
        <v>1643</v>
      </c>
      <c r="EB39" s="3" t="s">
        <v>1643</v>
      </c>
      <c r="EC39" s="20" t="s">
        <v>1643</v>
      </c>
      <c r="ED39" s="13" t="s">
        <v>1643</v>
      </c>
      <c r="EE39" s="3" t="s">
        <v>1643</v>
      </c>
      <c r="EF39" s="3" t="s">
        <v>1643</v>
      </c>
      <c r="EG39" s="3" t="s">
        <v>1643</v>
      </c>
      <c r="EH39" s="3" t="s">
        <v>1643</v>
      </c>
      <c r="EI39" s="3" t="s">
        <v>1643</v>
      </c>
      <c r="EJ39" s="3" t="s">
        <v>1643</v>
      </c>
      <c r="EK39" s="3" t="s">
        <v>1643</v>
      </c>
      <c r="EL39" s="3" t="s">
        <v>1643</v>
      </c>
      <c r="EM39" s="3" t="s">
        <v>1643</v>
      </c>
      <c r="EN39" s="20" t="s">
        <v>1643</v>
      </c>
      <c r="EO39" s="18" t="s">
        <v>1643</v>
      </c>
      <c r="EP39" s="8" t="s">
        <v>1643</v>
      </c>
      <c r="EQ39" s="3" t="s">
        <v>1643</v>
      </c>
      <c r="ER39" s="3" t="s">
        <v>1643</v>
      </c>
      <c r="ES39" s="3" t="s">
        <v>1643</v>
      </c>
      <c r="ET39" s="3" t="s">
        <v>1643</v>
      </c>
      <c r="EU39" s="3" t="s">
        <v>1643</v>
      </c>
      <c r="EV39" s="3" t="s">
        <v>1643</v>
      </c>
      <c r="EW39" s="3" t="s">
        <v>1643</v>
      </c>
      <c r="EX39" s="3" t="s">
        <v>1643</v>
      </c>
      <c r="EY39" s="20" t="s">
        <v>1643</v>
      </c>
      <c r="EZ39" s="13" t="s">
        <v>128</v>
      </c>
      <c r="FA39" s="3" t="s">
        <v>130</v>
      </c>
      <c r="FB39" s="3" t="s">
        <v>130</v>
      </c>
      <c r="FC39" s="3" t="s">
        <v>129</v>
      </c>
      <c r="FD39" s="3" t="s">
        <v>131</v>
      </c>
      <c r="FE39" s="3" t="s">
        <v>129</v>
      </c>
      <c r="FF39" s="3" t="s">
        <v>127</v>
      </c>
      <c r="FG39" s="3" t="s">
        <v>130</v>
      </c>
      <c r="FH39" s="3" t="s">
        <v>127</v>
      </c>
      <c r="FI39" s="3" t="s">
        <v>130</v>
      </c>
      <c r="FJ39" s="3" t="s">
        <v>132</v>
      </c>
      <c r="FK39" s="3" t="s">
        <v>132</v>
      </c>
      <c r="FL39" s="3" t="s">
        <v>132</v>
      </c>
      <c r="FM39" s="3" t="s">
        <v>129</v>
      </c>
      <c r="FN39" s="3" t="s">
        <v>127</v>
      </c>
      <c r="FO39" s="5" t="s">
        <v>1643</v>
      </c>
      <c r="FP39" s="13" t="s">
        <v>196</v>
      </c>
      <c r="FQ39" s="3" t="s">
        <v>198</v>
      </c>
      <c r="FR39" s="3" t="s">
        <v>200</v>
      </c>
      <c r="FS39" s="3" t="s">
        <v>1643</v>
      </c>
      <c r="FT39" s="3" t="s">
        <v>203</v>
      </c>
      <c r="FU39" s="3" t="s">
        <v>207</v>
      </c>
      <c r="FV39" s="3" t="s">
        <v>210</v>
      </c>
      <c r="FW39" s="5" t="s">
        <v>1643</v>
      </c>
      <c r="FX39" s="13" t="s">
        <v>1643</v>
      </c>
      <c r="FY39" s="3" t="s">
        <v>232</v>
      </c>
      <c r="FZ39" s="3" t="s">
        <v>1643</v>
      </c>
      <c r="GA39" s="3" t="s">
        <v>1643</v>
      </c>
      <c r="GB39" s="3" t="s">
        <v>235</v>
      </c>
      <c r="GC39" s="3" t="s">
        <v>1643</v>
      </c>
      <c r="GD39" s="3" t="s">
        <v>1643</v>
      </c>
      <c r="GE39" s="5" t="s">
        <v>1643</v>
      </c>
      <c r="GF39" s="13" t="s">
        <v>127</v>
      </c>
      <c r="GG39" s="3" t="s">
        <v>127</v>
      </c>
      <c r="GH39" s="3" t="s">
        <v>127</v>
      </c>
      <c r="GI39" s="3" t="s">
        <v>127</v>
      </c>
      <c r="GJ39" s="3" t="s">
        <v>131</v>
      </c>
      <c r="GK39" s="3" t="s">
        <v>130</v>
      </c>
      <c r="GL39" s="3" t="s">
        <v>132</v>
      </c>
      <c r="GM39" s="3" t="s">
        <v>130</v>
      </c>
      <c r="GN39" s="3" t="s">
        <v>127</v>
      </c>
      <c r="GO39" s="3" t="s">
        <v>132</v>
      </c>
      <c r="GP39" s="3" t="s">
        <v>132</v>
      </c>
      <c r="GQ39" s="3" t="s">
        <v>127</v>
      </c>
      <c r="GR39" s="3" t="s">
        <v>127</v>
      </c>
      <c r="GS39" s="3" t="s">
        <v>127</v>
      </c>
      <c r="GT39" s="3" t="s">
        <v>127</v>
      </c>
      <c r="GU39" s="3" t="s">
        <v>129</v>
      </c>
      <c r="GV39" s="3" t="s">
        <v>127</v>
      </c>
      <c r="GW39" s="3" t="s">
        <v>129</v>
      </c>
      <c r="GX39" s="3" t="s">
        <v>129</v>
      </c>
      <c r="GY39" s="3" t="s">
        <v>127</v>
      </c>
      <c r="GZ39" s="3" t="s">
        <v>129</v>
      </c>
      <c r="HA39" s="3" t="s">
        <v>131</v>
      </c>
      <c r="HB39" s="3" t="s">
        <v>130</v>
      </c>
      <c r="HC39" s="3" t="s">
        <v>130</v>
      </c>
      <c r="HD39" s="3" t="s">
        <v>132</v>
      </c>
      <c r="HE39" s="3" t="s">
        <v>132</v>
      </c>
      <c r="HF39" s="3" t="s">
        <v>132</v>
      </c>
      <c r="HG39" s="3" t="s">
        <v>130</v>
      </c>
      <c r="HH39" s="3" t="s">
        <v>130</v>
      </c>
      <c r="HI39" s="3" t="s">
        <v>129</v>
      </c>
      <c r="HJ39" s="3" t="s">
        <v>130</v>
      </c>
      <c r="HK39" s="3" t="s">
        <v>127</v>
      </c>
      <c r="HL39" s="3" t="s">
        <v>127</v>
      </c>
      <c r="HM39" s="3" t="s">
        <v>132</v>
      </c>
      <c r="HN39" s="3" t="s">
        <v>132</v>
      </c>
      <c r="HO39" s="3" t="s">
        <v>128</v>
      </c>
      <c r="HP39" s="3" t="s">
        <v>132</v>
      </c>
      <c r="HQ39" s="3" t="s">
        <v>132</v>
      </c>
      <c r="HR39" s="3" t="s">
        <v>131</v>
      </c>
      <c r="HS39" s="3" t="s">
        <v>132</v>
      </c>
      <c r="HT39" s="3" t="s">
        <v>129</v>
      </c>
      <c r="HU39" s="3" t="s">
        <v>131</v>
      </c>
      <c r="HV39" s="3" t="s">
        <v>132</v>
      </c>
      <c r="HW39" s="3" t="s">
        <v>127</v>
      </c>
      <c r="HX39" s="3" t="s">
        <v>129</v>
      </c>
      <c r="HY39" s="3" t="s">
        <v>127</v>
      </c>
      <c r="HZ39" s="3" t="s">
        <v>127</v>
      </c>
      <c r="IA39" s="3" t="s">
        <v>127</v>
      </c>
      <c r="IB39" s="3" t="s">
        <v>127</v>
      </c>
      <c r="IC39" s="3" t="s">
        <v>127</v>
      </c>
      <c r="ID39" s="3" t="s">
        <v>127</v>
      </c>
      <c r="IE39" s="3" t="s">
        <v>132</v>
      </c>
      <c r="IF39" s="3" t="s">
        <v>127</v>
      </c>
      <c r="IG39" s="3" t="s">
        <v>1643</v>
      </c>
      <c r="IH39" s="3" t="s">
        <v>129</v>
      </c>
      <c r="II39" s="3" t="s">
        <v>127</v>
      </c>
      <c r="IJ39" s="3" t="s">
        <v>127</v>
      </c>
      <c r="IK39" s="3" t="s">
        <v>127</v>
      </c>
      <c r="IL39" s="3" t="s">
        <v>127</v>
      </c>
      <c r="IM39" s="3" t="s">
        <v>127</v>
      </c>
      <c r="IN39" s="3" t="s">
        <v>127</v>
      </c>
      <c r="IO39" s="3" t="s">
        <v>127</v>
      </c>
      <c r="IP39" s="3" t="s">
        <v>127</v>
      </c>
      <c r="IQ39" s="3" t="s">
        <v>127</v>
      </c>
      <c r="IR39" s="5" t="s">
        <v>1643</v>
      </c>
      <c r="IS39" s="13" t="s">
        <v>353</v>
      </c>
      <c r="IT39" s="3" t="s">
        <v>354</v>
      </c>
      <c r="IU39" s="3" t="s">
        <v>355</v>
      </c>
      <c r="IV39" s="3" t="s">
        <v>1643</v>
      </c>
      <c r="IW39" s="3" t="s">
        <v>1643</v>
      </c>
      <c r="IX39" s="3" t="s">
        <v>111</v>
      </c>
      <c r="IY39" s="5" t="s">
        <v>1643</v>
      </c>
      <c r="IZ39" s="13" t="s">
        <v>111</v>
      </c>
      <c r="JA39" s="3" t="s">
        <v>1643</v>
      </c>
      <c r="JB39" s="3" t="s">
        <v>1643</v>
      </c>
      <c r="JC39" s="3" t="s">
        <v>111</v>
      </c>
      <c r="JD39" s="3" t="s">
        <v>1643</v>
      </c>
      <c r="JE39" s="3" t="s">
        <v>1643</v>
      </c>
      <c r="JF39" s="3" t="s">
        <v>1643</v>
      </c>
      <c r="JG39" s="3" t="s">
        <v>1643</v>
      </c>
      <c r="JH39" s="3" t="s">
        <v>1643</v>
      </c>
      <c r="JI39" s="3" t="s">
        <v>111</v>
      </c>
      <c r="JJ39" s="3" t="s">
        <v>1643</v>
      </c>
      <c r="JK39" s="3" t="s">
        <v>1643</v>
      </c>
      <c r="JL39" s="3" t="s">
        <v>1643</v>
      </c>
      <c r="JM39" s="3" t="s">
        <v>111</v>
      </c>
      <c r="JN39" s="3" t="s">
        <v>1643</v>
      </c>
      <c r="JO39" s="3" t="s">
        <v>1643</v>
      </c>
      <c r="JP39" s="3" t="s">
        <v>110</v>
      </c>
      <c r="JQ39" s="3" t="s">
        <v>111</v>
      </c>
      <c r="JR39" s="3" t="s">
        <v>1643</v>
      </c>
      <c r="JS39" s="3" t="s">
        <v>110</v>
      </c>
      <c r="JT39" s="3" t="s">
        <v>111</v>
      </c>
      <c r="JU39" s="3" t="s">
        <v>1643</v>
      </c>
      <c r="JV39" s="3" t="s">
        <v>110</v>
      </c>
      <c r="JW39" s="3" t="s">
        <v>111</v>
      </c>
      <c r="JX39" s="3" t="s">
        <v>1643</v>
      </c>
      <c r="JY39" s="3" t="s">
        <v>110</v>
      </c>
      <c r="JZ39" s="3" t="s">
        <v>111</v>
      </c>
      <c r="KA39" s="3" t="s">
        <v>1643</v>
      </c>
      <c r="KB39" s="3" t="s">
        <v>111</v>
      </c>
      <c r="KC39" s="3" t="s">
        <v>1643</v>
      </c>
      <c r="KD39" s="3" t="s">
        <v>1643</v>
      </c>
      <c r="KE39" s="3" t="s">
        <v>1643</v>
      </c>
      <c r="KF39" s="3" t="s">
        <v>111</v>
      </c>
      <c r="KG39" s="3" t="s">
        <v>1643</v>
      </c>
      <c r="KH39" s="3" t="s">
        <v>1643</v>
      </c>
      <c r="KI39" s="5" t="s">
        <v>1643</v>
      </c>
      <c r="KJ39" s="3" t="s">
        <v>462</v>
      </c>
      <c r="KK39" s="3" t="s">
        <v>461</v>
      </c>
      <c r="KL39" s="3" t="s">
        <v>459</v>
      </c>
      <c r="KM39" s="18" t="s">
        <v>110</v>
      </c>
      <c r="KN39" s="13" t="s">
        <v>1643</v>
      </c>
      <c r="KO39" s="3" t="s">
        <v>484</v>
      </c>
      <c r="KP39" s="3" t="s">
        <v>1643</v>
      </c>
      <c r="KQ39" s="3" t="s">
        <v>1643</v>
      </c>
      <c r="KR39" s="3" t="s">
        <v>1643</v>
      </c>
      <c r="KS39" s="3" t="s">
        <v>495</v>
      </c>
      <c r="KT39" s="3" t="s">
        <v>496</v>
      </c>
      <c r="KU39" s="3" t="s">
        <v>497</v>
      </c>
      <c r="KV39" s="3" t="s">
        <v>498</v>
      </c>
      <c r="KW39" s="5" t="s">
        <v>1643</v>
      </c>
      <c r="KX39" s="13" t="s">
        <v>110</v>
      </c>
      <c r="KY39" s="3" t="s">
        <v>110</v>
      </c>
      <c r="KZ39" s="3" t="s">
        <v>110</v>
      </c>
      <c r="LA39" s="3" t="s">
        <v>110</v>
      </c>
      <c r="LB39" s="3" t="s">
        <v>111</v>
      </c>
      <c r="LC39" s="3" t="s">
        <v>1643</v>
      </c>
      <c r="LD39" s="3" t="s">
        <v>1643</v>
      </c>
      <c r="LE39" s="3" t="s">
        <v>1643</v>
      </c>
      <c r="LF39" s="5" t="s">
        <v>1643</v>
      </c>
      <c r="LG39" s="13" t="s">
        <v>111</v>
      </c>
      <c r="LH39" s="5" t="s">
        <v>1643</v>
      </c>
      <c r="LI39" s="13" t="s">
        <v>520</v>
      </c>
      <c r="LJ39" s="3" t="s">
        <v>110</v>
      </c>
      <c r="LK39" s="3" t="s">
        <v>110</v>
      </c>
      <c r="LL39" s="3" t="s">
        <v>110</v>
      </c>
      <c r="LM39" s="3" t="s">
        <v>1643</v>
      </c>
      <c r="LN39" s="3" t="s">
        <v>1643</v>
      </c>
      <c r="LO39" s="5" t="s">
        <v>110</v>
      </c>
      <c r="LP39" s="13" t="s">
        <v>111</v>
      </c>
      <c r="LQ39" s="13" t="s">
        <v>1643</v>
      </c>
      <c r="LR39" s="3" t="s">
        <v>1643</v>
      </c>
      <c r="LS39" s="3" t="s">
        <v>1643</v>
      </c>
      <c r="LT39" s="3" t="s">
        <v>1643</v>
      </c>
      <c r="LU39" s="3" t="s">
        <v>1643</v>
      </c>
      <c r="LV39" s="20"/>
      <c r="LW39" s="5" t="s">
        <v>1643</v>
      </c>
      <c r="LX39" s="13" t="s">
        <v>1643</v>
      </c>
      <c r="LY39" s="3" t="s">
        <v>1643</v>
      </c>
      <c r="LZ39" s="3" t="s">
        <v>1643</v>
      </c>
      <c r="MA39" s="3" t="s">
        <v>1643</v>
      </c>
      <c r="MB39" s="3" t="s">
        <v>1643</v>
      </c>
      <c r="MC39" s="3" t="s">
        <v>1643</v>
      </c>
      <c r="MD39" s="5" t="s">
        <v>1643</v>
      </c>
      <c r="ME39" s="13" t="s">
        <v>1643</v>
      </c>
      <c r="MF39" s="3" t="s">
        <v>1643</v>
      </c>
      <c r="MG39" s="3" t="s">
        <v>1643</v>
      </c>
      <c r="MH39" s="3" t="s">
        <v>1643</v>
      </c>
      <c r="MI39" s="3" t="s">
        <v>1643</v>
      </c>
      <c r="MJ39" s="3" t="s">
        <v>1643</v>
      </c>
      <c r="MK39" s="5" t="s">
        <v>1643</v>
      </c>
      <c r="ML39" s="13" t="s">
        <v>1643</v>
      </c>
      <c r="MM39" s="3" t="s">
        <v>1643</v>
      </c>
      <c r="MN39" s="3" t="s">
        <v>1643</v>
      </c>
      <c r="MO39" s="3" t="s">
        <v>1643</v>
      </c>
      <c r="MP39" s="3" t="s">
        <v>1643</v>
      </c>
      <c r="MQ39" s="3" t="s">
        <v>1643</v>
      </c>
      <c r="MR39" s="5" t="s">
        <v>1643</v>
      </c>
      <c r="MS39" s="13" t="s">
        <v>1643</v>
      </c>
      <c r="MT39" s="3" t="s">
        <v>1643</v>
      </c>
      <c r="MU39" s="3" t="s">
        <v>1643</v>
      </c>
      <c r="MV39" s="3" t="s">
        <v>1643</v>
      </c>
      <c r="MW39" s="3" t="s">
        <v>1643</v>
      </c>
      <c r="MX39" s="3" t="s">
        <v>1643</v>
      </c>
      <c r="MY39" s="3" t="s">
        <v>1643</v>
      </c>
      <c r="MZ39" s="3" t="s">
        <v>1643</v>
      </c>
      <c r="NA39" s="5" t="s">
        <v>1643</v>
      </c>
      <c r="NB39" s="13" t="s">
        <v>110</v>
      </c>
      <c r="NC39" s="3" t="s">
        <v>546</v>
      </c>
      <c r="ND39" s="3" t="s">
        <v>1643</v>
      </c>
      <c r="NE39" s="3" t="s">
        <v>1643</v>
      </c>
      <c r="NF39" s="3" t="s">
        <v>1643</v>
      </c>
      <c r="NG39" s="5" t="s">
        <v>545</v>
      </c>
      <c r="NH39" s="13" t="s">
        <v>546</v>
      </c>
      <c r="NI39" s="3" t="s">
        <v>1643</v>
      </c>
      <c r="NJ39" s="3" t="s">
        <v>1643</v>
      </c>
      <c r="NK39" s="3" t="s">
        <v>545</v>
      </c>
      <c r="NL39" s="5"/>
      <c r="NM39" s="13" t="s">
        <v>546</v>
      </c>
      <c r="NN39" s="3" t="s">
        <v>1643</v>
      </c>
      <c r="NO39" s="3" t="s">
        <v>1643</v>
      </c>
      <c r="NP39" s="3"/>
      <c r="NQ39" s="5" t="s">
        <v>545</v>
      </c>
      <c r="NR39" s="13" t="s">
        <v>1643</v>
      </c>
      <c r="NS39" s="3" t="s">
        <v>1643</v>
      </c>
      <c r="NT39" s="3" t="s">
        <v>140</v>
      </c>
      <c r="NU39" s="3" t="s">
        <v>144</v>
      </c>
      <c r="NV39" s="3" t="s">
        <v>156</v>
      </c>
      <c r="NW39" s="3" t="s">
        <v>1643</v>
      </c>
      <c r="NX39" s="3" t="s">
        <v>1643</v>
      </c>
      <c r="NY39" s="3" t="s">
        <v>1643</v>
      </c>
      <c r="NZ39" s="20" t="s">
        <v>1643</v>
      </c>
      <c r="OA39" s="13" t="s">
        <v>111</v>
      </c>
      <c r="OB39" s="3" t="s">
        <v>1643</v>
      </c>
      <c r="OC39" s="3" t="s">
        <v>1643</v>
      </c>
      <c r="OD39" s="3" t="s">
        <v>1643</v>
      </c>
      <c r="OE39" s="3" t="s">
        <v>1643</v>
      </c>
      <c r="OF39" s="5" t="s">
        <v>1643</v>
      </c>
      <c r="OG39" s="13" t="s">
        <v>1643</v>
      </c>
      <c r="OH39" s="8" t="s">
        <v>1643</v>
      </c>
      <c r="OI39" s="3" t="s">
        <v>1643</v>
      </c>
      <c r="OJ39" s="3" t="s">
        <v>1643</v>
      </c>
      <c r="OK39" s="5" t="s">
        <v>1643</v>
      </c>
      <c r="OL39" s="13" t="s">
        <v>1643</v>
      </c>
      <c r="OM39" s="8" t="s">
        <v>1643</v>
      </c>
      <c r="ON39" s="3" t="s">
        <v>1643</v>
      </c>
      <c r="OO39" s="3" t="s">
        <v>1643</v>
      </c>
      <c r="OP39" s="5" t="s">
        <v>1643</v>
      </c>
      <c r="OQ39" s="13" t="s">
        <v>1643</v>
      </c>
      <c r="OR39" s="8" t="s">
        <v>1643</v>
      </c>
      <c r="OS39" s="3" t="s">
        <v>1643</v>
      </c>
      <c r="OT39" s="3" t="s">
        <v>1643</v>
      </c>
      <c r="OU39" s="5" t="s">
        <v>1643</v>
      </c>
      <c r="OV39" s="13" t="s">
        <v>1643</v>
      </c>
      <c r="OW39" s="3" t="s">
        <v>1643</v>
      </c>
      <c r="OX39" s="3" t="s">
        <v>1643</v>
      </c>
      <c r="OY39" s="3" t="s">
        <v>1643</v>
      </c>
      <c r="OZ39" s="3" t="s">
        <v>1643</v>
      </c>
      <c r="PA39" s="3" t="s">
        <v>1643</v>
      </c>
      <c r="PB39" s="3" t="s">
        <v>1643</v>
      </c>
      <c r="PC39" s="3" t="s">
        <v>1643</v>
      </c>
      <c r="PD39" s="5" t="s">
        <v>1643</v>
      </c>
      <c r="PE39" s="13" t="s">
        <v>1643</v>
      </c>
      <c r="PF39" s="3" t="s">
        <v>1643</v>
      </c>
      <c r="PG39" s="3" t="s">
        <v>1643</v>
      </c>
      <c r="PH39" s="3" t="s">
        <v>1643</v>
      </c>
      <c r="PI39" s="3" t="s">
        <v>1643</v>
      </c>
      <c r="PJ39" s="3" t="s">
        <v>1643</v>
      </c>
      <c r="PK39" s="5" t="s">
        <v>1643</v>
      </c>
      <c r="PL39" s="13" t="s">
        <v>1643</v>
      </c>
      <c r="PM39" s="3" t="s">
        <v>1643</v>
      </c>
      <c r="PN39" s="3" t="s">
        <v>1643</v>
      </c>
      <c r="PO39" s="3" t="s">
        <v>1643</v>
      </c>
      <c r="PP39" s="5" t="s">
        <v>1643</v>
      </c>
      <c r="PQ39" s="18" t="s">
        <v>615</v>
      </c>
    </row>
    <row r="40" spans="1:433" ht="101.5" x14ac:dyDescent="0.35">
      <c r="A40" s="1">
        <v>45665.638275462959</v>
      </c>
      <c r="B40" s="2">
        <v>45618.522986111115</v>
      </c>
      <c r="C40" s="4">
        <v>100</v>
      </c>
      <c r="D40" s="4">
        <v>959</v>
      </c>
      <c r="E40" s="3" t="s">
        <v>1640</v>
      </c>
      <c r="F40" s="2">
        <v>45618.522997858796</v>
      </c>
      <c r="G40" s="3" t="s">
        <v>1684</v>
      </c>
      <c r="H40" s="4">
        <v>1</v>
      </c>
      <c r="I40" s="3" t="s">
        <v>1642</v>
      </c>
      <c r="J40" s="3" t="s">
        <v>1642</v>
      </c>
      <c r="K40" s="3" t="s">
        <v>1642</v>
      </c>
      <c r="L40" s="3" t="s">
        <v>1642</v>
      </c>
      <c r="M40" s="3" t="s">
        <v>1642</v>
      </c>
      <c r="N40" s="3" t="s">
        <v>1642</v>
      </c>
      <c r="O40" s="3" t="s">
        <v>110</v>
      </c>
      <c r="P40" s="3" t="s">
        <v>1643</v>
      </c>
      <c r="Q40" s="3" t="s">
        <v>1643</v>
      </c>
      <c r="R40" s="20" t="s">
        <v>110</v>
      </c>
      <c r="S40" s="127">
        <v>55</v>
      </c>
      <c r="T40" s="124"/>
      <c r="U40" s="3"/>
      <c r="V40" s="3" t="s">
        <v>20</v>
      </c>
      <c r="W40" s="3" t="s">
        <v>111</v>
      </c>
      <c r="X40" s="3" t="s">
        <v>45</v>
      </c>
      <c r="Y40" s="3" t="s">
        <v>74</v>
      </c>
      <c r="Z40" s="3" t="s">
        <v>16</v>
      </c>
      <c r="AA40" s="4">
        <v>105</v>
      </c>
      <c r="AB40" s="3" t="s">
        <v>25</v>
      </c>
      <c r="AC40" s="3" t="s">
        <v>110</v>
      </c>
      <c r="AD40" s="13" t="s">
        <v>110</v>
      </c>
      <c r="AE40" s="3" t="s">
        <v>1643</v>
      </c>
      <c r="AF40" s="5" t="s">
        <v>110</v>
      </c>
      <c r="AG40" s="8" t="s">
        <v>1643</v>
      </c>
      <c r="AH40" s="3" t="s">
        <v>1643</v>
      </c>
      <c r="AI40" s="3" t="s">
        <v>1643</v>
      </c>
      <c r="AJ40" s="3" t="s">
        <v>1643</v>
      </c>
      <c r="AK40" s="3" t="s">
        <v>1643</v>
      </c>
      <c r="AL40" s="3" t="s">
        <v>1643</v>
      </c>
      <c r="AM40" s="3" t="s">
        <v>1643</v>
      </c>
      <c r="AN40" s="3" t="s">
        <v>1643</v>
      </c>
      <c r="AO40" s="3" t="s">
        <v>1643</v>
      </c>
      <c r="AP40" s="3" t="s">
        <v>1643</v>
      </c>
      <c r="AQ40" s="3" t="s">
        <v>1643</v>
      </c>
      <c r="AR40" s="3" t="s">
        <v>1643</v>
      </c>
      <c r="AS40" s="3" t="s">
        <v>1643</v>
      </c>
      <c r="AT40" s="3" t="s">
        <v>1643</v>
      </c>
      <c r="AU40" s="3" t="s">
        <v>1643</v>
      </c>
      <c r="AV40" s="5" t="s">
        <v>1643</v>
      </c>
      <c r="AW40" s="13" t="s">
        <v>1643</v>
      </c>
      <c r="AX40" s="3" t="s">
        <v>1643</v>
      </c>
      <c r="AY40" s="3" t="s">
        <v>1643</v>
      </c>
      <c r="AZ40" s="3" t="s">
        <v>1643</v>
      </c>
      <c r="BA40" s="3" t="s">
        <v>1643</v>
      </c>
      <c r="BB40" s="3" t="s">
        <v>1643</v>
      </c>
      <c r="BC40" s="3" t="s">
        <v>1643</v>
      </c>
      <c r="BD40" s="5" t="s">
        <v>1643</v>
      </c>
      <c r="BE40" s="13" t="s">
        <v>1643</v>
      </c>
      <c r="BF40" s="3" t="s">
        <v>1643</v>
      </c>
      <c r="BG40" s="3" t="s">
        <v>1643</v>
      </c>
      <c r="BH40" s="3" t="s">
        <v>1643</v>
      </c>
      <c r="BI40" s="3" t="s">
        <v>1643</v>
      </c>
      <c r="BJ40" s="3" t="s">
        <v>1643</v>
      </c>
      <c r="BK40" s="3" t="s">
        <v>1643</v>
      </c>
      <c r="BL40" s="5" t="s">
        <v>1643</v>
      </c>
      <c r="BM40" s="13" t="s">
        <v>1643</v>
      </c>
      <c r="BN40" s="3" t="s">
        <v>1643</v>
      </c>
      <c r="BO40" s="3" t="s">
        <v>1643</v>
      </c>
      <c r="BP40" s="5" t="s">
        <v>1643</v>
      </c>
      <c r="BQ40" s="13" t="s">
        <v>1643</v>
      </c>
      <c r="BR40" s="3" t="s">
        <v>1643</v>
      </c>
      <c r="BS40" s="3" t="s">
        <v>1643</v>
      </c>
      <c r="BT40" s="5" t="s">
        <v>1643</v>
      </c>
      <c r="BU40" s="13" t="s">
        <v>1643</v>
      </c>
      <c r="BV40" s="5" t="s">
        <v>1643</v>
      </c>
      <c r="BW40" s="13" t="s">
        <v>1643</v>
      </c>
      <c r="BX40" s="3" t="s">
        <v>1643</v>
      </c>
      <c r="BY40" s="3" t="s">
        <v>1643</v>
      </c>
      <c r="BZ40" s="5" t="s">
        <v>1643</v>
      </c>
      <c r="CA40" s="13" t="s">
        <v>1643</v>
      </c>
      <c r="CB40" s="3" t="s">
        <v>1643</v>
      </c>
      <c r="CC40" s="3" t="s">
        <v>1643</v>
      </c>
      <c r="CD40" s="3" t="s">
        <v>1643</v>
      </c>
      <c r="CE40" s="5" t="s">
        <v>1643</v>
      </c>
      <c r="CF40" s="13" t="s">
        <v>1643</v>
      </c>
      <c r="CG40" s="3" t="s">
        <v>1643</v>
      </c>
      <c r="CH40" s="3" t="s">
        <v>1643</v>
      </c>
      <c r="CI40" s="3" t="s">
        <v>1643</v>
      </c>
      <c r="CJ40" s="3" t="s">
        <v>1643</v>
      </c>
      <c r="CK40" s="3" t="s">
        <v>1643</v>
      </c>
      <c r="CL40" s="5" t="s">
        <v>1643</v>
      </c>
      <c r="CM40" s="13" t="s">
        <v>1643</v>
      </c>
      <c r="CN40" s="3" t="s">
        <v>1643</v>
      </c>
      <c r="CO40" s="3" t="s">
        <v>1643</v>
      </c>
      <c r="CP40" s="3" t="s">
        <v>1643</v>
      </c>
      <c r="CQ40" s="3" t="s">
        <v>1643</v>
      </c>
      <c r="CR40" s="20" t="s">
        <v>1643</v>
      </c>
      <c r="CS40" s="13" t="s">
        <v>1643</v>
      </c>
      <c r="CT40" s="3" t="s">
        <v>1643</v>
      </c>
      <c r="CU40" s="3" t="s">
        <v>1643</v>
      </c>
      <c r="CV40" s="3" t="s">
        <v>1643</v>
      </c>
      <c r="CW40" s="3" t="s">
        <v>1643</v>
      </c>
      <c r="CX40" s="3" t="s">
        <v>1643</v>
      </c>
      <c r="CY40" s="3" t="s">
        <v>1643</v>
      </c>
      <c r="CZ40" s="3" t="s">
        <v>1643</v>
      </c>
      <c r="DA40" s="3" t="s">
        <v>1643</v>
      </c>
      <c r="DB40" s="3" t="s">
        <v>1643</v>
      </c>
      <c r="DC40" s="3" t="s">
        <v>1643</v>
      </c>
      <c r="DD40" s="3" t="s">
        <v>1643</v>
      </c>
      <c r="DE40" s="3" t="s">
        <v>1643</v>
      </c>
      <c r="DF40" s="5" t="s">
        <v>1643</v>
      </c>
      <c r="DG40" s="8" t="s">
        <v>1643</v>
      </c>
      <c r="DH40" s="3" t="s">
        <v>1643</v>
      </c>
      <c r="DI40" s="3" t="s">
        <v>1643</v>
      </c>
      <c r="DJ40" s="3" t="s">
        <v>1643</v>
      </c>
      <c r="DK40" s="3" t="s">
        <v>1643</v>
      </c>
      <c r="DL40" s="3" t="s">
        <v>1643</v>
      </c>
      <c r="DM40" s="3" t="s">
        <v>1643</v>
      </c>
      <c r="DN40" s="3" t="s">
        <v>1643</v>
      </c>
      <c r="DO40" s="5" t="s">
        <v>1643</v>
      </c>
      <c r="DP40" s="8" t="s">
        <v>1643</v>
      </c>
      <c r="DQ40" s="3" t="s">
        <v>1643</v>
      </c>
      <c r="DR40" s="3" t="s">
        <v>1643</v>
      </c>
      <c r="DS40" s="5" t="s">
        <v>1643</v>
      </c>
      <c r="DT40" s="8" t="s">
        <v>1643</v>
      </c>
      <c r="DU40" s="3" t="s">
        <v>1643</v>
      </c>
      <c r="DV40" s="3" t="s">
        <v>1643</v>
      </c>
      <c r="DW40" s="5" t="s">
        <v>1643</v>
      </c>
      <c r="DX40" s="16" t="s">
        <v>1643</v>
      </c>
      <c r="DY40" s="13" t="s">
        <v>1643</v>
      </c>
      <c r="DZ40" s="3" t="s">
        <v>1643</v>
      </c>
      <c r="EA40" s="3" t="s">
        <v>1643</v>
      </c>
      <c r="EB40" s="3" t="s">
        <v>1643</v>
      </c>
      <c r="EC40" s="20" t="s">
        <v>1643</v>
      </c>
      <c r="ED40" s="13" t="s">
        <v>1643</v>
      </c>
      <c r="EE40" s="3" t="s">
        <v>1643</v>
      </c>
      <c r="EF40" s="3" t="s">
        <v>1643</v>
      </c>
      <c r="EG40" s="3" t="s">
        <v>1643</v>
      </c>
      <c r="EH40" s="3" t="s">
        <v>1643</v>
      </c>
      <c r="EI40" s="3" t="s">
        <v>1643</v>
      </c>
      <c r="EJ40" s="3" t="s">
        <v>1643</v>
      </c>
      <c r="EK40" s="3" t="s">
        <v>1643</v>
      </c>
      <c r="EL40" s="3" t="s">
        <v>1643</v>
      </c>
      <c r="EM40" s="3" t="s">
        <v>1643</v>
      </c>
      <c r="EN40" s="20" t="s">
        <v>1643</v>
      </c>
      <c r="EO40" s="18" t="s">
        <v>1643</v>
      </c>
      <c r="EP40" s="8" t="s">
        <v>1643</v>
      </c>
      <c r="EQ40" s="3" t="s">
        <v>1643</v>
      </c>
      <c r="ER40" s="3" t="s">
        <v>1643</v>
      </c>
      <c r="ES40" s="3" t="s">
        <v>1643</v>
      </c>
      <c r="ET40" s="3" t="s">
        <v>1643</v>
      </c>
      <c r="EU40" s="3" t="s">
        <v>1643</v>
      </c>
      <c r="EV40" s="3" t="s">
        <v>1643</v>
      </c>
      <c r="EW40" s="3" t="s">
        <v>1643</v>
      </c>
      <c r="EX40" s="3" t="s">
        <v>1643</v>
      </c>
      <c r="EY40" s="20" t="s">
        <v>1643</v>
      </c>
      <c r="EZ40" s="13" t="s">
        <v>129</v>
      </c>
      <c r="FA40" s="3" t="s">
        <v>131</v>
      </c>
      <c r="FB40" s="3" t="s">
        <v>131</v>
      </c>
      <c r="FC40" s="3" t="s">
        <v>131</v>
      </c>
      <c r="FD40" s="3" t="s">
        <v>132</v>
      </c>
      <c r="FE40" s="3" t="s">
        <v>132</v>
      </c>
      <c r="FF40" s="3" t="s">
        <v>132</v>
      </c>
      <c r="FG40" s="3" t="s">
        <v>132</v>
      </c>
      <c r="FH40" s="3" t="s">
        <v>130</v>
      </c>
      <c r="FI40" s="3" t="s">
        <v>130</v>
      </c>
      <c r="FJ40" s="3" t="s">
        <v>132</v>
      </c>
      <c r="FK40" s="3" t="s">
        <v>132</v>
      </c>
      <c r="FL40" s="3" t="s">
        <v>132</v>
      </c>
      <c r="FM40" s="3" t="s">
        <v>132</v>
      </c>
      <c r="FN40" s="3" t="s">
        <v>132</v>
      </c>
      <c r="FO40" s="5" t="s">
        <v>1643</v>
      </c>
      <c r="FP40" s="13" t="s">
        <v>196</v>
      </c>
      <c r="FQ40" s="3" t="s">
        <v>198</v>
      </c>
      <c r="FR40" s="3" t="s">
        <v>1643</v>
      </c>
      <c r="FS40" s="3" t="s">
        <v>1643</v>
      </c>
      <c r="FT40" s="3" t="s">
        <v>203</v>
      </c>
      <c r="FU40" s="3" t="s">
        <v>1643</v>
      </c>
      <c r="FV40" s="3" t="s">
        <v>1643</v>
      </c>
      <c r="FW40" s="5" t="s">
        <v>1643</v>
      </c>
      <c r="FX40" s="13" t="s">
        <v>231</v>
      </c>
      <c r="FY40" s="3" t="s">
        <v>232</v>
      </c>
      <c r="FZ40" s="3" t="s">
        <v>233</v>
      </c>
      <c r="GA40" s="3" t="s">
        <v>1643</v>
      </c>
      <c r="GB40" s="3" t="s">
        <v>1643</v>
      </c>
      <c r="GC40" s="3" t="s">
        <v>1643</v>
      </c>
      <c r="GD40" s="3" t="s">
        <v>1643</v>
      </c>
      <c r="GE40" s="5" t="s">
        <v>1643</v>
      </c>
      <c r="GF40" s="13" t="s">
        <v>127</v>
      </c>
      <c r="GG40" s="3" t="s">
        <v>127</v>
      </c>
      <c r="GH40" s="3" t="s">
        <v>132</v>
      </c>
      <c r="GI40" s="3" t="s">
        <v>127</v>
      </c>
      <c r="GJ40" s="3" t="s">
        <v>132</v>
      </c>
      <c r="GK40" s="3" t="s">
        <v>132</v>
      </c>
      <c r="GL40" s="3" t="s">
        <v>132</v>
      </c>
      <c r="GM40" s="3" t="s">
        <v>132</v>
      </c>
      <c r="GN40" s="3" t="s">
        <v>132</v>
      </c>
      <c r="GO40" s="3" t="s">
        <v>132</v>
      </c>
      <c r="GP40" s="3" t="s">
        <v>132</v>
      </c>
      <c r="GQ40" s="3" t="s">
        <v>127</v>
      </c>
      <c r="GR40" s="3" t="s">
        <v>127</v>
      </c>
      <c r="GS40" s="3" t="s">
        <v>127</v>
      </c>
      <c r="GT40" s="3" t="s">
        <v>127</v>
      </c>
      <c r="GU40" s="3" t="s">
        <v>132</v>
      </c>
      <c r="GV40" s="3" t="s">
        <v>132</v>
      </c>
      <c r="GW40" s="3" t="s">
        <v>127</v>
      </c>
      <c r="GX40" s="3" t="s">
        <v>127</v>
      </c>
      <c r="GY40" s="3" t="s">
        <v>127</v>
      </c>
      <c r="GZ40" s="3" t="s">
        <v>131</v>
      </c>
      <c r="HA40" s="3" t="s">
        <v>131</v>
      </c>
      <c r="HB40" s="3" t="s">
        <v>131</v>
      </c>
      <c r="HC40" s="3" t="s">
        <v>129</v>
      </c>
      <c r="HD40" s="3" t="s">
        <v>132</v>
      </c>
      <c r="HE40" s="3" t="s">
        <v>132</v>
      </c>
      <c r="HF40" s="3" t="s">
        <v>132</v>
      </c>
      <c r="HG40" s="3" t="s">
        <v>131</v>
      </c>
      <c r="HH40" s="3" t="s">
        <v>131</v>
      </c>
      <c r="HI40" s="3" t="s">
        <v>131</v>
      </c>
      <c r="HJ40" s="3" t="s">
        <v>131</v>
      </c>
      <c r="HK40" s="3" t="s">
        <v>131</v>
      </c>
      <c r="HL40" s="3" t="s">
        <v>131</v>
      </c>
      <c r="HM40" s="3" t="s">
        <v>132</v>
      </c>
      <c r="HN40" s="3" t="s">
        <v>127</v>
      </c>
      <c r="HO40" s="3" t="s">
        <v>132</v>
      </c>
      <c r="HP40" s="3" t="s">
        <v>132</v>
      </c>
      <c r="HQ40" s="3" t="s">
        <v>132</v>
      </c>
      <c r="HR40" s="3" t="s">
        <v>132</v>
      </c>
      <c r="HS40" s="3" t="s">
        <v>132</v>
      </c>
      <c r="HT40" s="3" t="s">
        <v>132</v>
      </c>
      <c r="HU40" s="3" t="s">
        <v>132</v>
      </c>
      <c r="HV40" s="3" t="s">
        <v>132</v>
      </c>
      <c r="HW40" s="3" t="s">
        <v>129</v>
      </c>
      <c r="HX40" s="3" t="s">
        <v>129</v>
      </c>
      <c r="HY40" s="3" t="s">
        <v>129</v>
      </c>
      <c r="HZ40" s="3" t="s">
        <v>129</v>
      </c>
      <c r="IA40" s="3" t="s">
        <v>128</v>
      </c>
      <c r="IB40" s="3" t="s">
        <v>128</v>
      </c>
      <c r="IC40" s="3" t="s">
        <v>128</v>
      </c>
      <c r="ID40" s="3" t="s">
        <v>128</v>
      </c>
      <c r="IE40" s="3" t="s">
        <v>132</v>
      </c>
      <c r="IF40" s="3" t="s">
        <v>127</v>
      </c>
      <c r="IG40" s="3" t="s">
        <v>127</v>
      </c>
      <c r="IH40" s="3" t="s">
        <v>131</v>
      </c>
      <c r="II40" s="3" t="s">
        <v>131</v>
      </c>
      <c r="IJ40" s="3" t="s">
        <v>132</v>
      </c>
      <c r="IK40" s="3" t="s">
        <v>127</v>
      </c>
      <c r="IL40" s="3" t="s">
        <v>132</v>
      </c>
      <c r="IM40" s="3" t="s">
        <v>132</v>
      </c>
      <c r="IN40" s="3" t="s">
        <v>131</v>
      </c>
      <c r="IO40" s="3" t="s">
        <v>127</v>
      </c>
      <c r="IP40" s="3" t="s">
        <v>127</v>
      </c>
      <c r="IQ40" s="3" t="s">
        <v>127</v>
      </c>
      <c r="IR40" s="5" t="s">
        <v>1643</v>
      </c>
      <c r="IS40" s="13" t="s">
        <v>353</v>
      </c>
      <c r="IT40" s="3" t="s">
        <v>1643</v>
      </c>
      <c r="IU40" s="3" t="s">
        <v>1643</v>
      </c>
      <c r="IV40" s="3" t="s">
        <v>1643</v>
      </c>
      <c r="IW40" s="3" t="s">
        <v>1643</v>
      </c>
      <c r="IX40" s="3" t="s">
        <v>111</v>
      </c>
      <c r="IY40" s="5" t="s">
        <v>1643</v>
      </c>
      <c r="IZ40" s="13" t="s">
        <v>111</v>
      </c>
      <c r="JA40" s="3" t="s">
        <v>1643</v>
      </c>
      <c r="JB40" s="3" t="s">
        <v>1643</v>
      </c>
      <c r="JC40" s="3" t="s">
        <v>111</v>
      </c>
      <c r="JD40" s="3" t="s">
        <v>1643</v>
      </c>
      <c r="JE40" s="3" t="s">
        <v>1643</v>
      </c>
      <c r="JF40" s="3" t="s">
        <v>110</v>
      </c>
      <c r="JG40" s="3" t="s">
        <v>111</v>
      </c>
      <c r="JH40" s="3" t="s">
        <v>1643</v>
      </c>
      <c r="JI40" s="3" t="s">
        <v>110</v>
      </c>
      <c r="JJ40" s="3" t="s">
        <v>1643</v>
      </c>
      <c r="JK40" s="3" t="s">
        <v>111</v>
      </c>
      <c r="JL40" s="3" t="s">
        <v>1643</v>
      </c>
      <c r="JM40" s="3" t="s">
        <v>111</v>
      </c>
      <c r="JN40" s="3" t="s">
        <v>1643</v>
      </c>
      <c r="JO40" s="3" t="s">
        <v>1643</v>
      </c>
      <c r="JP40" s="3" t="s">
        <v>111</v>
      </c>
      <c r="JQ40" s="3" t="s">
        <v>1643</v>
      </c>
      <c r="JR40" s="3" t="s">
        <v>1643</v>
      </c>
      <c r="JS40" s="3" t="s">
        <v>111</v>
      </c>
      <c r="JT40" s="3" t="s">
        <v>1643</v>
      </c>
      <c r="JU40" s="3" t="s">
        <v>1643</v>
      </c>
      <c r="JV40" s="3" t="s">
        <v>111</v>
      </c>
      <c r="JW40" s="3" t="s">
        <v>1643</v>
      </c>
      <c r="JX40" s="3" t="s">
        <v>1643</v>
      </c>
      <c r="JY40" s="3" t="s">
        <v>110</v>
      </c>
      <c r="JZ40" s="3" t="s">
        <v>111</v>
      </c>
      <c r="KA40" s="3" t="s">
        <v>1643</v>
      </c>
      <c r="KB40" s="3" t="s">
        <v>111</v>
      </c>
      <c r="KC40" s="3" t="s">
        <v>1643</v>
      </c>
      <c r="KD40" s="3" t="s">
        <v>1643</v>
      </c>
      <c r="KE40" s="3" t="s">
        <v>1643</v>
      </c>
      <c r="KF40" s="3" t="s">
        <v>110</v>
      </c>
      <c r="KG40" s="3" t="s">
        <v>1685</v>
      </c>
      <c r="KH40" s="3" t="s">
        <v>111</v>
      </c>
      <c r="KI40" s="5" t="s">
        <v>1643</v>
      </c>
      <c r="KJ40" s="13" t="s">
        <v>1686</v>
      </c>
      <c r="KK40" s="3" t="s">
        <v>462</v>
      </c>
      <c r="KL40" s="3" t="s">
        <v>452</v>
      </c>
      <c r="KM40" s="18" t="s">
        <v>110</v>
      </c>
      <c r="KN40" s="13" t="s">
        <v>1643</v>
      </c>
      <c r="KO40" s="3" t="s">
        <v>1643</v>
      </c>
      <c r="KP40" s="3" t="s">
        <v>486</v>
      </c>
      <c r="KQ40" s="3" t="s">
        <v>489</v>
      </c>
      <c r="KR40" s="3" t="s">
        <v>1643</v>
      </c>
      <c r="KS40" s="3" t="s">
        <v>1643</v>
      </c>
      <c r="KT40" s="3" t="s">
        <v>496</v>
      </c>
      <c r="KU40" s="3" t="s">
        <v>497</v>
      </c>
      <c r="KV40" s="3" t="s">
        <v>498</v>
      </c>
      <c r="KW40" s="5" t="s">
        <v>1643</v>
      </c>
      <c r="KX40" s="13" t="s">
        <v>110</v>
      </c>
      <c r="KY40" s="3" t="s">
        <v>110</v>
      </c>
      <c r="KZ40" s="3" t="s">
        <v>110</v>
      </c>
      <c r="LA40" s="3" t="s">
        <v>110</v>
      </c>
      <c r="LB40" s="3" t="s">
        <v>111</v>
      </c>
      <c r="LC40" s="3" t="s">
        <v>1643</v>
      </c>
      <c r="LD40" s="3" t="s">
        <v>1643</v>
      </c>
      <c r="LE40" s="3" t="s">
        <v>1643</v>
      </c>
      <c r="LF40" s="5" t="s">
        <v>1643</v>
      </c>
      <c r="LG40" s="13" t="s">
        <v>111</v>
      </c>
      <c r="LH40" s="5" t="s">
        <v>1643</v>
      </c>
      <c r="LI40" s="13" t="s">
        <v>518</v>
      </c>
      <c r="LJ40" s="3" t="s">
        <v>110</v>
      </c>
      <c r="LK40" s="3" t="s">
        <v>110</v>
      </c>
      <c r="LL40" s="3" t="s">
        <v>1643</v>
      </c>
      <c r="LM40" s="3" t="s">
        <v>1643</v>
      </c>
      <c r="LN40" s="3" t="s">
        <v>1643</v>
      </c>
      <c r="LO40" s="5" t="s">
        <v>110</v>
      </c>
      <c r="LP40" s="13" t="s">
        <v>111</v>
      </c>
      <c r="LQ40" s="13" t="s">
        <v>1643</v>
      </c>
      <c r="LR40" s="3" t="s">
        <v>1643</v>
      </c>
      <c r="LS40" s="3" t="s">
        <v>1643</v>
      </c>
      <c r="LT40" s="3" t="s">
        <v>1643</v>
      </c>
      <c r="LU40" s="3" t="s">
        <v>1643</v>
      </c>
      <c r="LV40" s="20"/>
      <c r="LW40" s="5" t="s">
        <v>1643</v>
      </c>
      <c r="LX40" s="13" t="s">
        <v>1643</v>
      </c>
      <c r="LY40" s="3" t="s">
        <v>1643</v>
      </c>
      <c r="LZ40" s="3" t="s">
        <v>1643</v>
      </c>
      <c r="MA40" s="3" t="s">
        <v>1643</v>
      </c>
      <c r="MB40" s="3" t="s">
        <v>1643</v>
      </c>
      <c r="MC40" s="3" t="s">
        <v>1643</v>
      </c>
      <c r="MD40" s="5" t="s">
        <v>1643</v>
      </c>
      <c r="ME40" s="13" t="s">
        <v>1643</v>
      </c>
      <c r="MF40" s="3" t="s">
        <v>1643</v>
      </c>
      <c r="MG40" s="3" t="s">
        <v>1643</v>
      </c>
      <c r="MH40" s="3" t="s">
        <v>1643</v>
      </c>
      <c r="MI40" s="3" t="s">
        <v>1643</v>
      </c>
      <c r="MJ40" s="3" t="s">
        <v>1643</v>
      </c>
      <c r="MK40" s="5" t="s">
        <v>1643</v>
      </c>
      <c r="ML40" s="13" t="s">
        <v>1643</v>
      </c>
      <c r="MM40" s="3" t="s">
        <v>1643</v>
      </c>
      <c r="MN40" s="3" t="s">
        <v>1643</v>
      </c>
      <c r="MO40" s="3" t="s">
        <v>1643</v>
      </c>
      <c r="MP40" s="3" t="s">
        <v>1643</v>
      </c>
      <c r="MQ40" s="3" t="s">
        <v>1643</v>
      </c>
      <c r="MR40" s="5" t="s">
        <v>1643</v>
      </c>
      <c r="MS40" s="13" t="s">
        <v>1643</v>
      </c>
      <c r="MT40" s="3" t="s">
        <v>1643</v>
      </c>
      <c r="MU40" s="3" t="s">
        <v>1643</v>
      </c>
      <c r="MV40" s="3" t="s">
        <v>1643</v>
      </c>
      <c r="MW40" s="3" t="s">
        <v>1643</v>
      </c>
      <c r="MX40" s="3" t="s">
        <v>1643</v>
      </c>
      <c r="MY40" s="3" t="s">
        <v>1643</v>
      </c>
      <c r="MZ40" s="3" t="s">
        <v>1643</v>
      </c>
      <c r="NA40" s="5" t="s">
        <v>1643</v>
      </c>
      <c r="NB40" s="13" t="s">
        <v>110</v>
      </c>
      <c r="NC40" s="3" t="s">
        <v>546</v>
      </c>
      <c r="ND40" s="3" t="s">
        <v>1643</v>
      </c>
      <c r="NE40" s="3" t="s">
        <v>543</v>
      </c>
      <c r="NF40" s="3" t="s">
        <v>544</v>
      </c>
      <c r="NG40" s="5" t="s">
        <v>545</v>
      </c>
      <c r="NH40" s="13" t="s">
        <v>1643</v>
      </c>
      <c r="NI40" s="3" t="s">
        <v>1643</v>
      </c>
      <c r="NJ40" s="3" t="s">
        <v>1643</v>
      </c>
      <c r="NK40" s="3" t="s">
        <v>1643</v>
      </c>
      <c r="NL40" s="5"/>
      <c r="NM40" s="13" t="s">
        <v>1643</v>
      </c>
      <c r="NN40" s="3" t="s">
        <v>1643</v>
      </c>
      <c r="NO40" s="3" t="s">
        <v>1643</v>
      </c>
      <c r="NP40" s="3" t="s">
        <v>1643</v>
      </c>
      <c r="NQ40" s="5" t="s">
        <v>1643</v>
      </c>
      <c r="NR40" s="13" t="s">
        <v>1643</v>
      </c>
      <c r="NS40" s="3" t="s">
        <v>557</v>
      </c>
      <c r="NT40" s="3" t="s">
        <v>140</v>
      </c>
      <c r="NU40" s="3" t="s">
        <v>144</v>
      </c>
      <c r="NV40" s="3" t="s">
        <v>156</v>
      </c>
      <c r="NW40" s="3" t="s">
        <v>558</v>
      </c>
      <c r="NX40" s="3" t="s">
        <v>1643</v>
      </c>
      <c r="NY40" s="3" t="s">
        <v>1643</v>
      </c>
      <c r="NZ40" s="20" t="s">
        <v>1643</v>
      </c>
      <c r="OA40" s="13" t="s">
        <v>111</v>
      </c>
      <c r="OB40" s="3" t="s">
        <v>1643</v>
      </c>
      <c r="OC40" s="3" t="s">
        <v>1643</v>
      </c>
      <c r="OD40" s="3" t="s">
        <v>1643</v>
      </c>
      <c r="OE40" s="3" t="s">
        <v>1643</v>
      </c>
      <c r="OF40" s="5" t="s">
        <v>1643</v>
      </c>
      <c r="OG40" s="13" t="s">
        <v>1643</v>
      </c>
      <c r="OH40" s="8" t="s">
        <v>1643</v>
      </c>
      <c r="OI40" s="3" t="s">
        <v>1643</v>
      </c>
      <c r="OJ40" s="3" t="s">
        <v>1643</v>
      </c>
      <c r="OK40" s="5" t="s">
        <v>1643</v>
      </c>
      <c r="OL40" s="13" t="s">
        <v>1643</v>
      </c>
      <c r="OM40" s="8" t="s">
        <v>1643</v>
      </c>
      <c r="ON40" s="3" t="s">
        <v>1643</v>
      </c>
      <c r="OO40" s="3" t="s">
        <v>1643</v>
      </c>
      <c r="OP40" s="5" t="s">
        <v>1643</v>
      </c>
      <c r="OQ40" s="13" t="s">
        <v>1643</v>
      </c>
      <c r="OR40" s="8" t="s">
        <v>1643</v>
      </c>
      <c r="OS40" s="3" t="s">
        <v>1643</v>
      </c>
      <c r="OT40" s="3" t="s">
        <v>1643</v>
      </c>
      <c r="OU40" s="5" t="s">
        <v>1643</v>
      </c>
      <c r="OV40" s="13" t="s">
        <v>1643</v>
      </c>
      <c r="OW40" s="3" t="s">
        <v>1643</v>
      </c>
      <c r="OX40" s="3" t="s">
        <v>1643</v>
      </c>
      <c r="OY40" s="3" t="s">
        <v>1643</v>
      </c>
      <c r="OZ40" s="3" t="s">
        <v>1643</v>
      </c>
      <c r="PA40" s="3" t="s">
        <v>1643</v>
      </c>
      <c r="PB40" s="3" t="s">
        <v>1643</v>
      </c>
      <c r="PC40" s="3" t="s">
        <v>1643</v>
      </c>
      <c r="PD40" s="5" t="s">
        <v>1643</v>
      </c>
      <c r="PE40" s="13" t="s">
        <v>1643</v>
      </c>
      <c r="PF40" s="3" t="s">
        <v>1643</v>
      </c>
      <c r="PG40" s="3" t="s">
        <v>1643</v>
      </c>
      <c r="PH40" s="3" t="s">
        <v>1643</v>
      </c>
      <c r="PI40" s="3" t="s">
        <v>1643</v>
      </c>
      <c r="PJ40" s="3" t="s">
        <v>1643</v>
      </c>
      <c r="PK40" s="5" t="s">
        <v>1643</v>
      </c>
      <c r="PL40" s="13" t="s">
        <v>1643</v>
      </c>
      <c r="PM40" s="3" t="s">
        <v>1643</v>
      </c>
      <c r="PN40" s="3" t="s">
        <v>1643</v>
      </c>
      <c r="PO40" s="3" t="s">
        <v>1643</v>
      </c>
      <c r="PP40" s="5" t="s">
        <v>1643</v>
      </c>
      <c r="PQ40" s="18" t="s">
        <v>1643</v>
      </c>
    </row>
    <row r="41" spans="1:433" ht="145" x14ac:dyDescent="0.35">
      <c r="A41" s="1">
        <v>45665.438958333332</v>
      </c>
      <c r="B41" s="2">
        <v>45618.507569444446</v>
      </c>
      <c r="C41" s="4">
        <v>100</v>
      </c>
      <c r="D41" s="4">
        <v>836</v>
      </c>
      <c r="E41" s="3" t="s">
        <v>1640</v>
      </c>
      <c r="F41" s="2">
        <v>45618.507585960651</v>
      </c>
      <c r="G41" s="3" t="s">
        <v>1683</v>
      </c>
      <c r="H41" s="4">
        <v>1</v>
      </c>
      <c r="I41" s="3" t="s">
        <v>1642</v>
      </c>
      <c r="J41" s="3" t="s">
        <v>1642</v>
      </c>
      <c r="K41" s="3" t="s">
        <v>1642</v>
      </c>
      <c r="L41" s="3" t="s">
        <v>1642</v>
      </c>
      <c r="M41" s="3" t="s">
        <v>1642</v>
      </c>
      <c r="N41" s="3" t="s">
        <v>1642</v>
      </c>
      <c r="O41" s="3" t="s">
        <v>111</v>
      </c>
      <c r="P41" s="3" t="s">
        <v>110</v>
      </c>
      <c r="Q41" s="3" t="s">
        <v>9</v>
      </c>
      <c r="R41" s="20" t="s">
        <v>110</v>
      </c>
      <c r="S41" s="127">
        <v>56</v>
      </c>
      <c r="T41" s="124"/>
      <c r="U41" s="3"/>
      <c r="V41" s="3" t="s">
        <v>20</v>
      </c>
      <c r="W41" s="3" t="s">
        <v>111</v>
      </c>
      <c r="X41" s="3" t="s">
        <v>45</v>
      </c>
      <c r="Y41" s="3" t="s">
        <v>76</v>
      </c>
      <c r="Z41" s="3" t="s">
        <v>12</v>
      </c>
      <c r="AA41" s="4">
        <v>420</v>
      </c>
      <c r="AB41" s="3" t="s">
        <v>25</v>
      </c>
      <c r="AC41" s="3" t="s">
        <v>110</v>
      </c>
      <c r="AD41" s="13" t="s">
        <v>110</v>
      </c>
      <c r="AE41" s="3" t="s">
        <v>1643</v>
      </c>
      <c r="AF41" s="5" t="s">
        <v>110</v>
      </c>
      <c r="AG41" s="8" t="s">
        <v>1643</v>
      </c>
      <c r="AH41" s="3" t="s">
        <v>1643</v>
      </c>
      <c r="AI41" s="3" t="s">
        <v>1643</v>
      </c>
      <c r="AJ41" s="3" t="s">
        <v>1643</v>
      </c>
      <c r="AK41" s="3" t="s">
        <v>1643</v>
      </c>
      <c r="AL41" s="3" t="s">
        <v>1643</v>
      </c>
      <c r="AM41" s="3" t="s">
        <v>1643</v>
      </c>
      <c r="AN41" s="3" t="s">
        <v>1643</v>
      </c>
      <c r="AO41" s="3" t="s">
        <v>1643</v>
      </c>
      <c r="AP41" s="3" t="s">
        <v>1643</v>
      </c>
      <c r="AQ41" s="3" t="s">
        <v>1643</v>
      </c>
      <c r="AR41" s="3" t="s">
        <v>1643</v>
      </c>
      <c r="AS41" s="3" t="s">
        <v>1643</v>
      </c>
      <c r="AT41" s="3" t="s">
        <v>1643</v>
      </c>
      <c r="AU41" s="3" t="s">
        <v>1643</v>
      </c>
      <c r="AV41" s="5" t="s">
        <v>1643</v>
      </c>
      <c r="AW41" s="13" t="s">
        <v>1643</v>
      </c>
      <c r="AX41" s="3" t="s">
        <v>1643</v>
      </c>
      <c r="AY41" s="3" t="s">
        <v>1643</v>
      </c>
      <c r="AZ41" s="3" t="s">
        <v>1643</v>
      </c>
      <c r="BA41" s="3" t="s">
        <v>1643</v>
      </c>
      <c r="BB41" s="3" t="s">
        <v>1643</v>
      </c>
      <c r="BC41" s="3" t="s">
        <v>1643</v>
      </c>
      <c r="BD41" s="5" t="s">
        <v>1643</v>
      </c>
      <c r="BE41" s="13" t="s">
        <v>1643</v>
      </c>
      <c r="BF41" s="3" t="s">
        <v>1643</v>
      </c>
      <c r="BG41" s="3" t="s">
        <v>1643</v>
      </c>
      <c r="BH41" s="3" t="s">
        <v>1643</v>
      </c>
      <c r="BI41" s="3" t="s">
        <v>1643</v>
      </c>
      <c r="BJ41" s="3" t="s">
        <v>1643</v>
      </c>
      <c r="BK41" s="3" t="s">
        <v>1643</v>
      </c>
      <c r="BL41" s="5" t="s">
        <v>1643</v>
      </c>
      <c r="BM41" s="13" t="s">
        <v>1643</v>
      </c>
      <c r="BN41" s="3" t="s">
        <v>1643</v>
      </c>
      <c r="BO41" s="3" t="s">
        <v>1643</v>
      </c>
      <c r="BP41" s="5" t="s">
        <v>1643</v>
      </c>
      <c r="BQ41" s="13" t="s">
        <v>1643</v>
      </c>
      <c r="BR41" s="3" t="s">
        <v>1643</v>
      </c>
      <c r="BS41" s="3" t="s">
        <v>1643</v>
      </c>
      <c r="BT41" s="5" t="s">
        <v>1643</v>
      </c>
      <c r="BU41" s="13" t="s">
        <v>1643</v>
      </c>
      <c r="BV41" s="5" t="s">
        <v>1643</v>
      </c>
      <c r="BW41" s="13" t="s">
        <v>1643</v>
      </c>
      <c r="BX41" s="3" t="s">
        <v>1643</v>
      </c>
      <c r="BY41" s="3" t="s">
        <v>1643</v>
      </c>
      <c r="BZ41" s="5" t="s">
        <v>1643</v>
      </c>
      <c r="CA41" s="13" t="s">
        <v>1643</v>
      </c>
      <c r="CB41" s="3" t="s">
        <v>1643</v>
      </c>
      <c r="CC41" s="3" t="s">
        <v>1643</v>
      </c>
      <c r="CD41" s="3" t="s">
        <v>1643</v>
      </c>
      <c r="CE41" s="5" t="s">
        <v>1643</v>
      </c>
      <c r="CF41" s="13" t="s">
        <v>1643</v>
      </c>
      <c r="CG41" s="3" t="s">
        <v>1643</v>
      </c>
      <c r="CH41" s="3" t="s">
        <v>1643</v>
      </c>
      <c r="CI41" s="3" t="s">
        <v>1643</v>
      </c>
      <c r="CJ41" s="3" t="s">
        <v>1643</v>
      </c>
      <c r="CK41" s="3" t="s">
        <v>1643</v>
      </c>
      <c r="CL41" s="5" t="s">
        <v>1643</v>
      </c>
      <c r="CM41" s="13" t="s">
        <v>1643</v>
      </c>
      <c r="CN41" s="3" t="s">
        <v>1643</v>
      </c>
      <c r="CO41" s="3" t="s">
        <v>1643</v>
      </c>
      <c r="CP41" s="3" t="s">
        <v>1643</v>
      </c>
      <c r="CQ41" s="3" t="s">
        <v>1643</v>
      </c>
      <c r="CR41" s="20" t="s">
        <v>1643</v>
      </c>
      <c r="CS41" s="13" t="s">
        <v>1643</v>
      </c>
      <c r="CT41" s="3" t="s">
        <v>1643</v>
      </c>
      <c r="CU41" s="3" t="s">
        <v>1643</v>
      </c>
      <c r="CV41" s="3" t="s">
        <v>1643</v>
      </c>
      <c r="CW41" s="3" t="s">
        <v>1643</v>
      </c>
      <c r="CX41" s="3" t="s">
        <v>1643</v>
      </c>
      <c r="CY41" s="3" t="s">
        <v>1643</v>
      </c>
      <c r="CZ41" s="3" t="s">
        <v>1643</v>
      </c>
      <c r="DA41" s="3" t="s">
        <v>1643</v>
      </c>
      <c r="DB41" s="3" t="s">
        <v>1643</v>
      </c>
      <c r="DC41" s="3" t="s">
        <v>1643</v>
      </c>
      <c r="DD41" s="3" t="s">
        <v>1643</v>
      </c>
      <c r="DE41" s="3" t="s">
        <v>1643</v>
      </c>
      <c r="DF41" s="5" t="s">
        <v>1643</v>
      </c>
      <c r="DG41" s="8" t="s">
        <v>1643</v>
      </c>
      <c r="DH41" s="3" t="s">
        <v>1643</v>
      </c>
      <c r="DI41" s="3" t="s">
        <v>1643</v>
      </c>
      <c r="DJ41" s="3" t="s">
        <v>1643</v>
      </c>
      <c r="DK41" s="3" t="s">
        <v>1643</v>
      </c>
      <c r="DL41" s="3" t="s">
        <v>1643</v>
      </c>
      <c r="DM41" s="3" t="s">
        <v>1643</v>
      </c>
      <c r="DN41" s="3" t="s">
        <v>1643</v>
      </c>
      <c r="DO41" s="5" t="s">
        <v>1643</v>
      </c>
      <c r="DP41" s="8" t="s">
        <v>1643</v>
      </c>
      <c r="DQ41" s="3" t="s">
        <v>1643</v>
      </c>
      <c r="DR41" s="3" t="s">
        <v>1643</v>
      </c>
      <c r="DS41" s="5" t="s">
        <v>1643</v>
      </c>
      <c r="DT41" s="8" t="s">
        <v>1643</v>
      </c>
      <c r="DU41" s="3" t="s">
        <v>1643</v>
      </c>
      <c r="DV41" s="3" t="s">
        <v>1643</v>
      </c>
      <c r="DW41" s="5" t="s">
        <v>1643</v>
      </c>
      <c r="DX41" s="16" t="s">
        <v>1643</v>
      </c>
      <c r="DY41" s="13" t="s">
        <v>1643</v>
      </c>
      <c r="DZ41" s="3" t="s">
        <v>1643</v>
      </c>
      <c r="EA41" s="3" t="s">
        <v>1643</v>
      </c>
      <c r="EB41" s="3" t="s">
        <v>1643</v>
      </c>
      <c r="EC41" s="20" t="s">
        <v>1643</v>
      </c>
      <c r="ED41" s="13" t="s">
        <v>1643</v>
      </c>
      <c r="EE41" s="3" t="s">
        <v>1643</v>
      </c>
      <c r="EF41" s="3" t="s">
        <v>1643</v>
      </c>
      <c r="EG41" s="3" t="s">
        <v>1643</v>
      </c>
      <c r="EH41" s="3" t="s">
        <v>1643</v>
      </c>
      <c r="EI41" s="3" t="s">
        <v>1643</v>
      </c>
      <c r="EJ41" s="3" t="s">
        <v>1643</v>
      </c>
      <c r="EK41" s="3" t="s">
        <v>1643</v>
      </c>
      <c r="EL41" s="3" t="s">
        <v>1643</v>
      </c>
      <c r="EM41" s="3" t="s">
        <v>1643</v>
      </c>
      <c r="EN41" s="20" t="s">
        <v>1643</v>
      </c>
      <c r="EO41" s="18" t="s">
        <v>1643</v>
      </c>
      <c r="EP41" s="8" t="s">
        <v>1643</v>
      </c>
      <c r="EQ41" s="3" t="s">
        <v>1643</v>
      </c>
      <c r="ER41" s="3" t="s">
        <v>1643</v>
      </c>
      <c r="ES41" s="3" t="s">
        <v>1643</v>
      </c>
      <c r="ET41" s="3" t="s">
        <v>1643</v>
      </c>
      <c r="EU41" s="3" t="s">
        <v>1643</v>
      </c>
      <c r="EV41" s="3" t="s">
        <v>1643</v>
      </c>
      <c r="EW41" s="3" t="s">
        <v>1643</v>
      </c>
      <c r="EX41" s="3" t="s">
        <v>1643</v>
      </c>
      <c r="EY41" s="20" t="s">
        <v>1643</v>
      </c>
      <c r="EZ41" s="13" t="s">
        <v>1643</v>
      </c>
      <c r="FA41" s="3" t="s">
        <v>1643</v>
      </c>
      <c r="FB41" s="3" t="s">
        <v>129</v>
      </c>
      <c r="FC41" s="3" t="s">
        <v>129</v>
      </c>
      <c r="FD41" s="3" t="s">
        <v>132</v>
      </c>
      <c r="FE41" s="3" t="s">
        <v>129</v>
      </c>
      <c r="FF41" s="3" t="s">
        <v>127</v>
      </c>
      <c r="FG41" s="3" t="s">
        <v>127</v>
      </c>
      <c r="FH41" s="3" t="s">
        <v>127</v>
      </c>
      <c r="FI41" s="3" t="s">
        <v>128</v>
      </c>
      <c r="FJ41" s="3" t="s">
        <v>132</v>
      </c>
      <c r="FK41" s="3" t="s">
        <v>132</v>
      </c>
      <c r="FL41" s="3" t="s">
        <v>132</v>
      </c>
      <c r="FM41" s="3" t="s">
        <v>1643</v>
      </c>
      <c r="FN41" s="3" t="s">
        <v>127</v>
      </c>
      <c r="FO41" s="5" t="s">
        <v>1643</v>
      </c>
      <c r="FP41" s="13" t="s">
        <v>196</v>
      </c>
      <c r="FQ41" s="3" t="s">
        <v>1643</v>
      </c>
      <c r="FR41" s="3" t="s">
        <v>1643</v>
      </c>
      <c r="FS41" s="3" t="s">
        <v>1643</v>
      </c>
      <c r="FT41" s="3" t="s">
        <v>1643</v>
      </c>
      <c r="FU41" s="3" t="s">
        <v>1643</v>
      </c>
      <c r="FV41" s="3" t="s">
        <v>1643</v>
      </c>
      <c r="FW41" s="5" t="s">
        <v>1643</v>
      </c>
      <c r="FX41" s="13" t="s">
        <v>231</v>
      </c>
      <c r="FY41" s="3" t="s">
        <v>232</v>
      </c>
      <c r="FZ41" s="3" t="s">
        <v>233</v>
      </c>
      <c r="GA41" s="3" t="s">
        <v>1643</v>
      </c>
      <c r="GB41" s="3" t="s">
        <v>235</v>
      </c>
      <c r="GC41" s="3" t="s">
        <v>1643</v>
      </c>
      <c r="GD41" s="3" t="s">
        <v>1643</v>
      </c>
      <c r="GE41" s="5" t="s">
        <v>1643</v>
      </c>
      <c r="GF41" s="13" t="s">
        <v>127</v>
      </c>
      <c r="GG41" s="3" t="s">
        <v>127</v>
      </c>
      <c r="GH41" s="3" t="s">
        <v>127</v>
      </c>
      <c r="GI41" s="3" t="s">
        <v>127</v>
      </c>
      <c r="GJ41" s="3" t="s">
        <v>132</v>
      </c>
      <c r="GK41" s="3" t="s">
        <v>132</v>
      </c>
      <c r="GL41" s="3" t="s">
        <v>132</v>
      </c>
      <c r="GM41" s="3" t="s">
        <v>128</v>
      </c>
      <c r="GN41" s="3" t="s">
        <v>132</v>
      </c>
      <c r="GO41" s="3" t="s">
        <v>132</v>
      </c>
      <c r="GP41" s="3" t="s">
        <v>132</v>
      </c>
      <c r="GQ41" s="3" t="s">
        <v>127</v>
      </c>
      <c r="GR41" s="3" t="s">
        <v>127</v>
      </c>
      <c r="GS41" s="3" t="s">
        <v>127</v>
      </c>
      <c r="GT41" s="3" t="s">
        <v>127</v>
      </c>
      <c r="GU41" s="3" t="s">
        <v>130</v>
      </c>
      <c r="GV41" s="3" t="s">
        <v>132</v>
      </c>
      <c r="GW41" s="3" t="s">
        <v>127</v>
      </c>
      <c r="GX41" s="3" t="s">
        <v>127</v>
      </c>
      <c r="GY41" s="3" t="s">
        <v>127</v>
      </c>
      <c r="GZ41" s="3" t="s">
        <v>132</v>
      </c>
      <c r="HA41" s="3" t="s">
        <v>132</v>
      </c>
      <c r="HB41" s="3" t="s">
        <v>132</v>
      </c>
      <c r="HC41" s="3" t="s">
        <v>127</v>
      </c>
      <c r="HD41" s="3" t="s">
        <v>132</v>
      </c>
      <c r="HE41" s="3" t="s">
        <v>132</v>
      </c>
      <c r="HF41" s="3" t="s">
        <v>132</v>
      </c>
      <c r="HG41" s="3" t="s">
        <v>129</v>
      </c>
      <c r="HH41" s="3" t="s">
        <v>129</v>
      </c>
      <c r="HI41" s="3" t="s">
        <v>129</v>
      </c>
      <c r="HJ41" s="3" t="s">
        <v>132</v>
      </c>
      <c r="HK41" s="3" t="s">
        <v>127</v>
      </c>
      <c r="HL41" s="3" t="s">
        <v>127</v>
      </c>
      <c r="HM41" s="3" t="s">
        <v>131</v>
      </c>
      <c r="HN41" s="3" t="s">
        <v>127</v>
      </c>
      <c r="HO41" s="3" t="s">
        <v>131</v>
      </c>
      <c r="HP41" s="3" t="s">
        <v>132</v>
      </c>
      <c r="HQ41" s="3" t="s">
        <v>131</v>
      </c>
      <c r="HR41" s="3" t="s">
        <v>132</v>
      </c>
      <c r="HS41" s="3" t="s">
        <v>132</v>
      </c>
      <c r="HT41" s="3" t="s">
        <v>132</v>
      </c>
      <c r="HU41" s="3" t="s">
        <v>132</v>
      </c>
      <c r="HV41" s="3" t="s">
        <v>132</v>
      </c>
      <c r="HW41" s="3" t="s">
        <v>127</v>
      </c>
      <c r="HX41" s="3" t="s">
        <v>127</v>
      </c>
      <c r="HY41" s="3" t="s">
        <v>127</v>
      </c>
      <c r="HZ41" s="3" t="s">
        <v>127</v>
      </c>
      <c r="IA41" s="3" t="s">
        <v>127</v>
      </c>
      <c r="IB41" s="3" t="s">
        <v>127</v>
      </c>
      <c r="IC41" s="3" t="s">
        <v>127</v>
      </c>
      <c r="ID41" s="3" t="s">
        <v>127</v>
      </c>
      <c r="IE41" s="3" t="s">
        <v>127</v>
      </c>
      <c r="IF41" s="3" t="s">
        <v>132</v>
      </c>
      <c r="IG41" s="3" t="s">
        <v>127</v>
      </c>
      <c r="IH41" s="3" t="s">
        <v>128</v>
      </c>
      <c r="II41" s="3" t="s">
        <v>129</v>
      </c>
      <c r="IJ41" s="3" t="s">
        <v>127</v>
      </c>
      <c r="IK41" s="3" t="s">
        <v>127</v>
      </c>
      <c r="IL41" s="3" t="s">
        <v>127</v>
      </c>
      <c r="IM41" s="3" t="s">
        <v>127</v>
      </c>
      <c r="IN41" s="3" t="s">
        <v>127</v>
      </c>
      <c r="IO41" s="3" t="s">
        <v>127</v>
      </c>
      <c r="IP41" s="3" t="s">
        <v>127</v>
      </c>
      <c r="IQ41" s="3" t="s">
        <v>127</v>
      </c>
      <c r="IR41" s="5" t="s">
        <v>1643</v>
      </c>
      <c r="IS41" s="13" t="s">
        <v>353</v>
      </c>
      <c r="IT41" s="3" t="s">
        <v>354</v>
      </c>
      <c r="IU41" s="3" t="s">
        <v>355</v>
      </c>
      <c r="IV41" s="3" t="s">
        <v>1643</v>
      </c>
      <c r="IW41" s="3" t="s">
        <v>1643</v>
      </c>
      <c r="IX41" s="3" t="s">
        <v>110</v>
      </c>
      <c r="IY41" s="5" t="s">
        <v>367</v>
      </c>
      <c r="IZ41" s="13" t="s">
        <v>111</v>
      </c>
      <c r="JA41" s="3" t="s">
        <v>1643</v>
      </c>
      <c r="JB41" s="3" t="s">
        <v>1643</v>
      </c>
      <c r="JC41" s="3" t="s">
        <v>111</v>
      </c>
      <c r="JD41" s="3" t="s">
        <v>1643</v>
      </c>
      <c r="JE41" s="3" t="s">
        <v>1643</v>
      </c>
      <c r="JF41" s="3" t="s">
        <v>111</v>
      </c>
      <c r="JG41" s="3" t="s">
        <v>1643</v>
      </c>
      <c r="JH41" s="3" t="s">
        <v>1643</v>
      </c>
      <c r="JI41" s="3" t="s">
        <v>111</v>
      </c>
      <c r="JJ41" s="3" t="s">
        <v>1643</v>
      </c>
      <c r="JK41" s="3" t="s">
        <v>1643</v>
      </c>
      <c r="JL41" s="3" t="s">
        <v>1643</v>
      </c>
      <c r="JM41" s="3" t="s">
        <v>111</v>
      </c>
      <c r="JN41" s="3" t="s">
        <v>1643</v>
      </c>
      <c r="JO41" s="3" t="s">
        <v>1643</v>
      </c>
      <c r="JP41" s="3" t="s">
        <v>111</v>
      </c>
      <c r="JQ41" s="3" t="s">
        <v>1643</v>
      </c>
      <c r="JR41" s="3" t="s">
        <v>1643</v>
      </c>
      <c r="JS41" s="3" t="s">
        <v>111</v>
      </c>
      <c r="JT41" s="3" t="s">
        <v>1643</v>
      </c>
      <c r="JU41" s="3" t="s">
        <v>1643</v>
      </c>
      <c r="JV41" s="3" t="s">
        <v>111</v>
      </c>
      <c r="JW41" s="3" t="s">
        <v>1643</v>
      </c>
      <c r="JX41" s="3" t="s">
        <v>1643</v>
      </c>
      <c r="JY41" s="3" t="s">
        <v>111</v>
      </c>
      <c r="JZ41" s="3" t="s">
        <v>1643</v>
      </c>
      <c r="KA41" s="3" t="s">
        <v>1643</v>
      </c>
      <c r="KB41" s="3" t="s">
        <v>111</v>
      </c>
      <c r="KC41" s="3" t="s">
        <v>1643</v>
      </c>
      <c r="KD41" s="3" t="s">
        <v>1643</v>
      </c>
      <c r="KE41" s="3" t="s">
        <v>1643</v>
      </c>
      <c r="KF41" s="3" t="s">
        <v>111</v>
      </c>
      <c r="KG41" s="3" t="s">
        <v>1643</v>
      </c>
      <c r="KH41" s="3" t="s">
        <v>1643</v>
      </c>
      <c r="KI41" s="5" t="s">
        <v>1643</v>
      </c>
      <c r="KJ41" s="13" t="s">
        <v>447</v>
      </c>
      <c r="KK41" s="3"/>
      <c r="KL41" s="5"/>
      <c r="KM41" s="18" t="s">
        <v>500</v>
      </c>
      <c r="KN41" s="13" t="s">
        <v>1643</v>
      </c>
      <c r="KO41" s="3" t="s">
        <v>1643</v>
      </c>
      <c r="KP41" s="3" t="s">
        <v>1643</v>
      </c>
      <c r="KQ41" s="3" t="s">
        <v>1643</v>
      </c>
      <c r="KR41" s="3" t="s">
        <v>1643</v>
      </c>
      <c r="KS41" s="3" t="s">
        <v>1643</v>
      </c>
      <c r="KT41" s="3" t="s">
        <v>496</v>
      </c>
      <c r="KU41" s="3" t="s">
        <v>497</v>
      </c>
      <c r="KV41" s="3" t="s">
        <v>498</v>
      </c>
      <c r="KW41" s="5" t="s">
        <v>1643</v>
      </c>
      <c r="KX41" s="13" t="s">
        <v>111</v>
      </c>
      <c r="KY41" s="3" t="s">
        <v>110</v>
      </c>
      <c r="KZ41" s="3" t="s">
        <v>110</v>
      </c>
      <c r="LA41" s="3" t="s">
        <v>110</v>
      </c>
      <c r="LB41" s="3" t="s">
        <v>111</v>
      </c>
      <c r="LC41" s="3" t="s">
        <v>1643</v>
      </c>
      <c r="LD41" s="3" t="s">
        <v>1643</v>
      </c>
      <c r="LE41" s="3" t="s">
        <v>1643</v>
      </c>
      <c r="LF41" s="5" t="s">
        <v>1643</v>
      </c>
      <c r="LG41" s="13" t="s">
        <v>111</v>
      </c>
      <c r="LH41" s="5" t="s">
        <v>1643</v>
      </c>
      <c r="LI41" s="13" t="s">
        <v>518</v>
      </c>
      <c r="LJ41" s="3" t="s">
        <v>110</v>
      </c>
      <c r="LK41" s="3" t="s">
        <v>1643</v>
      </c>
      <c r="LL41" s="3" t="s">
        <v>110</v>
      </c>
      <c r="LM41" s="3" t="s">
        <v>1643</v>
      </c>
      <c r="LN41" s="3" t="s">
        <v>1643</v>
      </c>
      <c r="LO41" s="5" t="s">
        <v>110</v>
      </c>
      <c r="LP41" s="13" t="s">
        <v>110</v>
      </c>
      <c r="LQ41" s="13" t="s">
        <v>546</v>
      </c>
      <c r="LR41" s="3" t="s">
        <v>540</v>
      </c>
      <c r="LS41" s="3" t="s">
        <v>1643</v>
      </c>
      <c r="LT41" s="3" t="s">
        <v>1643</v>
      </c>
      <c r="LU41" s="3" t="s">
        <v>1643</v>
      </c>
      <c r="LV41" s="20"/>
      <c r="LW41" s="5" t="s">
        <v>545</v>
      </c>
      <c r="LX41" s="13" t="s">
        <v>1643</v>
      </c>
      <c r="LY41" s="3" t="s">
        <v>1643</v>
      </c>
      <c r="LZ41" s="3" t="s">
        <v>1643</v>
      </c>
      <c r="MA41" s="3" t="s">
        <v>1643</v>
      </c>
      <c r="MB41" s="3" t="s">
        <v>1643</v>
      </c>
      <c r="MC41" s="3" t="s">
        <v>1643</v>
      </c>
      <c r="MD41" s="5" t="s">
        <v>1643</v>
      </c>
      <c r="ME41" s="13" t="s">
        <v>1643</v>
      </c>
      <c r="MF41" s="3" t="s">
        <v>1643</v>
      </c>
      <c r="MG41" s="3" t="s">
        <v>1643</v>
      </c>
      <c r="MH41" s="3" t="s">
        <v>1643</v>
      </c>
      <c r="MI41" s="3" t="s">
        <v>1643</v>
      </c>
      <c r="MJ41" s="3" t="s">
        <v>1643</v>
      </c>
      <c r="MK41" s="5" t="s">
        <v>1643</v>
      </c>
      <c r="ML41" s="13" t="s">
        <v>1643</v>
      </c>
      <c r="MM41" s="3" t="s">
        <v>1643</v>
      </c>
      <c r="MN41" s="3" t="s">
        <v>1643</v>
      </c>
      <c r="MO41" s="3" t="s">
        <v>1643</v>
      </c>
      <c r="MP41" s="3" t="s">
        <v>1643</v>
      </c>
      <c r="MQ41" s="3" t="s">
        <v>1643</v>
      </c>
      <c r="MR41" s="5" t="s">
        <v>1643</v>
      </c>
      <c r="MS41" s="13" t="s">
        <v>1643</v>
      </c>
      <c r="MT41" s="3" t="s">
        <v>1643</v>
      </c>
      <c r="MU41" s="3" t="s">
        <v>140</v>
      </c>
      <c r="MV41" s="3" t="s">
        <v>144</v>
      </c>
      <c r="MW41" s="3" t="s">
        <v>156</v>
      </c>
      <c r="MX41" s="3" t="s">
        <v>558</v>
      </c>
      <c r="MY41" s="3" t="s">
        <v>1643</v>
      </c>
      <c r="MZ41" s="3" t="s">
        <v>1643</v>
      </c>
      <c r="NA41" s="5" t="s">
        <v>1643</v>
      </c>
      <c r="NB41" s="13" t="s">
        <v>110</v>
      </c>
      <c r="NC41" s="3" t="s">
        <v>546</v>
      </c>
      <c r="ND41" s="3" t="s">
        <v>1643</v>
      </c>
      <c r="NE41" s="3" t="s">
        <v>1643</v>
      </c>
      <c r="NF41" s="3" t="s">
        <v>1643</v>
      </c>
      <c r="NG41" s="5" t="s">
        <v>545</v>
      </c>
      <c r="NH41" s="13" t="s">
        <v>1643</v>
      </c>
      <c r="NI41" s="3" t="s">
        <v>1643</v>
      </c>
      <c r="NJ41" s="3" t="s">
        <v>1643</v>
      </c>
      <c r="NK41" s="3" t="s">
        <v>1643</v>
      </c>
      <c r="NL41" s="5"/>
      <c r="NM41" s="13" t="s">
        <v>1643</v>
      </c>
      <c r="NN41" s="3" t="s">
        <v>1643</v>
      </c>
      <c r="NO41" s="3" t="s">
        <v>1643</v>
      </c>
      <c r="NP41" s="3" t="s">
        <v>1643</v>
      </c>
      <c r="NQ41" s="5" t="s">
        <v>1643</v>
      </c>
      <c r="NR41" s="13" t="s">
        <v>1643</v>
      </c>
      <c r="NS41" s="3" t="s">
        <v>1643</v>
      </c>
      <c r="NT41" s="3" t="s">
        <v>140</v>
      </c>
      <c r="NU41" s="3" t="s">
        <v>144</v>
      </c>
      <c r="NV41" s="3" t="s">
        <v>156</v>
      </c>
      <c r="NW41" s="3" t="s">
        <v>558</v>
      </c>
      <c r="NX41" s="3" t="s">
        <v>1643</v>
      </c>
      <c r="NY41" s="3" t="s">
        <v>1643</v>
      </c>
      <c r="NZ41" s="20" t="s">
        <v>1643</v>
      </c>
      <c r="OA41" s="13" t="s">
        <v>111</v>
      </c>
      <c r="OB41" s="3" t="s">
        <v>1643</v>
      </c>
      <c r="OC41" s="3" t="s">
        <v>1643</v>
      </c>
      <c r="OD41" s="3" t="s">
        <v>1643</v>
      </c>
      <c r="OE41" s="3" t="s">
        <v>1643</v>
      </c>
      <c r="OF41" s="5" t="s">
        <v>1643</v>
      </c>
      <c r="OG41" s="13" t="s">
        <v>1643</v>
      </c>
      <c r="OH41" s="8" t="s">
        <v>1643</v>
      </c>
      <c r="OI41" s="3" t="s">
        <v>1643</v>
      </c>
      <c r="OJ41" s="3" t="s">
        <v>1643</v>
      </c>
      <c r="OK41" s="5" t="s">
        <v>1643</v>
      </c>
      <c r="OL41" s="13" t="s">
        <v>1643</v>
      </c>
      <c r="OM41" s="8" t="s">
        <v>1643</v>
      </c>
      <c r="ON41" s="3" t="s">
        <v>1643</v>
      </c>
      <c r="OO41" s="3" t="s">
        <v>1643</v>
      </c>
      <c r="OP41" s="5" t="s">
        <v>1643</v>
      </c>
      <c r="OQ41" s="13" t="s">
        <v>1643</v>
      </c>
      <c r="OR41" s="8" t="s">
        <v>1643</v>
      </c>
      <c r="OS41" s="3" t="s">
        <v>1643</v>
      </c>
      <c r="OT41" s="3" t="s">
        <v>1643</v>
      </c>
      <c r="OU41" s="5" t="s">
        <v>1643</v>
      </c>
      <c r="OV41" s="13" t="s">
        <v>1643</v>
      </c>
      <c r="OW41" s="3" t="s">
        <v>1643</v>
      </c>
      <c r="OX41" s="3" t="s">
        <v>1643</v>
      </c>
      <c r="OY41" s="3" t="s">
        <v>1643</v>
      </c>
      <c r="OZ41" s="3" t="s">
        <v>1643</v>
      </c>
      <c r="PA41" s="3" t="s">
        <v>1643</v>
      </c>
      <c r="PB41" s="3" t="s">
        <v>1643</v>
      </c>
      <c r="PC41" s="3" t="s">
        <v>1643</v>
      </c>
      <c r="PD41" s="5" t="s">
        <v>1643</v>
      </c>
      <c r="PE41" s="13" t="s">
        <v>1643</v>
      </c>
      <c r="PF41" s="3" t="s">
        <v>1643</v>
      </c>
      <c r="PG41" s="3" t="s">
        <v>1643</v>
      </c>
      <c r="PH41" s="3" t="s">
        <v>1643</v>
      </c>
      <c r="PI41" s="3" t="s">
        <v>1643</v>
      </c>
      <c r="PJ41" s="3" t="s">
        <v>1643</v>
      </c>
      <c r="PK41" s="5" t="s">
        <v>1643</v>
      </c>
      <c r="PL41" s="13" t="s">
        <v>1643</v>
      </c>
      <c r="PM41" s="3" t="s">
        <v>1643</v>
      </c>
      <c r="PN41" s="3" t="s">
        <v>1643</v>
      </c>
      <c r="PO41" s="3" t="s">
        <v>1643</v>
      </c>
      <c r="PP41" s="5" t="s">
        <v>1643</v>
      </c>
      <c r="PQ41" s="18" t="s">
        <v>111</v>
      </c>
    </row>
    <row r="42" spans="1:433" ht="87" x14ac:dyDescent="0.35">
      <c r="A42" s="1">
        <v>45677.36074074074</v>
      </c>
      <c r="B42" s="2">
        <v>45609.491956018515</v>
      </c>
      <c r="C42" s="4">
        <v>96</v>
      </c>
      <c r="D42" s="4">
        <v>4341</v>
      </c>
      <c r="E42" s="3" t="s">
        <v>1677</v>
      </c>
      <c r="F42" s="2">
        <v>45616.491969710645</v>
      </c>
      <c r="G42" s="3" t="s">
        <v>1681</v>
      </c>
      <c r="H42" s="4">
        <v>1</v>
      </c>
      <c r="I42" s="3" t="s">
        <v>1642</v>
      </c>
      <c r="J42" s="3" t="s">
        <v>1642</v>
      </c>
      <c r="K42" s="3" t="s">
        <v>1642</v>
      </c>
      <c r="L42" s="3" t="s">
        <v>1642</v>
      </c>
      <c r="M42" s="3" t="s">
        <v>1642</v>
      </c>
      <c r="N42" s="3" t="s">
        <v>1642</v>
      </c>
      <c r="O42" s="3" t="s">
        <v>110</v>
      </c>
      <c r="P42" s="3" t="s">
        <v>1643</v>
      </c>
      <c r="Q42" s="3" t="s">
        <v>1643</v>
      </c>
      <c r="R42" s="20" t="s">
        <v>110</v>
      </c>
      <c r="S42" s="127">
        <v>58</v>
      </c>
      <c r="T42" s="124"/>
      <c r="U42" s="3"/>
      <c r="V42" s="3" t="s">
        <v>24</v>
      </c>
      <c r="W42" s="3" t="s">
        <v>111</v>
      </c>
      <c r="X42" s="3" t="s">
        <v>37</v>
      </c>
      <c r="Y42" s="3" t="s">
        <v>106</v>
      </c>
      <c r="Z42" s="3" t="s">
        <v>14</v>
      </c>
      <c r="AA42" s="4">
        <v>200</v>
      </c>
      <c r="AB42" s="3" t="s">
        <v>25</v>
      </c>
      <c r="AC42" s="3" t="s">
        <v>110</v>
      </c>
      <c r="AD42" s="13" t="s">
        <v>110</v>
      </c>
      <c r="AE42" s="3" t="s">
        <v>1643</v>
      </c>
      <c r="AF42" s="5" t="s">
        <v>110</v>
      </c>
      <c r="AG42" s="8" t="s">
        <v>1643</v>
      </c>
      <c r="AH42" s="3" t="s">
        <v>1643</v>
      </c>
      <c r="AI42" s="3" t="s">
        <v>1643</v>
      </c>
      <c r="AJ42" s="3" t="s">
        <v>1643</v>
      </c>
      <c r="AK42" s="3" t="s">
        <v>1643</v>
      </c>
      <c r="AL42" s="3" t="s">
        <v>1643</v>
      </c>
      <c r="AM42" s="3" t="s">
        <v>1643</v>
      </c>
      <c r="AN42" s="3" t="s">
        <v>1643</v>
      </c>
      <c r="AO42" s="3" t="s">
        <v>1643</v>
      </c>
      <c r="AP42" s="3" t="s">
        <v>1643</v>
      </c>
      <c r="AQ42" s="3" t="s">
        <v>1643</v>
      </c>
      <c r="AR42" s="3" t="s">
        <v>1643</v>
      </c>
      <c r="AS42" s="3" t="s">
        <v>1643</v>
      </c>
      <c r="AT42" s="3" t="s">
        <v>1643</v>
      </c>
      <c r="AU42" s="3" t="s">
        <v>1643</v>
      </c>
      <c r="AV42" s="5" t="s">
        <v>1643</v>
      </c>
      <c r="AW42" s="13" t="s">
        <v>1643</v>
      </c>
      <c r="AX42" s="3" t="s">
        <v>1643</v>
      </c>
      <c r="AY42" s="3" t="s">
        <v>1643</v>
      </c>
      <c r="AZ42" s="3" t="s">
        <v>1643</v>
      </c>
      <c r="BA42" s="3" t="s">
        <v>1643</v>
      </c>
      <c r="BB42" s="3" t="s">
        <v>1643</v>
      </c>
      <c r="BC42" s="3" t="s">
        <v>1643</v>
      </c>
      <c r="BD42" s="5" t="s">
        <v>1643</v>
      </c>
      <c r="BE42" s="13" t="s">
        <v>1643</v>
      </c>
      <c r="BF42" s="3" t="s">
        <v>1643</v>
      </c>
      <c r="BG42" s="3" t="s">
        <v>1643</v>
      </c>
      <c r="BH42" s="3" t="s">
        <v>1643</v>
      </c>
      <c r="BI42" s="3" t="s">
        <v>1643</v>
      </c>
      <c r="BJ42" s="3" t="s">
        <v>1643</v>
      </c>
      <c r="BK42" s="3" t="s">
        <v>1643</v>
      </c>
      <c r="BL42" s="5" t="s">
        <v>1643</v>
      </c>
      <c r="BM42" s="13" t="s">
        <v>1643</v>
      </c>
      <c r="BN42" s="3" t="s">
        <v>1643</v>
      </c>
      <c r="BO42" s="3" t="s">
        <v>1643</v>
      </c>
      <c r="BP42" s="5" t="s">
        <v>1643</v>
      </c>
      <c r="BQ42" s="13" t="s">
        <v>1643</v>
      </c>
      <c r="BR42" s="3" t="s">
        <v>1643</v>
      </c>
      <c r="BS42" s="3" t="s">
        <v>1643</v>
      </c>
      <c r="BT42" s="5" t="s">
        <v>1643</v>
      </c>
      <c r="BU42" s="13" t="s">
        <v>1643</v>
      </c>
      <c r="BV42" s="5" t="s">
        <v>1643</v>
      </c>
      <c r="BW42" s="13" t="s">
        <v>1643</v>
      </c>
      <c r="BX42" s="3" t="s">
        <v>1643</v>
      </c>
      <c r="BY42" s="3" t="s">
        <v>1643</v>
      </c>
      <c r="BZ42" s="5" t="s">
        <v>1643</v>
      </c>
      <c r="CA42" s="13" t="s">
        <v>1643</v>
      </c>
      <c r="CB42" s="3" t="s">
        <v>1643</v>
      </c>
      <c r="CC42" s="3" t="s">
        <v>1643</v>
      </c>
      <c r="CD42" s="3" t="s">
        <v>1643</v>
      </c>
      <c r="CE42" s="5" t="s">
        <v>1643</v>
      </c>
      <c r="CF42" s="13" t="s">
        <v>1643</v>
      </c>
      <c r="CG42" s="3" t="s">
        <v>1643</v>
      </c>
      <c r="CH42" s="3" t="s">
        <v>1643</v>
      </c>
      <c r="CI42" s="3" t="s">
        <v>1643</v>
      </c>
      <c r="CJ42" s="3" t="s">
        <v>1643</v>
      </c>
      <c r="CK42" s="3" t="s">
        <v>1643</v>
      </c>
      <c r="CL42" s="5" t="s">
        <v>1643</v>
      </c>
      <c r="CM42" s="13" t="s">
        <v>1643</v>
      </c>
      <c r="CN42" s="3" t="s">
        <v>1643</v>
      </c>
      <c r="CO42" s="3" t="s">
        <v>1643</v>
      </c>
      <c r="CP42" s="3" t="s">
        <v>1643</v>
      </c>
      <c r="CQ42" s="3" t="s">
        <v>1643</v>
      </c>
      <c r="CR42" s="20" t="s">
        <v>1643</v>
      </c>
      <c r="CS42" s="13" t="s">
        <v>1643</v>
      </c>
      <c r="CT42" s="3" t="s">
        <v>1643</v>
      </c>
      <c r="CU42" s="3" t="s">
        <v>1643</v>
      </c>
      <c r="CV42" s="3" t="s">
        <v>1643</v>
      </c>
      <c r="CW42" s="3" t="s">
        <v>1643</v>
      </c>
      <c r="CX42" s="3" t="s">
        <v>1643</v>
      </c>
      <c r="CY42" s="3" t="s">
        <v>1643</v>
      </c>
      <c r="CZ42" s="3" t="s">
        <v>1643</v>
      </c>
      <c r="DA42" s="3" t="s">
        <v>1643</v>
      </c>
      <c r="DB42" s="3" t="s">
        <v>1643</v>
      </c>
      <c r="DC42" s="3" t="s">
        <v>1643</v>
      </c>
      <c r="DD42" s="3" t="s">
        <v>1643</v>
      </c>
      <c r="DE42" s="3" t="s">
        <v>1643</v>
      </c>
      <c r="DF42" s="5" t="s">
        <v>1643</v>
      </c>
      <c r="DG42" s="8" t="s">
        <v>1643</v>
      </c>
      <c r="DH42" s="3" t="s">
        <v>1643</v>
      </c>
      <c r="DI42" s="3" t="s">
        <v>1643</v>
      </c>
      <c r="DJ42" s="3" t="s">
        <v>1643</v>
      </c>
      <c r="DK42" s="3" t="s">
        <v>1643</v>
      </c>
      <c r="DL42" s="3" t="s">
        <v>1643</v>
      </c>
      <c r="DM42" s="3" t="s">
        <v>1643</v>
      </c>
      <c r="DN42" s="3" t="s">
        <v>1643</v>
      </c>
      <c r="DO42" s="5" t="s">
        <v>1643</v>
      </c>
      <c r="DP42" s="8" t="s">
        <v>1643</v>
      </c>
      <c r="DQ42" s="3" t="s">
        <v>1643</v>
      </c>
      <c r="DR42" s="3" t="s">
        <v>1643</v>
      </c>
      <c r="DS42" s="5" t="s">
        <v>1643</v>
      </c>
      <c r="DT42" s="8" t="s">
        <v>1643</v>
      </c>
      <c r="DU42" s="3" t="s">
        <v>1643</v>
      </c>
      <c r="DV42" s="3" t="s">
        <v>1643</v>
      </c>
      <c r="DW42" s="5" t="s">
        <v>1643</v>
      </c>
      <c r="DX42" s="16" t="s">
        <v>1643</v>
      </c>
      <c r="DY42" s="13" t="s">
        <v>1643</v>
      </c>
      <c r="DZ42" s="3" t="s">
        <v>1643</v>
      </c>
      <c r="EA42" s="3" t="s">
        <v>1643</v>
      </c>
      <c r="EB42" s="3" t="s">
        <v>1643</v>
      </c>
      <c r="EC42" s="20" t="s">
        <v>1643</v>
      </c>
      <c r="ED42" s="13" t="s">
        <v>1643</v>
      </c>
      <c r="EE42" s="3" t="s">
        <v>1643</v>
      </c>
      <c r="EF42" s="3" t="s">
        <v>1643</v>
      </c>
      <c r="EG42" s="3" t="s">
        <v>1643</v>
      </c>
      <c r="EH42" s="3" t="s">
        <v>1643</v>
      </c>
      <c r="EI42" s="3" t="s">
        <v>1643</v>
      </c>
      <c r="EJ42" s="3" t="s">
        <v>1643</v>
      </c>
      <c r="EK42" s="3" t="s">
        <v>1643</v>
      </c>
      <c r="EL42" s="3" t="s">
        <v>1643</v>
      </c>
      <c r="EM42" s="3" t="s">
        <v>1643</v>
      </c>
      <c r="EN42" s="20" t="s">
        <v>1643</v>
      </c>
      <c r="EO42" s="18" t="s">
        <v>1643</v>
      </c>
      <c r="EP42" s="8" t="s">
        <v>1643</v>
      </c>
      <c r="EQ42" s="3" t="s">
        <v>1643</v>
      </c>
      <c r="ER42" s="3" t="s">
        <v>1643</v>
      </c>
      <c r="ES42" s="3" t="s">
        <v>1643</v>
      </c>
      <c r="ET42" s="3" t="s">
        <v>1643</v>
      </c>
      <c r="EU42" s="3" t="s">
        <v>1643</v>
      </c>
      <c r="EV42" s="3" t="s">
        <v>1643</v>
      </c>
      <c r="EW42" s="3" t="s">
        <v>1643</v>
      </c>
      <c r="EX42" s="3" t="s">
        <v>1643</v>
      </c>
      <c r="EY42" s="20" t="s">
        <v>1643</v>
      </c>
      <c r="EZ42" s="13" t="s">
        <v>131</v>
      </c>
      <c r="FA42" s="3" t="s">
        <v>131</v>
      </c>
      <c r="FB42" s="3" t="s">
        <v>129</v>
      </c>
      <c r="FC42" s="3" t="s">
        <v>128</v>
      </c>
      <c r="FD42" s="3" t="s">
        <v>131</v>
      </c>
      <c r="FE42" s="3" t="s">
        <v>131</v>
      </c>
      <c r="FF42" s="3" t="s">
        <v>127</v>
      </c>
      <c r="FG42" s="3" t="s">
        <v>130</v>
      </c>
      <c r="FH42" s="3" t="s">
        <v>131</v>
      </c>
      <c r="FI42" s="3" t="s">
        <v>130</v>
      </c>
      <c r="FJ42" s="3" t="s">
        <v>131</v>
      </c>
      <c r="FK42" s="3" t="s">
        <v>131</v>
      </c>
      <c r="FL42" s="3" t="s">
        <v>131</v>
      </c>
      <c r="FM42" s="3" t="s">
        <v>128</v>
      </c>
      <c r="FN42" s="3" t="s">
        <v>131</v>
      </c>
      <c r="FO42" s="5" t="s">
        <v>1643</v>
      </c>
      <c r="FP42" s="13" t="s">
        <v>196</v>
      </c>
      <c r="FQ42" s="3" t="s">
        <v>198</v>
      </c>
      <c r="FR42" s="3" t="s">
        <v>200</v>
      </c>
      <c r="FS42" s="3" t="s">
        <v>201</v>
      </c>
      <c r="FT42" s="3" t="s">
        <v>1643</v>
      </c>
      <c r="FU42" s="3" t="s">
        <v>207</v>
      </c>
      <c r="FV42" s="3" t="s">
        <v>1643</v>
      </c>
      <c r="FW42" s="5" t="s">
        <v>1643</v>
      </c>
      <c r="FX42" s="13" t="s">
        <v>231</v>
      </c>
      <c r="FY42" s="3" t="s">
        <v>232</v>
      </c>
      <c r="FZ42" s="3" t="s">
        <v>233</v>
      </c>
      <c r="GA42" s="3" t="s">
        <v>234</v>
      </c>
      <c r="GB42" s="3" t="s">
        <v>235</v>
      </c>
      <c r="GC42" s="3" t="s">
        <v>1643</v>
      </c>
      <c r="GD42" s="3" t="s">
        <v>1643</v>
      </c>
      <c r="GE42" s="5" t="s">
        <v>1643</v>
      </c>
      <c r="GF42" s="13" t="s">
        <v>132</v>
      </c>
      <c r="GG42" s="3" t="s">
        <v>127</v>
      </c>
      <c r="GH42" s="3" t="s">
        <v>132</v>
      </c>
      <c r="GI42" s="3" t="s">
        <v>127</v>
      </c>
      <c r="GJ42" s="3" t="s">
        <v>130</v>
      </c>
      <c r="GK42" s="3" t="s">
        <v>130</v>
      </c>
      <c r="GL42" s="3" t="s">
        <v>132</v>
      </c>
      <c r="GM42" s="3" t="s">
        <v>128</v>
      </c>
      <c r="GN42" s="3" t="s">
        <v>129</v>
      </c>
      <c r="GO42" s="3" t="s">
        <v>131</v>
      </c>
      <c r="GP42" s="3" t="s">
        <v>131</v>
      </c>
      <c r="GQ42" s="3" t="s">
        <v>132</v>
      </c>
      <c r="GR42" s="3" t="s">
        <v>131</v>
      </c>
      <c r="GS42" s="3" t="s">
        <v>127</v>
      </c>
      <c r="GT42" s="3" t="s">
        <v>132</v>
      </c>
      <c r="GU42" s="3" t="s">
        <v>128</v>
      </c>
      <c r="GV42" s="3" t="s">
        <v>128</v>
      </c>
      <c r="GW42" s="3" t="s">
        <v>130</v>
      </c>
      <c r="GX42" s="3" t="s">
        <v>130</v>
      </c>
      <c r="GY42" s="3" t="s">
        <v>129</v>
      </c>
      <c r="GZ42" s="3" t="s">
        <v>132</v>
      </c>
      <c r="HA42" s="3" t="s">
        <v>132</v>
      </c>
      <c r="HB42" s="3" t="s">
        <v>132</v>
      </c>
      <c r="HC42" s="3" t="s">
        <v>132</v>
      </c>
      <c r="HD42" s="3" t="s">
        <v>131</v>
      </c>
      <c r="HE42" s="3" t="s">
        <v>132</v>
      </c>
      <c r="HF42" s="3" t="s">
        <v>132</v>
      </c>
      <c r="HG42" s="3" t="s">
        <v>128</v>
      </c>
      <c r="HH42" s="3" t="s">
        <v>128</v>
      </c>
      <c r="HI42" s="3" t="s">
        <v>128</v>
      </c>
      <c r="HJ42" s="3" t="s">
        <v>129</v>
      </c>
      <c r="HK42" s="3" t="s">
        <v>129</v>
      </c>
      <c r="HL42" s="3" t="s">
        <v>128</v>
      </c>
      <c r="HM42" s="3" t="s">
        <v>131</v>
      </c>
      <c r="HN42" s="3" t="s">
        <v>131</v>
      </c>
      <c r="HO42" s="3" t="s">
        <v>131</v>
      </c>
      <c r="HP42" s="3" t="s">
        <v>131</v>
      </c>
      <c r="HQ42" s="3" t="s">
        <v>132</v>
      </c>
      <c r="HR42" s="3" t="s">
        <v>129</v>
      </c>
      <c r="HS42" s="3" t="s">
        <v>131</v>
      </c>
      <c r="HT42" s="3" t="s">
        <v>131</v>
      </c>
      <c r="HU42" s="3" t="s">
        <v>131</v>
      </c>
      <c r="HV42" s="3" t="s">
        <v>131</v>
      </c>
      <c r="HW42" s="3" t="s">
        <v>130</v>
      </c>
      <c r="HX42" s="3" t="s">
        <v>130</v>
      </c>
      <c r="HY42" s="3" t="s">
        <v>128</v>
      </c>
      <c r="HZ42" s="3" t="s">
        <v>128</v>
      </c>
      <c r="IA42" s="3" t="s">
        <v>129</v>
      </c>
      <c r="IB42" s="3" t="s">
        <v>127</v>
      </c>
      <c r="IC42" s="3" t="s">
        <v>127</v>
      </c>
      <c r="ID42" s="3" t="s">
        <v>127</v>
      </c>
      <c r="IE42" s="3" t="s">
        <v>128</v>
      </c>
      <c r="IF42" s="3" t="s">
        <v>131</v>
      </c>
      <c r="IG42" s="3" t="s">
        <v>127</v>
      </c>
      <c r="IH42" s="3" t="s">
        <v>129</v>
      </c>
      <c r="II42" s="3" t="s">
        <v>129</v>
      </c>
      <c r="IJ42" s="3" t="s">
        <v>131</v>
      </c>
      <c r="IK42" s="3" t="s">
        <v>127</v>
      </c>
      <c r="IL42" s="3" t="s">
        <v>127</v>
      </c>
      <c r="IM42" s="3" t="s">
        <v>127</v>
      </c>
      <c r="IN42" s="3" t="s">
        <v>129</v>
      </c>
      <c r="IO42" s="3" t="s">
        <v>127</v>
      </c>
      <c r="IP42" s="3" t="s">
        <v>127</v>
      </c>
      <c r="IQ42" s="3" t="s">
        <v>127</v>
      </c>
      <c r="IR42" s="5" t="s">
        <v>1643</v>
      </c>
      <c r="IS42" s="13" t="s">
        <v>353</v>
      </c>
      <c r="IT42" s="3" t="s">
        <v>1643</v>
      </c>
      <c r="IU42" s="3" t="s">
        <v>1643</v>
      </c>
      <c r="IV42" s="3" t="s">
        <v>1643</v>
      </c>
      <c r="IW42" s="3" t="s">
        <v>1643</v>
      </c>
      <c r="IX42" s="3" t="s">
        <v>111</v>
      </c>
      <c r="IY42" s="5" t="s">
        <v>1643</v>
      </c>
      <c r="IZ42" s="13" t="s">
        <v>111</v>
      </c>
      <c r="JA42" s="3" t="s">
        <v>1643</v>
      </c>
      <c r="JB42" s="3" t="s">
        <v>1643</v>
      </c>
      <c r="JC42" s="3" t="s">
        <v>110</v>
      </c>
      <c r="JD42" s="3" t="s">
        <v>111</v>
      </c>
      <c r="JE42" s="3" t="s">
        <v>1643</v>
      </c>
      <c r="JF42" s="3" t="s">
        <v>110</v>
      </c>
      <c r="JG42" s="3" t="s">
        <v>111</v>
      </c>
      <c r="JH42" s="3" t="s">
        <v>1643</v>
      </c>
      <c r="JI42" s="3" t="s">
        <v>111</v>
      </c>
      <c r="JJ42" s="3" t="s">
        <v>1643</v>
      </c>
      <c r="JK42" s="3" t="s">
        <v>1643</v>
      </c>
      <c r="JL42" s="3" t="s">
        <v>1643</v>
      </c>
      <c r="JM42" s="3" t="s">
        <v>111</v>
      </c>
      <c r="JN42" s="3" t="s">
        <v>1643</v>
      </c>
      <c r="JO42" s="3" t="s">
        <v>1643</v>
      </c>
      <c r="JP42" s="3" t="s">
        <v>111</v>
      </c>
      <c r="JQ42" s="3" t="s">
        <v>1643</v>
      </c>
      <c r="JR42" s="3" t="s">
        <v>1643</v>
      </c>
      <c r="JS42" s="3" t="s">
        <v>111</v>
      </c>
      <c r="JT42" s="3" t="s">
        <v>1643</v>
      </c>
      <c r="JU42" s="3" t="s">
        <v>1643</v>
      </c>
      <c r="JV42" s="3" t="s">
        <v>111</v>
      </c>
      <c r="JW42" s="3" t="s">
        <v>1643</v>
      </c>
      <c r="JX42" s="3" t="s">
        <v>1643</v>
      </c>
      <c r="JY42" s="3" t="s">
        <v>110</v>
      </c>
      <c r="JZ42" s="3" t="s">
        <v>111</v>
      </c>
      <c r="KA42" s="3" t="s">
        <v>1643</v>
      </c>
      <c r="KB42" s="3" t="s">
        <v>111</v>
      </c>
      <c r="KC42" s="3" t="s">
        <v>1643</v>
      </c>
      <c r="KD42" s="3" t="s">
        <v>1643</v>
      </c>
      <c r="KE42" s="3" t="s">
        <v>1643</v>
      </c>
      <c r="KF42" s="3" t="s">
        <v>111</v>
      </c>
      <c r="KG42" s="3" t="s">
        <v>1643</v>
      </c>
      <c r="KH42" s="3" t="s">
        <v>1643</v>
      </c>
      <c r="KI42" s="5" t="s">
        <v>1643</v>
      </c>
      <c r="KJ42" s="3" t="s">
        <v>462</v>
      </c>
      <c r="KK42" s="3" t="s">
        <v>452</v>
      </c>
      <c r="KL42" s="5" t="s">
        <v>450</v>
      </c>
      <c r="KM42" s="18" t="s">
        <v>110</v>
      </c>
      <c r="KN42" s="13" t="s">
        <v>1643</v>
      </c>
      <c r="KO42" s="3" t="s">
        <v>484</v>
      </c>
      <c r="KP42" s="3" t="s">
        <v>1643</v>
      </c>
      <c r="KQ42" s="3" t="s">
        <v>1643</v>
      </c>
      <c r="KR42" s="3" t="s">
        <v>1643</v>
      </c>
      <c r="KS42" s="3" t="s">
        <v>1643</v>
      </c>
      <c r="KT42" s="3" t="s">
        <v>496</v>
      </c>
      <c r="KU42" s="3" t="s">
        <v>497</v>
      </c>
      <c r="KV42" s="3" t="s">
        <v>498</v>
      </c>
      <c r="KW42" s="5" t="s">
        <v>1643</v>
      </c>
      <c r="KX42" s="13" t="s">
        <v>111</v>
      </c>
      <c r="KY42" s="3" t="s">
        <v>111</v>
      </c>
      <c r="KZ42" s="3" t="s">
        <v>111</v>
      </c>
      <c r="LA42" s="3" t="s">
        <v>111</v>
      </c>
      <c r="LB42" s="3" t="s">
        <v>1643</v>
      </c>
      <c r="LC42" s="3" t="s">
        <v>1643</v>
      </c>
      <c r="LD42" s="3" t="s">
        <v>1643</v>
      </c>
      <c r="LE42" s="3" t="s">
        <v>1643</v>
      </c>
      <c r="LF42" s="5" t="s">
        <v>1643</v>
      </c>
      <c r="LG42" s="13" t="s">
        <v>111</v>
      </c>
      <c r="LH42" s="5" t="s">
        <v>1643</v>
      </c>
      <c r="LI42" s="13" t="s">
        <v>526</v>
      </c>
      <c r="LJ42" s="3" t="s">
        <v>110</v>
      </c>
      <c r="LK42" s="3" t="s">
        <v>110</v>
      </c>
      <c r="LL42" s="3" t="s">
        <v>110</v>
      </c>
      <c r="LM42" s="3" t="s">
        <v>111</v>
      </c>
      <c r="LN42" s="3" t="s">
        <v>111</v>
      </c>
      <c r="LO42" s="5" t="s">
        <v>110</v>
      </c>
      <c r="LP42" s="13" t="s">
        <v>110</v>
      </c>
      <c r="LQ42" s="13" t="s">
        <v>1643</v>
      </c>
      <c r="LR42" s="3" t="s">
        <v>1643</v>
      </c>
      <c r="LS42" s="3" t="s">
        <v>1643</v>
      </c>
      <c r="LT42" s="3" t="s">
        <v>1643</v>
      </c>
      <c r="LU42" s="3" t="s">
        <v>1643</v>
      </c>
      <c r="LV42" s="20"/>
      <c r="LW42" s="5" t="s">
        <v>1643</v>
      </c>
      <c r="LX42" s="13" t="s">
        <v>1643</v>
      </c>
      <c r="LY42" s="3" t="s">
        <v>1643</v>
      </c>
      <c r="LZ42" s="3" t="s">
        <v>1643</v>
      </c>
      <c r="MA42" s="3" t="s">
        <v>1643</v>
      </c>
      <c r="MB42" s="3" t="s">
        <v>1643</v>
      </c>
      <c r="MC42" s="3" t="s">
        <v>1643</v>
      </c>
      <c r="MD42" s="5" t="s">
        <v>1643</v>
      </c>
      <c r="ME42" s="13" t="s">
        <v>1643</v>
      </c>
      <c r="MF42" s="3" t="s">
        <v>1643</v>
      </c>
      <c r="MG42" s="3" t="s">
        <v>1643</v>
      </c>
      <c r="MH42" s="3" t="s">
        <v>1643</v>
      </c>
      <c r="MI42" s="3" t="s">
        <v>1643</v>
      </c>
      <c r="MJ42" s="3" t="s">
        <v>1643</v>
      </c>
      <c r="MK42" s="5" t="s">
        <v>1643</v>
      </c>
      <c r="ML42" s="13" t="s">
        <v>1643</v>
      </c>
      <c r="MM42" s="3" t="s">
        <v>1643</v>
      </c>
      <c r="MN42" s="3" t="s">
        <v>1643</v>
      </c>
      <c r="MO42" s="3" t="s">
        <v>1643</v>
      </c>
      <c r="MP42" s="3" t="s">
        <v>1643</v>
      </c>
      <c r="MQ42" s="3" t="s">
        <v>1643</v>
      </c>
      <c r="MR42" s="5" t="s">
        <v>1643</v>
      </c>
      <c r="MS42" s="13" t="s">
        <v>1643</v>
      </c>
      <c r="MT42" s="3" t="s">
        <v>1643</v>
      </c>
      <c r="MU42" s="3" t="s">
        <v>1643</v>
      </c>
      <c r="MV42" s="3" t="s">
        <v>1643</v>
      </c>
      <c r="MW42" s="3" t="s">
        <v>1643</v>
      </c>
      <c r="MX42" s="3" t="s">
        <v>1643</v>
      </c>
      <c r="MY42" s="3" t="s">
        <v>1643</v>
      </c>
      <c r="MZ42" s="3" t="s">
        <v>1643</v>
      </c>
      <c r="NA42" s="5" t="s">
        <v>1643</v>
      </c>
      <c r="NB42" s="13" t="s">
        <v>1643</v>
      </c>
      <c r="NC42" s="3" t="s">
        <v>1643</v>
      </c>
      <c r="ND42" s="3" t="s">
        <v>1643</v>
      </c>
      <c r="NE42" s="3" t="s">
        <v>1643</v>
      </c>
      <c r="NF42" s="3" t="s">
        <v>1643</v>
      </c>
      <c r="NG42" s="5" t="s">
        <v>1643</v>
      </c>
      <c r="NH42" s="13" t="s">
        <v>1643</v>
      </c>
      <c r="NI42" s="3" t="s">
        <v>1643</v>
      </c>
      <c r="NJ42" s="3" t="s">
        <v>1643</v>
      </c>
      <c r="NK42" s="3" t="s">
        <v>1643</v>
      </c>
      <c r="NL42" s="5"/>
      <c r="NM42" s="13" t="s">
        <v>1643</v>
      </c>
      <c r="NN42" s="3" t="s">
        <v>1643</v>
      </c>
      <c r="NO42" s="3" t="s">
        <v>1643</v>
      </c>
      <c r="NP42" s="3" t="s">
        <v>1643</v>
      </c>
      <c r="NQ42" s="5" t="s">
        <v>1643</v>
      </c>
      <c r="NR42" s="13" t="s">
        <v>1643</v>
      </c>
      <c r="NS42" s="3" t="s">
        <v>1643</v>
      </c>
      <c r="NT42" s="3" t="s">
        <v>1643</v>
      </c>
      <c r="NU42" s="3" t="s">
        <v>1643</v>
      </c>
      <c r="NV42" s="3" t="s">
        <v>1643</v>
      </c>
      <c r="NW42" s="3" t="s">
        <v>1643</v>
      </c>
      <c r="NX42" s="3" t="s">
        <v>1643</v>
      </c>
      <c r="NY42" s="3" t="s">
        <v>1643</v>
      </c>
      <c r="NZ42" s="20" t="s">
        <v>1643</v>
      </c>
      <c r="OA42" s="13" t="s">
        <v>1643</v>
      </c>
      <c r="OB42" s="3" t="s">
        <v>1643</v>
      </c>
      <c r="OC42" s="3" t="s">
        <v>1643</v>
      </c>
      <c r="OD42" s="3" t="s">
        <v>1643</v>
      </c>
      <c r="OE42" s="3" t="s">
        <v>1643</v>
      </c>
      <c r="OF42" s="5" t="s">
        <v>1643</v>
      </c>
      <c r="OG42" s="13" t="s">
        <v>1643</v>
      </c>
      <c r="OH42" s="8" t="s">
        <v>1643</v>
      </c>
      <c r="OI42" s="3" t="s">
        <v>1643</v>
      </c>
      <c r="OJ42" s="3" t="s">
        <v>1643</v>
      </c>
      <c r="OK42" s="5" t="s">
        <v>1643</v>
      </c>
      <c r="OL42" s="13" t="s">
        <v>1643</v>
      </c>
      <c r="OM42" s="8" t="s">
        <v>1643</v>
      </c>
      <c r="ON42" s="3" t="s">
        <v>1643</v>
      </c>
      <c r="OO42" s="3" t="s">
        <v>1643</v>
      </c>
      <c r="OP42" s="5" t="s">
        <v>1643</v>
      </c>
      <c r="OQ42" s="13" t="s">
        <v>1643</v>
      </c>
      <c r="OR42" s="8" t="s">
        <v>1643</v>
      </c>
      <c r="OS42" s="3" t="s">
        <v>1643</v>
      </c>
      <c r="OT42" s="3" t="s">
        <v>1643</v>
      </c>
      <c r="OU42" s="5" t="s">
        <v>1643</v>
      </c>
      <c r="OV42" s="13" t="s">
        <v>1643</v>
      </c>
      <c r="OW42" s="3" t="s">
        <v>1643</v>
      </c>
      <c r="OX42" s="3" t="s">
        <v>1643</v>
      </c>
      <c r="OY42" s="3" t="s">
        <v>1643</v>
      </c>
      <c r="OZ42" s="3" t="s">
        <v>1643</v>
      </c>
      <c r="PA42" s="3" t="s">
        <v>1643</v>
      </c>
      <c r="PB42" s="3" t="s">
        <v>1643</v>
      </c>
      <c r="PC42" s="3" t="s">
        <v>1643</v>
      </c>
      <c r="PD42" s="5" t="s">
        <v>1643</v>
      </c>
      <c r="PE42" s="13" t="s">
        <v>1643</v>
      </c>
      <c r="PF42" s="3" t="s">
        <v>1643</v>
      </c>
      <c r="PG42" s="3" t="s">
        <v>1643</v>
      </c>
      <c r="PH42" s="3" t="s">
        <v>1643</v>
      </c>
      <c r="PI42" s="3" t="s">
        <v>1643</v>
      </c>
      <c r="PJ42" s="3" t="s">
        <v>1643</v>
      </c>
      <c r="PK42" s="5" t="s">
        <v>1643</v>
      </c>
      <c r="PL42" s="13" t="s">
        <v>1643</v>
      </c>
      <c r="PM42" s="3" t="s">
        <v>1643</v>
      </c>
      <c r="PN42" s="3" t="s">
        <v>1643</v>
      </c>
      <c r="PO42" s="3" t="s">
        <v>1643</v>
      </c>
      <c r="PP42" s="5" t="s">
        <v>1643</v>
      </c>
      <c r="PQ42" s="18" t="s">
        <v>1643</v>
      </c>
    </row>
    <row r="43" spans="1:433" ht="203" x14ac:dyDescent="0.35">
      <c r="A43" s="1">
        <v>45670.489502314813</v>
      </c>
      <c r="B43" s="2">
        <v>45608.452557870369</v>
      </c>
      <c r="C43" s="4">
        <v>100</v>
      </c>
      <c r="D43" s="4">
        <v>1014</v>
      </c>
      <c r="E43" s="3" t="s">
        <v>1640</v>
      </c>
      <c r="F43" s="2">
        <v>45608.452570810186</v>
      </c>
      <c r="G43" s="3" t="s">
        <v>1660</v>
      </c>
      <c r="H43" s="4">
        <v>1</v>
      </c>
      <c r="I43" s="3" t="s">
        <v>1642</v>
      </c>
      <c r="J43" s="3" t="s">
        <v>1642</v>
      </c>
      <c r="K43" s="3" t="s">
        <v>1642</v>
      </c>
      <c r="L43" s="3" t="s">
        <v>1642</v>
      </c>
      <c r="M43" s="3" t="s">
        <v>1642</v>
      </c>
      <c r="N43" s="3" t="s">
        <v>1642</v>
      </c>
      <c r="O43" s="3" t="s">
        <v>110</v>
      </c>
      <c r="P43" s="3" t="s">
        <v>1643</v>
      </c>
      <c r="Q43" s="3" t="s">
        <v>1643</v>
      </c>
      <c r="R43" s="20" t="s">
        <v>110</v>
      </c>
      <c r="S43" s="127">
        <v>64</v>
      </c>
      <c r="T43" s="124"/>
      <c r="U43" s="3"/>
      <c r="V43" s="3" t="s">
        <v>20</v>
      </c>
      <c r="W43" s="3" t="s">
        <v>111</v>
      </c>
      <c r="X43" s="3" t="s">
        <v>37</v>
      </c>
      <c r="Y43" s="3" t="s">
        <v>73</v>
      </c>
      <c r="Z43" s="3" t="s">
        <v>16</v>
      </c>
      <c r="AA43" s="4">
        <v>178</v>
      </c>
      <c r="AB43" s="3" t="s">
        <v>25</v>
      </c>
      <c r="AC43" s="3" t="s">
        <v>110</v>
      </c>
      <c r="AD43" s="13" t="s">
        <v>110</v>
      </c>
      <c r="AE43" s="3" t="s">
        <v>1643</v>
      </c>
      <c r="AF43" s="5" t="s">
        <v>110</v>
      </c>
      <c r="AG43" s="8" t="s">
        <v>1643</v>
      </c>
      <c r="AH43" s="3" t="s">
        <v>1643</v>
      </c>
      <c r="AI43" s="3" t="s">
        <v>1643</v>
      </c>
      <c r="AJ43" s="3" t="s">
        <v>1643</v>
      </c>
      <c r="AK43" s="3" t="s">
        <v>1643</v>
      </c>
      <c r="AL43" s="3" t="s">
        <v>1643</v>
      </c>
      <c r="AM43" s="3" t="s">
        <v>1643</v>
      </c>
      <c r="AN43" s="3" t="s">
        <v>1643</v>
      </c>
      <c r="AO43" s="3" t="s">
        <v>1643</v>
      </c>
      <c r="AP43" s="3" t="s">
        <v>1643</v>
      </c>
      <c r="AQ43" s="3" t="s">
        <v>1643</v>
      </c>
      <c r="AR43" s="3" t="s">
        <v>1643</v>
      </c>
      <c r="AS43" s="3" t="s">
        <v>1643</v>
      </c>
      <c r="AT43" s="3" t="s">
        <v>1643</v>
      </c>
      <c r="AU43" s="3" t="s">
        <v>1643</v>
      </c>
      <c r="AV43" s="5" t="s">
        <v>1643</v>
      </c>
      <c r="AW43" s="13" t="s">
        <v>1643</v>
      </c>
      <c r="AX43" s="3" t="s">
        <v>1643</v>
      </c>
      <c r="AY43" s="3" t="s">
        <v>1643</v>
      </c>
      <c r="AZ43" s="3" t="s">
        <v>1643</v>
      </c>
      <c r="BA43" s="3" t="s">
        <v>1643</v>
      </c>
      <c r="BB43" s="3" t="s">
        <v>1643</v>
      </c>
      <c r="BC43" s="3" t="s">
        <v>1643</v>
      </c>
      <c r="BD43" s="5" t="s">
        <v>1643</v>
      </c>
      <c r="BE43" s="13" t="s">
        <v>1643</v>
      </c>
      <c r="BF43" s="3" t="s">
        <v>1643</v>
      </c>
      <c r="BG43" s="3" t="s">
        <v>1643</v>
      </c>
      <c r="BH43" s="3" t="s">
        <v>1643</v>
      </c>
      <c r="BI43" s="3" t="s">
        <v>1643</v>
      </c>
      <c r="BJ43" s="3" t="s">
        <v>1643</v>
      </c>
      <c r="BK43" s="3" t="s">
        <v>1643</v>
      </c>
      <c r="BL43" s="5" t="s">
        <v>1643</v>
      </c>
      <c r="BM43" s="13" t="s">
        <v>1643</v>
      </c>
      <c r="BN43" s="3" t="s">
        <v>1643</v>
      </c>
      <c r="BO43" s="3" t="s">
        <v>1643</v>
      </c>
      <c r="BP43" s="5" t="s">
        <v>1643</v>
      </c>
      <c r="BQ43" s="13" t="s">
        <v>1643</v>
      </c>
      <c r="BR43" s="3" t="s">
        <v>1643</v>
      </c>
      <c r="BS43" s="3" t="s">
        <v>1643</v>
      </c>
      <c r="BT43" s="5" t="s">
        <v>1643</v>
      </c>
      <c r="BU43" s="13" t="s">
        <v>1643</v>
      </c>
      <c r="BV43" s="5" t="s">
        <v>1643</v>
      </c>
      <c r="BW43" s="13" t="s">
        <v>1643</v>
      </c>
      <c r="BX43" s="3" t="s">
        <v>1643</v>
      </c>
      <c r="BY43" s="3" t="s">
        <v>1643</v>
      </c>
      <c r="BZ43" s="5" t="s">
        <v>1643</v>
      </c>
      <c r="CA43" s="13" t="s">
        <v>1643</v>
      </c>
      <c r="CB43" s="3" t="s">
        <v>1643</v>
      </c>
      <c r="CC43" s="3" t="s">
        <v>1643</v>
      </c>
      <c r="CD43" s="3" t="s">
        <v>1643</v>
      </c>
      <c r="CE43" s="5" t="s">
        <v>1643</v>
      </c>
      <c r="CF43" s="13" t="s">
        <v>1643</v>
      </c>
      <c r="CG43" s="3" t="s">
        <v>1643</v>
      </c>
      <c r="CH43" s="3" t="s">
        <v>1643</v>
      </c>
      <c r="CI43" s="3" t="s">
        <v>1643</v>
      </c>
      <c r="CJ43" s="3" t="s">
        <v>1643</v>
      </c>
      <c r="CK43" s="3" t="s">
        <v>1643</v>
      </c>
      <c r="CL43" s="5" t="s">
        <v>1643</v>
      </c>
      <c r="CM43" s="13" t="s">
        <v>1643</v>
      </c>
      <c r="CN43" s="3" t="s">
        <v>1643</v>
      </c>
      <c r="CO43" s="3" t="s">
        <v>1643</v>
      </c>
      <c r="CP43" s="3" t="s">
        <v>1643</v>
      </c>
      <c r="CQ43" s="3" t="s">
        <v>1643</v>
      </c>
      <c r="CR43" s="20" t="s">
        <v>1643</v>
      </c>
      <c r="CS43" s="13" t="s">
        <v>1643</v>
      </c>
      <c r="CT43" s="3" t="s">
        <v>1643</v>
      </c>
      <c r="CU43" s="3" t="s">
        <v>1643</v>
      </c>
      <c r="CV43" s="3" t="s">
        <v>1643</v>
      </c>
      <c r="CW43" s="3" t="s">
        <v>1643</v>
      </c>
      <c r="CX43" s="3" t="s">
        <v>1643</v>
      </c>
      <c r="CY43" s="3" t="s">
        <v>1643</v>
      </c>
      <c r="CZ43" s="3" t="s">
        <v>1643</v>
      </c>
      <c r="DA43" s="3" t="s">
        <v>1643</v>
      </c>
      <c r="DB43" s="3" t="s">
        <v>1643</v>
      </c>
      <c r="DC43" s="3" t="s">
        <v>1643</v>
      </c>
      <c r="DD43" s="3" t="s">
        <v>1643</v>
      </c>
      <c r="DE43" s="3" t="s">
        <v>1643</v>
      </c>
      <c r="DF43" s="5" t="s">
        <v>1643</v>
      </c>
      <c r="DG43" s="8" t="s">
        <v>1643</v>
      </c>
      <c r="DH43" s="3" t="s">
        <v>1643</v>
      </c>
      <c r="DI43" s="3" t="s">
        <v>1643</v>
      </c>
      <c r="DJ43" s="3" t="s">
        <v>1643</v>
      </c>
      <c r="DK43" s="3" t="s">
        <v>1643</v>
      </c>
      <c r="DL43" s="3" t="s">
        <v>1643</v>
      </c>
      <c r="DM43" s="3" t="s">
        <v>1643</v>
      </c>
      <c r="DN43" s="3" t="s">
        <v>1643</v>
      </c>
      <c r="DO43" s="5" t="s">
        <v>1643</v>
      </c>
      <c r="DP43" s="8" t="s">
        <v>1643</v>
      </c>
      <c r="DQ43" s="3" t="s">
        <v>1643</v>
      </c>
      <c r="DR43" s="3" t="s">
        <v>1643</v>
      </c>
      <c r="DS43" s="5" t="s">
        <v>1643</v>
      </c>
      <c r="DT43" s="8" t="s">
        <v>1643</v>
      </c>
      <c r="DU43" s="3" t="s">
        <v>1643</v>
      </c>
      <c r="DV43" s="3" t="s">
        <v>1643</v>
      </c>
      <c r="DW43" s="5" t="s">
        <v>1643</v>
      </c>
      <c r="DX43" s="16" t="s">
        <v>1643</v>
      </c>
      <c r="DY43" s="13" t="s">
        <v>1643</v>
      </c>
      <c r="DZ43" s="3" t="s">
        <v>1643</v>
      </c>
      <c r="EA43" s="3" t="s">
        <v>1643</v>
      </c>
      <c r="EB43" s="3" t="s">
        <v>1643</v>
      </c>
      <c r="EC43" s="20" t="s">
        <v>1643</v>
      </c>
      <c r="ED43" s="13" t="s">
        <v>1643</v>
      </c>
      <c r="EE43" s="3" t="s">
        <v>1643</v>
      </c>
      <c r="EF43" s="3" t="s">
        <v>1643</v>
      </c>
      <c r="EG43" s="3" t="s">
        <v>1643</v>
      </c>
      <c r="EH43" s="3" t="s">
        <v>1643</v>
      </c>
      <c r="EI43" s="3" t="s">
        <v>1643</v>
      </c>
      <c r="EJ43" s="3" t="s">
        <v>1643</v>
      </c>
      <c r="EK43" s="3" t="s">
        <v>1643</v>
      </c>
      <c r="EL43" s="3" t="s">
        <v>1643</v>
      </c>
      <c r="EM43" s="3" t="s">
        <v>1643</v>
      </c>
      <c r="EN43" s="20" t="s">
        <v>1643</v>
      </c>
      <c r="EO43" s="18" t="s">
        <v>1643</v>
      </c>
      <c r="EP43" s="8" t="s">
        <v>1643</v>
      </c>
      <c r="EQ43" s="3" t="s">
        <v>1643</v>
      </c>
      <c r="ER43" s="3" t="s">
        <v>1643</v>
      </c>
      <c r="ES43" s="3" t="s">
        <v>1643</v>
      </c>
      <c r="ET43" s="3" t="s">
        <v>1643</v>
      </c>
      <c r="EU43" s="3" t="s">
        <v>1643</v>
      </c>
      <c r="EV43" s="3" t="s">
        <v>1643</v>
      </c>
      <c r="EW43" s="3" t="s">
        <v>1643</v>
      </c>
      <c r="EX43" s="3" t="s">
        <v>1643</v>
      </c>
      <c r="EY43" s="20" t="s">
        <v>1643</v>
      </c>
      <c r="EZ43" s="13" t="s">
        <v>128</v>
      </c>
      <c r="FA43" s="3" t="s">
        <v>132</v>
      </c>
      <c r="FB43" s="3" t="s">
        <v>128</v>
      </c>
      <c r="FC43" s="3" t="s">
        <v>131</v>
      </c>
      <c r="FD43" s="3" t="s">
        <v>132</v>
      </c>
      <c r="FE43" s="3" t="s">
        <v>130</v>
      </c>
      <c r="FF43" s="3" t="s">
        <v>130</v>
      </c>
      <c r="FG43" s="3" t="s">
        <v>130</v>
      </c>
      <c r="FH43" s="3" t="s">
        <v>128</v>
      </c>
      <c r="FI43" s="3" t="s">
        <v>130</v>
      </c>
      <c r="FJ43" s="3" t="s">
        <v>132</v>
      </c>
      <c r="FK43" s="3" t="s">
        <v>132</v>
      </c>
      <c r="FL43" s="3" t="s">
        <v>132</v>
      </c>
      <c r="FM43" s="3" t="s">
        <v>128</v>
      </c>
      <c r="FN43" s="3" t="s">
        <v>128</v>
      </c>
      <c r="FO43" s="5" t="s">
        <v>1643</v>
      </c>
      <c r="FP43" s="13" t="s">
        <v>196</v>
      </c>
      <c r="FQ43" s="3" t="s">
        <v>198</v>
      </c>
      <c r="FR43" s="3" t="s">
        <v>1643</v>
      </c>
      <c r="FS43" s="3" t="s">
        <v>1643</v>
      </c>
      <c r="FT43" s="3" t="s">
        <v>1643</v>
      </c>
      <c r="FU43" s="3" t="s">
        <v>207</v>
      </c>
      <c r="FV43" s="3" t="s">
        <v>210</v>
      </c>
      <c r="FW43" s="5" t="s">
        <v>213</v>
      </c>
      <c r="FX43" s="13" t="s">
        <v>1643</v>
      </c>
      <c r="FY43" s="3" t="s">
        <v>232</v>
      </c>
      <c r="FZ43" s="3" t="s">
        <v>233</v>
      </c>
      <c r="GA43" s="3" t="s">
        <v>1643</v>
      </c>
      <c r="GB43" s="3" t="s">
        <v>235</v>
      </c>
      <c r="GC43" s="3" t="s">
        <v>1643</v>
      </c>
      <c r="GD43" s="3" t="s">
        <v>1643</v>
      </c>
      <c r="GE43" s="5" t="s">
        <v>1643</v>
      </c>
      <c r="GF43" s="13" t="s">
        <v>132</v>
      </c>
      <c r="GG43" s="3" t="s">
        <v>127</v>
      </c>
      <c r="GH43" s="3" t="s">
        <v>132</v>
      </c>
      <c r="GI43" s="3" t="s">
        <v>127</v>
      </c>
      <c r="GJ43" s="3" t="s">
        <v>132</v>
      </c>
      <c r="GK43" s="3" t="s">
        <v>132</v>
      </c>
      <c r="GL43" s="3" t="s">
        <v>132</v>
      </c>
      <c r="GM43" s="3" t="s">
        <v>128</v>
      </c>
      <c r="GN43" s="3" t="s">
        <v>132</v>
      </c>
      <c r="GO43" s="3" t="s">
        <v>132</v>
      </c>
      <c r="GP43" s="3" t="s">
        <v>132</v>
      </c>
      <c r="GQ43" s="3" t="s">
        <v>132</v>
      </c>
      <c r="GR43" s="3" t="s">
        <v>132</v>
      </c>
      <c r="GS43" s="3" t="s">
        <v>132</v>
      </c>
      <c r="GT43" s="3" t="s">
        <v>132</v>
      </c>
      <c r="GU43" s="3" t="s">
        <v>127</v>
      </c>
      <c r="GV43" s="3" t="s">
        <v>129</v>
      </c>
      <c r="GW43" s="3" t="s">
        <v>132</v>
      </c>
      <c r="GX43" s="3" t="s">
        <v>132</v>
      </c>
      <c r="GY43" s="3" t="s">
        <v>132</v>
      </c>
      <c r="GZ43" s="3" t="s">
        <v>132</v>
      </c>
      <c r="HA43" s="3" t="s">
        <v>132</v>
      </c>
      <c r="HB43" s="3" t="s">
        <v>132</v>
      </c>
      <c r="HC43" s="3" t="s">
        <v>132</v>
      </c>
      <c r="HD43" s="3" t="s">
        <v>132</v>
      </c>
      <c r="HE43" s="3" t="s">
        <v>132</v>
      </c>
      <c r="HF43" s="3" t="s">
        <v>132</v>
      </c>
      <c r="HG43" s="3" t="s">
        <v>132</v>
      </c>
      <c r="HH43" s="3" t="s">
        <v>132</v>
      </c>
      <c r="HI43" s="3" t="s">
        <v>131</v>
      </c>
      <c r="HJ43" s="3" t="s">
        <v>131</v>
      </c>
      <c r="HK43" s="3" t="s">
        <v>127</v>
      </c>
      <c r="HL43" s="3" t="s">
        <v>127</v>
      </c>
      <c r="HM43" s="3" t="s">
        <v>132</v>
      </c>
      <c r="HN43" s="3" t="s">
        <v>132</v>
      </c>
      <c r="HO43" s="3" t="s">
        <v>132</v>
      </c>
      <c r="HP43" s="3" t="s">
        <v>132</v>
      </c>
      <c r="HQ43" s="3" t="s">
        <v>132</v>
      </c>
      <c r="HR43" s="3" t="s">
        <v>132</v>
      </c>
      <c r="HS43" s="3" t="s">
        <v>132</v>
      </c>
      <c r="HT43" s="3" t="s">
        <v>132</v>
      </c>
      <c r="HU43" s="3" t="s">
        <v>132</v>
      </c>
      <c r="HV43" s="3" t="s">
        <v>132</v>
      </c>
      <c r="HW43" s="3" t="s">
        <v>132</v>
      </c>
      <c r="HX43" s="3" t="s">
        <v>132</v>
      </c>
      <c r="HY43" s="3" t="s">
        <v>132</v>
      </c>
      <c r="HZ43" s="3" t="s">
        <v>132</v>
      </c>
      <c r="IA43" s="3" t="s">
        <v>129</v>
      </c>
      <c r="IB43" s="3" t="s">
        <v>129</v>
      </c>
      <c r="IC43" s="3" t="s">
        <v>129</v>
      </c>
      <c r="ID43" s="3" t="s">
        <v>127</v>
      </c>
      <c r="IE43" s="3" t="s">
        <v>129</v>
      </c>
      <c r="IF43" s="3" t="s">
        <v>127</v>
      </c>
      <c r="IG43" s="3" t="s">
        <v>127</v>
      </c>
      <c r="IH43" s="3" t="s">
        <v>129</v>
      </c>
      <c r="II43" s="3" t="s">
        <v>129</v>
      </c>
      <c r="IJ43" s="3" t="s">
        <v>129</v>
      </c>
      <c r="IK43" s="3" t="s">
        <v>129</v>
      </c>
      <c r="IL43" s="3" t="s">
        <v>129</v>
      </c>
      <c r="IM43" s="3" t="s">
        <v>129</v>
      </c>
      <c r="IN43" s="3" t="s">
        <v>131</v>
      </c>
      <c r="IO43" s="3" t="s">
        <v>129</v>
      </c>
      <c r="IP43" s="3" t="s">
        <v>129</v>
      </c>
      <c r="IQ43" s="3" t="s">
        <v>129</v>
      </c>
      <c r="IR43" s="5" t="s">
        <v>1643</v>
      </c>
      <c r="IS43" s="13" t="s">
        <v>353</v>
      </c>
      <c r="IT43" s="3" t="s">
        <v>354</v>
      </c>
      <c r="IU43" s="3" t="s">
        <v>355</v>
      </c>
      <c r="IV43" s="3" t="s">
        <v>1643</v>
      </c>
      <c r="IW43" s="3" t="s">
        <v>1643</v>
      </c>
      <c r="IX43" s="3" t="s">
        <v>110</v>
      </c>
      <c r="IY43" s="5" t="s">
        <v>364</v>
      </c>
      <c r="IZ43" s="13" t="s">
        <v>111</v>
      </c>
      <c r="JA43" s="3" t="s">
        <v>1643</v>
      </c>
      <c r="JB43" s="3" t="s">
        <v>1643</v>
      </c>
      <c r="JC43" s="3" t="s">
        <v>110</v>
      </c>
      <c r="JD43" s="3" t="s">
        <v>111</v>
      </c>
      <c r="JE43" s="3" t="s">
        <v>1643</v>
      </c>
      <c r="JF43" s="3" t="s">
        <v>110</v>
      </c>
      <c r="JG43" s="3" t="s">
        <v>111</v>
      </c>
      <c r="JH43" s="3" t="s">
        <v>1643</v>
      </c>
      <c r="JI43" s="3" t="s">
        <v>110</v>
      </c>
      <c r="JJ43" s="3" t="s">
        <v>402</v>
      </c>
      <c r="JK43" s="3" t="s">
        <v>111</v>
      </c>
      <c r="JL43" s="3" t="s">
        <v>1643</v>
      </c>
      <c r="JM43" s="3" t="s">
        <v>111</v>
      </c>
      <c r="JN43" s="3" t="s">
        <v>1643</v>
      </c>
      <c r="JO43" s="3" t="s">
        <v>1643</v>
      </c>
      <c r="JP43" s="3" t="s">
        <v>110</v>
      </c>
      <c r="JQ43" s="3" t="s">
        <v>111</v>
      </c>
      <c r="JR43" s="3" t="s">
        <v>1643</v>
      </c>
      <c r="JS43" s="3" t="s">
        <v>110</v>
      </c>
      <c r="JT43" s="3" t="s">
        <v>111</v>
      </c>
      <c r="JU43" s="3" t="s">
        <v>1643</v>
      </c>
      <c r="JV43" s="3" t="s">
        <v>110</v>
      </c>
      <c r="JW43" s="3" t="s">
        <v>111</v>
      </c>
      <c r="JX43" s="3" t="s">
        <v>1643</v>
      </c>
      <c r="JY43" s="3" t="s">
        <v>110</v>
      </c>
      <c r="JZ43" s="3" t="s">
        <v>111</v>
      </c>
      <c r="KA43" s="3" t="s">
        <v>1643</v>
      </c>
      <c r="KB43" s="3" t="s">
        <v>111</v>
      </c>
      <c r="KC43" s="3" t="s">
        <v>1643</v>
      </c>
      <c r="KD43" s="3" t="s">
        <v>1643</v>
      </c>
      <c r="KE43" s="3" t="s">
        <v>1643</v>
      </c>
      <c r="KF43" s="3" t="s">
        <v>111</v>
      </c>
      <c r="KG43" s="3" t="s">
        <v>1643</v>
      </c>
      <c r="KH43" s="3" t="s">
        <v>1643</v>
      </c>
      <c r="KI43" s="5" t="s">
        <v>1643</v>
      </c>
      <c r="KJ43" s="13" t="s">
        <v>450</v>
      </c>
      <c r="KK43" s="3" t="s">
        <v>459</v>
      </c>
      <c r="KL43" s="5" t="s">
        <v>462</v>
      </c>
      <c r="KM43" s="18" t="s">
        <v>110</v>
      </c>
      <c r="KN43" s="13" t="s">
        <v>1643</v>
      </c>
      <c r="KO43" s="3" t="s">
        <v>1643</v>
      </c>
      <c r="KP43" s="3" t="s">
        <v>1643</v>
      </c>
      <c r="KQ43" s="3" t="s">
        <v>1643</v>
      </c>
      <c r="KR43" s="3" t="s">
        <v>492</v>
      </c>
      <c r="KS43" s="3" t="s">
        <v>495</v>
      </c>
      <c r="KT43" s="3" t="s">
        <v>496</v>
      </c>
      <c r="KU43" s="3" t="s">
        <v>497</v>
      </c>
      <c r="KV43" s="3" t="s">
        <v>498</v>
      </c>
      <c r="KW43" s="5" t="s">
        <v>1643</v>
      </c>
      <c r="KX43" s="13" t="s">
        <v>110</v>
      </c>
      <c r="KY43" s="3" t="s">
        <v>110</v>
      </c>
      <c r="KZ43" s="3" t="s">
        <v>110</v>
      </c>
      <c r="LA43" s="3" t="s">
        <v>110</v>
      </c>
      <c r="LB43" s="3" t="s">
        <v>110</v>
      </c>
      <c r="LC43" s="3" t="s">
        <v>1643</v>
      </c>
      <c r="LD43" s="3" t="s">
        <v>1643</v>
      </c>
      <c r="LE43" s="3" t="s">
        <v>1643</v>
      </c>
      <c r="LF43" s="5" t="s">
        <v>1643</v>
      </c>
      <c r="LG43" s="13" t="s">
        <v>111</v>
      </c>
      <c r="LH43" s="5" t="s">
        <v>1643</v>
      </c>
      <c r="LI43" s="13" t="s">
        <v>520</v>
      </c>
      <c r="LJ43" s="3" t="s">
        <v>110</v>
      </c>
      <c r="LK43" s="3" t="s">
        <v>110</v>
      </c>
      <c r="LL43" s="3" t="s">
        <v>111</v>
      </c>
      <c r="LM43" s="3" t="s">
        <v>111</v>
      </c>
      <c r="LN43" s="3" t="s">
        <v>110</v>
      </c>
      <c r="LO43" s="5" t="s">
        <v>111</v>
      </c>
      <c r="LP43" s="13" t="s">
        <v>110</v>
      </c>
      <c r="LQ43" s="13" t="s">
        <v>1661</v>
      </c>
      <c r="LR43" s="3" t="s">
        <v>540</v>
      </c>
      <c r="LS43" s="3" t="s">
        <v>1643</v>
      </c>
      <c r="LT43" s="3" t="s">
        <v>1643</v>
      </c>
      <c r="LU43" s="3" t="s">
        <v>1643</v>
      </c>
      <c r="LV43" s="20"/>
      <c r="LW43" s="5" t="s">
        <v>545</v>
      </c>
      <c r="LX43" s="13" t="s">
        <v>1662</v>
      </c>
      <c r="LY43" s="3" t="s">
        <v>1643</v>
      </c>
      <c r="LZ43" s="3" t="s">
        <v>1643</v>
      </c>
      <c r="MA43" s="3" t="s">
        <v>1643</v>
      </c>
      <c r="MB43" s="3" t="s">
        <v>1643</v>
      </c>
      <c r="MC43" s="3" t="s">
        <v>1643</v>
      </c>
      <c r="MD43" s="5" t="s">
        <v>545</v>
      </c>
      <c r="ME43" s="13" t="s">
        <v>1643</v>
      </c>
      <c r="MF43" s="3" t="s">
        <v>1643</v>
      </c>
      <c r="MG43" s="3" t="s">
        <v>1643</v>
      </c>
      <c r="MH43" s="3" t="s">
        <v>1643</v>
      </c>
      <c r="MI43" s="3" t="s">
        <v>1643</v>
      </c>
      <c r="MJ43" s="3" t="s">
        <v>1643</v>
      </c>
      <c r="MK43" s="5" t="s">
        <v>1643</v>
      </c>
      <c r="ML43" s="13" t="s">
        <v>1643</v>
      </c>
      <c r="MM43" s="3" t="s">
        <v>1643</v>
      </c>
      <c r="MN43" s="3" t="s">
        <v>1643</v>
      </c>
      <c r="MO43" s="3" t="s">
        <v>1643</v>
      </c>
      <c r="MP43" s="3" t="s">
        <v>1643</v>
      </c>
      <c r="MQ43" s="3" t="s">
        <v>1643</v>
      </c>
      <c r="MR43" s="5" t="s">
        <v>1643</v>
      </c>
      <c r="MS43" s="13" t="s">
        <v>1643</v>
      </c>
      <c r="MT43" s="3" t="s">
        <v>1643</v>
      </c>
      <c r="MU43" s="3" t="s">
        <v>1643</v>
      </c>
      <c r="MV43" s="3" t="s">
        <v>144</v>
      </c>
      <c r="MW43" s="3" t="s">
        <v>156</v>
      </c>
      <c r="MX43" s="3" t="s">
        <v>1643</v>
      </c>
      <c r="MY43" s="3" t="s">
        <v>1643</v>
      </c>
      <c r="MZ43" s="3" t="s">
        <v>1643</v>
      </c>
      <c r="NA43" s="5" t="s">
        <v>1643</v>
      </c>
      <c r="NB43" s="13" t="s">
        <v>110</v>
      </c>
      <c r="NC43" s="3" t="s">
        <v>1662</v>
      </c>
      <c r="ND43" s="3" t="s">
        <v>1643</v>
      </c>
      <c r="NE43" s="3" t="s">
        <v>1643</v>
      </c>
      <c r="NF43" s="3" t="s">
        <v>1643</v>
      </c>
      <c r="NG43" s="5" t="s">
        <v>545</v>
      </c>
      <c r="NH43" s="13" t="s">
        <v>1643</v>
      </c>
      <c r="NI43" s="3" t="s">
        <v>1643</v>
      </c>
      <c r="NJ43" s="3" t="s">
        <v>1643</v>
      </c>
      <c r="NK43" s="3" t="s">
        <v>1643</v>
      </c>
      <c r="NL43" s="5"/>
      <c r="NM43" s="13" t="s">
        <v>1643</v>
      </c>
      <c r="NN43" s="3" t="s">
        <v>1643</v>
      </c>
      <c r="NO43" s="3" t="s">
        <v>1643</v>
      </c>
      <c r="NP43" s="3" t="s">
        <v>1643</v>
      </c>
      <c r="NQ43" s="5" t="s">
        <v>1643</v>
      </c>
      <c r="NR43" s="13" t="s">
        <v>1643</v>
      </c>
      <c r="NS43" s="3" t="s">
        <v>1643</v>
      </c>
      <c r="NT43" s="3" t="s">
        <v>1643</v>
      </c>
      <c r="NU43" s="3" t="s">
        <v>1643</v>
      </c>
      <c r="NV43" s="3" t="s">
        <v>156</v>
      </c>
      <c r="NW43" s="3" t="s">
        <v>1643</v>
      </c>
      <c r="NX43" s="3" t="s">
        <v>1643</v>
      </c>
      <c r="NY43" s="3" t="s">
        <v>1643</v>
      </c>
      <c r="NZ43" s="20" t="s">
        <v>1643</v>
      </c>
      <c r="OA43" s="13" t="s">
        <v>111</v>
      </c>
      <c r="OB43" s="3" t="s">
        <v>1643</v>
      </c>
      <c r="OC43" s="3" t="s">
        <v>1643</v>
      </c>
      <c r="OD43" s="3" t="s">
        <v>1643</v>
      </c>
      <c r="OE43" s="3" t="s">
        <v>1643</v>
      </c>
      <c r="OF43" s="5" t="s">
        <v>1643</v>
      </c>
      <c r="OG43" s="13" t="s">
        <v>1643</v>
      </c>
      <c r="OH43" s="8" t="s">
        <v>1643</v>
      </c>
      <c r="OI43" s="3" t="s">
        <v>1643</v>
      </c>
      <c r="OJ43" s="3" t="s">
        <v>1643</v>
      </c>
      <c r="OK43" s="5" t="s">
        <v>1643</v>
      </c>
      <c r="OL43" s="13" t="s">
        <v>1643</v>
      </c>
      <c r="OM43" s="8" t="s">
        <v>1643</v>
      </c>
      <c r="ON43" s="3" t="s">
        <v>1643</v>
      </c>
      <c r="OO43" s="3" t="s">
        <v>1643</v>
      </c>
      <c r="OP43" s="5" t="s">
        <v>1643</v>
      </c>
      <c r="OQ43" s="13" t="s">
        <v>1643</v>
      </c>
      <c r="OR43" s="8" t="s">
        <v>1643</v>
      </c>
      <c r="OS43" s="3" t="s">
        <v>1643</v>
      </c>
      <c r="OT43" s="3" t="s">
        <v>1643</v>
      </c>
      <c r="OU43" s="5" t="s">
        <v>1643</v>
      </c>
      <c r="OV43" s="13" t="s">
        <v>1643</v>
      </c>
      <c r="OW43" s="3" t="s">
        <v>1643</v>
      </c>
      <c r="OX43" s="3" t="s">
        <v>1643</v>
      </c>
      <c r="OY43" s="3" t="s">
        <v>1643</v>
      </c>
      <c r="OZ43" s="3" t="s">
        <v>1643</v>
      </c>
      <c r="PA43" s="3" t="s">
        <v>1643</v>
      </c>
      <c r="PB43" s="3" t="s">
        <v>1643</v>
      </c>
      <c r="PC43" s="3" t="s">
        <v>1643</v>
      </c>
      <c r="PD43" s="5" t="s">
        <v>1643</v>
      </c>
      <c r="PE43" s="13" t="s">
        <v>1643</v>
      </c>
      <c r="PF43" s="3" t="s">
        <v>1643</v>
      </c>
      <c r="PG43" s="3" t="s">
        <v>1643</v>
      </c>
      <c r="PH43" s="3" t="s">
        <v>1643</v>
      </c>
      <c r="PI43" s="3" t="s">
        <v>1643</v>
      </c>
      <c r="PJ43" s="3" t="s">
        <v>1643</v>
      </c>
      <c r="PK43" s="5" t="s">
        <v>1643</v>
      </c>
      <c r="PL43" s="13" t="s">
        <v>1643</v>
      </c>
      <c r="PM43" s="3" t="s">
        <v>1643</v>
      </c>
      <c r="PN43" s="3" t="s">
        <v>1643</v>
      </c>
      <c r="PO43" s="3" t="s">
        <v>1643</v>
      </c>
      <c r="PP43" s="5" t="s">
        <v>1643</v>
      </c>
      <c r="PQ43" s="18" t="s">
        <v>612</v>
      </c>
    </row>
    <row r="44" spans="1:433" ht="101.5" hidden="1" x14ac:dyDescent="0.35">
      <c r="A44" s="1">
        <v>45681.657500000001</v>
      </c>
      <c r="B44" s="2">
        <v>45681.670243055552</v>
      </c>
      <c r="C44" s="4">
        <v>100</v>
      </c>
      <c r="D44" s="4">
        <v>1101</v>
      </c>
      <c r="E44" s="3" t="s">
        <v>1640</v>
      </c>
      <c r="F44" s="2">
        <v>45681.670261689818</v>
      </c>
      <c r="G44" s="3" t="s">
        <v>1792</v>
      </c>
      <c r="H44" s="4">
        <v>0.5</v>
      </c>
      <c r="I44" s="3" t="s">
        <v>1642</v>
      </c>
      <c r="J44" s="3" t="s">
        <v>1642</v>
      </c>
      <c r="K44" s="3" t="s">
        <v>1642</v>
      </c>
      <c r="L44" s="3" t="s">
        <v>1642</v>
      </c>
      <c r="M44" s="3" t="s">
        <v>1642</v>
      </c>
      <c r="N44" s="3" t="s">
        <v>1642</v>
      </c>
      <c r="O44" s="3" t="s">
        <v>110</v>
      </c>
      <c r="P44" s="3" t="s">
        <v>1643</v>
      </c>
      <c r="Q44" s="3" t="s">
        <v>1643</v>
      </c>
      <c r="R44" s="20" t="s">
        <v>110</v>
      </c>
      <c r="S44" s="127">
        <v>8</v>
      </c>
      <c r="T44" s="124" t="s">
        <v>1793</v>
      </c>
      <c r="U44" s="3" t="s">
        <v>1794</v>
      </c>
      <c r="V44" s="3" t="s">
        <v>20</v>
      </c>
      <c r="W44" s="3" t="s">
        <v>110</v>
      </c>
      <c r="X44" s="3" t="s">
        <v>41</v>
      </c>
      <c r="Y44" s="3" t="s">
        <v>106</v>
      </c>
      <c r="Z44" s="3" t="s">
        <v>10</v>
      </c>
      <c r="AA44" s="4">
        <v>444</v>
      </c>
      <c r="AB44" s="3" t="s">
        <v>25</v>
      </c>
      <c r="AC44" s="3" t="s">
        <v>110</v>
      </c>
      <c r="AD44" s="13" t="s">
        <v>111</v>
      </c>
      <c r="AE44" s="3" t="s">
        <v>1796</v>
      </c>
      <c r="AF44" s="5" t="s">
        <v>111</v>
      </c>
      <c r="AG44" s="8" t="s">
        <v>128</v>
      </c>
      <c r="AH44" s="3" t="s">
        <v>130</v>
      </c>
      <c r="AI44" s="3" t="s">
        <v>129</v>
      </c>
      <c r="AJ44" s="3" t="s">
        <v>130</v>
      </c>
      <c r="AK44" s="3" t="s">
        <v>131</v>
      </c>
      <c r="AL44" s="3" t="s">
        <v>129</v>
      </c>
      <c r="AM44" s="3" t="s">
        <v>130</v>
      </c>
      <c r="AN44" s="3" t="s">
        <v>129</v>
      </c>
      <c r="AO44" s="3" t="s">
        <v>129</v>
      </c>
      <c r="AP44" s="3" t="s">
        <v>129</v>
      </c>
      <c r="AQ44" s="3" t="s">
        <v>131</v>
      </c>
      <c r="AR44" s="3" t="s">
        <v>131</v>
      </c>
      <c r="AS44" s="3" t="s">
        <v>131</v>
      </c>
      <c r="AT44" s="3" t="s">
        <v>131</v>
      </c>
      <c r="AU44" s="3" t="s">
        <v>129</v>
      </c>
      <c r="AV44" s="5" t="s">
        <v>1643</v>
      </c>
      <c r="AW44" s="13" t="s">
        <v>196</v>
      </c>
      <c r="AX44" s="3" t="s">
        <v>198</v>
      </c>
      <c r="AY44" s="3" t="s">
        <v>200</v>
      </c>
      <c r="AZ44" s="3" t="s">
        <v>201</v>
      </c>
      <c r="BA44" s="3" t="s">
        <v>1643</v>
      </c>
      <c r="BB44" s="3" t="s">
        <v>207</v>
      </c>
      <c r="BC44" s="3" t="s">
        <v>1643</v>
      </c>
      <c r="BD44" s="5" t="s">
        <v>1643</v>
      </c>
      <c r="BE44" s="13" t="s">
        <v>231</v>
      </c>
      <c r="BF44" s="3" t="s">
        <v>232</v>
      </c>
      <c r="BG44" s="3" t="s">
        <v>233</v>
      </c>
      <c r="BH44" s="3" t="s">
        <v>234</v>
      </c>
      <c r="BI44" s="3" t="s">
        <v>235</v>
      </c>
      <c r="BJ44" s="3" t="s">
        <v>1643</v>
      </c>
      <c r="BK44" s="3" t="s">
        <v>1643</v>
      </c>
      <c r="BL44" s="5" t="s">
        <v>1643</v>
      </c>
      <c r="BM44" s="13" t="s">
        <v>132</v>
      </c>
      <c r="BN44" s="3" t="s">
        <v>131</v>
      </c>
      <c r="BO44" s="3" t="s">
        <v>131</v>
      </c>
      <c r="BP44" s="5" t="s">
        <v>128</v>
      </c>
      <c r="BQ44" s="13" t="s">
        <v>132</v>
      </c>
      <c r="BR44" s="3" t="s">
        <v>132</v>
      </c>
      <c r="BS44" s="3" t="s">
        <v>132</v>
      </c>
      <c r="BT44" s="5" t="s">
        <v>132</v>
      </c>
      <c r="BU44" s="13" t="s">
        <v>131</v>
      </c>
      <c r="BV44" s="5" t="s">
        <v>131</v>
      </c>
      <c r="BW44" s="13" t="s">
        <v>132</v>
      </c>
      <c r="BX44" s="3" t="s">
        <v>132</v>
      </c>
      <c r="BY44" s="3" t="s">
        <v>132</v>
      </c>
      <c r="BZ44" s="5" t="s">
        <v>132</v>
      </c>
      <c r="CA44" s="13" t="s">
        <v>129</v>
      </c>
      <c r="CB44" s="3" t="s">
        <v>131</v>
      </c>
      <c r="CC44" s="3" t="s">
        <v>132</v>
      </c>
      <c r="CD44" s="3" t="s">
        <v>132</v>
      </c>
      <c r="CE44" s="5" t="s">
        <v>129</v>
      </c>
      <c r="CF44" s="13" t="s">
        <v>132</v>
      </c>
      <c r="CG44" s="3" t="s">
        <v>132</v>
      </c>
      <c r="CH44" s="3" t="s">
        <v>132</v>
      </c>
      <c r="CI44" s="3" t="s">
        <v>131</v>
      </c>
      <c r="CJ44" s="3" t="s">
        <v>132</v>
      </c>
      <c r="CK44" s="3" t="s">
        <v>132</v>
      </c>
      <c r="CL44" s="5" t="s">
        <v>132</v>
      </c>
      <c r="CM44" s="13" t="s">
        <v>129</v>
      </c>
      <c r="CN44" s="3" t="s">
        <v>131</v>
      </c>
      <c r="CO44" s="3" t="s">
        <v>129</v>
      </c>
      <c r="CP44" s="3" t="s">
        <v>129</v>
      </c>
      <c r="CQ44" s="3" t="s">
        <v>129</v>
      </c>
      <c r="CR44" s="20" t="s">
        <v>129</v>
      </c>
      <c r="CS44" s="13" t="s">
        <v>132</v>
      </c>
      <c r="CT44" s="3" t="s">
        <v>132</v>
      </c>
      <c r="CU44" s="3" t="s">
        <v>132</v>
      </c>
      <c r="CV44" s="3" t="s">
        <v>132</v>
      </c>
      <c r="CW44" s="3" t="s">
        <v>132</v>
      </c>
      <c r="CX44" s="3" t="s">
        <v>132</v>
      </c>
      <c r="CY44" s="3" t="s">
        <v>132</v>
      </c>
      <c r="CZ44" s="3" t="s">
        <v>132</v>
      </c>
      <c r="DA44" s="3" t="s">
        <v>132</v>
      </c>
      <c r="DB44" s="3" t="s">
        <v>132</v>
      </c>
      <c r="DC44" s="3" t="s">
        <v>132</v>
      </c>
      <c r="DD44" s="3" t="s">
        <v>132</v>
      </c>
      <c r="DE44" s="3" t="s">
        <v>129</v>
      </c>
      <c r="DF44" s="5" t="s">
        <v>131</v>
      </c>
      <c r="DG44" s="8" t="s">
        <v>132</v>
      </c>
      <c r="DH44" s="3" t="s">
        <v>132</v>
      </c>
      <c r="DI44" s="3" t="s">
        <v>132</v>
      </c>
      <c r="DJ44" s="3" t="s">
        <v>132</v>
      </c>
      <c r="DK44" s="3" t="s">
        <v>132</v>
      </c>
      <c r="DL44" s="3" t="s">
        <v>132</v>
      </c>
      <c r="DM44" s="3" t="s">
        <v>132</v>
      </c>
      <c r="DN44" s="3" t="s">
        <v>132</v>
      </c>
      <c r="DO44" s="5" t="s">
        <v>132</v>
      </c>
      <c r="DP44" s="8" t="s">
        <v>132</v>
      </c>
      <c r="DQ44" s="3" t="s">
        <v>132</v>
      </c>
      <c r="DR44" s="3" t="s">
        <v>132</v>
      </c>
      <c r="DS44" s="5" t="s">
        <v>132</v>
      </c>
      <c r="DT44" s="8" t="s">
        <v>129</v>
      </c>
      <c r="DU44" s="3" t="s">
        <v>129</v>
      </c>
      <c r="DV44" s="3" t="s">
        <v>129</v>
      </c>
      <c r="DW44" s="5" t="s">
        <v>132</v>
      </c>
      <c r="DX44" s="16" t="s">
        <v>1643</v>
      </c>
      <c r="DY44" s="13" t="s">
        <v>353</v>
      </c>
      <c r="DZ44" s="3" t="s">
        <v>354</v>
      </c>
      <c r="EA44" s="3" t="s">
        <v>355</v>
      </c>
      <c r="EB44" s="3" t="s">
        <v>356</v>
      </c>
      <c r="EC44" s="20" t="s">
        <v>1643</v>
      </c>
      <c r="ED44" s="13" t="s">
        <v>110</v>
      </c>
      <c r="EE44" s="3" t="s">
        <v>111</v>
      </c>
      <c r="EF44" s="3" t="s">
        <v>110</v>
      </c>
      <c r="EG44" s="3" t="s">
        <v>1795</v>
      </c>
      <c r="EH44" s="3" t="s">
        <v>110</v>
      </c>
      <c r="EI44" s="3" t="s">
        <v>110</v>
      </c>
      <c r="EJ44" s="3" t="s">
        <v>110</v>
      </c>
      <c r="EK44" s="3" t="s">
        <v>110</v>
      </c>
      <c r="EL44" s="3" t="s">
        <v>110</v>
      </c>
      <c r="EM44" s="3" t="s">
        <v>110</v>
      </c>
      <c r="EN44" s="20" t="s">
        <v>1643</v>
      </c>
      <c r="EO44" s="18" t="s">
        <v>110</v>
      </c>
      <c r="EP44" s="8" t="s">
        <v>1643</v>
      </c>
      <c r="EQ44" s="3" t="s">
        <v>1643</v>
      </c>
      <c r="ER44" s="3" t="s">
        <v>1643</v>
      </c>
      <c r="ES44" s="3" t="s">
        <v>489</v>
      </c>
      <c r="ET44" s="3" t="s">
        <v>1643</v>
      </c>
      <c r="EU44" s="3" t="s">
        <v>495</v>
      </c>
      <c r="EV44" s="3" t="s">
        <v>496</v>
      </c>
      <c r="EW44" s="3" t="s">
        <v>497</v>
      </c>
      <c r="EX44" s="3" t="s">
        <v>498</v>
      </c>
      <c r="EY44" s="20" t="s">
        <v>1643</v>
      </c>
      <c r="EZ44" s="13" t="s">
        <v>1643</v>
      </c>
      <c r="FA44" s="3" t="s">
        <v>1643</v>
      </c>
      <c r="FB44" s="3" t="s">
        <v>1643</v>
      </c>
      <c r="FC44" s="3" t="s">
        <v>1643</v>
      </c>
      <c r="FD44" s="3" t="s">
        <v>1643</v>
      </c>
      <c r="FE44" s="3" t="s">
        <v>1643</v>
      </c>
      <c r="FF44" s="3" t="s">
        <v>1643</v>
      </c>
      <c r="FG44" s="3" t="s">
        <v>1643</v>
      </c>
      <c r="FH44" s="3" t="s">
        <v>1643</v>
      </c>
      <c r="FI44" s="3" t="s">
        <v>1643</v>
      </c>
      <c r="FJ44" s="3" t="s">
        <v>1643</v>
      </c>
      <c r="FK44" s="3" t="s">
        <v>1643</v>
      </c>
      <c r="FL44" s="3" t="s">
        <v>1643</v>
      </c>
      <c r="FM44" s="3" t="s">
        <v>1643</v>
      </c>
      <c r="FN44" s="3" t="s">
        <v>1643</v>
      </c>
      <c r="FO44" s="5" t="s">
        <v>1643</v>
      </c>
      <c r="FP44" s="13" t="s">
        <v>1643</v>
      </c>
      <c r="FQ44" s="3" t="s">
        <v>1643</v>
      </c>
      <c r="FR44" s="3" t="s">
        <v>1643</v>
      </c>
      <c r="FS44" s="3" t="s">
        <v>1643</v>
      </c>
      <c r="FT44" s="3" t="s">
        <v>1643</v>
      </c>
      <c r="FU44" s="3" t="s">
        <v>1643</v>
      </c>
      <c r="FV44" s="3" t="s">
        <v>1643</v>
      </c>
      <c r="FW44" s="5" t="s">
        <v>1643</v>
      </c>
      <c r="FX44" s="13" t="s">
        <v>1643</v>
      </c>
      <c r="FY44" s="3" t="s">
        <v>1643</v>
      </c>
      <c r="FZ44" s="3" t="s">
        <v>1643</v>
      </c>
      <c r="GA44" s="3" t="s">
        <v>1643</v>
      </c>
      <c r="GB44" s="3" t="s">
        <v>1643</v>
      </c>
      <c r="GC44" s="3" t="s">
        <v>1643</v>
      </c>
      <c r="GD44" s="3" t="s">
        <v>1643</v>
      </c>
      <c r="GE44" s="5" t="s">
        <v>1643</v>
      </c>
      <c r="GF44" s="13" t="s">
        <v>1643</v>
      </c>
      <c r="GG44" s="3" t="s">
        <v>1643</v>
      </c>
      <c r="GH44" s="3" t="s">
        <v>1643</v>
      </c>
      <c r="GI44" s="3" t="s">
        <v>1643</v>
      </c>
      <c r="GJ44" s="3" t="s">
        <v>1643</v>
      </c>
      <c r="GK44" s="3" t="s">
        <v>1643</v>
      </c>
      <c r="GL44" s="3" t="s">
        <v>1643</v>
      </c>
      <c r="GM44" s="3" t="s">
        <v>1643</v>
      </c>
      <c r="GN44" s="3" t="s">
        <v>1643</v>
      </c>
      <c r="GO44" s="3" t="s">
        <v>1643</v>
      </c>
      <c r="GP44" s="3" t="s">
        <v>1643</v>
      </c>
      <c r="GQ44" s="3" t="s">
        <v>1643</v>
      </c>
      <c r="GR44" s="3" t="s">
        <v>1643</v>
      </c>
      <c r="GS44" s="3" t="s">
        <v>1643</v>
      </c>
      <c r="GT44" s="3" t="s">
        <v>1643</v>
      </c>
      <c r="GU44" s="3" t="s">
        <v>1643</v>
      </c>
      <c r="GV44" s="3" t="s">
        <v>1643</v>
      </c>
      <c r="GW44" s="3" t="s">
        <v>1643</v>
      </c>
      <c r="GX44" s="3" t="s">
        <v>1643</v>
      </c>
      <c r="GY44" s="3" t="s">
        <v>1643</v>
      </c>
      <c r="GZ44" s="3" t="s">
        <v>1643</v>
      </c>
      <c r="HA44" s="3" t="s">
        <v>1643</v>
      </c>
      <c r="HB44" s="3" t="s">
        <v>1643</v>
      </c>
      <c r="HC44" s="3" t="s">
        <v>1643</v>
      </c>
      <c r="HD44" s="3" t="s">
        <v>1643</v>
      </c>
      <c r="HE44" s="3" t="s">
        <v>1643</v>
      </c>
      <c r="HF44" s="3" t="s">
        <v>1643</v>
      </c>
      <c r="HG44" s="3" t="s">
        <v>1643</v>
      </c>
      <c r="HH44" s="3" t="s">
        <v>1643</v>
      </c>
      <c r="HI44" s="3" t="s">
        <v>1643</v>
      </c>
      <c r="HJ44" s="3" t="s">
        <v>1643</v>
      </c>
      <c r="HK44" s="3" t="s">
        <v>1643</v>
      </c>
      <c r="HL44" s="3" t="s">
        <v>1643</v>
      </c>
      <c r="HM44" s="3" t="s">
        <v>1643</v>
      </c>
      <c r="HN44" s="3" t="s">
        <v>1643</v>
      </c>
      <c r="HO44" s="3" t="s">
        <v>1643</v>
      </c>
      <c r="HP44" s="3" t="s">
        <v>1643</v>
      </c>
      <c r="HQ44" s="3" t="s">
        <v>1643</v>
      </c>
      <c r="HR44" s="3" t="s">
        <v>1643</v>
      </c>
      <c r="HS44" s="3" t="s">
        <v>1643</v>
      </c>
      <c r="HT44" s="3" t="s">
        <v>1643</v>
      </c>
      <c r="HU44" s="3" t="s">
        <v>1643</v>
      </c>
      <c r="HV44" s="3" t="s">
        <v>1643</v>
      </c>
      <c r="HW44" s="3" t="s">
        <v>1643</v>
      </c>
      <c r="HX44" s="3" t="s">
        <v>1643</v>
      </c>
      <c r="HY44" s="3" t="s">
        <v>1643</v>
      </c>
      <c r="HZ44" s="3" t="s">
        <v>1643</v>
      </c>
      <c r="IA44" s="3" t="s">
        <v>1643</v>
      </c>
      <c r="IB44" s="3" t="s">
        <v>1643</v>
      </c>
      <c r="IC44" s="3" t="s">
        <v>1643</v>
      </c>
      <c r="ID44" s="3" t="s">
        <v>1643</v>
      </c>
      <c r="IE44" s="3" t="s">
        <v>1643</v>
      </c>
      <c r="IF44" s="3" t="s">
        <v>1643</v>
      </c>
      <c r="IG44" s="3" t="s">
        <v>1643</v>
      </c>
      <c r="IH44" s="3" t="s">
        <v>1643</v>
      </c>
      <c r="II44" s="3" t="s">
        <v>1643</v>
      </c>
      <c r="IJ44" s="3" t="s">
        <v>1643</v>
      </c>
      <c r="IK44" s="3" t="s">
        <v>1643</v>
      </c>
      <c r="IL44" s="3" t="s">
        <v>1643</v>
      </c>
      <c r="IM44" s="3" t="s">
        <v>1643</v>
      </c>
      <c r="IN44" s="3" t="s">
        <v>1643</v>
      </c>
      <c r="IO44" s="3" t="s">
        <v>1643</v>
      </c>
      <c r="IP44" s="3" t="s">
        <v>1643</v>
      </c>
      <c r="IQ44" s="3" t="s">
        <v>1643</v>
      </c>
      <c r="IR44" s="5" t="s">
        <v>1643</v>
      </c>
      <c r="IS44" s="13" t="s">
        <v>1643</v>
      </c>
      <c r="IT44" s="3" t="s">
        <v>1643</v>
      </c>
      <c r="IU44" s="3" t="s">
        <v>1643</v>
      </c>
      <c r="IV44" s="3" t="s">
        <v>1643</v>
      </c>
      <c r="IW44" s="3" t="s">
        <v>1643</v>
      </c>
      <c r="IX44" s="3" t="s">
        <v>1643</v>
      </c>
      <c r="IY44" s="5" t="s">
        <v>1643</v>
      </c>
      <c r="IZ44" s="13" t="s">
        <v>1643</v>
      </c>
      <c r="JA44" s="3" t="s">
        <v>1643</v>
      </c>
      <c r="JB44" s="3" t="s">
        <v>1643</v>
      </c>
      <c r="JC44" s="3" t="s">
        <v>1643</v>
      </c>
      <c r="JD44" s="3" t="s">
        <v>1643</v>
      </c>
      <c r="JE44" s="3" t="s">
        <v>1643</v>
      </c>
      <c r="JF44" s="3" t="s">
        <v>1643</v>
      </c>
      <c r="JG44" s="3" t="s">
        <v>1643</v>
      </c>
      <c r="JH44" s="3" t="s">
        <v>1643</v>
      </c>
      <c r="JI44" s="3" t="s">
        <v>1643</v>
      </c>
      <c r="JJ44" s="3" t="s">
        <v>1643</v>
      </c>
      <c r="JK44" s="3" t="s">
        <v>1643</v>
      </c>
      <c r="JL44" s="3" t="s">
        <v>1643</v>
      </c>
      <c r="JM44" s="3" t="s">
        <v>1643</v>
      </c>
      <c r="JN44" s="3" t="s">
        <v>1643</v>
      </c>
      <c r="JO44" s="3" t="s">
        <v>1643</v>
      </c>
      <c r="JP44" s="3" t="s">
        <v>1643</v>
      </c>
      <c r="JQ44" s="3" t="s">
        <v>1643</v>
      </c>
      <c r="JR44" s="3" t="s">
        <v>1643</v>
      </c>
      <c r="JS44" s="3" t="s">
        <v>1643</v>
      </c>
      <c r="JT44" s="3" t="s">
        <v>1643</v>
      </c>
      <c r="JU44" s="3" t="s">
        <v>1643</v>
      </c>
      <c r="JV44" s="3" t="s">
        <v>1643</v>
      </c>
      <c r="JW44" s="3" t="s">
        <v>1643</v>
      </c>
      <c r="JX44" s="3" t="s">
        <v>1643</v>
      </c>
      <c r="JY44" s="3" t="s">
        <v>1643</v>
      </c>
      <c r="JZ44" s="3" t="s">
        <v>1643</v>
      </c>
      <c r="KA44" s="3" t="s">
        <v>1643</v>
      </c>
      <c r="KB44" s="3" t="s">
        <v>1643</v>
      </c>
      <c r="KC44" s="3" t="s">
        <v>1643</v>
      </c>
      <c r="KD44" s="3" t="s">
        <v>1643</v>
      </c>
      <c r="KE44" s="3" t="s">
        <v>1643</v>
      </c>
      <c r="KF44" s="3" t="s">
        <v>1643</v>
      </c>
      <c r="KG44" s="3" t="s">
        <v>1643</v>
      </c>
      <c r="KH44" s="3" t="s">
        <v>1643</v>
      </c>
      <c r="KI44" s="5" t="s">
        <v>1643</v>
      </c>
      <c r="KJ44" s="13"/>
      <c r="KK44" s="3"/>
      <c r="KL44" s="5"/>
      <c r="KM44" s="18" t="s">
        <v>1643</v>
      </c>
      <c r="KN44" s="13" t="s">
        <v>1643</v>
      </c>
      <c r="KO44" s="3" t="s">
        <v>1643</v>
      </c>
      <c r="KP44" s="3" t="s">
        <v>1643</v>
      </c>
      <c r="KQ44" s="3" t="s">
        <v>1643</v>
      </c>
      <c r="KR44" s="3" t="s">
        <v>1643</v>
      </c>
      <c r="KS44" s="3" t="s">
        <v>1643</v>
      </c>
      <c r="KT44" s="3" t="s">
        <v>1643</v>
      </c>
      <c r="KU44" s="3" t="s">
        <v>1643</v>
      </c>
      <c r="KV44" s="3" t="s">
        <v>1643</v>
      </c>
      <c r="KW44" s="5" t="s">
        <v>1643</v>
      </c>
      <c r="KX44" s="13" t="s">
        <v>110</v>
      </c>
      <c r="KY44" s="3" t="s">
        <v>110</v>
      </c>
      <c r="KZ44" s="3" t="s">
        <v>110</v>
      </c>
      <c r="LA44" s="3" t="s">
        <v>110</v>
      </c>
      <c r="LB44" s="3" t="s">
        <v>110</v>
      </c>
      <c r="LC44" s="3" t="s">
        <v>1643</v>
      </c>
      <c r="LD44" s="3" t="s">
        <v>1643</v>
      </c>
      <c r="LE44" s="3" t="s">
        <v>1643</v>
      </c>
      <c r="LF44" s="5" t="s">
        <v>1643</v>
      </c>
      <c r="LG44" s="13" t="s">
        <v>111</v>
      </c>
      <c r="LH44" s="5" t="s">
        <v>1643</v>
      </c>
      <c r="LI44" s="13" t="s">
        <v>520</v>
      </c>
      <c r="LJ44" s="3" t="s">
        <v>110</v>
      </c>
      <c r="LK44" s="3" t="s">
        <v>110</v>
      </c>
      <c r="LL44" s="3" t="s">
        <v>111</v>
      </c>
      <c r="LM44" s="3" t="s">
        <v>111</v>
      </c>
      <c r="LN44" s="3" t="s">
        <v>111</v>
      </c>
      <c r="LO44" s="5" t="s">
        <v>110</v>
      </c>
      <c r="LP44" s="13" t="s">
        <v>111</v>
      </c>
      <c r="LQ44" s="13" t="s">
        <v>1643</v>
      </c>
      <c r="LR44" s="3" t="s">
        <v>1643</v>
      </c>
      <c r="LS44" s="3" t="s">
        <v>1643</v>
      </c>
      <c r="LT44" s="3" t="s">
        <v>1643</v>
      </c>
      <c r="LU44" s="3" t="s">
        <v>1643</v>
      </c>
      <c r="LV44" s="20"/>
      <c r="LW44" s="5" t="s">
        <v>1643</v>
      </c>
      <c r="LX44" s="13" t="s">
        <v>1643</v>
      </c>
      <c r="LY44" s="3" t="s">
        <v>1643</v>
      </c>
      <c r="LZ44" s="3" t="s">
        <v>1643</v>
      </c>
      <c r="MA44" s="3" t="s">
        <v>1643</v>
      </c>
      <c r="MB44" s="3" t="s">
        <v>1643</v>
      </c>
      <c r="MC44" s="3" t="s">
        <v>1643</v>
      </c>
      <c r="MD44" s="5" t="s">
        <v>1643</v>
      </c>
      <c r="ME44" s="13" t="s">
        <v>1643</v>
      </c>
      <c r="MF44" s="3" t="s">
        <v>1643</v>
      </c>
      <c r="MG44" s="3" t="s">
        <v>1643</v>
      </c>
      <c r="MH44" s="3" t="s">
        <v>1643</v>
      </c>
      <c r="MI44" s="3" t="s">
        <v>1643</v>
      </c>
      <c r="MJ44" s="3" t="s">
        <v>1643</v>
      </c>
      <c r="MK44" s="5" t="s">
        <v>1643</v>
      </c>
      <c r="ML44" s="13" t="s">
        <v>1643</v>
      </c>
      <c r="MM44" s="3" t="s">
        <v>1643</v>
      </c>
      <c r="MN44" s="3" t="s">
        <v>1643</v>
      </c>
      <c r="MO44" s="3" t="s">
        <v>1643</v>
      </c>
      <c r="MP44" s="3" t="s">
        <v>1643</v>
      </c>
      <c r="MQ44" s="3" t="s">
        <v>1643</v>
      </c>
      <c r="MR44" s="5" t="s">
        <v>1643</v>
      </c>
      <c r="MS44" s="13" t="s">
        <v>1643</v>
      </c>
      <c r="MT44" s="3" t="s">
        <v>1643</v>
      </c>
      <c r="MU44" s="3" t="s">
        <v>1643</v>
      </c>
      <c r="MV44" s="3" t="s">
        <v>1643</v>
      </c>
      <c r="MW44" s="3" t="s">
        <v>1643</v>
      </c>
      <c r="MX44" s="3" t="s">
        <v>1643</v>
      </c>
      <c r="MY44" s="3" t="s">
        <v>1643</v>
      </c>
      <c r="MZ44" s="3" t="s">
        <v>1643</v>
      </c>
      <c r="NA44" s="5" t="s">
        <v>1643</v>
      </c>
      <c r="NB44" s="13" t="s">
        <v>110</v>
      </c>
      <c r="NC44" s="3" t="s">
        <v>546</v>
      </c>
      <c r="ND44" s="3" t="s">
        <v>1643</v>
      </c>
      <c r="NE44" s="3" t="s">
        <v>1643</v>
      </c>
      <c r="NF44" s="3" t="s">
        <v>1643</v>
      </c>
      <c r="NG44" s="5" t="s">
        <v>1643</v>
      </c>
      <c r="NH44" s="13" t="s">
        <v>1643</v>
      </c>
      <c r="NI44" s="3" t="s">
        <v>1643</v>
      </c>
      <c r="NJ44" s="3" t="s">
        <v>1643</v>
      </c>
      <c r="NK44" s="3" t="s">
        <v>1643</v>
      </c>
      <c r="NL44" s="5"/>
      <c r="NM44" s="13" t="s">
        <v>1643</v>
      </c>
      <c r="NN44" s="3" t="s">
        <v>1643</v>
      </c>
      <c r="NO44" s="3" t="s">
        <v>1643</v>
      </c>
      <c r="NP44" s="3" t="s">
        <v>1643</v>
      </c>
      <c r="NQ44" s="5" t="s">
        <v>1643</v>
      </c>
      <c r="NR44" s="13" t="s">
        <v>1643</v>
      </c>
      <c r="NS44" s="3" t="s">
        <v>1643</v>
      </c>
      <c r="NT44" s="3" t="s">
        <v>1643</v>
      </c>
      <c r="NU44" s="3" t="s">
        <v>144</v>
      </c>
      <c r="NV44" s="3" t="s">
        <v>156</v>
      </c>
      <c r="NW44" s="3" t="s">
        <v>1643</v>
      </c>
      <c r="NX44" s="3" t="s">
        <v>1643</v>
      </c>
      <c r="NY44" s="3" t="s">
        <v>1643</v>
      </c>
      <c r="NZ44" s="20" t="s">
        <v>1643</v>
      </c>
      <c r="OA44" s="13" t="s">
        <v>110</v>
      </c>
      <c r="OB44" s="3" t="s">
        <v>1643</v>
      </c>
      <c r="OC44" s="3" t="s">
        <v>1643</v>
      </c>
      <c r="OD44" s="3" t="s">
        <v>1643</v>
      </c>
      <c r="OE44" s="3" t="s">
        <v>1643</v>
      </c>
      <c r="OF44" s="5" t="s">
        <v>1643</v>
      </c>
      <c r="OG44" s="13" t="s">
        <v>1643</v>
      </c>
      <c r="OH44" s="8" t="s">
        <v>1643</v>
      </c>
      <c r="OI44" s="3" t="s">
        <v>1643</v>
      </c>
      <c r="OJ44" s="3" t="s">
        <v>1643</v>
      </c>
      <c r="OK44" s="5" t="s">
        <v>1643</v>
      </c>
      <c r="OL44" s="13" t="s">
        <v>1643</v>
      </c>
      <c r="OM44" s="8" t="s">
        <v>1643</v>
      </c>
      <c r="ON44" s="3" t="s">
        <v>1643</v>
      </c>
      <c r="OO44" s="3" t="s">
        <v>1643</v>
      </c>
      <c r="OP44" s="5" t="s">
        <v>1643</v>
      </c>
      <c r="OQ44" s="13" t="s">
        <v>1643</v>
      </c>
      <c r="OR44" s="8" t="s">
        <v>1643</v>
      </c>
      <c r="OS44" s="3" t="s">
        <v>1643</v>
      </c>
      <c r="OT44" s="3" t="s">
        <v>1643</v>
      </c>
      <c r="OU44" s="5" t="s">
        <v>1643</v>
      </c>
      <c r="OV44" s="13" t="s">
        <v>136</v>
      </c>
      <c r="OW44" s="3" t="s">
        <v>1643</v>
      </c>
      <c r="OX44" s="3" t="s">
        <v>1643</v>
      </c>
      <c r="OY44" s="3" t="s">
        <v>1643</v>
      </c>
      <c r="OZ44" s="3" t="s">
        <v>1643</v>
      </c>
      <c r="PA44" s="3" t="s">
        <v>558</v>
      </c>
      <c r="PB44" s="3" t="s">
        <v>1643</v>
      </c>
      <c r="PC44" s="3" t="s">
        <v>1643</v>
      </c>
      <c r="PD44" s="5" t="s">
        <v>1643</v>
      </c>
      <c r="PE44" s="13" t="s">
        <v>1643</v>
      </c>
      <c r="PF44" s="3" t="s">
        <v>1643</v>
      </c>
      <c r="PG44" s="3" t="s">
        <v>1643</v>
      </c>
      <c r="PH44" s="3" t="s">
        <v>1643</v>
      </c>
      <c r="PI44" s="3" t="s">
        <v>1643</v>
      </c>
      <c r="PJ44" s="3" t="s">
        <v>1643</v>
      </c>
      <c r="PK44" s="5" t="s">
        <v>1643</v>
      </c>
      <c r="PL44" s="13" t="s">
        <v>110</v>
      </c>
      <c r="PM44" s="3" t="s">
        <v>1797</v>
      </c>
      <c r="PN44" s="3" t="s">
        <v>111</v>
      </c>
      <c r="PO44" s="3" t="s">
        <v>1643</v>
      </c>
      <c r="PP44" s="5" t="s">
        <v>1643</v>
      </c>
      <c r="PQ44" s="18" t="s">
        <v>111</v>
      </c>
    </row>
    <row r="45" spans="1:433" ht="348" x14ac:dyDescent="0.35">
      <c r="A45" s="1">
        <v>45684.544629629629</v>
      </c>
      <c r="B45" s="2">
        <v>45577.509814814817</v>
      </c>
      <c r="C45" s="4">
        <v>100</v>
      </c>
      <c r="D45" s="4">
        <v>50722</v>
      </c>
      <c r="E45" s="3" t="s">
        <v>1640</v>
      </c>
      <c r="F45" s="2">
        <v>45577.509827708331</v>
      </c>
      <c r="G45" s="3" t="s">
        <v>1655</v>
      </c>
      <c r="H45" s="4">
        <v>1</v>
      </c>
      <c r="I45" s="3" t="s">
        <v>1642</v>
      </c>
      <c r="J45" s="3" t="s">
        <v>1642</v>
      </c>
      <c r="K45" s="3" t="s">
        <v>1642</v>
      </c>
      <c r="L45" s="3" t="s">
        <v>1642</v>
      </c>
      <c r="M45" s="3" t="s">
        <v>1642</v>
      </c>
      <c r="N45" s="3" t="s">
        <v>1642</v>
      </c>
      <c r="O45" s="3" t="s">
        <v>110</v>
      </c>
      <c r="P45" s="3" t="s">
        <v>1643</v>
      </c>
      <c r="Q45" s="3" t="s">
        <v>1643</v>
      </c>
      <c r="R45" s="20" t="s">
        <v>110</v>
      </c>
      <c r="S45" s="127">
        <v>67</v>
      </c>
      <c r="T45" s="124"/>
      <c r="U45" s="3"/>
      <c r="V45" s="3" t="s">
        <v>20</v>
      </c>
      <c r="W45" s="3" t="s">
        <v>110</v>
      </c>
      <c r="X45" s="3" t="s">
        <v>47</v>
      </c>
      <c r="Y45" s="3" t="s">
        <v>106</v>
      </c>
      <c r="Z45" s="3" t="s">
        <v>12</v>
      </c>
      <c r="AA45" s="4">
        <v>414</v>
      </c>
      <c r="AB45" s="3" t="s">
        <v>25</v>
      </c>
      <c r="AC45" s="3" t="s">
        <v>110</v>
      </c>
      <c r="AD45" s="13" t="s">
        <v>110</v>
      </c>
      <c r="AE45" s="3" t="s">
        <v>1643</v>
      </c>
      <c r="AF45" s="5" t="s">
        <v>110</v>
      </c>
      <c r="AG45" s="8" t="s">
        <v>1643</v>
      </c>
      <c r="AH45" s="3" t="s">
        <v>1643</v>
      </c>
      <c r="AI45" s="3" t="s">
        <v>1643</v>
      </c>
      <c r="AJ45" s="3" t="s">
        <v>1643</v>
      </c>
      <c r="AK45" s="3" t="s">
        <v>1643</v>
      </c>
      <c r="AL45" s="3" t="s">
        <v>1643</v>
      </c>
      <c r="AM45" s="3" t="s">
        <v>1643</v>
      </c>
      <c r="AN45" s="3" t="s">
        <v>1643</v>
      </c>
      <c r="AO45" s="3" t="s">
        <v>1643</v>
      </c>
      <c r="AP45" s="3" t="s">
        <v>1643</v>
      </c>
      <c r="AQ45" s="3" t="s">
        <v>1643</v>
      </c>
      <c r="AR45" s="3" t="s">
        <v>1643</v>
      </c>
      <c r="AS45" s="3" t="s">
        <v>1643</v>
      </c>
      <c r="AT45" s="3" t="s">
        <v>1643</v>
      </c>
      <c r="AU45" s="3" t="s">
        <v>1643</v>
      </c>
      <c r="AV45" s="5" t="s">
        <v>1643</v>
      </c>
      <c r="AW45" s="13" t="s">
        <v>1643</v>
      </c>
      <c r="AX45" s="3" t="s">
        <v>1643</v>
      </c>
      <c r="AY45" s="3" t="s">
        <v>1643</v>
      </c>
      <c r="AZ45" s="3" t="s">
        <v>1643</v>
      </c>
      <c r="BA45" s="3" t="s">
        <v>1643</v>
      </c>
      <c r="BB45" s="3" t="s">
        <v>1643</v>
      </c>
      <c r="BC45" s="3" t="s">
        <v>1643</v>
      </c>
      <c r="BD45" s="5" t="s">
        <v>1643</v>
      </c>
      <c r="BE45" s="13" t="s">
        <v>1643</v>
      </c>
      <c r="BF45" s="3" t="s">
        <v>1643</v>
      </c>
      <c r="BG45" s="3" t="s">
        <v>1643</v>
      </c>
      <c r="BH45" s="3" t="s">
        <v>1643</v>
      </c>
      <c r="BI45" s="3" t="s">
        <v>1643</v>
      </c>
      <c r="BJ45" s="3" t="s">
        <v>1643</v>
      </c>
      <c r="BK45" s="3" t="s">
        <v>1643</v>
      </c>
      <c r="BL45" s="5" t="s">
        <v>1643</v>
      </c>
      <c r="BM45" s="13" t="s">
        <v>1643</v>
      </c>
      <c r="BN45" s="3" t="s">
        <v>1643</v>
      </c>
      <c r="BO45" s="3" t="s">
        <v>1643</v>
      </c>
      <c r="BP45" s="5" t="s">
        <v>1643</v>
      </c>
      <c r="BQ45" s="13" t="s">
        <v>1643</v>
      </c>
      <c r="BR45" s="3" t="s">
        <v>1643</v>
      </c>
      <c r="BS45" s="3" t="s">
        <v>1643</v>
      </c>
      <c r="BT45" s="5" t="s">
        <v>1643</v>
      </c>
      <c r="BU45" s="13" t="s">
        <v>1643</v>
      </c>
      <c r="BV45" s="5" t="s">
        <v>1643</v>
      </c>
      <c r="BW45" s="13" t="s">
        <v>1643</v>
      </c>
      <c r="BX45" s="3" t="s">
        <v>1643</v>
      </c>
      <c r="BY45" s="3" t="s">
        <v>1643</v>
      </c>
      <c r="BZ45" s="5" t="s">
        <v>1643</v>
      </c>
      <c r="CA45" s="13" t="s">
        <v>1643</v>
      </c>
      <c r="CB45" s="3" t="s">
        <v>1643</v>
      </c>
      <c r="CC45" s="3" t="s">
        <v>1643</v>
      </c>
      <c r="CD45" s="3" t="s">
        <v>1643</v>
      </c>
      <c r="CE45" s="5" t="s">
        <v>1643</v>
      </c>
      <c r="CF45" s="13" t="s">
        <v>1643</v>
      </c>
      <c r="CG45" s="3" t="s">
        <v>1643</v>
      </c>
      <c r="CH45" s="3" t="s">
        <v>1643</v>
      </c>
      <c r="CI45" s="3" t="s">
        <v>1643</v>
      </c>
      <c r="CJ45" s="3" t="s">
        <v>1643</v>
      </c>
      <c r="CK45" s="3" t="s">
        <v>1643</v>
      </c>
      <c r="CL45" s="5" t="s">
        <v>1643</v>
      </c>
      <c r="CM45" s="13" t="s">
        <v>1643</v>
      </c>
      <c r="CN45" s="3" t="s">
        <v>1643</v>
      </c>
      <c r="CO45" s="3" t="s">
        <v>1643</v>
      </c>
      <c r="CP45" s="3" t="s">
        <v>1643</v>
      </c>
      <c r="CQ45" s="3" t="s">
        <v>1643</v>
      </c>
      <c r="CR45" s="20" t="s">
        <v>1643</v>
      </c>
      <c r="CS45" s="13" t="s">
        <v>1643</v>
      </c>
      <c r="CT45" s="3" t="s">
        <v>1643</v>
      </c>
      <c r="CU45" s="3" t="s">
        <v>1643</v>
      </c>
      <c r="CV45" s="3" t="s">
        <v>1643</v>
      </c>
      <c r="CW45" s="3" t="s">
        <v>1643</v>
      </c>
      <c r="CX45" s="3" t="s">
        <v>1643</v>
      </c>
      <c r="CY45" s="3" t="s">
        <v>1643</v>
      </c>
      <c r="CZ45" s="3" t="s">
        <v>1643</v>
      </c>
      <c r="DA45" s="3" t="s">
        <v>1643</v>
      </c>
      <c r="DB45" s="3" t="s">
        <v>1643</v>
      </c>
      <c r="DC45" s="3" t="s">
        <v>1643</v>
      </c>
      <c r="DD45" s="3" t="s">
        <v>1643</v>
      </c>
      <c r="DE45" s="3" t="s">
        <v>1643</v>
      </c>
      <c r="DF45" s="5" t="s">
        <v>1643</v>
      </c>
      <c r="DG45" s="8" t="s">
        <v>1643</v>
      </c>
      <c r="DH45" s="3" t="s">
        <v>1643</v>
      </c>
      <c r="DI45" s="3" t="s">
        <v>1643</v>
      </c>
      <c r="DJ45" s="3" t="s">
        <v>1643</v>
      </c>
      <c r="DK45" s="3" t="s">
        <v>1643</v>
      </c>
      <c r="DL45" s="3" t="s">
        <v>1643</v>
      </c>
      <c r="DM45" s="3" t="s">
        <v>1643</v>
      </c>
      <c r="DN45" s="3" t="s">
        <v>1643</v>
      </c>
      <c r="DO45" s="5" t="s">
        <v>1643</v>
      </c>
      <c r="DP45" s="8" t="s">
        <v>1643</v>
      </c>
      <c r="DQ45" s="3" t="s">
        <v>1643</v>
      </c>
      <c r="DR45" s="3" t="s">
        <v>1643</v>
      </c>
      <c r="DS45" s="5" t="s">
        <v>1643</v>
      </c>
      <c r="DT45" s="8" t="s">
        <v>1643</v>
      </c>
      <c r="DU45" s="3" t="s">
        <v>1643</v>
      </c>
      <c r="DV45" s="3" t="s">
        <v>1643</v>
      </c>
      <c r="DW45" s="5" t="s">
        <v>1643</v>
      </c>
      <c r="DX45" s="16" t="s">
        <v>1643</v>
      </c>
      <c r="DY45" s="13" t="s">
        <v>1643</v>
      </c>
      <c r="DZ45" s="3" t="s">
        <v>1643</v>
      </c>
      <c r="EA45" s="3" t="s">
        <v>1643</v>
      </c>
      <c r="EB45" s="3" t="s">
        <v>1643</v>
      </c>
      <c r="EC45" s="20" t="s">
        <v>1643</v>
      </c>
      <c r="ED45" s="13" t="s">
        <v>1643</v>
      </c>
      <c r="EE45" s="3" t="s">
        <v>1643</v>
      </c>
      <c r="EF45" s="3" t="s">
        <v>1643</v>
      </c>
      <c r="EG45" s="3" t="s">
        <v>1643</v>
      </c>
      <c r="EH45" s="3" t="s">
        <v>1643</v>
      </c>
      <c r="EI45" s="3" t="s">
        <v>1643</v>
      </c>
      <c r="EJ45" s="3" t="s">
        <v>1643</v>
      </c>
      <c r="EK45" s="3" t="s">
        <v>1643</v>
      </c>
      <c r="EL45" s="3" t="s">
        <v>1643</v>
      </c>
      <c r="EM45" s="3" t="s">
        <v>1643</v>
      </c>
      <c r="EN45" s="20" t="s">
        <v>1643</v>
      </c>
      <c r="EO45" s="18" t="s">
        <v>1643</v>
      </c>
      <c r="EP45" s="8" t="s">
        <v>1643</v>
      </c>
      <c r="EQ45" s="3" t="s">
        <v>1643</v>
      </c>
      <c r="ER45" s="3" t="s">
        <v>1643</v>
      </c>
      <c r="ES45" s="3" t="s">
        <v>1643</v>
      </c>
      <c r="ET45" s="3" t="s">
        <v>1643</v>
      </c>
      <c r="EU45" s="3" t="s">
        <v>1643</v>
      </c>
      <c r="EV45" s="3" t="s">
        <v>1643</v>
      </c>
      <c r="EW45" s="3" t="s">
        <v>1643</v>
      </c>
      <c r="EX45" s="3" t="s">
        <v>1643</v>
      </c>
      <c r="EY45" s="20" t="s">
        <v>1643</v>
      </c>
      <c r="EZ45" s="13" t="s">
        <v>130</v>
      </c>
      <c r="FA45" s="3" t="s">
        <v>129</v>
      </c>
      <c r="FB45" s="3" t="s">
        <v>131</v>
      </c>
      <c r="FC45" s="3" t="s">
        <v>131</v>
      </c>
      <c r="FD45" s="3" t="s">
        <v>132</v>
      </c>
      <c r="FE45" s="3" t="s">
        <v>131</v>
      </c>
      <c r="FF45" s="3" t="s">
        <v>128</v>
      </c>
      <c r="FG45" s="3" t="s">
        <v>131</v>
      </c>
      <c r="FH45" s="3" t="s">
        <v>130</v>
      </c>
      <c r="FI45" s="3" t="s">
        <v>129</v>
      </c>
      <c r="FJ45" s="3" t="s">
        <v>132</v>
      </c>
      <c r="FK45" s="3" t="s">
        <v>132</v>
      </c>
      <c r="FL45" s="3" t="s">
        <v>132</v>
      </c>
      <c r="FM45" s="3" t="s">
        <v>131</v>
      </c>
      <c r="FN45" s="3" t="s">
        <v>130</v>
      </c>
      <c r="FO45" s="5" t="s">
        <v>1643</v>
      </c>
      <c r="FP45" s="13" t="s">
        <v>196</v>
      </c>
      <c r="FQ45" s="3" t="s">
        <v>198</v>
      </c>
      <c r="FR45" s="3" t="s">
        <v>200</v>
      </c>
      <c r="FS45" s="3" t="s">
        <v>201</v>
      </c>
      <c r="FT45" s="3" t="s">
        <v>1643</v>
      </c>
      <c r="FU45" s="3" t="s">
        <v>207</v>
      </c>
      <c r="FV45" s="3" t="s">
        <v>210</v>
      </c>
      <c r="FW45" s="5" t="s">
        <v>1643</v>
      </c>
      <c r="FX45" s="13" t="s">
        <v>231</v>
      </c>
      <c r="FY45" s="3" t="s">
        <v>232</v>
      </c>
      <c r="FZ45" s="3" t="s">
        <v>233</v>
      </c>
      <c r="GA45" s="3" t="s">
        <v>1643</v>
      </c>
      <c r="GB45" s="3" t="s">
        <v>235</v>
      </c>
      <c r="GC45" s="3" t="s">
        <v>1643</v>
      </c>
      <c r="GD45" s="3" t="s">
        <v>1643</v>
      </c>
      <c r="GE45" s="5" t="s">
        <v>1643</v>
      </c>
      <c r="GF45" s="13" t="s">
        <v>132</v>
      </c>
      <c r="GG45" s="3" t="s">
        <v>132</v>
      </c>
      <c r="GH45" s="3" t="s">
        <v>132</v>
      </c>
      <c r="GI45" s="3" t="s">
        <v>127</v>
      </c>
      <c r="GJ45" s="3" t="s">
        <v>131</v>
      </c>
      <c r="GK45" s="3" t="s">
        <v>131</v>
      </c>
      <c r="GL45" s="3" t="s">
        <v>132</v>
      </c>
      <c r="GM45" s="3" t="s">
        <v>132</v>
      </c>
      <c r="GN45" s="3" t="s">
        <v>132</v>
      </c>
      <c r="GO45" s="3" t="s">
        <v>132</v>
      </c>
      <c r="GP45" s="3" t="s">
        <v>132</v>
      </c>
      <c r="GQ45" s="3" t="s">
        <v>132</v>
      </c>
      <c r="GR45" s="3" t="s">
        <v>132</v>
      </c>
      <c r="GS45" s="3" t="s">
        <v>132</v>
      </c>
      <c r="GT45" s="3" t="s">
        <v>131</v>
      </c>
      <c r="GU45" s="3" t="s">
        <v>130</v>
      </c>
      <c r="GV45" s="3" t="s">
        <v>129</v>
      </c>
      <c r="GW45" s="3" t="s">
        <v>131</v>
      </c>
      <c r="GX45" s="3" t="s">
        <v>131</v>
      </c>
      <c r="GY45" s="3" t="s">
        <v>127</v>
      </c>
      <c r="GZ45" s="3" t="s">
        <v>132</v>
      </c>
      <c r="HA45" s="3" t="s">
        <v>132</v>
      </c>
      <c r="HB45" s="3" t="s">
        <v>132</v>
      </c>
      <c r="HC45" s="3" t="s">
        <v>131</v>
      </c>
      <c r="HD45" s="3" t="s">
        <v>132</v>
      </c>
      <c r="HE45" s="3" t="s">
        <v>132</v>
      </c>
      <c r="HF45" s="3" t="s">
        <v>132</v>
      </c>
      <c r="HG45" s="3" t="s">
        <v>130</v>
      </c>
      <c r="HH45" s="3" t="s">
        <v>131</v>
      </c>
      <c r="HI45" s="3" t="s">
        <v>131</v>
      </c>
      <c r="HJ45" s="3" t="s">
        <v>132</v>
      </c>
      <c r="HK45" s="3" t="s">
        <v>131</v>
      </c>
      <c r="HL45" s="3" t="s">
        <v>131</v>
      </c>
      <c r="HM45" s="3" t="s">
        <v>132</v>
      </c>
      <c r="HN45" s="3" t="s">
        <v>131</v>
      </c>
      <c r="HO45" s="3" t="s">
        <v>132</v>
      </c>
      <c r="HP45" s="3" t="s">
        <v>132</v>
      </c>
      <c r="HQ45" s="3" t="s">
        <v>132</v>
      </c>
      <c r="HR45" s="3" t="s">
        <v>132</v>
      </c>
      <c r="HS45" s="3" t="s">
        <v>132</v>
      </c>
      <c r="HT45" s="3" t="s">
        <v>132</v>
      </c>
      <c r="HU45" s="3" t="s">
        <v>132</v>
      </c>
      <c r="HV45" s="3" t="s">
        <v>132</v>
      </c>
      <c r="HW45" s="3" t="s">
        <v>131</v>
      </c>
      <c r="HX45" s="3" t="s">
        <v>129</v>
      </c>
      <c r="HY45" s="3" t="s">
        <v>129</v>
      </c>
      <c r="HZ45" s="3" t="s">
        <v>129</v>
      </c>
      <c r="IA45" s="3" t="s">
        <v>131</v>
      </c>
      <c r="IB45" s="3" t="s">
        <v>129</v>
      </c>
      <c r="IC45" s="3" t="s">
        <v>127</v>
      </c>
      <c r="ID45" s="3" t="s">
        <v>127</v>
      </c>
      <c r="IE45" s="3" t="s">
        <v>127</v>
      </c>
      <c r="IF45" s="3" t="s">
        <v>129</v>
      </c>
      <c r="IG45" s="3" t="s">
        <v>127</v>
      </c>
      <c r="IH45" s="3" t="s">
        <v>129</v>
      </c>
      <c r="II45" s="3" t="s">
        <v>129</v>
      </c>
      <c r="IJ45" s="3" t="s">
        <v>130</v>
      </c>
      <c r="IK45" s="3" t="s">
        <v>127</v>
      </c>
      <c r="IL45" s="3" t="s">
        <v>127</v>
      </c>
      <c r="IM45" s="3" t="s">
        <v>127</v>
      </c>
      <c r="IN45" s="3" t="s">
        <v>132</v>
      </c>
      <c r="IO45" s="3" t="s">
        <v>127</v>
      </c>
      <c r="IP45" s="3" t="s">
        <v>127</v>
      </c>
      <c r="IQ45" s="3" t="s">
        <v>127</v>
      </c>
      <c r="IR45" s="5" t="s">
        <v>327</v>
      </c>
      <c r="IS45" s="13" t="s">
        <v>353</v>
      </c>
      <c r="IT45" s="3" t="s">
        <v>354</v>
      </c>
      <c r="IU45" s="3" t="s">
        <v>355</v>
      </c>
      <c r="IV45" s="3" t="s">
        <v>1643</v>
      </c>
      <c r="IW45" s="3" t="s">
        <v>1643</v>
      </c>
      <c r="IX45" s="3" t="s">
        <v>111</v>
      </c>
      <c r="IY45" s="5" t="s">
        <v>1643</v>
      </c>
      <c r="IZ45" s="13" t="s">
        <v>111</v>
      </c>
      <c r="JA45" s="3" t="s">
        <v>1643</v>
      </c>
      <c r="JB45" s="3" t="s">
        <v>1643</v>
      </c>
      <c r="JC45" s="3" t="s">
        <v>245</v>
      </c>
      <c r="JD45" s="3" t="s">
        <v>1643</v>
      </c>
      <c r="JE45" s="3" t="s">
        <v>1643</v>
      </c>
      <c r="JF45" s="3" t="s">
        <v>110</v>
      </c>
      <c r="JG45" s="3" t="s">
        <v>111</v>
      </c>
      <c r="JH45" s="3" t="s">
        <v>1643</v>
      </c>
      <c r="JI45" s="3" t="s">
        <v>111</v>
      </c>
      <c r="JJ45" s="3" t="s">
        <v>1643</v>
      </c>
      <c r="JK45" s="3" t="s">
        <v>1643</v>
      </c>
      <c r="JL45" s="3" t="s">
        <v>1643</v>
      </c>
      <c r="JM45" s="3" t="s">
        <v>111</v>
      </c>
      <c r="JN45" s="3" t="s">
        <v>1643</v>
      </c>
      <c r="JO45" s="3" t="s">
        <v>1643</v>
      </c>
      <c r="JP45" s="3" t="s">
        <v>110</v>
      </c>
      <c r="JQ45" s="3" t="s">
        <v>111</v>
      </c>
      <c r="JR45" s="3" t="s">
        <v>1643</v>
      </c>
      <c r="JS45" s="3" t="s">
        <v>111</v>
      </c>
      <c r="JT45" s="3" t="s">
        <v>1643</v>
      </c>
      <c r="JU45" s="3" t="s">
        <v>1643</v>
      </c>
      <c r="JV45" s="3" t="s">
        <v>110</v>
      </c>
      <c r="JW45" s="3" t="s">
        <v>111</v>
      </c>
      <c r="JX45" s="3" t="s">
        <v>1643</v>
      </c>
      <c r="JY45" s="3" t="s">
        <v>110</v>
      </c>
      <c r="JZ45" s="3" t="s">
        <v>111</v>
      </c>
      <c r="KA45" s="3" t="s">
        <v>1643</v>
      </c>
      <c r="KB45" s="3" t="s">
        <v>111</v>
      </c>
      <c r="KC45" s="3" t="s">
        <v>1643</v>
      </c>
      <c r="KD45" s="3" t="s">
        <v>1643</v>
      </c>
      <c r="KE45" s="3" t="s">
        <v>1643</v>
      </c>
      <c r="KF45" s="3" t="s">
        <v>111</v>
      </c>
      <c r="KG45" s="3" t="s">
        <v>1643</v>
      </c>
      <c r="KH45" s="3" t="s">
        <v>1643</v>
      </c>
      <c r="KI45" s="5" t="s">
        <v>1643</v>
      </c>
      <c r="KJ45" s="3" t="s">
        <v>452</v>
      </c>
      <c r="KK45" s="3" t="s">
        <v>459</v>
      </c>
      <c r="KL45" s="5" t="s">
        <v>450</v>
      </c>
      <c r="KM45" s="18" t="s">
        <v>111</v>
      </c>
      <c r="KN45" s="13" t="s">
        <v>1643</v>
      </c>
      <c r="KO45" s="3" t="s">
        <v>484</v>
      </c>
      <c r="KP45" s="3" t="s">
        <v>1643</v>
      </c>
      <c r="KQ45" s="3" t="s">
        <v>1643</v>
      </c>
      <c r="KR45" s="3" t="s">
        <v>1643</v>
      </c>
      <c r="KS45" s="3" t="s">
        <v>1643</v>
      </c>
      <c r="KT45" s="3" t="s">
        <v>496</v>
      </c>
      <c r="KU45" s="3" t="s">
        <v>497</v>
      </c>
      <c r="KV45" s="3" t="s">
        <v>498</v>
      </c>
      <c r="KW45" s="5" t="s">
        <v>1643</v>
      </c>
      <c r="KX45" s="13" t="s">
        <v>111</v>
      </c>
      <c r="KY45" s="3" t="s">
        <v>111</v>
      </c>
      <c r="KZ45" s="3" t="s">
        <v>110</v>
      </c>
      <c r="LA45" s="3" t="s">
        <v>110</v>
      </c>
      <c r="LB45" s="3" t="s">
        <v>111</v>
      </c>
      <c r="LC45" s="3" t="s">
        <v>1643</v>
      </c>
      <c r="LD45" s="3" t="s">
        <v>1643</v>
      </c>
      <c r="LE45" s="3" t="s">
        <v>1643</v>
      </c>
      <c r="LF45" s="5" t="s">
        <v>1643</v>
      </c>
      <c r="LG45" s="13" t="s">
        <v>111</v>
      </c>
      <c r="LH45" s="5" t="s">
        <v>1643</v>
      </c>
      <c r="LI45" s="13" t="s">
        <v>527</v>
      </c>
      <c r="LJ45" s="3" t="s">
        <v>110</v>
      </c>
      <c r="LK45" s="3" t="s">
        <v>110</v>
      </c>
      <c r="LL45" s="3" t="s">
        <v>110</v>
      </c>
      <c r="LM45" s="3" t="s">
        <v>111</v>
      </c>
      <c r="LN45" s="3" t="s">
        <v>111</v>
      </c>
      <c r="LO45" s="5" t="s">
        <v>110</v>
      </c>
      <c r="LP45" s="13" t="s">
        <v>111</v>
      </c>
      <c r="LQ45" s="13" t="s">
        <v>1643</v>
      </c>
      <c r="LR45" s="3" t="s">
        <v>1643</v>
      </c>
      <c r="LS45" s="3" t="s">
        <v>1643</v>
      </c>
      <c r="LT45" s="3" t="s">
        <v>1643</v>
      </c>
      <c r="LU45" s="3" t="s">
        <v>1643</v>
      </c>
      <c r="LV45" s="20"/>
      <c r="LW45" s="5" t="s">
        <v>1643</v>
      </c>
      <c r="LX45" s="13" t="s">
        <v>1643</v>
      </c>
      <c r="LY45" s="3" t="s">
        <v>1643</v>
      </c>
      <c r="LZ45" s="3" t="s">
        <v>1643</v>
      </c>
      <c r="MA45" s="3" t="s">
        <v>1643</v>
      </c>
      <c r="MB45" s="3" t="s">
        <v>1643</v>
      </c>
      <c r="MC45" s="3" t="s">
        <v>1643</v>
      </c>
      <c r="MD45" s="5" t="s">
        <v>1643</v>
      </c>
      <c r="ME45" s="13" t="s">
        <v>1643</v>
      </c>
      <c r="MF45" s="3" t="s">
        <v>1643</v>
      </c>
      <c r="MG45" s="3" t="s">
        <v>1643</v>
      </c>
      <c r="MH45" s="3" t="s">
        <v>1643</v>
      </c>
      <c r="MI45" s="3" t="s">
        <v>1643</v>
      </c>
      <c r="MJ45" s="3" t="s">
        <v>1643</v>
      </c>
      <c r="MK45" s="5" t="s">
        <v>1643</v>
      </c>
      <c r="ML45" s="13" t="s">
        <v>1643</v>
      </c>
      <c r="MM45" s="3" t="s">
        <v>1643</v>
      </c>
      <c r="MN45" s="3" t="s">
        <v>1643</v>
      </c>
      <c r="MO45" s="3" t="s">
        <v>1643</v>
      </c>
      <c r="MP45" s="3" t="s">
        <v>1643</v>
      </c>
      <c r="MQ45" s="3" t="s">
        <v>1643</v>
      </c>
      <c r="MR45" s="5" t="s">
        <v>1643</v>
      </c>
      <c r="MS45" s="13" t="s">
        <v>1643</v>
      </c>
      <c r="MT45" s="3" t="s">
        <v>1643</v>
      </c>
      <c r="MU45" s="3" t="s">
        <v>1643</v>
      </c>
      <c r="MV45" s="3" t="s">
        <v>1643</v>
      </c>
      <c r="MW45" s="3" t="s">
        <v>1643</v>
      </c>
      <c r="MX45" s="3" t="s">
        <v>1643</v>
      </c>
      <c r="MY45" s="3" t="s">
        <v>1643</v>
      </c>
      <c r="MZ45" s="3" t="s">
        <v>1643</v>
      </c>
      <c r="NA45" s="5" t="s">
        <v>1643</v>
      </c>
      <c r="NB45" s="13" t="s">
        <v>110</v>
      </c>
      <c r="NC45" s="3" t="s">
        <v>546</v>
      </c>
      <c r="ND45" s="3" t="s">
        <v>1643</v>
      </c>
      <c r="NE45" s="3" t="s">
        <v>1643</v>
      </c>
      <c r="NF45" s="3" t="s">
        <v>1643</v>
      </c>
      <c r="NG45" s="5" t="s">
        <v>1643</v>
      </c>
      <c r="NH45" s="13" t="s">
        <v>1643</v>
      </c>
      <c r="NI45" s="3" t="s">
        <v>1643</v>
      </c>
      <c r="NJ45" s="3" t="s">
        <v>1643</v>
      </c>
      <c r="NK45" s="3" t="s">
        <v>1643</v>
      </c>
      <c r="NL45" s="5"/>
      <c r="NM45" s="13" t="s">
        <v>1643</v>
      </c>
      <c r="NN45" s="3" t="s">
        <v>1643</v>
      </c>
      <c r="NO45" s="3" t="s">
        <v>1643</v>
      </c>
      <c r="NP45" s="3" t="s">
        <v>1643</v>
      </c>
      <c r="NQ45" s="5" t="s">
        <v>1643</v>
      </c>
      <c r="NR45" s="13" t="s">
        <v>136</v>
      </c>
      <c r="NS45" s="3" t="s">
        <v>557</v>
      </c>
      <c r="NT45" s="3" t="s">
        <v>140</v>
      </c>
      <c r="NU45" s="3" t="s">
        <v>144</v>
      </c>
      <c r="NV45" s="3" t="s">
        <v>156</v>
      </c>
      <c r="NW45" s="3" t="s">
        <v>558</v>
      </c>
      <c r="NX45" s="3" t="s">
        <v>1643</v>
      </c>
      <c r="NY45" s="3" t="s">
        <v>568</v>
      </c>
      <c r="NZ45" s="20" t="s">
        <v>1643</v>
      </c>
      <c r="OA45" s="13" t="s">
        <v>111</v>
      </c>
      <c r="OB45" s="3" t="s">
        <v>1643</v>
      </c>
      <c r="OC45" s="3" t="s">
        <v>1643</v>
      </c>
      <c r="OD45" s="3" t="s">
        <v>1643</v>
      </c>
      <c r="OE45" s="3" t="s">
        <v>1643</v>
      </c>
      <c r="OF45" s="5" t="s">
        <v>1643</v>
      </c>
      <c r="OG45" s="13" t="s">
        <v>1643</v>
      </c>
      <c r="OH45" s="8" t="s">
        <v>1643</v>
      </c>
      <c r="OI45" s="3" t="s">
        <v>1643</v>
      </c>
      <c r="OJ45" s="3" t="s">
        <v>1643</v>
      </c>
      <c r="OK45" s="5" t="s">
        <v>1643</v>
      </c>
      <c r="OL45" s="13" t="s">
        <v>1643</v>
      </c>
      <c r="OM45" s="8" t="s">
        <v>1643</v>
      </c>
      <c r="ON45" s="3" t="s">
        <v>1643</v>
      </c>
      <c r="OO45" s="3" t="s">
        <v>1643</v>
      </c>
      <c r="OP45" s="5" t="s">
        <v>1643</v>
      </c>
      <c r="OQ45" s="13" t="s">
        <v>1643</v>
      </c>
      <c r="OR45" s="8" t="s">
        <v>1643</v>
      </c>
      <c r="OS45" s="3" t="s">
        <v>1643</v>
      </c>
      <c r="OT45" s="3" t="s">
        <v>1643</v>
      </c>
      <c r="OU45" s="5" t="s">
        <v>1643</v>
      </c>
      <c r="OV45" s="13" t="s">
        <v>1643</v>
      </c>
      <c r="OW45" s="3" t="s">
        <v>1643</v>
      </c>
      <c r="OX45" s="3" t="s">
        <v>1643</v>
      </c>
      <c r="OY45" s="3" t="s">
        <v>1643</v>
      </c>
      <c r="OZ45" s="3" t="s">
        <v>1643</v>
      </c>
      <c r="PA45" s="3" t="s">
        <v>1643</v>
      </c>
      <c r="PB45" s="3" t="s">
        <v>1643</v>
      </c>
      <c r="PC45" s="3" t="s">
        <v>1643</v>
      </c>
      <c r="PD45" s="5" t="s">
        <v>1643</v>
      </c>
      <c r="PE45" s="13" t="s">
        <v>1643</v>
      </c>
      <c r="PF45" s="3" t="s">
        <v>1643</v>
      </c>
      <c r="PG45" s="3" t="s">
        <v>1643</v>
      </c>
      <c r="PH45" s="3" t="s">
        <v>1643</v>
      </c>
      <c r="PI45" s="3" t="s">
        <v>1643</v>
      </c>
      <c r="PJ45" s="3" t="s">
        <v>1643</v>
      </c>
      <c r="PK45" s="5" t="s">
        <v>1643</v>
      </c>
      <c r="PL45" s="13" t="s">
        <v>1643</v>
      </c>
      <c r="PM45" s="3" t="s">
        <v>1643</v>
      </c>
      <c r="PN45" s="3" t="s">
        <v>1643</v>
      </c>
      <c r="PO45" s="3" t="s">
        <v>1643</v>
      </c>
      <c r="PP45" s="5" t="s">
        <v>1643</v>
      </c>
      <c r="PQ45" s="18" t="s">
        <v>609</v>
      </c>
    </row>
    <row r="46" spans="1:433" ht="87" x14ac:dyDescent="0.35">
      <c r="A46" s="1">
        <v>45678.429768518516</v>
      </c>
      <c r="B46" s="2">
        <v>45576.474745370368</v>
      </c>
      <c r="C46" s="4">
        <v>100</v>
      </c>
      <c r="D46" s="4">
        <v>2474</v>
      </c>
      <c r="E46" s="3" t="s">
        <v>1640</v>
      </c>
      <c r="F46" s="2">
        <v>45576.474763888888</v>
      </c>
      <c r="G46" s="3" t="s">
        <v>1649</v>
      </c>
      <c r="H46" s="4">
        <v>0.5</v>
      </c>
      <c r="I46" s="3" t="s">
        <v>1642</v>
      </c>
      <c r="J46" s="3" t="s">
        <v>1642</v>
      </c>
      <c r="K46" s="3" t="s">
        <v>1642</v>
      </c>
      <c r="L46" s="3" t="s">
        <v>1642</v>
      </c>
      <c r="M46" s="3" t="s">
        <v>1642</v>
      </c>
      <c r="N46" s="3" t="s">
        <v>1642</v>
      </c>
      <c r="O46" s="3" t="s">
        <v>110</v>
      </c>
      <c r="P46" s="3" t="s">
        <v>1643</v>
      </c>
      <c r="Q46" s="3" t="s">
        <v>1643</v>
      </c>
      <c r="R46" s="20" t="s">
        <v>110</v>
      </c>
      <c r="S46" s="127">
        <v>68</v>
      </c>
      <c r="T46" s="124"/>
      <c r="U46" s="3"/>
      <c r="V46" s="3" t="s">
        <v>20</v>
      </c>
      <c r="W46" s="3" t="s">
        <v>111</v>
      </c>
      <c r="X46" s="3" t="s">
        <v>41</v>
      </c>
      <c r="Y46" s="3" t="s">
        <v>93</v>
      </c>
      <c r="Z46" s="3" t="s">
        <v>16</v>
      </c>
      <c r="AA46" s="4">
        <v>205</v>
      </c>
      <c r="AB46" s="3" t="s">
        <v>25</v>
      </c>
      <c r="AC46" s="3" t="s">
        <v>110</v>
      </c>
      <c r="AD46" s="13" t="s">
        <v>110</v>
      </c>
      <c r="AE46" s="3" t="s">
        <v>1643</v>
      </c>
      <c r="AF46" s="5" t="s">
        <v>110</v>
      </c>
      <c r="AG46" s="8" t="s">
        <v>1643</v>
      </c>
      <c r="AH46" s="3" t="s">
        <v>1643</v>
      </c>
      <c r="AI46" s="3" t="s">
        <v>1643</v>
      </c>
      <c r="AJ46" s="3" t="s">
        <v>1643</v>
      </c>
      <c r="AK46" s="3" t="s">
        <v>1643</v>
      </c>
      <c r="AL46" s="3" t="s">
        <v>1643</v>
      </c>
      <c r="AM46" s="3" t="s">
        <v>1643</v>
      </c>
      <c r="AN46" s="3" t="s">
        <v>1643</v>
      </c>
      <c r="AO46" s="3" t="s">
        <v>1643</v>
      </c>
      <c r="AP46" s="3" t="s">
        <v>1643</v>
      </c>
      <c r="AQ46" s="3" t="s">
        <v>1643</v>
      </c>
      <c r="AR46" s="3" t="s">
        <v>1643</v>
      </c>
      <c r="AS46" s="3" t="s">
        <v>1643</v>
      </c>
      <c r="AT46" s="3" t="s">
        <v>1643</v>
      </c>
      <c r="AU46" s="3" t="s">
        <v>1643</v>
      </c>
      <c r="AV46" s="5" t="s">
        <v>1643</v>
      </c>
      <c r="AW46" s="13" t="s">
        <v>1643</v>
      </c>
      <c r="AX46" s="3" t="s">
        <v>1643</v>
      </c>
      <c r="AY46" s="3" t="s">
        <v>1643</v>
      </c>
      <c r="AZ46" s="3" t="s">
        <v>1643</v>
      </c>
      <c r="BA46" s="3" t="s">
        <v>1643</v>
      </c>
      <c r="BB46" s="3" t="s">
        <v>1643</v>
      </c>
      <c r="BC46" s="3" t="s">
        <v>1643</v>
      </c>
      <c r="BD46" s="5" t="s">
        <v>1643</v>
      </c>
      <c r="BE46" s="13" t="s">
        <v>1643</v>
      </c>
      <c r="BF46" s="3" t="s">
        <v>1643</v>
      </c>
      <c r="BG46" s="3" t="s">
        <v>1643</v>
      </c>
      <c r="BH46" s="3" t="s">
        <v>1643</v>
      </c>
      <c r="BI46" s="3" t="s">
        <v>1643</v>
      </c>
      <c r="BJ46" s="3" t="s">
        <v>1643</v>
      </c>
      <c r="BK46" s="3" t="s">
        <v>1643</v>
      </c>
      <c r="BL46" s="5" t="s">
        <v>1643</v>
      </c>
      <c r="BM46" s="13" t="s">
        <v>1643</v>
      </c>
      <c r="BN46" s="3" t="s">
        <v>1643</v>
      </c>
      <c r="BO46" s="3" t="s">
        <v>1643</v>
      </c>
      <c r="BP46" s="5" t="s">
        <v>1643</v>
      </c>
      <c r="BQ46" s="13" t="s">
        <v>1643</v>
      </c>
      <c r="BR46" s="3" t="s">
        <v>1643</v>
      </c>
      <c r="BS46" s="3" t="s">
        <v>1643</v>
      </c>
      <c r="BT46" s="5" t="s">
        <v>1643</v>
      </c>
      <c r="BU46" s="13" t="s">
        <v>1643</v>
      </c>
      <c r="BV46" s="5" t="s">
        <v>1643</v>
      </c>
      <c r="BW46" s="13" t="s">
        <v>1643</v>
      </c>
      <c r="BX46" s="3" t="s">
        <v>1643</v>
      </c>
      <c r="BY46" s="3" t="s">
        <v>1643</v>
      </c>
      <c r="BZ46" s="5" t="s">
        <v>1643</v>
      </c>
      <c r="CA46" s="13" t="s">
        <v>1643</v>
      </c>
      <c r="CB46" s="3" t="s">
        <v>1643</v>
      </c>
      <c r="CC46" s="3" t="s">
        <v>1643</v>
      </c>
      <c r="CD46" s="3" t="s">
        <v>1643</v>
      </c>
      <c r="CE46" s="5" t="s">
        <v>1643</v>
      </c>
      <c r="CF46" s="13" t="s">
        <v>1643</v>
      </c>
      <c r="CG46" s="3" t="s">
        <v>1643</v>
      </c>
      <c r="CH46" s="3" t="s">
        <v>1643</v>
      </c>
      <c r="CI46" s="3" t="s">
        <v>1643</v>
      </c>
      <c r="CJ46" s="3" t="s">
        <v>1643</v>
      </c>
      <c r="CK46" s="3" t="s">
        <v>1643</v>
      </c>
      <c r="CL46" s="5" t="s">
        <v>1643</v>
      </c>
      <c r="CM46" s="13" t="s">
        <v>1643</v>
      </c>
      <c r="CN46" s="3" t="s">
        <v>1643</v>
      </c>
      <c r="CO46" s="3" t="s">
        <v>1643</v>
      </c>
      <c r="CP46" s="3" t="s">
        <v>1643</v>
      </c>
      <c r="CQ46" s="3" t="s">
        <v>1643</v>
      </c>
      <c r="CR46" s="20" t="s">
        <v>1643</v>
      </c>
      <c r="CS46" s="13" t="s">
        <v>1643</v>
      </c>
      <c r="CT46" s="3" t="s">
        <v>1643</v>
      </c>
      <c r="CU46" s="3" t="s">
        <v>1643</v>
      </c>
      <c r="CV46" s="3" t="s">
        <v>1643</v>
      </c>
      <c r="CW46" s="3" t="s">
        <v>1643</v>
      </c>
      <c r="CX46" s="3" t="s">
        <v>1643</v>
      </c>
      <c r="CY46" s="3" t="s">
        <v>1643</v>
      </c>
      <c r="CZ46" s="3" t="s">
        <v>1643</v>
      </c>
      <c r="DA46" s="3" t="s">
        <v>1643</v>
      </c>
      <c r="DB46" s="3" t="s">
        <v>1643</v>
      </c>
      <c r="DC46" s="3" t="s">
        <v>1643</v>
      </c>
      <c r="DD46" s="3" t="s">
        <v>1643</v>
      </c>
      <c r="DE46" s="3" t="s">
        <v>1643</v>
      </c>
      <c r="DF46" s="5" t="s">
        <v>1643</v>
      </c>
      <c r="DG46" s="8" t="s">
        <v>1643</v>
      </c>
      <c r="DH46" s="3" t="s">
        <v>1643</v>
      </c>
      <c r="DI46" s="3" t="s">
        <v>1643</v>
      </c>
      <c r="DJ46" s="3" t="s">
        <v>1643</v>
      </c>
      <c r="DK46" s="3" t="s">
        <v>1643</v>
      </c>
      <c r="DL46" s="3" t="s">
        <v>1643</v>
      </c>
      <c r="DM46" s="3" t="s">
        <v>1643</v>
      </c>
      <c r="DN46" s="3" t="s">
        <v>1643</v>
      </c>
      <c r="DO46" s="5" t="s">
        <v>1643</v>
      </c>
      <c r="DP46" s="8" t="s">
        <v>1643</v>
      </c>
      <c r="DQ46" s="3" t="s">
        <v>1643</v>
      </c>
      <c r="DR46" s="3" t="s">
        <v>1643</v>
      </c>
      <c r="DS46" s="5" t="s">
        <v>1643</v>
      </c>
      <c r="DT46" s="8" t="s">
        <v>1643</v>
      </c>
      <c r="DU46" s="3" t="s">
        <v>1643</v>
      </c>
      <c r="DV46" s="3" t="s">
        <v>1643</v>
      </c>
      <c r="DW46" s="5" t="s">
        <v>1643</v>
      </c>
      <c r="DX46" s="16" t="s">
        <v>1643</v>
      </c>
      <c r="DY46" s="13" t="s">
        <v>1643</v>
      </c>
      <c r="DZ46" s="3" t="s">
        <v>1643</v>
      </c>
      <c r="EA46" s="3" t="s">
        <v>1643</v>
      </c>
      <c r="EB46" s="3" t="s">
        <v>1643</v>
      </c>
      <c r="EC46" s="20" t="s">
        <v>1643</v>
      </c>
      <c r="ED46" s="13" t="s">
        <v>1643</v>
      </c>
      <c r="EE46" s="3" t="s">
        <v>1643</v>
      </c>
      <c r="EF46" s="3" t="s">
        <v>1643</v>
      </c>
      <c r="EG46" s="3" t="s">
        <v>1643</v>
      </c>
      <c r="EH46" s="3" t="s">
        <v>1643</v>
      </c>
      <c r="EI46" s="3" t="s">
        <v>1643</v>
      </c>
      <c r="EJ46" s="3" t="s">
        <v>1643</v>
      </c>
      <c r="EK46" s="3" t="s">
        <v>1643</v>
      </c>
      <c r="EL46" s="3" t="s">
        <v>1643</v>
      </c>
      <c r="EM46" s="3" t="s">
        <v>1643</v>
      </c>
      <c r="EN46" s="20" t="s">
        <v>1643</v>
      </c>
      <c r="EO46" s="18" t="s">
        <v>1643</v>
      </c>
      <c r="EP46" s="8" t="s">
        <v>1643</v>
      </c>
      <c r="EQ46" s="3" t="s">
        <v>1643</v>
      </c>
      <c r="ER46" s="3" t="s">
        <v>1643</v>
      </c>
      <c r="ES46" s="3" t="s">
        <v>1643</v>
      </c>
      <c r="ET46" s="3" t="s">
        <v>1643</v>
      </c>
      <c r="EU46" s="3" t="s">
        <v>1643</v>
      </c>
      <c r="EV46" s="3" t="s">
        <v>1643</v>
      </c>
      <c r="EW46" s="3" t="s">
        <v>1643</v>
      </c>
      <c r="EX46" s="3" t="s">
        <v>1643</v>
      </c>
      <c r="EY46" s="20" t="s">
        <v>1643</v>
      </c>
      <c r="EZ46" s="13" t="s">
        <v>129</v>
      </c>
      <c r="FA46" s="3" t="s">
        <v>131</v>
      </c>
      <c r="FB46" s="3" t="s">
        <v>129</v>
      </c>
      <c r="FC46" s="3" t="s">
        <v>129</v>
      </c>
      <c r="FD46" s="3" t="s">
        <v>132</v>
      </c>
      <c r="FE46" s="3" t="s">
        <v>131</v>
      </c>
      <c r="FF46" s="3" t="s">
        <v>132</v>
      </c>
      <c r="FG46" s="3" t="s">
        <v>132</v>
      </c>
      <c r="FH46" s="3" t="s">
        <v>130</v>
      </c>
      <c r="FI46" s="3" t="s">
        <v>132</v>
      </c>
      <c r="FJ46" s="3" t="s">
        <v>132</v>
      </c>
      <c r="FK46" s="3" t="s">
        <v>132</v>
      </c>
      <c r="FL46" s="3" t="s">
        <v>132</v>
      </c>
      <c r="FM46" s="3" t="s">
        <v>132</v>
      </c>
      <c r="FN46" s="3" t="s">
        <v>132</v>
      </c>
      <c r="FO46" s="5" t="s">
        <v>1643</v>
      </c>
      <c r="FP46" s="13" t="s">
        <v>196</v>
      </c>
      <c r="FQ46" s="3" t="s">
        <v>1643</v>
      </c>
      <c r="FR46" s="3" t="s">
        <v>1643</v>
      </c>
      <c r="FS46" s="3" t="s">
        <v>1643</v>
      </c>
      <c r="FT46" s="3" t="s">
        <v>1643</v>
      </c>
      <c r="FU46" s="3" t="s">
        <v>1643</v>
      </c>
      <c r="FV46" s="3" t="s">
        <v>1643</v>
      </c>
      <c r="FW46" s="5" t="s">
        <v>1643</v>
      </c>
      <c r="FX46" s="13" t="s">
        <v>1643</v>
      </c>
      <c r="FY46" s="3" t="s">
        <v>232</v>
      </c>
      <c r="FZ46" s="3" t="s">
        <v>1643</v>
      </c>
      <c r="GA46" s="3" t="s">
        <v>1643</v>
      </c>
      <c r="GB46" s="3" t="s">
        <v>235</v>
      </c>
      <c r="GC46" s="3" t="s">
        <v>1643</v>
      </c>
      <c r="GD46" s="3" t="s">
        <v>1643</v>
      </c>
      <c r="GE46" s="5" t="s">
        <v>1643</v>
      </c>
      <c r="GF46" s="13" t="s">
        <v>132</v>
      </c>
      <c r="GG46" s="3" t="s">
        <v>127</v>
      </c>
      <c r="GH46" s="3" t="s">
        <v>132</v>
      </c>
      <c r="GI46" s="3" t="s">
        <v>127</v>
      </c>
      <c r="GJ46" s="3" t="s">
        <v>129</v>
      </c>
      <c r="GK46" s="3" t="s">
        <v>130</v>
      </c>
      <c r="GL46" s="3" t="s">
        <v>132</v>
      </c>
      <c r="GM46" s="3" t="s">
        <v>129</v>
      </c>
      <c r="GN46" s="3" t="s">
        <v>132</v>
      </c>
      <c r="GO46" s="3" t="s">
        <v>127</v>
      </c>
      <c r="GP46" s="3" t="s">
        <v>127</v>
      </c>
      <c r="GQ46" s="3" t="s">
        <v>132</v>
      </c>
      <c r="GR46" s="3" t="s">
        <v>127</v>
      </c>
      <c r="GS46" s="3" t="s">
        <v>127</v>
      </c>
      <c r="GT46" s="3" t="s">
        <v>127</v>
      </c>
      <c r="GU46" s="3" t="s">
        <v>131</v>
      </c>
      <c r="GV46" s="3" t="s">
        <v>127</v>
      </c>
      <c r="GW46" s="3" t="s">
        <v>130</v>
      </c>
      <c r="GX46" s="3" t="s">
        <v>130</v>
      </c>
      <c r="GY46" s="3" t="s">
        <v>127</v>
      </c>
      <c r="GZ46" s="3" t="s">
        <v>132</v>
      </c>
      <c r="HA46" s="3" t="s">
        <v>132</v>
      </c>
      <c r="HB46" s="3" t="s">
        <v>132</v>
      </c>
      <c r="HC46" s="3" t="s">
        <v>245</v>
      </c>
      <c r="HD46" s="3" t="s">
        <v>129</v>
      </c>
      <c r="HE46" s="3" t="s">
        <v>132</v>
      </c>
      <c r="HF46" s="3" t="s">
        <v>132</v>
      </c>
      <c r="HG46" s="3" t="s">
        <v>131</v>
      </c>
      <c r="HH46" s="3" t="s">
        <v>131</v>
      </c>
      <c r="HI46" s="3" t="s">
        <v>131</v>
      </c>
      <c r="HJ46" s="3" t="s">
        <v>132</v>
      </c>
      <c r="HK46" s="3" t="s">
        <v>129</v>
      </c>
      <c r="HL46" s="3" t="s">
        <v>129</v>
      </c>
      <c r="HM46" s="3" t="s">
        <v>129</v>
      </c>
      <c r="HN46" s="3" t="s">
        <v>131</v>
      </c>
      <c r="HO46" s="3" t="s">
        <v>129</v>
      </c>
      <c r="HP46" s="3" t="s">
        <v>129</v>
      </c>
      <c r="HQ46" s="3" t="s">
        <v>131</v>
      </c>
      <c r="HR46" s="3" t="s">
        <v>132</v>
      </c>
      <c r="HS46" s="3" t="s">
        <v>129</v>
      </c>
      <c r="HT46" s="3" t="s">
        <v>132</v>
      </c>
      <c r="HU46" s="3" t="s">
        <v>132</v>
      </c>
      <c r="HV46" s="3" t="s">
        <v>132</v>
      </c>
      <c r="HW46" s="3" t="s">
        <v>129</v>
      </c>
      <c r="HX46" s="3" t="s">
        <v>131</v>
      </c>
      <c r="HY46" s="3" t="s">
        <v>129</v>
      </c>
      <c r="HZ46" s="3" t="s">
        <v>129</v>
      </c>
      <c r="IA46" s="3" t="s">
        <v>129</v>
      </c>
      <c r="IB46" s="3" t="s">
        <v>129</v>
      </c>
      <c r="IC46" s="3" t="s">
        <v>129</v>
      </c>
      <c r="ID46" s="3" t="s">
        <v>127</v>
      </c>
      <c r="IE46" s="3" t="s">
        <v>127</v>
      </c>
      <c r="IF46" s="3" t="s">
        <v>132</v>
      </c>
      <c r="IG46" s="3" t="s">
        <v>127</v>
      </c>
      <c r="IH46" s="3" t="s">
        <v>129</v>
      </c>
      <c r="II46" s="3" t="s">
        <v>129</v>
      </c>
      <c r="IJ46" s="3" t="s">
        <v>129</v>
      </c>
      <c r="IK46" s="3" t="s">
        <v>127</v>
      </c>
      <c r="IL46" s="3" t="s">
        <v>127</v>
      </c>
      <c r="IM46" s="3" t="s">
        <v>127</v>
      </c>
      <c r="IN46" s="3" t="s">
        <v>127</v>
      </c>
      <c r="IO46" s="3" t="s">
        <v>127</v>
      </c>
      <c r="IP46" s="3" t="s">
        <v>127</v>
      </c>
      <c r="IQ46" s="3" t="s">
        <v>127</v>
      </c>
      <c r="IR46" s="5" t="s">
        <v>111</v>
      </c>
      <c r="IS46" s="13" t="s">
        <v>353</v>
      </c>
      <c r="IT46" s="3" t="s">
        <v>354</v>
      </c>
      <c r="IU46" s="3" t="s">
        <v>355</v>
      </c>
      <c r="IV46" s="3" t="s">
        <v>1643</v>
      </c>
      <c r="IW46" s="3" t="s">
        <v>1643</v>
      </c>
      <c r="IX46" s="3" t="s">
        <v>111</v>
      </c>
      <c r="IY46" s="5" t="s">
        <v>1643</v>
      </c>
      <c r="IZ46" s="13" t="s">
        <v>111</v>
      </c>
      <c r="JA46" s="3" t="s">
        <v>1643</v>
      </c>
      <c r="JB46" s="3" t="s">
        <v>1643</v>
      </c>
      <c r="JC46" s="3" t="s">
        <v>111</v>
      </c>
      <c r="JD46" s="3" t="s">
        <v>1643</v>
      </c>
      <c r="JE46" s="3" t="s">
        <v>1643</v>
      </c>
      <c r="JF46" s="3" t="s">
        <v>110</v>
      </c>
      <c r="JG46" s="3" t="s">
        <v>111</v>
      </c>
      <c r="JH46" s="3" t="s">
        <v>1643</v>
      </c>
      <c r="JI46" s="3" t="s">
        <v>110</v>
      </c>
      <c r="JJ46" s="3" t="s">
        <v>399</v>
      </c>
      <c r="JK46" s="3" t="s">
        <v>111</v>
      </c>
      <c r="JL46" s="3" t="s">
        <v>1643</v>
      </c>
      <c r="JM46" s="3" t="s">
        <v>111</v>
      </c>
      <c r="JN46" s="3" t="s">
        <v>1643</v>
      </c>
      <c r="JO46" s="3" t="s">
        <v>1643</v>
      </c>
      <c r="JP46" s="3" t="s">
        <v>110</v>
      </c>
      <c r="JQ46" s="3" t="s">
        <v>111</v>
      </c>
      <c r="JR46" s="3" t="s">
        <v>1643</v>
      </c>
      <c r="JS46" s="3" t="s">
        <v>110</v>
      </c>
      <c r="JT46" s="3" t="s">
        <v>111</v>
      </c>
      <c r="JU46" s="3" t="s">
        <v>1643</v>
      </c>
      <c r="JV46" s="3" t="s">
        <v>110</v>
      </c>
      <c r="JW46" s="3" t="s">
        <v>111</v>
      </c>
      <c r="JX46" s="3" t="s">
        <v>1643</v>
      </c>
      <c r="JY46" s="3" t="s">
        <v>110</v>
      </c>
      <c r="JZ46" s="3" t="s">
        <v>111</v>
      </c>
      <c r="KA46" s="3" t="s">
        <v>1643</v>
      </c>
      <c r="KB46" s="3" t="s">
        <v>110</v>
      </c>
      <c r="KC46" s="3" t="s">
        <v>446</v>
      </c>
      <c r="KD46" s="3" t="s">
        <v>111</v>
      </c>
      <c r="KE46" s="3" t="s">
        <v>1643</v>
      </c>
      <c r="KF46" s="3" t="s">
        <v>110</v>
      </c>
      <c r="KG46" s="3" t="s">
        <v>467</v>
      </c>
      <c r="KH46" s="3" t="s">
        <v>111</v>
      </c>
      <c r="KI46" s="5" t="s">
        <v>1643</v>
      </c>
      <c r="KJ46" s="3" t="s">
        <v>1650</v>
      </c>
      <c r="KK46" s="3"/>
      <c r="KL46" s="5"/>
      <c r="KM46" s="18" t="s">
        <v>500</v>
      </c>
      <c r="KN46" s="13" t="s">
        <v>1643</v>
      </c>
      <c r="KO46" s="3" t="s">
        <v>484</v>
      </c>
      <c r="KP46" s="3" t="s">
        <v>486</v>
      </c>
      <c r="KQ46" s="3" t="s">
        <v>1643</v>
      </c>
      <c r="KR46" s="3" t="s">
        <v>1643</v>
      </c>
      <c r="KS46" s="3" t="s">
        <v>1643</v>
      </c>
      <c r="KT46" s="3" t="s">
        <v>496</v>
      </c>
      <c r="KU46" s="3" t="s">
        <v>497</v>
      </c>
      <c r="KV46" s="3" t="s">
        <v>498</v>
      </c>
      <c r="KW46" s="5" t="s">
        <v>1643</v>
      </c>
      <c r="KX46" s="13" t="s">
        <v>111</v>
      </c>
      <c r="KY46" s="3" t="s">
        <v>111</v>
      </c>
      <c r="KZ46" s="3" t="s">
        <v>110</v>
      </c>
      <c r="LA46" s="3" t="s">
        <v>111</v>
      </c>
      <c r="LB46" s="3" t="s">
        <v>110</v>
      </c>
      <c r="LC46" s="3" t="s">
        <v>1643</v>
      </c>
      <c r="LD46" s="3" t="s">
        <v>1643</v>
      </c>
      <c r="LE46" s="3" t="s">
        <v>1643</v>
      </c>
      <c r="LF46" s="5" t="s">
        <v>1643</v>
      </c>
      <c r="LG46" s="13" t="s">
        <v>111</v>
      </c>
      <c r="LH46" s="5" t="s">
        <v>1643</v>
      </c>
      <c r="LI46" s="13" t="s">
        <v>526</v>
      </c>
      <c r="LJ46" s="3" t="s">
        <v>110</v>
      </c>
      <c r="LK46" s="3" t="s">
        <v>110</v>
      </c>
      <c r="LL46" s="3" t="s">
        <v>110</v>
      </c>
      <c r="LM46" s="3" t="s">
        <v>111</v>
      </c>
      <c r="LN46" s="3" t="s">
        <v>111</v>
      </c>
      <c r="LO46" s="5" t="s">
        <v>110</v>
      </c>
      <c r="LP46" s="13" t="s">
        <v>111</v>
      </c>
      <c r="LQ46" s="13" t="s">
        <v>1643</v>
      </c>
      <c r="LR46" s="3" t="s">
        <v>1643</v>
      </c>
      <c r="LS46" s="3" t="s">
        <v>1643</v>
      </c>
      <c r="LT46" s="3" t="s">
        <v>1643</v>
      </c>
      <c r="LU46" s="3" t="s">
        <v>1643</v>
      </c>
      <c r="LV46" s="20"/>
      <c r="LW46" s="5" t="s">
        <v>1643</v>
      </c>
      <c r="LX46" s="13" t="s">
        <v>1643</v>
      </c>
      <c r="LY46" s="3" t="s">
        <v>1643</v>
      </c>
      <c r="LZ46" s="3" t="s">
        <v>1643</v>
      </c>
      <c r="MA46" s="3" t="s">
        <v>1643</v>
      </c>
      <c r="MB46" s="3" t="s">
        <v>1643</v>
      </c>
      <c r="MC46" s="3" t="s">
        <v>1643</v>
      </c>
      <c r="MD46" s="5" t="s">
        <v>1643</v>
      </c>
      <c r="ME46" s="13" t="s">
        <v>1643</v>
      </c>
      <c r="MF46" s="3" t="s">
        <v>1643</v>
      </c>
      <c r="MG46" s="3" t="s">
        <v>1643</v>
      </c>
      <c r="MH46" s="3" t="s">
        <v>1643</v>
      </c>
      <c r="MI46" s="3" t="s">
        <v>1643</v>
      </c>
      <c r="MJ46" s="3" t="s">
        <v>1643</v>
      </c>
      <c r="MK46" s="5" t="s">
        <v>1643</v>
      </c>
      <c r="ML46" s="13" t="s">
        <v>1643</v>
      </c>
      <c r="MM46" s="3" t="s">
        <v>1643</v>
      </c>
      <c r="MN46" s="3" t="s">
        <v>1643</v>
      </c>
      <c r="MO46" s="3" t="s">
        <v>1643</v>
      </c>
      <c r="MP46" s="3" t="s">
        <v>1643</v>
      </c>
      <c r="MQ46" s="3" t="s">
        <v>1643</v>
      </c>
      <c r="MR46" s="5" t="s">
        <v>1643</v>
      </c>
      <c r="MS46" s="13" t="s">
        <v>1643</v>
      </c>
      <c r="MT46" s="3" t="s">
        <v>1643</v>
      </c>
      <c r="MU46" s="3" t="s">
        <v>1643</v>
      </c>
      <c r="MV46" s="3" t="s">
        <v>1643</v>
      </c>
      <c r="MW46" s="3" t="s">
        <v>1643</v>
      </c>
      <c r="MX46" s="3" t="s">
        <v>1643</v>
      </c>
      <c r="MY46" s="3" t="s">
        <v>1643</v>
      </c>
      <c r="MZ46" s="3" t="s">
        <v>1643</v>
      </c>
      <c r="NA46" s="5" t="s">
        <v>1643</v>
      </c>
      <c r="NB46" s="13" t="s">
        <v>110</v>
      </c>
      <c r="NC46" s="3" t="s">
        <v>1651</v>
      </c>
      <c r="ND46" s="3" t="s">
        <v>1643</v>
      </c>
      <c r="NE46" s="3" t="s">
        <v>1643</v>
      </c>
      <c r="NF46" s="3" t="s">
        <v>1643</v>
      </c>
      <c r="NG46" s="5" t="s">
        <v>545</v>
      </c>
      <c r="NH46" s="13" t="s">
        <v>1652</v>
      </c>
      <c r="NI46" s="3" t="s">
        <v>1643</v>
      </c>
      <c r="NJ46" s="3" t="s">
        <v>1643</v>
      </c>
      <c r="NK46" s="3" t="s">
        <v>545</v>
      </c>
      <c r="NL46" s="5"/>
      <c r="NM46" s="13" t="s">
        <v>1643</v>
      </c>
      <c r="NN46" s="3" t="s">
        <v>1643</v>
      </c>
      <c r="NO46" s="3" t="s">
        <v>1643</v>
      </c>
      <c r="NP46" s="3" t="s">
        <v>1643</v>
      </c>
      <c r="NQ46" s="5" t="s">
        <v>1643</v>
      </c>
      <c r="NR46" s="13" t="s">
        <v>136</v>
      </c>
      <c r="NS46" s="3" t="s">
        <v>1643</v>
      </c>
      <c r="NT46" s="3" t="s">
        <v>140</v>
      </c>
      <c r="NU46" s="3" t="s">
        <v>144</v>
      </c>
      <c r="NV46" s="3" t="s">
        <v>156</v>
      </c>
      <c r="NW46" s="3" t="s">
        <v>558</v>
      </c>
      <c r="NX46" s="3" t="s">
        <v>567</v>
      </c>
      <c r="NY46" s="3" t="s">
        <v>1643</v>
      </c>
      <c r="NZ46" s="20" t="s">
        <v>1643</v>
      </c>
      <c r="OA46" s="13" t="s">
        <v>110</v>
      </c>
      <c r="OB46" s="3" t="s">
        <v>1653</v>
      </c>
      <c r="OC46" s="3" t="s">
        <v>1643</v>
      </c>
      <c r="OD46" s="3" t="s">
        <v>1643</v>
      </c>
      <c r="OE46" s="3" t="s">
        <v>1643</v>
      </c>
      <c r="OF46" s="5" t="s">
        <v>545</v>
      </c>
      <c r="OG46" s="13" t="s">
        <v>1643</v>
      </c>
      <c r="OH46" s="8" t="s">
        <v>1643</v>
      </c>
      <c r="OI46" s="3" t="s">
        <v>1643</v>
      </c>
      <c r="OJ46" s="3" t="s">
        <v>1643</v>
      </c>
      <c r="OK46" s="5" t="s">
        <v>1643</v>
      </c>
      <c r="OL46" s="13" t="s">
        <v>1643</v>
      </c>
      <c r="OM46" s="8" t="s">
        <v>1643</v>
      </c>
      <c r="ON46" s="3" t="s">
        <v>1643</v>
      </c>
      <c r="OO46" s="3" t="s">
        <v>1643</v>
      </c>
      <c r="OP46" s="5" t="s">
        <v>1643</v>
      </c>
      <c r="OQ46" s="13" t="s">
        <v>1643</v>
      </c>
      <c r="OR46" s="8" t="s">
        <v>1643</v>
      </c>
      <c r="OS46" s="3" t="s">
        <v>1643</v>
      </c>
      <c r="OT46" s="3" t="s">
        <v>1643</v>
      </c>
      <c r="OU46" s="5" t="s">
        <v>1643</v>
      </c>
      <c r="OV46" s="13" t="s">
        <v>1643</v>
      </c>
      <c r="OW46" s="3" t="s">
        <v>1643</v>
      </c>
      <c r="OX46" s="3" t="s">
        <v>1643</v>
      </c>
      <c r="OY46" s="3" t="s">
        <v>1643</v>
      </c>
      <c r="OZ46" s="3" t="s">
        <v>1643</v>
      </c>
      <c r="PA46" s="3" t="s">
        <v>1643</v>
      </c>
      <c r="PB46" s="3" t="s">
        <v>1643</v>
      </c>
      <c r="PC46" s="3" t="s">
        <v>568</v>
      </c>
      <c r="PD46" s="5" t="s">
        <v>1643</v>
      </c>
      <c r="PE46" s="13" t="s">
        <v>1643</v>
      </c>
      <c r="PF46" s="3" t="s">
        <v>584</v>
      </c>
      <c r="PG46" s="3" t="s">
        <v>1643</v>
      </c>
      <c r="PH46" s="3" t="s">
        <v>1643</v>
      </c>
      <c r="PI46" s="3" t="s">
        <v>1643</v>
      </c>
      <c r="PJ46" s="3" t="s">
        <v>1643</v>
      </c>
      <c r="PK46" s="5" t="s">
        <v>1643</v>
      </c>
      <c r="PL46" s="13" t="s">
        <v>110</v>
      </c>
      <c r="PM46" s="3" t="s">
        <v>1654</v>
      </c>
      <c r="PN46" s="3" t="s">
        <v>111</v>
      </c>
      <c r="PO46" s="3" t="s">
        <v>1643</v>
      </c>
      <c r="PP46" s="5" t="s">
        <v>1643</v>
      </c>
      <c r="PQ46" s="18" t="s">
        <v>1643</v>
      </c>
    </row>
    <row r="47" spans="1:433" ht="101.5" x14ac:dyDescent="0.35">
      <c r="A47" s="1">
        <v>45683.675798611112</v>
      </c>
      <c r="B47" s="2">
        <v>45575.980034722219</v>
      </c>
      <c r="C47" s="4">
        <v>100</v>
      </c>
      <c r="D47" s="4">
        <v>1445</v>
      </c>
      <c r="E47" s="3" t="s">
        <v>1640</v>
      </c>
      <c r="F47" s="2">
        <v>45575.980049826387</v>
      </c>
      <c r="G47" s="3" t="s">
        <v>1641</v>
      </c>
      <c r="H47" s="4">
        <v>0.89999997615814209</v>
      </c>
      <c r="I47" s="3" t="s">
        <v>1642</v>
      </c>
      <c r="J47" s="3" t="s">
        <v>1642</v>
      </c>
      <c r="K47" s="3" t="s">
        <v>1642</v>
      </c>
      <c r="L47" s="3" t="s">
        <v>1642</v>
      </c>
      <c r="M47" s="3" t="s">
        <v>1642</v>
      </c>
      <c r="N47" s="3" t="s">
        <v>1642</v>
      </c>
      <c r="O47" s="3" t="s">
        <v>110</v>
      </c>
      <c r="P47" s="3" t="s">
        <v>1643</v>
      </c>
      <c r="Q47" s="3" t="s">
        <v>1643</v>
      </c>
      <c r="R47" s="20" t="s">
        <v>110</v>
      </c>
      <c r="S47" s="127">
        <v>70</v>
      </c>
      <c r="T47" s="124"/>
      <c r="U47" s="3"/>
      <c r="V47" s="3" t="s">
        <v>20</v>
      </c>
      <c r="W47" s="3" t="s">
        <v>110</v>
      </c>
      <c r="X47" s="3" t="s">
        <v>41</v>
      </c>
      <c r="Y47" s="3" t="s">
        <v>106</v>
      </c>
      <c r="Z47" s="3" t="s">
        <v>12</v>
      </c>
      <c r="AA47" s="4">
        <v>264</v>
      </c>
      <c r="AB47" s="3" t="s">
        <v>25</v>
      </c>
      <c r="AC47" s="3" t="s">
        <v>110</v>
      </c>
      <c r="AD47" s="13" t="s">
        <v>110</v>
      </c>
      <c r="AE47" s="3" t="s">
        <v>1643</v>
      </c>
      <c r="AF47" s="5" t="s">
        <v>110</v>
      </c>
      <c r="AG47" s="8" t="s">
        <v>1643</v>
      </c>
      <c r="AH47" s="3" t="s">
        <v>1643</v>
      </c>
      <c r="AI47" s="3" t="s">
        <v>1643</v>
      </c>
      <c r="AJ47" s="3" t="s">
        <v>1643</v>
      </c>
      <c r="AK47" s="3" t="s">
        <v>1643</v>
      </c>
      <c r="AL47" s="3" t="s">
        <v>1643</v>
      </c>
      <c r="AM47" s="3" t="s">
        <v>1643</v>
      </c>
      <c r="AN47" s="3" t="s">
        <v>1643</v>
      </c>
      <c r="AO47" s="3" t="s">
        <v>1643</v>
      </c>
      <c r="AP47" s="3" t="s">
        <v>1643</v>
      </c>
      <c r="AQ47" s="3" t="s">
        <v>1643</v>
      </c>
      <c r="AR47" s="3" t="s">
        <v>1643</v>
      </c>
      <c r="AS47" s="3" t="s">
        <v>1643</v>
      </c>
      <c r="AT47" s="3" t="s">
        <v>1643</v>
      </c>
      <c r="AU47" s="3" t="s">
        <v>1643</v>
      </c>
      <c r="AV47" s="5" t="s">
        <v>1643</v>
      </c>
      <c r="AW47" s="13" t="s">
        <v>1643</v>
      </c>
      <c r="AX47" s="3" t="s">
        <v>1643</v>
      </c>
      <c r="AY47" s="3" t="s">
        <v>1643</v>
      </c>
      <c r="AZ47" s="3" t="s">
        <v>1643</v>
      </c>
      <c r="BA47" s="3" t="s">
        <v>1643</v>
      </c>
      <c r="BB47" s="3" t="s">
        <v>1643</v>
      </c>
      <c r="BC47" s="3" t="s">
        <v>1643</v>
      </c>
      <c r="BD47" s="5" t="s">
        <v>1643</v>
      </c>
      <c r="BE47" s="13" t="s">
        <v>1643</v>
      </c>
      <c r="BF47" s="3" t="s">
        <v>1643</v>
      </c>
      <c r="BG47" s="3" t="s">
        <v>1643</v>
      </c>
      <c r="BH47" s="3" t="s">
        <v>1643</v>
      </c>
      <c r="BI47" s="3" t="s">
        <v>1643</v>
      </c>
      <c r="BJ47" s="3" t="s">
        <v>1643</v>
      </c>
      <c r="BK47" s="3" t="s">
        <v>1643</v>
      </c>
      <c r="BL47" s="5" t="s">
        <v>1643</v>
      </c>
      <c r="BM47" s="13" t="s">
        <v>1643</v>
      </c>
      <c r="BN47" s="3" t="s">
        <v>1643</v>
      </c>
      <c r="BO47" s="3" t="s">
        <v>1643</v>
      </c>
      <c r="BP47" s="5" t="s">
        <v>1643</v>
      </c>
      <c r="BQ47" s="13" t="s">
        <v>1643</v>
      </c>
      <c r="BR47" s="3" t="s">
        <v>1643</v>
      </c>
      <c r="BS47" s="3" t="s">
        <v>1643</v>
      </c>
      <c r="BT47" s="5" t="s">
        <v>1643</v>
      </c>
      <c r="BU47" s="13" t="s">
        <v>1643</v>
      </c>
      <c r="BV47" s="5" t="s">
        <v>1643</v>
      </c>
      <c r="BW47" s="13" t="s">
        <v>1643</v>
      </c>
      <c r="BX47" s="3" t="s">
        <v>1643</v>
      </c>
      <c r="BY47" s="3" t="s">
        <v>1643</v>
      </c>
      <c r="BZ47" s="5" t="s">
        <v>1643</v>
      </c>
      <c r="CA47" s="13" t="s">
        <v>1643</v>
      </c>
      <c r="CB47" s="3" t="s">
        <v>1643</v>
      </c>
      <c r="CC47" s="3" t="s">
        <v>1643</v>
      </c>
      <c r="CD47" s="3" t="s">
        <v>1643</v>
      </c>
      <c r="CE47" s="5" t="s">
        <v>1643</v>
      </c>
      <c r="CF47" s="13" t="s">
        <v>1643</v>
      </c>
      <c r="CG47" s="3" t="s">
        <v>1643</v>
      </c>
      <c r="CH47" s="3" t="s">
        <v>1643</v>
      </c>
      <c r="CI47" s="3" t="s">
        <v>1643</v>
      </c>
      <c r="CJ47" s="3" t="s">
        <v>1643</v>
      </c>
      <c r="CK47" s="3" t="s">
        <v>1643</v>
      </c>
      <c r="CL47" s="5" t="s">
        <v>1643</v>
      </c>
      <c r="CM47" s="13" t="s">
        <v>1643</v>
      </c>
      <c r="CN47" s="3" t="s">
        <v>1643</v>
      </c>
      <c r="CO47" s="3" t="s">
        <v>1643</v>
      </c>
      <c r="CP47" s="3" t="s">
        <v>1643</v>
      </c>
      <c r="CQ47" s="3" t="s">
        <v>1643</v>
      </c>
      <c r="CR47" s="20" t="s">
        <v>1643</v>
      </c>
      <c r="CS47" s="13" t="s">
        <v>1643</v>
      </c>
      <c r="CT47" s="3" t="s">
        <v>1643</v>
      </c>
      <c r="CU47" s="3" t="s">
        <v>1643</v>
      </c>
      <c r="CV47" s="3" t="s">
        <v>1643</v>
      </c>
      <c r="CW47" s="3" t="s">
        <v>1643</v>
      </c>
      <c r="CX47" s="3" t="s">
        <v>1643</v>
      </c>
      <c r="CY47" s="3" t="s">
        <v>1643</v>
      </c>
      <c r="CZ47" s="3" t="s">
        <v>1643</v>
      </c>
      <c r="DA47" s="3" t="s">
        <v>1643</v>
      </c>
      <c r="DB47" s="3" t="s">
        <v>1643</v>
      </c>
      <c r="DC47" s="3" t="s">
        <v>1643</v>
      </c>
      <c r="DD47" s="3" t="s">
        <v>1643</v>
      </c>
      <c r="DE47" s="3" t="s">
        <v>1643</v>
      </c>
      <c r="DF47" s="5" t="s">
        <v>1643</v>
      </c>
      <c r="DG47" s="8" t="s">
        <v>1643</v>
      </c>
      <c r="DH47" s="3" t="s">
        <v>1643</v>
      </c>
      <c r="DI47" s="3" t="s">
        <v>1643</v>
      </c>
      <c r="DJ47" s="3" t="s">
        <v>1643</v>
      </c>
      <c r="DK47" s="3" t="s">
        <v>1643</v>
      </c>
      <c r="DL47" s="3" t="s">
        <v>1643</v>
      </c>
      <c r="DM47" s="3" t="s">
        <v>1643</v>
      </c>
      <c r="DN47" s="3" t="s">
        <v>1643</v>
      </c>
      <c r="DO47" s="5" t="s">
        <v>1643</v>
      </c>
      <c r="DP47" s="8" t="s">
        <v>1643</v>
      </c>
      <c r="DQ47" s="3" t="s">
        <v>1643</v>
      </c>
      <c r="DR47" s="3" t="s">
        <v>1643</v>
      </c>
      <c r="DS47" s="5" t="s">
        <v>1643</v>
      </c>
      <c r="DT47" s="8" t="s">
        <v>1643</v>
      </c>
      <c r="DU47" s="3" t="s">
        <v>1643</v>
      </c>
      <c r="DV47" s="3" t="s">
        <v>1643</v>
      </c>
      <c r="DW47" s="5" t="s">
        <v>1643</v>
      </c>
      <c r="DX47" s="16" t="s">
        <v>1643</v>
      </c>
      <c r="DY47" s="13" t="s">
        <v>1643</v>
      </c>
      <c r="DZ47" s="3" t="s">
        <v>1643</v>
      </c>
      <c r="EA47" s="3" t="s">
        <v>1643</v>
      </c>
      <c r="EB47" s="3" t="s">
        <v>1643</v>
      </c>
      <c r="EC47" s="20" t="s">
        <v>1643</v>
      </c>
      <c r="ED47" s="13" t="s">
        <v>1643</v>
      </c>
      <c r="EE47" s="3" t="s">
        <v>1643</v>
      </c>
      <c r="EF47" s="3" t="s">
        <v>1643</v>
      </c>
      <c r="EG47" s="3" t="s">
        <v>1643</v>
      </c>
      <c r="EH47" s="3" t="s">
        <v>1643</v>
      </c>
      <c r="EI47" s="3" t="s">
        <v>1643</v>
      </c>
      <c r="EJ47" s="3" t="s">
        <v>1643</v>
      </c>
      <c r="EK47" s="3" t="s">
        <v>1643</v>
      </c>
      <c r="EL47" s="3" t="s">
        <v>1643</v>
      </c>
      <c r="EM47" s="3" t="s">
        <v>1643</v>
      </c>
      <c r="EN47" s="20" t="s">
        <v>1643</v>
      </c>
      <c r="EO47" s="18" t="s">
        <v>1643</v>
      </c>
      <c r="EP47" s="8" t="s">
        <v>1643</v>
      </c>
      <c r="EQ47" s="3" t="s">
        <v>1643</v>
      </c>
      <c r="ER47" s="3" t="s">
        <v>1643</v>
      </c>
      <c r="ES47" s="3" t="s">
        <v>1643</v>
      </c>
      <c r="ET47" s="3" t="s">
        <v>1643</v>
      </c>
      <c r="EU47" s="3" t="s">
        <v>1643</v>
      </c>
      <c r="EV47" s="3" t="s">
        <v>1643</v>
      </c>
      <c r="EW47" s="3" t="s">
        <v>1643</v>
      </c>
      <c r="EX47" s="3" t="s">
        <v>1643</v>
      </c>
      <c r="EY47" s="20" t="s">
        <v>1643</v>
      </c>
      <c r="EZ47" s="13" t="s">
        <v>127</v>
      </c>
      <c r="FA47" s="3" t="s">
        <v>132</v>
      </c>
      <c r="FB47" s="3" t="s">
        <v>131</v>
      </c>
      <c r="FC47" s="3" t="s">
        <v>127</v>
      </c>
      <c r="FD47" s="3" t="s">
        <v>132</v>
      </c>
      <c r="FE47" s="3" t="s">
        <v>129</v>
      </c>
      <c r="FF47" s="3" t="s">
        <v>127</v>
      </c>
      <c r="FG47" s="3" t="s">
        <v>131</v>
      </c>
      <c r="FH47" s="3" t="s">
        <v>127</v>
      </c>
      <c r="FI47" s="3" t="s">
        <v>131</v>
      </c>
      <c r="FJ47" s="3" t="s">
        <v>132</v>
      </c>
      <c r="FK47" s="3" t="s">
        <v>132</v>
      </c>
      <c r="FL47" s="3" t="s">
        <v>132</v>
      </c>
      <c r="FM47" s="3" t="s">
        <v>132</v>
      </c>
      <c r="FN47" s="3" t="s">
        <v>127</v>
      </c>
      <c r="FO47" s="5" t="s">
        <v>1643</v>
      </c>
      <c r="FP47" s="13" t="s">
        <v>196</v>
      </c>
      <c r="FQ47" s="3" t="s">
        <v>1643</v>
      </c>
      <c r="FR47" s="3" t="s">
        <v>1643</v>
      </c>
      <c r="FS47" s="3" t="s">
        <v>1643</v>
      </c>
      <c r="FT47" s="3" t="s">
        <v>1643</v>
      </c>
      <c r="FU47" s="3" t="s">
        <v>207</v>
      </c>
      <c r="FV47" s="3" t="s">
        <v>1643</v>
      </c>
      <c r="FW47" s="5" t="s">
        <v>1643</v>
      </c>
      <c r="FX47" s="13" t="s">
        <v>1643</v>
      </c>
      <c r="FY47" s="3" t="s">
        <v>232</v>
      </c>
      <c r="FZ47" s="3" t="s">
        <v>1643</v>
      </c>
      <c r="GA47" s="3" t="s">
        <v>1643</v>
      </c>
      <c r="GB47" s="3" t="s">
        <v>1643</v>
      </c>
      <c r="GC47" s="3" t="s">
        <v>1643</v>
      </c>
      <c r="GD47" s="3" t="s">
        <v>1643</v>
      </c>
      <c r="GE47" s="5" t="s">
        <v>1643</v>
      </c>
      <c r="GF47" s="13" t="s">
        <v>132</v>
      </c>
      <c r="GG47" s="3" t="s">
        <v>127</v>
      </c>
      <c r="GH47" s="3" t="s">
        <v>132</v>
      </c>
      <c r="GI47" s="3" t="s">
        <v>127</v>
      </c>
      <c r="GJ47" s="3" t="s">
        <v>132</v>
      </c>
      <c r="GK47" s="3" t="s">
        <v>132</v>
      </c>
      <c r="GL47" s="3" t="s">
        <v>132</v>
      </c>
      <c r="GM47" s="3" t="s">
        <v>132</v>
      </c>
      <c r="GN47" s="3" t="s">
        <v>132</v>
      </c>
      <c r="GO47" s="3" t="s">
        <v>132</v>
      </c>
      <c r="GP47" s="3" t="s">
        <v>132</v>
      </c>
      <c r="GQ47" s="3" t="s">
        <v>132</v>
      </c>
      <c r="GR47" s="3" t="s">
        <v>132</v>
      </c>
      <c r="GS47" s="3" t="s">
        <v>132</v>
      </c>
      <c r="GT47" s="3" t="s">
        <v>132</v>
      </c>
      <c r="GU47" s="3" t="s">
        <v>127</v>
      </c>
      <c r="GV47" s="3" t="s">
        <v>132</v>
      </c>
      <c r="GW47" s="3" t="s">
        <v>132</v>
      </c>
      <c r="GX47" s="3" t="s">
        <v>132</v>
      </c>
      <c r="GY47" s="3" t="s">
        <v>132</v>
      </c>
      <c r="GZ47" s="3" t="s">
        <v>132</v>
      </c>
      <c r="HA47" s="3" t="s">
        <v>132</v>
      </c>
      <c r="HB47" s="3" t="s">
        <v>132</v>
      </c>
      <c r="HC47" s="3" t="s">
        <v>132</v>
      </c>
      <c r="HD47" s="3" t="s">
        <v>132</v>
      </c>
      <c r="HE47" s="3" t="s">
        <v>132</v>
      </c>
      <c r="HF47" s="3" t="s">
        <v>132</v>
      </c>
      <c r="HG47" s="3" t="s">
        <v>130</v>
      </c>
      <c r="HH47" s="3" t="s">
        <v>129</v>
      </c>
      <c r="HI47" s="3" t="s">
        <v>130</v>
      </c>
      <c r="HJ47" s="3" t="s">
        <v>131</v>
      </c>
      <c r="HK47" s="3" t="s">
        <v>127</v>
      </c>
      <c r="HL47" s="3" t="s">
        <v>127</v>
      </c>
      <c r="HM47" s="3" t="s">
        <v>132</v>
      </c>
      <c r="HN47" s="3" t="s">
        <v>132</v>
      </c>
      <c r="HO47" s="3" t="s">
        <v>128</v>
      </c>
      <c r="HP47" s="3" t="s">
        <v>132</v>
      </c>
      <c r="HQ47" s="3" t="s">
        <v>132</v>
      </c>
      <c r="HR47" s="3" t="s">
        <v>132</v>
      </c>
      <c r="HS47" s="3" t="s">
        <v>132</v>
      </c>
      <c r="HT47" s="3" t="s">
        <v>132</v>
      </c>
      <c r="HU47" s="3" t="s">
        <v>132</v>
      </c>
      <c r="HV47" s="3" t="s">
        <v>132</v>
      </c>
      <c r="HW47" s="3" t="s">
        <v>132</v>
      </c>
      <c r="HX47" s="3" t="s">
        <v>132</v>
      </c>
      <c r="HY47" s="3" t="s">
        <v>132</v>
      </c>
      <c r="HZ47" s="3" t="s">
        <v>127</v>
      </c>
      <c r="IA47" s="3" t="s">
        <v>131</v>
      </c>
      <c r="IB47" s="3" t="s">
        <v>132</v>
      </c>
      <c r="IC47" s="3" t="s">
        <v>132</v>
      </c>
      <c r="ID47" s="3" t="s">
        <v>127</v>
      </c>
      <c r="IE47" s="3" t="s">
        <v>132</v>
      </c>
      <c r="IF47" s="3" t="s">
        <v>131</v>
      </c>
      <c r="IG47" s="3" t="s">
        <v>127</v>
      </c>
      <c r="IH47" s="3" t="s">
        <v>131</v>
      </c>
      <c r="II47" s="3" t="s">
        <v>131</v>
      </c>
      <c r="IJ47" s="3" t="s">
        <v>131</v>
      </c>
      <c r="IK47" s="3" t="s">
        <v>127</v>
      </c>
      <c r="IL47" s="3" t="s">
        <v>127</v>
      </c>
      <c r="IM47" s="3" t="s">
        <v>127</v>
      </c>
      <c r="IN47" s="3" t="s">
        <v>131</v>
      </c>
      <c r="IO47" s="3" t="s">
        <v>131</v>
      </c>
      <c r="IP47" s="3" t="s">
        <v>131</v>
      </c>
      <c r="IQ47" s="3" t="s">
        <v>131</v>
      </c>
      <c r="IR47" s="5" t="s">
        <v>323</v>
      </c>
      <c r="IS47" s="13" t="s">
        <v>353</v>
      </c>
      <c r="IT47" s="3" t="s">
        <v>354</v>
      </c>
      <c r="IU47" s="3" t="s">
        <v>355</v>
      </c>
      <c r="IV47" s="3" t="s">
        <v>1643</v>
      </c>
      <c r="IW47" s="3" t="s">
        <v>1643</v>
      </c>
      <c r="IX47" s="3" t="s">
        <v>111</v>
      </c>
      <c r="IY47" s="5" t="s">
        <v>1643</v>
      </c>
      <c r="IZ47" s="13" t="s">
        <v>111</v>
      </c>
      <c r="JA47" s="3" t="s">
        <v>1643</v>
      </c>
      <c r="JB47" s="3" t="s">
        <v>1643</v>
      </c>
      <c r="JC47" s="3" t="s">
        <v>111</v>
      </c>
      <c r="JD47" s="3" t="s">
        <v>1643</v>
      </c>
      <c r="JE47" s="3" t="s">
        <v>1643</v>
      </c>
      <c r="JF47" s="3" t="s">
        <v>110</v>
      </c>
      <c r="JG47" s="3" t="s">
        <v>111</v>
      </c>
      <c r="JH47" s="3" t="s">
        <v>1643</v>
      </c>
      <c r="JI47" s="3" t="s">
        <v>110</v>
      </c>
      <c r="JJ47" s="3" t="s">
        <v>394</v>
      </c>
      <c r="JK47" s="3" t="s">
        <v>111</v>
      </c>
      <c r="JL47" s="3" t="s">
        <v>1643</v>
      </c>
      <c r="JM47" s="3" t="s">
        <v>111</v>
      </c>
      <c r="JN47" s="3" t="s">
        <v>1643</v>
      </c>
      <c r="JO47" s="3" t="s">
        <v>1643</v>
      </c>
      <c r="JP47" s="3" t="s">
        <v>110</v>
      </c>
      <c r="JQ47" s="3" t="s">
        <v>111</v>
      </c>
      <c r="JR47" s="3" t="s">
        <v>1643</v>
      </c>
      <c r="JS47" s="3" t="s">
        <v>110</v>
      </c>
      <c r="JT47" s="3" t="s">
        <v>111</v>
      </c>
      <c r="JU47" s="3" t="s">
        <v>1643</v>
      </c>
      <c r="JV47" s="3" t="s">
        <v>110</v>
      </c>
      <c r="JW47" s="3" t="s">
        <v>111</v>
      </c>
      <c r="JX47" s="3" t="s">
        <v>1643</v>
      </c>
      <c r="JY47" s="3" t="s">
        <v>111</v>
      </c>
      <c r="JZ47" s="3" t="s">
        <v>1643</v>
      </c>
      <c r="KA47" s="3" t="s">
        <v>1643</v>
      </c>
      <c r="KB47" s="3" t="s">
        <v>111</v>
      </c>
      <c r="KC47" s="3" t="s">
        <v>1643</v>
      </c>
      <c r="KD47" s="3" t="s">
        <v>1643</v>
      </c>
      <c r="KE47" s="3" t="s">
        <v>1643</v>
      </c>
      <c r="KF47" s="3" t="s">
        <v>111</v>
      </c>
      <c r="KG47" s="3" t="s">
        <v>1643</v>
      </c>
      <c r="KH47" s="3" t="s">
        <v>1643</v>
      </c>
      <c r="KI47" s="5" t="s">
        <v>1643</v>
      </c>
      <c r="KJ47" s="13" t="s">
        <v>447</v>
      </c>
      <c r="KK47" s="3" t="s">
        <v>452</v>
      </c>
      <c r="KL47" s="5" t="s">
        <v>459</v>
      </c>
      <c r="KM47" s="18" t="s">
        <v>110</v>
      </c>
      <c r="KN47" s="13" t="s">
        <v>1643</v>
      </c>
      <c r="KO47" s="3" t="s">
        <v>1643</v>
      </c>
      <c r="KP47" s="3" t="s">
        <v>486</v>
      </c>
      <c r="KQ47" s="3" t="s">
        <v>489</v>
      </c>
      <c r="KR47" s="3" t="s">
        <v>1643</v>
      </c>
      <c r="KS47" s="3" t="s">
        <v>495</v>
      </c>
      <c r="KT47" s="3" t="s">
        <v>496</v>
      </c>
      <c r="KU47" s="3" t="s">
        <v>1643</v>
      </c>
      <c r="KV47" s="3" t="s">
        <v>1643</v>
      </c>
      <c r="KW47" s="5" t="s">
        <v>1643</v>
      </c>
      <c r="KX47" s="13" t="s">
        <v>110</v>
      </c>
      <c r="KY47" s="3" t="s">
        <v>110</v>
      </c>
      <c r="KZ47" s="3" t="s">
        <v>110</v>
      </c>
      <c r="LA47" s="3" t="s">
        <v>110</v>
      </c>
      <c r="LB47" s="3" t="s">
        <v>110</v>
      </c>
      <c r="LC47" s="3" t="s">
        <v>1643</v>
      </c>
      <c r="LD47" s="3" t="s">
        <v>1643</v>
      </c>
      <c r="LE47" s="3" t="s">
        <v>1643</v>
      </c>
      <c r="LF47" s="5" t="s">
        <v>1643</v>
      </c>
      <c r="LG47" s="13" t="s">
        <v>111</v>
      </c>
      <c r="LH47" s="5" t="s">
        <v>1643</v>
      </c>
      <c r="LI47" s="13" t="s">
        <v>524</v>
      </c>
      <c r="LJ47" s="3" t="s">
        <v>110</v>
      </c>
      <c r="LK47" s="3" t="s">
        <v>110</v>
      </c>
      <c r="LL47" s="3" t="s">
        <v>110</v>
      </c>
      <c r="LM47" s="3" t="s">
        <v>110</v>
      </c>
      <c r="LN47" s="3" t="s">
        <v>110</v>
      </c>
      <c r="LO47" s="5" t="s">
        <v>110</v>
      </c>
      <c r="LP47" s="13" t="s">
        <v>110</v>
      </c>
      <c r="LQ47" s="13" t="s">
        <v>546</v>
      </c>
      <c r="LR47" s="3" t="s">
        <v>540</v>
      </c>
      <c r="LS47" s="3" t="s">
        <v>541</v>
      </c>
      <c r="LT47" s="3" t="s">
        <v>1643</v>
      </c>
      <c r="LU47" s="3" t="s">
        <v>1643</v>
      </c>
      <c r="LV47" s="20"/>
      <c r="LW47" s="5" t="s">
        <v>545</v>
      </c>
      <c r="LX47" s="13" t="s">
        <v>563</v>
      </c>
      <c r="LY47" s="3" t="s">
        <v>540</v>
      </c>
      <c r="LZ47" s="3" t="s">
        <v>1643</v>
      </c>
      <c r="MA47" s="3" t="s">
        <v>1643</v>
      </c>
      <c r="MB47" s="3" t="s">
        <v>1643</v>
      </c>
      <c r="MC47" s="3" t="s">
        <v>544</v>
      </c>
      <c r="MD47" s="5" t="s">
        <v>1643</v>
      </c>
      <c r="ME47" s="13" t="s">
        <v>1644</v>
      </c>
      <c r="MF47" s="3" t="s">
        <v>540</v>
      </c>
      <c r="MG47" s="3" t="s">
        <v>1643</v>
      </c>
      <c r="MH47" s="3" t="s">
        <v>1643</v>
      </c>
      <c r="MI47" s="3" t="s">
        <v>1643</v>
      </c>
      <c r="MJ47" s="3" t="s">
        <v>544</v>
      </c>
      <c r="MK47" s="5" t="s">
        <v>1643</v>
      </c>
      <c r="ML47" s="13" t="s">
        <v>1643</v>
      </c>
      <c r="MM47" s="3" t="s">
        <v>1643</v>
      </c>
      <c r="MN47" s="3" t="s">
        <v>1643</v>
      </c>
      <c r="MO47" s="3" t="s">
        <v>1643</v>
      </c>
      <c r="MP47" s="3" t="s">
        <v>1643</v>
      </c>
      <c r="MQ47" s="3" t="s">
        <v>1643</v>
      </c>
      <c r="MR47" s="5" t="s">
        <v>1643</v>
      </c>
      <c r="MS47" s="13" t="s">
        <v>1643</v>
      </c>
      <c r="MT47" s="3" t="s">
        <v>557</v>
      </c>
      <c r="MU47" s="3" t="s">
        <v>140</v>
      </c>
      <c r="MV47" s="3" t="s">
        <v>1643</v>
      </c>
      <c r="MW47" s="3" t="s">
        <v>156</v>
      </c>
      <c r="MX47" s="3" t="s">
        <v>1643</v>
      </c>
      <c r="MY47" s="3" t="s">
        <v>1643</v>
      </c>
      <c r="MZ47" s="3" t="s">
        <v>1643</v>
      </c>
      <c r="NA47" s="5" t="s">
        <v>559</v>
      </c>
      <c r="NB47" s="13" t="s">
        <v>110</v>
      </c>
      <c r="NC47" s="3" t="s">
        <v>546</v>
      </c>
      <c r="ND47" s="3" t="s">
        <v>1643</v>
      </c>
      <c r="NE47" s="3" t="s">
        <v>1643</v>
      </c>
      <c r="NF47" s="3" t="s">
        <v>1643</v>
      </c>
      <c r="NG47" s="5" t="s">
        <v>545</v>
      </c>
      <c r="NH47" s="13" t="s">
        <v>1643</v>
      </c>
      <c r="NI47" s="3" t="s">
        <v>1643</v>
      </c>
      <c r="NJ47" s="3" t="s">
        <v>1643</v>
      </c>
      <c r="NK47" s="3" t="s">
        <v>1643</v>
      </c>
      <c r="NL47" s="5"/>
      <c r="NM47" s="13" t="s">
        <v>1643</v>
      </c>
      <c r="NN47" s="3" t="s">
        <v>1643</v>
      </c>
      <c r="NO47" s="3" t="s">
        <v>1643</v>
      </c>
      <c r="NP47" s="3" t="s">
        <v>1643</v>
      </c>
      <c r="NQ47" s="5" t="s">
        <v>1643</v>
      </c>
      <c r="NR47" s="13" t="s">
        <v>1643</v>
      </c>
      <c r="NS47" s="3" t="s">
        <v>557</v>
      </c>
      <c r="NT47" s="3" t="s">
        <v>140</v>
      </c>
      <c r="NU47" s="3" t="s">
        <v>1643</v>
      </c>
      <c r="NV47" s="3" t="s">
        <v>156</v>
      </c>
      <c r="NW47" s="3" t="s">
        <v>1643</v>
      </c>
      <c r="NX47" s="3" t="s">
        <v>1643</v>
      </c>
      <c r="NY47" s="3" t="s">
        <v>1643</v>
      </c>
      <c r="NZ47" s="20" t="s">
        <v>1643</v>
      </c>
      <c r="OA47" s="13" t="s">
        <v>111</v>
      </c>
      <c r="OB47" s="3" t="s">
        <v>1643</v>
      </c>
      <c r="OC47" s="3" t="s">
        <v>1643</v>
      </c>
      <c r="OD47" s="3" t="s">
        <v>1643</v>
      </c>
      <c r="OE47" s="3" t="s">
        <v>1643</v>
      </c>
      <c r="OF47" s="5" t="s">
        <v>1643</v>
      </c>
      <c r="OG47" s="13" t="s">
        <v>1643</v>
      </c>
      <c r="OH47" s="8" t="s">
        <v>1643</v>
      </c>
      <c r="OI47" s="3" t="s">
        <v>1643</v>
      </c>
      <c r="OJ47" s="3" t="s">
        <v>1643</v>
      </c>
      <c r="OK47" s="5" t="s">
        <v>1643</v>
      </c>
      <c r="OL47" s="13" t="s">
        <v>1643</v>
      </c>
      <c r="OM47" s="8" t="s">
        <v>1643</v>
      </c>
      <c r="ON47" s="3" t="s">
        <v>1643</v>
      </c>
      <c r="OO47" s="3" t="s">
        <v>1643</v>
      </c>
      <c r="OP47" s="5" t="s">
        <v>1643</v>
      </c>
      <c r="OQ47" s="13" t="s">
        <v>1643</v>
      </c>
      <c r="OR47" s="8" t="s">
        <v>1643</v>
      </c>
      <c r="OS47" s="3" t="s">
        <v>1643</v>
      </c>
      <c r="OT47" s="3" t="s">
        <v>1643</v>
      </c>
      <c r="OU47" s="5" t="s">
        <v>1643</v>
      </c>
      <c r="OV47" s="13" t="s">
        <v>1643</v>
      </c>
      <c r="OW47" s="3" t="s">
        <v>1643</v>
      </c>
      <c r="OX47" s="3" t="s">
        <v>1643</v>
      </c>
      <c r="OY47" s="3" t="s">
        <v>1643</v>
      </c>
      <c r="OZ47" s="3" t="s">
        <v>1643</v>
      </c>
      <c r="PA47" s="3" t="s">
        <v>1643</v>
      </c>
      <c r="PB47" s="3" t="s">
        <v>1643</v>
      </c>
      <c r="PC47" s="3" t="s">
        <v>1643</v>
      </c>
      <c r="PD47" s="5" t="s">
        <v>1643</v>
      </c>
      <c r="PE47" s="13" t="s">
        <v>1643</v>
      </c>
      <c r="PF47" s="3" t="s">
        <v>1643</v>
      </c>
      <c r="PG47" s="3" t="s">
        <v>1643</v>
      </c>
      <c r="PH47" s="3" t="s">
        <v>1643</v>
      </c>
      <c r="PI47" s="3" t="s">
        <v>1643</v>
      </c>
      <c r="PJ47" s="3" t="s">
        <v>1643</v>
      </c>
      <c r="PK47" s="5" t="s">
        <v>1643</v>
      </c>
      <c r="PL47" s="13" t="s">
        <v>1643</v>
      </c>
      <c r="PM47" s="3" t="s">
        <v>1643</v>
      </c>
      <c r="PN47" s="3" t="s">
        <v>1643</v>
      </c>
      <c r="PO47" s="3" t="s">
        <v>1643</v>
      </c>
      <c r="PP47" s="5" t="s">
        <v>1643</v>
      </c>
      <c r="PQ47" s="18" t="s">
        <v>1643</v>
      </c>
    </row>
    <row r="48" spans="1:433" ht="87.5" hidden="1" thickBot="1" x14ac:dyDescent="0.4">
      <c r="A48" s="1">
        <v>45683.847141203703</v>
      </c>
      <c r="B48" s="2">
        <v>45683.855868055558</v>
      </c>
      <c r="C48" s="4">
        <v>100</v>
      </c>
      <c r="D48" s="4">
        <v>753</v>
      </c>
      <c r="E48" s="3" t="s">
        <v>1677</v>
      </c>
      <c r="F48" s="2">
        <v>45690.855925370372</v>
      </c>
      <c r="G48" s="3" t="s">
        <v>1811</v>
      </c>
      <c r="H48" s="4">
        <v>1</v>
      </c>
      <c r="I48" s="3" t="s">
        <v>1642</v>
      </c>
      <c r="J48" s="3" t="s">
        <v>1642</v>
      </c>
      <c r="K48" s="3" t="s">
        <v>1642</v>
      </c>
      <c r="L48" s="3" t="s">
        <v>1642</v>
      </c>
      <c r="M48" s="3" t="s">
        <v>1642</v>
      </c>
      <c r="N48" s="3" t="s">
        <v>1642</v>
      </c>
      <c r="O48" s="3" t="s">
        <v>110</v>
      </c>
      <c r="P48" s="3" t="s">
        <v>1643</v>
      </c>
      <c r="Q48" s="3" t="s">
        <v>1643</v>
      </c>
      <c r="R48" s="20" t="s">
        <v>110</v>
      </c>
      <c r="S48" s="127">
        <v>2</v>
      </c>
      <c r="T48" s="124" t="s">
        <v>1812</v>
      </c>
      <c r="U48" s="3" t="s">
        <v>1813</v>
      </c>
      <c r="V48" s="3" t="s">
        <v>20</v>
      </c>
      <c r="W48" s="3" t="s">
        <v>111</v>
      </c>
      <c r="X48" s="3" t="s">
        <v>41</v>
      </c>
      <c r="Y48" s="3" t="s">
        <v>106</v>
      </c>
      <c r="Z48" s="3" t="s">
        <v>14</v>
      </c>
      <c r="AA48" s="4">
        <v>89</v>
      </c>
      <c r="AB48" s="3" t="s">
        <v>25</v>
      </c>
      <c r="AC48" s="193" t="s">
        <v>110</v>
      </c>
      <c r="AD48" s="13" t="s">
        <v>110</v>
      </c>
      <c r="AE48" s="3" t="s">
        <v>1643</v>
      </c>
      <c r="AF48" s="5" t="s">
        <v>111</v>
      </c>
      <c r="AG48" s="8" t="s">
        <v>128</v>
      </c>
      <c r="AH48" s="3" t="s">
        <v>130</v>
      </c>
      <c r="AI48" s="3" t="s">
        <v>131</v>
      </c>
      <c r="AJ48" s="3" t="s">
        <v>131</v>
      </c>
      <c r="AK48" s="3" t="s">
        <v>132</v>
      </c>
      <c r="AL48" s="3" t="s">
        <v>132</v>
      </c>
      <c r="AM48" s="3" t="s">
        <v>132</v>
      </c>
      <c r="AN48" s="3" t="s">
        <v>132</v>
      </c>
      <c r="AO48" s="3" t="s">
        <v>129</v>
      </c>
      <c r="AP48" s="3" t="s">
        <v>129</v>
      </c>
      <c r="AQ48" s="3" t="s">
        <v>132</v>
      </c>
      <c r="AR48" s="3" t="s">
        <v>131</v>
      </c>
      <c r="AS48" s="3" t="s">
        <v>132</v>
      </c>
      <c r="AT48" s="3" t="s">
        <v>132</v>
      </c>
      <c r="AU48" s="3" t="s">
        <v>132</v>
      </c>
      <c r="AV48" s="5" t="s">
        <v>1643</v>
      </c>
      <c r="AW48" s="13" t="s">
        <v>196</v>
      </c>
      <c r="AX48" s="3" t="s">
        <v>198</v>
      </c>
      <c r="AY48" s="3" t="s">
        <v>1643</v>
      </c>
      <c r="AZ48" s="3" t="s">
        <v>1643</v>
      </c>
      <c r="BA48" s="3" t="s">
        <v>203</v>
      </c>
      <c r="BB48" s="3" t="s">
        <v>1643</v>
      </c>
      <c r="BC48" s="3" t="s">
        <v>1643</v>
      </c>
      <c r="BD48" s="5" t="s">
        <v>1814</v>
      </c>
      <c r="BE48" s="13" t="s">
        <v>231</v>
      </c>
      <c r="BF48" s="3" t="s">
        <v>232</v>
      </c>
      <c r="BG48" s="3" t="s">
        <v>233</v>
      </c>
      <c r="BH48" s="3" t="s">
        <v>234</v>
      </c>
      <c r="BI48" s="3" t="s">
        <v>235</v>
      </c>
      <c r="BJ48" s="3" t="s">
        <v>1643</v>
      </c>
      <c r="BK48" s="3" t="s">
        <v>1643</v>
      </c>
      <c r="BL48" s="5" t="s">
        <v>1643</v>
      </c>
      <c r="BM48" s="13" t="s">
        <v>131</v>
      </c>
      <c r="BN48" s="3" t="s">
        <v>131</v>
      </c>
      <c r="BO48" s="3" t="s">
        <v>131</v>
      </c>
      <c r="BP48" s="5" t="s">
        <v>245</v>
      </c>
      <c r="BQ48" s="13" t="s">
        <v>132</v>
      </c>
      <c r="BR48" s="3" t="s">
        <v>132</v>
      </c>
      <c r="BS48" s="3" t="s">
        <v>132</v>
      </c>
      <c r="BT48" s="5" t="s">
        <v>130</v>
      </c>
      <c r="BU48" s="13" t="s">
        <v>1665</v>
      </c>
      <c r="BV48" s="5" t="s">
        <v>131</v>
      </c>
      <c r="BW48" s="13" t="s">
        <v>1665</v>
      </c>
      <c r="BX48" s="3" t="s">
        <v>132</v>
      </c>
      <c r="BY48" s="3" t="s">
        <v>1665</v>
      </c>
      <c r="BZ48" s="5" t="s">
        <v>132</v>
      </c>
      <c r="CA48" s="13" t="s">
        <v>131</v>
      </c>
      <c r="CB48" s="3" t="s">
        <v>131</v>
      </c>
      <c r="CC48" s="3" t="s">
        <v>132</v>
      </c>
      <c r="CD48" s="3" t="s">
        <v>132</v>
      </c>
      <c r="CE48" s="5" t="s">
        <v>131</v>
      </c>
      <c r="CF48" s="13" t="s">
        <v>132</v>
      </c>
      <c r="CG48" s="3" t="s">
        <v>132</v>
      </c>
      <c r="CH48" s="3" t="s">
        <v>132</v>
      </c>
      <c r="CI48" s="3" t="s">
        <v>132</v>
      </c>
      <c r="CJ48" s="3" t="s">
        <v>132</v>
      </c>
      <c r="CK48" s="3" t="s">
        <v>132</v>
      </c>
      <c r="CL48" s="5" t="s">
        <v>132</v>
      </c>
      <c r="CM48" s="13" t="s">
        <v>131</v>
      </c>
      <c r="CN48" s="3" t="s">
        <v>132</v>
      </c>
      <c r="CO48" s="3" t="s">
        <v>132</v>
      </c>
      <c r="CP48" s="3" t="s">
        <v>132</v>
      </c>
      <c r="CQ48" s="3" t="s">
        <v>131</v>
      </c>
      <c r="CR48" s="20" t="s">
        <v>131</v>
      </c>
      <c r="CS48" s="13" t="s">
        <v>132</v>
      </c>
      <c r="CT48" s="3" t="s">
        <v>132</v>
      </c>
      <c r="CU48" s="3" t="s">
        <v>132</v>
      </c>
      <c r="CV48" s="3" t="s">
        <v>132</v>
      </c>
      <c r="CW48" s="3" t="s">
        <v>132</v>
      </c>
      <c r="CX48" s="3" t="s">
        <v>132</v>
      </c>
      <c r="CY48" s="3" t="s">
        <v>132</v>
      </c>
      <c r="CZ48" s="3" t="s">
        <v>132</v>
      </c>
      <c r="DA48" s="3" t="s">
        <v>132</v>
      </c>
      <c r="DB48" s="3" t="s">
        <v>132</v>
      </c>
      <c r="DC48" s="3" t="s">
        <v>132</v>
      </c>
      <c r="DD48" s="3" t="s">
        <v>132</v>
      </c>
      <c r="DE48" s="3" t="s">
        <v>132</v>
      </c>
      <c r="DF48" s="5" t="s">
        <v>132</v>
      </c>
      <c r="DG48" s="8" t="s">
        <v>131</v>
      </c>
      <c r="DH48" s="3" t="s">
        <v>131</v>
      </c>
      <c r="DI48" s="3" t="s">
        <v>131</v>
      </c>
      <c r="DJ48" s="3" t="s">
        <v>132</v>
      </c>
      <c r="DK48" s="3" t="s">
        <v>132</v>
      </c>
      <c r="DL48" s="3" t="s">
        <v>132</v>
      </c>
      <c r="DM48" s="3" t="s">
        <v>132</v>
      </c>
      <c r="DN48" s="3" t="s">
        <v>131</v>
      </c>
      <c r="DO48" s="5" t="s">
        <v>131</v>
      </c>
      <c r="DP48" s="8" t="s">
        <v>131</v>
      </c>
      <c r="DQ48" s="3" t="s">
        <v>129</v>
      </c>
      <c r="DR48" s="3" t="s">
        <v>129</v>
      </c>
      <c r="DS48" s="5" t="s">
        <v>132</v>
      </c>
      <c r="DT48" s="8" t="s">
        <v>129</v>
      </c>
      <c r="DU48" s="3" t="s">
        <v>129</v>
      </c>
      <c r="DV48" s="3" t="s">
        <v>131</v>
      </c>
      <c r="DW48" s="5" t="s">
        <v>245</v>
      </c>
      <c r="DX48" s="16" t="s">
        <v>1643</v>
      </c>
      <c r="DY48" s="13" t="s">
        <v>353</v>
      </c>
      <c r="DZ48" s="3" t="s">
        <v>354</v>
      </c>
      <c r="EA48" s="3" t="s">
        <v>355</v>
      </c>
      <c r="EB48" s="3" t="s">
        <v>356</v>
      </c>
      <c r="EC48" s="20" t="s">
        <v>357</v>
      </c>
      <c r="ED48" s="13" t="s">
        <v>110</v>
      </c>
      <c r="EE48" s="3" t="s">
        <v>110</v>
      </c>
      <c r="EF48" s="3" t="s">
        <v>110</v>
      </c>
      <c r="EG48" s="3" t="s">
        <v>1814</v>
      </c>
      <c r="EH48" s="3" t="s">
        <v>111</v>
      </c>
      <c r="EI48" s="3" t="s">
        <v>110</v>
      </c>
      <c r="EJ48" s="3" t="s">
        <v>110</v>
      </c>
      <c r="EK48" s="3" t="s">
        <v>110</v>
      </c>
      <c r="EL48" s="3" t="s">
        <v>110</v>
      </c>
      <c r="EM48" s="3" t="s">
        <v>1643</v>
      </c>
      <c r="EN48" s="20" t="s">
        <v>1643</v>
      </c>
      <c r="EO48" s="18" t="s">
        <v>476</v>
      </c>
      <c r="EP48" s="8" t="s">
        <v>1643</v>
      </c>
      <c r="EQ48" s="3" t="s">
        <v>1643</v>
      </c>
      <c r="ER48" s="3" t="s">
        <v>1643</v>
      </c>
      <c r="ES48" s="3" t="s">
        <v>1643</v>
      </c>
      <c r="ET48" s="3" t="s">
        <v>1643</v>
      </c>
      <c r="EU48" s="3" t="s">
        <v>495</v>
      </c>
      <c r="EV48" s="3" t="s">
        <v>496</v>
      </c>
      <c r="EW48" s="3" t="s">
        <v>497</v>
      </c>
      <c r="EX48" s="3" t="s">
        <v>498</v>
      </c>
      <c r="EY48" s="20" t="s">
        <v>1643</v>
      </c>
      <c r="EZ48" s="13" t="s">
        <v>1643</v>
      </c>
      <c r="FA48" s="3" t="s">
        <v>1643</v>
      </c>
      <c r="FB48" s="3" t="s">
        <v>1643</v>
      </c>
      <c r="FC48" s="3" t="s">
        <v>1643</v>
      </c>
      <c r="FD48" s="3" t="s">
        <v>1643</v>
      </c>
      <c r="FE48" s="3" t="s">
        <v>1643</v>
      </c>
      <c r="FF48" s="3" t="s">
        <v>1643</v>
      </c>
      <c r="FG48" s="3" t="s">
        <v>1643</v>
      </c>
      <c r="FH48" s="3" t="s">
        <v>1643</v>
      </c>
      <c r="FI48" s="3" t="s">
        <v>1643</v>
      </c>
      <c r="FJ48" s="3" t="s">
        <v>1643</v>
      </c>
      <c r="FK48" s="3" t="s">
        <v>1643</v>
      </c>
      <c r="FL48" s="3" t="s">
        <v>1643</v>
      </c>
      <c r="FM48" s="3" t="s">
        <v>1643</v>
      </c>
      <c r="FN48" s="3" t="s">
        <v>1643</v>
      </c>
      <c r="FO48" s="5" t="s">
        <v>1643</v>
      </c>
      <c r="FP48" s="13" t="s">
        <v>1643</v>
      </c>
      <c r="FQ48" s="3" t="s">
        <v>1643</v>
      </c>
      <c r="FR48" s="3" t="s">
        <v>1643</v>
      </c>
      <c r="FS48" s="3" t="s">
        <v>1643</v>
      </c>
      <c r="FT48" s="3" t="s">
        <v>1643</v>
      </c>
      <c r="FU48" s="3" t="s">
        <v>1643</v>
      </c>
      <c r="FV48" s="3" t="s">
        <v>1643</v>
      </c>
      <c r="FW48" s="5" t="s">
        <v>1643</v>
      </c>
      <c r="FX48" s="13" t="s">
        <v>1643</v>
      </c>
      <c r="FY48" s="3" t="s">
        <v>1643</v>
      </c>
      <c r="FZ48" s="3" t="s">
        <v>1643</v>
      </c>
      <c r="GA48" s="3" t="s">
        <v>1643</v>
      </c>
      <c r="GB48" s="3" t="s">
        <v>1643</v>
      </c>
      <c r="GC48" s="3" t="s">
        <v>1643</v>
      </c>
      <c r="GD48" s="3" t="s">
        <v>1643</v>
      </c>
      <c r="GE48" s="5" t="s">
        <v>1643</v>
      </c>
      <c r="GF48" s="13" t="s">
        <v>1643</v>
      </c>
      <c r="GG48" s="3" t="s">
        <v>1643</v>
      </c>
      <c r="GH48" s="3" t="s">
        <v>1643</v>
      </c>
      <c r="GI48" s="3" t="s">
        <v>1643</v>
      </c>
      <c r="GJ48" s="3" t="s">
        <v>1643</v>
      </c>
      <c r="GK48" s="3" t="s">
        <v>1643</v>
      </c>
      <c r="GL48" s="3" t="s">
        <v>1643</v>
      </c>
      <c r="GM48" s="3" t="s">
        <v>1643</v>
      </c>
      <c r="GN48" s="3" t="s">
        <v>1643</v>
      </c>
      <c r="GO48" s="3" t="s">
        <v>1643</v>
      </c>
      <c r="GP48" s="3" t="s">
        <v>1643</v>
      </c>
      <c r="GQ48" s="3" t="s">
        <v>1643</v>
      </c>
      <c r="GR48" s="3" t="s">
        <v>1643</v>
      </c>
      <c r="GS48" s="3" t="s">
        <v>1643</v>
      </c>
      <c r="GT48" s="3" t="s">
        <v>1643</v>
      </c>
      <c r="GU48" s="3" t="s">
        <v>1643</v>
      </c>
      <c r="GV48" s="3" t="s">
        <v>1643</v>
      </c>
      <c r="GW48" s="3" t="s">
        <v>1643</v>
      </c>
      <c r="GX48" s="3" t="s">
        <v>1643</v>
      </c>
      <c r="GY48" s="3" t="s">
        <v>1643</v>
      </c>
      <c r="GZ48" s="3" t="s">
        <v>1643</v>
      </c>
      <c r="HA48" s="3" t="s">
        <v>1643</v>
      </c>
      <c r="HB48" s="3" t="s">
        <v>1643</v>
      </c>
      <c r="HC48" s="3" t="s">
        <v>1643</v>
      </c>
      <c r="HD48" s="3" t="s">
        <v>1643</v>
      </c>
      <c r="HE48" s="3" t="s">
        <v>1643</v>
      </c>
      <c r="HF48" s="3" t="s">
        <v>1643</v>
      </c>
      <c r="HG48" s="3" t="s">
        <v>1643</v>
      </c>
      <c r="HH48" s="3" t="s">
        <v>1643</v>
      </c>
      <c r="HI48" s="3" t="s">
        <v>1643</v>
      </c>
      <c r="HJ48" s="3" t="s">
        <v>1643</v>
      </c>
      <c r="HK48" s="3" t="s">
        <v>1643</v>
      </c>
      <c r="HL48" s="3" t="s">
        <v>1643</v>
      </c>
      <c r="HM48" s="3" t="s">
        <v>1643</v>
      </c>
      <c r="HN48" s="3" t="s">
        <v>1643</v>
      </c>
      <c r="HO48" s="3" t="s">
        <v>1643</v>
      </c>
      <c r="HP48" s="3" t="s">
        <v>1643</v>
      </c>
      <c r="HQ48" s="3" t="s">
        <v>1643</v>
      </c>
      <c r="HR48" s="3" t="s">
        <v>1643</v>
      </c>
      <c r="HS48" s="3" t="s">
        <v>1643</v>
      </c>
      <c r="HT48" s="3" t="s">
        <v>1643</v>
      </c>
      <c r="HU48" s="3" t="s">
        <v>1643</v>
      </c>
      <c r="HV48" s="3" t="s">
        <v>1643</v>
      </c>
      <c r="HW48" s="3" t="s">
        <v>1643</v>
      </c>
      <c r="HX48" s="3" t="s">
        <v>1643</v>
      </c>
      <c r="HY48" s="3" t="s">
        <v>1643</v>
      </c>
      <c r="HZ48" s="3" t="s">
        <v>1643</v>
      </c>
      <c r="IA48" s="3" t="s">
        <v>1643</v>
      </c>
      <c r="IB48" s="3" t="s">
        <v>1643</v>
      </c>
      <c r="IC48" s="3" t="s">
        <v>1643</v>
      </c>
      <c r="ID48" s="3" t="s">
        <v>1643</v>
      </c>
      <c r="IE48" s="3" t="s">
        <v>1643</v>
      </c>
      <c r="IF48" s="3" t="s">
        <v>1643</v>
      </c>
      <c r="IG48" s="3" t="s">
        <v>1643</v>
      </c>
      <c r="IH48" s="3" t="s">
        <v>1643</v>
      </c>
      <c r="II48" s="3" t="s">
        <v>1643</v>
      </c>
      <c r="IJ48" s="3" t="s">
        <v>1643</v>
      </c>
      <c r="IK48" s="3" t="s">
        <v>1643</v>
      </c>
      <c r="IL48" s="3" t="s">
        <v>1643</v>
      </c>
      <c r="IM48" s="3" t="s">
        <v>1643</v>
      </c>
      <c r="IN48" s="3" t="s">
        <v>1643</v>
      </c>
      <c r="IO48" s="3" t="s">
        <v>1643</v>
      </c>
      <c r="IP48" s="3" t="s">
        <v>1643</v>
      </c>
      <c r="IQ48" s="3" t="s">
        <v>1643</v>
      </c>
      <c r="IR48" s="5" t="s">
        <v>1643</v>
      </c>
      <c r="IS48" s="13" t="s">
        <v>1643</v>
      </c>
      <c r="IT48" s="3" t="s">
        <v>1643</v>
      </c>
      <c r="IU48" s="3" t="s">
        <v>1643</v>
      </c>
      <c r="IV48" s="3" t="s">
        <v>1643</v>
      </c>
      <c r="IW48" s="3" t="s">
        <v>1643</v>
      </c>
      <c r="IX48" s="3" t="s">
        <v>1643</v>
      </c>
      <c r="IY48" s="5" t="s">
        <v>1643</v>
      </c>
      <c r="IZ48" s="13" t="s">
        <v>1643</v>
      </c>
      <c r="JA48" s="3" t="s">
        <v>1643</v>
      </c>
      <c r="JB48" s="3" t="s">
        <v>1643</v>
      </c>
      <c r="JC48" s="3" t="s">
        <v>1643</v>
      </c>
      <c r="JD48" s="3" t="s">
        <v>1643</v>
      </c>
      <c r="JE48" s="3" t="s">
        <v>1643</v>
      </c>
      <c r="JF48" s="3" t="s">
        <v>1643</v>
      </c>
      <c r="JG48" s="3" t="s">
        <v>1643</v>
      </c>
      <c r="JH48" s="3" t="s">
        <v>1643</v>
      </c>
      <c r="JI48" s="3" t="s">
        <v>1643</v>
      </c>
      <c r="JJ48" s="3" t="s">
        <v>1643</v>
      </c>
      <c r="JK48" s="3" t="s">
        <v>1643</v>
      </c>
      <c r="JL48" s="3" t="s">
        <v>1643</v>
      </c>
      <c r="JM48" s="3" t="s">
        <v>1643</v>
      </c>
      <c r="JN48" s="3" t="s">
        <v>1643</v>
      </c>
      <c r="JO48" s="3" t="s">
        <v>1643</v>
      </c>
      <c r="JP48" s="3" t="s">
        <v>1643</v>
      </c>
      <c r="JQ48" s="3" t="s">
        <v>1643</v>
      </c>
      <c r="JR48" s="3" t="s">
        <v>1643</v>
      </c>
      <c r="JS48" s="3" t="s">
        <v>1643</v>
      </c>
      <c r="JT48" s="3" t="s">
        <v>1643</v>
      </c>
      <c r="JU48" s="3" t="s">
        <v>1643</v>
      </c>
      <c r="JV48" s="3" t="s">
        <v>1643</v>
      </c>
      <c r="JW48" s="3" t="s">
        <v>1643</v>
      </c>
      <c r="JX48" s="3" t="s">
        <v>1643</v>
      </c>
      <c r="JY48" s="3" t="s">
        <v>1643</v>
      </c>
      <c r="JZ48" s="3" t="s">
        <v>1643</v>
      </c>
      <c r="KA48" s="3" t="s">
        <v>1643</v>
      </c>
      <c r="KB48" s="3" t="s">
        <v>1643</v>
      </c>
      <c r="KC48" s="3" t="s">
        <v>1643</v>
      </c>
      <c r="KD48" s="3" t="s">
        <v>1643</v>
      </c>
      <c r="KE48" s="3" t="s">
        <v>1643</v>
      </c>
      <c r="KF48" s="3" t="s">
        <v>1643</v>
      </c>
      <c r="KG48" s="3" t="s">
        <v>1643</v>
      </c>
      <c r="KH48" s="3" t="s">
        <v>1643</v>
      </c>
      <c r="KI48" s="5" t="s">
        <v>1643</v>
      </c>
      <c r="KJ48" s="13"/>
      <c r="KK48" s="3"/>
      <c r="KL48" s="5"/>
      <c r="KM48" s="18" t="s">
        <v>1643</v>
      </c>
      <c r="KN48" s="13" t="s">
        <v>1643</v>
      </c>
      <c r="KO48" s="3" t="s">
        <v>1643</v>
      </c>
      <c r="KP48" s="3" t="s">
        <v>1643</v>
      </c>
      <c r="KQ48" s="3" t="s">
        <v>1643</v>
      </c>
      <c r="KR48" s="3" t="s">
        <v>1643</v>
      </c>
      <c r="KS48" s="3" t="s">
        <v>1643</v>
      </c>
      <c r="KT48" s="3" t="s">
        <v>1643</v>
      </c>
      <c r="KU48" s="3" t="s">
        <v>1643</v>
      </c>
      <c r="KV48" s="3" t="s">
        <v>1643</v>
      </c>
      <c r="KW48" s="5" t="s">
        <v>1643</v>
      </c>
      <c r="KX48" s="13" t="s">
        <v>110</v>
      </c>
      <c r="KY48" s="3" t="s">
        <v>110</v>
      </c>
      <c r="KZ48" s="3" t="s">
        <v>110</v>
      </c>
      <c r="LA48" s="3" t="s">
        <v>110</v>
      </c>
      <c r="LB48" s="3" t="s">
        <v>111</v>
      </c>
      <c r="LC48" s="3" t="s">
        <v>1643</v>
      </c>
      <c r="LD48" s="3" t="s">
        <v>1643</v>
      </c>
      <c r="LE48" s="3" t="s">
        <v>1643</v>
      </c>
      <c r="LF48" s="5" t="s">
        <v>1643</v>
      </c>
      <c r="LG48" s="13" t="s">
        <v>111</v>
      </c>
      <c r="LH48" s="5" t="s">
        <v>1643</v>
      </c>
      <c r="LI48" s="13" t="s">
        <v>520</v>
      </c>
      <c r="LJ48" s="3" t="s">
        <v>110</v>
      </c>
      <c r="LK48" s="3" t="s">
        <v>110</v>
      </c>
      <c r="LL48" s="3" t="s">
        <v>110</v>
      </c>
      <c r="LM48" s="3" t="s">
        <v>110</v>
      </c>
      <c r="LN48" s="3" t="s">
        <v>110</v>
      </c>
      <c r="LO48" s="5" t="s">
        <v>110</v>
      </c>
      <c r="LP48" s="13" t="s">
        <v>111</v>
      </c>
      <c r="LQ48" s="13" t="s">
        <v>1643</v>
      </c>
      <c r="LR48" s="3" t="s">
        <v>1643</v>
      </c>
      <c r="LS48" s="3" t="s">
        <v>1643</v>
      </c>
      <c r="LT48" s="3" t="s">
        <v>1643</v>
      </c>
      <c r="LU48" s="3" t="s">
        <v>1643</v>
      </c>
      <c r="LV48" s="20"/>
      <c r="LW48" s="5" t="s">
        <v>1643</v>
      </c>
      <c r="LX48" s="13" t="s">
        <v>1643</v>
      </c>
      <c r="LY48" s="3" t="s">
        <v>1643</v>
      </c>
      <c r="LZ48" s="3" t="s">
        <v>1643</v>
      </c>
      <c r="MA48" s="3" t="s">
        <v>1643</v>
      </c>
      <c r="MB48" s="3" t="s">
        <v>1643</v>
      </c>
      <c r="MC48" s="3" t="s">
        <v>1643</v>
      </c>
      <c r="MD48" s="5" t="s">
        <v>1643</v>
      </c>
      <c r="ME48" s="13" t="s">
        <v>1643</v>
      </c>
      <c r="MF48" s="3" t="s">
        <v>1643</v>
      </c>
      <c r="MG48" s="3" t="s">
        <v>1643</v>
      </c>
      <c r="MH48" s="3" t="s">
        <v>1643</v>
      </c>
      <c r="MI48" s="3" t="s">
        <v>1643</v>
      </c>
      <c r="MJ48" s="3" t="s">
        <v>1643</v>
      </c>
      <c r="MK48" s="5" t="s">
        <v>1643</v>
      </c>
      <c r="ML48" s="13" t="s">
        <v>1643</v>
      </c>
      <c r="MM48" s="3" t="s">
        <v>1643</v>
      </c>
      <c r="MN48" s="3" t="s">
        <v>1643</v>
      </c>
      <c r="MO48" s="3" t="s">
        <v>1643</v>
      </c>
      <c r="MP48" s="3" t="s">
        <v>1643</v>
      </c>
      <c r="MQ48" s="3" t="s">
        <v>1643</v>
      </c>
      <c r="MR48" s="5" t="s">
        <v>1643</v>
      </c>
      <c r="MS48" s="13" t="s">
        <v>1643</v>
      </c>
      <c r="MT48" s="3" t="s">
        <v>1643</v>
      </c>
      <c r="MU48" s="3" t="s">
        <v>1643</v>
      </c>
      <c r="MV48" s="3" t="s">
        <v>1643</v>
      </c>
      <c r="MW48" s="3" t="s">
        <v>1643</v>
      </c>
      <c r="MX48" s="3" t="s">
        <v>1643</v>
      </c>
      <c r="MY48" s="3" t="s">
        <v>1643</v>
      </c>
      <c r="MZ48" s="3" t="s">
        <v>1643</v>
      </c>
      <c r="NA48" s="5" t="s">
        <v>1643</v>
      </c>
      <c r="NB48" s="13" t="s">
        <v>110</v>
      </c>
      <c r="NC48" s="3" t="s">
        <v>546</v>
      </c>
      <c r="ND48" s="3" t="s">
        <v>1643</v>
      </c>
      <c r="NE48" s="3" t="s">
        <v>1643</v>
      </c>
      <c r="NF48" s="3" t="s">
        <v>1643</v>
      </c>
      <c r="NG48" s="5" t="s">
        <v>545</v>
      </c>
      <c r="NH48" s="13" t="s">
        <v>1643</v>
      </c>
      <c r="NI48" s="3" t="s">
        <v>1643</v>
      </c>
      <c r="NJ48" s="3" t="s">
        <v>1643</v>
      </c>
      <c r="NK48" s="3" t="s">
        <v>1643</v>
      </c>
      <c r="NL48" s="5"/>
      <c r="NM48" s="13" t="s">
        <v>1643</v>
      </c>
      <c r="NN48" s="3" t="s">
        <v>1643</v>
      </c>
      <c r="NO48" s="3" t="s">
        <v>1643</v>
      </c>
      <c r="NP48" s="3" t="s">
        <v>1643</v>
      </c>
      <c r="NQ48" s="5" t="s">
        <v>1643</v>
      </c>
      <c r="NR48" s="13" t="s">
        <v>1643</v>
      </c>
      <c r="NS48" s="3" t="s">
        <v>1643</v>
      </c>
      <c r="NT48" s="3" t="s">
        <v>1643</v>
      </c>
      <c r="NU48" s="3" t="s">
        <v>144</v>
      </c>
      <c r="NV48" s="3" t="s">
        <v>156</v>
      </c>
      <c r="NW48" s="3" t="s">
        <v>558</v>
      </c>
      <c r="NX48" s="3" t="s">
        <v>567</v>
      </c>
      <c r="NY48" s="3" t="s">
        <v>1643</v>
      </c>
      <c r="NZ48" s="20" t="s">
        <v>1643</v>
      </c>
      <c r="OA48" s="13" t="s">
        <v>111</v>
      </c>
      <c r="OB48" s="3" t="s">
        <v>1643</v>
      </c>
      <c r="OC48" s="3" t="s">
        <v>1643</v>
      </c>
      <c r="OD48" s="3" t="s">
        <v>1643</v>
      </c>
      <c r="OE48" s="3" t="s">
        <v>1643</v>
      </c>
      <c r="OF48" s="5" t="s">
        <v>1643</v>
      </c>
      <c r="OG48" s="13" t="s">
        <v>1643</v>
      </c>
      <c r="OH48" s="8" t="s">
        <v>1643</v>
      </c>
      <c r="OI48" s="3" t="s">
        <v>1643</v>
      </c>
      <c r="OJ48" s="3" t="s">
        <v>1643</v>
      </c>
      <c r="OK48" s="5" t="s">
        <v>1643</v>
      </c>
      <c r="OL48" s="13" t="s">
        <v>1643</v>
      </c>
      <c r="OM48" s="8" t="s">
        <v>1643</v>
      </c>
      <c r="ON48" s="3" t="s">
        <v>1643</v>
      </c>
      <c r="OO48" s="3" t="s">
        <v>1643</v>
      </c>
      <c r="OP48" s="5" t="s">
        <v>1643</v>
      </c>
      <c r="OQ48" s="13" t="s">
        <v>1643</v>
      </c>
      <c r="OR48" s="8" t="s">
        <v>1643</v>
      </c>
      <c r="OS48" s="3" t="s">
        <v>1643</v>
      </c>
      <c r="OT48" s="3" t="s">
        <v>1643</v>
      </c>
      <c r="OU48" s="5" t="s">
        <v>1643</v>
      </c>
      <c r="OV48" s="13" t="s">
        <v>1643</v>
      </c>
      <c r="OW48" s="3" t="s">
        <v>1643</v>
      </c>
      <c r="OX48" s="3" t="s">
        <v>1643</v>
      </c>
      <c r="OY48" s="3" t="s">
        <v>1643</v>
      </c>
      <c r="OZ48" s="3" t="s">
        <v>1643</v>
      </c>
      <c r="PA48" s="3" t="s">
        <v>1643</v>
      </c>
      <c r="PB48" s="3" t="s">
        <v>1643</v>
      </c>
      <c r="PC48" s="3" t="s">
        <v>1643</v>
      </c>
      <c r="PD48" s="5" t="s">
        <v>1643</v>
      </c>
      <c r="PE48" s="13" t="s">
        <v>1643</v>
      </c>
      <c r="PF48" s="3" t="s">
        <v>1643</v>
      </c>
      <c r="PG48" s="3" t="s">
        <v>1643</v>
      </c>
      <c r="PH48" s="3" t="s">
        <v>1643</v>
      </c>
      <c r="PI48" s="3" t="s">
        <v>1643</v>
      </c>
      <c r="PJ48" s="3" t="s">
        <v>1643</v>
      </c>
      <c r="PK48" s="5" t="s">
        <v>1643</v>
      </c>
      <c r="PL48" s="13" t="s">
        <v>1643</v>
      </c>
      <c r="PM48" s="3" t="s">
        <v>1643</v>
      </c>
      <c r="PN48" s="3" t="s">
        <v>1643</v>
      </c>
      <c r="PO48" s="3" t="s">
        <v>1643</v>
      </c>
      <c r="PP48" s="5" t="s">
        <v>1643</v>
      </c>
      <c r="PQ48" s="19" t="s">
        <v>1815</v>
      </c>
    </row>
    <row r="49" spans="29:29" ht="52.5" hidden="1" customHeight="1" thickBot="1" x14ac:dyDescent="0.4">
      <c r="AC49" s="194">
        <f>COUNTIF(AC6:AC48, "yes")</f>
        <v>43</v>
      </c>
    </row>
  </sheetData>
  <autoFilter ref="A5:PP49" xr:uid="{00000000-0009-0000-0000-000000000000}">
    <filterColumn colId="31">
      <filters>
        <filter val="Yes"/>
      </filters>
    </filterColumn>
  </autoFilter>
  <sortState xmlns:xlrd2="http://schemas.microsoft.com/office/spreadsheetml/2017/richdata2" ref="B6:PQ47">
    <sortCondition ref="S6:S47"/>
  </sortState>
  <mergeCells count="76">
    <mergeCell ref="I1:N1"/>
    <mergeCell ref="O1:R1"/>
    <mergeCell ref="T1:AB1"/>
    <mergeCell ref="AG3:AV4"/>
    <mergeCell ref="AW3:BD4"/>
    <mergeCell ref="AC3:AC5"/>
    <mergeCell ref="AD3:AF4"/>
    <mergeCell ref="PQ3:PQ5"/>
    <mergeCell ref="BM4:BP4"/>
    <mergeCell ref="BQ4:BT4"/>
    <mergeCell ref="BU4:BV4"/>
    <mergeCell ref="BW4:BZ4"/>
    <mergeCell ref="LI3:LI4"/>
    <mergeCell ref="IA4:II4"/>
    <mergeCell ref="EZ3:FO4"/>
    <mergeCell ref="FP3:FW4"/>
    <mergeCell ref="FX3:GE4"/>
    <mergeCell ref="BM3:DX3"/>
    <mergeCell ref="DY3:EC4"/>
    <mergeCell ref="ED3:EN4"/>
    <mergeCell ref="EO3:EO5"/>
    <mergeCell ref="EP3:EY4"/>
    <mergeCell ref="CA4:CE4"/>
    <mergeCell ref="BE3:BL4"/>
    <mergeCell ref="PL3:PP4"/>
    <mergeCell ref="NB4:NQ4"/>
    <mergeCell ref="OA4:OU4"/>
    <mergeCell ref="LJ3:LO4"/>
    <mergeCell ref="LP3:LW3"/>
    <mergeCell ref="LX3:MD3"/>
    <mergeCell ref="ME3:MK3"/>
    <mergeCell ref="ML3:MR3"/>
    <mergeCell ref="MS3:NA4"/>
    <mergeCell ref="NB3:NQ3"/>
    <mergeCell ref="NR3:NZ4"/>
    <mergeCell ref="OA3:OU3"/>
    <mergeCell ref="OV3:PD4"/>
    <mergeCell ref="PE3:PK4"/>
    <mergeCell ref="DT4:DW4"/>
    <mergeCell ref="CF4:CL4"/>
    <mergeCell ref="CM4:CR4"/>
    <mergeCell ref="CS4:DF4"/>
    <mergeCell ref="DG4:DO4"/>
    <mergeCell ref="DP4:DS4"/>
    <mergeCell ref="ML4:MR4"/>
    <mergeCell ref="GF4:GI4"/>
    <mergeCell ref="GJ4:GN4"/>
    <mergeCell ref="GO4:GP4"/>
    <mergeCell ref="GQ4:GT4"/>
    <mergeCell ref="GU4:GY4"/>
    <mergeCell ref="KF3:KI4"/>
    <mergeCell ref="KJ3:KL4"/>
    <mergeCell ref="KM3:KM5"/>
    <mergeCell ref="KN3:KW4"/>
    <mergeCell ref="KX3:LF4"/>
    <mergeCell ref="LG3:LH4"/>
    <mergeCell ref="JM3:JO4"/>
    <mergeCell ref="JP3:JR4"/>
    <mergeCell ref="JS3:JU4"/>
    <mergeCell ref="JV3:JX4"/>
    <mergeCell ref="IJ4:IM4"/>
    <mergeCell ref="IN4:IQ4"/>
    <mergeCell ref="LP4:LW4"/>
    <mergeCell ref="LX4:MD4"/>
    <mergeCell ref="ME4:MK4"/>
    <mergeCell ref="JY3:KA4"/>
    <mergeCell ref="KB3:KE4"/>
    <mergeCell ref="GF3:IR3"/>
    <mergeCell ref="IS3:IY4"/>
    <mergeCell ref="IZ3:JB4"/>
    <mergeCell ref="JC3:JE4"/>
    <mergeCell ref="JF3:JH4"/>
    <mergeCell ref="JI3:JL4"/>
    <mergeCell ref="GZ4:HF4"/>
    <mergeCell ref="HG4:HL4"/>
    <mergeCell ref="HM4:HZ4"/>
  </mergeCells>
  <conditionalFormatting sqref="A6:PQ48">
    <cfRule type="cellIs" dxfId="43" priority="1" operator="equal">
      <formula>"No"</formula>
    </cfRule>
    <cfRule type="cellIs" dxfId="42" priority="2" operator="equal">
      <formula>"Yes"</formula>
    </cfRule>
    <cfRule type="cellIs" dxfId="41" priority="3" operator="equal">
      <formula>"No, it did not apply"</formula>
    </cfRule>
  </conditionalFormatting>
  <conditionalFormatting sqref="AD6:PQ48">
    <cfRule type="cellIs" dxfId="40" priority="6" operator="equal">
      <formula>"Yes"</formula>
    </cfRule>
    <cfRule type="cellIs" dxfId="39" priority="7" operator="equal">
      <formula>"Not important"</formula>
    </cfRule>
    <cfRule type="cellIs" dxfId="38" priority="8" operator="equal">
      <formula>"Slightly important"</formula>
    </cfRule>
    <cfRule type="cellIs" dxfId="37" priority="9" operator="equal">
      <formula>"Somewhat important"</formula>
    </cfRule>
    <cfRule type="cellIs" dxfId="36" priority="10" operator="equal">
      <formula>"Very important"</formula>
    </cfRule>
    <cfRule type="cellIs" dxfId="35" priority="11" operator="equal">
      <formula>"Extremely important"</formula>
    </cfRule>
    <cfRule type="cellIs" dxfId="34" priority="12" operator="equal">
      <formula>"Don't know"</formula>
    </cfRule>
    <cfRule type="cellIs" dxfId="33" priority="13" operator="equal">
      <formula>"No it did not apply"</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75E7C8-38E9-472C-B848-9F976772CBD5}">
  <sheetPr filterMode="1"/>
  <dimension ref="A1:RX16"/>
  <sheetViews>
    <sheetView topLeftCell="O3" zoomScale="60" zoomScaleNormal="60" workbookViewId="0">
      <pane xSplit="5" ySplit="3" topLeftCell="T13" activePane="bottomRight" state="frozen"/>
      <selection activeCell="O3" sqref="O3"/>
      <selection pane="topRight" activeCell="T3" sqref="T3"/>
      <selection pane="bottomLeft" activeCell="O6" sqref="O6"/>
      <selection pane="bottomRight" activeCell="T6" sqref="T6:U15"/>
    </sheetView>
  </sheetViews>
  <sheetFormatPr defaultRowHeight="14.5" x14ac:dyDescent="0.35"/>
  <cols>
    <col min="1" max="1" width="25.1796875" style="7" hidden="1" customWidth="1"/>
    <col min="2" max="2" width="25.7265625" style="7" hidden="1" customWidth="1"/>
    <col min="3" max="5" width="0" style="7" hidden="1" customWidth="1"/>
    <col min="6" max="6" width="20.7265625" style="7" hidden="1" customWidth="1"/>
    <col min="7" max="7" width="15.26953125" style="7" hidden="1" customWidth="1"/>
    <col min="8" max="8" width="14.1796875" style="7" hidden="1" customWidth="1"/>
    <col min="9" max="14" width="0" style="7" hidden="1" customWidth="1"/>
    <col min="15" max="15" width="10.81640625" style="7" customWidth="1"/>
    <col min="16" max="16" width="11.7265625" style="7" customWidth="1"/>
    <col min="17" max="17" width="12.7265625" style="7" customWidth="1"/>
    <col min="18" max="18" width="13.81640625" style="7" customWidth="1"/>
    <col min="19" max="19" width="13.26953125" style="7" customWidth="1"/>
    <col min="20" max="20" width="20.26953125" style="7" customWidth="1"/>
    <col min="21" max="21" width="8.7265625" style="7"/>
    <col min="22" max="22" width="14.1796875" style="7" customWidth="1"/>
    <col min="23" max="23" width="12.453125" style="7" customWidth="1"/>
    <col min="24" max="24" width="17.7265625" style="7" customWidth="1"/>
    <col min="25" max="25" width="18.26953125" style="7" customWidth="1"/>
    <col min="26" max="26" width="12.54296875" style="7" customWidth="1"/>
    <col min="27" max="27" width="8.7265625" style="7"/>
    <col min="28" max="28" width="11.81640625" style="7" customWidth="1"/>
    <col min="29" max="29" width="20.54296875" style="7" customWidth="1"/>
    <col min="30" max="30" width="23.26953125" style="7" customWidth="1"/>
    <col min="31" max="31" width="21.26953125" style="7" customWidth="1"/>
    <col min="32" max="32" width="25.26953125" style="7" customWidth="1"/>
    <col min="33" max="48" width="15.7265625" style="7" customWidth="1"/>
    <col min="49" max="49" width="11.26953125" style="7" customWidth="1"/>
    <col min="50" max="50" width="10.54296875" style="7" customWidth="1"/>
    <col min="51" max="51" width="14.1796875" style="7" customWidth="1"/>
    <col min="52" max="52" width="14.453125" style="7" customWidth="1"/>
    <col min="53" max="53" width="16.26953125" style="7" customWidth="1"/>
    <col min="54" max="54" width="13" style="7" customWidth="1"/>
    <col min="55" max="55" width="14.7265625" style="7" customWidth="1"/>
    <col min="56" max="56" width="12.26953125" style="7" customWidth="1"/>
    <col min="57" max="57" width="14.26953125" style="7" customWidth="1"/>
    <col min="58" max="58" width="14.7265625" style="7" customWidth="1"/>
    <col min="59" max="59" width="18" style="7" customWidth="1"/>
    <col min="60" max="60" width="13.453125" style="7" customWidth="1"/>
    <col min="61" max="61" width="11.81640625" style="7" customWidth="1"/>
    <col min="62" max="62" width="12.1796875" style="7" customWidth="1"/>
    <col min="63" max="63" width="12.26953125" style="7" customWidth="1"/>
    <col min="64" max="64" width="12.54296875" style="7" customWidth="1"/>
    <col min="65" max="65" width="13.1796875" style="7" customWidth="1"/>
    <col min="66" max="66" width="13.7265625" style="7" customWidth="1"/>
    <col min="67" max="67" width="14.26953125" style="7" customWidth="1"/>
    <col min="68" max="68" width="15.26953125" style="7" customWidth="1"/>
    <col min="69" max="69" width="16.54296875" style="7" customWidth="1"/>
    <col min="70" max="70" width="13.26953125" style="7" customWidth="1"/>
    <col min="71" max="71" width="16.26953125" style="7" customWidth="1"/>
    <col min="72" max="72" width="19.26953125" style="7" customWidth="1"/>
    <col min="73" max="73" width="13.453125" style="7" customWidth="1"/>
    <col min="74" max="74" width="14.26953125" style="7" customWidth="1"/>
    <col min="75" max="75" width="13.54296875" style="7" customWidth="1"/>
    <col min="76" max="76" width="12.453125" style="7" customWidth="1"/>
    <col min="77" max="77" width="12.7265625" style="7" customWidth="1"/>
    <col min="78" max="78" width="12.453125" style="7" customWidth="1"/>
    <col min="79" max="79" width="13.26953125" style="7" customWidth="1"/>
    <col min="80" max="80" width="13.7265625" style="7" customWidth="1"/>
    <col min="81" max="81" width="13.26953125" style="7" customWidth="1"/>
    <col min="82" max="82" width="13.54296875" style="7" customWidth="1"/>
    <col min="83" max="83" width="15.453125" style="7" customWidth="1"/>
    <col min="84" max="84" width="13.1796875" style="7" customWidth="1"/>
    <col min="85" max="85" width="13.26953125" style="7" customWidth="1"/>
    <col min="86" max="86" width="13.7265625" style="7" customWidth="1"/>
    <col min="87" max="87" width="13.26953125" style="7" customWidth="1"/>
    <col min="88" max="88" width="17.1796875" style="7" customWidth="1"/>
    <col min="89" max="89" width="16" style="7" customWidth="1"/>
    <col min="90" max="90" width="12.7265625" style="7" customWidth="1"/>
    <col min="91" max="91" width="13.1796875" style="7" customWidth="1"/>
    <col min="92" max="92" width="13.81640625" style="7" customWidth="1"/>
    <col min="93" max="93" width="12.7265625" style="7" customWidth="1"/>
    <col min="94" max="94" width="13.26953125" style="7" customWidth="1"/>
    <col min="95" max="95" width="13.54296875" style="7" customWidth="1"/>
    <col min="96" max="96" width="13.26953125" style="7" customWidth="1"/>
    <col min="97" max="97" width="13.7265625" style="7" customWidth="1"/>
    <col min="98" max="98" width="13.26953125" style="7" customWidth="1"/>
    <col min="99" max="99" width="14.1796875" style="7" customWidth="1"/>
    <col min="100" max="100" width="13.54296875" style="7" customWidth="1"/>
    <col min="101" max="101" width="13.1796875" style="7" customWidth="1"/>
    <col min="102" max="102" width="13.26953125" style="7" customWidth="1"/>
    <col min="103" max="103" width="13.7265625" style="7" customWidth="1"/>
    <col min="104" max="104" width="14.1796875" style="7" customWidth="1"/>
    <col min="105" max="105" width="15.7265625" style="7" customWidth="1"/>
    <col min="106" max="106" width="13.54296875" style="7" customWidth="1"/>
    <col min="107" max="107" width="12.54296875" style="7" customWidth="1"/>
    <col min="108" max="108" width="16.26953125" style="7" customWidth="1"/>
    <col min="109" max="109" width="13.26953125" style="7" customWidth="1"/>
    <col min="110" max="110" width="17.7265625" style="7" customWidth="1"/>
    <col min="111" max="111" width="13.1796875" style="7" customWidth="1"/>
    <col min="112" max="112" width="13.26953125" style="7" customWidth="1"/>
    <col min="113" max="113" width="14.26953125" style="7" customWidth="1"/>
    <col min="114" max="114" width="16.54296875" style="7" customWidth="1"/>
    <col min="115" max="115" width="12.7265625" style="7" customWidth="1"/>
    <col min="116" max="116" width="13.26953125" style="7" customWidth="1"/>
    <col min="117" max="117" width="16.7265625" style="7" customWidth="1"/>
    <col min="118" max="118" width="13" style="7" customWidth="1"/>
    <col min="119" max="119" width="13.26953125" style="7" customWidth="1"/>
    <col min="120" max="120" width="13" style="7" customWidth="1"/>
    <col min="121" max="121" width="13.54296875" style="7" customWidth="1"/>
    <col min="122" max="122" width="17.26953125" style="7" customWidth="1"/>
    <col min="123" max="123" width="12.26953125" style="7" customWidth="1"/>
    <col min="124" max="124" width="17.7265625" style="7" customWidth="1"/>
    <col min="125" max="125" width="13.1796875" style="7" customWidth="1"/>
    <col min="126" max="126" width="16.26953125" style="7" customWidth="1"/>
    <col min="127" max="127" width="14.453125" style="7" customWidth="1"/>
    <col min="128" max="128" width="14.7265625" style="7" customWidth="1"/>
    <col min="129" max="129" width="8.7265625" style="7"/>
    <col min="130" max="130" width="10.7265625" style="7" customWidth="1"/>
    <col min="131" max="131" width="12.26953125" style="7" customWidth="1"/>
    <col min="132" max="132" width="15.1796875" style="7" customWidth="1"/>
    <col min="133" max="133" width="15.7265625" style="7" customWidth="1"/>
    <col min="134" max="134" width="13.81640625" style="7" customWidth="1"/>
    <col min="135" max="135" width="13.7265625" style="7" customWidth="1"/>
    <col min="136" max="136" width="19.54296875" style="7" customWidth="1"/>
    <col min="137" max="137" width="15.453125" style="7" customWidth="1"/>
    <col min="138" max="138" width="13.54296875" style="7" customWidth="1"/>
    <col min="139" max="139" width="13.1796875" style="7" customWidth="1"/>
    <col min="140" max="140" width="13.7265625" style="7" customWidth="1"/>
    <col min="141" max="141" width="16.1796875" style="7" customWidth="1"/>
    <col min="142" max="142" width="19" style="7" customWidth="1"/>
    <col min="143" max="143" width="16.26953125" style="7" customWidth="1"/>
    <col min="144" max="144" width="12.7265625" style="7" customWidth="1"/>
    <col min="145" max="145" width="34.7265625" style="7" customWidth="1"/>
    <col min="146" max="147" width="13.7265625" style="7" customWidth="1"/>
    <col min="148" max="148" width="14.7265625" style="7" customWidth="1"/>
    <col min="149" max="149" width="15.7265625" style="7" customWidth="1"/>
    <col min="150" max="150" width="13.81640625" style="7" customWidth="1"/>
    <col min="151" max="151" width="13.26953125" style="7" customWidth="1"/>
    <col min="152" max="152" width="13.7265625" style="7" customWidth="1"/>
    <col min="153" max="153" width="13.81640625" style="7" customWidth="1"/>
    <col min="154" max="154" width="12.1796875" style="7" customWidth="1"/>
    <col min="155" max="155" width="15" style="7" customWidth="1"/>
    <col min="156" max="162" width="13.7265625" style="7" customWidth="1"/>
    <col min="163" max="163" width="16.26953125" style="7" customWidth="1"/>
    <col min="164" max="166" width="13.7265625" style="7" customWidth="1"/>
    <col min="167" max="167" width="15.453125" style="7" customWidth="1"/>
    <col min="168" max="174" width="13.7265625" style="7" customWidth="1"/>
    <col min="175" max="175" width="15.54296875" style="7" customWidth="1"/>
    <col min="176" max="176" width="15.7265625" style="7" customWidth="1"/>
    <col min="177" max="190" width="13.7265625" style="7" customWidth="1"/>
    <col min="191" max="192" width="17.7265625" style="7" customWidth="1"/>
    <col min="193" max="198" width="13.7265625" style="7" customWidth="1"/>
    <col min="199" max="199" width="17.26953125" style="7" customWidth="1"/>
    <col min="200" max="205" width="13.7265625" style="7" customWidth="1"/>
    <col min="206" max="206" width="18.26953125" style="7" customWidth="1"/>
    <col min="207" max="212" width="13.7265625" style="7" customWidth="1"/>
    <col min="213" max="213" width="17.7265625" style="7" customWidth="1"/>
    <col min="214" max="222" width="13.7265625" style="7" customWidth="1"/>
    <col min="223" max="223" width="16.1796875" style="7" customWidth="1"/>
    <col min="224" max="226" width="13.7265625" style="7" customWidth="1"/>
    <col min="227" max="227" width="16.26953125" style="7" customWidth="1"/>
    <col min="228" max="228" width="13.7265625" style="7" customWidth="1"/>
    <col min="229" max="230" width="18.26953125" style="7" customWidth="1"/>
    <col min="231" max="234" width="13.7265625" style="7" customWidth="1"/>
    <col min="235" max="235" width="17.7265625" style="7" customWidth="1"/>
    <col min="236" max="239" width="13.7265625" style="7" customWidth="1"/>
    <col min="240" max="240" width="14.7265625" style="7" customWidth="1"/>
    <col min="241" max="241" width="15.26953125" style="7" customWidth="1"/>
    <col min="242" max="242" width="13.7265625" style="7" customWidth="1"/>
    <col min="243" max="243" width="15.453125" style="7" customWidth="1"/>
    <col min="244" max="244" width="12.26953125" style="7" customWidth="1"/>
    <col min="245" max="245" width="13.26953125" style="7" customWidth="1"/>
    <col min="246" max="246" width="12.7265625" style="7" customWidth="1"/>
    <col min="247" max="247" width="15.453125" style="7" customWidth="1"/>
    <col min="248" max="248" width="12.7265625" style="7" customWidth="1"/>
    <col min="249" max="249" width="21.26953125" style="7" customWidth="1"/>
    <col min="250" max="250" width="17.81640625" style="7" customWidth="1"/>
    <col min="251" max="254" width="13.7265625" style="7" customWidth="1"/>
    <col min="255" max="255" width="20.7265625" style="7" customWidth="1"/>
    <col min="256" max="262" width="13.7265625" style="7" customWidth="1"/>
    <col min="263" max="263" width="16.26953125" style="7" customWidth="1"/>
    <col min="264" max="266" width="13.7265625" style="7" customWidth="1"/>
    <col min="267" max="267" width="15.7265625" style="7" customWidth="1"/>
    <col min="268" max="276" width="13.7265625" style="7" customWidth="1"/>
    <col min="277" max="277" width="17.7265625" style="7" customWidth="1"/>
    <col min="278" max="278" width="13.7265625" style="7" customWidth="1"/>
    <col min="279" max="279" width="15.7265625" style="7" customWidth="1"/>
    <col min="280" max="280" width="16.7265625" style="7" customWidth="1"/>
    <col min="281" max="284" width="13.7265625" style="7" customWidth="1"/>
    <col min="285" max="285" width="14.81640625" style="7" customWidth="1"/>
    <col min="286" max="286" width="13.7265625" style="7" customWidth="1"/>
    <col min="287" max="287" width="16.1796875" style="7" customWidth="1"/>
    <col min="288" max="299" width="13.7265625" style="7" customWidth="1"/>
    <col min="300" max="300" width="16.26953125" style="7" customWidth="1"/>
    <col min="301" max="310" width="13.7265625" style="7" customWidth="1"/>
    <col min="311" max="311" width="16.26953125" style="7" customWidth="1"/>
    <col min="312" max="320" width="13.7265625" style="7" customWidth="1"/>
    <col min="321" max="321" width="16.1796875" style="7" customWidth="1"/>
    <col min="322" max="322" width="15.26953125" style="7" customWidth="1"/>
    <col min="323" max="330" width="13.7265625" style="7" customWidth="1"/>
    <col min="331" max="331" width="17.7265625" style="7" customWidth="1"/>
    <col min="332" max="333" width="13.7265625" style="7" customWidth="1"/>
    <col min="334" max="334" width="16.54296875" style="7" customWidth="1"/>
    <col min="335" max="337" width="13.7265625" style="7" customWidth="1"/>
    <col min="338" max="338" width="16.26953125" style="7" customWidth="1"/>
    <col min="339" max="339" width="17.1796875" style="7" customWidth="1"/>
    <col min="340" max="340" width="13.7265625" style="7" customWidth="1"/>
    <col min="341" max="341" width="17.7265625" style="7" customWidth="1"/>
    <col min="342" max="342" width="13.7265625" style="7" customWidth="1"/>
    <col min="343" max="343" width="17.26953125" style="7" customWidth="1"/>
    <col min="344" max="344" width="13.7265625" style="7" customWidth="1"/>
    <col min="345" max="345" width="15" style="7" customWidth="1"/>
    <col min="346" max="358" width="13.7265625" style="7" customWidth="1"/>
    <col min="359" max="359" width="16.26953125" style="7" customWidth="1"/>
    <col min="360" max="374" width="13.7265625" style="7" customWidth="1"/>
    <col min="375" max="375" width="17.7265625" style="7" customWidth="1"/>
    <col min="376" max="377" width="13.7265625" style="7" customWidth="1"/>
    <col min="378" max="378" width="16.54296875" style="7" customWidth="1"/>
    <col min="379" max="391" width="13.7265625" style="7" customWidth="1"/>
    <col min="392" max="392" width="32.1796875" style="7" customWidth="1"/>
    <col min="393" max="417" width="13.7265625" style="7" customWidth="1"/>
    <col min="418" max="418" width="26.26953125" style="7" customWidth="1"/>
    <col min="419" max="424" width="13.7265625" style="7" customWidth="1"/>
    <col min="425" max="425" width="16.26953125" style="7" customWidth="1"/>
    <col min="426" max="427" width="13.7265625" style="7" customWidth="1"/>
    <col min="428" max="428" width="17.7265625" style="7" customWidth="1"/>
    <col min="429" max="434" width="13.7265625" style="7" customWidth="1"/>
    <col min="435" max="435" width="16.81640625" style="7" customWidth="1"/>
    <col min="436" max="439" width="13.7265625" style="7" customWidth="1"/>
    <col min="440" max="441" width="16.26953125" style="7" customWidth="1"/>
    <col min="442" max="444" width="13.7265625" style="7" customWidth="1"/>
    <col min="445" max="445" width="16.26953125" style="7" customWidth="1"/>
    <col min="446" max="453" width="13.7265625" style="7" customWidth="1"/>
    <col min="454" max="454" width="16.81640625" style="7" customWidth="1"/>
    <col min="455" max="458" width="13.7265625" style="7" customWidth="1"/>
    <col min="459" max="459" width="17.7265625" style="7" customWidth="1"/>
    <col min="460" max="460" width="16.81640625" style="7" customWidth="1"/>
    <col min="461" max="461" width="17.453125" style="7" customWidth="1"/>
    <col min="462" max="462" width="17.1796875" style="7" customWidth="1"/>
    <col min="463" max="467" width="13.7265625" style="7" customWidth="1"/>
    <col min="468" max="469" width="15.7265625" style="7" customWidth="1"/>
    <col min="470" max="481" width="13.7265625" style="7" customWidth="1"/>
    <col min="482" max="482" width="16.1796875" style="7" customWidth="1"/>
    <col min="483" max="483" width="16.81640625" style="7" customWidth="1"/>
    <col min="484" max="484" width="17.1796875" style="7" customWidth="1"/>
    <col min="485" max="487" width="13.7265625" style="7" customWidth="1"/>
    <col min="488" max="488" width="15.7265625" style="7" customWidth="1"/>
    <col min="489" max="489" width="17.26953125" style="7" customWidth="1"/>
    <col min="490" max="490" width="15.7265625" style="7" customWidth="1"/>
    <col min="491" max="491" width="13.7265625" style="7" customWidth="1"/>
    <col min="492" max="492" width="43.7265625" style="7" customWidth="1"/>
  </cols>
  <sheetData>
    <row r="1" spans="1:492" s="119" customFormat="1" ht="65.5" thickBot="1" x14ac:dyDescent="0.35">
      <c r="A1" s="117"/>
      <c r="B1" s="117"/>
      <c r="C1" s="117"/>
      <c r="D1" s="117"/>
      <c r="E1" s="117"/>
      <c r="F1" s="117"/>
      <c r="G1" s="117"/>
      <c r="H1" s="117"/>
      <c r="I1" s="1198" t="s">
        <v>674</v>
      </c>
      <c r="J1" s="1198"/>
      <c r="K1" s="1198"/>
      <c r="L1" s="1198"/>
      <c r="M1" s="1198"/>
      <c r="N1" s="1198"/>
      <c r="O1" s="1198" t="s">
        <v>675</v>
      </c>
      <c r="P1" s="1198"/>
      <c r="Q1" s="1198"/>
      <c r="R1" s="1198"/>
      <c r="S1" s="424"/>
      <c r="T1" s="1198" t="s">
        <v>676</v>
      </c>
      <c r="U1" s="1198"/>
      <c r="V1" s="1198"/>
      <c r="W1" s="1198"/>
      <c r="X1" s="1198"/>
      <c r="Y1" s="1198"/>
      <c r="Z1" s="1198"/>
      <c r="AA1" s="1198"/>
      <c r="AB1" s="1198"/>
      <c r="AC1" s="118" t="s">
        <v>677</v>
      </c>
      <c r="AD1" s="118" t="s">
        <v>677</v>
      </c>
      <c r="AE1" s="118" t="s">
        <v>678</v>
      </c>
      <c r="AF1" s="118" t="s">
        <v>678</v>
      </c>
      <c r="AG1" s="118" t="s">
        <v>681</v>
      </c>
      <c r="AH1" s="118" t="s">
        <v>681</v>
      </c>
      <c r="AI1" s="118" t="s">
        <v>681</v>
      </c>
      <c r="AJ1" s="118" t="s">
        <v>681</v>
      </c>
      <c r="AK1" s="118" t="s">
        <v>681</v>
      </c>
      <c r="AL1" s="118" t="s">
        <v>681</v>
      </c>
      <c r="AM1" s="118" t="s">
        <v>681</v>
      </c>
      <c r="AN1" s="118" t="s">
        <v>681</v>
      </c>
      <c r="AO1" s="118" t="s">
        <v>681</v>
      </c>
      <c r="AP1" s="118" t="s">
        <v>681</v>
      </c>
      <c r="AQ1" s="118" t="s">
        <v>681</v>
      </c>
      <c r="AR1" s="118" t="s">
        <v>681</v>
      </c>
      <c r="AS1" s="118" t="s">
        <v>681</v>
      </c>
      <c r="AT1" s="118" t="s">
        <v>681</v>
      </c>
      <c r="AU1" s="118" t="s">
        <v>681</v>
      </c>
      <c r="AV1" s="118" t="s">
        <v>681</v>
      </c>
      <c r="AW1" s="118" t="s">
        <v>681</v>
      </c>
      <c r="AX1" s="118" t="s">
        <v>681</v>
      </c>
      <c r="AY1" s="118" t="s">
        <v>681</v>
      </c>
      <c r="AZ1" s="118" t="s">
        <v>681</v>
      </c>
      <c r="BA1" s="118" t="s">
        <v>681</v>
      </c>
      <c r="BB1" s="118" t="s">
        <v>681</v>
      </c>
      <c r="BC1" s="118" t="s">
        <v>681</v>
      </c>
      <c r="BD1" s="118" t="s">
        <v>681</v>
      </c>
      <c r="BE1" s="118" t="s">
        <v>681</v>
      </c>
      <c r="BF1" s="118" t="s">
        <v>681</v>
      </c>
      <c r="BG1" s="118" t="s">
        <v>681</v>
      </c>
      <c r="BH1" s="118" t="s">
        <v>681</v>
      </c>
      <c r="BI1" s="118" t="s">
        <v>681</v>
      </c>
      <c r="BJ1" s="118" t="s">
        <v>681</v>
      </c>
      <c r="BK1" s="118" t="s">
        <v>681</v>
      </c>
      <c r="BL1" s="118" t="s">
        <v>681</v>
      </c>
      <c r="BM1" s="118" t="s">
        <v>681</v>
      </c>
      <c r="BN1" s="118" t="s">
        <v>681</v>
      </c>
      <c r="BO1" s="118" t="s">
        <v>681</v>
      </c>
      <c r="BP1" s="118" t="s">
        <v>681</v>
      </c>
      <c r="BQ1" s="118" t="s">
        <v>681</v>
      </c>
      <c r="BR1" s="118" t="s">
        <v>681</v>
      </c>
      <c r="BS1" s="118" t="s">
        <v>681</v>
      </c>
      <c r="BT1" s="118" t="s">
        <v>681</v>
      </c>
      <c r="BU1" s="118" t="s">
        <v>681</v>
      </c>
      <c r="BV1" s="118" t="s">
        <v>681</v>
      </c>
      <c r="BW1" s="118" t="s">
        <v>681</v>
      </c>
      <c r="BX1" s="118" t="s">
        <v>681</v>
      </c>
      <c r="BY1" s="118" t="s">
        <v>681</v>
      </c>
      <c r="BZ1" s="118" t="s">
        <v>681</v>
      </c>
      <c r="CA1" s="118" t="s">
        <v>681</v>
      </c>
      <c r="CB1" s="118" t="s">
        <v>681</v>
      </c>
      <c r="CC1" s="118" t="s">
        <v>681</v>
      </c>
      <c r="CD1" s="118" t="s">
        <v>681</v>
      </c>
      <c r="CE1" s="118" t="s">
        <v>681</v>
      </c>
      <c r="CF1" s="118" t="s">
        <v>681</v>
      </c>
      <c r="CG1" s="118" t="s">
        <v>681</v>
      </c>
      <c r="CH1" s="118" t="s">
        <v>681</v>
      </c>
      <c r="CI1" s="118" t="s">
        <v>681</v>
      </c>
      <c r="CJ1" s="118" t="s">
        <v>681</v>
      </c>
      <c r="CK1" s="118" t="s">
        <v>681</v>
      </c>
      <c r="CL1" s="118" t="s">
        <v>681</v>
      </c>
      <c r="CM1" s="118" t="s">
        <v>681</v>
      </c>
      <c r="CN1" s="118" t="s">
        <v>681</v>
      </c>
      <c r="CO1" s="118" t="s">
        <v>681</v>
      </c>
      <c r="CP1" s="118" t="s">
        <v>681</v>
      </c>
      <c r="CQ1" s="118" t="s">
        <v>681</v>
      </c>
      <c r="CR1" s="118" t="s">
        <v>681</v>
      </c>
      <c r="CS1" s="118" t="s">
        <v>681</v>
      </c>
      <c r="CT1" s="118" t="s">
        <v>681</v>
      </c>
      <c r="CU1" s="118" t="s">
        <v>681</v>
      </c>
      <c r="CV1" s="118" t="s">
        <v>681</v>
      </c>
      <c r="CW1" s="118" t="s">
        <v>681</v>
      </c>
      <c r="CX1" s="118" t="s">
        <v>681</v>
      </c>
      <c r="CY1" s="118" t="s">
        <v>681</v>
      </c>
      <c r="CZ1" s="118" t="s">
        <v>681</v>
      </c>
      <c r="DA1" s="118" t="s">
        <v>681</v>
      </c>
      <c r="DB1" s="118" t="s">
        <v>681</v>
      </c>
      <c r="DC1" s="118" t="s">
        <v>681</v>
      </c>
      <c r="DD1" s="118" t="s">
        <v>681</v>
      </c>
      <c r="DE1" s="118" t="s">
        <v>681</v>
      </c>
      <c r="DF1" s="118" t="s">
        <v>681</v>
      </c>
      <c r="DG1" s="118" t="s">
        <v>681</v>
      </c>
      <c r="DH1" s="118" t="s">
        <v>681</v>
      </c>
      <c r="DI1" s="118" t="s">
        <v>681</v>
      </c>
      <c r="DJ1" s="118" t="s">
        <v>681</v>
      </c>
      <c r="DK1" s="118" t="s">
        <v>681</v>
      </c>
      <c r="DL1" s="118" t="s">
        <v>681</v>
      </c>
      <c r="DM1" s="118" t="s">
        <v>681</v>
      </c>
      <c r="DN1" s="118" t="s">
        <v>681</v>
      </c>
      <c r="DO1" s="118" t="s">
        <v>681</v>
      </c>
      <c r="DP1" s="118" t="s">
        <v>681</v>
      </c>
      <c r="DQ1" s="118" t="s">
        <v>681</v>
      </c>
      <c r="DR1" s="118" t="s">
        <v>681</v>
      </c>
      <c r="DS1" s="118" t="s">
        <v>681</v>
      </c>
      <c r="DT1" s="118" t="s">
        <v>681</v>
      </c>
      <c r="DU1" s="118" t="s">
        <v>681</v>
      </c>
      <c r="DV1" s="118" t="s">
        <v>681</v>
      </c>
      <c r="DW1" s="118" t="s">
        <v>681</v>
      </c>
      <c r="DX1" s="118" t="s">
        <v>681</v>
      </c>
      <c r="DY1" s="118" t="s">
        <v>682</v>
      </c>
      <c r="DZ1" s="118" t="s">
        <v>682</v>
      </c>
      <c r="EA1" s="118" t="s">
        <v>682</v>
      </c>
      <c r="EB1" s="118" t="s">
        <v>682</v>
      </c>
      <c r="EC1" s="118" t="s">
        <v>682</v>
      </c>
      <c r="ED1" s="118" t="s">
        <v>682</v>
      </c>
      <c r="EE1" s="118" t="s">
        <v>682</v>
      </c>
      <c r="EF1" s="118" t="s">
        <v>682</v>
      </c>
      <c r="EG1" s="118" t="s">
        <v>682</v>
      </c>
      <c r="EH1" s="118" t="s">
        <v>682</v>
      </c>
      <c r="EI1" s="118" t="s">
        <v>682</v>
      </c>
      <c r="EJ1" s="118" t="s">
        <v>682</v>
      </c>
      <c r="EK1" s="118" t="s">
        <v>682</v>
      </c>
      <c r="EL1" s="118" t="s">
        <v>682</v>
      </c>
      <c r="EM1" s="118" t="s">
        <v>682</v>
      </c>
      <c r="EN1" s="118" t="s">
        <v>682</v>
      </c>
      <c r="EO1" s="118" t="s">
        <v>683</v>
      </c>
      <c r="EP1" s="118" t="s">
        <v>683</v>
      </c>
      <c r="EQ1" s="118" t="s">
        <v>683</v>
      </c>
      <c r="ER1" s="118" t="s">
        <v>683</v>
      </c>
      <c r="ES1" s="118" t="s">
        <v>683</v>
      </c>
      <c r="ET1" s="118" t="s">
        <v>683</v>
      </c>
      <c r="EU1" s="118" t="s">
        <v>683</v>
      </c>
      <c r="EV1" s="118" t="s">
        <v>683</v>
      </c>
      <c r="EW1" s="118" t="s">
        <v>683</v>
      </c>
      <c r="EX1" s="118" t="s">
        <v>683</v>
      </c>
      <c r="EY1" s="118" t="s">
        <v>683</v>
      </c>
      <c r="EZ1" s="118" t="s">
        <v>684</v>
      </c>
      <c r="FA1" s="118" t="s">
        <v>684</v>
      </c>
      <c r="FB1" s="118" t="s">
        <v>684</v>
      </c>
      <c r="FC1" s="118" t="s">
        <v>684</v>
      </c>
      <c r="FD1" s="118" t="s">
        <v>684</v>
      </c>
      <c r="FE1" s="118" t="s">
        <v>684</v>
      </c>
      <c r="FF1" s="118" t="s">
        <v>684</v>
      </c>
      <c r="FG1" s="118" t="s">
        <v>684</v>
      </c>
      <c r="FH1" s="118" t="s">
        <v>684</v>
      </c>
      <c r="FI1" s="118" t="s">
        <v>684</v>
      </c>
      <c r="FJ1" s="118" t="s">
        <v>684</v>
      </c>
      <c r="FK1" s="118" t="s">
        <v>684</v>
      </c>
      <c r="FL1" s="118" t="s">
        <v>684</v>
      </c>
      <c r="FM1" s="118" t="s">
        <v>684</v>
      </c>
      <c r="FN1" s="118" t="s">
        <v>684</v>
      </c>
      <c r="FO1" s="118" t="s">
        <v>684</v>
      </c>
      <c r="FP1" s="118" t="s">
        <v>684</v>
      </c>
      <c r="FQ1" s="118" t="s">
        <v>684</v>
      </c>
      <c r="FR1" s="118" t="s">
        <v>684</v>
      </c>
      <c r="FS1" s="118" t="s">
        <v>684</v>
      </c>
      <c r="FT1" s="118" t="s">
        <v>684</v>
      </c>
      <c r="FU1" s="118" t="s">
        <v>684</v>
      </c>
      <c r="FV1" s="118" t="s">
        <v>684</v>
      </c>
      <c r="FW1" s="118" t="s">
        <v>684</v>
      </c>
      <c r="FX1" s="118" t="s">
        <v>684</v>
      </c>
      <c r="FY1" s="118" t="s">
        <v>684</v>
      </c>
      <c r="FZ1" s="118" t="s">
        <v>684</v>
      </c>
      <c r="GA1" s="118" t="s">
        <v>684</v>
      </c>
      <c r="GB1" s="118" t="s">
        <v>684</v>
      </c>
      <c r="GC1" s="118" t="s">
        <v>684</v>
      </c>
      <c r="GD1" s="118" t="s">
        <v>684</v>
      </c>
      <c r="GE1" s="118" t="s">
        <v>684</v>
      </c>
      <c r="GF1" s="118" t="s">
        <v>684</v>
      </c>
      <c r="GG1" s="118" t="s">
        <v>684</v>
      </c>
      <c r="GH1" s="118" t="s">
        <v>684</v>
      </c>
      <c r="GI1" s="118" t="s">
        <v>699</v>
      </c>
      <c r="GJ1" s="118"/>
      <c r="GK1" s="118" t="s">
        <v>699</v>
      </c>
      <c r="GL1" s="118" t="s">
        <v>699</v>
      </c>
      <c r="GM1" s="118" t="s">
        <v>699</v>
      </c>
      <c r="GN1" s="118" t="s">
        <v>699</v>
      </c>
      <c r="GO1" s="118" t="s">
        <v>699</v>
      </c>
      <c r="GP1" s="118" t="s">
        <v>699</v>
      </c>
      <c r="GQ1" s="118" t="s">
        <v>699</v>
      </c>
      <c r="GR1" s="118" t="s">
        <v>699</v>
      </c>
      <c r="GS1" s="118" t="s">
        <v>699</v>
      </c>
      <c r="GT1" s="118" t="s">
        <v>699</v>
      </c>
      <c r="GU1" s="118" t="s">
        <v>699</v>
      </c>
      <c r="GV1" s="118" t="s">
        <v>699</v>
      </c>
      <c r="GW1" s="118" t="s">
        <v>699</v>
      </c>
      <c r="GX1" s="118" t="s">
        <v>699</v>
      </c>
      <c r="GY1" s="118" t="s">
        <v>699</v>
      </c>
      <c r="GZ1" s="118" t="s">
        <v>699</v>
      </c>
      <c r="HA1" s="118" t="s">
        <v>699</v>
      </c>
      <c r="HB1" s="118" t="s">
        <v>699</v>
      </c>
      <c r="HC1" s="118" t="s">
        <v>699</v>
      </c>
      <c r="HD1" s="118" t="s">
        <v>699</v>
      </c>
      <c r="HE1" s="118" t="s">
        <v>699</v>
      </c>
      <c r="HF1" s="118" t="s">
        <v>699</v>
      </c>
      <c r="HG1" s="118" t="s">
        <v>699</v>
      </c>
      <c r="HH1" s="118" t="s">
        <v>699</v>
      </c>
      <c r="HI1" s="118" t="s">
        <v>699</v>
      </c>
      <c r="HJ1" s="118" t="s">
        <v>699</v>
      </c>
      <c r="HK1" s="118" t="s">
        <v>699</v>
      </c>
      <c r="HL1" s="118" t="s">
        <v>699</v>
      </c>
      <c r="HM1" s="118" t="s">
        <v>699</v>
      </c>
      <c r="HN1" s="118" t="s">
        <v>699</v>
      </c>
      <c r="HO1" s="118" t="s">
        <v>699</v>
      </c>
      <c r="HP1" s="118" t="s">
        <v>699</v>
      </c>
      <c r="HQ1" s="118" t="s">
        <v>699</v>
      </c>
      <c r="HR1" s="118" t="s">
        <v>699</v>
      </c>
      <c r="HS1" s="118" t="s">
        <v>699</v>
      </c>
      <c r="HT1" s="118" t="s">
        <v>699</v>
      </c>
      <c r="HU1" s="118" t="s">
        <v>699</v>
      </c>
      <c r="HV1" s="118"/>
      <c r="HW1" s="118" t="s">
        <v>699</v>
      </c>
      <c r="HX1" s="118" t="s">
        <v>699</v>
      </c>
      <c r="HY1" s="118" t="s">
        <v>699</v>
      </c>
      <c r="HZ1" s="118" t="s">
        <v>699</v>
      </c>
      <c r="IA1" s="118" t="s">
        <v>699</v>
      </c>
      <c r="IB1" s="118" t="s">
        <v>699</v>
      </c>
      <c r="IC1" s="118" t="s">
        <v>699</v>
      </c>
      <c r="ID1" s="118" t="s">
        <v>699</v>
      </c>
      <c r="IE1" s="118" t="s">
        <v>699</v>
      </c>
      <c r="IF1" s="118" t="s">
        <v>699</v>
      </c>
      <c r="IG1" s="118" t="s">
        <v>699</v>
      </c>
      <c r="IH1" s="118" t="s">
        <v>699</v>
      </c>
      <c r="II1" s="118" t="s">
        <v>699</v>
      </c>
      <c r="IJ1" s="118" t="s">
        <v>699</v>
      </c>
      <c r="IK1" s="118" t="s">
        <v>699</v>
      </c>
      <c r="IL1" s="118" t="s">
        <v>699</v>
      </c>
      <c r="IM1" s="118" t="s">
        <v>699</v>
      </c>
      <c r="IN1" s="118" t="s">
        <v>699</v>
      </c>
      <c r="IO1" s="118" t="s">
        <v>699</v>
      </c>
      <c r="IP1" s="118" t="s">
        <v>699</v>
      </c>
      <c r="IQ1" s="118" t="s">
        <v>699</v>
      </c>
      <c r="IR1" s="118" t="s">
        <v>699</v>
      </c>
      <c r="IS1" s="118" t="s">
        <v>699</v>
      </c>
      <c r="IT1" s="118" t="s">
        <v>699</v>
      </c>
      <c r="IU1" s="118" t="s">
        <v>699</v>
      </c>
      <c r="IV1" s="118" t="s">
        <v>699</v>
      </c>
      <c r="IW1" s="118" t="s">
        <v>699</v>
      </c>
      <c r="IX1" s="118" t="s">
        <v>699</v>
      </c>
      <c r="IY1" s="118" t="s">
        <v>699</v>
      </c>
      <c r="IZ1" s="118" t="s">
        <v>699</v>
      </c>
      <c r="JA1" s="118" t="s">
        <v>699</v>
      </c>
      <c r="JB1" s="118" t="s">
        <v>699</v>
      </c>
      <c r="JC1" s="118" t="s">
        <v>699</v>
      </c>
      <c r="JD1" s="118" t="s">
        <v>699</v>
      </c>
      <c r="JE1" s="118" t="s">
        <v>699</v>
      </c>
      <c r="JF1" s="118" t="s">
        <v>699</v>
      </c>
      <c r="JG1" s="118" t="s">
        <v>699</v>
      </c>
      <c r="JH1" s="118" t="s">
        <v>699</v>
      </c>
      <c r="JI1" s="118" t="s">
        <v>699</v>
      </c>
      <c r="JJ1" s="118" t="s">
        <v>699</v>
      </c>
      <c r="JK1" s="118" t="s">
        <v>699</v>
      </c>
      <c r="JL1" s="118" t="s">
        <v>699</v>
      </c>
      <c r="JM1" s="118" t="s">
        <v>699</v>
      </c>
      <c r="JN1" s="118" t="s">
        <v>699</v>
      </c>
      <c r="JO1" s="118" t="s">
        <v>699</v>
      </c>
      <c r="JP1" s="118" t="s">
        <v>699</v>
      </c>
      <c r="JQ1" s="118" t="s">
        <v>699</v>
      </c>
      <c r="JR1" s="118" t="s">
        <v>699</v>
      </c>
      <c r="JS1" s="118" t="s">
        <v>699</v>
      </c>
      <c r="JT1" s="118" t="s">
        <v>699</v>
      </c>
      <c r="JU1" s="118" t="s">
        <v>684</v>
      </c>
      <c r="JV1" s="118" t="s">
        <v>684</v>
      </c>
      <c r="JW1" s="118" t="s">
        <v>684</v>
      </c>
      <c r="JX1" s="118" t="s">
        <v>684</v>
      </c>
      <c r="JY1" s="118" t="s">
        <v>684</v>
      </c>
      <c r="JZ1" s="118" t="s">
        <v>684</v>
      </c>
      <c r="KA1" s="118" t="s">
        <v>684</v>
      </c>
      <c r="KB1" s="118" t="s">
        <v>684</v>
      </c>
      <c r="KC1" s="118" t="s">
        <v>684</v>
      </c>
      <c r="KD1" s="118" t="s">
        <v>684</v>
      </c>
      <c r="KE1" s="118" t="s">
        <v>684</v>
      </c>
      <c r="KF1" s="118" t="s">
        <v>684</v>
      </c>
      <c r="KG1" s="118" t="s">
        <v>684</v>
      </c>
      <c r="KH1" s="118" t="s">
        <v>684</v>
      </c>
      <c r="KI1" s="118" t="s">
        <v>684</v>
      </c>
      <c r="KJ1" s="118" t="s">
        <v>684</v>
      </c>
      <c r="KK1" s="118" t="s">
        <v>684</v>
      </c>
      <c r="KL1" s="118" t="s">
        <v>684</v>
      </c>
      <c r="KM1" s="118" t="s">
        <v>684</v>
      </c>
      <c r="KN1" s="118" t="s">
        <v>684</v>
      </c>
      <c r="KO1" s="118" t="s">
        <v>684</v>
      </c>
      <c r="KP1" s="118" t="s">
        <v>684</v>
      </c>
      <c r="KQ1" s="118" t="s">
        <v>684</v>
      </c>
      <c r="KR1" s="118" t="s">
        <v>684</v>
      </c>
      <c r="KS1" s="118" t="s">
        <v>684</v>
      </c>
      <c r="KT1" s="118" t="s">
        <v>684</v>
      </c>
      <c r="KU1" s="118" t="s">
        <v>684</v>
      </c>
      <c r="KV1" s="118" t="s">
        <v>684</v>
      </c>
      <c r="KW1" s="118" t="s">
        <v>684</v>
      </c>
      <c r="KX1" s="118" t="s">
        <v>684</v>
      </c>
      <c r="KY1" s="118" t="s">
        <v>684</v>
      </c>
      <c r="KZ1" s="118" t="s">
        <v>684</v>
      </c>
      <c r="LA1" s="118" t="s">
        <v>684</v>
      </c>
      <c r="LB1" s="118" t="s">
        <v>684</v>
      </c>
      <c r="LC1" s="118" t="s">
        <v>684</v>
      </c>
      <c r="LD1" s="118" t="s">
        <v>684</v>
      </c>
      <c r="LE1" s="118" t="s">
        <v>684</v>
      </c>
      <c r="LF1" s="118" t="s">
        <v>684</v>
      </c>
      <c r="LG1" s="118" t="s">
        <v>684</v>
      </c>
      <c r="LH1" s="118" t="s">
        <v>684</v>
      </c>
      <c r="LI1" s="118" t="s">
        <v>684</v>
      </c>
      <c r="LJ1" s="118" t="s">
        <v>684</v>
      </c>
      <c r="LK1" s="118" t="s">
        <v>684</v>
      </c>
      <c r="LL1" s="118" t="s">
        <v>684</v>
      </c>
      <c r="LM1" s="118" t="s">
        <v>684</v>
      </c>
      <c r="LN1" s="118" t="s">
        <v>684</v>
      </c>
      <c r="LO1" s="118" t="s">
        <v>684</v>
      </c>
      <c r="LP1" s="118" t="s">
        <v>684</v>
      </c>
      <c r="LQ1" s="118" t="s">
        <v>684</v>
      </c>
      <c r="LR1" s="118" t="s">
        <v>684</v>
      </c>
      <c r="LS1" s="118" t="s">
        <v>684</v>
      </c>
      <c r="LT1" s="118" t="s">
        <v>684</v>
      </c>
      <c r="LU1" s="118" t="s">
        <v>684</v>
      </c>
      <c r="LV1" s="118" t="s">
        <v>684</v>
      </c>
      <c r="LW1" s="118" t="s">
        <v>684</v>
      </c>
      <c r="LX1" s="118" t="s">
        <v>684</v>
      </c>
      <c r="LY1" s="118" t="s">
        <v>684</v>
      </c>
      <c r="LZ1" s="118" t="s">
        <v>684</v>
      </c>
      <c r="MA1" s="118" t="s">
        <v>684</v>
      </c>
      <c r="MB1" s="118" t="s">
        <v>684</v>
      </c>
      <c r="MC1" s="118" t="s">
        <v>684</v>
      </c>
      <c r="MD1" s="118" t="s">
        <v>684</v>
      </c>
      <c r="ME1" s="118" t="s">
        <v>684</v>
      </c>
      <c r="MF1" s="118" t="s">
        <v>684</v>
      </c>
      <c r="MG1" s="118" t="s">
        <v>684</v>
      </c>
      <c r="MH1" s="118" t="s">
        <v>684</v>
      </c>
      <c r="MI1" s="118" t="s">
        <v>684</v>
      </c>
      <c r="MJ1" s="118" t="s">
        <v>684</v>
      </c>
      <c r="MK1" s="118" t="s">
        <v>684</v>
      </c>
      <c r="ML1" s="118" t="s">
        <v>684</v>
      </c>
      <c r="MM1" s="118" t="s">
        <v>684</v>
      </c>
      <c r="MN1" s="118" t="s">
        <v>684</v>
      </c>
      <c r="MO1" s="118" t="s">
        <v>685</v>
      </c>
      <c r="MP1" s="118" t="s">
        <v>685</v>
      </c>
      <c r="MQ1" s="118" t="s">
        <v>685</v>
      </c>
      <c r="MR1" s="118" t="s">
        <v>686</v>
      </c>
      <c r="MS1" s="118" t="s">
        <v>686</v>
      </c>
      <c r="MT1" s="118" t="s">
        <v>686</v>
      </c>
      <c r="MU1" s="118" t="s">
        <v>687</v>
      </c>
      <c r="MV1" s="118" t="s">
        <v>687</v>
      </c>
      <c r="MW1" s="118" t="s">
        <v>687</v>
      </c>
      <c r="MX1" s="118" t="s">
        <v>688</v>
      </c>
      <c r="MY1" s="118" t="s">
        <v>688</v>
      </c>
      <c r="MZ1" s="118" t="s">
        <v>688</v>
      </c>
      <c r="NA1" s="118" t="s">
        <v>688</v>
      </c>
      <c r="NB1" s="118" t="s">
        <v>689</v>
      </c>
      <c r="NC1" s="118" t="s">
        <v>689</v>
      </c>
      <c r="ND1" s="118" t="s">
        <v>689</v>
      </c>
      <c r="NE1" s="118" t="s">
        <v>690</v>
      </c>
      <c r="NF1" s="118" t="s">
        <v>690</v>
      </c>
      <c r="NG1" s="118" t="s">
        <v>690</v>
      </c>
      <c r="NH1" s="118" t="s">
        <v>691</v>
      </c>
      <c r="NI1" s="118" t="s">
        <v>691</v>
      </c>
      <c r="NJ1" s="118" t="s">
        <v>691</v>
      </c>
      <c r="NK1" s="118" t="s">
        <v>692</v>
      </c>
      <c r="NL1" s="118" t="s">
        <v>692</v>
      </c>
      <c r="NM1" s="118" t="s">
        <v>692</v>
      </c>
      <c r="NN1" s="118" t="s">
        <v>693</v>
      </c>
      <c r="NO1" s="118" t="s">
        <v>693</v>
      </c>
      <c r="NP1" s="118" t="s">
        <v>693</v>
      </c>
      <c r="NQ1" s="118" t="s">
        <v>694</v>
      </c>
      <c r="NR1" s="118" t="s">
        <v>694</v>
      </c>
      <c r="NS1" s="118" t="s">
        <v>694</v>
      </c>
      <c r="NT1" s="118" t="s">
        <v>694</v>
      </c>
      <c r="NU1" s="118" t="s">
        <v>695</v>
      </c>
      <c r="NV1" s="118" t="s">
        <v>695</v>
      </c>
      <c r="NW1" s="118" t="s">
        <v>695</v>
      </c>
      <c r="NX1" s="118" t="s">
        <v>695</v>
      </c>
      <c r="NY1" s="118"/>
      <c r="NZ1" s="118"/>
      <c r="OA1" s="118"/>
      <c r="OB1" s="118" t="s">
        <v>696</v>
      </c>
      <c r="OC1" s="118" t="s">
        <v>696</v>
      </c>
      <c r="OD1" s="118" t="s">
        <v>696</v>
      </c>
      <c r="OE1" s="118" t="s">
        <v>696</v>
      </c>
      <c r="OF1" s="118" t="s">
        <v>696</v>
      </c>
      <c r="OG1" s="118" t="s">
        <v>696</v>
      </c>
      <c r="OH1" s="118" t="s">
        <v>696</v>
      </c>
      <c r="OI1" s="118" t="s">
        <v>696</v>
      </c>
      <c r="OJ1" s="118" t="s">
        <v>696</v>
      </c>
      <c r="OK1" s="118" t="s">
        <v>696</v>
      </c>
      <c r="OL1" s="118" t="s">
        <v>696</v>
      </c>
      <c r="OM1" s="118" t="s">
        <v>697</v>
      </c>
      <c r="ON1" s="118" t="s">
        <v>697</v>
      </c>
      <c r="OO1" s="118" t="s">
        <v>697</v>
      </c>
      <c r="OP1" s="118" t="s">
        <v>697</v>
      </c>
      <c r="OQ1" s="118" t="s">
        <v>697</v>
      </c>
      <c r="OR1" s="118" t="s">
        <v>697</v>
      </c>
      <c r="OS1" s="118" t="s">
        <v>697</v>
      </c>
      <c r="OT1" s="118" t="s">
        <v>698</v>
      </c>
      <c r="OU1" s="118" t="s">
        <v>698</v>
      </c>
      <c r="OV1" s="118" t="s">
        <v>698</v>
      </c>
      <c r="OW1" s="118" t="s">
        <v>698</v>
      </c>
      <c r="OX1" s="118" t="s">
        <v>698</v>
      </c>
      <c r="OY1" s="118" t="s">
        <v>698</v>
      </c>
      <c r="OZ1" s="118" t="s">
        <v>698</v>
      </c>
      <c r="PA1" s="118" t="s">
        <v>698</v>
      </c>
      <c r="PB1" s="118" t="s">
        <v>700</v>
      </c>
      <c r="PC1" s="118" t="s">
        <v>701</v>
      </c>
      <c r="PD1" s="118" t="s">
        <v>701</v>
      </c>
      <c r="PE1" s="118" t="s">
        <v>701</v>
      </c>
      <c r="PF1" s="118" t="s">
        <v>701</v>
      </c>
      <c r="PG1" s="118" t="s">
        <v>701</v>
      </c>
      <c r="PH1" s="118" t="s">
        <v>701</v>
      </c>
      <c r="PI1" s="118" t="s">
        <v>701</v>
      </c>
      <c r="PJ1" s="118" t="s">
        <v>701</v>
      </c>
      <c r="PK1" s="118" t="s">
        <v>701</v>
      </c>
      <c r="PL1" s="118" t="s">
        <v>701</v>
      </c>
      <c r="PM1" s="118" t="s">
        <v>701</v>
      </c>
      <c r="PN1" s="118" t="s">
        <v>701</v>
      </c>
      <c r="PO1" s="118" t="s">
        <v>701</v>
      </c>
      <c r="PP1" s="118" t="s">
        <v>701</v>
      </c>
      <c r="PQ1" s="118" t="s">
        <v>701</v>
      </c>
      <c r="PR1" s="118" t="s">
        <v>701</v>
      </c>
      <c r="PS1" s="118" t="s">
        <v>701</v>
      </c>
      <c r="PT1" s="118" t="s">
        <v>701</v>
      </c>
      <c r="PU1" s="118" t="s">
        <v>701</v>
      </c>
      <c r="PV1" s="118" t="s">
        <v>701</v>
      </c>
      <c r="PW1" s="118" t="s">
        <v>701</v>
      </c>
      <c r="PX1" s="118" t="s">
        <v>701</v>
      </c>
      <c r="PY1" s="118" t="s">
        <v>701</v>
      </c>
      <c r="PZ1" s="118" t="s">
        <v>701</v>
      </c>
      <c r="QA1" s="118" t="s">
        <v>701</v>
      </c>
      <c r="QB1" s="118" t="s">
        <v>701</v>
      </c>
      <c r="QC1" s="118" t="s">
        <v>701</v>
      </c>
      <c r="QD1" s="118" t="s">
        <v>701</v>
      </c>
      <c r="QE1" s="118" t="s">
        <v>701</v>
      </c>
      <c r="QF1" s="118" t="s">
        <v>701</v>
      </c>
      <c r="QG1" s="118" t="s">
        <v>701</v>
      </c>
      <c r="QH1" s="118" t="s">
        <v>701</v>
      </c>
      <c r="QI1" s="118" t="s">
        <v>701</v>
      </c>
      <c r="QJ1" s="118" t="s">
        <v>701</v>
      </c>
      <c r="QK1" s="118" t="s">
        <v>701</v>
      </c>
      <c r="QL1" s="118" t="s">
        <v>701</v>
      </c>
      <c r="QM1" s="118" t="s">
        <v>701</v>
      </c>
      <c r="QN1" s="118" t="s">
        <v>701</v>
      </c>
      <c r="QO1" s="118" t="s">
        <v>701</v>
      </c>
      <c r="QP1" s="118" t="s">
        <v>701</v>
      </c>
      <c r="QQ1" s="118" t="s">
        <v>701</v>
      </c>
      <c r="QR1" s="118" t="s">
        <v>701</v>
      </c>
      <c r="QS1" s="118" t="s">
        <v>701</v>
      </c>
      <c r="QT1" s="118" t="s">
        <v>701</v>
      </c>
      <c r="QU1" s="118" t="s">
        <v>701</v>
      </c>
      <c r="QV1" s="118" t="s">
        <v>701</v>
      </c>
      <c r="QW1" s="118" t="s">
        <v>701</v>
      </c>
      <c r="QX1" s="118" t="s">
        <v>701</v>
      </c>
      <c r="QY1" s="118" t="s">
        <v>701</v>
      </c>
      <c r="QZ1" s="118" t="s">
        <v>701</v>
      </c>
      <c r="RA1" s="118" t="s">
        <v>701</v>
      </c>
      <c r="RB1" s="118" t="s">
        <v>701</v>
      </c>
      <c r="RC1" s="118" t="s">
        <v>701</v>
      </c>
      <c r="RD1" s="118" t="s">
        <v>701</v>
      </c>
      <c r="RE1" s="118" t="s">
        <v>701</v>
      </c>
      <c r="RF1" s="118" t="s">
        <v>701</v>
      </c>
      <c r="RG1" s="118" t="s">
        <v>701</v>
      </c>
      <c r="RH1" s="118" t="s">
        <v>701</v>
      </c>
      <c r="RI1" s="118" t="s">
        <v>701</v>
      </c>
      <c r="RJ1" s="118" t="s">
        <v>701</v>
      </c>
      <c r="RK1" s="118" t="s">
        <v>701</v>
      </c>
      <c r="RL1" s="118" t="s">
        <v>701</v>
      </c>
      <c r="RM1" s="118" t="s">
        <v>701</v>
      </c>
      <c r="RN1" s="118" t="s">
        <v>701</v>
      </c>
      <c r="RO1" s="118" t="s">
        <v>701</v>
      </c>
      <c r="RP1" s="118" t="s">
        <v>701</v>
      </c>
      <c r="RQ1" s="118" t="s">
        <v>701</v>
      </c>
      <c r="RR1" s="118" t="s">
        <v>701</v>
      </c>
      <c r="RS1" s="118" t="s">
        <v>701</v>
      </c>
      <c r="RT1" s="118" t="s">
        <v>701</v>
      </c>
      <c r="RU1" s="118" t="s">
        <v>701</v>
      </c>
      <c r="RV1" s="118" t="s">
        <v>701</v>
      </c>
      <c r="RW1" s="118" t="s">
        <v>701</v>
      </c>
      <c r="RX1" s="118" t="s">
        <v>720</v>
      </c>
    </row>
    <row r="2" spans="1:492" ht="32.5" thickBot="1" x14ac:dyDescent="0.4">
      <c r="A2" s="43"/>
      <c r="B2" s="44"/>
      <c r="C2" s="44"/>
      <c r="D2" s="44"/>
      <c r="E2" s="44"/>
      <c r="F2" s="44"/>
      <c r="G2" s="44"/>
      <c r="H2" s="44"/>
      <c r="I2" s="44" t="s">
        <v>721</v>
      </c>
      <c r="J2" s="44" t="s">
        <v>722</v>
      </c>
      <c r="K2" s="44" t="s">
        <v>723</v>
      </c>
      <c r="L2" s="44" t="s">
        <v>724</v>
      </c>
      <c r="M2" s="44" t="s">
        <v>725</v>
      </c>
      <c r="N2" s="44" t="s">
        <v>726</v>
      </c>
      <c r="O2" s="44" t="s">
        <v>727</v>
      </c>
      <c r="P2" s="44" t="s">
        <v>728</v>
      </c>
      <c r="Q2" s="44" t="s">
        <v>729</v>
      </c>
      <c r="R2" s="44" t="s">
        <v>730</v>
      </c>
      <c r="S2" s="44"/>
      <c r="T2" s="44" t="s">
        <v>731</v>
      </c>
      <c r="U2" s="44" t="s">
        <v>732</v>
      </c>
      <c r="V2" s="44" t="s">
        <v>733</v>
      </c>
      <c r="W2" s="44" t="s">
        <v>734</v>
      </c>
      <c r="X2" s="44" t="s">
        <v>735</v>
      </c>
      <c r="Y2" s="44" t="s">
        <v>736</v>
      </c>
      <c r="Z2" s="44" t="s">
        <v>737</v>
      </c>
      <c r="AA2" s="44" t="s">
        <v>738</v>
      </c>
      <c r="AB2" s="44" t="s">
        <v>739</v>
      </c>
      <c r="AC2" s="51" t="s">
        <v>740</v>
      </c>
      <c r="AD2" s="51" t="s">
        <v>741</v>
      </c>
      <c r="AE2" s="76" t="s">
        <v>742</v>
      </c>
      <c r="AF2" s="77" t="s">
        <v>743</v>
      </c>
      <c r="AG2" s="38" t="s">
        <v>788</v>
      </c>
      <c r="AH2" s="37" t="s">
        <v>789</v>
      </c>
      <c r="AI2" s="37" t="s">
        <v>790</v>
      </c>
      <c r="AJ2" s="37" t="s">
        <v>791</v>
      </c>
      <c r="AK2" s="37" t="s">
        <v>792</v>
      </c>
      <c r="AL2" s="37" t="s">
        <v>793</v>
      </c>
      <c r="AM2" s="37" t="s">
        <v>794</v>
      </c>
      <c r="AN2" s="37" t="s">
        <v>795</v>
      </c>
      <c r="AO2" s="37" t="s">
        <v>796</v>
      </c>
      <c r="AP2" s="37" t="s">
        <v>797</v>
      </c>
      <c r="AQ2" s="37" t="s">
        <v>798</v>
      </c>
      <c r="AR2" s="37" t="s">
        <v>799</v>
      </c>
      <c r="AS2" s="37" t="s">
        <v>800</v>
      </c>
      <c r="AT2" s="37" t="s">
        <v>801</v>
      </c>
      <c r="AU2" s="37" t="s">
        <v>802</v>
      </c>
      <c r="AV2" s="41" t="s">
        <v>803</v>
      </c>
      <c r="AW2" s="53" t="s">
        <v>804</v>
      </c>
      <c r="AX2" s="54" t="s">
        <v>805</v>
      </c>
      <c r="AY2" s="54" t="s">
        <v>806</v>
      </c>
      <c r="AZ2" s="54" t="s">
        <v>807</v>
      </c>
      <c r="BA2" s="54" t="s">
        <v>808</v>
      </c>
      <c r="BB2" s="54" t="s">
        <v>809</v>
      </c>
      <c r="BC2" s="54" t="s">
        <v>810</v>
      </c>
      <c r="BD2" s="55" t="s">
        <v>811</v>
      </c>
      <c r="BE2" s="40" t="s">
        <v>812</v>
      </c>
      <c r="BF2" s="37" t="s">
        <v>813</v>
      </c>
      <c r="BG2" s="37" t="s">
        <v>814</v>
      </c>
      <c r="BH2" s="37" t="s">
        <v>815</v>
      </c>
      <c r="BI2" s="37" t="s">
        <v>816</v>
      </c>
      <c r="BJ2" s="37" t="s">
        <v>817</v>
      </c>
      <c r="BK2" s="37" t="s">
        <v>818</v>
      </c>
      <c r="BL2" s="41" t="s">
        <v>819</v>
      </c>
      <c r="BM2" s="53" t="s">
        <v>820</v>
      </c>
      <c r="BN2" s="54" t="s">
        <v>821</v>
      </c>
      <c r="BO2" s="54" t="s">
        <v>822</v>
      </c>
      <c r="BP2" s="54" t="s">
        <v>823</v>
      </c>
      <c r="BQ2" s="54" t="s">
        <v>824</v>
      </c>
      <c r="BR2" s="54" t="s">
        <v>825</v>
      </c>
      <c r="BS2" s="54" t="s">
        <v>826</v>
      </c>
      <c r="BT2" s="54" t="s">
        <v>827</v>
      </c>
      <c r="BU2" s="54" t="s">
        <v>828</v>
      </c>
      <c r="BV2" s="54" t="s">
        <v>829</v>
      </c>
      <c r="BW2" s="54" t="s">
        <v>830</v>
      </c>
      <c r="BX2" s="54" t="s">
        <v>831</v>
      </c>
      <c r="BY2" s="54" t="s">
        <v>832</v>
      </c>
      <c r="BZ2" s="54" t="s">
        <v>833</v>
      </c>
      <c r="CA2" s="54" t="s">
        <v>834</v>
      </c>
      <c r="CB2" s="54" t="s">
        <v>835</v>
      </c>
      <c r="CC2" s="54" t="s">
        <v>836</v>
      </c>
      <c r="CD2" s="54" t="s">
        <v>837</v>
      </c>
      <c r="CE2" s="54" t="s">
        <v>838</v>
      </c>
      <c r="CF2" s="54" t="s">
        <v>839</v>
      </c>
      <c r="CG2" s="54" t="s">
        <v>840</v>
      </c>
      <c r="CH2" s="54" t="s">
        <v>841</v>
      </c>
      <c r="CI2" s="54" t="s">
        <v>842</v>
      </c>
      <c r="CJ2" s="54" t="s">
        <v>843</v>
      </c>
      <c r="CK2" s="54" t="s">
        <v>844</v>
      </c>
      <c r="CL2" s="54" t="s">
        <v>845</v>
      </c>
      <c r="CM2" s="54" t="s">
        <v>846</v>
      </c>
      <c r="CN2" s="54" t="s">
        <v>847</v>
      </c>
      <c r="CO2" s="54" t="s">
        <v>848</v>
      </c>
      <c r="CP2" s="54" t="s">
        <v>849</v>
      </c>
      <c r="CQ2" s="54" t="s">
        <v>850</v>
      </c>
      <c r="CR2" s="54" t="s">
        <v>851</v>
      </c>
      <c r="CS2" s="54" t="s">
        <v>852</v>
      </c>
      <c r="CT2" s="54" t="s">
        <v>853</v>
      </c>
      <c r="CU2" s="54" t="s">
        <v>854</v>
      </c>
      <c r="CV2" s="54" t="s">
        <v>855</v>
      </c>
      <c r="CW2" s="54" t="s">
        <v>856</v>
      </c>
      <c r="CX2" s="54" t="s">
        <v>857</v>
      </c>
      <c r="CY2" s="54" t="s">
        <v>858</v>
      </c>
      <c r="CZ2" s="54" t="s">
        <v>859</v>
      </c>
      <c r="DA2" s="54" t="s">
        <v>860</v>
      </c>
      <c r="DB2" s="54" t="s">
        <v>861</v>
      </c>
      <c r="DC2" s="54" t="s">
        <v>862</v>
      </c>
      <c r="DD2" s="54" t="s">
        <v>863</v>
      </c>
      <c r="DE2" s="54" t="s">
        <v>864</v>
      </c>
      <c r="DF2" s="54" t="s">
        <v>865</v>
      </c>
      <c r="DG2" s="54" t="s">
        <v>866</v>
      </c>
      <c r="DH2" s="54" t="s">
        <v>867</v>
      </c>
      <c r="DI2" s="54" t="s">
        <v>868</v>
      </c>
      <c r="DJ2" s="54" t="s">
        <v>869</v>
      </c>
      <c r="DK2" s="54" t="s">
        <v>870</v>
      </c>
      <c r="DL2" s="54" t="s">
        <v>871</v>
      </c>
      <c r="DM2" s="54" t="s">
        <v>872</v>
      </c>
      <c r="DN2" s="54" t="s">
        <v>873</v>
      </c>
      <c r="DO2" s="54" t="s">
        <v>874</v>
      </c>
      <c r="DP2" s="54" t="s">
        <v>875</v>
      </c>
      <c r="DQ2" s="54" t="s">
        <v>876</v>
      </c>
      <c r="DR2" s="54" t="s">
        <v>877</v>
      </c>
      <c r="DS2" s="54" t="s">
        <v>878</v>
      </c>
      <c r="DT2" s="54" t="s">
        <v>879</v>
      </c>
      <c r="DU2" s="54" t="s">
        <v>880</v>
      </c>
      <c r="DV2" s="54" t="s">
        <v>881</v>
      </c>
      <c r="DW2" s="54" t="s">
        <v>882</v>
      </c>
      <c r="DX2" s="56" t="s">
        <v>883</v>
      </c>
      <c r="DY2" s="42" t="s">
        <v>884</v>
      </c>
      <c r="DZ2" s="57" t="s">
        <v>885</v>
      </c>
      <c r="EA2" s="57" t="s">
        <v>886</v>
      </c>
      <c r="EB2" s="57" t="s">
        <v>887</v>
      </c>
      <c r="EC2" s="58" t="s">
        <v>888</v>
      </c>
      <c r="ED2" s="33" t="s">
        <v>889</v>
      </c>
      <c r="EE2" s="34" t="s">
        <v>890</v>
      </c>
      <c r="EF2" s="34" t="s">
        <v>891</v>
      </c>
      <c r="EG2" s="34" t="s">
        <v>892</v>
      </c>
      <c r="EH2" s="34" t="s">
        <v>893</v>
      </c>
      <c r="EI2" s="34" t="s">
        <v>894</v>
      </c>
      <c r="EJ2" s="34" t="s">
        <v>895</v>
      </c>
      <c r="EK2" s="34" t="s">
        <v>896</v>
      </c>
      <c r="EL2" s="34" t="s">
        <v>897</v>
      </c>
      <c r="EM2" s="34" t="s">
        <v>898</v>
      </c>
      <c r="EN2" s="35" t="s">
        <v>899</v>
      </c>
      <c r="EO2" s="59" t="s">
        <v>900</v>
      </c>
      <c r="EP2" s="60" t="s">
        <v>901</v>
      </c>
      <c r="EQ2" s="34" t="s">
        <v>902</v>
      </c>
      <c r="ER2" s="34" t="s">
        <v>903</v>
      </c>
      <c r="ES2" s="34" t="s">
        <v>904</v>
      </c>
      <c r="ET2" s="34" t="s">
        <v>905</v>
      </c>
      <c r="EU2" s="34" t="s">
        <v>906</v>
      </c>
      <c r="EV2" s="34" t="s">
        <v>907</v>
      </c>
      <c r="EW2" s="34" t="s">
        <v>908</v>
      </c>
      <c r="EX2" s="34" t="s">
        <v>909</v>
      </c>
      <c r="EY2" s="35" t="s">
        <v>910</v>
      </c>
      <c r="EZ2" s="65" t="s">
        <v>911</v>
      </c>
      <c r="FA2" s="80" t="s">
        <v>912</v>
      </c>
      <c r="FB2" s="80" t="s">
        <v>913</v>
      </c>
      <c r="FC2" s="80" t="s">
        <v>914</v>
      </c>
      <c r="FD2" s="80" t="s">
        <v>915</v>
      </c>
      <c r="FE2" s="80" t="s">
        <v>916</v>
      </c>
      <c r="FF2" s="80" t="s">
        <v>917</v>
      </c>
      <c r="FG2" s="80" t="s">
        <v>918</v>
      </c>
      <c r="FH2" s="80" t="s">
        <v>919</v>
      </c>
      <c r="FI2" s="80" t="s">
        <v>920</v>
      </c>
      <c r="FJ2" s="80" t="s">
        <v>921</v>
      </c>
      <c r="FK2" s="80" t="s">
        <v>922</v>
      </c>
      <c r="FL2" s="80" t="s">
        <v>923</v>
      </c>
      <c r="FM2" s="80" t="s">
        <v>924</v>
      </c>
      <c r="FN2" s="80" t="s">
        <v>925</v>
      </c>
      <c r="FO2" s="73" t="s">
        <v>926</v>
      </c>
      <c r="FP2" s="68" t="s">
        <v>927</v>
      </c>
      <c r="FQ2" s="85" t="s">
        <v>928</v>
      </c>
      <c r="FR2" s="85" t="s">
        <v>929</v>
      </c>
      <c r="FS2" s="85" t="s">
        <v>930</v>
      </c>
      <c r="FT2" s="85" t="s">
        <v>931</v>
      </c>
      <c r="FU2" s="85" t="s">
        <v>932</v>
      </c>
      <c r="FV2" s="85" t="s">
        <v>933</v>
      </c>
      <c r="FW2" s="97" t="s">
        <v>934</v>
      </c>
      <c r="FX2" s="65" t="s">
        <v>935</v>
      </c>
      <c r="FY2" s="80" t="s">
        <v>936</v>
      </c>
      <c r="FZ2" s="80" t="s">
        <v>937</v>
      </c>
      <c r="GA2" s="80" t="s">
        <v>938</v>
      </c>
      <c r="GB2" s="80" t="s">
        <v>939</v>
      </c>
      <c r="GC2" s="80" t="s">
        <v>940</v>
      </c>
      <c r="GD2" s="80" t="s">
        <v>941</v>
      </c>
      <c r="GE2" s="80" t="s">
        <v>942</v>
      </c>
      <c r="GF2" s="80" t="s">
        <v>943</v>
      </c>
      <c r="GG2" s="80" t="s">
        <v>944</v>
      </c>
      <c r="GH2" s="92" t="s">
        <v>945</v>
      </c>
      <c r="GI2" s="82" t="s">
        <v>1080</v>
      </c>
      <c r="GJ2" s="82"/>
      <c r="GK2" s="82" t="s">
        <v>1081</v>
      </c>
      <c r="GL2" s="82" t="s">
        <v>1082</v>
      </c>
      <c r="GM2" s="82" t="s">
        <v>1083</v>
      </c>
      <c r="GN2" s="82" t="s">
        <v>1084</v>
      </c>
      <c r="GO2" s="82" t="s">
        <v>1085</v>
      </c>
      <c r="GP2" s="83" t="s">
        <v>1086</v>
      </c>
      <c r="GQ2" s="81" t="s">
        <v>1087</v>
      </c>
      <c r="GR2" s="82" t="s">
        <v>1088</v>
      </c>
      <c r="GS2" s="82" t="s">
        <v>1089</v>
      </c>
      <c r="GT2" s="82" t="s">
        <v>1090</v>
      </c>
      <c r="GU2" s="82" t="s">
        <v>1091</v>
      </c>
      <c r="GV2" s="82" t="s">
        <v>1092</v>
      </c>
      <c r="GW2" s="84" t="s">
        <v>1093</v>
      </c>
      <c r="GX2" s="68" t="s">
        <v>1094</v>
      </c>
      <c r="GY2" s="85" t="s">
        <v>1095</v>
      </c>
      <c r="GZ2" s="86" t="s">
        <v>1096</v>
      </c>
      <c r="HA2" s="86" t="s">
        <v>1097</v>
      </c>
      <c r="HB2" s="86" t="s">
        <v>1098</v>
      </c>
      <c r="HC2" s="86" t="s">
        <v>1099</v>
      </c>
      <c r="HD2" s="69" t="s">
        <v>1100</v>
      </c>
      <c r="HE2" s="68" t="s">
        <v>1101</v>
      </c>
      <c r="HF2" s="85" t="s">
        <v>1102</v>
      </c>
      <c r="HG2" s="86" t="s">
        <v>1103</v>
      </c>
      <c r="HH2" s="86" t="s">
        <v>1104</v>
      </c>
      <c r="HI2" s="86" t="s">
        <v>1105</v>
      </c>
      <c r="HJ2" s="86" t="s">
        <v>1106</v>
      </c>
      <c r="HK2" s="87" t="s">
        <v>1107</v>
      </c>
      <c r="HL2" s="78" t="s">
        <v>1108</v>
      </c>
      <c r="HM2" s="79" t="s">
        <v>1109</v>
      </c>
      <c r="HN2" s="79" t="s">
        <v>1110</v>
      </c>
      <c r="HO2" s="79" t="s">
        <v>1111</v>
      </c>
      <c r="HP2" s="79" t="s">
        <v>1112</v>
      </c>
      <c r="HQ2" s="79" t="s">
        <v>1113</v>
      </c>
      <c r="HR2" s="79" t="s">
        <v>1114</v>
      </c>
      <c r="HS2" s="79" t="s">
        <v>1115</v>
      </c>
      <c r="HT2" s="80" t="s">
        <v>1116</v>
      </c>
      <c r="HU2" s="82" t="s">
        <v>1117</v>
      </c>
      <c r="HV2" s="82"/>
      <c r="HW2" s="82" t="s">
        <v>1118</v>
      </c>
      <c r="HX2" s="82" t="s">
        <v>1119</v>
      </c>
      <c r="HY2" s="82" t="s">
        <v>1120</v>
      </c>
      <c r="HZ2" s="83" t="s">
        <v>1121</v>
      </c>
      <c r="IA2" s="81" t="s">
        <v>1122</v>
      </c>
      <c r="IB2" s="82" t="s">
        <v>1123</v>
      </c>
      <c r="IC2" s="82" t="s">
        <v>1124</v>
      </c>
      <c r="ID2" s="82" t="s">
        <v>1125</v>
      </c>
      <c r="IE2" s="84" t="s">
        <v>1126</v>
      </c>
      <c r="IF2" s="65" t="s">
        <v>1127</v>
      </c>
      <c r="IG2" s="66" t="s">
        <v>1128</v>
      </c>
      <c r="IH2" s="66" t="s">
        <v>1129</v>
      </c>
      <c r="II2" s="66" t="s">
        <v>1130</v>
      </c>
      <c r="IJ2" s="66" t="s">
        <v>1131</v>
      </c>
      <c r="IK2" s="66" t="s">
        <v>1132</v>
      </c>
      <c r="IL2" s="66" t="s">
        <v>1133</v>
      </c>
      <c r="IM2" s="66" t="s">
        <v>1134</v>
      </c>
      <c r="IN2" s="73" t="s">
        <v>1135</v>
      </c>
      <c r="IO2" s="68" t="s">
        <v>1136</v>
      </c>
      <c r="IP2" s="86" t="s">
        <v>1137</v>
      </c>
      <c r="IQ2" s="86" t="s">
        <v>1138</v>
      </c>
      <c r="IR2" s="86" t="s">
        <v>1139</v>
      </c>
      <c r="IS2" s="86" t="s">
        <v>1140</v>
      </c>
      <c r="IT2" s="86" t="s">
        <v>1141</v>
      </c>
      <c r="IU2" s="68" t="s">
        <v>1142</v>
      </c>
      <c r="IV2" s="86" t="s">
        <v>1139</v>
      </c>
      <c r="IW2" s="86" t="s">
        <v>1140</v>
      </c>
      <c r="IX2" s="86" t="s">
        <v>1143</v>
      </c>
      <c r="IY2" s="87" t="s">
        <v>1144</v>
      </c>
      <c r="IZ2" s="78" t="s">
        <v>1145</v>
      </c>
      <c r="JA2" s="66" t="s">
        <v>1146</v>
      </c>
      <c r="JB2" s="66" t="s">
        <v>1147</v>
      </c>
      <c r="JC2" s="66" t="s">
        <v>1148</v>
      </c>
      <c r="JD2" s="66" t="s">
        <v>1149</v>
      </c>
      <c r="JE2" s="66" t="s">
        <v>1150</v>
      </c>
      <c r="JF2" s="66" t="s">
        <v>1151</v>
      </c>
      <c r="JG2" s="66" t="s">
        <v>1152</v>
      </c>
      <c r="JH2" s="92" t="s">
        <v>1153</v>
      </c>
      <c r="JI2" s="93" t="s">
        <v>1154</v>
      </c>
      <c r="JJ2" s="94" t="s">
        <v>1155</v>
      </c>
      <c r="JK2" s="94" t="s">
        <v>1156</v>
      </c>
      <c r="JL2" s="94" t="s">
        <v>1157</v>
      </c>
      <c r="JM2" s="94" t="s">
        <v>1158</v>
      </c>
      <c r="JN2" s="94" t="s">
        <v>1159</v>
      </c>
      <c r="JO2" s="85" t="s">
        <v>1160</v>
      </c>
      <c r="JP2" s="78" t="s">
        <v>1147</v>
      </c>
      <c r="JQ2" s="79" t="s">
        <v>1148</v>
      </c>
      <c r="JR2" s="79" t="s">
        <v>1149</v>
      </c>
      <c r="JS2" s="79" t="s">
        <v>1150</v>
      </c>
      <c r="JT2" s="79" t="s">
        <v>1151</v>
      </c>
      <c r="JU2" s="68" t="s">
        <v>946</v>
      </c>
      <c r="JV2" s="86" t="s">
        <v>947</v>
      </c>
      <c r="JW2" s="86" t="s">
        <v>948</v>
      </c>
      <c r="JX2" s="86" t="s">
        <v>949</v>
      </c>
      <c r="JY2" s="86" t="s">
        <v>950</v>
      </c>
      <c r="JZ2" s="86" t="s">
        <v>951</v>
      </c>
      <c r="KA2" s="86" t="s">
        <v>952</v>
      </c>
      <c r="KB2" s="86" t="s">
        <v>953</v>
      </c>
      <c r="KC2" s="86" t="s">
        <v>954</v>
      </c>
      <c r="KD2" s="86" t="s">
        <v>955</v>
      </c>
      <c r="KE2" s="86" t="s">
        <v>956</v>
      </c>
      <c r="KF2" s="86" t="s">
        <v>957</v>
      </c>
      <c r="KG2" s="86" t="s">
        <v>958</v>
      </c>
      <c r="KH2" s="86" t="s">
        <v>959</v>
      </c>
      <c r="KI2" s="86" t="s">
        <v>960</v>
      </c>
      <c r="KJ2" s="86" t="s">
        <v>961</v>
      </c>
      <c r="KK2" s="86" t="s">
        <v>962</v>
      </c>
      <c r="KL2" s="86" t="s">
        <v>963</v>
      </c>
      <c r="KM2" s="86" t="s">
        <v>964</v>
      </c>
      <c r="KN2" s="86" t="s">
        <v>965</v>
      </c>
      <c r="KO2" s="86" t="s">
        <v>966</v>
      </c>
      <c r="KP2" s="86" t="s">
        <v>967</v>
      </c>
      <c r="KQ2" s="86" t="s">
        <v>968</v>
      </c>
      <c r="KR2" s="86" t="s">
        <v>969</v>
      </c>
      <c r="KS2" s="86" t="s">
        <v>970</v>
      </c>
      <c r="KT2" s="86" t="s">
        <v>971</v>
      </c>
      <c r="KU2" s="86" t="s">
        <v>972</v>
      </c>
      <c r="KV2" s="86" t="s">
        <v>973</v>
      </c>
      <c r="KW2" s="86" t="s">
        <v>974</v>
      </c>
      <c r="KX2" s="86" t="s">
        <v>975</v>
      </c>
      <c r="KY2" s="86" t="s">
        <v>976</v>
      </c>
      <c r="KZ2" s="86" t="s">
        <v>977</v>
      </c>
      <c r="LA2" s="86" t="s">
        <v>978</v>
      </c>
      <c r="LB2" s="86" t="s">
        <v>979</v>
      </c>
      <c r="LC2" s="86" t="s">
        <v>980</v>
      </c>
      <c r="LD2" s="86" t="s">
        <v>981</v>
      </c>
      <c r="LE2" s="86" t="s">
        <v>982</v>
      </c>
      <c r="LF2" s="86" t="s">
        <v>983</v>
      </c>
      <c r="LG2" s="86" t="s">
        <v>984</v>
      </c>
      <c r="LH2" s="86" t="s">
        <v>985</v>
      </c>
      <c r="LI2" s="86" t="s">
        <v>986</v>
      </c>
      <c r="LJ2" s="86" t="s">
        <v>987</v>
      </c>
      <c r="LK2" s="86" t="s">
        <v>988</v>
      </c>
      <c r="LL2" s="86" t="s">
        <v>989</v>
      </c>
      <c r="LM2" s="86" t="s">
        <v>990</v>
      </c>
      <c r="LN2" s="86" t="s">
        <v>991</v>
      </c>
      <c r="LO2" s="86" t="s">
        <v>992</v>
      </c>
      <c r="LP2" s="86" t="s">
        <v>993</v>
      </c>
      <c r="LQ2" s="86" t="s">
        <v>994</v>
      </c>
      <c r="LR2" s="86" t="s">
        <v>995</v>
      </c>
      <c r="LS2" s="86" t="s">
        <v>996</v>
      </c>
      <c r="LT2" s="86" t="s">
        <v>997</v>
      </c>
      <c r="LU2" s="86" t="s">
        <v>998</v>
      </c>
      <c r="LV2" s="86" t="s">
        <v>999</v>
      </c>
      <c r="LW2" s="86" t="s">
        <v>1000</v>
      </c>
      <c r="LX2" s="86" t="s">
        <v>1001</v>
      </c>
      <c r="LY2" s="86" t="s">
        <v>1002</v>
      </c>
      <c r="LZ2" s="86" t="s">
        <v>1003</v>
      </c>
      <c r="MA2" s="86" t="s">
        <v>1004</v>
      </c>
      <c r="MB2" s="86" t="s">
        <v>1005</v>
      </c>
      <c r="MC2" s="86" t="s">
        <v>1006</v>
      </c>
      <c r="MD2" s="86" t="s">
        <v>1007</v>
      </c>
      <c r="ME2" s="86" t="s">
        <v>1008</v>
      </c>
      <c r="MF2" s="86" t="s">
        <v>1009</v>
      </c>
      <c r="MG2" s="69" t="s">
        <v>1010</v>
      </c>
      <c r="MH2" s="80" t="s">
        <v>1011</v>
      </c>
      <c r="MI2" s="80" t="s">
        <v>1012</v>
      </c>
      <c r="MJ2" s="80" t="s">
        <v>1013</v>
      </c>
      <c r="MK2" s="80" t="s">
        <v>1014</v>
      </c>
      <c r="ML2" s="80" t="s">
        <v>1015</v>
      </c>
      <c r="MM2" s="66" t="s">
        <v>1016</v>
      </c>
      <c r="MN2" s="67" t="s">
        <v>1017</v>
      </c>
      <c r="MO2" s="68" t="s">
        <v>1018</v>
      </c>
      <c r="MP2" s="86" t="s">
        <v>1019</v>
      </c>
      <c r="MQ2" s="86" t="s">
        <v>1020</v>
      </c>
      <c r="MR2" s="86" t="s">
        <v>1021</v>
      </c>
      <c r="MS2" s="86" t="s">
        <v>1022</v>
      </c>
      <c r="MT2" s="86" t="s">
        <v>1023</v>
      </c>
      <c r="MU2" s="86" t="s">
        <v>1024</v>
      </c>
      <c r="MV2" s="86" t="s">
        <v>1025</v>
      </c>
      <c r="MW2" s="86" t="s">
        <v>1026</v>
      </c>
      <c r="MX2" s="86" t="s">
        <v>1027</v>
      </c>
      <c r="MY2" s="86" t="s">
        <v>1028</v>
      </c>
      <c r="MZ2" s="86" t="s">
        <v>1029</v>
      </c>
      <c r="NA2" s="86" t="s">
        <v>1030</v>
      </c>
      <c r="NB2" s="86" t="s">
        <v>1031</v>
      </c>
      <c r="NC2" s="86" t="s">
        <v>1032</v>
      </c>
      <c r="ND2" s="86" t="s">
        <v>1033</v>
      </c>
      <c r="NE2" s="86" t="s">
        <v>1034</v>
      </c>
      <c r="NF2" s="86" t="s">
        <v>1035</v>
      </c>
      <c r="NG2" s="86" t="s">
        <v>1036</v>
      </c>
      <c r="NH2" s="86" t="s">
        <v>1037</v>
      </c>
      <c r="NI2" s="86" t="s">
        <v>1038</v>
      </c>
      <c r="NJ2" s="86" t="s">
        <v>1039</v>
      </c>
      <c r="NK2" s="86" t="s">
        <v>1040</v>
      </c>
      <c r="NL2" s="86" t="s">
        <v>1041</v>
      </c>
      <c r="NM2" s="86" t="s">
        <v>1042</v>
      </c>
      <c r="NN2" s="86" t="s">
        <v>1043</v>
      </c>
      <c r="NO2" s="86" t="s">
        <v>1044</v>
      </c>
      <c r="NP2" s="86" t="s">
        <v>1045</v>
      </c>
      <c r="NQ2" s="86" t="s">
        <v>1046</v>
      </c>
      <c r="NR2" s="86" t="s">
        <v>1047</v>
      </c>
      <c r="NS2" s="86" t="s">
        <v>1048</v>
      </c>
      <c r="NT2" s="86" t="s">
        <v>1049</v>
      </c>
      <c r="NU2" s="86" t="s">
        <v>1050</v>
      </c>
      <c r="NV2" s="86" t="s">
        <v>1051</v>
      </c>
      <c r="NW2" s="86" t="s">
        <v>1052</v>
      </c>
      <c r="NX2" s="87" t="s">
        <v>1053</v>
      </c>
      <c r="NY2" s="65" t="s">
        <v>1054</v>
      </c>
      <c r="NZ2" s="66"/>
      <c r="OA2" s="73"/>
      <c r="OB2" s="98" t="s">
        <v>1055</v>
      </c>
      <c r="OC2" s="65" t="s">
        <v>1056</v>
      </c>
      <c r="OD2" s="66" t="s">
        <v>1057</v>
      </c>
      <c r="OE2" s="66" t="s">
        <v>1058</v>
      </c>
      <c r="OF2" s="66" t="s">
        <v>1059</v>
      </c>
      <c r="OG2" s="66" t="s">
        <v>1060</v>
      </c>
      <c r="OH2" s="66" t="s">
        <v>1061</v>
      </c>
      <c r="OI2" s="66" t="s">
        <v>1062</v>
      </c>
      <c r="OJ2" s="66" t="s">
        <v>1063</v>
      </c>
      <c r="OK2" s="66" t="s">
        <v>1064</v>
      </c>
      <c r="OL2" s="73" t="s">
        <v>1065</v>
      </c>
      <c r="OM2" s="85" t="s">
        <v>1066</v>
      </c>
      <c r="ON2" s="86" t="s">
        <v>1067</v>
      </c>
      <c r="OO2" s="86" t="s">
        <v>1068</v>
      </c>
      <c r="OP2" s="86" t="s">
        <v>1069</v>
      </c>
      <c r="OQ2" s="87"/>
      <c r="OR2" s="65" t="s">
        <v>1070</v>
      </c>
      <c r="OS2" s="73" t="s">
        <v>1071</v>
      </c>
      <c r="OT2" s="68" t="s">
        <v>1072</v>
      </c>
      <c r="OU2" s="69" t="s">
        <v>1073</v>
      </c>
      <c r="OV2" s="65" t="s">
        <v>1074</v>
      </c>
      <c r="OW2" s="66" t="s">
        <v>1075</v>
      </c>
      <c r="OX2" s="66" t="s">
        <v>1076</v>
      </c>
      <c r="OY2" s="66" t="s">
        <v>1077</v>
      </c>
      <c r="OZ2" s="66" t="s">
        <v>1078</v>
      </c>
      <c r="PA2" s="73" t="s">
        <v>1079</v>
      </c>
      <c r="PB2" s="95" t="s">
        <v>1161</v>
      </c>
      <c r="PC2" s="78" t="s">
        <v>1162</v>
      </c>
      <c r="PD2" s="79" t="s">
        <v>1163</v>
      </c>
      <c r="PE2" s="79" t="s">
        <v>1164</v>
      </c>
      <c r="PF2" s="79" t="s">
        <v>1165</v>
      </c>
      <c r="PG2" s="79" t="s">
        <v>1166</v>
      </c>
      <c r="PH2" s="79" t="s">
        <v>1167</v>
      </c>
      <c r="PI2" s="79" t="s">
        <v>1168</v>
      </c>
      <c r="PJ2" s="79" t="s">
        <v>1169</v>
      </c>
      <c r="PK2" s="79" t="s">
        <v>1170</v>
      </c>
      <c r="PL2" s="79" t="s">
        <v>1171</v>
      </c>
      <c r="PM2" s="79" t="s">
        <v>1172</v>
      </c>
      <c r="PN2" s="79" t="s">
        <v>1173</v>
      </c>
      <c r="PO2" s="79" t="s">
        <v>1174</v>
      </c>
      <c r="PP2" s="79" t="s">
        <v>1175</v>
      </c>
      <c r="PQ2" s="79" t="s">
        <v>1176</v>
      </c>
      <c r="PR2" s="79" t="s">
        <v>1177</v>
      </c>
      <c r="PS2" s="79" t="s">
        <v>1178</v>
      </c>
      <c r="PT2" s="79" t="s">
        <v>1179</v>
      </c>
      <c r="PU2" s="79" t="s">
        <v>1180</v>
      </c>
      <c r="PV2" s="79" t="s">
        <v>1181</v>
      </c>
      <c r="PW2" s="79" t="s">
        <v>1182</v>
      </c>
      <c r="PX2" s="79" t="s">
        <v>1183</v>
      </c>
      <c r="PY2" s="79" t="s">
        <v>1184</v>
      </c>
      <c r="PZ2" s="79" t="s">
        <v>1185</v>
      </c>
      <c r="QA2" s="79" t="s">
        <v>1186</v>
      </c>
      <c r="QB2" s="79" t="s">
        <v>1187</v>
      </c>
      <c r="QC2" s="79" t="s">
        <v>1188</v>
      </c>
      <c r="QD2" s="79" t="s">
        <v>1189</v>
      </c>
      <c r="QE2" s="79" t="s">
        <v>1190</v>
      </c>
      <c r="QF2" s="79" t="s">
        <v>1191</v>
      </c>
      <c r="QG2" s="79" t="s">
        <v>1192</v>
      </c>
      <c r="QH2" s="79" t="s">
        <v>1193</v>
      </c>
      <c r="QI2" s="79" t="s">
        <v>1194</v>
      </c>
      <c r="QJ2" s="79" t="s">
        <v>1195</v>
      </c>
      <c r="QK2" s="79" t="s">
        <v>1196</v>
      </c>
      <c r="QL2" s="79" t="s">
        <v>1197</v>
      </c>
      <c r="QM2" s="79" t="s">
        <v>1198</v>
      </c>
      <c r="QN2" s="79" t="s">
        <v>1199</v>
      </c>
      <c r="QO2" s="79" t="s">
        <v>1200</v>
      </c>
      <c r="QP2" s="79" t="s">
        <v>1201</v>
      </c>
      <c r="QQ2" s="79" t="s">
        <v>1202</v>
      </c>
      <c r="QR2" s="79" t="s">
        <v>1203</v>
      </c>
      <c r="QS2" s="79" t="s">
        <v>1204</v>
      </c>
      <c r="QT2" s="79" t="s">
        <v>1205</v>
      </c>
      <c r="QU2" s="79" t="s">
        <v>1206</v>
      </c>
      <c r="QV2" s="80" t="s">
        <v>1207</v>
      </c>
      <c r="QW2" s="68" t="s">
        <v>1208</v>
      </c>
      <c r="QX2" s="86" t="s">
        <v>1209</v>
      </c>
      <c r="QY2" s="86" t="s">
        <v>1210</v>
      </c>
      <c r="QZ2" s="86" t="s">
        <v>1211</v>
      </c>
      <c r="RA2" s="86" t="s">
        <v>1212</v>
      </c>
      <c r="RB2" s="86" t="s">
        <v>1213</v>
      </c>
      <c r="RC2" s="86" t="s">
        <v>1214</v>
      </c>
      <c r="RD2" s="86" t="s">
        <v>1215</v>
      </c>
      <c r="RE2" s="78" t="s">
        <v>1216</v>
      </c>
      <c r="RF2" s="79" t="s">
        <v>1217</v>
      </c>
      <c r="RG2" s="79" t="s">
        <v>1218</v>
      </c>
      <c r="RH2" s="79" t="s">
        <v>1219</v>
      </c>
      <c r="RI2" s="79" t="s">
        <v>1220</v>
      </c>
      <c r="RJ2" s="79" t="s">
        <v>1221</v>
      </c>
      <c r="RK2" s="79" t="s">
        <v>1222</v>
      </c>
      <c r="RL2" s="93" t="s">
        <v>1223</v>
      </c>
      <c r="RM2" s="86" t="s">
        <v>1224</v>
      </c>
      <c r="RN2" s="86" t="s">
        <v>1225</v>
      </c>
      <c r="RO2" s="86" t="s">
        <v>1226</v>
      </c>
      <c r="RP2" s="86" t="s">
        <v>1227</v>
      </c>
      <c r="RQ2" s="86" t="s">
        <v>1228</v>
      </c>
      <c r="RR2" s="86" t="s">
        <v>1229</v>
      </c>
      <c r="RS2" s="86" t="s">
        <v>1230</v>
      </c>
      <c r="RT2" s="86" t="s">
        <v>1231</v>
      </c>
      <c r="RU2" s="86" t="s">
        <v>1232</v>
      </c>
      <c r="RV2" s="86" t="s">
        <v>1233</v>
      </c>
      <c r="RW2" s="96" t="s">
        <v>1234</v>
      </c>
      <c r="RX2" s="198" t="s">
        <v>1508</v>
      </c>
    </row>
    <row r="3" spans="1:492" ht="127.9" customHeight="1" thickBot="1" x14ac:dyDescent="0.4">
      <c r="A3" s="45" t="s">
        <v>1509</v>
      </c>
      <c r="B3" s="46" t="s">
        <v>1510</v>
      </c>
      <c r="C3" s="46" t="s">
        <v>1511</v>
      </c>
      <c r="D3" s="46" t="s">
        <v>1512</v>
      </c>
      <c r="E3" s="46" t="s">
        <v>1513</v>
      </c>
      <c r="F3" s="46" t="s">
        <v>1514</v>
      </c>
      <c r="G3" s="46" t="s">
        <v>1515</v>
      </c>
      <c r="H3" s="46" t="s">
        <v>1516</v>
      </c>
      <c r="I3" s="46" t="s">
        <v>674</v>
      </c>
      <c r="J3" s="46" t="s">
        <v>674</v>
      </c>
      <c r="K3" s="46" t="s">
        <v>674</v>
      </c>
      <c r="L3" s="46" t="s">
        <v>674</v>
      </c>
      <c r="M3" s="46" t="s">
        <v>674</v>
      </c>
      <c r="N3" s="46" t="s">
        <v>674</v>
      </c>
      <c r="O3" s="135" t="s">
        <v>2</v>
      </c>
      <c r="P3" s="135" t="s">
        <v>1817</v>
      </c>
      <c r="Q3" s="135" t="s">
        <v>3</v>
      </c>
      <c r="R3" s="135" t="s">
        <v>1518</v>
      </c>
      <c r="S3" s="135" t="s">
        <v>1519</v>
      </c>
      <c r="T3" s="135" t="s">
        <v>1520</v>
      </c>
      <c r="U3" s="135" t="s">
        <v>1521</v>
      </c>
      <c r="V3" s="135" t="s">
        <v>18</v>
      </c>
      <c r="W3" s="135" t="s">
        <v>30</v>
      </c>
      <c r="X3" s="135" t="s">
        <v>35</v>
      </c>
      <c r="Y3" s="135" t="s">
        <v>59</v>
      </c>
      <c r="Z3" s="135" t="s">
        <v>4</v>
      </c>
      <c r="AA3" s="135" t="s">
        <v>31</v>
      </c>
      <c r="AB3" s="135" t="s">
        <v>19</v>
      </c>
      <c r="AC3" s="1214" t="s">
        <v>108</v>
      </c>
      <c r="AD3" s="1214" t="s">
        <v>109</v>
      </c>
      <c r="AE3" s="1172" t="s">
        <v>117</v>
      </c>
      <c r="AF3" s="1240" t="s">
        <v>118</v>
      </c>
      <c r="AG3" s="1135" t="s">
        <v>124</v>
      </c>
      <c r="AH3" s="1136"/>
      <c r="AI3" s="1136"/>
      <c r="AJ3" s="1136"/>
      <c r="AK3" s="1136"/>
      <c r="AL3" s="1136"/>
      <c r="AM3" s="1136"/>
      <c r="AN3" s="1136"/>
      <c r="AO3" s="1136"/>
      <c r="AP3" s="1136"/>
      <c r="AQ3" s="1136"/>
      <c r="AR3" s="1136"/>
      <c r="AS3" s="1136"/>
      <c r="AT3" s="1136"/>
      <c r="AU3" s="1136"/>
      <c r="AV3" s="1137"/>
      <c r="AW3" s="1141" t="s">
        <v>338</v>
      </c>
      <c r="AX3" s="1142"/>
      <c r="AY3" s="1142"/>
      <c r="AZ3" s="1142"/>
      <c r="BA3" s="1142"/>
      <c r="BB3" s="1142"/>
      <c r="BC3" s="1142"/>
      <c r="BD3" s="1143"/>
      <c r="BE3" s="1135" t="s">
        <v>347</v>
      </c>
      <c r="BF3" s="1136"/>
      <c r="BG3" s="1136"/>
      <c r="BH3" s="1136"/>
      <c r="BI3" s="1136"/>
      <c r="BJ3" s="1136"/>
      <c r="BK3" s="1136"/>
      <c r="BL3" s="1137"/>
      <c r="BM3" s="1141" t="s">
        <v>350</v>
      </c>
      <c r="BN3" s="1142"/>
      <c r="BO3" s="1142"/>
      <c r="BP3" s="1142"/>
      <c r="BQ3" s="1142"/>
      <c r="BR3" s="1142"/>
      <c r="BS3" s="1142"/>
      <c r="BT3" s="1142"/>
      <c r="BU3" s="1142"/>
      <c r="BV3" s="1142"/>
      <c r="BW3" s="1142"/>
      <c r="BX3" s="1142"/>
      <c r="BY3" s="1142"/>
      <c r="BZ3" s="1142"/>
      <c r="CA3" s="1142"/>
      <c r="CB3" s="1142"/>
      <c r="CC3" s="1142"/>
      <c r="CD3" s="1142"/>
      <c r="CE3" s="1142"/>
      <c r="CF3" s="1142"/>
      <c r="CG3" s="1142"/>
      <c r="CH3" s="1142"/>
      <c r="CI3" s="1142"/>
      <c r="CJ3" s="1142"/>
      <c r="CK3" s="1142"/>
      <c r="CL3" s="1142"/>
      <c r="CM3" s="1142"/>
      <c r="CN3" s="1142"/>
      <c r="CO3" s="1142"/>
      <c r="CP3" s="1142"/>
      <c r="CQ3" s="1142"/>
      <c r="CR3" s="1142"/>
      <c r="CS3" s="1142"/>
      <c r="CT3" s="1142"/>
      <c r="CU3" s="1142"/>
      <c r="CV3" s="1142"/>
      <c r="CW3" s="1142"/>
      <c r="CX3" s="1142"/>
      <c r="CY3" s="1142"/>
      <c r="CZ3" s="1142"/>
      <c r="DA3" s="1142"/>
      <c r="DB3" s="1142"/>
      <c r="DC3" s="1142"/>
      <c r="DD3" s="1142"/>
      <c r="DE3" s="1142"/>
      <c r="DF3" s="1142"/>
      <c r="DG3" s="1142"/>
      <c r="DH3" s="1142"/>
      <c r="DI3" s="1142"/>
      <c r="DJ3" s="1142"/>
      <c r="DK3" s="1142"/>
      <c r="DL3" s="1142"/>
      <c r="DM3" s="1142"/>
      <c r="DN3" s="1142"/>
      <c r="DO3" s="1142"/>
      <c r="DP3" s="1142"/>
      <c r="DQ3" s="1142"/>
      <c r="DR3" s="1142"/>
      <c r="DS3" s="1142"/>
      <c r="DT3" s="1142"/>
      <c r="DU3" s="1142"/>
      <c r="DV3" s="1142"/>
      <c r="DW3" s="1142"/>
      <c r="DX3" s="1142"/>
      <c r="DY3" s="1135" t="s">
        <v>438</v>
      </c>
      <c r="DZ3" s="1136"/>
      <c r="EA3" s="1136"/>
      <c r="EB3" s="1136"/>
      <c r="EC3" s="1137"/>
      <c r="ED3" s="1141" t="s">
        <v>442</v>
      </c>
      <c r="EE3" s="1142"/>
      <c r="EF3" s="1142"/>
      <c r="EG3" s="1142"/>
      <c r="EH3" s="1142"/>
      <c r="EI3" s="1142"/>
      <c r="EJ3" s="1142"/>
      <c r="EK3" s="1142"/>
      <c r="EL3" s="1142"/>
      <c r="EM3" s="1142"/>
      <c r="EN3" s="1143"/>
      <c r="EO3" s="1147" t="s">
        <v>473</v>
      </c>
      <c r="EP3" s="1141" t="s">
        <v>479</v>
      </c>
      <c r="EQ3" s="1142"/>
      <c r="ER3" s="1142"/>
      <c r="ES3" s="1142"/>
      <c r="ET3" s="1142"/>
      <c r="EU3" s="1142"/>
      <c r="EV3" s="1142"/>
      <c r="EW3" s="1142"/>
      <c r="EX3" s="1142"/>
      <c r="EY3" s="1143"/>
      <c r="EZ3" s="1097" t="s">
        <v>125</v>
      </c>
      <c r="FA3" s="1098"/>
      <c r="FB3" s="1098"/>
      <c r="FC3" s="1098"/>
      <c r="FD3" s="1098"/>
      <c r="FE3" s="1098"/>
      <c r="FF3" s="1098"/>
      <c r="FG3" s="1098"/>
      <c r="FH3" s="1098"/>
      <c r="FI3" s="1098"/>
      <c r="FJ3" s="1098"/>
      <c r="FK3" s="1098"/>
      <c r="FL3" s="1098"/>
      <c r="FM3" s="1098"/>
      <c r="FN3" s="1098"/>
      <c r="FO3" s="1099"/>
      <c r="FP3" s="1103" t="s">
        <v>192</v>
      </c>
      <c r="FQ3" s="1104"/>
      <c r="FR3" s="1104"/>
      <c r="FS3" s="1104"/>
      <c r="FT3" s="1104"/>
      <c r="FU3" s="1104"/>
      <c r="FV3" s="1104"/>
      <c r="FW3" s="1105"/>
      <c r="FX3" s="1097" t="s">
        <v>230</v>
      </c>
      <c r="FY3" s="1098"/>
      <c r="FZ3" s="1098"/>
      <c r="GA3" s="1098"/>
      <c r="GB3" s="1098"/>
      <c r="GC3" s="1098"/>
      <c r="GD3" s="1098"/>
      <c r="GE3" s="1098"/>
      <c r="GF3" s="1098"/>
      <c r="GG3" s="1098"/>
      <c r="GH3" s="1099"/>
      <c r="GI3" s="1132" t="s">
        <v>1527</v>
      </c>
      <c r="GJ3" s="1133"/>
      <c r="GK3" s="1133"/>
      <c r="GL3" s="1133"/>
      <c r="GM3" s="1133"/>
      <c r="GN3" s="1133"/>
      <c r="GO3" s="1133"/>
      <c r="GP3" s="1134"/>
      <c r="GQ3" s="1103" t="s">
        <v>1527</v>
      </c>
      <c r="GR3" s="1104"/>
      <c r="GS3" s="1104"/>
      <c r="GT3" s="1104"/>
      <c r="GU3" s="1104"/>
      <c r="GV3" s="1104"/>
      <c r="GW3" s="1105"/>
      <c r="GX3" s="1103" t="s">
        <v>1527</v>
      </c>
      <c r="GY3" s="1104"/>
      <c r="GZ3" s="1104"/>
      <c r="HA3" s="1104"/>
      <c r="HB3" s="1104"/>
      <c r="HC3" s="1104"/>
      <c r="HD3" s="1105"/>
      <c r="HE3" s="1103" t="s">
        <v>1527</v>
      </c>
      <c r="HF3" s="1104"/>
      <c r="HG3" s="1104"/>
      <c r="HH3" s="1104"/>
      <c r="HI3" s="1104"/>
      <c r="HJ3" s="1104"/>
      <c r="HK3" s="1105"/>
      <c r="HL3" s="1097" t="s">
        <v>1528</v>
      </c>
      <c r="HM3" s="1098"/>
      <c r="HN3" s="1098"/>
      <c r="HO3" s="1098"/>
      <c r="HP3" s="1098"/>
      <c r="HQ3" s="1098"/>
      <c r="HR3" s="1098"/>
      <c r="HS3" s="1098"/>
      <c r="HT3" s="1098"/>
      <c r="HU3" s="1119" t="s">
        <v>1529</v>
      </c>
      <c r="HV3" s="1120"/>
      <c r="HW3" s="1120"/>
      <c r="HX3" s="1120"/>
      <c r="HY3" s="1120"/>
      <c r="HZ3" s="1120"/>
      <c r="IA3" s="1120"/>
      <c r="IB3" s="1120"/>
      <c r="IC3" s="1120"/>
      <c r="ID3" s="1120"/>
      <c r="IE3" s="1121"/>
      <c r="IF3" s="1097" t="s">
        <v>1528</v>
      </c>
      <c r="IG3" s="1098"/>
      <c r="IH3" s="1098"/>
      <c r="II3" s="1098"/>
      <c r="IJ3" s="1098"/>
      <c r="IK3" s="1098"/>
      <c r="IL3" s="1098"/>
      <c r="IM3" s="1098"/>
      <c r="IN3" s="1099"/>
      <c r="IO3" s="1119" t="s">
        <v>1530</v>
      </c>
      <c r="IP3" s="1120"/>
      <c r="IQ3" s="1120"/>
      <c r="IR3" s="1120"/>
      <c r="IS3" s="1120"/>
      <c r="IT3" s="1120"/>
      <c r="IU3" s="1120"/>
      <c r="IV3" s="1120"/>
      <c r="IW3" s="1120"/>
      <c r="IX3" s="1120"/>
      <c r="IY3" s="1121"/>
      <c r="IZ3" s="1097" t="s">
        <v>1531</v>
      </c>
      <c r="JA3" s="1098"/>
      <c r="JB3" s="1098"/>
      <c r="JC3" s="1098"/>
      <c r="JD3" s="1098"/>
      <c r="JE3" s="1098"/>
      <c r="JF3" s="1098"/>
      <c r="JG3" s="1098"/>
      <c r="JH3" s="1099"/>
      <c r="JI3" s="1103" t="s">
        <v>1532</v>
      </c>
      <c r="JJ3" s="1104"/>
      <c r="JK3" s="1104"/>
      <c r="JL3" s="1104"/>
      <c r="JM3" s="1104"/>
      <c r="JN3" s="1104"/>
      <c r="JO3" s="1105"/>
      <c r="JP3" s="1097" t="s">
        <v>1533</v>
      </c>
      <c r="JQ3" s="1098"/>
      <c r="JR3" s="1098"/>
      <c r="JS3" s="1098"/>
      <c r="JT3" s="1099"/>
      <c r="JU3" s="1119" t="s">
        <v>244</v>
      </c>
      <c r="JV3" s="1120"/>
      <c r="JW3" s="1120"/>
      <c r="JX3" s="1120"/>
      <c r="JY3" s="1120"/>
      <c r="JZ3" s="1120"/>
      <c r="KA3" s="1120"/>
      <c r="KB3" s="1120"/>
      <c r="KC3" s="1120"/>
      <c r="KD3" s="1120"/>
      <c r="KE3" s="1120"/>
      <c r="KF3" s="1120"/>
      <c r="KG3" s="1120"/>
      <c r="KH3" s="1120"/>
      <c r="KI3" s="1120"/>
      <c r="KJ3" s="1120"/>
      <c r="KK3" s="1120"/>
      <c r="KL3" s="1120"/>
      <c r="KM3" s="1120"/>
      <c r="KN3" s="1120"/>
      <c r="KO3" s="1120"/>
      <c r="KP3" s="1120"/>
      <c r="KQ3" s="1120"/>
      <c r="KR3" s="1120"/>
      <c r="KS3" s="1120"/>
      <c r="KT3" s="1120"/>
      <c r="KU3" s="1120"/>
      <c r="KV3" s="1120"/>
      <c r="KW3" s="1120"/>
      <c r="KX3" s="1120"/>
      <c r="KY3" s="1120"/>
      <c r="KZ3" s="1120"/>
      <c r="LA3" s="1120"/>
      <c r="LB3" s="1120"/>
      <c r="LC3" s="1120"/>
      <c r="LD3" s="1120"/>
      <c r="LE3" s="1120"/>
      <c r="LF3" s="1120"/>
      <c r="LG3" s="1120"/>
      <c r="LH3" s="1120"/>
      <c r="LI3" s="1120"/>
      <c r="LJ3" s="1120"/>
      <c r="LK3" s="1120"/>
      <c r="LL3" s="1120"/>
      <c r="LM3" s="1120"/>
      <c r="LN3" s="1120"/>
      <c r="LO3" s="1120"/>
      <c r="LP3" s="1120"/>
      <c r="LQ3" s="1120"/>
      <c r="LR3" s="1120"/>
      <c r="LS3" s="1120"/>
      <c r="LT3" s="1120"/>
      <c r="LU3" s="1120"/>
      <c r="LV3" s="1120"/>
      <c r="LW3" s="1120"/>
      <c r="LX3" s="1120"/>
      <c r="LY3" s="1120"/>
      <c r="LZ3" s="1120"/>
      <c r="MA3" s="1120"/>
      <c r="MB3" s="1120"/>
      <c r="MC3" s="1120"/>
      <c r="MD3" s="1120"/>
      <c r="ME3" s="1120"/>
      <c r="MF3" s="1120"/>
      <c r="MG3" s="1121"/>
      <c r="MH3" s="1098" t="s">
        <v>352</v>
      </c>
      <c r="MI3" s="1098"/>
      <c r="MJ3" s="1098"/>
      <c r="MK3" s="1098"/>
      <c r="ML3" s="1098"/>
      <c r="MM3" s="1098"/>
      <c r="MN3" s="1099"/>
      <c r="MO3" s="1113" t="s">
        <v>1522</v>
      </c>
      <c r="MP3" s="1122"/>
      <c r="MQ3" s="1154"/>
      <c r="MR3" s="1157" t="s">
        <v>385</v>
      </c>
      <c r="MS3" s="1122"/>
      <c r="MT3" s="1154"/>
      <c r="MU3" s="1157" t="s">
        <v>388</v>
      </c>
      <c r="MV3" s="1122"/>
      <c r="MW3" s="1154"/>
      <c r="MX3" s="1157" t="s">
        <v>390</v>
      </c>
      <c r="MY3" s="1122"/>
      <c r="MZ3" s="1122"/>
      <c r="NA3" s="1154"/>
      <c r="NB3" s="1157" t="s">
        <v>426</v>
      </c>
      <c r="NC3" s="1122"/>
      <c r="ND3" s="1154"/>
      <c r="NE3" s="1157" t="s">
        <v>430</v>
      </c>
      <c r="NF3" s="1122"/>
      <c r="NG3" s="1154"/>
      <c r="NH3" s="1157" t="s">
        <v>433</v>
      </c>
      <c r="NI3" s="1122"/>
      <c r="NJ3" s="1154"/>
      <c r="NK3" s="1157" t="s">
        <v>435</v>
      </c>
      <c r="NL3" s="1122"/>
      <c r="NM3" s="1154"/>
      <c r="NN3" s="1157" t="s">
        <v>439</v>
      </c>
      <c r="NO3" s="1122"/>
      <c r="NP3" s="1154"/>
      <c r="NQ3" s="1157" t="s">
        <v>441</v>
      </c>
      <c r="NR3" s="1122"/>
      <c r="NS3" s="1122"/>
      <c r="NT3" s="1154"/>
      <c r="NU3" s="1157" t="s">
        <v>457</v>
      </c>
      <c r="NV3" s="1122"/>
      <c r="NW3" s="1122"/>
      <c r="NX3" s="1114"/>
      <c r="NY3" s="1088" t="s">
        <v>1523</v>
      </c>
      <c r="NZ3" s="1089"/>
      <c r="OA3" s="1090"/>
      <c r="OB3" s="1094" t="s">
        <v>499</v>
      </c>
      <c r="OC3" s="1097" t="s">
        <v>502</v>
      </c>
      <c r="OD3" s="1098"/>
      <c r="OE3" s="1098"/>
      <c r="OF3" s="1098"/>
      <c r="OG3" s="1098"/>
      <c r="OH3" s="1098"/>
      <c r="OI3" s="1098"/>
      <c r="OJ3" s="1098"/>
      <c r="OK3" s="1098"/>
      <c r="OL3" s="1099"/>
      <c r="OM3" s="1103" t="s">
        <v>503</v>
      </c>
      <c r="ON3" s="1104"/>
      <c r="OO3" s="1104"/>
      <c r="OP3" s="1104"/>
      <c r="OQ3" s="1105"/>
      <c r="OR3" s="1109" t="s">
        <v>1524</v>
      </c>
      <c r="OS3" s="1110"/>
      <c r="OT3" s="1113" t="s">
        <v>1525</v>
      </c>
      <c r="OU3" s="1114"/>
      <c r="OV3" s="1097" t="s">
        <v>1526</v>
      </c>
      <c r="OW3" s="1098"/>
      <c r="OX3" s="1098"/>
      <c r="OY3" s="1098"/>
      <c r="OZ3" s="1098"/>
      <c r="PA3" s="1099"/>
      <c r="PB3" s="1237" t="s">
        <v>618</v>
      </c>
      <c r="PC3" s="1097" t="s">
        <v>621</v>
      </c>
      <c r="PD3" s="1098"/>
      <c r="PE3" s="1098"/>
      <c r="PF3" s="1098"/>
      <c r="PG3" s="1098"/>
      <c r="PH3" s="1098"/>
      <c r="PI3" s="1098"/>
      <c r="PJ3" s="1098"/>
      <c r="PK3" s="1098"/>
      <c r="PL3" s="1098"/>
      <c r="PM3" s="1098"/>
      <c r="PN3" s="1098"/>
      <c r="PO3" s="1098"/>
      <c r="PP3" s="1098"/>
      <c r="PQ3" s="1098"/>
      <c r="PR3" s="1098"/>
      <c r="PS3" s="1098"/>
      <c r="PT3" s="1098"/>
      <c r="PU3" s="1098"/>
      <c r="PV3" s="1098"/>
      <c r="PW3" s="1098"/>
      <c r="PX3" s="1098"/>
      <c r="PY3" s="1098"/>
      <c r="PZ3" s="1098"/>
      <c r="QA3" s="1098"/>
      <c r="QB3" s="1098"/>
      <c r="QC3" s="1098"/>
      <c r="QD3" s="1098"/>
      <c r="QE3" s="1098"/>
      <c r="QF3" s="1098"/>
      <c r="QG3" s="1098"/>
      <c r="QH3" s="1098"/>
      <c r="QI3" s="1098"/>
      <c r="QJ3" s="1098"/>
      <c r="QK3" s="1098"/>
      <c r="QL3" s="1098"/>
      <c r="QM3" s="1098"/>
      <c r="QN3" s="1098"/>
      <c r="QO3" s="1098"/>
      <c r="QP3" s="1098"/>
      <c r="QQ3" s="1098"/>
      <c r="QR3" s="1098"/>
      <c r="QS3" s="1098"/>
      <c r="QT3" s="1098"/>
      <c r="QU3" s="1098"/>
      <c r="QV3" s="1099"/>
      <c r="QW3" s="1103" t="s">
        <v>1534</v>
      </c>
      <c r="QX3" s="1104"/>
      <c r="QY3" s="1104"/>
      <c r="QZ3" s="1104"/>
      <c r="RA3" s="1104"/>
      <c r="RB3" s="1104"/>
      <c r="RC3" s="1104"/>
      <c r="RD3" s="1105"/>
      <c r="RE3" s="1097" t="s">
        <v>667</v>
      </c>
      <c r="RF3" s="1098"/>
      <c r="RG3" s="1098"/>
      <c r="RH3" s="1098"/>
      <c r="RI3" s="1098"/>
      <c r="RJ3" s="1098"/>
      <c r="RK3" s="1099"/>
      <c r="RL3" s="1103" t="s">
        <v>672</v>
      </c>
      <c r="RM3" s="1104"/>
      <c r="RN3" s="1104"/>
      <c r="RO3" s="1104"/>
      <c r="RP3" s="1104"/>
      <c r="RQ3" s="1104"/>
      <c r="RR3" s="1104"/>
      <c r="RS3" s="1104"/>
      <c r="RT3" s="1104"/>
      <c r="RU3" s="1104"/>
      <c r="RV3" s="1104"/>
      <c r="RW3" s="1105"/>
      <c r="RX3" s="1225" t="s">
        <v>607</v>
      </c>
    </row>
    <row r="4" spans="1:492" ht="130.5" customHeight="1" x14ac:dyDescent="0.35">
      <c r="A4" s="47"/>
      <c r="B4" s="48"/>
      <c r="C4" s="48"/>
      <c r="D4" s="48"/>
      <c r="E4" s="48"/>
      <c r="F4" s="48"/>
      <c r="G4" s="48"/>
      <c r="H4" s="48"/>
      <c r="I4" s="48"/>
      <c r="J4" s="48"/>
      <c r="K4" s="48"/>
      <c r="L4" s="48"/>
      <c r="M4" s="48"/>
      <c r="N4" s="48"/>
      <c r="O4" s="131"/>
      <c r="P4" s="131"/>
      <c r="Q4" s="131"/>
      <c r="R4" s="131"/>
      <c r="S4" s="131"/>
      <c r="T4" s="131"/>
      <c r="U4" s="131"/>
      <c r="V4" s="131"/>
      <c r="W4" s="131"/>
      <c r="X4" s="131"/>
      <c r="Y4" s="132"/>
      <c r="Z4" s="132"/>
      <c r="AA4" s="132"/>
      <c r="AB4" s="132"/>
      <c r="AC4" s="1215"/>
      <c r="AD4" s="1215"/>
      <c r="AE4" s="1173"/>
      <c r="AF4" s="1241"/>
      <c r="AG4" s="1138"/>
      <c r="AH4" s="1139"/>
      <c r="AI4" s="1139"/>
      <c r="AJ4" s="1139"/>
      <c r="AK4" s="1139"/>
      <c r="AL4" s="1139"/>
      <c r="AM4" s="1139"/>
      <c r="AN4" s="1139"/>
      <c r="AO4" s="1139"/>
      <c r="AP4" s="1139"/>
      <c r="AQ4" s="1139"/>
      <c r="AR4" s="1139"/>
      <c r="AS4" s="1139"/>
      <c r="AT4" s="1139"/>
      <c r="AU4" s="1139"/>
      <c r="AV4" s="1140"/>
      <c r="AW4" s="1144"/>
      <c r="AX4" s="1145"/>
      <c r="AY4" s="1145"/>
      <c r="AZ4" s="1145"/>
      <c r="BA4" s="1145"/>
      <c r="BB4" s="1145"/>
      <c r="BC4" s="1145"/>
      <c r="BD4" s="1146"/>
      <c r="BE4" s="1138"/>
      <c r="BF4" s="1139"/>
      <c r="BG4" s="1139"/>
      <c r="BH4" s="1139"/>
      <c r="BI4" s="1139"/>
      <c r="BJ4" s="1139"/>
      <c r="BK4" s="1139"/>
      <c r="BL4" s="1140"/>
      <c r="BM4" s="1175" t="s">
        <v>246</v>
      </c>
      <c r="BN4" s="1176"/>
      <c r="BO4" s="1176"/>
      <c r="BP4" s="1177"/>
      <c r="BQ4" s="1175" t="s">
        <v>251</v>
      </c>
      <c r="BR4" s="1176"/>
      <c r="BS4" s="1176"/>
      <c r="BT4" s="1177"/>
      <c r="BU4" s="1175" t="s">
        <v>1539</v>
      </c>
      <c r="BV4" s="1177"/>
      <c r="BW4" s="1175" t="s">
        <v>1540</v>
      </c>
      <c r="BX4" s="1176"/>
      <c r="BY4" s="1176"/>
      <c r="BZ4" s="1177"/>
      <c r="CA4" s="1175" t="s">
        <v>265</v>
      </c>
      <c r="CB4" s="1176"/>
      <c r="CC4" s="1176"/>
      <c r="CD4" s="1176"/>
      <c r="CE4" s="1177"/>
      <c r="CF4" s="1175" t="s">
        <v>1541</v>
      </c>
      <c r="CG4" s="1176"/>
      <c r="CH4" s="1176"/>
      <c r="CI4" s="1176"/>
      <c r="CJ4" s="1176"/>
      <c r="CK4" s="1176"/>
      <c r="CL4" s="1177"/>
      <c r="CM4" s="1175" t="s">
        <v>1542</v>
      </c>
      <c r="CN4" s="1176"/>
      <c r="CO4" s="1176"/>
      <c r="CP4" s="1176"/>
      <c r="CQ4" s="1176"/>
      <c r="CR4" s="1176"/>
      <c r="CS4" s="1178" t="s">
        <v>286</v>
      </c>
      <c r="CT4" s="1160"/>
      <c r="CU4" s="1160"/>
      <c r="CV4" s="1160"/>
      <c r="CW4" s="1160"/>
      <c r="CX4" s="1160"/>
      <c r="CY4" s="1160"/>
      <c r="CZ4" s="1160"/>
      <c r="DA4" s="1160"/>
      <c r="DB4" s="1160"/>
      <c r="DC4" s="1160"/>
      <c r="DD4" s="1160"/>
      <c r="DE4" s="1160"/>
      <c r="DF4" s="1161"/>
      <c r="DG4" s="1159" t="s">
        <v>301</v>
      </c>
      <c r="DH4" s="1160"/>
      <c r="DI4" s="1160"/>
      <c r="DJ4" s="1160"/>
      <c r="DK4" s="1160"/>
      <c r="DL4" s="1160"/>
      <c r="DM4" s="1160"/>
      <c r="DN4" s="1160"/>
      <c r="DO4" s="1161"/>
      <c r="DP4" s="1159" t="s">
        <v>1543</v>
      </c>
      <c r="DQ4" s="1160"/>
      <c r="DR4" s="1160"/>
      <c r="DS4" s="1161"/>
      <c r="DT4" s="1159" t="s">
        <v>1544</v>
      </c>
      <c r="DU4" s="1160"/>
      <c r="DV4" s="1160"/>
      <c r="DW4" s="1161"/>
      <c r="DX4" s="423" t="s">
        <v>321</v>
      </c>
      <c r="DY4" s="1138"/>
      <c r="DZ4" s="1139"/>
      <c r="EA4" s="1139"/>
      <c r="EB4" s="1139"/>
      <c r="EC4" s="1140"/>
      <c r="ED4" s="1144"/>
      <c r="EE4" s="1145"/>
      <c r="EF4" s="1145"/>
      <c r="EG4" s="1145"/>
      <c r="EH4" s="1145"/>
      <c r="EI4" s="1145"/>
      <c r="EJ4" s="1145"/>
      <c r="EK4" s="1145"/>
      <c r="EL4" s="1145"/>
      <c r="EM4" s="1145"/>
      <c r="EN4" s="1146"/>
      <c r="EO4" s="1148"/>
      <c r="EP4" s="1144"/>
      <c r="EQ4" s="1145"/>
      <c r="ER4" s="1145"/>
      <c r="ES4" s="1145"/>
      <c r="ET4" s="1145"/>
      <c r="EU4" s="1145"/>
      <c r="EV4" s="1145"/>
      <c r="EW4" s="1145"/>
      <c r="EX4" s="1145"/>
      <c r="EY4" s="1146"/>
      <c r="EZ4" s="1100"/>
      <c r="FA4" s="1101"/>
      <c r="FB4" s="1101"/>
      <c r="FC4" s="1101"/>
      <c r="FD4" s="1101"/>
      <c r="FE4" s="1101"/>
      <c r="FF4" s="1101"/>
      <c r="FG4" s="1101"/>
      <c r="FH4" s="1101"/>
      <c r="FI4" s="1101"/>
      <c r="FJ4" s="1101"/>
      <c r="FK4" s="1101"/>
      <c r="FL4" s="1101"/>
      <c r="FM4" s="1101"/>
      <c r="FN4" s="1101"/>
      <c r="FO4" s="1102"/>
      <c r="FP4" s="1106"/>
      <c r="FQ4" s="1107"/>
      <c r="FR4" s="1107"/>
      <c r="FS4" s="1107"/>
      <c r="FT4" s="1107"/>
      <c r="FU4" s="1107"/>
      <c r="FV4" s="1107"/>
      <c r="FW4" s="1108"/>
      <c r="FX4" s="1100"/>
      <c r="FY4" s="1101"/>
      <c r="FZ4" s="1101"/>
      <c r="GA4" s="1101"/>
      <c r="GB4" s="1101"/>
      <c r="GC4" s="1101"/>
      <c r="GD4" s="1101"/>
      <c r="GE4" s="1101"/>
      <c r="GF4" s="1101"/>
      <c r="GG4" s="1101"/>
      <c r="GH4" s="1102"/>
      <c r="GI4" s="1123" t="s">
        <v>1552</v>
      </c>
      <c r="GJ4" s="1124"/>
      <c r="GK4" s="1124"/>
      <c r="GL4" s="1124"/>
      <c r="GM4" s="1124"/>
      <c r="GN4" s="1124"/>
      <c r="GO4" s="1124"/>
      <c r="GP4" s="1125"/>
      <c r="GQ4" s="1123" t="s">
        <v>1552</v>
      </c>
      <c r="GR4" s="1124"/>
      <c r="GS4" s="1124"/>
      <c r="GT4" s="1124"/>
      <c r="GU4" s="1124"/>
      <c r="GV4" s="1124"/>
      <c r="GW4" s="1125"/>
      <c r="GX4" s="1123" t="s">
        <v>1552</v>
      </c>
      <c r="GY4" s="1124"/>
      <c r="GZ4" s="1124"/>
      <c r="HA4" s="1124"/>
      <c r="HB4" s="1124"/>
      <c r="HC4" s="1124"/>
      <c r="HD4" s="1125"/>
      <c r="HE4" s="1123" t="s">
        <v>1552</v>
      </c>
      <c r="HF4" s="1124"/>
      <c r="HG4" s="1124"/>
      <c r="HH4" s="1124"/>
      <c r="HI4" s="1124"/>
      <c r="HJ4" s="1124"/>
      <c r="HK4" s="1125"/>
      <c r="HL4" s="1126"/>
      <c r="HM4" s="1127"/>
      <c r="HN4" s="1127"/>
      <c r="HO4" s="1127"/>
      <c r="HP4" s="1127"/>
      <c r="HQ4" s="1127"/>
      <c r="HR4" s="1127"/>
      <c r="HS4" s="1127"/>
      <c r="HT4" s="1127"/>
      <c r="HU4" s="1123" t="s">
        <v>1552</v>
      </c>
      <c r="HV4" s="1124"/>
      <c r="HW4" s="1124"/>
      <c r="HX4" s="1124"/>
      <c r="HY4" s="1124"/>
      <c r="HZ4" s="1124"/>
      <c r="IA4" s="1124"/>
      <c r="IB4" s="1124"/>
      <c r="IC4" s="1124"/>
      <c r="ID4" s="1124"/>
      <c r="IE4" s="1125"/>
      <c r="IF4" s="1126"/>
      <c r="IG4" s="1127"/>
      <c r="IH4" s="1127"/>
      <c r="II4" s="1127"/>
      <c r="IJ4" s="1127"/>
      <c r="IK4" s="1127"/>
      <c r="IL4" s="1127"/>
      <c r="IM4" s="1127"/>
      <c r="IN4" s="1128"/>
      <c r="IO4" s="1113" t="s">
        <v>1552</v>
      </c>
      <c r="IP4" s="1122"/>
      <c r="IQ4" s="1122"/>
      <c r="IR4" s="1122"/>
      <c r="IS4" s="1122"/>
      <c r="IT4" s="1122"/>
      <c r="IU4" s="1122"/>
      <c r="IV4" s="1122"/>
      <c r="IW4" s="1122"/>
      <c r="IX4" s="1122"/>
      <c r="IY4" s="1114"/>
      <c r="IZ4" s="1100"/>
      <c r="JA4" s="1101"/>
      <c r="JB4" s="1101"/>
      <c r="JC4" s="1101"/>
      <c r="JD4" s="1101"/>
      <c r="JE4" s="1101"/>
      <c r="JF4" s="1101"/>
      <c r="JG4" s="1101"/>
      <c r="JH4" s="1102"/>
      <c r="JI4" s="1106"/>
      <c r="JJ4" s="1107"/>
      <c r="JK4" s="1107"/>
      <c r="JL4" s="1107"/>
      <c r="JM4" s="1107"/>
      <c r="JN4" s="1107"/>
      <c r="JO4" s="1108"/>
      <c r="JP4" s="1100"/>
      <c r="JQ4" s="1101"/>
      <c r="JR4" s="1101"/>
      <c r="JS4" s="1101"/>
      <c r="JT4" s="1102"/>
      <c r="JU4" s="1162" t="s">
        <v>246</v>
      </c>
      <c r="JV4" s="1130"/>
      <c r="JW4" s="1130"/>
      <c r="JX4" s="1131"/>
      <c r="JY4" s="1129" t="s">
        <v>1545</v>
      </c>
      <c r="JZ4" s="1130"/>
      <c r="KA4" s="1130"/>
      <c r="KB4" s="1130"/>
      <c r="KC4" s="1131"/>
      <c r="KD4" s="1129" t="s">
        <v>1546</v>
      </c>
      <c r="KE4" s="1131"/>
      <c r="KF4" s="1129" t="s">
        <v>1547</v>
      </c>
      <c r="KG4" s="1130"/>
      <c r="KH4" s="1130"/>
      <c r="KI4" s="1131"/>
      <c r="KJ4" s="1129" t="s">
        <v>1548</v>
      </c>
      <c r="KK4" s="1130"/>
      <c r="KL4" s="1130"/>
      <c r="KM4" s="1130"/>
      <c r="KN4" s="1131"/>
      <c r="KO4" s="1129" t="s">
        <v>1549</v>
      </c>
      <c r="KP4" s="1130"/>
      <c r="KQ4" s="1130"/>
      <c r="KR4" s="1130"/>
      <c r="KS4" s="1130"/>
      <c r="KT4" s="1130"/>
      <c r="KU4" s="1131"/>
      <c r="KV4" s="1129" t="s">
        <v>1542</v>
      </c>
      <c r="KW4" s="1130"/>
      <c r="KX4" s="1130"/>
      <c r="KY4" s="1130"/>
      <c r="KZ4" s="1130"/>
      <c r="LA4" s="1131"/>
      <c r="LB4" s="1129" t="s">
        <v>1550</v>
      </c>
      <c r="LC4" s="1130"/>
      <c r="LD4" s="1130"/>
      <c r="LE4" s="1130"/>
      <c r="LF4" s="1130"/>
      <c r="LG4" s="1130"/>
      <c r="LH4" s="1130"/>
      <c r="LI4" s="1130"/>
      <c r="LJ4" s="1130"/>
      <c r="LK4" s="1130"/>
      <c r="LL4" s="1130"/>
      <c r="LM4" s="1130"/>
      <c r="LN4" s="1130"/>
      <c r="LO4" s="1131"/>
      <c r="LP4" s="1129" t="s">
        <v>1551</v>
      </c>
      <c r="LQ4" s="1130"/>
      <c r="LR4" s="1130"/>
      <c r="LS4" s="1130"/>
      <c r="LT4" s="1130"/>
      <c r="LU4" s="1130"/>
      <c r="LV4" s="1130"/>
      <c r="LW4" s="1130"/>
      <c r="LX4" s="1131"/>
      <c r="LY4" s="1129" t="s">
        <v>313</v>
      </c>
      <c r="LZ4" s="1130"/>
      <c r="MA4" s="1130"/>
      <c r="MB4" s="1131"/>
      <c r="MC4" s="1129" t="s">
        <v>318</v>
      </c>
      <c r="MD4" s="1130"/>
      <c r="ME4" s="1130"/>
      <c r="MF4" s="1131"/>
      <c r="MG4" s="166" t="s">
        <v>321</v>
      </c>
      <c r="MH4" s="1101"/>
      <c r="MI4" s="1101"/>
      <c r="MJ4" s="1101"/>
      <c r="MK4" s="1101"/>
      <c r="ML4" s="1101"/>
      <c r="MM4" s="1101"/>
      <c r="MN4" s="1102"/>
      <c r="MO4" s="1115"/>
      <c r="MP4" s="1155"/>
      <c r="MQ4" s="1156"/>
      <c r="MR4" s="1158"/>
      <c r="MS4" s="1155"/>
      <c r="MT4" s="1156"/>
      <c r="MU4" s="1158"/>
      <c r="MV4" s="1155"/>
      <c r="MW4" s="1156"/>
      <c r="MX4" s="1158"/>
      <c r="MY4" s="1155"/>
      <c r="MZ4" s="1155"/>
      <c r="NA4" s="1156"/>
      <c r="NB4" s="1158"/>
      <c r="NC4" s="1155"/>
      <c r="ND4" s="1156"/>
      <c r="NE4" s="1158"/>
      <c r="NF4" s="1155"/>
      <c r="NG4" s="1156"/>
      <c r="NH4" s="1158"/>
      <c r="NI4" s="1155"/>
      <c r="NJ4" s="1156"/>
      <c r="NK4" s="1158"/>
      <c r="NL4" s="1155"/>
      <c r="NM4" s="1156"/>
      <c r="NN4" s="1158"/>
      <c r="NO4" s="1155"/>
      <c r="NP4" s="1156"/>
      <c r="NQ4" s="1158"/>
      <c r="NR4" s="1155"/>
      <c r="NS4" s="1155"/>
      <c r="NT4" s="1156"/>
      <c r="NU4" s="1158"/>
      <c r="NV4" s="1155"/>
      <c r="NW4" s="1155"/>
      <c r="NX4" s="1116"/>
      <c r="NY4" s="1091"/>
      <c r="NZ4" s="1092"/>
      <c r="OA4" s="1093"/>
      <c r="OB4" s="1095"/>
      <c r="OC4" s="1100"/>
      <c r="OD4" s="1101"/>
      <c r="OE4" s="1101"/>
      <c r="OF4" s="1101"/>
      <c r="OG4" s="1101"/>
      <c r="OH4" s="1101"/>
      <c r="OI4" s="1101"/>
      <c r="OJ4" s="1101"/>
      <c r="OK4" s="1101"/>
      <c r="OL4" s="1102"/>
      <c r="OM4" s="1106"/>
      <c r="ON4" s="1107"/>
      <c r="OO4" s="1107"/>
      <c r="OP4" s="1107"/>
      <c r="OQ4" s="1108"/>
      <c r="OR4" s="1111"/>
      <c r="OS4" s="1112"/>
      <c r="OT4" s="1115"/>
      <c r="OU4" s="1116"/>
      <c r="OV4" s="1100"/>
      <c r="OW4" s="1101"/>
      <c r="OX4" s="1101"/>
      <c r="OY4" s="1101"/>
      <c r="OZ4" s="1101"/>
      <c r="PA4" s="1102"/>
      <c r="PB4" s="1238"/>
      <c r="PC4" s="1100"/>
      <c r="PD4" s="1101"/>
      <c r="PE4" s="1101"/>
      <c r="PF4" s="1101"/>
      <c r="PG4" s="1101"/>
      <c r="PH4" s="1101"/>
      <c r="PI4" s="1101"/>
      <c r="PJ4" s="1101"/>
      <c r="PK4" s="1101"/>
      <c r="PL4" s="1101"/>
      <c r="PM4" s="1101"/>
      <c r="PN4" s="1101"/>
      <c r="PO4" s="1101"/>
      <c r="PP4" s="1101"/>
      <c r="PQ4" s="1101"/>
      <c r="PR4" s="1101"/>
      <c r="PS4" s="1101"/>
      <c r="PT4" s="1101"/>
      <c r="PU4" s="1101"/>
      <c r="PV4" s="1101"/>
      <c r="PW4" s="1101"/>
      <c r="PX4" s="1101"/>
      <c r="PY4" s="1101"/>
      <c r="PZ4" s="1101"/>
      <c r="QA4" s="1101"/>
      <c r="QB4" s="1101"/>
      <c r="QC4" s="1101"/>
      <c r="QD4" s="1101"/>
      <c r="QE4" s="1101"/>
      <c r="QF4" s="1101"/>
      <c r="QG4" s="1101"/>
      <c r="QH4" s="1101"/>
      <c r="QI4" s="1101"/>
      <c r="QJ4" s="1101"/>
      <c r="QK4" s="1101"/>
      <c r="QL4" s="1101"/>
      <c r="QM4" s="1101"/>
      <c r="QN4" s="1101"/>
      <c r="QO4" s="1101"/>
      <c r="QP4" s="1101"/>
      <c r="QQ4" s="1101"/>
      <c r="QR4" s="1101"/>
      <c r="QS4" s="1101"/>
      <c r="QT4" s="1101"/>
      <c r="QU4" s="1101"/>
      <c r="QV4" s="1102"/>
      <c r="QW4" s="1106"/>
      <c r="QX4" s="1107"/>
      <c r="QY4" s="1107"/>
      <c r="QZ4" s="1107"/>
      <c r="RA4" s="1107"/>
      <c r="RB4" s="1107"/>
      <c r="RC4" s="1107"/>
      <c r="RD4" s="1108"/>
      <c r="RE4" s="1100"/>
      <c r="RF4" s="1101"/>
      <c r="RG4" s="1101"/>
      <c r="RH4" s="1101"/>
      <c r="RI4" s="1101"/>
      <c r="RJ4" s="1101"/>
      <c r="RK4" s="1102"/>
      <c r="RL4" s="1106"/>
      <c r="RM4" s="1107"/>
      <c r="RN4" s="1107"/>
      <c r="RO4" s="1107"/>
      <c r="RP4" s="1107"/>
      <c r="RQ4" s="1107"/>
      <c r="RR4" s="1107"/>
      <c r="RS4" s="1107"/>
      <c r="RT4" s="1107"/>
      <c r="RU4" s="1107"/>
      <c r="RV4" s="1107"/>
      <c r="RW4" s="1108"/>
      <c r="RX4" s="1164"/>
    </row>
    <row r="5" spans="1:492" ht="248.65" customHeight="1" x14ac:dyDescent="0.35">
      <c r="A5" s="49"/>
      <c r="B5" s="50"/>
      <c r="C5" s="50"/>
      <c r="D5" s="50"/>
      <c r="E5" s="50"/>
      <c r="F5" s="50"/>
      <c r="G5" s="50"/>
      <c r="H5" s="50"/>
      <c r="I5" s="50"/>
      <c r="J5" s="50"/>
      <c r="K5" s="50"/>
      <c r="L5" s="50"/>
      <c r="M5" s="50"/>
      <c r="N5" s="50"/>
      <c r="O5" s="50"/>
      <c r="P5" s="50"/>
      <c r="Q5" s="50"/>
      <c r="R5" s="50"/>
      <c r="S5" s="48"/>
      <c r="T5" s="50"/>
      <c r="U5" s="50"/>
      <c r="V5" s="50"/>
      <c r="W5" s="50"/>
      <c r="X5" s="50"/>
      <c r="Y5" s="50"/>
      <c r="Z5" s="50"/>
      <c r="AA5" s="50"/>
      <c r="AB5" s="50"/>
      <c r="AC5" s="1234"/>
      <c r="AD5" s="1234"/>
      <c r="AE5" s="1174"/>
      <c r="AF5" s="1242"/>
      <c r="AG5" s="39" t="s">
        <v>136</v>
      </c>
      <c r="AH5" s="139" t="s">
        <v>557</v>
      </c>
      <c r="AI5" s="139" t="s">
        <v>140</v>
      </c>
      <c r="AJ5" s="139" t="s">
        <v>142</v>
      </c>
      <c r="AK5" s="139" t="s">
        <v>144</v>
      </c>
      <c r="AL5" s="139" t="s">
        <v>146</v>
      </c>
      <c r="AM5" s="139" t="s">
        <v>1554</v>
      </c>
      <c r="AN5" s="139" t="s">
        <v>150</v>
      </c>
      <c r="AO5" s="139" t="s">
        <v>568</v>
      </c>
      <c r="AP5" s="139" t="s">
        <v>1555</v>
      </c>
      <c r="AQ5" s="139" t="s">
        <v>1556</v>
      </c>
      <c r="AR5" s="139" t="s">
        <v>158</v>
      </c>
      <c r="AS5" s="139" t="s">
        <v>160</v>
      </c>
      <c r="AT5" s="139" t="s">
        <v>1557</v>
      </c>
      <c r="AU5" s="139" t="s">
        <v>1558</v>
      </c>
      <c r="AV5" s="144" t="s">
        <v>468</v>
      </c>
      <c r="AW5" s="141" t="s">
        <v>196</v>
      </c>
      <c r="AX5" s="142" t="s">
        <v>198</v>
      </c>
      <c r="AY5" s="142" t="s">
        <v>200</v>
      </c>
      <c r="AZ5" s="142" t="s">
        <v>201</v>
      </c>
      <c r="BA5" s="142" t="s">
        <v>203</v>
      </c>
      <c r="BB5" s="142" t="s">
        <v>207</v>
      </c>
      <c r="BC5" s="142" t="s">
        <v>210</v>
      </c>
      <c r="BD5" s="145" t="s">
        <v>468</v>
      </c>
      <c r="BE5" s="138" t="s">
        <v>1559</v>
      </c>
      <c r="BF5" s="139" t="s">
        <v>232</v>
      </c>
      <c r="BG5" s="139" t="s">
        <v>233</v>
      </c>
      <c r="BH5" s="139" t="s">
        <v>234</v>
      </c>
      <c r="BI5" s="139" t="s">
        <v>1560</v>
      </c>
      <c r="BJ5" s="139" t="s">
        <v>1561</v>
      </c>
      <c r="BK5" s="139" t="s">
        <v>1562</v>
      </c>
      <c r="BL5" s="144" t="s">
        <v>1563</v>
      </c>
      <c r="BM5" s="141" t="s">
        <v>247</v>
      </c>
      <c r="BN5" s="142" t="s">
        <v>248</v>
      </c>
      <c r="BO5" s="142" t="s">
        <v>249</v>
      </c>
      <c r="BP5" s="145" t="s">
        <v>250</v>
      </c>
      <c r="BQ5" s="141" t="s">
        <v>252</v>
      </c>
      <c r="BR5" s="142" t="s">
        <v>253</v>
      </c>
      <c r="BS5" s="142" t="s">
        <v>254</v>
      </c>
      <c r="BT5" s="145" t="s">
        <v>256</v>
      </c>
      <c r="BU5" s="141" t="s">
        <v>258</v>
      </c>
      <c r="BV5" s="145" t="s">
        <v>259</v>
      </c>
      <c r="BW5" s="141" t="s">
        <v>261</v>
      </c>
      <c r="BX5" s="142" t="s">
        <v>262</v>
      </c>
      <c r="BY5" s="142" t="s">
        <v>263</v>
      </c>
      <c r="BZ5" s="145" t="s">
        <v>264</v>
      </c>
      <c r="CA5" s="141" t="s">
        <v>266</v>
      </c>
      <c r="CB5" s="142" t="s">
        <v>267</v>
      </c>
      <c r="CC5" s="142" t="s">
        <v>268</v>
      </c>
      <c r="CD5" s="142" t="s">
        <v>269</v>
      </c>
      <c r="CE5" s="145" t="s">
        <v>270</v>
      </c>
      <c r="CF5" s="141" t="s">
        <v>272</v>
      </c>
      <c r="CG5" s="142" t="s">
        <v>1564</v>
      </c>
      <c r="CH5" s="142" t="s">
        <v>274</v>
      </c>
      <c r="CI5" s="142" t="s">
        <v>275</v>
      </c>
      <c r="CJ5" s="142" t="s">
        <v>276</v>
      </c>
      <c r="CK5" s="142" t="s">
        <v>277</v>
      </c>
      <c r="CL5" s="145" t="s">
        <v>278</v>
      </c>
      <c r="CM5" s="141" t="s">
        <v>280</v>
      </c>
      <c r="CN5" s="142" t="s">
        <v>281</v>
      </c>
      <c r="CO5" s="142" t="s">
        <v>282</v>
      </c>
      <c r="CP5" s="142" t="s">
        <v>283</v>
      </c>
      <c r="CQ5" s="142" t="s">
        <v>284</v>
      </c>
      <c r="CR5" s="143" t="s">
        <v>285</v>
      </c>
      <c r="CS5" s="141" t="s">
        <v>287</v>
      </c>
      <c r="CT5" s="142" t="s">
        <v>288</v>
      </c>
      <c r="CU5" s="142" t="s">
        <v>289</v>
      </c>
      <c r="CV5" s="142" t="s">
        <v>290</v>
      </c>
      <c r="CW5" s="142" t="s">
        <v>291</v>
      </c>
      <c r="CX5" s="142" t="s">
        <v>292</v>
      </c>
      <c r="CY5" s="142" t="s">
        <v>293</v>
      </c>
      <c r="CZ5" s="142" t="s">
        <v>294</v>
      </c>
      <c r="DA5" s="142" t="s">
        <v>1565</v>
      </c>
      <c r="DB5" s="142" t="s">
        <v>296</v>
      </c>
      <c r="DC5" s="142" t="s">
        <v>297</v>
      </c>
      <c r="DD5" s="142" t="s">
        <v>1566</v>
      </c>
      <c r="DE5" s="142" t="s">
        <v>299</v>
      </c>
      <c r="DF5" s="145" t="s">
        <v>300</v>
      </c>
      <c r="DG5" s="146" t="s">
        <v>302</v>
      </c>
      <c r="DH5" s="142" t="s">
        <v>303</v>
      </c>
      <c r="DI5" s="142" t="s">
        <v>304</v>
      </c>
      <c r="DJ5" s="142" t="s">
        <v>1567</v>
      </c>
      <c r="DK5" s="142" t="s">
        <v>308</v>
      </c>
      <c r="DL5" s="142" t="s">
        <v>309</v>
      </c>
      <c r="DM5" s="142" t="s">
        <v>310</v>
      </c>
      <c r="DN5" s="142" t="s">
        <v>311</v>
      </c>
      <c r="DO5" s="145" t="s">
        <v>312</v>
      </c>
      <c r="DP5" s="146" t="s">
        <v>314</v>
      </c>
      <c r="DQ5" s="142" t="s">
        <v>315</v>
      </c>
      <c r="DR5" s="142" t="s">
        <v>316</v>
      </c>
      <c r="DS5" s="145" t="s">
        <v>317</v>
      </c>
      <c r="DT5" s="147" t="s">
        <v>319</v>
      </c>
      <c r="DU5" s="141" t="s">
        <v>315</v>
      </c>
      <c r="DV5" s="142" t="s">
        <v>316</v>
      </c>
      <c r="DW5" s="142" t="s">
        <v>317</v>
      </c>
      <c r="DX5" s="169" t="s">
        <v>1568</v>
      </c>
      <c r="DY5" s="138" t="s">
        <v>353</v>
      </c>
      <c r="DZ5" s="139" t="s">
        <v>354</v>
      </c>
      <c r="EA5" s="139" t="s">
        <v>1569</v>
      </c>
      <c r="EB5" s="139" t="s">
        <v>356</v>
      </c>
      <c r="EC5" s="140" t="s">
        <v>357</v>
      </c>
      <c r="ED5" s="141" t="s">
        <v>1570</v>
      </c>
      <c r="EE5" s="142" t="s">
        <v>450</v>
      </c>
      <c r="EF5" s="142" t="s">
        <v>452</v>
      </c>
      <c r="EG5" s="142" t="s">
        <v>1571</v>
      </c>
      <c r="EH5" s="142" t="s">
        <v>458</v>
      </c>
      <c r="EI5" s="142" t="s">
        <v>459</v>
      </c>
      <c r="EJ5" s="142" t="s">
        <v>460</v>
      </c>
      <c r="EK5" s="142" t="s">
        <v>461</v>
      </c>
      <c r="EL5" s="142" t="s">
        <v>462</v>
      </c>
      <c r="EM5" s="142" t="s">
        <v>1572</v>
      </c>
      <c r="EN5" s="143" t="s">
        <v>468</v>
      </c>
      <c r="EO5" s="1149"/>
      <c r="EP5" s="146" t="s">
        <v>1573</v>
      </c>
      <c r="EQ5" s="142" t="s">
        <v>484</v>
      </c>
      <c r="ER5" s="142" t="s">
        <v>1574</v>
      </c>
      <c r="ES5" s="142" t="s">
        <v>1575</v>
      </c>
      <c r="ET5" s="142" t="s">
        <v>492</v>
      </c>
      <c r="EU5" s="142" t="s">
        <v>495</v>
      </c>
      <c r="EV5" s="142" t="s">
        <v>496</v>
      </c>
      <c r="EW5" s="142" t="s">
        <v>1576</v>
      </c>
      <c r="EX5" s="142" t="s">
        <v>498</v>
      </c>
      <c r="EY5" s="143" t="s">
        <v>468</v>
      </c>
      <c r="EZ5" s="121" t="s">
        <v>136</v>
      </c>
      <c r="FA5" s="122" t="s">
        <v>557</v>
      </c>
      <c r="FB5" s="122" t="s">
        <v>140</v>
      </c>
      <c r="FC5" s="122" t="s">
        <v>142</v>
      </c>
      <c r="FD5" s="122" t="s">
        <v>144</v>
      </c>
      <c r="FE5" s="122" t="s">
        <v>558</v>
      </c>
      <c r="FF5" s="122" t="s">
        <v>148</v>
      </c>
      <c r="FG5" s="122" t="s">
        <v>1577</v>
      </c>
      <c r="FH5" s="122" t="s">
        <v>152</v>
      </c>
      <c r="FI5" s="122" t="s">
        <v>1555</v>
      </c>
      <c r="FJ5" s="122" t="s">
        <v>156</v>
      </c>
      <c r="FK5" s="122" t="s">
        <v>158</v>
      </c>
      <c r="FL5" s="122" t="s">
        <v>1578</v>
      </c>
      <c r="FM5" s="122" t="s">
        <v>1557</v>
      </c>
      <c r="FN5" s="122" t="s">
        <v>1558</v>
      </c>
      <c r="FO5" s="123" t="s">
        <v>468</v>
      </c>
      <c r="FP5" s="159" t="s">
        <v>196</v>
      </c>
      <c r="FQ5" s="160" t="s">
        <v>198</v>
      </c>
      <c r="FR5" s="160" t="s">
        <v>200</v>
      </c>
      <c r="FS5" s="160" t="s">
        <v>201</v>
      </c>
      <c r="FT5" s="160" t="s">
        <v>1579</v>
      </c>
      <c r="FU5" s="160" t="s">
        <v>207</v>
      </c>
      <c r="FV5" s="160" t="s">
        <v>210</v>
      </c>
      <c r="FW5" s="161" t="s">
        <v>468</v>
      </c>
      <c r="FX5" s="121" t="s">
        <v>231</v>
      </c>
      <c r="FY5" s="122" t="s">
        <v>232</v>
      </c>
      <c r="FZ5" s="122" t="s">
        <v>233</v>
      </c>
      <c r="GA5" s="122" t="s">
        <v>234</v>
      </c>
      <c r="GB5" s="122" t="s">
        <v>236</v>
      </c>
      <c r="GC5" s="122" t="s">
        <v>1580</v>
      </c>
      <c r="GD5" s="122" t="s">
        <v>1581</v>
      </c>
      <c r="GE5" s="122" t="s">
        <v>1560</v>
      </c>
      <c r="GF5" s="122" t="s">
        <v>1582</v>
      </c>
      <c r="GG5" s="122" t="s">
        <v>1583</v>
      </c>
      <c r="GH5" s="123" t="s">
        <v>1584</v>
      </c>
      <c r="GI5" s="89" t="s">
        <v>1610</v>
      </c>
      <c r="GJ5" s="157" t="s">
        <v>1611</v>
      </c>
      <c r="GK5" s="90" t="s">
        <v>1612</v>
      </c>
      <c r="GL5" s="90" t="s">
        <v>1613</v>
      </c>
      <c r="GM5" s="91" t="s">
        <v>542</v>
      </c>
      <c r="GN5" s="90" t="s">
        <v>543</v>
      </c>
      <c r="GO5" s="90" t="s">
        <v>544</v>
      </c>
      <c r="GP5" s="71" t="s">
        <v>545</v>
      </c>
      <c r="GQ5" s="158" t="s">
        <v>1614</v>
      </c>
      <c r="GR5" s="90" t="s">
        <v>1612</v>
      </c>
      <c r="GS5" s="90" t="s">
        <v>1613</v>
      </c>
      <c r="GT5" s="91" t="s">
        <v>542</v>
      </c>
      <c r="GU5" s="90" t="s">
        <v>543</v>
      </c>
      <c r="GV5" s="90" t="s">
        <v>544</v>
      </c>
      <c r="GW5" s="90" t="s">
        <v>545</v>
      </c>
      <c r="GX5" s="157" t="s">
        <v>1615</v>
      </c>
      <c r="GY5" s="90" t="s">
        <v>1612</v>
      </c>
      <c r="GZ5" s="90" t="s">
        <v>1613</v>
      </c>
      <c r="HA5" s="91" t="s">
        <v>542</v>
      </c>
      <c r="HB5" s="90" t="s">
        <v>543</v>
      </c>
      <c r="HC5" s="90" t="s">
        <v>544</v>
      </c>
      <c r="HD5" s="90" t="s">
        <v>545</v>
      </c>
      <c r="HE5" s="157" t="s">
        <v>1616</v>
      </c>
      <c r="HF5" s="90" t="s">
        <v>1612</v>
      </c>
      <c r="HG5" s="90" t="s">
        <v>1613</v>
      </c>
      <c r="HH5" s="91" t="s">
        <v>542</v>
      </c>
      <c r="HI5" s="90" t="s">
        <v>543</v>
      </c>
      <c r="HJ5" s="90" t="s">
        <v>544</v>
      </c>
      <c r="HK5" s="90" t="s">
        <v>545</v>
      </c>
      <c r="HL5" s="156" t="s">
        <v>136</v>
      </c>
      <c r="HM5" s="154" t="s">
        <v>557</v>
      </c>
      <c r="HN5" s="155" t="s">
        <v>1617</v>
      </c>
      <c r="HO5" s="155" t="s">
        <v>144</v>
      </c>
      <c r="HP5" s="122" t="s">
        <v>1556</v>
      </c>
      <c r="HQ5" s="155" t="s">
        <v>558</v>
      </c>
      <c r="HR5" s="154" t="s">
        <v>148</v>
      </c>
      <c r="HS5" s="155" t="s">
        <v>152</v>
      </c>
      <c r="HT5" s="155" t="s">
        <v>468</v>
      </c>
      <c r="HU5" s="89" t="s">
        <v>1618</v>
      </c>
      <c r="HV5" s="157" t="s">
        <v>1611</v>
      </c>
      <c r="HW5" s="91" t="s">
        <v>542</v>
      </c>
      <c r="HX5" s="90" t="s">
        <v>543</v>
      </c>
      <c r="HY5" s="90" t="s">
        <v>544</v>
      </c>
      <c r="HZ5" s="71" t="s">
        <v>1619</v>
      </c>
      <c r="IA5" s="158" t="s">
        <v>1614</v>
      </c>
      <c r="IB5" s="91" t="s">
        <v>542</v>
      </c>
      <c r="IC5" s="90" t="s">
        <v>543</v>
      </c>
      <c r="ID5" s="90" t="s">
        <v>544</v>
      </c>
      <c r="IE5" s="90" t="s">
        <v>1619</v>
      </c>
      <c r="IF5" s="156" t="s">
        <v>136</v>
      </c>
      <c r="IG5" s="154" t="s">
        <v>557</v>
      </c>
      <c r="IH5" s="155" t="s">
        <v>1617</v>
      </c>
      <c r="II5" s="155" t="s">
        <v>144</v>
      </c>
      <c r="IJ5" s="122" t="s">
        <v>1556</v>
      </c>
      <c r="IK5" s="155" t="s">
        <v>558</v>
      </c>
      <c r="IL5" s="154" t="s">
        <v>148</v>
      </c>
      <c r="IM5" s="155" t="s">
        <v>152</v>
      </c>
      <c r="IN5" s="155" t="s">
        <v>468</v>
      </c>
      <c r="IO5" s="162" t="s">
        <v>1618</v>
      </c>
      <c r="IP5" s="168" t="s">
        <v>1611</v>
      </c>
      <c r="IQ5" s="165" t="s">
        <v>542</v>
      </c>
      <c r="IR5" s="165" t="s">
        <v>543</v>
      </c>
      <c r="IS5" s="165" t="s">
        <v>1620</v>
      </c>
      <c r="IT5" s="161" t="s">
        <v>1619</v>
      </c>
      <c r="IU5" s="168" t="s">
        <v>1614</v>
      </c>
      <c r="IV5" s="165" t="s">
        <v>542</v>
      </c>
      <c r="IW5" s="165" t="s">
        <v>543</v>
      </c>
      <c r="IX5" s="165" t="s">
        <v>1620</v>
      </c>
      <c r="IY5" s="161" t="s">
        <v>1619</v>
      </c>
      <c r="IZ5" s="156" t="s">
        <v>136</v>
      </c>
      <c r="JA5" s="154" t="s">
        <v>557</v>
      </c>
      <c r="JB5" s="155" t="s">
        <v>1617</v>
      </c>
      <c r="JC5" s="155" t="s">
        <v>144</v>
      </c>
      <c r="JD5" s="122" t="s">
        <v>1556</v>
      </c>
      <c r="JE5" s="155" t="s">
        <v>558</v>
      </c>
      <c r="JF5" s="154" t="s">
        <v>148</v>
      </c>
      <c r="JG5" s="155" t="s">
        <v>152</v>
      </c>
      <c r="JH5" s="155" t="s">
        <v>468</v>
      </c>
      <c r="JI5" s="88" t="s">
        <v>583</v>
      </c>
      <c r="JJ5" s="90" t="s">
        <v>584</v>
      </c>
      <c r="JK5" s="90" t="s">
        <v>585</v>
      </c>
      <c r="JL5" s="91" t="s">
        <v>1621</v>
      </c>
      <c r="JM5" s="90" t="s">
        <v>587</v>
      </c>
      <c r="JN5" s="90" t="s">
        <v>588</v>
      </c>
      <c r="JO5" s="90" t="s">
        <v>468</v>
      </c>
      <c r="JP5" s="156" t="s">
        <v>599</v>
      </c>
      <c r="JQ5" s="155" t="s">
        <v>1622</v>
      </c>
      <c r="JR5" s="155" t="s">
        <v>602</v>
      </c>
      <c r="JS5" s="155" t="s">
        <v>1622</v>
      </c>
      <c r="JT5" s="155" t="s">
        <v>1623</v>
      </c>
      <c r="JU5" s="159" t="s">
        <v>247</v>
      </c>
      <c r="JV5" s="160" t="s">
        <v>248</v>
      </c>
      <c r="JW5" s="160" t="s">
        <v>249</v>
      </c>
      <c r="JX5" s="160" t="s">
        <v>250</v>
      </c>
      <c r="JY5" s="160" t="s">
        <v>252</v>
      </c>
      <c r="JZ5" s="160" t="s">
        <v>253</v>
      </c>
      <c r="KA5" s="160" t="s">
        <v>254</v>
      </c>
      <c r="KB5" s="160" t="s">
        <v>255</v>
      </c>
      <c r="KC5" s="160" t="s">
        <v>256</v>
      </c>
      <c r="KD5" s="160" t="s">
        <v>1585</v>
      </c>
      <c r="KE5" s="160" t="s">
        <v>259</v>
      </c>
      <c r="KF5" s="160" t="s">
        <v>261</v>
      </c>
      <c r="KG5" s="160" t="s">
        <v>262</v>
      </c>
      <c r="KH5" s="160" t="s">
        <v>263</v>
      </c>
      <c r="KI5" s="160" t="s">
        <v>264</v>
      </c>
      <c r="KJ5" s="160" t="s">
        <v>266</v>
      </c>
      <c r="KK5" s="160" t="s">
        <v>267</v>
      </c>
      <c r="KL5" s="160" t="s">
        <v>268</v>
      </c>
      <c r="KM5" s="160" t="s">
        <v>269</v>
      </c>
      <c r="KN5" s="160" t="s">
        <v>1586</v>
      </c>
      <c r="KO5" s="160" t="s">
        <v>272</v>
      </c>
      <c r="KP5" s="160" t="s">
        <v>273</v>
      </c>
      <c r="KQ5" s="160" t="s">
        <v>274</v>
      </c>
      <c r="KR5" s="160" t="s">
        <v>1587</v>
      </c>
      <c r="KS5" s="160" t="s">
        <v>276</v>
      </c>
      <c r="KT5" s="160" t="s">
        <v>277</v>
      </c>
      <c r="KU5" s="160" t="s">
        <v>278</v>
      </c>
      <c r="KV5" s="160" t="s">
        <v>280</v>
      </c>
      <c r="KW5" s="160" t="s">
        <v>281</v>
      </c>
      <c r="KX5" s="160" t="s">
        <v>1588</v>
      </c>
      <c r="KY5" s="160" t="s">
        <v>1589</v>
      </c>
      <c r="KZ5" s="160" t="s">
        <v>284</v>
      </c>
      <c r="LA5" s="160" t="s">
        <v>285</v>
      </c>
      <c r="LB5" s="160" t="s">
        <v>287</v>
      </c>
      <c r="LC5" s="160" t="s">
        <v>288</v>
      </c>
      <c r="LD5" s="160" t="s">
        <v>1590</v>
      </c>
      <c r="LE5" s="160" t="s">
        <v>290</v>
      </c>
      <c r="LF5" s="160" t="s">
        <v>1591</v>
      </c>
      <c r="LG5" s="160" t="s">
        <v>292</v>
      </c>
      <c r="LH5" s="160" t="s">
        <v>293</v>
      </c>
      <c r="LI5" s="160" t="s">
        <v>294</v>
      </c>
      <c r="LJ5" s="160" t="s">
        <v>295</v>
      </c>
      <c r="LK5" s="160" t="s">
        <v>296</v>
      </c>
      <c r="LL5" s="160" t="s">
        <v>297</v>
      </c>
      <c r="LM5" s="160" t="s">
        <v>1592</v>
      </c>
      <c r="LN5" s="160" t="s">
        <v>299</v>
      </c>
      <c r="LO5" s="160" t="s">
        <v>300</v>
      </c>
      <c r="LP5" s="160" t="s">
        <v>302</v>
      </c>
      <c r="LQ5" s="160" t="s">
        <v>303</v>
      </c>
      <c r="LR5" s="160" t="s">
        <v>304</v>
      </c>
      <c r="LS5" s="160" t="s">
        <v>1567</v>
      </c>
      <c r="LT5" s="160" t="s">
        <v>308</v>
      </c>
      <c r="LU5" s="160" t="s">
        <v>309</v>
      </c>
      <c r="LV5" s="160" t="s">
        <v>310</v>
      </c>
      <c r="LW5" s="160" t="s">
        <v>311</v>
      </c>
      <c r="LX5" s="160" t="s">
        <v>312</v>
      </c>
      <c r="LY5" s="160" t="s">
        <v>314</v>
      </c>
      <c r="LZ5" s="160" t="s">
        <v>1593</v>
      </c>
      <c r="MA5" s="160" t="s">
        <v>1594</v>
      </c>
      <c r="MB5" s="160" t="s">
        <v>1595</v>
      </c>
      <c r="MC5" s="160" t="s">
        <v>319</v>
      </c>
      <c r="MD5" s="160" t="s">
        <v>315</v>
      </c>
      <c r="ME5" s="160" t="s">
        <v>316</v>
      </c>
      <c r="MF5" s="165" t="s">
        <v>317</v>
      </c>
      <c r="MG5" s="170" t="s">
        <v>1596</v>
      </c>
      <c r="MH5" s="163" t="s">
        <v>353</v>
      </c>
      <c r="MI5" s="122" t="s">
        <v>1597</v>
      </c>
      <c r="MJ5" s="122" t="s">
        <v>1569</v>
      </c>
      <c r="MK5" s="122" t="s">
        <v>356</v>
      </c>
      <c r="ML5" s="122" t="s">
        <v>1598</v>
      </c>
      <c r="MM5" s="122" t="s">
        <v>358</v>
      </c>
      <c r="MN5" s="164" t="s">
        <v>362</v>
      </c>
      <c r="MO5" s="159" t="s">
        <v>1522</v>
      </c>
      <c r="MP5" s="160" t="s">
        <v>381</v>
      </c>
      <c r="MQ5" s="160" t="s">
        <v>382</v>
      </c>
      <c r="MR5" s="160" t="s">
        <v>385</v>
      </c>
      <c r="MS5" s="160" t="s">
        <v>381</v>
      </c>
      <c r="MT5" s="160" t="s">
        <v>382</v>
      </c>
      <c r="MU5" s="160" t="s">
        <v>388</v>
      </c>
      <c r="MV5" s="160" t="s">
        <v>381</v>
      </c>
      <c r="MW5" s="160" t="s">
        <v>382</v>
      </c>
      <c r="MX5" s="160" t="s">
        <v>390</v>
      </c>
      <c r="MY5" s="160" t="s">
        <v>392</v>
      </c>
      <c r="MZ5" s="160" t="s">
        <v>381</v>
      </c>
      <c r="NA5" s="160" t="s">
        <v>382</v>
      </c>
      <c r="NB5" s="160" t="s">
        <v>426</v>
      </c>
      <c r="NC5" s="160" t="s">
        <v>1599</v>
      </c>
      <c r="ND5" s="160" t="s">
        <v>1600</v>
      </c>
      <c r="NE5" s="160" t="s">
        <v>430</v>
      </c>
      <c r="NF5" s="160" t="s">
        <v>381</v>
      </c>
      <c r="NG5" s="160" t="s">
        <v>382</v>
      </c>
      <c r="NH5" s="160" t="s">
        <v>433</v>
      </c>
      <c r="NI5" s="160" t="s">
        <v>381</v>
      </c>
      <c r="NJ5" s="160" t="s">
        <v>382</v>
      </c>
      <c r="NK5" s="160" t="s">
        <v>435</v>
      </c>
      <c r="NL5" s="160" t="s">
        <v>381</v>
      </c>
      <c r="NM5" s="160" t="s">
        <v>382</v>
      </c>
      <c r="NN5" s="160" t="s">
        <v>439</v>
      </c>
      <c r="NO5" s="160" t="s">
        <v>381</v>
      </c>
      <c r="NP5" s="160" t="s">
        <v>382</v>
      </c>
      <c r="NQ5" s="160" t="s">
        <v>441</v>
      </c>
      <c r="NR5" s="160" t="s">
        <v>445</v>
      </c>
      <c r="NS5" s="160" t="s">
        <v>381</v>
      </c>
      <c r="NT5" s="160" t="s">
        <v>382</v>
      </c>
      <c r="NU5" s="160" t="s">
        <v>457</v>
      </c>
      <c r="NV5" s="160" t="s">
        <v>465</v>
      </c>
      <c r="NW5" s="160" t="s">
        <v>381</v>
      </c>
      <c r="NX5" s="165" t="s">
        <v>382</v>
      </c>
      <c r="NY5" s="181" t="s">
        <v>480</v>
      </c>
      <c r="NZ5" s="182" t="s">
        <v>481</v>
      </c>
      <c r="OA5" s="183" t="s">
        <v>482</v>
      </c>
      <c r="OB5" s="1096"/>
      <c r="OC5" s="121" t="s">
        <v>1601</v>
      </c>
      <c r="OD5" s="122" t="s">
        <v>484</v>
      </c>
      <c r="OE5" s="122" t="s">
        <v>486</v>
      </c>
      <c r="OF5" s="122" t="s">
        <v>489</v>
      </c>
      <c r="OG5" s="122" t="s">
        <v>492</v>
      </c>
      <c r="OH5" s="122" t="s">
        <v>495</v>
      </c>
      <c r="OI5" s="122" t="s">
        <v>496</v>
      </c>
      <c r="OJ5" s="122" t="s">
        <v>497</v>
      </c>
      <c r="OK5" s="122" t="s">
        <v>498</v>
      </c>
      <c r="OL5" s="123" t="s">
        <v>1602</v>
      </c>
      <c r="OM5" s="167" t="s">
        <v>1603</v>
      </c>
      <c r="ON5" s="160" t="s">
        <v>1604</v>
      </c>
      <c r="OO5" s="160" t="s">
        <v>1605</v>
      </c>
      <c r="OP5" s="160" t="s">
        <v>1606</v>
      </c>
      <c r="OQ5" s="165" t="s">
        <v>512</v>
      </c>
      <c r="OR5" s="120" t="s">
        <v>1607</v>
      </c>
      <c r="OS5" s="123" t="s">
        <v>1608</v>
      </c>
      <c r="OT5" s="159" t="s">
        <v>1609</v>
      </c>
      <c r="OU5" s="161" t="s">
        <v>519</v>
      </c>
      <c r="OV5" s="121" t="s">
        <v>529</v>
      </c>
      <c r="OW5" s="122" t="s">
        <v>530</v>
      </c>
      <c r="OX5" s="122" t="s">
        <v>531</v>
      </c>
      <c r="OY5" s="122" t="s">
        <v>532</v>
      </c>
      <c r="OZ5" s="122" t="s">
        <v>533</v>
      </c>
      <c r="PA5" s="123" t="s">
        <v>534</v>
      </c>
      <c r="PB5" s="1239"/>
      <c r="PC5" s="156" t="s">
        <v>626</v>
      </c>
      <c r="PD5" s="155" t="s">
        <v>627</v>
      </c>
      <c r="PE5" s="155" t="s">
        <v>628</v>
      </c>
      <c r="PF5" s="155" t="s">
        <v>629</v>
      </c>
      <c r="PG5" s="155" t="s">
        <v>630</v>
      </c>
      <c r="PH5" s="155" t="s">
        <v>631</v>
      </c>
      <c r="PI5" s="155" t="s">
        <v>632</v>
      </c>
      <c r="PJ5" s="155" t="s">
        <v>633</v>
      </c>
      <c r="PK5" s="155" t="s">
        <v>634</v>
      </c>
      <c r="PL5" s="155" t="s">
        <v>635</v>
      </c>
      <c r="PM5" s="155" t="s">
        <v>155</v>
      </c>
      <c r="PN5" s="155" t="s">
        <v>636</v>
      </c>
      <c r="PO5" s="155" t="s">
        <v>637</v>
      </c>
      <c r="PP5" s="155" t="s">
        <v>638</v>
      </c>
      <c r="PQ5" s="155" t="s">
        <v>639</v>
      </c>
      <c r="PR5" s="155" t="s">
        <v>640</v>
      </c>
      <c r="PS5" s="155" t="s">
        <v>641</v>
      </c>
      <c r="PT5" s="154" t="s">
        <v>642</v>
      </c>
      <c r="PU5" s="155" t="s">
        <v>1624</v>
      </c>
      <c r="PV5" s="155" t="s">
        <v>644</v>
      </c>
      <c r="PW5" s="155" t="s">
        <v>645</v>
      </c>
      <c r="PX5" s="155" t="s">
        <v>646</v>
      </c>
      <c r="PY5" s="155" t="s">
        <v>647</v>
      </c>
      <c r="PZ5" s="155" t="s">
        <v>648</v>
      </c>
      <c r="QA5" s="155" t="s">
        <v>649</v>
      </c>
      <c r="QB5" s="155" t="s">
        <v>650</v>
      </c>
      <c r="QC5" s="155" t="s">
        <v>651</v>
      </c>
      <c r="QD5" s="155" t="s">
        <v>652</v>
      </c>
      <c r="QE5" s="155" t="s">
        <v>653</v>
      </c>
      <c r="QF5" s="155" t="s">
        <v>654</v>
      </c>
      <c r="QG5" s="155" t="s">
        <v>655</v>
      </c>
      <c r="QH5" s="155" t="s">
        <v>656</v>
      </c>
      <c r="QI5" s="155" t="s">
        <v>657</v>
      </c>
      <c r="QJ5" s="155" t="s">
        <v>304</v>
      </c>
      <c r="QK5" s="155" t="s">
        <v>658</v>
      </c>
      <c r="QL5" s="155" t="s">
        <v>305</v>
      </c>
      <c r="QM5" s="155" t="s">
        <v>659</v>
      </c>
      <c r="QN5" s="155" t="s">
        <v>660</v>
      </c>
      <c r="QO5" s="155" t="s">
        <v>190</v>
      </c>
      <c r="QP5" s="155" t="s">
        <v>191</v>
      </c>
      <c r="QQ5" s="155" t="s">
        <v>661</v>
      </c>
      <c r="QR5" s="155" t="s">
        <v>662</v>
      </c>
      <c r="QS5" s="155" t="s">
        <v>663</v>
      </c>
      <c r="QT5" s="155" t="s">
        <v>197</v>
      </c>
      <c r="QU5" s="155" t="s">
        <v>199</v>
      </c>
      <c r="QV5" s="155" t="s">
        <v>468</v>
      </c>
      <c r="QW5" s="88" t="s">
        <v>196</v>
      </c>
      <c r="QX5" s="90" t="s">
        <v>198</v>
      </c>
      <c r="QY5" s="90" t="s">
        <v>200</v>
      </c>
      <c r="QZ5" s="90" t="s">
        <v>201</v>
      </c>
      <c r="RA5" s="90" t="s">
        <v>203</v>
      </c>
      <c r="RB5" s="90" t="s">
        <v>207</v>
      </c>
      <c r="RC5" s="90" t="s">
        <v>210</v>
      </c>
      <c r="RD5" s="90" t="s">
        <v>226</v>
      </c>
      <c r="RE5" s="156" t="s">
        <v>353</v>
      </c>
      <c r="RF5" s="155" t="s">
        <v>354</v>
      </c>
      <c r="RG5" s="155" t="s">
        <v>355</v>
      </c>
      <c r="RH5" s="155" t="s">
        <v>356</v>
      </c>
      <c r="RI5" s="155" t="s">
        <v>1625</v>
      </c>
      <c r="RJ5" s="155" t="s">
        <v>668</v>
      </c>
      <c r="RK5" s="155" t="s">
        <v>362</v>
      </c>
      <c r="RL5" s="88" t="s">
        <v>447</v>
      </c>
      <c r="RM5" s="90" t="s">
        <v>450</v>
      </c>
      <c r="RN5" s="90" t="s">
        <v>452</v>
      </c>
      <c r="RO5" s="90" t="s">
        <v>454</v>
      </c>
      <c r="RP5" s="90" t="s">
        <v>455</v>
      </c>
      <c r="RQ5" s="90" t="s">
        <v>458</v>
      </c>
      <c r="RR5" s="90" t="s">
        <v>459</v>
      </c>
      <c r="RS5" s="90" t="s">
        <v>460</v>
      </c>
      <c r="RT5" s="90" t="s">
        <v>461</v>
      </c>
      <c r="RU5" s="90" t="s">
        <v>462</v>
      </c>
      <c r="RV5" s="90" t="s">
        <v>464</v>
      </c>
      <c r="RW5" s="90" t="s">
        <v>468</v>
      </c>
      <c r="RX5" s="1165"/>
    </row>
    <row r="6" spans="1:492" ht="101.5" x14ac:dyDescent="0.35">
      <c r="A6" s="1">
        <v>45576.250787037039</v>
      </c>
      <c r="B6" s="2">
        <v>45576.254120370373</v>
      </c>
      <c r="C6" s="4">
        <v>100</v>
      </c>
      <c r="D6" s="4">
        <v>288</v>
      </c>
      <c r="E6" s="3" t="s">
        <v>1640</v>
      </c>
      <c r="F6" s="2">
        <v>45576.254140567129</v>
      </c>
      <c r="G6" s="3" t="s">
        <v>1645</v>
      </c>
      <c r="H6" s="4">
        <v>0.89999997615814209</v>
      </c>
      <c r="I6" s="3" t="s">
        <v>1642</v>
      </c>
      <c r="J6" s="3" t="s">
        <v>1642</v>
      </c>
      <c r="K6" s="3" t="s">
        <v>1642</v>
      </c>
      <c r="L6" s="3" t="s">
        <v>1642</v>
      </c>
      <c r="M6" s="3" t="s">
        <v>1642</v>
      </c>
      <c r="N6" s="3" t="s">
        <v>1642</v>
      </c>
      <c r="O6" s="3" t="s">
        <v>110</v>
      </c>
      <c r="P6" s="3" t="s">
        <v>1643</v>
      </c>
      <c r="Q6" s="3" t="s">
        <v>1643</v>
      </c>
      <c r="R6" s="20" t="s">
        <v>110</v>
      </c>
      <c r="S6" s="127">
        <v>69</v>
      </c>
      <c r="T6" s="124"/>
      <c r="U6" s="3"/>
      <c r="V6" s="3" t="s">
        <v>20</v>
      </c>
      <c r="W6" s="3" t="s">
        <v>111</v>
      </c>
      <c r="X6" s="3" t="s">
        <v>39</v>
      </c>
      <c r="Y6" s="3" t="s">
        <v>79</v>
      </c>
      <c r="Z6" s="3" t="s">
        <v>10</v>
      </c>
      <c r="AA6" s="4">
        <v>212</v>
      </c>
      <c r="AB6" s="3" t="s">
        <v>25</v>
      </c>
      <c r="AC6" s="3" t="s">
        <v>111</v>
      </c>
      <c r="AD6" s="3" t="s">
        <v>110</v>
      </c>
      <c r="AE6" s="13" t="s">
        <v>110</v>
      </c>
      <c r="AF6" s="20" t="s">
        <v>110</v>
      </c>
      <c r="AG6" s="8" t="s">
        <v>1643</v>
      </c>
      <c r="AH6" s="3" t="s">
        <v>1643</v>
      </c>
      <c r="AI6" s="3" t="s">
        <v>1643</v>
      </c>
      <c r="AJ6" s="3" t="s">
        <v>1643</v>
      </c>
      <c r="AK6" s="3" t="s">
        <v>1643</v>
      </c>
      <c r="AL6" s="3" t="s">
        <v>1643</v>
      </c>
      <c r="AM6" s="3" t="s">
        <v>1643</v>
      </c>
      <c r="AN6" s="3" t="s">
        <v>1643</v>
      </c>
      <c r="AO6" s="3" t="s">
        <v>1643</v>
      </c>
      <c r="AP6" s="3" t="s">
        <v>1643</v>
      </c>
      <c r="AQ6" s="3" t="s">
        <v>1643</v>
      </c>
      <c r="AR6" s="3" t="s">
        <v>1643</v>
      </c>
      <c r="AS6" s="3" t="s">
        <v>1643</v>
      </c>
      <c r="AT6" s="3" t="s">
        <v>1643</v>
      </c>
      <c r="AU6" s="3" t="s">
        <v>1643</v>
      </c>
      <c r="AV6" s="5" t="s">
        <v>1643</v>
      </c>
      <c r="AW6" s="13" t="s">
        <v>1643</v>
      </c>
      <c r="AX6" s="3" t="s">
        <v>1643</v>
      </c>
      <c r="AY6" s="3" t="s">
        <v>1643</v>
      </c>
      <c r="AZ6" s="3" t="s">
        <v>1643</v>
      </c>
      <c r="BA6" s="3" t="s">
        <v>1643</v>
      </c>
      <c r="BB6" s="3" t="s">
        <v>1643</v>
      </c>
      <c r="BC6" s="3" t="s">
        <v>1643</v>
      </c>
      <c r="BD6" s="5" t="s">
        <v>1643</v>
      </c>
      <c r="BE6" s="13" t="s">
        <v>1643</v>
      </c>
      <c r="BF6" s="3" t="s">
        <v>1643</v>
      </c>
      <c r="BG6" s="3" t="s">
        <v>1643</v>
      </c>
      <c r="BH6" s="3" t="s">
        <v>1643</v>
      </c>
      <c r="BI6" s="3" t="s">
        <v>1643</v>
      </c>
      <c r="BJ6" s="3" t="s">
        <v>1643</v>
      </c>
      <c r="BK6" s="3" t="s">
        <v>1643</v>
      </c>
      <c r="BL6" s="5" t="s">
        <v>1643</v>
      </c>
      <c r="BM6" s="13" t="s">
        <v>1643</v>
      </c>
      <c r="BN6" s="3" t="s">
        <v>1643</v>
      </c>
      <c r="BO6" s="3" t="s">
        <v>1643</v>
      </c>
      <c r="BP6" s="5" t="s">
        <v>1643</v>
      </c>
      <c r="BQ6" s="13" t="s">
        <v>1643</v>
      </c>
      <c r="BR6" s="3" t="s">
        <v>1643</v>
      </c>
      <c r="BS6" s="3" t="s">
        <v>1643</v>
      </c>
      <c r="BT6" s="5" t="s">
        <v>1643</v>
      </c>
      <c r="BU6" s="13" t="s">
        <v>1643</v>
      </c>
      <c r="BV6" s="5" t="s">
        <v>1643</v>
      </c>
      <c r="BW6" s="13" t="s">
        <v>1643</v>
      </c>
      <c r="BX6" s="3" t="s">
        <v>1643</v>
      </c>
      <c r="BY6" s="3" t="s">
        <v>1643</v>
      </c>
      <c r="BZ6" s="5" t="s">
        <v>1643</v>
      </c>
      <c r="CA6" s="13" t="s">
        <v>1643</v>
      </c>
      <c r="CB6" s="3" t="s">
        <v>1643</v>
      </c>
      <c r="CC6" s="3" t="s">
        <v>1643</v>
      </c>
      <c r="CD6" s="3" t="s">
        <v>1643</v>
      </c>
      <c r="CE6" s="5" t="s">
        <v>1643</v>
      </c>
      <c r="CF6" s="13" t="s">
        <v>1643</v>
      </c>
      <c r="CG6" s="3" t="s">
        <v>1643</v>
      </c>
      <c r="CH6" s="3" t="s">
        <v>1643</v>
      </c>
      <c r="CI6" s="3" t="s">
        <v>1643</v>
      </c>
      <c r="CJ6" s="3" t="s">
        <v>1643</v>
      </c>
      <c r="CK6" s="3" t="s">
        <v>1643</v>
      </c>
      <c r="CL6" s="5" t="s">
        <v>1643</v>
      </c>
      <c r="CM6" s="13" t="s">
        <v>1643</v>
      </c>
      <c r="CN6" s="3" t="s">
        <v>1643</v>
      </c>
      <c r="CO6" s="3" t="s">
        <v>1643</v>
      </c>
      <c r="CP6" s="3" t="s">
        <v>1643</v>
      </c>
      <c r="CQ6" s="3" t="s">
        <v>1643</v>
      </c>
      <c r="CR6" s="20" t="s">
        <v>1643</v>
      </c>
      <c r="CS6" s="13" t="s">
        <v>1643</v>
      </c>
      <c r="CT6" s="3" t="s">
        <v>1643</v>
      </c>
      <c r="CU6" s="3" t="s">
        <v>1643</v>
      </c>
      <c r="CV6" s="3" t="s">
        <v>1643</v>
      </c>
      <c r="CW6" s="3" t="s">
        <v>1643</v>
      </c>
      <c r="CX6" s="3" t="s">
        <v>1643</v>
      </c>
      <c r="CY6" s="3" t="s">
        <v>1643</v>
      </c>
      <c r="CZ6" s="3" t="s">
        <v>1643</v>
      </c>
      <c r="DA6" s="3" t="s">
        <v>1643</v>
      </c>
      <c r="DB6" s="3" t="s">
        <v>1643</v>
      </c>
      <c r="DC6" s="3" t="s">
        <v>1643</v>
      </c>
      <c r="DD6" s="3" t="s">
        <v>1643</v>
      </c>
      <c r="DE6" s="3" t="s">
        <v>1643</v>
      </c>
      <c r="DF6" s="5" t="s">
        <v>1643</v>
      </c>
      <c r="DG6" s="8" t="s">
        <v>1643</v>
      </c>
      <c r="DH6" s="3" t="s">
        <v>1643</v>
      </c>
      <c r="DI6" s="3" t="s">
        <v>1643</v>
      </c>
      <c r="DJ6" s="3" t="s">
        <v>1643</v>
      </c>
      <c r="DK6" s="3" t="s">
        <v>1643</v>
      </c>
      <c r="DL6" s="3" t="s">
        <v>1643</v>
      </c>
      <c r="DM6" s="3" t="s">
        <v>1643</v>
      </c>
      <c r="DN6" s="3" t="s">
        <v>1643</v>
      </c>
      <c r="DO6" s="5" t="s">
        <v>1643</v>
      </c>
      <c r="DP6" s="8" t="s">
        <v>1643</v>
      </c>
      <c r="DQ6" s="3" t="s">
        <v>1643</v>
      </c>
      <c r="DR6" s="3" t="s">
        <v>1643</v>
      </c>
      <c r="DS6" s="5" t="s">
        <v>1643</v>
      </c>
      <c r="DT6" s="8" t="s">
        <v>1643</v>
      </c>
      <c r="DU6" s="3" t="s">
        <v>1643</v>
      </c>
      <c r="DV6" s="3" t="s">
        <v>1643</v>
      </c>
      <c r="DW6" s="5" t="s">
        <v>1643</v>
      </c>
      <c r="DX6" s="16" t="s">
        <v>1643</v>
      </c>
      <c r="DY6" s="13" t="s">
        <v>1643</v>
      </c>
      <c r="DZ6" s="3" t="s">
        <v>1643</v>
      </c>
      <c r="EA6" s="3" t="s">
        <v>1643</v>
      </c>
      <c r="EB6" s="3" t="s">
        <v>1643</v>
      </c>
      <c r="EC6" s="20" t="s">
        <v>1643</v>
      </c>
      <c r="ED6" s="13" t="s">
        <v>1643</v>
      </c>
      <c r="EE6" s="3" t="s">
        <v>1643</v>
      </c>
      <c r="EF6" s="3" t="s">
        <v>1643</v>
      </c>
      <c r="EG6" s="3" t="s">
        <v>1643</v>
      </c>
      <c r="EH6" s="3" t="s">
        <v>1643</v>
      </c>
      <c r="EI6" s="3" t="s">
        <v>1643</v>
      </c>
      <c r="EJ6" s="3" t="s">
        <v>1643</v>
      </c>
      <c r="EK6" s="3" t="s">
        <v>1643</v>
      </c>
      <c r="EL6" s="3" t="s">
        <v>1643</v>
      </c>
      <c r="EM6" s="3" t="s">
        <v>1643</v>
      </c>
      <c r="EN6" s="20" t="s">
        <v>1643</v>
      </c>
      <c r="EO6" s="18" t="s">
        <v>1643</v>
      </c>
      <c r="EP6" s="8" t="s">
        <v>1643</v>
      </c>
      <c r="EQ6" s="3" t="s">
        <v>1643</v>
      </c>
      <c r="ER6" s="3" t="s">
        <v>1643</v>
      </c>
      <c r="ES6" s="3" t="s">
        <v>1643</v>
      </c>
      <c r="ET6" s="3" t="s">
        <v>1643</v>
      </c>
      <c r="EU6" s="3" t="s">
        <v>1643</v>
      </c>
      <c r="EV6" s="3" t="s">
        <v>1643</v>
      </c>
      <c r="EW6" s="3" t="s">
        <v>1643</v>
      </c>
      <c r="EX6" s="3" t="s">
        <v>1643</v>
      </c>
      <c r="EY6" s="20" t="s">
        <v>1643</v>
      </c>
      <c r="EZ6" s="13" t="s">
        <v>129</v>
      </c>
      <c r="FA6" s="3" t="s">
        <v>130</v>
      </c>
      <c r="FB6" s="3" t="s">
        <v>127</v>
      </c>
      <c r="FC6" s="3" t="s">
        <v>132</v>
      </c>
      <c r="FD6" s="3" t="s">
        <v>132</v>
      </c>
      <c r="FE6" s="3" t="s">
        <v>132</v>
      </c>
      <c r="FF6" s="3" t="s">
        <v>129</v>
      </c>
      <c r="FG6" s="3" t="s">
        <v>131</v>
      </c>
      <c r="FH6" s="3" t="s">
        <v>132</v>
      </c>
      <c r="FI6" s="3" t="s">
        <v>128</v>
      </c>
      <c r="FJ6" s="3" t="s">
        <v>130</v>
      </c>
      <c r="FK6" s="3" t="s">
        <v>128</v>
      </c>
      <c r="FL6" s="3" t="s">
        <v>129</v>
      </c>
      <c r="FM6" s="3" t="s">
        <v>131</v>
      </c>
      <c r="FN6" s="3" t="s">
        <v>132</v>
      </c>
      <c r="FO6" s="5" t="s">
        <v>1643</v>
      </c>
      <c r="FP6" s="13" t="s">
        <v>196</v>
      </c>
      <c r="FQ6" s="3" t="s">
        <v>198</v>
      </c>
      <c r="FR6" s="3" t="s">
        <v>1643</v>
      </c>
      <c r="FS6" s="3" t="s">
        <v>1643</v>
      </c>
      <c r="FT6" s="3" t="s">
        <v>1643</v>
      </c>
      <c r="FU6" s="3" t="s">
        <v>1643</v>
      </c>
      <c r="FV6" s="3" t="s">
        <v>1643</v>
      </c>
      <c r="FW6" s="5" t="s">
        <v>214</v>
      </c>
      <c r="FX6" s="13" t="s">
        <v>231</v>
      </c>
      <c r="FY6" s="3" t="s">
        <v>232</v>
      </c>
      <c r="FZ6" s="3" t="s">
        <v>233</v>
      </c>
      <c r="GA6" s="3" t="s">
        <v>234</v>
      </c>
      <c r="GB6" s="3" t="s">
        <v>236</v>
      </c>
      <c r="GC6" s="3" t="s">
        <v>1580</v>
      </c>
      <c r="GD6" s="3" t="s">
        <v>1581</v>
      </c>
      <c r="GE6" s="3" t="s">
        <v>1643</v>
      </c>
      <c r="GF6" s="3" t="s">
        <v>1646</v>
      </c>
      <c r="GG6" s="3" t="s">
        <v>1647</v>
      </c>
      <c r="GH6" s="5" t="s">
        <v>1648</v>
      </c>
      <c r="GI6" s="13" t="s">
        <v>110</v>
      </c>
      <c r="GJ6" s="3" t="s">
        <v>547</v>
      </c>
      <c r="GK6" s="3" t="s">
        <v>1612</v>
      </c>
      <c r="GL6" s="3" t="s">
        <v>1613</v>
      </c>
      <c r="GM6" s="3" t="s">
        <v>1643</v>
      </c>
      <c r="GN6" s="3" t="s">
        <v>1643</v>
      </c>
      <c r="GO6" s="3" t="s">
        <v>1643</v>
      </c>
      <c r="GP6" s="5" t="s">
        <v>1643</v>
      </c>
      <c r="GQ6" s="8" t="s">
        <v>1643</v>
      </c>
      <c r="GR6" s="8" t="s">
        <v>1643</v>
      </c>
      <c r="GS6" s="3" t="s">
        <v>1643</v>
      </c>
      <c r="GT6" s="3" t="s">
        <v>1643</v>
      </c>
      <c r="GU6" s="3" t="s">
        <v>1643</v>
      </c>
      <c r="GV6" s="3" t="s">
        <v>1643</v>
      </c>
      <c r="GW6" s="5" t="s">
        <v>1643</v>
      </c>
      <c r="GX6" s="13" t="s">
        <v>1643</v>
      </c>
      <c r="GY6" s="8" t="s">
        <v>1643</v>
      </c>
      <c r="GZ6" s="3" t="s">
        <v>1643</v>
      </c>
      <c r="HA6" s="3" t="s">
        <v>1643</v>
      </c>
      <c r="HB6" s="3" t="s">
        <v>1643</v>
      </c>
      <c r="HC6" s="3" t="s">
        <v>1643</v>
      </c>
      <c r="HD6" s="5" t="s">
        <v>1643</v>
      </c>
      <c r="HE6" s="13" t="s">
        <v>1643</v>
      </c>
      <c r="HF6" s="8" t="s">
        <v>1643</v>
      </c>
      <c r="HG6" s="3" t="s">
        <v>1643</v>
      </c>
      <c r="HH6" s="3" t="s">
        <v>1643</v>
      </c>
      <c r="HI6" s="3" t="s">
        <v>1643</v>
      </c>
      <c r="HJ6" s="3" t="s">
        <v>1643</v>
      </c>
      <c r="HK6" s="20" t="s">
        <v>1643</v>
      </c>
      <c r="HL6" s="13" t="s">
        <v>1643</v>
      </c>
      <c r="HM6" s="3" t="s">
        <v>557</v>
      </c>
      <c r="HN6" s="3" t="s">
        <v>1643</v>
      </c>
      <c r="HO6" s="3" t="s">
        <v>144</v>
      </c>
      <c r="HP6" s="3" t="s">
        <v>1643</v>
      </c>
      <c r="HQ6" s="3" t="s">
        <v>558</v>
      </c>
      <c r="HR6" s="3" t="s">
        <v>1643</v>
      </c>
      <c r="HS6" s="3" t="s">
        <v>152</v>
      </c>
      <c r="HT6" s="20" t="s">
        <v>1643</v>
      </c>
      <c r="HU6" s="13" t="s">
        <v>1643</v>
      </c>
      <c r="HV6" s="3"/>
      <c r="HW6" s="3" t="s">
        <v>1643</v>
      </c>
      <c r="HX6" s="3" t="s">
        <v>1643</v>
      </c>
      <c r="HY6" s="3" t="s">
        <v>1643</v>
      </c>
      <c r="HZ6" s="5" t="s">
        <v>1643</v>
      </c>
      <c r="IA6" s="8" t="s">
        <v>1643</v>
      </c>
      <c r="IB6" s="8" t="s">
        <v>1643</v>
      </c>
      <c r="IC6" s="3" t="s">
        <v>1643</v>
      </c>
      <c r="ID6" s="3" t="s">
        <v>1643</v>
      </c>
      <c r="IE6" s="5" t="s">
        <v>1643</v>
      </c>
      <c r="IF6" s="13" t="s">
        <v>1643</v>
      </c>
      <c r="IG6" s="3" t="s">
        <v>1643</v>
      </c>
      <c r="IH6" s="3" t="s">
        <v>1643</v>
      </c>
      <c r="II6" s="3" t="s">
        <v>1643</v>
      </c>
      <c r="IJ6" s="3" t="s">
        <v>1643</v>
      </c>
      <c r="IK6" s="3" t="s">
        <v>1643</v>
      </c>
      <c r="IL6" s="3" t="s">
        <v>1643</v>
      </c>
      <c r="IM6" s="3" t="s">
        <v>1643</v>
      </c>
      <c r="IN6" s="20" t="s">
        <v>1643</v>
      </c>
      <c r="IO6" s="13" t="s">
        <v>111</v>
      </c>
      <c r="IP6" s="3" t="s">
        <v>1643</v>
      </c>
      <c r="IQ6" s="3" t="s">
        <v>1643</v>
      </c>
      <c r="IR6" s="3" t="s">
        <v>1643</v>
      </c>
      <c r="IS6" s="3" t="s">
        <v>1643</v>
      </c>
      <c r="IT6" s="5" t="s">
        <v>1643</v>
      </c>
      <c r="IU6" s="13" t="s">
        <v>1643</v>
      </c>
      <c r="IV6" s="3" t="s">
        <v>1643</v>
      </c>
      <c r="IW6" s="3" t="s">
        <v>1643</v>
      </c>
      <c r="IX6" s="3" t="s">
        <v>1643</v>
      </c>
      <c r="IY6" s="5" t="s">
        <v>1643</v>
      </c>
      <c r="IZ6" s="13" t="s">
        <v>1643</v>
      </c>
      <c r="JA6" s="3" t="s">
        <v>1643</v>
      </c>
      <c r="JB6" s="3" t="s">
        <v>1643</v>
      </c>
      <c r="JC6" s="3" t="s">
        <v>1643</v>
      </c>
      <c r="JD6" s="3" t="s">
        <v>1643</v>
      </c>
      <c r="JE6" s="3" t="s">
        <v>1643</v>
      </c>
      <c r="JF6" s="3" t="s">
        <v>1643</v>
      </c>
      <c r="JG6" s="3" t="s">
        <v>1643</v>
      </c>
      <c r="JH6" s="5" t="s">
        <v>1643</v>
      </c>
      <c r="JI6" s="13" t="s">
        <v>1643</v>
      </c>
      <c r="JJ6" s="3" t="s">
        <v>1643</v>
      </c>
      <c r="JK6" s="3" t="s">
        <v>1643</v>
      </c>
      <c r="JL6" s="3" t="s">
        <v>1643</v>
      </c>
      <c r="JM6" s="3" t="s">
        <v>1643</v>
      </c>
      <c r="JN6" s="3" t="s">
        <v>1643</v>
      </c>
      <c r="JO6" s="20" t="s">
        <v>1643</v>
      </c>
      <c r="JP6" s="13" t="s">
        <v>1643</v>
      </c>
      <c r="JQ6" s="3" t="s">
        <v>1643</v>
      </c>
      <c r="JR6" s="3" t="s">
        <v>1643</v>
      </c>
      <c r="JS6" s="3" t="s">
        <v>1643</v>
      </c>
      <c r="JT6" s="20" t="s">
        <v>1643</v>
      </c>
      <c r="JU6" s="13" t="s">
        <v>127</v>
      </c>
      <c r="JV6" s="3" t="s">
        <v>129</v>
      </c>
      <c r="JW6" s="3" t="s">
        <v>129</v>
      </c>
      <c r="JX6" s="3" t="s">
        <v>129</v>
      </c>
      <c r="JY6" s="3" t="s">
        <v>131</v>
      </c>
      <c r="JZ6" s="3" t="s">
        <v>131</v>
      </c>
      <c r="KA6" s="3" t="s">
        <v>132</v>
      </c>
      <c r="KB6" s="3" t="s">
        <v>131</v>
      </c>
      <c r="KC6" s="3" t="s">
        <v>132</v>
      </c>
      <c r="KD6" s="3" t="s">
        <v>132</v>
      </c>
      <c r="KE6" s="3" t="s">
        <v>132</v>
      </c>
      <c r="KF6" s="3" t="s">
        <v>132</v>
      </c>
      <c r="KG6" s="3" t="s">
        <v>132</v>
      </c>
      <c r="KH6" s="3" t="s">
        <v>132</v>
      </c>
      <c r="KI6" s="3" t="s">
        <v>132</v>
      </c>
      <c r="KJ6" s="3" t="s">
        <v>129</v>
      </c>
      <c r="KK6" s="3" t="s">
        <v>128</v>
      </c>
      <c r="KL6" s="3" t="s">
        <v>128</v>
      </c>
      <c r="KM6" s="3" t="s">
        <v>128</v>
      </c>
      <c r="KN6" s="3" t="s">
        <v>131</v>
      </c>
      <c r="KO6" s="3" t="s">
        <v>131</v>
      </c>
      <c r="KP6" s="3" t="s">
        <v>131</v>
      </c>
      <c r="KQ6" s="3" t="s">
        <v>132</v>
      </c>
      <c r="KR6" s="3" t="s">
        <v>130</v>
      </c>
      <c r="KS6" s="3" t="s">
        <v>129</v>
      </c>
      <c r="KT6" s="3" t="s">
        <v>132</v>
      </c>
      <c r="KU6" s="3" t="s">
        <v>132</v>
      </c>
      <c r="KV6" s="3" t="s">
        <v>131</v>
      </c>
      <c r="KW6" s="3" t="s">
        <v>131</v>
      </c>
      <c r="KX6" s="3" t="s">
        <v>131</v>
      </c>
      <c r="KY6" s="3" t="s">
        <v>131</v>
      </c>
      <c r="KZ6" s="3" t="s">
        <v>129</v>
      </c>
      <c r="LA6" s="3" t="s">
        <v>131</v>
      </c>
      <c r="LB6" s="3" t="s">
        <v>132</v>
      </c>
      <c r="LC6" s="3" t="s">
        <v>131</v>
      </c>
      <c r="LD6" s="3" t="s">
        <v>131</v>
      </c>
      <c r="LE6" s="3" t="s">
        <v>132</v>
      </c>
      <c r="LF6" s="3" t="s">
        <v>131</v>
      </c>
      <c r="LG6" s="3" t="s">
        <v>132</v>
      </c>
      <c r="LH6" s="3" t="s">
        <v>131</v>
      </c>
      <c r="LI6" s="3" t="s">
        <v>132</v>
      </c>
      <c r="LJ6" s="3" t="s">
        <v>132</v>
      </c>
      <c r="LK6" s="3" t="s">
        <v>132</v>
      </c>
      <c r="LL6" s="3" t="s">
        <v>132</v>
      </c>
      <c r="LM6" s="3" t="s">
        <v>131</v>
      </c>
      <c r="LN6" s="3" t="s">
        <v>131</v>
      </c>
      <c r="LO6" s="3" t="s">
        <v>129</v>
      </c>
      <c r="LP6" s="3" t="s">
        <v>132</v>
      </c>
      <c r="LQ6" s="3" t="s">
        <v>132</v>
      </c>
      <c r="LR6" s="3" t="s">
        <v>132</v>
      </c>
      <c r="LS6" s="3" t="s">
        <v>132</v>
      </c>
      <c r="LT6" s="3" t="s">
        <v>132</v>
      </c>
      <c r="LU6" s="3" t="s">
        <v>132</v>
      </c>
      <c r="LV6" s="3" t="s">
        <v>132</v>
      </c>
      <c r="LW6" s="3" t="s">
        <v>131</v>
      </c>
      <c r="LX6" s="3" t="s">
        <v>131</v>
      </c>
      <c r="LY6" s="3" t="s">
        <v>132</v>
      </c>
      <c r="LZ6" s="3" t="s">
        <v>131</v>
      </c>
      <c r="MA6" s="3" t="s">
        <v>131</v>
      </c>
      <c r="MB6" s="3" t="s">
        <v>132</v>
      </c>
      <c r="MC6" s="3" t="s">
        <v>131</v>
      </c>
      <c r="MD6" s="3" t="s">
        <v>131</v>
      </c>
      <c r="ME6" s="3" t="s">
        <v>131</v>
      </c>
      <c r="MF6" s="3" t="s">
        <v>132</v>
      </c>
      <c r="MG6" s="5" t="s">
        <v>1643</v>
      </c>
      <c r="MH6" s="8" t="s">
        <v>353</v>
      </c>
      <c r="MI6" s="3" t="s">
        <v>354</v>
      </c>
      <c r="MJ6" s="3" t="s">
        <v>1643</v>
      </c>
      <c r="MK6" s="3" t="s">
        <v>1643</v>
      </c>
      <c r="ML6" s="3" t="s">
        <v>1643</v>
      </c>
      <c r="MM6" s="3" t="s">
        <v>111</v>
      </c>
      <c r="MN6" s="20" t="s">
        <v>1643</v>
      </c>
      <c r="MO6" s="13" t="s">
        <v>111</v>
      </c>
      <c r="MP6" s="3" t="s">
        <v>1643</v>
      </c>
      <c r="MQ6" s="3" t="s">
        <v>1643</v>
      </c>
      <c r="MR6" s="3" t="s">
        <v>111</v>
      </c>
      <c r="MS6" s="3" t="s">
        <v>1643</v>
      </c>
      <c r="MT6" s="3" t="s">
        <v>1643</v>
      </c>
      <c r="MU6" s="3" t="s">
        <v>110</v>
      </c>
      <c r="MV6" s="3" t="s">
        <v>111</v>
      </c>
      <c r="MW6" s="3" t="s">
        <v>1643</v>
      </c>
      <c r="MX6" s="3" t="s">
        <v>110</v>
      </c>
      <c r="MY6" s="3" t="s">
        <v>397</v>
      </c>
      <c r="MZ6" s="3" t="s">
        <v>111</v>
      </c>
      <c r="NA6" s="3" t="s">
        <v>1643</v>
      </c>
      <c r="NB6" s="3" t="s">
        <v>111</v>
      </c>
      <c r="NC6" s="3" t="s">
        <v>1643</v>
      </c>
      <c r="ND6" s="3" t="s">
        <v>1643</v>
      </c>
      <c r="NE6" s="3" t="s">
        <v>110</v>
      </c>
      <c r="NF6" s="3" t="s">
        <v>111</v>
      </c>
      <c r="NG6" s="3" t="s">
        <v>1643</v>
      </c>
      <c r="NH6" s="3" t="s">
        <v>110</v>
      </c>
      <c r="NI6" s="3" t="s">
        <v>111</v>
      </c>
      <c r="NJ6" s="3" t="s">
        <v>1643</v>
      </c>
      <c r="NK6" s="3" t="s">
        <v>111</v>
      </c>
      <c r="NL6" s="3" t="s">
        <v>1643</v>
      </c>
      <c r="NM6" s="3" t="s">
        <v>1643</v>
      </c>
      <c r="NN6" s="3" t="s">
        <v>110</v>
      </c>
      <c r="NO6" s="3" t="s">
        <v>111</v>
      </c>
      <c r="NP6" s="3" t="s">
        <v>1643</v>
      </c>
      <c r="NQ6" s="3" t="s">
        <v>111</v>
      </c>
      <c r="NR6" s="3" t="s">
        <v>1643</v>
      </c>
      <c r="NS6" s="3" t="s">
        <v>1643</v>
      </c>
      <c r="NT6" s="3" t="s">
        <v>1643</v>
      </c>
      <c r="NU6" s="3" t="s">
        <v>111</v>
      </c>
      <c r="NV6" s="3" t="s">
        <v>1643</v>
      </c>
      <c r="NW6" s="3" t="s">
        <v>1643</v>
      </c>
      <c r="NX6" s="20" t="s">
        <v>1643</v>
      </c>
      <c r="NY6" s="13"/>
      <c r="NZ6" s="3"/>
      <c r="OA6" s="5"/>
      <c r="OB6" s="18" t="s">
        <v>110</v>
      </c>
      <c r="OC6" s="13" t="s">
        <v>1643</v>
      </c>
      <c r="OD6" s="3" t="s">
        <v>484</v>
      </c>
      <c r="OE6" s="3" t="s">
        <v>1643</v>
      </c>
      <c r="OF6" s="3" t="s">
        <v>1643</v>
      </c>
      <c r="OG6" s="3" t="s">
        <v>1643</v>
      </c>
      <c r="OH6" s="3" t="s">
        <v>1643</v>
      </c>
      <c r="OI6" s="3" t="s">
        <v>1643</v>
      </c>
      <c r="OJ6" s="3" t="s">
        <v>1643</v>
      </c>
      <c r="OK6" s="3" t="s">
        <v>498</v>
      </c>
      <c r="OL6" s="5" t="s">
        <v>1643</v>
      </c>
      <c r="OM6" s="8" t="s">
        <v>111</v>
      </c>
      <c r="ON6" s="3" t="s">
        <v>111</v>
      </c>
      <c r="OO6" s="3" t="s">
        <v>110</v>
      </c>
      <c r="OP6" s="3" t="s">
        <v>110</v>
      </c>
      <c r="OQ6" s="20" t="s">
        <v>110</v>
      </c>
      <c r="OR6" s="13" t="s">
        <v>111</v>
      </c>
      <c r="OS6" s="5" t="s">
        <v>1643</v>
      </c>
      <c r="OT6" s="13" t="s">
        <v>518</v>
      </c>
      <c r="OU6" s="5" t="s">
        <v>1643</v>
      </c>
      <c r="OV6" s="13" t="s">
        <v>1643</v>
      </c>
      <c r="OW6" s="3" t="s">
        <v>1643</v>
      </c>
      <c r="OX6" s="3" t="s">
        <v>110</v>
      </c>
      <c r="OY6" s="3" t="s">
        <v>110</v>
      </c>
      <c r="OZ6" s="3" t="s">
        <v>1643</v>
      </c>
      <c r="PA6" s="5" t="s">
        <v>1643</v>
      </c>
      <c r="PB6" s="16" t="s">
        <v>111</v>
      </c>
      <c r="PC6" s="13" t="s">
        <v>1643</v>
      </c>
      <c r="PD6" s="3" t="s">
        <v>1643</v>
      </c>
      <c r="PE6" s="3" t="s">
        <v>1643</v>
      </c>
      <c r="PF6" s="3" t="s">
        <v>1643</v>
      </c>
      <c r="PG6" s="3" t="s">
        <v>1643</v>
      </c>
      <c r="PH6" s="3" t="s">
        <v>1643</v>
      </c>
      <c r="PI6" s="3" t="s">
        <v>1643</v>
      </c>
      <c r="PJ6" s="3" t="s">
        <v>1643</v>
      </c>
      <c r="PK6" s="3" t="s">
        <v>1643</v>
      </c>
      <c r="PL6" s="3" t="s">
        <v>1643</v>
      </c>
      <c r="PM6" s="3" t="s">
        <v>1643</v>
      </c>
      <c r="PN6" s="3" t="s">
        <v>1643</v>
      </c>
      <c r="PO6" s="3" t="s">
        <v>1643</v>
      </c>
      <c r="PP6" s="3" t="s">
        <v>1643</v>
      </c>
      <c r="PQ6" s="3" t="s">
        <v>1643</v>
      </c>
      <c r="PR6" s="3" t="s">
        <v>1643</v>
      </c>
      <c r="PS6" s="3" t="s">
        <v>1643</v>
      </c>
      <c r="PT6" s="3" t="s">
        <v>1643</v>
      </c>
      <c r="PU6" s="3" t="s">
        <v>1643</v>
      </c>
      <c r="PV6" s="3" t="s">
        <v>1643</v>
      </c>
      <c r="PW6" s="3" t="s">
        <v>1643</v>
      </c>
      <c r="PX6" s="3" t="s">
        <v>1643</v>
      </c>
      <c r="PY6" s="3" t="s">
        <v>1643</v>
      </c>
      <c r="PZ6" s="3" t="s">
        <v>1643</v>
      </c>
      <c r="QA6" s="3" t="s">
        <v>1643</v>
      </c>
      <c r="QB6" s="3" t="s">
        <v>1643</v>
      </c>
      <c r="QC6" s="3" t="s">
        <v>1643</v>
      </c>
      <c r="QD6" s="3" t="s">
        <v>1643</v>
      </c>
      <c r="QE6" s="3" t="s">
        <v>1643</v>
      </c>
      <c r="QF6" s="3" t="s">
        <v>1643</v>
      </c>
      <c r="QG6" s="3" t="s">
        <v>1643</v>
      </c>
      <c r="QH6" s="3" t="s">
        <v>1643</v>
      </c>
      <c r="QI6" s="3" t="s">
        <v>1643</v>
      </c>
      <c r="QJ6" s="3" t="s">
        <v>1643</v>
      </c>
      <c r="QK6" s="3" t="s">
        <v>1643</v>
      </c>
      <c r="QL6" s="3" t="s">
        <v>1643</v>
      </c>
      <c r="QM6" s="3" t="s">
        <v>1643</v>
      </c>
      <c r="QN6" s="3" t="s">
        <v>1643</v>
      </c>
      <c r="QO6" s="3" t="s">
        <v>1643</v>
      </c>
      <c r="QP6" s="3" t="s">
        <v>1643</v>
      </c>
      <c r="QQ6" s="3" t="s">
        <v>1643</v>
      </c>
      <c r="QR6" s="3" t="s">
        <v>1643</v>
      </c>
      <c r="QS6" s="3" t="s">
        <v>1643</v>
      </c>
      <c r="QT6" s="3" t="s">
        <v>1643</v>
      </c>
      <c r="QU6" s="3" t="s">
        <v>1643</v>
      </c>
      <c r="QV6" s="20" t="s">
        <v>1643</v>
      </c>
      <c r="QW6" s="13" t="s">
        <v>1643</v>
      </c>
      <c r="QX6" s="3" t="s">
        <v>1643</v>
      </c>
      <c r="QY6" s="3" t="s">
        <v>1643</v>
      </c>
      <c r="QZ6" s="3" t="s">
        <v>1643</v>
      </c>
      <c r="RA6" s="3" t="s">
        <v>1643</v>
      </c>
      <c r="RB6" s="3" t="s">
        <v>1643</v>
      </c>
      <c r="RC6" s="3" t="s">
        <v>1643</v>
      </c>
      <c r="RD6" s="20" t="s">
        <v>1643</v>
      </c>
      <c r="RE6" s="13" t="s">
        <v>1643</v>
      </c>
      <c r="RF6" s="3" t="s">
        <v>1643</v>
      </c>
      <c r="RG6" s="3" t="s">
        <v>1643</v>
      </c>
      <c r="RH6" s="3" t="s">
        <v>1643</v>
      </c>
      <c r="RI6" s="3" t="s">
        <v>1643</v>
      </c>
      <c r="RJ6" s="3" t="s">
        <v>1643</v>
      </c>
      <c r="RK6" s="20" t="s">
        <v>1643</v>
      </c>
      <c r="RL6" s="13" t="s">
        <v>1643</v>
      </c>
      <c r="RM6" s="3" t="s">
        <v>1643</v>
      </c>
      <c r="RN6" s="3" t="s">
        <v>1643</v>
      </c>
      <c r="RO6" s="3" t="s">
        <v>1643</v>
      </c>
      <c r="RP6" s="3" t="s">
        <v>1643</v>
      </c>
      <c r="RQ6" s="3" t="s">
        <v>1643</v>
      </c>
      <c r="RR6" s="3" t="s">
        <v>1643</v>
      </c>
      <c r="RS6" s="3" t="s">
        <v>1643</v>
      </c>
      <c r="RT6" s="3" t="s">
        <v>1643</v>
      </c>
      <c r="RU6" s="3" t="s">
        <v>1643</v>
      </c>
      <c r="RV6" s="3" t="s">
        <v>1643</v>
      </c>
      <c r="RW6" s="20" t="s">
        <v>1643</v>
      </c>
      <c r="RX6" s="18" t="s">
        <v>1643</v>
      </c>
    </row>
    <row r="7" spans="1:492" ht="87" x14ac:dyDescent="0.35">
      <c r="A7" s="1">
        <v>45610.625763888886</v>
      </c>
      <c r="B7" s="2">
        <v>45610.655405092592</v>
      </c>
      <c r="C7" s="4">
        <v>100</v>
      </c>
      <c r="D7" s="4">
        <v>2561</v>
      </c>
      <c r="E7" s="3" t="s">
        <v>1640</v>
      </c>
      <c r="F7" s="2">
        <v>45610.655427731479</v>
      </c>
      <c r="G7" s="3" t="s">
        <v>1668</v>
      </c>
      <c r="H7" s="4">
        <v>1</v>
      </c>
      <c r="I7" s="3" t="s">
        <v>1642</v>
      </c>
      <c r="J7" s="3" t="s">
        <v>1642</v>
      </c>
      <c r="K7" s="3" t="s">
        <v>1642</v>
      </c>
      <c r="L7" s="3" t="s">
        <v>1642</v>
      </c>
      <c r="M7" s="3" t="s">
        <v>1642</v>
      </c>
      <c r="N7" s="3" t="s">
        <v>1642</v>
      </c>
      <c r="O7" s="3" t="s">
        <v>111</v>
      </c>
      <c r="P7" s="3" t="s">
        <v>110</v>
      </c>
      <c r="Q7" s="3" t="s">
        <v>7</v>
      </c>
      <c r="R7" s="20" t="s">
        <v>110</v>
      </c>
      <c r="S7" s="127">
        <v>61</v>
      </c>
      <c r="T7" s="124"/>
      <c r="U7" s="3"/>
      <c r="V7" s="3" t="s">
        <v>20</v>
      </c>
      <c r="W7" s="3" t="s">
        <v>110</v>
      </c>
      <c r="X7" s="3" t="s">
        <v>37</v>
      </c>
      <c r="Y7" s="3" t="s">
        <v>103</v>
      </c>
      <c r="Z7" s="3" t="s">
        <v>12</v>
      </c>
      <c r="AA7" s="4">
        <v>395</v>
      </c>
      <c r="AB7" s="3" t="s">
        <v>25</v>
      </c>
      <c r="AC7" s="3" t="s">
        <v>111</v>
      </c>
      <c r="AD7" s="3" t="s">
        <v>110</v>
      </c>
      <c r="AE7" s="13" t="s">
        <v>110</v>
      </c>
      <c r="AF7" s="20" t="s">
        <v>110</v>
      </c>
      <c r="AG7" s="8" t="s">
        <v>1643</v>
      </c>
      <c r="AH7" s="3" t="s">
        <v>1643</v>
      </c>
      <c r="AI7" s="3" t="s">
        <v>1643</v>
      </c>
      <c r="AJ7" s="3" t="s">
        <v>1643</v>
      </c>
      <c r="AK7" s="3" t="s">
        <v>1643</v>
      </c>
      <c r="AL7" s="3" t="s">
        <v>1643</v>
      </c>
      <c r="AM7" s="3" t="s">
        <v>1643</v>
      </c>
      <c r="AN7" s="3" t="s">
        <v>1643</v>
      </c>
      <c r="AO7" s="3" t="s">
        <v>1643</v>
      </c>
      <c r="AP7" s="3" t="s">
        <v>1643</v>
      </c>
      <c r="AQ7" s="3" t="s">
        <v>1643</v>
      </c>
      <c r="AR7" s="3" t="s">
        <v>1643</v>
      </c>
      <c r="AS7" s="3" t="s">
        <v>1643</v>
      </c>
      <c r="AT7" s="3" t="s">
        <v>1643</v>
      </c>
      <c r="AU7" s="3" t="s">
        <v>1643</v>
      </c>
      <c r="AV7" s="5" t="s">
        <v>1643</v>
      </c>
      <c r="AW7" s="13" t="s">
        <v>1643</v>
      </c>
      <c r="AX7" s="3" t="s">
        <v>1643</v>
      </c>
      <c r="AY7" s="3" t="s">
        <v>1643</v>
      </c>
      <c r="AZ7" s="3" t="s">
        <v>1643</v>
      </c>
      <c r="BA7" s="3" t="s">
        <v>1643</v>
      </c>
      <c r="BB7" s="3" t="s">
        <v>1643</v>
      </c>
      <c r="BC7" s="3" t="s">
        <v>1643</v>
      </c>
      <c r="BD7" s="5" t="s">
        <v>1643</v>
      </c>
      <c r="BE7" s="13" t="s">
        <v>1643</v>
      </c>
      <c r="BF7" s="3" t="s">
        <v>1643</v>
      </c>
      <c r="BG7" s="3" t="s">
        <v>1643</v>
      </c>
      <c r="BH7" s="3" t="s">
        <v>1643</v>
      </c>
      <c r="BI7" s="3" t="s">
        <v>1643</v>
      </c>
      <c r="BJ7" s="3" t="s">
        <v>1643</v>
      </c>
      <c r="BK7" s="3" t="s">
        <v>1643</v>
      </c>
      <c r="BL7" s="5" t="s">
        <v>1643</v>
      </c>
      <c r="BM7" s="13" t="s">
        <v>1643</v>
      </c>
      <c r="BN7" s="3" t="s">
        <v>1643</v>
      </c>
      <c r="BO7" s="3" t="s">
        <v>1643</v>
      </c>
      <c r="BP7" s="5" t="s">
        <v>1643</v>
      </c>
      <c r="BQ7" s="13" t="s">
        <v>1643</v>
      </c>
      <c r="BR7" s="3" t="s">
        <v>1643</v>
      </c>
      <c r="BS7" s="3" t="s">
        <v>1643</v>
      </c>
      <c r="BT7" s="5" t="s">
        <v>1643</v>
      </c>
      <c r="BU7" s="13" t="s">
        <v>1643</v>
      </c>
      <c r="BV7" s="5" t="s">
        <v>1643</v>
      </c>
      <c r="BW7" s="13" t="s">
        <v>1643</v>
      </c>
      <c r="BX7" s="3" t="s">
        <v>1643</v>
      </c>
      <c r="BY7" s="3" t="s">
        <v>1643</v>
      </c>
      <c r="BZ7" s="5" t="s">
        <v>1643</v>
      </c>
      <c r="CA7" s="13" t="s">
        <v>1643</v>
      </c>
      <c r="CB7" s="3" t="s">
        <v>1643</v>
      </c>
      <c r="CC7" s="3" t="s">
        <v>1643</v>
      </c>
      <c r="CD7" s="3" t="s">
        <v>1643</v>
      </c>
      <c r="CE7" s="5" t="s">
        <v>1643</v>
      </c>
      <c r="CF7" s="13" t="s">
        <v>1643</v>
      </c>
      <c r="CG7" s="3" t="s">
        <v>1643</v>
      </c>
      <c r="CH7" s="3" t="s">
        <v>1643</v>
      </c>
      <c r="CI7" s="3" t="s">
        <v>1643</v>
      </c>
      <c r="CJ7" s="3" t="s">
        <v>1643</v>
      </c>
      <c r="CK7" s="3" t="s">
        <v>1643</v>
      </c>
      <c r="CL7" s="5" t="s">
        <v>1643</v>
      </c>
      <c r="CM7" s="13" t="s">
        <v>1643</v>
      </c>
      <c r="CN7" s="3" t="s">
        <v>1643</v>
      </c>
      <c r="CO7" s="3" t="s">
        <v>1643</v>
      </c>
      <c r="CP7" s="3" t="s">
        <v>1643</v>
      </c>
      <c r="CQ7" s="3" t="s">
        <v>1643</v>
      </c>
      <c r="CR7" s="20" t="s">
        <v>1643</v>
      </c>
      <c r="CS7" s="13" t="s">
        <v>1643</v>
      </c>
      <c r="CT7" s="3" t="s">
        <v>1643</v>
      </c>
      <c r="CU7" s="3" t="s">
        <v>1643</v>
      </c>
      <c r="CV7" s="3" t="s">
        <v>1643</v>
      </c>
      <c r="CW7" s="3" t="s">
        <v>1643</v>
      </c>
      <c r="CX7" s="3" t="s">
        <v>1643</v>
      </c>
      <c r="CY7" s="3" t="s">
        <v>1643</v>
      </c>
      <c r="CZ7" s="3" t="s">
        <v>1643</v>
      </c>
      <c r="DA7" s="3" t="s">
        <v>1643</v>
      </c>
      <c r="DB7" s="3" t="s">
        <v>1643</v>
      </c>
      <c r="DC7" s="3" t="s">
        <v>1643</v>
      </c>
      <c r="DD7" s="3" t="s">
        <v>1643</v>
      </c>
      <c r="DE7" s="3" t="s">
        <v>1643</v>
      </c>
      <c r="DF7" s="5" t="s">
        <v>1643</v>
      </c>
      <c r="DG7" s="8" t="s">
        <v>1643</v>
      </c>
      <c r="DH7" s="3" t="s">
        <v>1643</v>
      </c>
      <c r="DI7" s="3" t="s">
        <v>1643</v>
      </c>
      <c r="DJ7" s="3" t="s">
        <v>1643</v>
      </c>
      <c r="DK7" s="3" t="s">
        <v>1643</v>
      </c>
      <c r="DL7" s="3" t="s">
        <v>1643</v>
      </c>
      <c r="DM7" s="3" t="s">
        <v>1643</v>
      </c>
      <c r="DN7" s="3" t="s">
        <v>1643</v>
      </c>
      <c r="DO7" s="5" t="s">
        <v>1643</v>
      </c>
      <c r="DP7" s="8" t="s">
        <v>1643</v>
      </c>
      <c r="DQ7" s="3" t="s">
        <v>1643</v>
      </c>
      <c r="DR7" s="3" t="s">
        <v>1643</v>
      </c>
      <c r="DS7" s="5" t="s">
        <v>1643</v>
      </c>
      <c r="DT7" s="8" t="s">
        <v>1643</v>
      </c>
      <c r="DU7" s="3" t="s">
        <v>1643</v>
      </c>
      <c r="DV7" s="3" t="s">
        <v>1643</v>
      </c>
      <c r="DW7" s="5" t="s">
        <v>1643</v>
      </c>
      <c r="DX7" s="16" t="s">
        <v>1643</v>
      </c>
      <c r="DY7" s="13" t="s">
        <v>1643</v>
      </c>
      <c r="DZ7" s="3" t="s">
        <v>1643</v>
      </c>
      <c r="EA7" s="3" t="s">
        <v>1643</v>
      </c>
      <c r="EB7" s="3" t="s">
        <v>1643</v>
      </c>
      <c r="EC7" s="20" t="s">
        <v>1643</v>
      </c>
      <c r="ED7" s="13" t="s">
        <v>1643</v>
      </c>
      <c r="EE7" s="3" t="s">
        <v>1643</v>
      </c>
      <c r="EF7" s="3" t="s">
        <v>1643</v>
      </c>
      <c r="EG7" s="3" t="s">
        <v>1643</v>
      </c>
      <c r="EH7" s="3" t="s">
        <v>1643</v>
      </c>
      <c r="EI7" s="3" t="s">
        <v>1643</v>
      </c>
      <c r="EJ7" s="3" t="s">
        <v>1643</v>
      </c>
      <c r="EK7" s="3" t="s">
        <v>1643</v>
      </c>
      <c r="EL7" s="3" t="s">
        <v>1643</v>
      </c>
      <c r="EM7" s="3" t="s">
        <v>1643</v>
      </c>
      <c r="EN7" s="20" t="s">
        <v>1643</v>
      </c>
      <c r="EO7" s="18" t="s">
        <v>1643</v>
      </c>
      <c r="EP7" s="8" t="s">
        <v>1643</v>
      </c>
      <c r="EQ7" s="3" t="s">
        <v>1643</v>
      </c>
      <c r="ER7" s="3" t="s">
        <v>1643</v>
      </c>
      <c r="ES7" s="3" t="s">
        <v>1643</v>
      </c>
      <c r="ET7" s="3" t="s">
        <v>1643</v>
      </c>
      <c r="EU7" s="3" t="s">
        <v>1643</v>
      </c>
      <c r="EV7" s="3" t="s">
        <v>1643</v>
      </c>
      <c r="EW7" s="3" t="s">
        <v>1643</v>
      </c>
      <c r="EX7" s="3" t="s">
        <v>1643</v>
      </c>
      <c r="EY7" s="20" t="s">
        <v>1643</v>
      </c>
      <c r="EZ7" s="13" t="s">
        <v>132</v>
      </c>
      <c r="FA7" s="3" t="s">
        <v>127</v>
      </c>
      <c r="FB7" s="3" t="s">
        <v>127</v>
      </c>
      <c r="FC7" s="3" t="s">
        <v>132</v>
      </c>
      <c r="FD7" s="3" t="s">
        <v>132</v>
      </c>
      <c r="FE7" s="3" t="s">
        <v>132</v>
      </c>
      <c r="FF7" s="3" t="s">
        <v>127</v>
      </c>
      <c r="FG7" s="3" t="s">
        <v>132</v>
      </c>
      <c r="FH7" s="3" t="s">
        <v>132</v>
      </c>
      <c r="FI7" s="3" t="s">
        <v>132</v>
      </c>
      <c r="FJ7" s="3" t="s">
        <v>127</v>
      </c>
      <c r="FK7" s="3" t="s">
        <v>127</v>
      </c>
      <c r="FL7" s="3" t="s">
        <v>127</v>
      </c>
      <c r="FM7" s="3" t="s">
        <v>129</v>
      </c>
      <c r="FN7" s="3" t="s">
        <v>132</v>
      </c>
      <c r="FO7" s="5" t="s">
        <v>1643</v>
      </c>
      <c r="FP7" s="13" t="s">
        <v>196</v>
      </c>
      <c r="FQ7" s="3" t="s">
        <v>198</v>
      </c>
      <c r="FR7" s="3" t="s">
        <v>1643</v>
      </c>
      <c r="FS7" s="3" t="s">
        <v>1643</v>
      </c>
      <c r="FT7" s="3" t="s">
        <v>1643</v>
      </c>
      <c r="FU7" s="3" t="s">
        <v>1643</v>
      </c>
      <c r="FV7" s="3" t="s">
        <v>1643</v>
      </c>
      <c r="FW7" s="5" t="s">
        <v>1643</v>
      </c>
      <c r="FX7" s="13" t="s">
        <v>1643</v>
      </c>
      <c r="FY7" s="3" t="s">
        <v>1643</v>
      </c>
      <c r="FZ7" s="3" t="s">
        <v>1643</v>
      </c>
      <c r="GA7" s="3" t="s">
        <v>1643</v>
      </c>
      <c r="GB7" s="3" t="s">
        <v>1643</v>
      </c>
      <c r="GC7" s="3" t="s">
        <v>1580</v>
      </c>
      <c r="GD7" s="3" t="s">
        <v>1643</v>
      </c>
      <c r="GE7" s="3" t="s">
        <v>1643</v>
      </c>
      <c r="GF7" s="3" t="s">
        <v>1643</v>
      </c>
      <c r="GG7" s="3" t="s">
        <v>1669</v>
      </c>
      <c r="GH7" s="5" t="s">
        <v>1643</v>
      </c>
      <c r="GI7" s="13" t="s">
        <v>110</v>
      </c>
      <c r="GJ7" s="3" t="s">
        <v>553</v>
      </c>
      <c r="GK7" s="3" t="s">
        <v>1612</v>
      </c>
      <c r="GL7" s="3" t="s">
        <v>1643</v>
      </c>
      <c r="GM7" s="3" t="s">
        <v>1643</v>
      </c>
      <c r="GN7" s="3" t="s">
        <v>1643</v>
      </c>
      <c r="GO7" s="3" t="s">
        <v>1643</v>
      </c>
      <c r="GP7" s="5" t="s">
        <v>1643</v>
      </c>
      <c r="GQ7" s="8" t="s">
        <v>1671</v>
      </c>
      <c r="GR7" s="8" t="s">
        <v>1612</v>
      </c>
      <c r="GS7" s="3" t="s">
        <v>1643</v>
      </c>
      <c r="GT7" s="3" t="s">
        <v>1643</v>
      </c>
      <c r="GU7" s="3" t="s">
        <v>1643</v>
      </c>
      <c r="GV7" s="3" t="s">
        <v>1643</v>
      </c>
      <c r="GW7" s="5" t="s">
        <v>1643</v>
      </c>
      <c r="GX7" s="13" t="s">
        <v>1643</v>
      </c>
      <c r="GY7" s="8" t="s">
        <v>1643</v>
      </c>
      <c r="GZ7" s="3" t="s">
        <v>1643</v>
      </c>
      <c r="HA7" s="3" t="s">
        <v>1643</v>
      </c>
      <c r="HB7" s="3" t="s">
        <v>1643</v>
      </c>
      <c r="HC7" s="3" t="s">
        <v>1643</v>
      </c>
      <c r="HD7" s="5" t="s">
        <v>1643</v>
      </c>
      <c r="HE7" s="13" t="s">
        <v>1643</v>
      </c>
      <c r="HF7" s="8" t="s">
        <v>1643</v>
      </c>
      <c r="HG7" s="3" t="s">
        <v>1643</v>
      </c>
      <c r="HH7" s="3" t="s">
        <v>1643</v>
      </c>
      <c r="HI7" s="3" t="s">
        <v>1643</v>
      </c>
      <c r="HJ7" s="3" t="s">
        <v>1643</v>
      </c>
      <c r="HK7" s="20" t="s">
        <v>1643</v>
      </c>
      <c r="HL7" s="13" t="s">
        <v>136</v>
      </c>
      <c r="HM7" s="3" t="s">
        <v>1643</v>
      </c>
      <c r="HN7" s="3" t="s">
        <v>1643</v>
      </c>
      <c r="HO7" s="3" t="s">
        <v>144</v>
      </c>
      <c r="HP7" s="3" t="s">
        <v>1643</v>
      </c>
      <c r="HQ7" s="3" t="s">
        <v>1643</v>
      </c>
      <c r="HR7" s="3" t="s">
        <v>148</v>
      </c>
      <c r="HS7" s="3" t="s">
        <v>152</v>
      </c>
      <c r="HT7" s="20" t="s">
        <v>1643</v>
      </c>
      <c r="HU7" s="13" t="s">
        <v>1643</v>
      </c>
      <c r="HV7" s="3"/>
      <c r="HW7" s="3" t="s">
        <v>1643</v>
      </c>
      <c r="HX7" s="3" t="s">
        <v>1643</v>
      </c>
      <c r="HY7" s="3" t="s">
        <v>1643</v>
      </c>
      <c r="HZ7" s="5" t="s">
        <v>1643</v>
      </c>
      <c r="IA7" s="8" t="s">
        <v>1643</v>
      </c>
      <c r="IB7" s="8" t="s">
        <v>1643</v>
      </c>
      <c r="IC7" s="3" t="s">
        <v>1643</v>
      </c>
      <c r="ID7" s="3" t="s">
        <v>1643</v>
      </c>
      <c r="IE7" s="5" t="s">
        <v>1643</v>
      </c>
      <c r="IF7" s="13" t="s">
        <v>1643</v>
      </c>
      <c r="IG7" s="3" t="s">
        <v>1643</v>
      </c>
      <c r="IH7" s="3" t="s">
        <v>1643</v>
      </c>
      <c r="II7" s="3" t="s">
        <v>1643</v>
      </c>
      <c r="IJ7" s="3" t="s">
        <v>1643</v>
      </c>
      <c r="IK7" s="3" t="s">
        <v>1643</v>
      </c>
      <c r="IL7" s="3" t="s">
        <v>1643</v>
      </c>
      <c r="IM7" s="3" t="s">
        <v>1643</v>
      </c>
      <c r="IN7" s="20" t="s">
        <v>1643</v>
      </c>
      <c r="IO7" s="13" t="s">
        <v>110</v>
      </c>
      <c r="IP7" s="3" t="s">
        <v>1672</v>
      </c>
      <c r="IQ7" s="3" t="s">
        <v>1643</v>
      </c>
      <c r="IR7" s="3" t="s">
        <v>1643</v>
      </c>
      <c r="IS7" s="3" t="s">
        <v>1643</v>
      </c>
      <c r="IT7" s="5" t="s">
        <v>545</v>
      </c>
      <c r="IU7" s="13" t="s">
        <v>1643</v>
      </c>
      <c r="IV7" s="3" t="s">
        <v>1643</v>
      </c>
      <c r="IW7" s="3" t="s">
        <v>1643</v>
      </c>
      <c r="IX7" s="3" t="s">
        <v>1643</v>
      </c>
      <c r="IY7" s="5" t="s">
        <v>1643</v>
      </c>
      <c r="IZ7" s="13" t="s">
        <v>136</v>
      </c>
      <c r="JA7" s="3" t="s">
        <v>1643</v>
      </c>
      <c r="JB7" s="3" t="s">
        <v>1643</v>
      </c>
      <c r="JC7" s="3" t="s">
        <v>144</v>
      </c>
      <c r="JD7" s="3" t="s">
        <v>1643</v>
      </c>
      <c r="JE7" s="3" t="s">
        <v>558</v>
      </c>
      <c r="JF7" s="3" t="s">
        <v>1643</v>
      </c>
      <c r="JG7" s="3" t="s">
        <v>1643</v>
      </c>
      <c r="JH7" s="5" t="s">
        <v>1643</v>
      </c>
      <c r="JI7" s="13" t="s">
        <v>1643</v>
      </c>
      <c r="JJ7" s="3" t="s">
        <v>1643</v>
      </c>
      <c r="JK7" s="3" t="s">
        <v>1643</v>
      </c>
      <c r="JL7" s="3" t="s">
        <v>1643</v>
      </c>
      <c r="JM7" s="3" t="s">
        <v>1643</v>
      </c>
      <c r="JN7" s="3" t="s">
        <v>1643</v>
      </c>
      <c r="JO7" s="20" t="s">
        <v>1643</v>
      </c>
      <c r="JP7" s="13" t="s">
        <v>110</v>
      </c>
      <c r="JQ7" s="3" t="s">
        <v>1673</v>
      </c>
      <c r="JR7" s="3" t="s">
        <v>111</v>
      </c>
      <c r="JS7" s="3" t="s">
        <v>1643</v>
      </c>
      <c r="JT7" s="20" t="s">
        <v>1643</v>
      </c>
      <c r="JU7" s="13" t="s">
        <v>127</v>
      </c>
      <c r="JV7" s="3" t="s">
        <v>127</v>
      </c>
      <c r="JW7" s="3" t="s">
        <v>127</v>
      </c>
      <c r="JX7" s="3" t="s">
        <v>132</v>
      </c>
      <c r="JY7" s="3" t="s">
        <v>131</v>
      </c>
      <c r="JZ7" s="3" t="s">
        <v>131</v>
      </c>
      <c r="KA7" s="3" t="s">
        <v>132</v>
      </c>
      <c r="KB7" s="3" t="s">
        <v>127</v>
      </c>
      <c r="KC7" s="3" t="s">
        <v>132</v>
      </c>
      <c r="KD7" s="3" t="s">
        <v>132</v>
      </c>
      <c r="KE7" s="3" t="s">
        <v>132</v>
      </c>
      <c r="KF7" s="3" t="s">
        <v>132</v>
      </c>
      <c r="KG7" s="3" t="s">
        <v>132</v>
      </c>
      <c r="KH7" s="3" t="s">
        <v>132</v>
      </c>
      <c r="KI7" s="3" t="s">
        <v>132</v>
      </c>
      <c r="KJ7" s="3" t="s">
        <v>131</v>
      </c>
      <c r="KK7" s="3" t="s">
        <v>127</v>
      </c>
      <c r="KL7" s="3" t="s">
        <v>127</v>
      </c>
      <c r="KM7" s="3" t="s">
        <v>127</v>
      </c>
      <c r="KN7" s="3" t="s">
        <v>127</v>
      </c>
      <c r="KO7" s="3" t="s">
        <v>132</v>
      </c>
      <c r="KP7" s="3" t="s">
        <v>132</v>
      </c>
      <c r="KQ7" s="3" t="s">
        <v>132</v>
      </c>
      <c r="KR7" s="3" t="s">
        <v>132</v>
      </c>
      <c r="KS7" s="3" t="s">
        <v>132</v>
      </c>
      <c r="KT7" s="3" t="s">
        <v>132</v>
      </c>
      <c r="KU7" s="3" t="s">
        <v>132</v>
      </c>
      <c r="KV7" s="3" t="s">
        <v>131</v>
      </c>
      <c r="KW7" s="3" t="s">
        <v>132</v>
      </c>
      <c r="KX7" s="3" t="s">
        <v>131</v>
      </c>
      <c r="KY7" s="3" t="s">
        <v>132</v>
      </c>
      <c r="KZ7" s="3" t="s">
        <v>129</v>
      </c>
      <c r="LA7" s="3" t="s">
        <v>127</v>
      </c>
      <c r="LB7" s="3" t="s">
        <v>132</v>
      </c>
      <c r="LC7" s="3" t="s">
        <v>132</v>
      </c>
      <c r="LD7" s="3" t="s">
        <v>132</v>
      </c>
      <c r="LE7" s="3" t="s">
        <v>132</v>
      </c>
      <c r="LF7" s="3" t="s">
        <v>127</v>
      </c>
      <c r="LG7" s="3" t="s">
        <v>132</v>
      </c>
      <c r="LH7" s="3" t="s">
        <v>132</v>
      </c>
      <c r="LI7" s="3" t="s">
        <v>132</v>
      </c>
      <c r="LJ7" s="3" t="s">
        <v>132</v>
      </c>
      <c r="LK7" s="3" t="s">
        <v>132</v>
      </c>
      <c r="LL7" s="3" t="s">
        <v>132</v>
      </c>
      <c r="LM7" s="3" t="s">
        <v>132</v>
      </c>
      <c r="LN7" s="3" t="s">
        <v>127</v>
      </c>
      <c r="LO7" s="3" t="s">
        <v>127</v>
      </c>
      <c r="LP7" s="3" t="s">
        <v>132</v>
      </c>
      <c r="LQ7" s="3" t="s">
        <v>127</v>
      </c>
      <c r="LR7" s="3" t="s">
        <v>127</v>
      </c>
      <c r="LS7" s="3" t="s">
        <v>132</v>
      </c>
      <c r="LT7" s="3" t="s">
        <v>127</v>
      </c>
      <c r="LU7" s="3" t="s">
        <v>127</v>
      </c>
      <c r="LV7" s="3" t="s">
        <v>127</v>
      </c>
      <c r="LW7" s="3" t="s">
        <v>131</v>
      </c>
      <c r="LX7" s="3" t="s">
        <v>131</v>
      </c>
      <c r="LY7" s="3" t="s">
        <v>132</v>
      </c>
      <c r="LZ7" s="3" t="s">
        <v>127</v>
      </c>
      <c r="MA7" s="3" t="s">
        <v>127</v>
      </c>
      <c r="MB7" s="3" t="s">
        <v>127</v>
      </c>
      <c r="MC7" s="3" t="s">
        <v>127</v>
      </c>
      <c r="MD7" s="3" t="s">
        <v>127</v>
      </c>
      <c r="ME7" s="3" t="s">
        <v>127</v>
      </c>
      <c r="MF7" s="3" t="s">
        <v>127</v>
      </c>
      <c r="MG7" s="5" t="s">
        <v>1643</v>
      </c>
      <c r="MH7" s="8" t="s">
        <v>353</v>
      </c>
      <c r="MI7" s="3" t="s">
        <v>1643</v>
      </c>
      <c r="MJ7" s="3" t="s">
        <v>1643</v>
      </c>
      <c r="MK7" s="3" t="s">
        <v>1643</v>
      </c>
      <c r="ML7" s="3" t="s">
        <v>1643</v>
      </c>
      <c r="MM7" s="3" t="s">
        <v>111</v>
      </c>
      <c r="MN7" s="20" t="s">
        <v>1643</v>
      </c>
      <c r="MO7" s="13" t="s">
        <v>111</v>
      </c>
      <c r="MP7" s="3" t="s">
        <v>1643</v>
      </c>
      <c r="MQ7" s="3" t="s">
        <v>1643</v>
      </c>
      <c r="MR7" s="3" t="s">
        <v>111</v>
      </c>
      <c r="MS7" s="3" t="s">
        <v>1643</v>
      </c>
      <c r="MT7" s="3" t="s">
        <v>1643</v>
      </c>
      <c r="MU7" s="3" t="s">
        <v>110</v>
      </c>
      <c r="MV7" s="3" t="s">
        <v>111</v>
      </c>
      <c r="MW7" s="3" t="s">
        <v>1643</v>
      </c>
      <c r="MX7" s="3" t="s">
        <v>111</v>
      </c>
      <c r="MY7" s="3" t="s">
        <v>1643</v>
      </c>
      <c r="MZ7" s="3" t="s">
        <v>1643</v>
      </c>
      <c r="NA7" s="3" t="s">
        <v>1643</v>
      </c>
      <c r="NB7" s="3" t="s">
        <v>111</v>
      </c>
      <c r="NC7" s="3" t="s">
        <v>1643</v>
      </c>
      <c r="ND7" s="3" t="s">
        <v>1643</v>
      </c>
      <c r="NE7" s="3" t="s">
        <v>111</v>
      </c>
      <c r="NF7" s="3" t="s">
        <v>1643</v>
      </c>
      <c r="NG7" s="3" t="s">
        <v>1643</v>
      </c>
      <c r="NH7" s="3" t="s">
        <v>111</v>
      </c>
      <c r="NI7" s="3" t="s">
        <v>1643</v>
      </c>
      <c r="NJ7" s="3" t="s">
        <v>1643</v>
      </c>
      <c r="NK7" s="3" t="s">
        <v>111</v>
      </c>
      <c r="NL7" s="3" t="s">
        <v>1643</v>
      </c>
      <c r="NM7" s="3" t="s">
        <v>1643</v>
      </c>
      <c r="NN7" s="3" t="s">
        <v>111</v>
      </c>
      <c r="NO7" s="3" t="s">
        <v>1643</v>
      </c>
      <c r="NP7" s="3" t="s">
        <v>1643</v>
      </c>
      <c r="NQ7" s="3" t="s">
        <v>111</v>
      </c>
      <c r="NR7" s="3" t="s">
        <v>1643</v>
      </c>
      <c r="NS7" s="3" t="s">
        <v>1643</v>
      </c>
      <c r="NT7" s="3" t="s">
        <v>1643</v>
      </c>
      <c r="NU7" s="3" t="s">
        <v>111</v>
      </c>
      <c r="NV7" s="3" t="s">
        <v>1643</v>
      </c>
      <c r="NW7" s="3" t="s">
        <v>1643</v>
      </c>
      <c r="NX7" s="20" t="s">
        <v>1643</v>
      </c>
      <c r="NY7" s="13" t="s">
        <v>1670</v>
      </c>
      <c r="NZ7" s="3"/>
      <c r="OA7" s="5"/>
      <c r="OB7" s="18" t="s">
        <v>110</v>
      </c>
      <c r="OC7" s="13" t="s">
        <v>1601</v>
      </c>
      <c r="OD7" s="3" t="s">
        <v>484</v>
      </c>
      <c r="OE7" s="3" t="s">
        <v>1643</v>
      </c>
      <c r="OF7" s="3" t="s">
        <v>1643</v>
      </c>
      <c r="OG7" s="3" t="s">
        <v>1643</v>
      </c>
      <c r="OH7" s="3" t="s">
        <v>1643</v>
      </c>
      <c r="OI7" s="3" t="s">
        <v>1643</v>
      </c>
      <c r="OJ7" s="3" t="s">
        <v>497</v>
      </c>
      <c r="OK7" s="3" t="s">
        <v>498</v>
      </c>
      <c r="OL7" s="5" t="s">
        <v>1643</v>
      </c>
      <c r="OM7" s="8" t="s">
        <v>111</v>
      </c>
      <c r="ON7" s="3" t="s">
        <v>111</v>
      </c>
      <c r="OO7" s="3" t="s">
        <v>110</v>
      </c>
      <c r="OP7" s="3" t="s">
        <v>111</v>
      </c>
      <c r="OQ7" s="20" t="s">
        <v>110</v>
      </c>
      <c r="OR7" s="13" t="s">
        <v>111</v>
      </c>
      <c r="OS7" s="5" t="s">
        <v>1643</v>
      </c>
      <c r="OT7" s="13" t="s">
        <v>524</v>
      </c>
      <c r="OU7" s="5" t="s">
        <v>525</v>
      </c>
      <c r="OV7" s="13" t="s">
        <v>110</v>
      </c>
      <c r="OW7" s="3" t="s">
        <v>110</v>
      </c>
      <c r="OX7" s="3" t="s">
        <v>110</v>
      </c>
      <c r="OY7" s="3" t="s">
        <v>110</v>
      </c>
      <c r="OZ7" s="3" t="s">
        <v>110</v>
      </c>
      <c r="PA7" s="5" t="s">
        <v>110</v>
      </c>
      <c r="PB7" s="16" t="s">
        <v>110</v>
      </c>
      <c r="PC7" s="13" t="s">
        <v>127</v>
      </c>
      <c r="PD7" s="3" t="s">
        <v>127</v>
      </c>
      <c r="PE7" s="3" t="s">
        <v>127</v>
      </c>
      <c r="PF7" s="3" t="s">
        <v>127</v>
      </c>
      <c r="PG7" s="3" t="s">
        <v>127</v>
      </c>
      <c r="PH7" s="3" t="s">
        <v>127</v>
      </c>
      <c r="PI7" s="3" t="s">
        <v>131</v>
      </c>
      <c r="PJ7" s="3" t="s">
        <v>127</v>
      </c>
      <c r="PK7" s="3" t="s">
        <v>127</v>
      </c>
      <c r="PL7" s="3" t="s">
        <v>127</v>
      </c>
      <c r="PM7" s="3" t="s">
        <v>127</v>
      </c>
      <c r="PN7" s="3" t="s">
        <v>127</v>
      </c>
      <c r="PO7" s="3" t="s">
        <v>127</v>
      </c>
      <c r="PP7" s="3" t="s">
        <v>127</v>
      </c>
      <c r="PQ7" s="3" t="s">
        <v>127</v>
      </c>
      <c r="PR7" s="3" t="s">
        <v>127</v>
      </c>
      <c r="PS7" s="3" t="s">
        <v>127</v>
      </c>
      <c r="PT7" s="3" t="s">
        <v>127</v>
      </c>
      <c r="PU7" s="3" t="s">
        <v>1643</v>
      </c>
      <c r="PV7" s="3" t="s">
        <v>127</v>
      </c>
      <c r="PW7" s="3" t="s">
        <v>127</v>
      </c>
      <c r="PX7" s="3" t="s">
        <v>127</v>
      </c>
      <c r="PY7" s="3" t="s">
        <v>127</v>
      </c>
      <c r="PZ7" s="3" t="s">
        <v>127</v>
      </c>
      <c r="QA7" s="3" t="s">
        <v>127</v>
      </c>
      <c r="QB7" s="3" t="s">
        <v>127</v>
      </c>
      <c r="QC7" s="3" t="s">
        <v>127</v>
      </c>
      <c r="QD7" s="3" t="s">
        <v>127</v>
      </c>
      <c r="QE7" s="3" t="s">
        <v>127</v>
      </c>
      <c r="QF7" s="3" t="s">
        <v>127</v>
      </c>
      <c r="QG7" s="3" t="s">
        <v>127</v>
      </c>
      <c r="QH7" s="3" t="s">
        <v>127</v>
      </c>
      <c r="QI7" s="3" t="s">
        <v>131</v>
      </c>
      <c r="QJ7" s="3" t="s">
        <v>127</v>
      </c>
      <c r="QK7" s="3" t="s">
        <v>127</v>
      </c>
      <c r="QL7" s="3" t="s">
        <v>127</v>
      </c>
      <c r="QM7" s="3" t="s">
        <v>127</v>
      </c>
      <c r="QN7" s="3" t="s">
        <v>127</v>
      </c>
      <c r="QO7" s="3" t="s">
        <v>129</v>
      </c>
      <c r="QP7" s="3" t="s">
        <v>127</v>
      </c>
      <c r="QQ7" s="3" t="s">
        <v>127</v>
      </c>
      <c r="QR7" s="3" t="s">
        <v>127</v>
      </c>
      <c r="QS7" s="3" t="s">
        <v>127</v>
      </c>
      <c r="QT7" s="3" t="s">
        <v>127</v>
      </c>
      <c r="QU7" s="3" t="s">
        <v>127</v>
      </c>
      <c r="QV7" s="20" t="s">
        <v>1643</v>
      </c>
      <c r="QW7" s="13" t="s">
        <v>196</v>
      </c>
      <c r="QX7" s="3" t="s">
        <v>198</v>
      </c>
      <c r="QY7" s="3" t="s">
        <v>1643</v>
      </c>
      <c r="QZ7" s="3" t="s">
        <v>1643</v>
      </c>
      <c r="RA7" s="3" t="s">
        <v>1643</v>
      </c>
      <c r="RB7" s="3" t="s">
        <v>1643</v>
      </c>
      <c r="RC7" s="3" t="s">
        <v>1643</v>
      </c>
      <c r="RD7" s="20" t="s">
        <v>666</v>
      </c>
      <c r="RE7" s="13" t="s">
        <v>353</v>
      </c>
      <c r="RF7" s="3" t="s">
        <v>1643</v>
      </c>
      <c r="RG7" s="3" t="s">
        <v>1643</v>
      </c>
      <c r="RH7" s="3" t="s">
        <v>1643</v>
      </c>
      <c r="RI7" s="3" t="s">
        <v>1643</v>
      </c>
      <c r="RJ7" s="3" t="s">
        <v>110</v>
      </c>
      <c r="RK7" s="20" t="s">
        <v>669</v>
      </c>
      <c r="RL7" s="13" t="s">
        <v>1643</v>
      </c>
      <c r="RM7" s="3" t="s">
        <v>1643</v>
      </c>
      <c r="RN7" s="3" t="s">
        <v>110</v>
      </c>
      <c r="RO7" s="3" t="s">
        <v>1643</v>
      </c>
      <c r="RP7" s="3" t="s">
        <v>1643</v>
      </c>
      <c r="RQ7" s="3" t="s">
        <v>1643</v>
      </c>
      <c r="RR7" s="3" t="s">
        <v>1643</v>
      </c>
      <c r="RS7" s="3" t="s">
        <v>1643</v>
      </c>
      <c r="RT7" s="3" t="s">
        <v>1643</v>
      </c>
      <c r="RU7" s="3" t="s">
        <v>1643</v>
      </c>
      <c r="RV7" s="3" t="s">
        <v>1643</v>
      </c>
      <c r="RW7" s="20" t="s">
        <v>1643</v>
      </c>
      <c r="RX7" s="18" t="s">
        <v>611</v>
      </c>
    </row>
    <row r="8" spans="1:492" ht="87" hidden="1" x14ac:dyDescent="0.35">
      <c r="A8" s="1">
        <v>45608.671168981484</v>
      </c>
      <c r="B8" s="2">
        <v>45608.687939814816</v>
      </c>
      <c r="C8" s="4">
        <v>26</v>
      </c>
      <c r="D8" s="4">
        <v>1448</v>
      </c>
      <c r="E8" s="3" t="s">
        <v>1677</v>
      </c>
      <c r="F8" s="2">
        <v>45615.687961284719</v>
      </c>
      <c r="G8" s="3" t="s">
        <v>1678</v>
      </c>
      <c r="H8" s="4">
        <v>0.80000001192092896</v>
      </c>
      <c r="I8" s="3" t="s">
        <v>1642</v>
      </c>
      <c r="J8" s="3" t="s">
        <v>1642</v>
      </c>
      <c r="K8" s="3" t="s">
        <v>1642</v>
      </c>
      <c r="L8" s="3" t="s">
        <v>1642</v>
      </c>
      <c r="M8" s="3" t="s">
        <v>1642</v>
      </c>
      <c r="N8" s="3" t="s">
        <v>1642</v>
      </c>
      <c r="O8" s="3" t="s">
        <v>111</v>
      </c>
      <c r="P8" s="3" t="s">
        <v>110</v>
      </c>
      <c r="Q8" s="3" t="s">
        <v>11</v>
      </c>
      <c r="R8" s="20" t="s">
        <v>110</v>
      </c>
      <c r="S8" s="127">
        <v>59</v>
      </c>
      <c r="T8" s="124" t="s">
        <v>1679</v>
      </c>
      <c r="U8" s="3" t="s">
        <v>1680</v>
      </c>
      <c r="V8" s="3" t="s">
        <v>20</v>
      </c>
      <c r="W8" s="3" t="s">
        <v>110</v>
      </c>
      <c r="X8" s="3" t="s">
        <v>41</v>
      </c>
      <c r="Y8" s="3" t="s">
        <v>101</v>
      </c>
      <c r="Z8" s="3" t="s">
        <v>10</v>
      </c>
      <c r="AA8" s="4">
        <v>235</v>
      </c>
      <c r="AB8" s="3" t="s">
        <v>25</v>
      </c>
      <c r="AC8" s="3" t="s">
        <v>111</v>
      </c>
      <c r="AD8" s="3" t="s">
        <v>110</v>
      </c>
      <c r="AE8" s="13" t="s">
        <v>110</v>
      </c>
      <c r="AF8" s="20" t="s">
        <v>111</v>
      </c>
      <c r="AG8" s="8" t="s">
        <v>1818</v>
      </c>
      <c r="AH8" s="3" t="s">
        <v>1818</v>
      </c>
      <c r="AI8" s="3" t="s">
        <v>1818</v>
      </c>
      <c r="AJ8" s="3" t="s">
        <v>131</v>
      </c>
      <c r="AK8" s="3" t="s">
        <v>131</v>
      </c>
      <c r="AL8" s="3" t="s">
        <v>131</v>
      </c>
      <c r="AM8" s="3" t="s">
        <v>131</v>
      </c>
      <c r="AN8" s="3" t="s">
        <v>131</v>
      </c>
      <c r="AO8" s="3" t="s">
        <v>1818</v>
      </c>
      <c r="AP8" s="3" t="s">
        <v>131</v>
      </c>
      <c r="AQ8" s="3" t="s">
        <v>131</v>
      </c>
      <c r="AR8" s="3" t="s">
        <v>131</v>
      </c>
      <c r="AS8" s="3" t="s">
        <v>131</v>
      </c>
      <c r="AT8" s="3" t="s">
        <v>131</v>
      </c>
      <c r="AU8" s="3" t="s">
        <v>131</v>
      </c>
      <c r="AV8" s="5" t="s">
        <v>1643</v>
      </c>
      <c r="AW8" s="13" t="s">
        <v>196</v>
      </c>
      <c r="AX8" s="3" t="s">
        <v>198</v>
      </c>
      <c r="AY8" s="3" t="s">
        <v>200</v>
      </c>
      <c r="AZ8" s="3" t="s">
        <v>201</v>
      </c>
      <c r="BA8" s="3" t="s">
        <v>203</v>
      </c>
      <c r="BB8" s="3" t="s">
        <v>207</v>
      </c>
      <c r="BC8" s="3" t="s">
        <v>210</v>
      </c>
      <c r="BD8" s="5" t="s">
        <v>1643</v>
      </c>
      <c r="BE8" s="13" t="s">
        <v>231</v>
      </c>
      <c r="BF8" s="3" t="s">
        <v>232</v>
      </c>
      <c r="BG8" s="3" t="s">
        <v>233</v>
      </c>
      <c r="BH8" s="3" t="s">
        <v>234</v>
      </c>
      <c r="BI8" s="3" t="s">
        <v>235</v>
      </c>
      <c r="BJ8" s="3" t="s">
        <v>1643</v>
      </c>
      <c r="BK8" s="3" t="s">
        <v>1643</v>
      </c>
      <c r="BL8" s="5" t="s">
        <v>1643</v>
      </c>
      <c r="BM8" s="13" t="s">
        <v>132</v>
      </c>
      <c r="BN8" s="3" t="s">
        <v>132</v>
      </c>
      <c r="BO8" s="3" t="s">
        <v>132</v>
      </c>
      <c r="BP8" s="5" t="s">
        <v>132</v>
      </c>
      <c r="BQ8" s="13" t="s">
        <v>132</v>
      </c>
      <c r="BR8" s="3" t="s">
        <v>132</v>
      </c>
      <c r="BS8" s="3" t="s">
        <v>132</v>
      </c>
      <c r="BT8" s="5" t="s">
        <v>132</v>
      </c>
      <c r="BU8" s="13" t="s">
        <v>132</v>
      </c>
      <c r="BV8" s="5" t="s">
        <v>132</v>
      </c>
      <c r="BW8" s="13" t="s">
        <v>132</v>
      </c>
      <c r="BX8" s="3" t="s">
        <v>132</v>
      </c>
      <c r="BY8" s="3" t="s">
        <v>132</v>
      </c>
      <c r="BZ8" s="5" t="s">
        <v>132</v>
      </c>
      <c r="CA8" s="13" t="s">
        <v>129</v>
      </c>
      <c r="CB8" s="3" t="s">
        <v>131</v>
      </c>
      <c r="CC8" s="3" t="s">
        <v>131</v>
      </c>
      <c r="CD8" s="3" t="s">
        <v>132</v>
      </c>
      <c r="CE8" s="5" t="s">
        <v>132</v>
      </c>
      <c r="CF8" s="13" t="s">
        <v>132</v>
      </c>
      <c r="CG8" s="3" t="s">
        <v>132</v>
      </c>
      <c r="CH8" s="3" t="s">
        <v>132</v>
      </c>
      <c r="CI8" s="3" t="s">
        <v>132</v>
      </c>
      <c r="CJ8" s="3" t="s">
        <v>131</v>
      </c>
      <c r="CK8" s="3" t="s">
        <v>132</v>
      </c>
      <c r="CL8" s="5" t="s">
        <v>132</v>
      </c>
      <c r="CM8" s="13" t="s">
        <v>132</v>
      </c>
      <c r="CN8" s="3" t="s">
        <v>132</v>
      </c>
      <c r="CO8" s="3" t="s">
        <v>132</v>
      </c>
      <c r="CP8" s="3" t="s">
        <v>132</v>
      </c>
      <c r="CQ8" s="3" t="s">
        <v>131</v>
      </c>
      <c r="CR8" s="20" t="s">
        <v>132</v>
      </c>
      <c r="CS8" s="13" t="s">
        <v>132</v>
      </c>
      <c r="CT8" s="3" t="s">
        <v>132</v>
      </c>
      <c r="CU8" s="3" t="s">
        <v>132</v>
      </c>
      <c r="CV8" s="3" t="s">
        <v>132</v>
      </c>
      <c r="CW8" s="3" t="s">
        <v>132</v>
      </c>
      <c r="CX8" s="3" t="s">
        <v>132</v>
      </c>
      <c r="CY8" s="3" t="s">
        <v>132</v>
      </c>
      <c r="CZ8" s="3" t="s">
        <v>132</v>
      </c>
      <c r="DA8" s="3" t="s">
        <v>132</v>
      </c>
      <c r="DB8" s="3" t="s">
        <v>132</v>
      </c>
      <c r="DC8" s="3" t="s">
        <v>132</v>
      </c>
      <c r="DD8" s="3" t="s">
        <v>132</v>
      </c>
      <c r="DE8" s="3" t="s">
        <v>132</v>
      </c>
      <c r="DF8" s="5" t="s">
        <v>132</v>
      </c>
      <c r="DG8" s="8" t="s">
        <v>131</v>
      </c>
      <c r="DH8" s="3" t="s">
        <v>132</v>
      </c>
      <c r="DI8" s="3" t="s">
        <v>132</v>
      </c>
      <c r="DJ8" s="3" t="s">
        <v>131</v>
      </c>
      <c r="DK8" s="3" t="s">
        <v>132</v>
      </c>
      <c r="DL8" s="3" t="s">
        <v>1665</v>
      </c>
      <c r="DM8" s="3" t="s">
        <v>1665</v>
      </c>
      <c r="DN8" s="3" t="s">
        <v>132</v>
      </c>
      <c r="DO8" s="5" t="s">
        <v>132</v>
      </c>
      <c r="DP8" s="8" t="s">
        <v>131</v>
      </c>
      <c r="DQ8" s="3" t="s">
        <v>129</v>
      </c>
      <c r="DR8" s="3" t="s">
        <v>131</v>
      </c>
      <c r="DS8" s="5" t="s">
        <v>131</v>
      </c>
      <c r="DT8" s="8" t="s">
        <v>131</v>
      </c>
      <c r="DU8" s="3" t="s">
        <v>131</v>
      </c>
      <c r="DV8" s="3" t="s">
        <v>131</v>
      </c>
      <c r="DW8" s="5" t="s">
        <v>131</v>
      </c>
      <c r="DX8" s="16" t="s">
        <v>1643</v>
      </c>
      <c r="DY8" s="13" t="s">
        <v>1643</v>
      </c>
      <c r="DZ8" s="3" t="s">
        <v>1643</v>
      </c>
      <c r="EA8" s="3" t="s">
        <v>1643</v>
      </c>
      <c r="EB8" s="3" t="s">
        <v>1643</v>
      </c>
      <c r="EC8" s="20" t="s">
        <v>1643</v>
      </c>
      <c r="ED8" s="13" t="s">
        <v>1643</v>
      </c>
      <c r="EE8" s="3" t="s">
        <v>1643</v>
      </c>
      <c r="EF8" s="3" t="s">
        <v>1643</v>
      </c>
      <c r="EG8" s="3" t="s">
        <v>1643</v>
      </c>
      <c r="EH8" s="3" t="s">
        <v>1643</v>
      </c>
      <c r="EI8" s="3" t="s">
        <v>1643</v>
      </c>
      <c r="EJ8" s="3" t="s">
        <v>1643</v>
      </c>
      <c r="EK8" s="3" t="s">
        <v>1643</v>
      </c>
      <c r="EL8" s="3" t="s">
        <v>1643</v>
      </c>
      <c r="EM8" s="3" t="s">
        <v>1643</v>
      </c>
      <c r="EN8" s="20" t="s">
        <v>1643</v>
      </c>
      <c r="EO8" s="18" t="s">
        <v>1643</v>
      </c>
      <c r="EP8" s="8" t="s">
        <v>1643</v>
      </c>
      <c r="EQ8" s="3" t="s">
        <v>1643</v>
      </c>
      <c r="ER8" s="3" t="s">
        <v>1643</v>
      </c>
      <c r="ES8" s="3" t="s">
        <v>1643</v>
      </c>
      <c r="ET8" s="3" t="s">
        <v>1643</v>
      </c>
      <c r="EU8" s="3" t="s">
        <v>1643</v>
      </c>
      <c r="EV8" s="3" t="s">
        <v>1643</v>
      </c>
      <c r="EW8" s="3" t="s">
        <v>1643</v>
      </c>
      <c r="EX8" s="3" t="s">
        <v>1643</v>
      </c>
      <c r="EY8" s="20" t="s">
        <v>1643</v>
      </c>
      <c r="EZ8" s="13" t="s">
        <v>1643</v>
      </c>
      <c r="FA8" s="3" t="s">
        <v>1643</v>
      </c>
      <c r="FB8" s="3" t="s">
        <v>1643</v>
      </c>
      <c r="FC8" s="3" t="s">
        <v>1643</v>
      </c>
      <c r="FD8" s="3" t="s">
        <v>1643</v>
      </c>
      <c r="FE8" s="3" t="s">
        <v>1643</v>
      </c>
      <c r="FF8" s="3" t="s">
        <v>1643</v>
      </c>
      <c r="FG8" s="3" t="s">
        <v>1643</v>
      </c>
      <c r="FH8" s="3" t="s">
        <v>1643</v>
      </c>
      <c r="FI8" s="3" t="s">
        <v>1643</v>
      </c>
      <c r="FJ8" s="3" t="s">
        <v>1643</v>
      </c>
      <c r="FK8" s="3" t="s">
        <v>1643</v>
      </c>
      <c r="FL8" s="3" t="s">
        <v>1643</v>
      </c>
      <c r="FM8" s="3" t="s">
        <v>1643</v>
      </c>
      <c r="FN8" s="3" t="s">
        <v>1643</v>
      </c>
      <c r="FO8" s="5" t="s">
        <v>1643</v>
      </c>
      <c r="FP8" s="13" t="s">
        <v>1643</v>
      </c>
      <c r="FQ8" s="3" t="s">
        <v>1643</v>
      </c>
      <c r="FR8" s="3" t="s">
        <v>1643</v>
      </c>
      <c r="FS8" s="3" t="s">
        <v>1643</v>
      </c>
      <c r="FT8" s="3" t="s">
        <v>1643</v>
      </c>
      <c r="FU8" s="3" t="s">
        <v>1643</v>
      </c>
      <c r="FV8" s="3" t="s">
        <v>1643</v>
      </c>
      <c r="FW8" s="5" t="s">
        <v>1643</v>
      </c>
      <c r="FX8" s="13" t="s">
        <v>1643</v>
      </c>
      <c r="FY8" s="3" t="s">
        <v>1643</v>
      </c>
      <c r="FZ8" s="3" t="s">
        <v>1643</v>
      </c>
      <c r="GA8" s="3" t="s">
        <v>1643</v>
      </c>
      <c r="GB8" s="3" t="s">
        <v>1643</v>
      </c>
      <c r="GC8" s="3" t="s">
        <v>1643</v>
      </c>
      <c r="GD8" s="3" t="s">
        <v>1643</v>
      </c>
      <c r="GE8" s="3" t="s">
        <v>1643</v>
      </c>
      <c r="GF8" s="3" t="s">
        <v>1643</v>
      </c>
      <c r="GG8" s="3" t="s">
        <v>1643</v>
      </c>
      <c r="GH8" s="5" t="s">
        <v>1643</v>
      </c>
      <c r="GI8" s="13" t="s">
        <v>1643</v>
      </c>
      <c r="GJ8" s="3"/>
      <c r="GK8" s="3" t="s">
        <v>1643</v>
      </c>
      <c r="GL8" s="3" t="s">
        <v>1643</v>
      </c>
      <c r="GM8" s="3" t="s">
        <v>1643</v>
      </c>
      <c r="GN8" s="3" t="s">
        <v>1643</v>
      </c>
      <c r="GO8" s="3" t="s">
        <v>1643</v>
      </c>
      <c r="GP8" s="5" t="s">
        <v>1643</v>
      </c>
      <c r="GQ8" s="8" t="s">
        <v>1643</v>
      </c>
      <c r="GR8" s="8" t="s">
        <v>1643</v>
      </c>
      <c r="GS8" s="3" t="s">
        <v>1643</v>
      </c>
      <c r="GT8" s="3" t="s">
        <v>1643</v>
      </c>
      <c r="GU8" s="3" t="s">
        <v>1643</v>
      </c>
      <c r="GV8" s="3" t="s">
        <v>1643</v>
      </c>
      <c r="GW8" s="5" t="s">
        <v>1643</v>
      </c>
      <c r="GX8" s="13" t="s">
        <v>1643</v>
      </c>
      <c r="GY8" s="8" t="s">
        <v>1643</v>
      </c>
      <c r="GZ8" s="3" t="s">
        <v>1643</v>
      </c>
      <c r="HA8" s="3" t="s">
        <v>1643</v>
      </c>
      <c r="HB8" s="3" t="s">
        <v>1643</v>
      </c>
      <c r="HC8" s="3" t="s">
        <v>1643</v>
      </c>
      <c r="HD8" s="5" t="s">
        <v>1643</v>
      </c>
      <c r="HE8" s="13" t="s">
        <v>1643</v>
      </c>
      <c r="HF8" s="8" t="s">
        <v>1643</v>
      </c>
      <c r="HG8" s="3" t="s">
        <v>1643</v>
      </c>
      <c r="HH8" s="3" t="s">
        <v>1643</v>
      </c>
      <c r="HI8" s="3" t="s">
        <v>1643</v>
      </c>
      <c r="HJ8" s="3" t="s">
        <v>1643</v>
      </c>
      <c r="HK8" s="20" t="s">
        <v>1643</v>
      </c>
      <c r="HL8" s="13" t="s">
        <v>1643</v>
      </c>
      <c r="HM8" s="3" t="s">
        <v>1643</v>
      </c>
      <c r="HN8" s="3" t="s">
        <v>1643</v>
      </c>
      <c r="HO8" s="3" t="s">
        <v>1643</v>
      </c>
      <c r="HP8" s="3" t="s">
        <v>1643</v>
      </c>
      <c r="HQ8" s="3" t="s">
        <v>1643</v>
      </c>
      <c r="HR8" s="3" t="s">
        <v>1643</v>
      </c>
      <c r="HS8" s="3" t="s">
        <v>1643</v>
      </c>
      <c r="HT8" s="20" t="s">
        <v>1643</v>
      </c>
      <c r="HU8" s="13" t="s">
        <v>1643</v>
      </c>
      <c r="HV8" s="3"/>
      <c r="HW8" s="3" t="s">
        <v>1643</v>
      </c>
      <c r="HX8" s="3" t="s">
        <v>1643</v>
      </c>
      <c r="HY8" s="3" t="s">
        <v>1643</v>
      </c>
      <c r="HZ8" s="5" t="s">
        <v>1643</v>
      </c>
      <c r="IA8" s="8" t="s">
        <v>1643</v>
      </c>
      <c r="IB8" s="8" t="s">
        <v>1643</v>
      </c>
      <c r="IC8" s="3" t="s">
        <v>1643</v>
      </c>
      <c r="ID8" s="3" t="s">
        <v>1643</v>
      </c>
      <c r="IE8" s="5" t="s">
        <v>1643</v>
      </c>
      <c r="IF8" s="13" t="s">
        <v>1643</v>
      </c>
      <c r="IG8" s="3" t="s">
        <v>1643</v>
      </c>
      <c r="IH8" s="3" t="s">
        <v>1643</v>
      </c>
      <c r="II8" s="3" t="s">
        <v>1643</v>
      </c>
      <c r="IJ8" s="3" t="s">
        <v>1643</v>
      </c>
      <c r="IK8" s="3" t="s">
        <v>1643</v>
      </c>
      <c r="IL8" s="3" t="s">
        <v>1643</v>
      </c>
      <c r="IM8" s="3" t="s">
        <v>1643</v>
      </c>
      <c r="IN8" s="20" t="s">
        <v>1643</v>
      </c>
      <c r="IO8" s="13" t="s">
        <v>1643</v>
      </c>
      <c r="IP8" s="3" t="s">
        <v>1643</v>
      </c>
      <c r="IQ8" s="3" t="s">
        <v>1643</v>
      </c>
      <c r="IR8" s="3" t="s">
        <v>1643</v>
      </c>
      <c r="IS8" s="3" t="s">
        <v>1643</v>
      </c>
      <c r="IT8" s="5" t="s">
        <v>1643</v>
      </c>
      <c r="IU8" s="13" t="s">
        <v>1643</v>
      </c>
      <c r="IV8" s="3" t="s">
        <v>1643</v>
      </c>
      <c r="IW8" s="3" t="s">
        <v>1643</v>
      </c>
      <c r="IX8" s="3" t="s">
        <v>1643</v>
      </c>
      <c r="IY8" s="5" t="s">
        <v>1643</v>
      </c>
      <c r="IZ8" s="13" t="s">
        <v>1643</v>
      </c>
      <c r="JA8" s="3" t="s">
        <v>1643</v>
      </c>
      <c r="JB8" s="3" t="s">
        <v>1643</v>
      </c>
      <c r="JC8" s="3" t="s">
        <v>1643</v>
      </c>
      <c r="JD8" s="3" t="s">
        <v>1643</v>
      </c>
      <c r="JE8" s="3" t="s">
        <v>1643</v>
      </c>
      <c r="JF8" s="3" t="s">
        <v>1643</v>
      </c>
      <c r="JG8" s="3" t="s">
        <v>1643</v>
      </c>
      <c r="JH8" s="5" t="s">
        <v>1643</v>
      </c>
      <c r="JI8" s="13" t="s">
        <v>1643</v>
      </c>
      <c r="JJ8" s="3" t="s">
        <v>1643</v>
      </c>
      <c r="JK8" s="3" t="s">
        <v>1643</v>
      </c>
      <c r="JL8" s="3" t="s">
        <v>1643</v>
      </c>
      <c r="JM8" s="3" t="s">
        <v>1643</v>
      </c>
      <c r="JN8" s="3" t="s">
        <v>1643</v>
      </c>
      <c r="JO8" s="20" t="s">
        <v>1643</v>
      </c>
      <c r="JP8" s="13" t="s">
        <v>1643</v>
      </c>
      <c r="JQ8" s="3" t="s">
        <v>1643</v>
      </c>
      <c r="JR8" s="3" t="s">
        <v>1643</v>
      </c>
      <c r="JS8" s="3" t="s">
        <v>1643</v>
      </c>
      <c r="JT8" s="20" t="s">
        <v>1643</v>
      </c>
      <c r="JU8" s="13" t="s">
        <v>1643</v>
      </c>
      <c r="JV8" s="3" t="s">
        <v>1643</v>
      </c>
      <c r="JW8" s="3" t="s">
        <v>1643</v>
      </c>
      <c r="JX8" s="3" t="s">
        <v>1643</v>
      </c>
      <c r="JY8" s="3" t="s">
        <v>1643</v>
      </c>
      <c r="JZ8" s="3" t="s">
        <v>1643</v>
      </c>
      <c r="KA8" s="3" t="s">
        <v>1643</v>
      </c>
      <c r="KB8" s="3" t="s">
        <v>1643</v>
      </c>
      <c r="KC8" s="3" t="s">
        <v>1643</v>
      </c>
      <c r="KD8" s="3" t="s">
        <v>1643</v>
      </c>
      <c r="KE8" s="3" t="s">
        <v>1643</v>
      </c>
      <c r="KF8" s="3" t="s">
        <v>1643</v>
      </c>
      <c r="KG8" s="3" t="s">
        <v>1643</v>
      </c>
      <c r="KH8" s="3" t="s">
        <v>1643</v>
      </c>
      <c r="KI8" s="3" t="s">
        <v>1643</v>
      </c>
      <c r="KJ8" s="3" t="s">
        <v>1643</v>
      </c>
      <c r="KK8" s="3" t="s">
        <v>1643</v>
      </c>
      <c r="KL8" s="3" t="s">
        <v>1643</v>
      </c>
      <c r="KM8" s="3" t="s">
        <v>1643</v>
      </c>
      <c r="KN8" s="3" t="s">
        <v>1643</v>
      </c>
      <c r="KO8" s="3" t="s">
        <v>1643</v>
      </c>
      <c r="KP8" s="3" t="s">
        <v>1643</v>
      </c>
      <c r="KQ8" s="3" t="s">
        <v>1643</v>
      </c>
      <c r="KR8" s="3" t="s">
        <v>1643</v>
      </c>
      <c r="KS8" s="3" t="s">
        <v>1643</v>
      </c>
      <c r="KT8" s="3" t="s">
        <v>1643</v>
      </c>
      <c r="KU8" s="3" t="s">
        <v>1643</v>
      </c>
      <c r="KV8" s="3" t="s">
        <v>1643</v>
      </c>
      <c r="KW8" s="3" t="s">
        <v>1643</v>
      </c>
      <c r="KX8" s="3" t="s">
        <v>1643</v>
      </c>
      <c r="KY8" s="3" t="s">
        <v>1643</v>
      </c>
      <c r="KZ8" s="3" t="s">
        <v>1643</v>
      </c>
      <c r="LA8" s="3" t="s">
        <v>1643</v>
      </c>
      <c r="LB8" s="3" t="s">
        <v>1643</v>
      </c>
      <c r="LC8" s="3" t="s">
        <v>1643</v>
      </c>
      <c r="LD8" s="3" t="s">
        <v>1643</v>
      </c>
      <c r="LE8" s="3" t="s">
        <v>1643</v>
      </c>
      <c r="LF8" s="3" t="s">
        <v>1643</v>
      </c>
      <c r="LG8" s="3" t="s">
        <v>1643</v>
      </c>
      <c r="LH8" s="3" t="s">
        <v>1643</v>
      </c>
      <c r="LI8" s="3" t="s">
        <v>1643</v>
      </c>
      <c r="LJ8" s="3" t="s">
        <v>1643</v>
      </c>
      <c r="LK8" s="3" t="s">
        <v>1643</v>
      </c>
      <c r="LL8" s="3" t="s">
        <v>1643</v>
      </c>
      <c r="LM8" s="3" t="s">
        <v>1643</v>
      </c>
      <c r="LN8" s="3" t="s">
        <v>1643</v>
      </c>
      <c r="LO8" s="3" t="s">
        <v>1643</v>
      </c>
      <c r="LP8" s="3" t="s">
        <v>1643</v>
      </c>
      <c r="LQ8" s="3" t="s">
        <v>1643</v>
      </c>
      <c r="LR8" s="3" t="s">
        <v>1643</v>
      </c>
      <c r="LS8" s="3" t="s">
        <v>1643</v>
      </c>
      <c r="LT8" s="3" t="s">
        <v>1643</v>
      </c>
      <c r="LU8" s="3" t="s">
        <v>1643</v>
      </c>
      <c r="LV8" s="3" t="s">
        <v>1643</v>
      </c>
      <c r="LW8" s="3" t="s">
        <v>1643</v>
      </c>
      <c r="LX8" s="3" t="s">
        <v>1643</v>
      </c>
      <c r="LY8" s="3" t="s">
        <v>1643</v>
      </c>
      <c r="LZ8" s="3" t="s">
        <v>1643</v>
      </c>
      <c r="MA8" s="3" t="s">
        <v>1643</v>
      </c>
      <c r="MB8" s="3" t="s">
        <v>1643</v>
      </c>
      <c r="MC8" s="3" t="s">
        <v>1643</v>
      </c>
      <c r="MD8" s="3" t="s">
        <v>1643</v>
      </c>
      <c r="ME8" s="3" t="s">
        <v>1643</v>
      </c>
      <c r="MF8" s="3" t="s">
        <v>1643</v>
      </c>
      <c r="MG8" s="5" t="s">
        <v>1643</v>
      </c>
      <c r="MH8" s="8" t="s">
        <v>1643</v>
      </c>
      <c r="MI8" s="3" t="s">
        <v>1643</v>
      </c>
      <c r="MJ8" s="3" t="s">
        <v>1643</v>
      </c>
      <c r="MK8" s="3" t="s">
        <v>1643</v>
      </c>
      <c r="ML8" s="3" t="s">
        <v>1643</v>
      </c>
      <c r="MM8" s="3" t="s">
        <v>1643</v>
      </c>
      <c r="MN8" s="20" t="s">
        <v>1643</v>
      </c>
      <c r="MO8" s="13" t="s">
        <v>1643</v>
      </c>
      <c r="MP8" s="3" t="s">
        <v>1643</v>
      </c>
      <c r="MQ8" s="3" t="s">
        <v>1643</v>
      </c>
      <c r="MR8" s="3" t="s">
        <v>1643</v>
      </c>
      <c r="MS8" s="3" t="s">
        <v>1643</v>
      </c>
      <c r="MT8" s="3" t="s">
        <v>1643</v>
      </c>
      <c r="MU8" s="3" t="s">
        <v>1643</v>
      </c>
      <c r="MV8" s="3" t="s">
        <v>1643</v>
      </c>
      <c r="MW8" s="3" t="s">
        <v>1643</v>
      </c>
      <c r="MX8" s="3" t="s">
        <v>1643</v>
      </c>
      <c r="MY8" s="3" t="s">
        <v>1643</v>
      </c>
      <c r="MZ8" s="3" t="s">
        <v>1643</v>
      </c>
      <c r="NA8" s="3" t="s">
        <v>1643</v>
      </c>
      <c r="NB8" s="3" t="s">
        <v>1643</v>
      </c>
      <c r="NC8" s="3" t="s">
        <v>1643</v>
      </c>
      <c r="ND8" s="3" t="s">
        <v>1643</v>
      </c>
      <c r="NE8" s="3" t="s">
        <v>1643</v>
      </c>
      <c r="NF8" s="3" t="s">
        <v>1643</v>
      </c>
      <c r="NG8" s="3" t="s">
        <v>1643</v>
      </c>
      <c r="NH8" s="3" t="s">
        <v>1643</v>
      </c>
      <c r="NI8" s="3" t="s">
        <v>1643</v>
      </c>
      <c r="NJ8" s="3" t="s">
        <v>1643</v>
      </c>
      <c r="NK8" s="3" t="s">
        <v>1643</v>
      </c>
      <c r="NL8" s="3" t="s">
        <v>1643</v>
      </c>
      <c r="NM8" s="3" t="s">
        <v>1643</v>
      </c>
      <c r="NN8" s="3" t="s">
        <v>1643</v>
      </c>
      <c r="NO8" s="3" t="s">
        <v>1643</v>
      </c>
      <c r="NP8" s="3" t="s">
        <v>1643</v>
      </c>
      <c r="NQ8" s="3" t="s">
        <v>1643</v>
      </c>
      <c r="NR8" s="3" t="s">
        <v>1643</v>
      </c>
      <c r="NS8" s="3" t="s">
        <v>1643</v>
      </c>
      <c r="NT8" s="3" t="s">
        <v>1643</v>
      </c>
      <c r="NU8" s="3" t="s">
        <v>1643</v>
      </c>
      <c r="NV8" s="3" t="s">
        <v>1643</v>
      </c>
      <c r="NW8" s="3" t="s">
        <v>1643</v>
      </c>
      <c r="NX8" s="20" t="s">
        <v>1643</v>
      </c>
      <c r="NY8" s="13"/>
      <c r="NZ8" s="3"/>
      <c r="OA8" s="5"/>
      <c r="OB8" s="18" t="s">
        <v>1643</v>
      </c>
      <c r="OC8" s="13" t="s">
        <v>1643</v>
      </c>
      <c r="OD8" s="3" t="s">
        <v>1643</v>
      </c>
      <c r="OE8" s="3" t="s">
        <v>1643</v>
      </c>
      <c r="OF8" s="3" t="s">
        <v>1643</v>
      </c>
      <c r="OG8" s="3" t="s">
        <v>1643</v>
      </c>
      <c r="OH8" s="3" t="s">
        <v>1643</v>
      </c>
      <c r="OI8" s="3" t="s">
        <v>1643</v>
      </c>
      <c r="OJ8" s="3" t="s">
        <v>1643</v>
      </c>
      <c r="OK8" s="3" t="s">
        <v>1643</v>
      </c>
      <c r="OL8" s="5" t="s">
        <v>1643</v>
      </c>
      <c r="OM8" s="8" t="s">
        <v>1643</v>
      </c>
      <c r="ON8" s="3" t="s">
        <v>1643</v>
      </c>
      <c r="OO8" s="3" t="s">
        <v>1643</v>
      </c>
      <c r="OP8" s="3" t="s">
        <v>1643</v>
      </c>
      <c r="OQ8" s="20" t="s">
        <v>1643</v>
      </c>
      <c r="OR8" s="13" t="s">
        <v>1643</v>
      </c>
      <c r="OS8" s="5" t="s">
        <v>1643</v>
      </c>
      <c r="OT8" s="13" t="s">
        <v>1643</v>
      </c>
      <c r="OU8" s="5" t="s">
        <v>1643</v>
      </c>
      <c r="OV8" s="13" t="s">
        <v>1643</v>
      </c>
      <c r="OW8" s="3" t="s">
        <v>1643</v>
      </c>
      <c r="OX8" s="3" t="s">
        <v>1643</v>
      </c>
      <c r="OY8" s="3" t="s">
        <v>1643</v>
      </c>
      <c r="OZ8" s="3" t="s">
        <v>1643</v>
      </c>
      <c r="PA8" s="5" t="s">
        <v>1643</v>
      </c>
      <c r="PB8" s="16" t="s">
        <v>1643</v>
      </c>
      <c r="PC8" s="13" t="s">
        <v>1643</v>
      </c>
      <c r="PD8" s="3" t="s">
        <v>1643</v>
      </c>
      <c r="PE8" s="3" t="s">
        <v>1643</v>
      </c>
      <c r="PF8" s="3" t="s">
        <v>1643</v>
      </c>
      <c r="PG8" s="3" t="s">
        <v>1643</v>
      </c>
      <c r="PH8" s="3" t="s">
        <v>1643</v>
      </c>
      <c r="PI8" s="3" t="s">
        <v>1643</v>
      </c>
      <c r="PJ8" s="3" t="s">
        <v>1643</v>
      </c>
      <c r="PK8" s="3" t="s">
        <v>1643</v>
      </c>
      <c r="PL8" s="3" t="s">
        <v>1643</v>
      </c>
      <c r="PM8" s="3" t="s">
        <v>1643</v>
      </c>
      <c r="PN8" s="3" t="s">
        <v>1643</v>
      </c>
      <c r="PO8" s="3" t="s">
        <v>1643</v>
      </c>
      <c r="PP8" s="3" t="s">
        <v>1643</v>
      </c>
      <c r="PQ8" s="3" t="s">
        <v>1643</v>
      </c>
      <c r="PR8" s="3" t="s">
        <v>1643</v>
      </c>
      <c r="PS8" s="3" t="s">
        <v>1643</v>
      </c>
      <c r="PT8" s="3" t="s">
        <v>1643</v>
      </c>
      <c r="PU8" s="3" t="s">
        <v>1643</v>
      </c>
      <c r="PV8" s="3" t="s">
        <v>1643</v>
      </c>
      <c r="PW8" s="3" t="s">
        <v>1643</v>
      </c>
      <c r="PX8" s="3" t="s">
        <v>1643</v>
      </c>
      <c r="PY8" s="3" t="s">
        <v>1643</v>
      </c>
      <c r="PZ8" s="3" t="s">
        <v>1643</v>
      </c>
      <c r="QA8" s="3" t="s">
        <v>1643</v>
      </c>
      <c r="QB8" s="3" t="s">
        <v>1643</v>
      </c>
      <c r="QC8" s="3" t="s">
        <v>1643</v>
      </c>
      <c r="QD8" s="3" t="s">
        <v>1643</v>
      </c>
      <c r="QE8" s="3" t="s">
        <v>1643</v>
      </c>
      <c r="QF8" s="3" t="s">
        <v>1643</v>
      </c>
      <c r="QG8" s="3" t="s">
        <v>1643</v>
      </c>
      <c r="QH8" s="3" t="s">
        <v>1643</v>
      </c>
      <c r="QI8" s="3" t="s">
        <v>1643</v>
      </c>
      <c r="QJ8" s="3" t="s">
        <v>1643</v>
      </c>
      <c r="QK8" s="3" t="s">
        <v>1643</v>
      </c>
      <c r="QL8" s="3" t="s">
        <v>1643</v>
      </c>
      <c r="QM8" s="3" t="s">
        <v>1643</v>
      </c>
      <c r="QN8" s="3" t="s">
        <v>1643</v>
      </c>
      <c r="QO8" s="3" t="s">
        <v>1643</v>
      </c>
      <c r="QP8" s="3" t="s">
        <v>1643</v>
      </c>
      <c r="QQ8" s="3" t="s">
        <v>1643</v>
      </c>
      <c r="QR8" s="3" t="s">
        <v>1643</v>
      </c>
      <c r="QS8" s="3" t="s">
        <v>1643</v>
      </c>
      <c r="QT8" s="3" t="s">
        <v>1643</v>
      </c>
      <c r="QU8" s="3" t="s">
        <v>1643</v>
      </c>
      <c r="QV8" s="20" t="s">
        <v>1643</v>
      </c>
      <c r="QW8" s="13" t="s">
        <v>1643</v>
      </c>
      <c r="QX8" s="3" t="s">
        <v>1643</v>
      </c>
      <c r="QY8" s="3" t="s">
        <v>1643</v>
      </c>
      <c r="QZ8" s="3" t="s">
        <v>1643</v>
      </c>
      <c r="RA8" s="3" t="s">
        <v>1643</v>
      </c>
      <c r="RB8" s="3" t="s">
        <v>1643</v>
      </c>
      <c r="RC8" s="3" t="s">
        <v>1643</v>
      </c>
      <c r="RD8" s="20" t="s">
        <v>1643</v>
      </c>
      <c r="RE8" s="13" t="s">
        <v>1643</v>
      </c>
      <c r="RF8" s="3" t="s">
        <v>1643</v>
      </c>
      <c r="RG8" s="3" t="s">
        <v>1643</v>
      </c>
      <c r="RH8" s="3" t="s">
        <v>1643</v>
      </c>
      <c r="RI8" s="3" t="s">
        <v>1643</v>
      </c>
      <c r="RJ8" s="3" t="s">
        <v>1643</v>
      </c>
      <c r="RK8" s="20" t="s">
        <v>1643</v>
      </c>
      <c r="RL8" s="13" t="s">
        <v>1643</v>
      </c>
      <c r="RM8" s="3" t="s">
        <v>1643</v>
      </c>
      <c r="RN8" s="3" t="s">
        <v>1643</v>
      </c>
      <c r="RO8" s="3" t="s">
        <v>1643</v>
      </c>
      <c r="RP8" s="3" t="s">
        <v>1643</v>
      </c>
      <c r="RQ8" s="3" t="s">
        <v>1643</v>
      </c>
      <c r="RR8" s="3" t="s">
        <v>1643</v>
      </c>
      <c r="RS8" s="3" t="s">
        <v>1643</v>
      </c>
      <c r="RT8" s="3" t="s">
        <v>1643</v>
      </c>
      <c r="RU8" s="3" t="s">
        <v>1643</v>
      </c>
      <c r="RV8" s="3" t="s">
        <v>1643</v>
      </c>
      <c r="RW8" s="20" t="s">
        <v>1643</v>
      </c>
      <c r="RX8" s="18" t="s">
        <v>1643</v>
      </c>
    </row>
    <row r="9" spans="1:492" ht="409.5" x14ac:dyDescent="0.35">
      <c r="A9" s="1">
        <v>45619.659548611111</v>
      </c>
      <c r="B9" s="2">
        <v>45619.685520833336</v>
      </c>
      <c r="C9" s="4">
        <v>100</v>
      </c>
      <c r="D9" s="4">
        <v>2244</v>
      </c>
      <c r="E9" s="3" t="s">
        <v>1640</v>
      </c>
      <c r="F9" s="2">
        <v>45619.685534131946</v>
      </c>
      <c r="G9" s="3" t="s">
        <v>1690</v>
      </c>
      <c r="H9" s="4">
        <v>1</v>
      </c>
      <c r="I9" s="3" t="s">
        <v>1642</v>
      </c>
      <c r="J9" s="3" t="s">
        <v>1642</v>
      </c>
      <c r="K9" s="3" t="s">
        <v>1642</v>
      </c>
      <c r="L9" s="3" t="s">
        <v>1642</v>
      </c>
      <c r="M9" s="3" t="s">
        <v>1642</v>
      </c>
      <c r="N9" s="3" t="s">
        <v>1642</v>
      </c>
      <c r="O9" s="3" t="s">
        <v>110</v>
      </c>
      <c r="P9" s="3" t="s">
        <v>1643</v>
      </c>
      <c r="Q9" s="3" t="s">
        <v>1643</v>
      </c>
      <c r="R9" s="20" t="s">
        <v>110</v>
      </c>
      <c r="S9" s="127">
        <v>52</v>
      </c>
      <c r="T9" s="124"/>
      <c r="U9" s="3"/>
      <c r="V9" s="3" t="s">
        <v>20</v>
      </c>
      <c r="W9" s="3" t="s">
        <v>110</v>
      </c>
      <c r="X9" s="3" t="s">
        <v>47</v>
      </c>
      <c r="Y9" s="3" t="s">
        <v>92</v>
      </c>
      <c r="Z9" s="3" t="s">
        <v>16</v>
      </c>
      <c r="AA9" s="4">
        <v>250</v>
      </c>
      <c r="AB9" s="3" t="s">
        <v>25</v>
      </c>
      <c r="AC9" s="3" t="s">
        <v>111</v>
      </c>
      <c r="AD9" s="3" t="s">
        <v>110</v>
      </c>
      <c r="AE9" s="13" t="s">
        <v>110</v>
      </c>
      <c r="AF9" s="20" t="s">
        <v>110</v>
      </c>
      <c r="AG9" s="8" t="s">
        <v>1643</v>
      </c>
      <c r="AH9" s="3" t="s">
        <v>1643</v>
      </c>
      <c r="AI9" s="3" t="s">
        <v>1643</v>
      </c>
      <c r="AJ9" s="3" t="s">
        <v>1643</v>
      </c>
      <c r="AK9" s="3" t="s">
        <v>1643</v>
      </c>
      <c r="AL9" s="3" t="s">
        <v>1643</v>
      </c>
      <c r="AM9" s="3" t="s">
        <v>1643</v>
      </c>
      <c r="AN9" s="3" t="s">
        <v>1643</v>
      </c>
      <c r="AO9" s="3" t="s">
        <v>1643</v>
      </c>
      <c r="AP9" s="3" t="s">
        <v>1643</v>
      </c>
      <c r="AQ9" s="3" t="s">
        <v>1643</v>
      </c>
      <c r="AR9" s="3" t="s">
        <v>1643</v>
      </c>
      <c r="AS9" s="3" t="s">
        <v>1643</v>
      </c>
      <c r="AT9" s="3" t="s">
        <v>1643</v>
      </c>
      <c r="AU9" s="3" t="s">
        <v>1643</v>
      </c>
      <c r="AV9" s="5" t="s">
        <v>1643</v>
      </c>
      <c r="AW9" s="13" t="s">
        <v>1643</v>
      </c>
      <c r="AX9" s="3" t="s">
        <v>1643</v>
      </c>
      <c r="AY9" s="3" t="s">
        <v>1643</v>
      </c>
      <c r="AZ9" s="3" t="s">
        <v>1643</v>
      </c>
      <c r="BA9" s="3" t="s">
        <v>1643</v>
      </c>
      <c r="BB9" s="3" t="s">
        <v>1643</v>
      </c>
      <c r="BC9" s="3" t="s">
        <v>1643</v>
      </c>
      <c r="BD9" s="5" t="s">
        <v>1643</v>
      </c>
      <c r="BE9" s="13" t="s">
        <v>1643</v>
      </c>
      <c r="BF9" s="3" t="s">
        <v>1643</v>
      </c>
      <c r="BG9" s="3" t="s">
        <v>1643</v>
      </c>
      <c r="BH9" s="3" t="s">
        <v>1643</v>
      </c>
      <c r="BI9" s="3" t="s">
        <v>1643</v>
      </c>
      <c r="BJ9" s="3" t="s">
        <v>1643</v>
      </c>
      <c r="BK9" s="3" t="s">
        <v>1643</v>
      </c>
      <c r="BL9" s="5" t="s">
        <v>1643</v>
      </c>
      <c r="BM9" s="13" t="s">
        <v>1643</v>
      </c>
      <c r="BN9" s="3" t="s">
        <v>1643</v>
      </c>
      <c r="BO9" s="3" t="s">
        <v>1643</v>
      </c>
      <c r="BP9" s="5" t="s">
        <v>1643</v>
      </c>
      <c r="BQ9" s="13" t="s">
        <v>1643</v>
      </c>
      <c r="BR9" s="3" t="s">
        <v>1643</v>
      </c>
      <c r="BS9" s="3" t="s">
        <v>1643</v>
      </c>
      <c r="BT9" s="5" t="s">
        <v>1643</v>
      </c>
      <c r="BU9" s="13" t="s">
        <v>1643</v>
      </c>
      <c r="BV9" s="5" t="s">
        <v>1643</v>
      </c>
      <c r="BW9" s="13" t="s">
        <v>1643</v>
      </c>
      <c r="BX9" s="3" t="s">
        <v>1643</v>
      </c>
      <c r="BY9" s="3" t="s">
        <v>1643</v>
      </c>
      <c r="BZ9" s="5" t="s">
        <v>1643</v>
      </c>
      <c r="CA9" s="13" t="s">
        <v>1643</v>
      </c>
      <c r="CB9" s="3" t="s">
        <v>1643</v>
      </c>
      <c r="CC9" s="3" t="s">
        <v>1643</v>
      </c>
      <c r="CD9" s="3" t="s">
        <v>1643</v>
      </c>
      <c r="CE9" s="5" t="s">
        <v>1643</v>
      </c>
      <c r="CF9" s="13" t="s">
        <v>1643</v>
      </c>
      <c r="CG9" s="3" t="s">
        <v>1643</v>
      </c>
      <c r="CH9" s="3" t="s">
        <v>1643</v>
      </c>
      <c r="CI9" s="3" t="s">
        <v>1643</v>
      </c>
      <c r="CJ9" s="3" t="s">
        <v>1643</v>
      </c>
      <c r="CK9" s="3" t="s">
        <v>1643</v>
      </c>
      <c r="CL9" s="5" t="s">
        <v>1643</v>
      </c>
      <c r="CM9" s="13" t="s">
        <v>1643</v>
      </c>
      <c r="CN9" s="3" t="s">
        <v>1643</v>
      </c>
      <c r="CO9" s="3" t="s">
        <v>1643</v>
      </c>
      <c r="CP9" s="3" t="s">
        <v>1643</v>
      </c>
      <c r="CQ9" s="3" t="s">
        <v>1643</v>
      </c>
      <c r="CR9" s="20" t="s">
        <v>1643</v>
      </c>
      <c r="CS9" s="13" t="s">
        <v>1643</v>
      </c>
      <c r="CT9" s="3" t="s">
        <v>1643</v>
      </c>
      <c r="CU9" s="3" t="s">
        <v>1643</v>
      </c>
      <c r="CV9" s="3" t="s">
        <v>1643</v>
      </c>
      <c r="CW9" s="3" t="s">
        <v>1643</v>
      </c>
      <c r="CX9" s="3" t="s">
        <v>1643</v>
      </c>
      <c r="CY9" s="3" t="s">
        <v>1643</v>
      </c>
      <c r="CZ9" s="3" t="s">
        <v>1643</v>
      </c>
      <c r="DA9" s="3" t="s">
        <v>1643</v>
      </c>
      <c r="DB9" s="3" t="s">
        <v>1643</v>
      </c>
      <c r="DC9" s="3" t="s">
        <v>1643</v>
      </c>
      <c r="DD9" s="3" t="s">
        <v>1643</v>
      </c>
      <c r="DE9" s="3" t="s">
        <v>1643</v>
      </c>
      <c r="DF9" s="5" t="s">
        <v>1643</v>
      </c>
      <c r="DG9" s="8" t="s">
        <v>1643</v>
      </c>
      <c r="DH9" s="3" t="s">
        <v>1643</v>
      </c>
      <c r="DI9" s="3" t="s">
        <v>1643</v>
      </c>
      <c r="DJ9" s="3" t="s">
        <v>1643</v>
      </c>
      <c r="DK9" s="3" t="s">
        <v>1643</v>
      </c>
      <c r="DL9" s="3" t="s">
        <v>1643</v>
      </c>
      <c r="DM9" s="3" t="s">
        <v>1643</v>
      </c>
      <c r="DN9" s="3" t="s">
        <v>1643</v>
      </c>
      <c r="DO9" s="5" t="s">
        <v>1643</v>
      </c>
      <c r="DP9" s="8" t="s">
        <v>1643</v>
      </c>
      <c r="DQ9" s="3" t="s">
        <v>1643</v>
      </c>
      <c r="DR9" s="3" t="s">
        <v>1643</v>
      </c>
      <c r="DS9" s="5" t="s">
        <v>1643</v>
      </c>
      <c r="DT9" s="8" t="s">
        <v>1643</v>
      </c>
      <c r="DU9" s="3" t="s">
        <v>1643</v>
      </c>
      <c r="DV9" s="3" t="s">
        <v>1643</v>
      </c>
      <c r="DW9" s="5" t="s">
        <v>1643</v>
      </c>
      <c r="DX9" s="16" t="s">
        <v>1643</v>
      </c>
      <c r="DY9" s="13" t="s">
        <v>1643</v>
      </c>
      <c r="DZ9" s="3" t="s">
        <v>1643</v>
      </c>
      <c r="EA9" s="3" t="s">
        <v>1643</v>
      </c>
      <c r="EB9" s="3" t="s">
        <v>1643</v>
      </c>
      <c r="EC9" s="20" t="s">
        <v>1643</v>
      </c>
      <c r="ED9" s="13" t="s">
        <v>1643</v>
      </c>
      <c r="EE9" s="3" t="s">
        <v>1643</v>
      </c>
      <c r="EF9" s="3" t="s">
        <v>1643</v>
      </c>
      <c r="EG9" s="3" t="s">
        <v>1643</v>
      </c>
      <c r="EH9" s="3" t="s">
        <v>1643</v>
      </c>
      <c r="EI9" s="3" t="s">
        <v>1643</v>
      </c>
      <c r="EJ9" s="3" t="s">
        <v>1643</v>
      </c>
      <c r="EK9" s="3" t="s">
        <v>1643</v>
      </c>
      <c r="EL9" s="3" t="s">
        <v>1643</v>
      </c>
      <c r="EM9" s="3" t="s">
        <v>1643</v>
      </c>
      <c r="EN9" s="20" t="s">
        <v>1643</v>
      </c>
      <c r="EO9" s="18" t="s">
        <v>1643</v>
      </c>
      <c r="EP9" s="8" t="s">
        <v>1643</v>
      </c>
      <c r="EQ9" s="3" t="s">
        <v>1643</v>
      </c>
      <c r="ER9" s="3" t="s">
        <v>1643</v>
      </c>
      <c r="ES9" s="3" t="s">
        <v>1643</v>
      </c>
      <c r="ET9" s="3" t="s">
        <v>1643</v>
      </c>
      <c r="EU9" s="3" t="s">
        <v>1643</v>
      </c>
      <c r="EV9" s="3" t="s">
        <v>1643</v>
      </c>
      <c r="EW9" s="3" t="s">
        <v>1643</v>
      </c>
      <c r="EX9" s="3" t="s">
        <v>1643</v>
      </c>
      <c r="EY9" s="20" t="s">
        <v>1643</v>
      </c>
      <c r="EZ9" s="13" t="s">
        <v>130</v>
      </c>
      <c r="FA9" s="3" t="s">
        <v>131</v>
      </c>
      <c r="FB9" s="3" t="s">
        <v>130</v>
      </c>
      <c r="FC9" s="3" t="s">
        <v>129</v>
      </c>
      <c r="FD9" s="3" t="s">
        <v>132</v>
      </c>
      <c r="FE9" s="3" t="s">
        <v>131</v>
      </c>
      <c r="FF9" s="3" t="s">
        <v>128</v>
      </c>
      <c r="FG9" s="3" t="s">
        <v>131</v>
      </c>
      <c r="FH9" s="3" t="s">
        <v>130</v>
      </c>
      <c r="FI9" s="3" t="s">
        <v>127</v>
      </c>
      <c r="FJ9" s="3" t="s">
        <v>131</v>
      </c>
      <c r="FK9" s="3" t="s">
        <v>131</v>
      </c>
      <c r="FL9" s="3" t="s">
        <v>131</v>
      </c>
      <c r="FM9" s="3" t="s">
        <v>130</v>
      </c>
      <c r="FN9" s="3" t="s">
        <v>127</v>
      </c>
      <c r="FO9" s="5" t="s">
        <v>1643</v>
      </c>
      <c r="FP9" s="13" t="s">
        <v>196</v>
      </c>
      <c r="FQ9" s="3" t="s">
        <v>1643</v>
      </c>
      <c r="FR9" s="3" t="s">
        <v>1643</v>
      </c>
      <c r="FS9" s="3" t="s">
        <v>1643</v>
      </c>
      <c r="FT9" s="3" t="s">
        <v>1643</v>
      </c>
      <c r="FU9" s="3" t="s">
        <v>1643</v>
      </c>
      <c r="FV9" s="3" t="s">
        <v>1643</v>
      </c>
      <c r="FW9" s="5" t="s">
        <v>1643</v>
      </c>
      <c r="FX9" s="13" t="s">
        <v>1643</v>
      </c>
      <c r="FY9" s="3" t="s">
        <v>232</v>
      </c>
      <c r="FZ9" s="3" t="s">
        <v>1643</v>
      </c>
      <c r="GA9" s="3" t="s">
        <v>1643</v>
      </c>
      <c r="GB9" s="3" t="s">
        <v>1643</v>
      </c>
      <c r="GC9" s="3" t="s">
        <v>1643</v>
      </c>
      <c r="GD9" s="3" t="s">
        <v>1643</v>
      </c>
      <c r="GE9" s="3" t="s">
        <v>1643</v>
      </c>
      <c r="GF9" s="3" t="s">
        <v>1643</v>
      </c>
      <c r="GG9" s="3" t="s">
        <v>1643</v>
      </c>
      <c r="GH9" s="5" t="s">
        <v>1643</v>
      </c>
      <c r="GI9" s="16" t="s">
        <v>110</v>
      </c>
      <c r="GJ9" s="3" t="s">
        <v>1693</v>
      </c>
      <c r="GK9" s="3" t="s">
        <v>1643</v>
      </c>
      <c r="GL9" s="3" t="s">
        <v>1613</v>
      </c>
      <c r="GM9" s="3" t="s">
        <v>1643</v>
      </c>
      <c r="GN9" s="3" t="s">
        <v>1643</v>
      </c>
      <c r="GO9" s="3" t="s">
        <v>1643</v>
      </c>
      <c r="GP9" s="5" t="s">
        <v>545</v>
      </c>
      <c r="GQ9" s="8" t="s">
        <v>1643</v>
      </c>
      <c r="GR9" s="8" t="s">
        <v>1643</v>
      </c>
      <c r="GS9" s="3" t="s">
        <v>1643</v>
      </c>
      <c r="GT9" s="3" t="s">
        <v>1643</v>
      </c>
      <c r="GU9" s="3" t="s">
        <v>1643</v>
      </c>
      <c r="GV9" s="3" t="s">
        <v>1643</v>
      </c>
      <c r="GW9" s="5" t="s">
        <v>1643</v>
      </c>
      <c r="GX9" s="13" t="s">
        <v>1643</v>
      </c>
      <c r="GY9" s="8" t="s">
        <v>1643</v>
      </c>
      <c r="GZ9" s="3" t="s">
        <v>1643</v>
      </c>
      <c r="HA9" s="3" t="s">
        <v>1643</v>
      </c>
      <c r="HB9" s="3" t="s">
        <v>1643</v>
      </c>
      <c r="HC9" s="3" t="s">
        <v>1643</v>
      </c>
      <c r="HD9" s="5" t="s">
        <v>1643</v>
      </c>
      <c r="HE9" s="13" t="s">
        <v>1643</v>
      </c>
      <c r="HF9" s="8" t="s">
        <v>1643</v>
      </c>
      <c r="HG9" s="3" t="s">
        <v>1643</v>
      </c>
      <c r="HH9" s="3" t="s">
        <v>1643</v>
      </c>
      <c r="HI9" s="3" t="s">
        <v>1643</v>
      </c>
      <c r="HJ9" s="3" t="s">
        <v>1643</v>
      </c>
      <c r="HK9" s="20" t="s">
        <v>1643</v>
      </c>
      <c r="HL9" s="13" t="s">
        <v>1643</v>
      </c>
      <c r="HM9" s="3" t="s">
        <v>557</v>
      </c>
      <c r="HN9" s="3" t="s">
        <v>140</v>
      </c>
      <c r="HO9" s="3" t="s">
        <v>144</v>
      </c>
      <c r="HP9" s="3" t="s">
        <v>156</v>
      </c>
      <c r="HQ9" s="3" t="s">
        <v>1643</v>
      </c>
      <c r="HR9" s="3" t="s">
        <v>1643</v>
      </c>
      <c r="HS9" s="3" t="s">
        <v>1643</v>
      </c>
      <c r="HT9" s="20" t="s">
        <v>1643</v>
      </c>
      <c r="HU9" s="13" t="s">
        <v>110</v>
      </c>
      <c r="HV9" s="3" t="s">
        <v>1693</v>
      </c>
      <c r="HW9" s="3" t="s">
        <v>1643</v>
      </c>
      <c r="HX9" s="3" t="s">
        <v>1643</v>
      </c>
      <c r="HY9" s="3" t="s">
        <v>1643</v>
      </c>
      <c r="HZ9" s="5" t="s">
        <v>545</v>
      </c>
      <c r="IA9" s="8" t="s">
        <v>1643</v>
      </c>
      <c r="IB9" s="8" t="s">
        <v>1643</v>
      </c>
      <c r="IC9" s="3" t="s">
        <v>1643</v>
      </c>
      <c r="ID9" s="3" t="s">
        <v>1643</v>
      </c>
      <c r="IE9" s="5" t="s">
        <v>1643</v>
      </c>
      <c r="IF9" s="13" t="s">
        <v>1643</v>
      </c>
      <c r="IG9" s="3" t="s">
        <v>557</v>
      </c>
      <c r="IH9" s="3" t="s">
        <v>140</v>
      </c>
      <c r="II9" s="3" t="s">
        <v>144</v>
      </c>
      <c r="IJ9" s="3" t="s">
        <v>156</v>
      </c>
      <c r="IK9" s="3" t="s">
        <v>1643</v>
      </c>
      <c r="IL9" s="3" t="s">
        <v>1643</v>
      </c>
      <c r="IM9" s="3" t="s">
        <v>1643</v>
      </c>
      <c r="IN9" s="20" t="s">
        <v>1643</v>
      </c>
      <c r="IO9" s="13" t="s">
        <v>110</v>
      </c>
      <c r="IP9" s="3" t="s">
        <v>1694</v>
      </c>
      <c r="IQ9" s="3" t="s">
        <v>1643</v>
      </c>
      <c r="IR9" s="3" t="s">
        <v>1643</v>
      </c>
      <c r="IS9" s="3" t="s">
        <v>1643</v>
      </c>
      <c r="IT9" s="5" t="s">
        <v>545</v>
      </c>
      <c r="IU9" s="13" t="s">
        <v>1695</v>
      </c>
      <c r="IV9" s="3" t="s">
        <v>1643</v>
      </c>
      <c r="IW9" s="3" t="s">
        <v>1643</v>
      </c>
      <c r="IX9" s="3"/>
      <c r="IY9" s="5" t="s">
        <v>545</v>
      </c>
      <c r="IZ9" s="13" t="s">
        <v>136</v>
      </c>
      <c r="JA9" s="3" t="s">
        <v>1643</v>
      </c>
      <c r="JB9" s="3" t="s">
        <v>1643</v>
      </c>
      <c r="JC9" s="3" t="s">
        <v>1643</v>
      </c>
      <c r="JD9" s="3" t="s">
        <v>1643</v>
      </c>
      <c r="JE9" s="3" t="s">
        <v>1643</v>
      </c>
      <c r="JF9" s="3" t="s">
        <v>1643</v>
      </c>
      <c r="JG9" s="3" t="s">
        <v>1643</v>
      </c>
      <c r="JH9" s="5" t="s">
        <v>1643</v>
      </c>
      <c r="JI9" s="13" t="s">
        <v>1643</v>
      </c>
      <c r="JJ9" s="3" t="s">
        <v>1643</v>
      </c>
      <c r="JK9" s="3" t="s">
        <v>1643</v>
      </c>
      <c r="JL9" s="3" t="s">
        <v>1643</v>
      </c>
      <c r="JM9" s="3" t="s">
        <v>1643</v>
      </c>
      <c r="JN9" s="3" t="s">
        <v>1643</v>
      </c>
      <c r="JO9" s="20" t="s">
        <v>1696</v>
      </c>
      <c r="JP9" s="13" t="s">
        <v>111</v>
      </c>
      <c r="JQ9" s="3" t="s">
        <v>1643</v>
      </c>
      <c r="JR9" s="3" t="s">
        <v>111</v>
      </c>
      <c r="JS9" s="3" t="s">
        <v>1643</v>
      </c>
      <c r="JT9" s="20" t="s">
        <v>111</v>
      </c>
      <c r="JU9" s="13" t="s">
        <v>132</v>
      </c>
      <c r="JV9" s="3" t="s">
        <v>127</v>
      </c>
      <c r="JW9" s="3" t="s">
        <v>132</v>
      </c>
      <c r="JX9" s="3" t="s">
        <v>127</v>
      </c>
      <c r="JY9" s="3" t="s">
        <v>131</v>
      </c>
      <c r="JZ9" s="3" t="s">
        <v>130</v>
      </c>
      <c r="KA9" s="3" t="s">
        <v>131</v>
      </c>
      <c r="KB9" s="3" t="s">
        <v>245</v>
      </c>
      <c r="KC9" s="3" t="s">
        <v>131</v>
      </c>
      <c r="KD9" s="3" t="s">
        <v>1691</v>
      </c>
      <c r="KE9" s="3" t="s">
        <v>131</v>
      </c>
      <c r="KF9" s="3" t="s">
        <v>132</v>
      </c>
      <c r="KG9" s="3" t="s">
        <v>132</v>
      </c>
      <c r="KH9" s="3" t="s">
        <v>131</v>
      </c>
      <c r="KI9" s="3" t="s">
        <v>131</v>
      </c>
      <c r="KJ9" s="3" t="s">
        <v>131</v>
      </c>
      <c r="KK9" s="3" t="s">
        <v>129</v>
      </c>
      <c r="KL9" s="3" t="s">
        <v>245</v>
      </c>
      <c r="KM9" s="3" t="s">
        <v>245</v>
      </c>
      <c r="KN9" s="3" t="s">
        <v>127</v>
      </c>
      <c r="KO9" s="3" t="s">
        <v>132</v>
      </c>
      <c r="KP9" s="3" t="s">
        <v>132</v>
      </c>
      <c r="KQ9" s="3" t="s">
        <v>131</v>
      </c>
      <c r="KR9" s="3" t="s">
        <v>132</v>
      </c>
      <c r="KS9" s="3" t="s">
        <v>131</v>
      </c>
      <c r="KT9" s="3" t="s">
        <v>132</v>
      </c>
      <c r="KU9" s="3" t="s">
        <v>132</v>
      </c>
      <c r="KV9" s="3" t="s">
        <v>245</v>
      </c>
      <c r="KW9" s="3" t="s">
        <v>245</v>
      </c>
      <c r="KX9" s="3" t="s">
        <v>130</v>
      </c>
      <c r="KY9" s="3" t="s">
        <v>129</v>
      </c>
      <c r="KZ9" s="3" t="s">
        <v>245</v>
      </c>
      <c r="LA9" s="3" t="s">
        <v>127</v>
      </c>
      <c r="LB9" s="3" t="s">
        <v>132</v>
      </c>
      <c r="LC9" s="3" t="s">
        <v>132</v>
      </c>
      <c r="LD9" s="3" t="s">
        <v>131</v>
      </c>
      <c r="LE9" s="3" t="s">
        <v>131</v>
      </c>
      <c r="LF9" s="3" t="s">
        <v>131</v>
      </c>
      <c r="LG9" s="3" t="s">
        <v>131</v>
      </c>
      <c r="LH9" s="3" t="s">
        <v>131</v>
      </c>
      <c r="LI9" s="3" t="s">
        <v>131</v>
      </c>
      <c r="LJ9" s="3" t="s">
        <v>131</v>
      </c>
      <c r="LK9" s="3" t="s">
        <v>131</v>
      </c>
      <c r="LL9" s="3" t="s">
        <v>245</v>
      </c>
      <c r="LM9" s="3" t="s">
        <v>130</v>
      </c>
      <c r="LN9" s="3" t="s">
        <v>245</v>
      </c>
      <c r="LO9" s="3" t="s">
        <v>129</v>
      </c>
      <c r="LP9" s="3" t="s">
        <v>129</v>
      </c>
      <c r="LQ9" s="3" t="s">
        <v>129</v>
      </c>
      <c r="LR9" s="3" t="s">
        <v>127</v>
      </c>
      <c r="LS9" s="3" t="s">
        <v>127</v>
      </c>
      <c r="LT9" s="3" t="s">
        <v>127</v>
      </c>
      <c r="LU9" s="3" t="s">
        <v>131</v>
      </c>
      <c r="LV9" s="3" t="s">
        <v>127</v>
      </c>
      <c r="LW9" s="3" t="s">
        <v>130</v>
      </c>
      <c r="LX9" s="3" t="s">
        <v>245</v>
      </c>
      <c r="LY9" s="3" t="s">
        <v>131</v>
      </c>
      <c r="LZ9" s="3" t="s">
        <v>245</v>
      </c>
      <c r="MA9" s="3" t="s">
        <v>245</v>
      </c>
      <c r="MB9" s="3" t="s">
        <v>127</v>
      </c>
      <c r="MC9" s="3" t="s">
        <v>130</v>
      </c>
      <c r="MD9" s="3" t="s">
        <v>245</v>
      </c>
      <c r="ME9" s="3" t="s">
        <v>245</v>
      </c>
      <c r="MF9" s="3" t="s">
        <v>131</v>
      </c>
      <c r="MG9" s="5" t="s">
        <v>325</v>
      </c>
      <c r="MH9" s="8" t="s">
        <v>353</v>
      </c>
      <c r="MI9" s="3" t="s">
        <v>354</v>
      </c>
      <c r="MJ9" s="3" t="s">
        <v>355</v>
      </c>
      <c r="MK9" s="3" t="s">
        <v>1643</v>
      </c>
      <c r="ML9" s="3" t="s">
        <v>1643</v>
      </c>
      <c r="MM9" s="3" t="s">
        <v>111</v>
      </c>
      <c r="MN9" s="20" t="s">
        <v>1643</v>
      </c>
      <c r="MO9" s="13" t="s">
        <v>111</v>
      </c>
      <c r="MP9" s="3" t="s">
        <v>1643</v>
      </c>
      <c r="MQ9" s="3" t="s">
        <v>1643</v>
      </c>
      <c r="MR9" s="3" t="s">
        <v>111</v>
      </c>
      <c r="MS9" s="3" t="s">
        <v>1643</v>
      </c>
      <c r="MT9" s="3" t="s">
        <v>1643</v>
      </c>
      <c r="MU9" s="3" t="s">
        <v>110</v>
      </c>
      <c r="MV9" s="3" t="s">
        <v>111</v>
      </c>
      <c r="MW9" s="3" t="s">
        <v>1643</v>
      </c>
      <c r="MX9" s="3" t="s">
        <v>110</v>
      </c>
      <c r="MY9" s="3" t="s">
        <v>401</v>
      </c>
      <c r="MZ9" s="3" t="s">
        <v>111</v>
      </c>
      <c r="NA9" s="3" t="s">
        <v>1643</v>
      </c>
      <c r="NB9" s="3" t="s">
        <v>245</v>
      </c>
      <c r="NC9" s="3" t="s">
        <v>1643</v>
      </c>
      <c r="ND9" s="3" t="s">
        <v>1643</v>
      </c>
      <c r="NE9" s="3" t="s">
        <v>110</v>
      </c>
      <c r="NF9" s="3" t="s">
        <v>111</v>
      </c>
      <c r="NG9" s="3" t="s">
        <v>1643</v>
      </c>
      <c r="NH9" s="3" t="s">
        <v>245</v>
      </c>
      <c r="NI9" s="3" t="s">
        <v>1643</v>
      </c>
      <c r="NJ9" s="3" t="s">
        <v>1643</v>
      </c>
      <c r="NK9" s="3" t="s">
        <v>111</v>
      </c>
      <c r="NL9" s="3" t="s">
        <v>1643</v>
      </c>
      <c r="NM9" s="3" t="s">
        <v>1643</v>
      </c>
      <c r="NN9" s="3" t="s">
        <v>110</v>
      </c>
      <c r="NO9" s="3" t="s">
        <v>111</v>
      </c>
      <c r="NP9" s="3" t="s">
        <v>1643</v>
      </c>
      <c r="NQ9" s="3" t="s">
        <v>245</v>
      </c>
      <c r="NR9" s="3" t="s">
        <v>1643</v>
      </c>
      <c r="NS9" s="3" t="s">
        <v>1643</v>
      </c>
      <c r="NT9" s="3" t="s">
        <v>1643</v>
      </c>
      <c r="NU9" s="3" t="s">
        <v>245</v>
      </c>
      <c r="NV9" s="3" t="s">
        <v>1643</v>
      </c>
      <c r="NW9" s="3" t="s">
        <v>1643</v>
      </c>
      <c r="NX9" s="20" t="s">
        <v>1643</v>
      </c>
      <c r="NY9" s="13" t="s">
        <v>452</v>
      </c>
      <c r="NZ9" s="3" t="s">
        <v>485</v>
      </c>
      <c r="OA9" s="5" t="s">
        <v>459</v>
      </c>
      <c r="OB9" s="18" t="s">
        <v>110</v>
      </c>
      <c r="OC9" s="13" t="s">
        <v>1643</v>
      </c>
      <c r="OD9" s="3" t="s">
        <v>1643</v>
      </c>
      <c r="OE9" s="3" t="s">
        <v>1643</v>
      </c>
      <c r="OF9" s="3" t="s">
        <v>489</v>
      </c>
      <c r="OG9" s="3" t="s">
        <v>1643</v>
      </c>
      <c r="OH9" s="3" t="s">
        <v>495</v>
      </c>
      <c r="OI9" s="3" t="s">
        <v>496</v>
      </c>
      <c r="OJ9" s="3" t="s">
        <v>497</v>
      </c>
      <c r="OK9" s="3" t="s">
        <v>498</v>
      </c>
      <c r="OL9" s="5" t="s">
        <v>1643</v>
      </c>
      <c r="OM9" s="8" t="s">
        <v>110</v>
      </c>
      <c r="ON9" s="3" t="s">
        <v>110</v>
      </c>
      <c r="OO9" s="3" t="s">
        <v>110</v>
      </c>
      <c r="OP9" s="3" t="s">
        <v>110</v>
      </c>
      <c r="OQ9" s="20" t="s">
        <v>111</v>
      </c>
      <c r="OR9" s="13" t="s">
        <v>1819</v>
      </c>
      <c r="OS9" s="5" t="s">
        <v>516</v>
      </c>
      <c r="OT9" s="13" t="s">
        <v>520</v>
      </c>
      <c r="OU9" s="5" t="s">
        <v>1692</v>
      </c>
      <c r="OV9" s="13" t="s">
        <v>110</v>
      </c>
      <c r="OW9" s="3" t="s">
        <v>110</v>
      </c>
      <c r="OX9" s="3" t="s">
        <v>111</v>
      </c>
      <c r="OY9" s="3" t="s">
        <v>111</v>
      </c>
      <c r="OZ9" s="3" t="s">
        <v>111</v>
      </c>
      <c r="PA9" s="5" t="s">
        <v>111</v>
      </c>
      <c r="PB9" s="16" t="s">
        <v>110</v>
      </c>
      <c r="PC9" s="13" t="s">
        <v>127</v>
      </c>
      <c r="PD9" s="3" t="s">
        <v>127</v>
      </c>
      <c r="PE9" s="3" t="s">
        <v>127</v>
      </c>
      <c r="PF9" s="3" t="s">
        <v>127</v>
      </c>
      <c r="PG9" s="3" t="s">
        <v>131</v>
      </c>
      <c r="PH9" s="3" t="s">
        <v>127</v>
      </c>
      <c r="PI9" s="3" t="s">
        <v>127</v>
      </c>
      <c r="PJ9" s="3" t="s">
        <v>127</v>
      </c>
      <c r="PK9" s="3" t="s">
        <v>127</v>
      </c>
      <c r="PL9" s="3" t="s">
        <v>127</v>
      </c>
      <c r="PM9" s="3" t="s">
        <v>127</v>
      </c>
      <c r="PN9" s="3" t="s">
        <v>127</v>
      </c>
      <c r="PO9" s="3" t="s">
        <v>127</v>
      </c>
      <c r="PP9" s="3" t="s">
        <v>132</v>
      </c>
      <c r="PQ9" s="3" t="s">
        <v>127</v>
      </c>
      <c r="PR9" s="3" t="s">
        <v>127</v>
      </c>
      <c r="PS9" s="3" t="s">
        <v>127</v>
      </c>
      <c r="PT9" s="3" t="s">
        <v>127</v>
      </c>
      <c r="PU9" s="3" t="s">
        <v>1643</v>
      </c>
      <c r="PV9" s="3" t="s">
        <v>127</v>
      </c>
      <c r="PW9" s="3" t="s">
        <v>127</v>
      </c>
      <c r="PX9" s="3" t="s">
        <v>127</v>
      </c>
      <c r="PY9" s="3" t="s">
        <v>127</v>
      </c>
      <c r="PZ9" s="3" t="s">
        <v>127</v>
      </c>
      <c r="QA9" s="3" t="s">
        <v>127</v>
      </c>
      <c r="QB9" s="3" t="s">
        <v>127</v>
      </c>
      <c r="QC9" s="3" t="s">
        <v>132</v>
      </c>
      <c r="QD9" s="3" t="s">
        <v>245</v>
      </c>
      <c r="QE9" s="3" t="s">
        <v>127</v>
      </c>
      <c r="QF9" s="3" t="s">
        <v>127</v>
      </c>
      <c r="QG9" s="3" t="s">
        <v>132</v>
      </c>
      <c r="QH9" s="3" t="s">
        <v>131</v>
      </c>
      <c r="QI9" s="3" t="s">
        <v>132</v>
      </c>
      <c r="QJ9" s="3" t="s">
        <v>131</v>
      </c>
      <c r="QK9" s="3" t="s">
        <v>131</v>
      </c>
      <c r="QL9" s="3" t="s">
        <v>128</v>
      </c>
      <c r="QM9" s="3" t="s">
        <v>131</v>
      </c>
      <c r="QN9" s="3" t="s">
        <v>132</v>
      </c>
      <c r="QO9" s="3" t="s">
        <v>127</v>
      </c>
      <c r="QP9" s="3" t="s">
        <v>127</v>
      </c>
      <c r="QQ9" s="3" t="s">
        <v>127</v>
      </c>
      <c r="QR9" s="3" t="s">
        <v>127</v>
      </c>
      <c r="QS9" s="3" t="s">
        <v>127</v>
      </c>
      <c r="QT9" s="3" t="s">
        <v>127</v>
      </c>
      <c r="QU9" s="3" t="s">
        <v>127</v>
      </c>
      <c r="QV9" s="20" t="s">
        <v>1697</v>
      </c>
      <c r="QW9" s="13" t="s">
        <v>196</v>
      </c>
      <c r="QX9" s="3" t="s">
        <v>1643</v>
      </c>
      <c r="QY9" s="3" t="s">
        <v>1643</v>
      </c>
      <c r="QZ9" s="3" t="s">
        <v>1643</v>
      </c>
      <c r="RA9" s="3" t="s">
        <v>1643</v>
      </c>
      <c r="RB9" s="3" t="s">
        <v>1643</v>
      </c>
      <c r="RC9" s="3" t="s">
        <v>1643</v>
      </c>
      <c r="RD9" s="20" t="s">
        <v>1643</v>
      </c>
      <c r="RE9" s="13" t="s">
        <v>353</v>
      </c>
      <c r="RF9" s="3" t="s">
        <v>1643</v>
      </c>
      <c r="RG9" s="3" t="s">
        <v>1643</v>
      </c>
      <c r="RH9" s="3" t="s">
        <v>1643</v>
      </c>
      <c r="RI9" s="3" t="s">
        <v>1643</v>
      </c>
      <c r="RJ9" s="3" t="s">
        <v>111</v>
      </c>
      <c r="RK9" s="20" t="s">
        <v>1643</v>
      </c>
      <c r="RL9" s="13" t="s">
        <v>111</v>
      </c>
      <c r="RM9" s="3" t="s">
        <v>111</v>
      </c>
      <c r="RN9" s="3" t="s">
        <v>110</v>
      </c>
      <c r="RO9" s="3" t="s">
        <v>110</v>
      </c>
      <c r="RP9" s="3" t="s">
        <v>1698</v>
      </c>
      <c r="RQ9" s="3" t="s">
        <v>111</v>
      </c>
      <c r="RR9" s="3" t="s">
        <v>110</v>
      </c>
      <c r="RS9" s="3" t="s">
        <v>111</v>
      </c>
      <c r="RT9" s="3" t="s">
        <v>111</v>
      </c>
      <c r="RU9" s="3" t="s">
        <v>110</v>
      </c>
      <c r="RV9" s="3" t="s">
        <v>111</v>
      </c>
      <c r="RW9" s="20" t="s">
        <v>1699</v>
      </c>
      <c r="RX9" s="18" t="s">
        <v>1700</v>
      </c>
    </row>
    <row r="10" spans="1:492" ht="87" hidden="1" x14ac:dyDescent="0.35">
      <c r="A10" s="1">
        <v>45619.595821759256</v>
      </c>
      <c r="B10" s="2">
        <v>45619.599861111114</v>
      </c>
      <c r="C10" s="4">
        <v>24</v>
      </c>
      <c r="D10" s="4">
        <v>348</v>
      </c>
      <c r="E10" s="3" t="s">
        <v>1677</v>
      </c>
      <c r="F10" s="2">
        <v>45626.599885856478</v>
      </c>
      <c r="G10" s="3" t="s">
        <v>1724</v>
      </c>
      <c r="H10" s="4">
        <v>1</v>
      </c>
      <c r="I10" s="3" t="s">
        <v>1642</v>
      </c>
      <c r="J10" s="3" t="s">
        <v>1642</v>
      </c>
      <c r="K10" s="3" t="s">
        <v>1642</v>
      </c>
      <c r="L10" s="3" t="s">
        <v>1642</v>
      </c>
      <c r="M10" s="3" t="s">
        <v>1642</v>
      </c>
      <c r="N10" s="3" t="s">
        <v>1642</v>
      </c>
      <c r="O10" s="3" t="s">
        <v>110</v>
      </c>
      <c r="P10" s="3" t="s">
        <v>1643</v>
      </c>
      <c r="Q10" s="3" t="s">
        <v>1643</v>
      </c>
      <c r="R10" s="20" t="s">
        <v>110</v>
      </c>
      <c r="S10" s="127">
        <v>38</v>
      </c>
      <c r="T10" s="124" t="s">
        <v>1725</v>
      </c>
      <c r="U10" s="3" t="s">
        <v>1726</v>
      </c>
      <c r="V10" s="3" t="s">
        <v>20</v>
      </c>
      <c r="W10" s="3" t="s">
        <v>111</v>
      </c>
      <c r="X10" s="3" t="s">
        <v>37</v>
      </c>
      <c r="Y10" s="3" t="s">
        <v>84</v>
      </c>
      <c r="Z10" s="3" t="s">
        <v>12</v>
      </c>
      <c r="AA10" s="4">
        <v>305</v>
      </c>
      <c r="AB10" s="3" t="s">
        <v>25</v>
      </c>
      <c r="AC10" s="3" t="s">
        <v>111</v>
      </c>
      <c r="AD10" s="3" t="s">
        <v>110</v>
      </c>
      <c r="AE10" s="13" t="s">
        <v>111</v>
      </c>
      <c r="AF10" s="20" t="s">
        <v>111</v>
      </c>
      <c r="AG10" s="8" t="s">
        <v>1818</v>
      </c>
      <c r="AH10" s="3" t="s">
        <v>130</v>
      </c>
      <c r="AI10" s="3" t="s">
        <v>1818</v>
      </c>
      <c r="AJ10" s="3" t="s">
        <v>1818</v>
      </c>
      <c r="AK10" s="3" t="s">
        <v>130</v>
      </c>
      <c r="AL10" s="3" t="s">
        <v>1818</v>
      </c>
      <c r="AM10" s="3" t="s">
        <v>129</v>
      </c>
      <c r="AN10" s="3" t="s">
        <v>129</v>
      </c>
      <c r="AO10" s="3" t="s">
        <v>130</v>
      </c>
      <c r="AP10" s="3" t="s">
        <v>1818</v>
      </c>
      <c r="AQ10" s="3" t="s">
        <v>129</v>
      </c>
      <c r="AR10" s="3" t="s">
        <v>1818</v>
      </c>
      <c r="AS10" s="3" t="s">
        <v>130</v>
      </c>
      <c r="AT10" s="3" t="s">
        <v>130</v>
      </c>
      <c r="AU10" s="3" t="s">
        <v>130</v>
      </c>
      <c r="AV10" s="5" t="s">
        <v>1643</v>
      </c>
      <c r="AW10" s="13" t="s">
        <v>196</v>
      </c>
      <c r="AX10" s="3" t="s">
        <v>198</v>
      </c>
      <c r="AY10" s="3" t="s">
        <v>200</v>
      </c>
      <c r="AZ10" s="3" t="s">
        <v>1643</v>
      </c>
      <c r="BA10" s="3" t="s">
        <v>1643</v>
      </c>
      <c r="BB10" s="3" t="s">
        <v>1643</v>
      </c>
      <c r="BC10" s="3" t="s">
        <v>210</v>
      </c>
      <c r="BD10" s="5" t="s">
        <v>1643</v>
      </c>
      <c r="BE10" s="13" t="s">
        <v>231</v>
      </c>
      <c r="BF10" s="3" t="s">
        <v>232</v>
      </c>
      <c r="BG10" s="3" t="s">
        <v>233</v>
      </c>
      <c r="BH10" s="3" t="s">
        <v>234</v>
      </c>
      <c r="BI10" s="3" t="s">
        <v>1643</v>
      </c>
      <c r="BJ10" s="3" t="s">
        <v>1643</v>
      </c>
      <c r="BK10" s="3" t="s">
        <v>1648</v>
      </c>
      <c r="BL10" s="5" t="s">
        <v>1727</v>
      </c>
      <c r="BM10" s="13" t="s">
        <v>132</v>
      </c>
      <c r="BN10" s="3" t="s">
        <v>132</v>
      </c>
      <c r="BO10" s="3" t="s">
        <v>129</v>
      </c>
      <c r="BP10" s="5" t="s">
        <v>1665</v>
      </c>
      <c r="BQ10" s="13" t="s">
        <v>132</v>
      </c>
      <c r="BR10" s="3" t="s">
        <v>132</v>
      </c>
      <c r="BS10" s="3" t="s">
        <v>132</v>
      </c>
      <c r="BT10" s="5" t="s">
        <v>132</v>
      </c>
      <c r="BU10" s="13" t="s">
        <v>132</v>
      </c>
      <c r="BV10" s="5" t="s">
        <v>132</v>
      </c>
      <c r="BW10" s="13" t="s">
        <v>132</v>
      </c>
      <c r="BX10" s="3" t="s">
        <v>132</v>
      </c>
      <c r="BY10" s="3" t="s">
        <v>131</v>
      </c>
      <c r="BZ10" s="5" t="s">
        <v>132</v>
      </c>
      <c r="CA10" s="13" t="s">
        <v>1643</v>
      </c>
      <c r="CB10" s="3" t="s">
        <v>1643</v>
      </c>
      <c r="CC10" s="3" t="s">
        <v>1643</v>
      </c>
      <c r="CD10" s="3" t="s">
        <v>1643</v>
      </c>
      <c r="CE10" s="5" t="s">
        <v>1643</v>
      </c>
      <c r="CF10" s="13" t="s">
        <v>1643</v>
      </c>
      <c r="CG10" s="3" t="s">
        <v>1643</v>
      </c>
      <c r="CH10" s="3" t="s">
        <v>1643</v>
      </c>
      <c r="CI10" s="3" t="s">
        <v>1643</v>
      </c>
      <c r="CJ10" s="3" t="s">
        <v>1643</v>
      </c>
      <c r="CK10" s="3" t="s">
        <v>1643</v>
      </c>
      <c r="CL10" s="5" t="s">
        <v>1643</v>
      </c>
      <c r="CM10" s="13" t="s">
        <v>1643</v>
      </c>
      <c r="CN10" s="3" t="s">
        <v>1643</v>
      </c>
      <c r="CO10" s="3" t="s">
        <v>1643</v>
      </c>
      <c r="CP10" s="3" t="s">
        <v>1643</v>
      </c>
      <c r="CQ10" s="3" t="s">
        <v>1643</v>
      </c>
      <c r="CR10" s="20" t="s">
        <v>1643</v>
      </c>
      <c r="CS10" s="13" t="s">
        <v>1643</v>
      </c>
      <c r="CT10" s="3" t="s">
        <v>1643</v>
      </c>
      <c r="CU10" s="3" t="s">
        <v>1643</v>
      </c>
      <c r="CV10" s="3" t="s">
        <v>1643</v>
      </c>
      <c r="CW10" s="3" t="s">
        <v>1643</v>
      </c>
      <c r="CX10" s="3" t="s">
        <v>1643</v>
      </c>
      <c r="CY10" s="3" t="s">
        <v>1643</v>
      </c>
      <c r="CZ10" s="3" t="s">
        <v>1643</v>
      </c>
      <c r="DA10" s="3" t="s">
        <v>1643</v>
      </c>
      <c r="DB10" s="3" t="s">
        <v>1643</v>
      </c>
      <c r="DC10" s="3" t="s">
        <v>1643</v>
      </c>
      <c r="DD10" s="3" t="s">
        <v>1643</v>
      </c>
      <c r="DE10" s="3" t="s">
        <v>1643</v>
      </c>
      <c r="DF10" s="5" t="s">
        <v>1643</v>
      </c>
      <c r="DG10" s="8" t="s">
        <v>1643</v>
      </c>
      <c r="DH10" s="3" t="s">
        <v>1643</v>
      </c>
      <c r="DI10" s="3" t="s">
        <v>1643</v>
      </c>
      <c r="DJ10" s="3" t="s">
        <v>1643</v>
      </c>
      <c r="DK10" s="3" t="s">
        <v>1643</v>
      </c>
      <c r="DL10" s="3" t="s">
        <v>1643</v>
      </c>
      <c r="DM10" s="3" t="s">
        <v>1643</v>
      </c>
      <c r="DN10" s="3" t="s">
        <v>1643</v>
      </c>
      <c r="DO10" s="5" t="s">
        <v>1643</v>
      </c>
      <c r="DP10" s="8" t="s">
        <v>1643</v>
      </c>
      <c r="DQ10" s="3" t="s">
        <v>1643</v>
      </c>
      <c r="DR10" s="3" t="s">
        <v>1643</v>
      </c>
      <c r="DS10" s="5" t="s">
        <v>1643</v>
      </c>
      <c r="DT10" s="8" t="s">
        <v>1643</v>
      </c>
      <c r="DU10" s="3" t="s">
        <v>1643</v>
      </c>
      <c r="DV10" s="3" t="s">
        <v>1643</v>
      </c>
      <c r="DW10" s="5" t="s">
        <v>1643</v>
      </c>
      <c r="DX10" s="16" t="s">
        <v>1643</v>
      </c>
      <c r="DY10" s="13" t="s">
        <v>1643</v>
      </c>
      <c r="DZ10" s="3" t="s">
        <v>1643</v>
      </c>
      <c r="EA10" s="3" t="s">
        <v>1643</v>
      </c>
      <c r="EB10" s="3" t="s">
        <v>1643</v>
      </c>
      <c r="EC10" s="20" t="s">
        <v>1643</v>
      </c>
      <c r="ED10" s="13" t="s">
        <v>1643</v>
      </c>
      <c r="EE10" s="3" t="s">
        <v>1643</v>
      </c>
      <c r="EF10" s="3" t="s">
        <v>1643</v>
      </c>
      <c r="EG10" s="3" t="s">
        <v>1643</v>
      </c>
      <c r="EH10" s="3" t="s">
        <v>1643</v>
      </c>
      <c r="EI10" s="3" t="s">
        <v>1643</v>
      </c>
      <c r="EJ10" s="3" t="s">
        <v>1643</v>
      </c>
      <c r="EK10" s="3" t="s">
        <v>1643</v>
      </c>
      <c r="EL10" s="3" t="s">
        <v>1643</v>
      </c>
      <c r="EM10" s="3" t="s">
        <v>1643</v>
      </c>
      <c r="EN10" s="20" t="s">
        <v>1643</v>
      </c>
      <c r="EO10" s="18" t="s">
        <v>1643</v>
      </c>
      <c r="EP10" s="8" t="s">
        <v>1643</v>
      </c>
      <c r="EQ10" s="3" t="s">
        <v>1643</v>
      </c>
      <c r="ER10" s="3" t="s">
        <v>1643</v>
      </c>
      <c r="ES10" s="3" t="s">
        <v>1643</v>
      </c>
      <c r="ET10" s="3" t="s">
        <v>1643</v>
      </c>
      <c r="EU10" s="3" t="s">
        <v>1643</v>
      </c>
      <c r="EV10" s="3" t="s">
        <v>1643</v>
      </c>
      <c r="EW10" s="3" t="s">
        <v>1643</v>
      </c>
      <c r="EX10" s="3" t="s">
        <v>1643</v>
      </c>
      <c r="EY10" s="20" t="s">
        <v>1643</v>
      </c>
      <c r="EZ10" s="13" t="s">
        <v>1643</v>
      </c>
      <c r="FA10" s="3" t="s">
        <v>1643</v>
      </c>
      <c r="FB10" s="3" t="s">
        <v>1643</v>
      </c>
      <c r="FC10" s="3" t="s">
        <v>1643</v>
      </c>
      <c r="FD10" s="3" t="s">
        <v>1643</v>
      </c>
      <c r="FE10" s="3" t="s">
        <v>1643</v>
      </c>
      <c r="FF10" s="3" t="s">
        <v>1643</v>
      </c>
      <c r="FG10" s="3" t="s">
        <v>1643</v>
      </c>
      <c r="FH10" s="3" t="s">
        <v>1643</v>
      </c>
      <c r="FI10" s="3" t="s">
        <v>1643</v>
      </c>
      <c r="FJ10" s="3" t="s">
        <v>1643</v>
      </c>
      <c r="FK10" s="3" t="s">
        <v>1643</v>
      </c>
      <c r="FL10" s="3" t="s">
        <v>1643</v>
      </c>
      <c r="FM10" s="3" t="s">
        <v>1643</v>
      </c>
      <c r="FN10" s="3" t="s">
        <v>1643</v>
      </c>
      <c r="FO10" s="5" t="s">
        <v>1643</v>
      </c>
      <c r="FP10" s="13" t="s">
        <v>1643</v>
      </c>
      <c r="FQ10" s="3" t="s">
        <v>1643</v>
      </c>
      <c r="FR10" s="3" t="s">
        <v>1643</v>
      </c>
      <c r="FS10" s="3" t="s">
        <v>1643</v>
      </c>
      <c r="FT10" s="3" t="s">
        <v>1643</v>
      </c>
      <c r="FU10" s="3" t="s">
        <v>1643</v>
      </c>
      <c r="FV10" s="3" t="s">
        <v>1643</v>
      </c>
      <c r="FW10" s="5" t="s">
        <v>1643</v>
      </c>
      <c r="FX10" s="13" t="s">
        <v>1643</v>
      </c>
      <c r="FY10" s="3" t="s">
        <v>1643</v>
      </c>
      <c r="FZ10" s="3" t="s">
        <v>1643</v>
      </c>
      <c r="GA10" s="3" t="s">
        <v>1643</v>
      </c>
      <c r="GB10" s="3" t="s">
        <v>1643</v>
      </c>
      <c r="GC10" s="3" t="s">
        <v>1643</v>
      </c>
      <c r="GD10" s="3" t="s">
        <v>1643</v>
      </c>
      <c r="GE10" s="3" t="s">
        <v>1643</v>
      </c>
      <c r="GF10" s="3" t="s">
        <v>1643</v>
      </c>
      <c r="GG10" s="3" t="s">
        <v>1643</v>
      </c>
      <c r="GH10" s="5" t="s">
        <v>1643</v>
      </c>
      <c r="GI10" s="13" t="s">
        <v>1643</v>
      </c>
      <c r="GJ10" s="3"/>
      <c r="GK10" s="3" t="s">
        <v>1643</v>
      </c>
      <c r="GL10" s="3" t="s">
        <v>1643</v>
      </c>
      <c r="GM10" s="3" t="s">
        <v>1643</v>
      </c>
      <c r="GN10" s="3" t="s">
        <v>1643</v>
      </c>
      <c r="GO10" s="3" t="s">
        <v>1643</v>
      </c>
      <c r="GP10" s="5" t="s">
        <v>1643</v>
      </c>
      <c r="GQ10" s="8" t="s">
        <v>1643</v>
      </c>
      <c r="GR10" s="8" t="s">
        <v>1643</v>
      </c>
      <c r="GS10" s="3" t="s">
        <v>1643</v>
      </c>
      <c r="GT10" s="3" t="s">
        <v>1643</v>
      </c>
      <c r="GU10" s="3" t="s">
        <v>1643</v>
      </c>
      <c r="GV10" s="3" t="s">
        <v>1643</v>
      </c>
      <c r="GW10" s="5" t="s">
        <v>1643</v>
      </c>
      <c r="GX10" s="13" t="s">
        <v>1643</v>
      </c>
      <c r="GY10" s="8" t="s">
        <v>1643</v>
      </c>
      <c r="GZ10" s="3" t="s">
        <v>1643</v>
      </c>
      <c r="HA10" s="3" t="s">
        <v>1643</v>
      </c>
      <c r="HB10" s="3" t="s">
        <v>1643</v>
      </c>
      <c r="HC10" s="3" t="s">
        <v>1643</v>
      </c>
      <c r="HD10" s="5" t="s">
        <v>1643</v>
      </c>
      <c r="HE10" s="13" t="s">
        <v>1643</v>
      </c>
      <c r="HF10" s="8" t="s">
        <v>1643</v>
      </c>
      <c r="HG10" s="3" t="s">
        <v>1643</v>
      </c>
      <c r="HH10" s="3" t="s">
        <v>1643</v>
      </c>
      <c r="HI10" s="3" t="s">
        <v>1643</v>
      </c>
      <c r="HJ10" s="3" t="s">
        <v>1643</v>
      </c>
      <c r="HK10" s="20" t="s">
        <v>1643</v>
      </c>
      <c r="HL10" s="13" t="s">
        <v>1643</v>
      </c>
      <c r="HM10" s="3" t="s">
        <v>1643</v>
      </c>
      <c r="HN10" s="3" t="s">
        <v>1643</v>
      </c>
      <c r="HO10" s="3" t="s">
        <v>1643</v>
      </c>
      <c r="HP10" s="3" t="s">
        <v>1643</v>
      </c>
      <c r="HQ10" s="3" t="s">
        <v>1643</v>
      </c>
      <c r="HR10" s="3" t="s">
        <v>1643</v>
      </c>
      <c r="HS10" s="3" t="s">
        <v>1643</v>
      </c>
      <c r="HT10" s="20" t="s">
        <v>1643</v>
      </c>
      <c r="HU10" s="13" t="s">
        <v>1643</v>
      </c>
      <c r="HV10" s="3"/>
      <c r="HW10" s="3" t="s">
        <v>1643</v>
      </c>
      <c r="HX10" s="3" t="s">
        <v>1643</v>
      </c>
      <c r="HY10" s="3" t="s">
        <v>1643</v>
      </c>
      <c r="HZ10" s="5" t="s">
        <v>1643</v>
      </c>
      <c r="IA10" s="8" t="s">
        <v>1643</v>
      </c>
      <c r="IB10" s="8" t="s">
        <v>1643</v>
      </c>
      <c r="IC10" s="3" t="s">
        <v>1643</v>
      </c>
      <c r="ID10" s="3" t="s">
        <v>1643</v>
      </c>
      <c r="IE10" s="5" t="s">
        <v>1643</v>
      </c>
      <c r="IF10" s="13" t="s">
        <v>1643</v>
      </c>
      <c r="IG10" s="3" t="s">
        <v>1643</v>
      </c>
      <c r="IH10" s="3" t="s">
        <v>1643</v>
      </c>
      <c r="II10" s="3" t="s">
        <v>1643</v>
      </c>
      <c r="IJ10" s="3" t="s">
        <v>1643</v>
      </c>
      <c r="IK10" s="3" t="s">
        <v>1643</v>
      </c>
      <c r="IL10" s="3" t="s">
        <v>1643</v>
      </c>
      <c r="IM10" s="3" t="s">
        <v>1643</v>
      </c>
      <c r="IN10" s="20" t="s">
        <v>1643</v>
      </c>
      <c r="IO10" s="13" t="s">
        <v>1643</v>
      </c>
      <c r="IP10" s="3" t="s">
        <v>1643</v>
      </c>
      <c r="IQ10" s="3" t="s">
        <v>1643</v>
      </c>
      <c r="IR10" s="3" t="s">
        <v>1643</v>
      </c>
      <c r="IS10" s="3" t="s">
        <v>1643</v>
      </c>
      <c r="IT10" s="5" t="s">
        <v>1643</v>
      </c>
      <c r="IU10" s="13" t="s">
        <v>1643</v>
      </c>
      <c r="IV10" s="3" t="s">
        <v>1643</v>
      </c>
      <c r="IW10" s="3" t="s">
        <v>1643</v>
      </c>
      <c r="IX10" s="3" t="s">
        <v>1643</v>
      </c>
      <c r="IY10" s="5" t="s">
        <v>1643</v>
      </c>
      <c r="IZ10" s="13" t="s">
        <v>1643</v>
      </c>
      <c r="JA10" s="3" t="s">
        <v>1643</v>
      </c>
      <c r="JB10" s="3" t="s">
        <v>1643</v>
      </c>
      <c r="JC10" s="3" t="s">
        <v>1643</v>
      </c>
      <c r="JD10" s="3" t="s">
        <v>1643</v>
      </c>
      <c r="JE10" s="3" t="s">
        <v>1643</v>
      </c>
      <c r="JF10" s="3" t="s">
        <v>1643</v>
      </c>
      <c r="JG10" s="3" t="s">
        <v>1643</v>
      </c>
      <c r="JH10" s="5" t="s">
        <v>1643</v>
      </c>
      <c r="JI10" s="13" t="s">
        <v>1643</v>
      </c>
      <c r="JJ10" s="3" t="s">
        <v>1643</v>
      </c>
      <c r="JK10" s="3" t="s">
        <v>1643</v>
      </c>
      <c r="JL10" s="3" t="s">
        <v>1643</v>
      </c>
      <c r="JM10" s="3" t="s">
        <v>1643</v>
      </c>
      <c r="JN10" s="3" t="s">
        <v>1643</v>
      </c>
      <c r="JO10" s="20" t="s">
        <v>1643</v>
      </c>
      <c r="JP10" s="13" t="s">
        <v>1643</v>
      </c>
      <c r="JQ10" s="3" t="s">
        <v>1643</v>
      </c>
      <c r="JR10" s="3" t="s">
        <v>1643</v>
      </c>
      <c r="JS10" s="3" t="s">
        <v>1643</v>
      </c>
      <c r="JT10" s="20" t="s">
        <v>1643</v>
      </c>
      <c r="JU10" s="13" t="s">
        <v>1643</v>
      </c>
      <c r="JV10" s="3" t="s">
        <v>1643</v>
      </c>
      <c r="JW10" s="3" t="s">
        <v>1643</v>
      </c>
      <c r="JX10" s="3" t="s">
        <v>1643</v>
      </c>
      <c r="JY10" s="3" t="s">
        <v>1643</v>
      </c>
      <c r="JZ10" s="3" t="s">
        <v>1643</v>
      </c>
      <c r="KA10" s="3" t="s">
        <v>1643</v>
      </c>
      <c r="KB10" s="3" t="s">
        <v>1643</v>
      </c>
      <c r="KC10" s="3" t="s">
        <v>1643</v>
      </c>
      <c r="KD10" s="3" t="s">
        <v>1643</v>
      </c>
      <c r="KE10" s="3" t="s">
        <v>1643</v>
      </c>
      <c r="KF10" s="3" t="s">
        <v>1643</v>
      </c>
      <c r="KG10" s="3" t="s">
        <v>1643</v>
      </c>
      <c r="KH10" s="3" t="s">
        <v>1643</v>
      </c>
      <c r="KI10" s="3" t="s">
        <v>1643</v>
      </c>
      <c r="KJ10" s="3" t="s">
        <v>1643</v>
      </c>
      <c r="KK10" s="3" t="s">
        <v>1643</v>
      </c>
      <c r="KL10" s="3" t="s">
        <v>1643</v>
      </c>
      <c r="KM10" s="3" t="s">
        <v>1643</v>
      </c>
      <c r="KN10" s="3" t="s">
        <v>1643</v>
      </c>
      <c r="KO10" s="3" t="s">
        <v>1643</v>
      </c>
      <c r="KP10" s="3" t="s">
        <v>1643</v>
      </c>
      <c r="KQ10" s="3" t="s">
        <v>1643</v>
      </c>
      <c r="KR10" s="3" t="s">
        <v>1643</v>
      </c>
      <c r="KS10" s="3" t="s">
        <v>1643</v>
      </c>
      <c r="KT10" s="3" t="s">
        <v>1643</v>
      </c>
      <c r="KU10" s="3" t="s">
        <v>1643</v>
      </c>
      <c r="KV10" s="3" t="s">
        <v>1643</v>
      </c>
      <c r="KW10" s="3" t="s">
        <v>1643</v>
      </c>
      <c r="KX10" s="3" t="s">
        <v>1643</v>
      </c>
      <c r="KY10" s="3" t="s">
        <v>1643</v>
      </c>
      <c r="KZ10" s="3" t="s">
        <v>1643</v>
      </c>
      <c r="LA10" s="3" t="s">
        <v>1643</v>
      </c>
      <c r="LB10" s="3" t="s">
        <v>1643</v>
      </c>
      <c r="LC10" s="3" t="s">
        <v>1643</v>
      </c>
      <c r="LD10" s="3" t="s">
        <v>1643</v>
      </c>
      <c r="LE10" s="3" t="s">
        <v>1643</v>
      </c>
      <c r="LF10" s="3" t="s">
        <v>1643</v>
      </c>
      <c r="LG10" s="3" t="s">
        <v>1643</v>
      </c>
      <c r="LH10" s="3" t="s">
        <v>1643</v>
      </c>
      <c r="LI10" s="3" t="s">
        <v>1643</v>
      </c>
      <c r="LJ10" s="3" t="s">
        <v>1643</v>
      </c>
      <c r="LK10" s="3" t="s">
        <v>1643</v>
      </c>
      <c r="LL10" s="3" t="s">
        <v>1643</v>
      </c>
      <c r="LM10" s="3" t="s">
        <v>1643</v>
      </c>
      <c r="LN10" s="3" t="s">
        <v>1643</v>
      </c>
      <c r="LO10" s="3" t="s">
        <v>1643</v>
      </c>
      <c r="LP10" s="3" t="s">
        <v>1643</v>
      </c>
      <c r="LQ10" s="3" t="s">
        <v>1643</v>
      </c>
      <c r="LR10" s="3" t="s">
        <v>1643</v>
      </c>
      <c r="LS10" s="3" t="s">
        <v>1643</v>
      </c>
      <c r="LT10" s="3" t="s">
        <v>1643</v>
      </c>
      <c r="LU10" s="3" t="s">
        <v>1643</v>
      </c>
      <c r="LV10" s="3" t="s">
        <v>1643</v>
      </c>
      <c r="LW10" s="3" t="s">
        <v>1643</v>
      </c>
      <c r="LX10" s="3" t="s">
        <v>1643</v>
      </c>
      <c r="LY10" s="3" t="s">
        <v>1643</v>
      </c>
      <c r="LZ10" s="3" t="s">
        <v>1643</v>
      </c>
      <c r="MA10" s="3" t="s">
        <v>1643</v>
      </c>
      <c r="MB10" s="3" t="s">
        <v>1643</v>
      </c>
      <c r="MC10" s="3" t="s">
        <v>1643</v>
      </c>
      <c r="MD10" s="3" t="s">
        <v>1643</v>
      </c>
      <c r="ME10" s="3" t="s">
        <v>1643</v>
      </c>
      <c r="MF10" s="3" t="s">
        <v>1643</v>
      </c>
      <c r="MG10" s="5" t="s">
        <v>1643</v>
      </c>
      <c r="MH10" s="8" t="s">
        <v>1643</v>
      </c>
      <c r="MI10" s="3" t="s">
        <v>1643</v>
      </c>
      <c r="MJ10" s="3" t="s">
        <v>1643</v>
      </c>
      <c r="MK10" s="3" t="s">
        <v>1643</v>
      </c>
      <c r="ML10" s="3" t="s">
        <v>1643</v>
      </c>
      <c r="MM10" s="3" t="s">
        <v>1643</v>
      </c>
      <c r="MN10" s="20" t="s">
        <v>1643</v>
      </c>
      <c r="MO10" s="13" t="s">
        <v>1643</v>
      </c>
      <c r="MP10" s="3" t="s">
        <v>1643</v>
      </c>
      <c r="MQ10" s="3" t="s">
        <v>1643</v>
      </c>
      <c r="MR10" s="3" t="s">
        <v>1643</v>
      </c>
      <c r="MS10" s="3" t="s">
        <v>1643</v>
      </c>
      <c r="MT10" s="3" t="s">
        <v>1643</v>
      </c>
      <c r="MU10" s="3" t="s">
        <v>1643</v>
      </c>
      <c r="MV10" s="3" t="s">
        <v>1643</v>
      </c>
      <c r="MW10" s="3" t="s">
        <v>1643</v>
      </c>
      <c r="MX10" s="3" t="s">
        <v>1643</v>
      </c>
      <c r="MY10" s="3" t="s">
        <v>1643</v>
      </c>
      <c r="MZ10" s="3" t="s">
        <v>1643</v>
      </c>
      <c r="NA10" s="3" t="s">
        <v>1643</v>
      </c>
      <c r="NB10" s="3" t="s">
        <v>1643</v>
      </c>
      <c r="NC10" s="3" t="s">
        <v>1643</v>
      </c>
      <c r="ND10" s="3" t="s">
        <v>1643</v>
      </c>
      <c r="NE10" s="3" t="s">
        <v>1643</v>
      </c>
      <c r="NF10" s="3" t="s">
        <v>1643</v>
      </c>
      <c r="NG10" s="3" t="s">
        <v>1643</v>
      </c>
      <c r="NH10" s="3" t="s">
        <v>1643</v>
      </c>
      <c r="NI10" s="3" t="s">
        <v>1643</v>
      </c>
      <c r="NJ10" s="3" t="s">
        <v>1643</v>
      </c>
      <c r="NK10" s="3" t="s">
        <v>1643</v>
      </c>
      <c r="NL10" s="3" t="s">
        <v>1643</v>
      </c>
      <c r="NM10" s="3" t="s">
        <v>1643</v>
      </c>
      <c r="NN10" s="3" t="s">
        <v>1643</v>
      </c>
      <c r="NO10" s="3" t="s">
        <v>1643</v>
      </c>
      <c r="NP10" s="3" t="s">
        <v>1643</v>
      </c>
      <c r="NQ10" s="3" t="s">
        <v>1643</v>
      </c>
      <c r="NR10" s="3" t="s">
        <v>1643</v>
      </c>
      <c r="NS10" s="3" t="s">
        <v>1643</v>
      </c>
      <c r="NT10" s="3" t="s">
        <v>1643</v>
      </c>
      <c r="NU10" s="3" t="s">
        <v>1643</v>
      </c>
      <c r="NV10" s="3" t="s">
        <v>1643</v>
      </c>
      <c r="NW10" s="3" t="s">
        <v>1643</v>
      </c>
      <c r="NX10" s="20" t="s">
        <v>1643</v>
      </c>
      <c r="NY10" s="13"/>
      <c r="NZ10" s="3"/>
      <c r="OA10" s="5"/>
      <c r="OB10" s="18" t="s">
        <v>1643</v>
      </c>
      <c r="OC10" s="13" t="s">
        <v>1643</v>
      </c>
      <c r="OD10" s="3" t="s">
        <v>1643</v>
      </c>
      <c r="OE10" s="3" t="s">
        <v>1643</v>
      </c>
      <c r="OF10" s="3" t="s">
        <v>1643</v>
      </c>
      <c r="OG10" s="3" t="s">
        <v>1643</v>
      </c>
      <c r="OH10" s="3" t="s">
        <v>1643</v>
      </c>
      <c r="OI10" s="3" t="s">
        <v>1643</v>
      </c>
      <c r="OJ10" s="3" t="s">
        <v>1643</v>
      </c>
      <c r="OK10" s="3" t="s">
        <v>1643</v>
      </c>
      <c r="OL10" s="5" t="s">
        <v>1643</v>
      </c>
      <c r="OM10" s="8" t="s">
        <v>1643</v>
      </c>
      <c r="ON10" s="3" t="s">
        <v>1643</v>
      </c>
      <c r="OO10" s="3" t="s">
        <v>1643</v>
      </c>
      <c r="OP10" s="3" t="s">
        <v>1643</v>
      </c>
      <c r="OQ10" s="20" t="s">
        <v>1643</v>
      </c>
      <c r="OR10" s="13" t="s">
        <v>1643</v>
      </c>
      <c r="OS10" s="5" t="s">
        <v>1643</v>
      </c>
      <c r="OT10" s="13" t="s">
        <v>1643</v>
      </c>
      <c r="OU10" s="5" t="s">
        <v>1643</v>
      </c>
      <c r="OV10" s="13" t="s">
        <v>1643</v>
      </c>
      <c r="OW10" s="3" t="s">
        <v>1643</v>
      </c>
      <c r="OX10" s="3" t="s">
        <v>1643</v>
      </c>
      <c r="OY10" s="3" t="s">
        <v>1643</v>
      </c>
      <c r="OZ10" s="3" t="s">
        <v>1643</v>
      </c>
      <c r="PA10" s="5" t="s">
        <v>1643</v>
      </c>
      <c r="PB10" s="16" t="s">
        <v>1643</v>
      </c>
      <c r="PC10" s="13" t="s">
        <v>1643</v>
      </c>
      <c r="PD10" s="3" t="s">
        <v>1643</v>
      </c>
      <c r="PE10" s="3" t="s">
        <v>1643</v>
      </c>
      <c r="PF10" s="3" t="s">
        <v>1643</v>
      </c>
      <c r="PG10" s="3" t="s">
        <v>1643</v>
      </c>
      <c r="PH10" s="3" t="s">
        <v>1643</v>
      </c>
      <c r="PI10" s="3" t="s">
        <v>1643</v>
      </c>
      <c r="PJ10" s="3" t="s">
        <v>1643</v>
      </c>
      <c r="PK10" s="3" t="s">
        <v>1643</v>
      </c>
      <c r="PL10" s="3" t="s">
        <v>1643</v>
      </c>
      <c r="PM10" s="3" t="s">
        <v>1643</v>
      </c>
      <c r="PN10" s="3" t="s">
        <v>1643</v>
      </c>
      <c r="PO10" s="3" t="s">
        <v>1643</v>
      </c>
      <c r="PP10" s="3" t="s">
        <v>1643</v>
      </c>
      <c r="PQ10" s="3" t="s">
        <v>1643</v>
      </c>
      <c r="PR10" s="3" t="s">
        <v>1643</v>
      </c>
      <c r="PS10" s="3" t="s">
        <v>1643</v>
      </c>
      <c r="PT10" s="3" t="s">
        <v>1643</v>
      </c>
      <c r="PU10" s="3" t="s">
        <v>1643</v>
      </c>
      <c r="PV10" s="3" t="s">
        <v>1643</v>
      </c>
      <c r="PW10" s="3" t="s">
        <v>1643</v>
      </c>
      <c r="PX10" s="3" t="s">
        <v>1643</v>
      </c>
      <c r="PY10" s="3" t="s">
        <v>1643</v>
      </c>
      <c r="PZ10" s="3" t="s">
        <v>1643</v>
      </c>
      <c r="QA10" s="3" t="s">
        <v>1643</v>
      </c>
      <c r="QB10" s="3" t="s">
        <v>1643</v>
      </c>
      <c r="QC10" s="3" t="s">
        <v>1643</v>
      </c>
      <c r="QD10" s="3" t="s">
        <v>1643</v>
      </c>
      <c r="QE10" s="3" t="s">
        <v>1643</v>
      </c>
      <c r="QF10" s="3" t="s">
        <v>1643</v>
      </c>
      <c r="QG10" s="3" t="s">
        <v>1643</v>
      </c>
      <c r="QH10" s="3" t="s">
        <v>1643</v>
      </c>
      <c r="QI10" s="3" t="s">
        <v>1643</v>
      </c>
      <c r="QJ10" s="3" t="s">
        <v>1643</v>
      </c>
      <c r="QK10" s="3" t="s">
        <v>1643</v>
      </c>
      <c r="QL10" s="3" t="s">
        <v>1643</v>
      </c>
      <c r="QM10" s="3" t="s">
        <v>1643</v>
      </c>
      <c r="QN10" s="3" t="s">
        <v>1643</v>
      </c>
      <c r="QO10" s="3" t="s">
        <v>1643</v>
      </c>
      <c r="QP10" s="3" t="s">
        <v>1643</v>
      </c>
      <c r="QQ10" s="3" t="s">
        <v>1643</v>
      </c>
      <c r="QR10" s="3" t="s">
        <v>1643</v>
      </c>
      <c r="QS10" s="3" t="s">
        <v>1643</v>
      </c>
      <c r="QT10" s="3" t="s">
        <v>1643</v>
      </c>
      <c r="QU10" s="3" t="s">
        <v>1643</v>
      </c>
      <c r="QV10" s="20" t="s">
        <v>1643</v>
      </c>
      <c r="QW10" s="13" t="s">
        <v>1643</v>
      </c>
      <c r="QX10" s="3" t="s">
        <v>1643</v>
      </c>
      <c r="QY10" s="3" t="s">
        <v>1643</v>
      </c>
      <c r="QZ10" s="3" t="s">
        <v>1643</v>
      </c>
      <c r="RA10" s="3" t="s">
        <v>1643</v>
      </c>
      <c r="RB10" s="3" t="s">
        <v>1643</v>
      </c>
      <c r="RC10" s="3" t="s">
        <v>1643</v>
      </c>
      <c r="RD10" s="20" t="s">
        <v>1643</v>
      </c>
      <c r="RE10" s="13" t="s">
        <v>1643</v>
      </c>
      <c r="RF10" s="3" t="s">
        <v>1643</v>
      </c>
      <c r="RG10" s="3" t="s">
        <v>1643</v>
      </c>
      <c r="RH10" s="3" t="s">
        <v>1643</v>
      </c>
      <c r="RI10" s="3" t="s">
        <v>1643</v>
      </c>
      <c r="RJ10" s="3" t="s">
        <v>1643</v>
      </c>
      <c r="RK10" s="20" t="s">
        <v>1643</v>
      </c>
      <c r="RL10" s="13" t="s">
        <v>1643</v>
      </c>
      <c r="RM10" s="3" t="s">
        <v>1643</v>
      </c>
      <c r="RN10" s="3" t="s">
        <v>1643</v>
      </c>
      <c r="RO10" s="3" t="s">
        <v>1643</v>
      </c>
      <c r="RP10" s="3" t="s">
        <v>1643</v>
      </c>
      <c r="RQ10" s="3" t="s">
        <v>1643</v>
      </c>
      <c r="RR10" s="3" t="s">
        <v>1643</v>
      </c>
      <c r="RS10" s="3" t="s">
        <v>1643</v>
      </c>
      <c r="RT10" s="3" t="s">
        <v>1643</v>
      </c>
      <c r="RU10" s="3" t="s">
        <v>1643</v>
      </c>
      <c r="RV10" s="3" t="s">
        <v>1643</v>
      </c>
      <c r="RW10" s="20" t="s">
        <v>1643</v>
      </c>
      <c r="RX10" s="18" t="s">
        <v>1643</v>
      </c>
    </row>
    <row r="11" spans="1:492" ht="101.5" hidden="1" x14ac:dyDescent="0.35">
      <c r="A11" s="1">
        <v>45619.759699074071</v>
      </c>
      <c r="B11" s="2">
        <v>45619.771851851852</v>
      </c>
      <c r="C11" s="4">
        <v>33</v>
      </c>
      <c r="D11" s="4">
        <v>1049</v>
      </c>
      <c r="E11" s="3" t="s">
        <v>1677</v>
      </c>
      <c r="F11" s="2">
        <v>45626.771862754627</v>
      </c>
      <c r="G11" s="3" t="s">
        <v>1735</v>
      </c>
      <c r="H11" s="4">
        <v>1</v>
      </c>
      <c r="I11" s="3" t="s">
        <v>1642</v>
      </c>
      <c r="J11" s="3" t="s">
        <v>1642</v>
      </c>
      <c r="K11" s="3" t="s">
        <v>1642</v>
      </c>
      <c r="L11" s="3" t="s">
        <v>1642</v>
      </c>
      <c r="M11" s="3" t="s">
        <v>1642</v>
      </c>
      <c r="N11" s="3" t="s">
        <v>1642</v>
      </c>
      <c r="O11" s="3" t="s">
        <v>110</v>
      </c>
      <c r="P11" s="3" t="s">
        <v>1643</v>
      </c>
      <c r="Q11" s="3" t="s">
        <v>1643</v>
      </c>
      <c r="R11" s="20" t="s">
        <v>110</v>
      </c>
      <c r="S11" s="127">
        <v>30</v>
      </c>
      <c r="T11" s="124" t="s">
        <v>1736</v>
      </c>
      <c r="U11" s="3" t="s">
        <v>1737</v>
      </c>
      <c r="V11" s="3" t="s">
        <v>20</v>
      </c>
      <c r="W11" s="3" t="s">
        <v>111</v>
      </c>
      <c r="X11" s="3" t="s">
        <v>43</v>
      </c>
      <c r="Y11" s="3" t="s">
        <v>65</v>
      </c>
      <c r="Z11" s="3" t="s">
        <v>14</v>
      </c>
      <c r="AA11" s="4">
        <v>199</v>
      </c>
      <c r="AB11" s="3" t="s">
        <v>25</v>
      </c>
      <c r="AC11" s="3" t="s">
        <v>111</v>
      </c>
      <c r="AD11" s="3" t="s">
        <v>110</v>
      </c>
      <c r="AE11" s="13" t="s">
        <v>110</v>
      </c>
      <c r="AF11" s="20" t="s">
        <v>111</v>
      </c>
      <c r="AG11" s="8" t="s">
        <v>128</v>
      </c>
      <c r="AH11" s="3" t="s">
        <v>131</v>
      </c>
      <c r="AI11" s="3" t="s">
        <v>130</v>
      </c>
      <c r="AJ11" s="3" t="s">
        <v>130</v>
      </c>
      <c r="AK11" s="3" t="s">
        <v>132</v>
      </c>
      <c r="AL11" s="3" t="s">
        <v>130</v>
      </c>
      <c r="AM11" s="3" t="s">
        <v>130</v>
      </c>
      <c r="AN11" s="3" t="s">
        <v>128</v>
      </c>
      <c r="AO11" s="3" t="s">
        <v>130</v>
      </c>
      <c r="AP11" s="3" t="s">
        <v>130</v>
      </c>
      <c r="AQ11" s="3" t="s">
        <v>131</v>
      </c>
      <c r="AR11" s="3" t="s">
        <v>131</v>
      </c>
      <c r="AS11" s="3" t="s">
        <v>132</v>
      </c>
      <c r="AT11" s="3" t="s">
        <v>128</v>
      </c>
      <c r="AU11" s="3" t="s">
        <v>129</v>
      </c>
      <c r="AV11" s="5" t="s">
        <v>1643</v>
      </c>
      <c r="AW11" s="13" t="s">
        <v>1643</v>
      </c>
      <c r="AX11" s="3" t="s">
        <v>1643</v>
      </c>
      <c r="AY11" s="3" t="s">
        <v>1643</v>
      </c>
      <c r="AZ11" s="3" t="s">
        <v>1643</v>
      </c>
      <c r="BA11" s="3" t="s">
        <v>1643</v>
      </c>
      <c r="BB11" s="3" t="s">
        <v>1643</v>
      </c>
      <c r="BC11" s="3" t="s">
        <v>1643</v>
      </c>
      <c r="BD11" s="5" t="s">
        <v>1738</v>
      </c>
      <c r="BE11" s="13" t="s">
        <v>231</v>
      </c>
      <c r="BF11" s="3" t="s">
        <v>232</v>
      </c>
      <c r="BG11" s="3" t="s">
        <v>1643</v>
      </c>
      <c r="BH11" s="3" t="s">
        <v>1643</v>
      </c>
      <c r="BI11" s="3" t="s">
        <v>235</v>
      </c>
      <c r="BJ11" s="3" t="s">
        <v>1643</v>
      </c>
      <c r="BK11" s="3" t="s">
        <v>1643</v>
      </c>
      <c r="BL11" s="5" t="s">
        <v>1643</v>
      </c>
      <c r="BM11" s="13" t="s">
        <v>132</v>
      </c>
      <c r="BN11" s="3" t="s">
        <v>132</v>
      </c>
      <c r="BO11" s="3" t="s">
        <v>132</v>
      </c>
      <c r="BP11" s="5" t="s">
        <v>132</v>
      </c>
      <c r="BQ11" s="13" t="s">
        <v>128</v>
      </c>
      <c r="BR11" s="3" t="s">
        <v>130</v>
      </c>
      <c r="BS11" s="3" t="s">
        <v>132</v>
      </c>
      <c r="BT11" s="5" t="s">
        <v>131</v>
      </c>
      <c r="BU11" s="13" t="s">
        <v>132</v>
      </c>
      <c r="BV11" s="5" t="s">
        <v>132</v>
      </c>
      <c r="BW11" s="13" t="s">
        <v>132</v>
      </c>
      <c r="BX11" s="3" t="s">
        <v>132</v>
      </c>
      <c r="BY11" s="3" t="s">
        <v>132</v>
      </c>
      <c r="BZ11" s="5" t="s">
        <v>132</v>
      </c>
      <c r="CA11" s="13" t="s">
        <v>130</v>
      </c>
      <c r="CB11" s="3" t="s">
        <v>132</v>
      </c>
      <c r="CC11" s="3" t="s">
        <v>129</v>
      </c>
      <c r="CD11" s="3" t="s">
        <v>129</v>
      </c>
      <c r="CE11" s="5" t="s">
        <v>131</v>
      </c>
      <c r="CF11" s="13" t="s">
        <v>132</v>
      </c>
      <c r="CG11" s="3" t="s">
        <v>132</v>
      </c>
      <c r="CH11" s="3" t="s">
        <v>131</v>
      </c>
      <c r="CI11" s="3" t="s">
        <v>131</v>
      </c>
      <c r="CJ11" s="3" t="s">
        <v>129</v>
      </c>
      <c r="CK11" s="3" t="s">
        <v>131</v>
      </c>
      <c r="CL11" s="5" t="s">
        <v>132</v>
      </c>
      <c r="CM11" s="13" t="s">
        <v>131</v>
      </c>
      <c r="CN11" s="3" t="s">
        <v>131</v>
      </c>
      <c r="CO11" s="3" t="s">
        <v>131</v>
      </c>
      <c r="CP11" s="3" t="s">
        <v>132</v>
      </c>
      <c r="CQ11" s="3" t="s">
        <v>129</v>
      </c>
      <c r="CR11" s="20" t="s">
        <v>129</v>
      </c>
      <c r="CS11" s="13" t="s">
        <v>132</v>
      </c>
      <c r="CT11" s="3" t="s">
        <v>131</v>
      </c>
      <c r="CU11" s="3" t="s">
        <v>132</v>
      </c>
      <c r="CV11" s="3" t="s">
        <v>132</v>
      </c>
      <c r="CW11" s="3" t="s">
        <v>131</v>
      </c>
      <c r="CX11" s="3" t="s">
        <v>132</v>
      </c>
      <c r="CY11" s="3" t="s">
        <v>132</v>
      </c>
      <c r="CZ11" s="3" t="s">
        <v>132</v>
      </c>
      <c r="DA11" s="3" t="s">
        <v>132</v>
      </c>
      <c r="DB11" s="3" t="s">
        <v>132</v>
      </c>
      <c r="DC11" s="3" t="s">
        <v>132</v>
      </c>
      <c r="DD11" s="3" t="s">
        <v>132</v>
      </c>
      <c r="DE11" s="3" t="s">
        <v>129</v>
      </c>
      <c r="DF11" s="5" t="s">
        <v>129</v>
      </c>
      <c r="DG11" s="8" t="s">
        <v>132</v>
      </c>
      <c r="DH11" s="3" t="s">
        <v>132</v>
      </c>
      <c r="DI11" s="3" t="s">
        <v>132</v>
      </c>
      <c r="DJ11" s="3" t="s">
        <v>132</v>
      </c>
      <c r="DK11" s="3" t="s">
        <v>132</v>
      </c>
      <c r="DL11" s="3" t="s">
        <v>132</v>
      </c>
      <c r="DM11" s="3" t="s">
        <v>132</v>
      </c>
      <c r="DN11" s="3" t="s">
        <v>132</v>
      </c>
      <c r="DO11" s="5" t="s">
        <v>129</v>
      </c>
      <c r="DP11" s="8" t="s">
        <v>131</v>
      </c>
      <c r="DQ11" s="3" t="s">
        <v>132</v>
      </c>
      <c r="DR11" s="3" t="s">
        <v>129</v>
      </c>
      <c r="DS11" s="5" t="s">
        <v>131</v>
      </c>
      <c r="DT11" s="8" t="s">
        <v>131</v>
      </c>
      <c r="DU11" s="3" t="s">
        <v>129</v>
      </c>
      <c r="DV11" s="3" t="s">
        <v>130</v>
      </c>
      <c r="DW11" s="5" t="s">
        <v>131</v>
      </c>
      <c r="DX11" s="16" t="s">
        <v>1643</v>
      </c>
      <c r="DY11" s="13" t="s">
        <v>353</v>
      </c>
      <c r="DZ11" s="3" t="s">
        <v>1643</v>
      </c>
      <c r="EA11" s="3" t="s">
        <v>355</v>
      </c>
      <c r="EB11" s="3" t="s">
        <v>356</v>
      </c>
      <c r="EC11" s="20" t="s">
        <v>1643</v>
      </c>
      <c r="ED11" s="13" t="s">
        <v>1643</v>
      </c>
      <c r="EE11" s="3" t="s">
        <v>1643</v>
      </c>
      <c r="EF11" s="3" t="s">
        <v>110</v>
      </c>
      <c r="EG11" s="3" t="s">
        <v>1643</v>
      </c>
      <c r="EH11" s="3" t="s">
        <v>111</v>
      </c>
      <c r="EI11" s="3" t="s">
        <v>110</v>
      </c>
      <c r="EJ11" s="3" t="s">
        <v>111</v>
      </c>
      <c r="EK11" s="3" t="s">
        <v>111</v>
      </c>
      <c r="EL11" s="3" t="s">
        <v>110</v>
      </c>
      <c r="EM11" s="3" t="s">
        <v>110</v>
      </c>
      <c r="EN11" s="20" t="s">
        <v>1643</v>
      </c>
      <c r="EO11" s="18" t="s">
        <v>110</v>
      </c>
      <c r="EP11" s="8" t="s">
        <v>1643</v>
      </c>
      <c r="EQ11" s="3" t="s">
        <v>1643</v>
      </c>
      <c r="ER11" s="3" t="s">
        <v>1643</v>
      </c>
      <c r="ES11" s="3" t="s">
        <v>1643</v>
      </c>
      <c r="ET11" s="3" t="s">
        <v>1643</v>
      </c>
      <c r="EU11" s="3" t="s">
        <v>495</v>
      </c>
      <c r="EV11" s="3" t="s">
        <v>496</v>
      </c>
      <c r="EW11" s="3" t="s">
        <v>497</v>
      </c>
      <c r="EX11" s="3" t="s">
        <v>498</v>
      </c>
      <c r="EY11" s="20" t="s">
        <v>1643</v>
      </c>
      <c r="EZ11" s="13" t="s">
        <v>1643</v>
      </c>
      <c r="FA11" s="3" t="s">
        <v>1643</v>
      </c>
      <c r="FB11" s="3" t="s">
        <v>1643</v>
      </c>
      <c r="FC11" s="3" t="s">
        <v>1643</v>
      </c>
      <c r="FD11" s="3" t="s">
        <v>1643</v>
      </c>
      <c r="FE11" s="3" t="s">
        <v>1643</v>
      </c>
      <c r="FF11" s="3" t="s">
        <v>1643</v>
      </c>
      <c r="FG11" s="3" t="s">
        <v>1643</v>
      </c>
      <c r="FH11" s="3" t="s">
        <v>1643</v>
      </c>
      <c r="FI11" s="3" t="s">
        <v>1643</v>
      </c>
      <c r="FJ11" s="3" t="s">
        <v>1643</v>
      </c>
      <c r="FK11" s="3" t="s">
        <v>1643</v>
      </c>
      <c r="FL11" s="3" t="s">
        <v>1643</v>
      </c>
      <c r="FM11" s="3" t="s">
        <v>1643</v>
      </c>
      <c r="FN11" s="3" t="s">
        <v>1643</v>
      </c>
      <c r="FO11" s="5" t="s">
        <v>1643</v>
      </c>
      <c r="FP11" s="13" t="s">
        <v>1643</v>
      </c>
      <c r="FQ11" s="3" t="s">
        <v>1643</v>
      </c>
      <c r="FR11" s="3" t="s">
        <v>1643</v>
      </c>
      <c r="FS11" s="3" t="s">
        <v>1643</v>
      </c>
      <c r="FT11" s="3" t="s">
        <v>1643</v>
      </c>
      <c r="FU11" s="3" t="s">
        <v>1643</v>
      </c>
      <c r="FV11" s="3" t="s">
        <v>1643</v>
      </c>
      <c r="FW11" s="5" t="s">
        <v>1643</v>
      </c>
      <c r="FX11" s="13" t="s">
        <v>1643</v>
      </c>
      <c r="FY11" s="3" t="s">
        <v>1643</v>
      </c>
      <c r="FZ11" s="3" t="s">
        <v>1643</v>
      </c>
      <c r="GA11" s="3" t="s">
        <v>1643</v>
      </c>
      <c r="GB11" s="3" t="s">
        <v>1643</v>
      </c>
      <c r="GC11" s="3" t="s">
        <v>1643</v>
      </c>
      <c r="GD11" s="3" t="s">
        <v>1643</v>
      </c>
      <c r="GE11" s="3" t="s">
        <v>1643</v>
      </c>
      <c r="GF11" s="3" t="s">
        <v>1643</v>
      </c>
      <c r="GG11" s="3" t="s">
        <v>1643</v>
      </c>
      <c r="GH11" s="5" t="s">
        <v>1643</v>
      </c>
      <c r="GI11" s="13" t="s">
        <v>110</v>
      </c>
      <c r="GJ11" s="3" t="s">
        <v>547</v>
      </c>
      <c r="GK11" s="3" t="s">
        <v>1643</v>
      </c>
      <c r="GL11" s="3" t="s">
        <v>1613</v>
      </c>
      <c r="GM11" s="3" t="s">
        <v>1643</v>
      </c>
      <c r="GN11" s="3" t="s">
        <v>1643</v>
      </c>
      <c r="GO11" s="3" t="s">
        <v>1643</v>
      </c>
      <c r="GP11" s="5" t="s">
        <v>1643</v>
      </c>
      <c r="GQ11" s="8" t="s">
        <v>546</v>
      </c>
      <c r="GR11" s="8" t="s">
        <v>1643</v>
      </c>
      <c r="GS11" s="3" t="s">
        <v>1643</v>
      </c>
      <c r="GT11" s="3" t="s">
        <v>1643</v>
      </c>
      <c r="GU11" s="3" t="s">
        <v>1643</v>
      </c>
      <c r="GV11" s="3" t="s">
        <v>1643</v>
      </c>
      <c r="GW11" s="5" t="s">
        <v>545</v>
      </c>
      <c r="GX11" s="13" t="s">
        <v>549</v>
      </c>
      <c r="GY11" s="8" t="s">
        <v>1612</v>
      </c>
      <c r="GZ11" s="3" t="s">
        <v>1643</v>
      </c>
      <c r="HA11" s="3" t="s">
        <v>1643</v>
      </c>
      <c r="HB11" s="3" t="s">
        <v>1643</v>
      </c>
      <c r="HC11" s="3" t="s">
        <v>1643</v>
      </c>
      <c r="HD11" s="5" t="s">
        <v>1643</v>
      </c>
      <c r="HE11" s="13" t="s">
        <v>553</v>
      </c>
      <c r="HF11" s="8" t="s">
        <v>1612</v>
      </c>
      <c r="HG11" s="3" t="s">
        <v>1643</v>
      </c>
      <c r="HH11" s="3" t="s">
        <v>1643</v>
      </c>
      <c r="HI11" s="3" t="s">
        <v>1643</v>
      </c>
      <c r="HJ11" s="3" t="s">
        <v>1643</v>
      </c>
      <c r="HK11" s="20" t="s">
        <v>1643</v>
      </c>
      <c r="HL11" s="13" t="s">
        <v>1643</v>
      </c>
      <c r="HM11" s="3" t="s">
        <v>557</v>
      </c>
      <c r="HN11" s="3" t="s">
        <v>140</v>
      </c>
      <c r="HO11" s="3" t="s">
        <v>144</v>
      </c>
      <c r="HP11" s="3" t="s">
        <v>156</v>
      </c>
      <c r="HQ11" s="3" t="s">
        <v>1643</v>
      </c>
      <c r="HR11" s="3" t="s">
        <v>1643</v>
      </c>
      <c r="HS11" s="3" t="s">
        <v>1643</v>
      </c>
      <c r="HT11" s="20" t="s">
        <v>1643</v>
      </c>
      <c r="HU11" s="13" t="s">
        <v>1643</v>
      </c>
      <c r="HV11" s="3"/>
      <c r="HW11" s="3" t="s">
        <v>1643</v>
      </c>
      <c r="HX11" s="3" t="s">
        <v>1643</v>
      </c>
      <c r="HY11" s="3" t="s">
        <v>1643</v>
      </c>
      <c r="HZ11" s="5" t="s">
        <v>1643</v>
      </c>
      <c r="IA11" s="8" t="s">
        <v>1643</v>
      </c>
      <c r="IB11" s="8" t="s">
        <v>1643</v>
      </c>
      <c r="IC11" s="3" t="s">
        <v>1643</v>
      </c>
      <c r="ID11" s="3" t="s">
        <v>1643</v>
      </c>
      <c r="IE11" s="5" t="s">
        <v>1643</v>
      </c>
      <c r="IF11" s="13" t="s">
        <v>1643</v>
      </c>
      <c r="IG11" s="3" t="s">
        <v>1643</v>
      </c>
      <c r="IH11" s="3" t="s">
        <v>1643</v>
      </c>
      <c r="II11" s="3" t="s">
        <v>1643</v>
      </c>
      <c r="IJ11" s="3" t="s">
        <v>1643</v>
      </c>
      <c r="IK11" s="3" t="s">
        <v>1643</v>
      </c>
      <c r="IL11" s="3" t="s">
        <v>1643</v>
      </c>
      <c r="IM11" s="3" t="s">
        <v>1643</v>
      </c>
      <c r="IN11" s="20" t="s">
        <v>1643</v>
      </c>
      <c r="IO11" s="13" t="s">
        <v>110</v>
      </c>
      <c r="IP11" s="3" t="s">
        <v>1643</v>
      </c>
      <c r="IQ11" s="3" t="s">
        <v>1643</v>
      </c>
      <c r="IR11" s="3" t="s">
        <v>1643</v>
      </c>
      <c r="IS11" s="3" t="s">
        <v>1643</v>
      </c>
      <c r="IT11" s="5" t="s">
        <v>1643</v>
      </c>
      <c r="IU11" s="13" t="s">
        <v>1643</v>
      </c>
      <c r="IV11" s="3" t="s">
        <v>1643</v>
      </c>
      <c r="IW11" s="3" t="s">
        <v>1643</v>
      </c>
      <c r="IX11" s="3" t="s">
        <v>1643</v>
      </c>
      <c r="IY11" s="5" t="s">
        <v>1643</v>
      </c>
      <c r="IZ11" s="13" t="s">
        <v>1643</v>
      </c>
      <c r="JA11" s="3" t="s">
        <v>1643</v>
      </c>
      <c r="JB11" s="3" t="s">
        <v>1643</v>
      </c>
      <c r="JC11" s="3" t="s">
        <v>1643</v>
      </c>
      <c r="JD11" s="3" t="s">
        <v>1643</v>
      </c>
      <c r="JE11" s="3" t="s">
        <v>1643</v>
      </c>
      <c r="JF11" s="3" t="s">
        <v>1643</v>
      </c>
      <c r="JG11" s="3" t="s">
        <v>1643</v>
      </c>
      <c r="JH11" s="5" t="s">
        <v>1643</v>
      </c>
      <c r="JI11" s="13" t="s">
        <v>1643</v>
      </c>
      <c r="JJ11" s="3" t="s">
        <v>1643</v>
      </c>
      <c r="JK11" s="3" t="s">
        <v>1643</v>
      </c>
      <c r="JL11" s="3" t="s">
        <v>1643</v>
      </c>
      <c r="JM11" s="3" t="s">
        <v>1643</v>
      </c>
      <c r="JN11" s="3" t="s">
        <v>1643</v>
      </c>
      <c r="JO11" s="20" t="s">
        <v>1643</v>
      </c>
      <c r="JP11" s="13" t="s">
        <v>1643</v>
      </c>
      <c r="JQ11" s="3" t="s">
        <v>1643</v>
      </c>
      <c r="JR11" s="3" t="s">
        <v>1643</v>
      </c>
      <c r="JS11" s="3" t="s">
        <v>1643</v>
      </c>
      <c r="JT11" s="20" t="s">
        <v>1643</v>
      </c>
      <c r="JU11" s="13" t="s">
        <v>1643</v>
      </c>
      <c r="JV11" s="3" t="s">
        <v>1643</v>
      </c>
      <c r="JW11" s="3" t="s">
        <v>1643</v>
      </c>
      <c r="JX11" s="3" t="s">
        <v>1643</v>
      </c>
      <c r="JY11" s="3" t="s">
        <v>1643</v>
      </c>
      <c r="JZ11" s="3" t="s">
        <v>1643</v>
      </c>
      <c r="KA11" s="3" t="s">
        <v>1643</v>
      </c>
      <c r="KB11" s="3" t="s">
        <v>1643</v>
      </c>
      <c r="KC11" s="3" t="s">
        <v>1643</v>
      </c>
      <c r="KD11" s="3" t="s">
        <v>1643</v>
      </c>
      <c r="KE11" s="3" t="s">
        <v>1643</v>
      </c>
      <c r="KF11" s="3" t="s">
        <v>1643</v>
      </c>
      <c r="KG11" s="3" t="s">
        <v>1643</v>
      </c>
      <c r="KH11" s="3" t="s">
        <v>1643</v>
      </c>
      <c r="KI11" s="3" t="s">
        <v>1643</v>
      </c>
      <c r="KJ11" s="3" t="s">
        <v>1643</v>
      </c>
      <c r="KK11" s="3" t="s">
        <v>1643</v>
      </c>
      <c r="KL11" s="3" t="s">
        <v>1643</v>
      </c>
      <c r="KM11" s="3" t="s">
        <v>1643</v>
      </c>
      <c r="KN11" s="3" t="s">
        <v>1643</v>
      </c>
      <c r="KO11" s="3" t="s">
        <v>1643</v>
      </c>
      <c r="KP11" s="3" t="s">
        <v>1643</v>
      </c>
      <c r="KQ11" s="3" t="s">
        <v>1643</v>
      </c>
      <c r="KR11" s="3" t="s">
        <v>1643</v>
      </c>
      <c r="KS11" s="3" t="s">
        <v>1643</v>
      </c>
      <c r="KT11" s="3" t="s">
        <v>1643</v>
      </c>
      <c r="KU11" s="3" t="s">
        <v>1643</v>
      </c>
      <c r="KV11" s="3" t="s">
        <v>1643</v>
      </c>
      <c r="KW11" s="3" t="s">
        <v>1643</v>
      </c>
      <c r="KX11" s="3" t="s">
        <v>1643</v>
      </c>
      <c r="KY11" s="3" t="s">
        <v>1643</v>
      </c>
      <c r="KZ11" s="3" t="s">
        <v>1643</v>
      </c>
      <c r="LA11" s="3" t="s">
        <v>1643</v>
      </c>
      <c r="LB11" s="3" t="s">
        <v>1643</v>
      </c>
      <c r="LC11" s="3" t="s">
        <v>1643</v>
      </c>
      <c r="LD11" s="3" t="s">
        <v>1643</v>
      </c>
      <c r="LE11" s="3" t="s">
        <v>1643</v>
      </c>
      <c r="LF11" s="3" t="s">
        <v>1643</v>
      </c>
      <c r="LG11" s="3" t="s">
        <v>1643</v>
      </c>
      <c r="LH11" s="3" t="s">
        <v>1643</v>
      </c>
      <c r="LI11" s="3" t="s">
        <v>1643</v>
      </c>
      <c r="LJ11" s="3" t="s">
        <v>1643</v>
      </c>
      <c r="LK11" s="3" t="s">
        <v>1643</v>
      </c>
      <c r="LL11" s="3" t="s">
        <v>1643</v>
      </c>
      <c r="LM11" s="3" t="s">
        <v>1643</v>
      </c>
      <c r="LN11" s="3" t="s">
        <v>1643</v>
      </c>
      <c r="LO11" s="3" t="s">
        <v>1643</v>
      </c>
      <c r="LP11" s="3" t="s">
        <v>1643</v>
      </c>
      <c r="LQ11" s="3" t="s">
        <v>1643</v>
      </c>
      <c r="LR11" s="3" t="s">
        <v>1643</v>
      </c>
      <c r="LS11" s="3" t="s">
        <v>1643</v>
      </c>
      <c r="LT11" s="3" t="s">
        <v>1643</v>
      </c>
      <c r="LU11" s="3" t="s">
        <v>1643</v>
      </c>
      <c r="LV11" s="3" t="s">
        <v>1643</v>
      </c>
      <c r="LW11" s="3" t="s">
        <v>1643</v>
      </c>
      <c r="LX11" s="3" t="s">
        <v>1643</v>
      </c>
      <c r="LY11" s="3" t="s">
        <v>1643</v>
      </c>
      <c r="LZ11" s="3" t="s">
        <v>1643</v>
      </c>
      <c r="MA11" s="3" t="s">
        <v>1643</v>
      </c>
      <c r="MB11" s="3" t="s">
        <v>1643</v>
      </c>
      <c r="MC11" s="3" t="s">
        <v>1643</v>
      </c>
      <c r="MD11" s="3" t="s">
        <v>1643</v>
      </c>
      <c r="ME11" s="3" t="s">
        <v>1643</v>
      </c>
      <c r="MF11" s="3" t="s">
        <v>1643</v>
      </c>
      <c r="MG11" s="5" t="s">
        <v>1643</v>
      </c>
      <c r="MH11" s="8" t="s">
        <v>1643</v>
      </c>
      <c r="MI11" s="3" t="s">
        <v>1643</v>
      </c>
      <c r="MJ11" s="3" t="s">
        <v>1643</v>
      </c>
      <c r="MK11" s="3" t="s">
        <v>1643</v>
      </c>
      <c r="ML11" s="3" t="s">
        <v>1643</v>
      </c>
      <c r="MM11" s="3" t="s">
        <v>1643</v>
      </c>
      <c r="MN11" s="20" t="s">
        <v>1643</v>
      </c>
      <c r="MO11" s="13" t="s">
        <v>1643</v>
      </c>
      <c r="MP11" s="3" t="s">
        <v>1643</v>
      </c>
      <c r="MQ11" s="3" t="s">
        <v>1643</v>
      </c>
      <c r="MR11" s="3" t="s">
        <v>1643</v>
      </c>
      <c r="MS11" s="3" t="s">
        <v>1643</v>
      </c>
      <c r="MT11" s="3" t="s">
        <v>1643</v>
      </c>
      <c r="MU11" s="3" t="s">
        <v>1643</v>
      </c>
      <c r="MV11" s="3" t="s">
        <v>1643</v>
      </c>
      <c r="MW11" s="3" t="s">
        <v>1643</v>
      </c>
      <c r="MX11" s="3" t="s">
        <v>1643</v>
      </c>
      <c r="MY11" s="3" t="s">
        <v>1643</v>
      </c>
      <c r="MZ11" s="3" t="s">
        <v>1643</v>
      </c>
      <c r="NA11" s="3" t="s">
        <v>1643</v>
      </c>
      <c r="NB11" s="3" t="s">
        <v>1643</v>
      </c>
      <c r="NC11" s="3" t="s">
        <v>1643</v>
      </c>
      <c r="ND11" s="3" t="s">
        <v>1643</v>
      </c>
      <c r="NE11" s="3" t="s">
        <v>1643</v>
      </c>
      <c r="NF11" s="3" t="s">
        <v>1643</v>
      </c>
      <c r="NG11" s="3" t="s">
        <v>1643</v>
      </c>
      <c r="NH11" s="3" t="s">
        <v>1643</v>
      </c>
      <c r="NI11" s="3" t="s">
        <v>1643</v>
      </c>
      <c r="NJ11" s="3" t="s">
        <v>1643</v>
      </c>
      <c r="NK11" s="3" t="s">
        <v>1643</v>
      </c>
      <c r="NL11" s="3" t="s">
        <v>1643</v>
      </c>
      <c r="NM11" s="3" t="s">
        <v>1643</v>
      </c>
      <c r="NN11" s="3" t="s">
        <v>1643</v>
      </c>
      <c r="NO11" s="3" t="s">
        <v>1643</v>
      </c>
      <c r="NP11" s="3" t="s">
        <v>1643</v>
      </c>
      <c r="NQ11" s="3" t="s">
        <v>1643</v>
      </c>
      <c r="NR11" s="3" t="s">
        <v>1643</v>
      </c>
      <c r="NS11" s="3" t="s">
        <v>1643</v>
      </c>
      <c r="NT11" s="3" t="s">
        <v>1643</v>
      </c>
      <c r="NU11" s="3" t="s">
        <v>1643</v>
      </c>
      <c r="NV11" s="3" t="s">
        <v>1643</v>
      </c>
      <c r="NW11" s="3" t="s">
        <v>1643</v>
      </c>
      <c r="NX11" s="20" t="s">
        <v>1643</v>
      </c>
      <c r="NY11" s="13"/>
      <c r="NZ11" s="3"/>
      <c r="OA11" s="5"/>
      <c r="OB11" s="18" t="s">
        <v>1643</v>
      </c>
      <c r="OC11" s="13" t="s">
        <v>1643</v>
      </c>
      <c r="OD11" s="3" t="s">
        <v>1643</v>
      </c>
      <c r="OE11" s="3" t="s">
        <v>1643</v>
      </c>
      <c r="OF11" s="3" t="s">
        <v>1643</v>
      </c>
      <c r="OG11" s="3" t="s">
        <v>1643</v>
      </c>
      <c r="OH11" s="3" t="s">
        <v>1643</v>
      </c>
      <c r="OI11" s="3" t="s">
        <v>1643</v>
      </c>
      <c r="OJ11" s="3" t="s">
        <v>1643</v>
      </c>
      <c r="OK11" s="3" t="s">
        <v>1643</v>
      </c>
      <c r="OL11" s="5" t="s">
        <v>1643</v>
      </c>
      <c r="OM11" s="13" t="s">
        <v>111</v>
      </c>
      <c r="ON11" s="3" t="s">
        <v>111</v>
      </c>
      <c r="OO11" s="3" t="s">
        <v>245</v>
      </c>
      <c r="OP11" s="20" t="s">
        <v>245</v>
      </c>
      <c r="OQ11" s="31"/>
      <c r="OR11" s="13" t="s">
        <v>111</v>
      </c>
      <c r="OS11" s="5" t="s">
        <v>1643</v>
      </c>
      <c r="OT11" s="13" t="s">
        <v>520</v>
      </c>
      <c r="OU11" s="5" t="s">
        <v>1739</v>
      </c>
      <c r="OV11" s="13" t="s">
        <v>110</v>
      </c>
      <c r="OW11" s="3" t="s">
        <v>110</v>
      </c>
      <c r="OX11" s="3" t="s">
        <v>111</v>
      </c>
      <c r="OY11" s="3" t="s">
        <v>111</v>
      </c>
      <c r="OZ11" s="3" t="s">
        <v>111</v>
      </c>
      <c r="PA11" s="20" t="s">
        <v>111</v>
      </c>
      <c r="PB11" s="16" t="s">
        <v>1643</v>
      </c>
      <c r="PC11" s="13" t="s">
        <v>1643</v>
      </c>
      <c r="PD11" s="3" t="s">
        <v>1643</v>
      </c>
      <c r="PE11" s="3" t="s">
        <v>1643</v>
      </c>
      <c r="PF11" s="3" t="s">
        <v>1643</v>
      </c>
      <c r="PG11" s="3" t="s">
        <v>1643</v>
      </c>
      <c r="PH11" s="3" t="s">
        <v>1643</v>
      </c>
      <c r="PI11" s="3" t="s">
        <v>1643</v>
      </c>
      <c r="PJ11" s="3" t="s">
        <v>1643</v>
      </c>
      <c r="PK11" s="3" t="s">
        <v>1643</v>
      </c>
      <c r="PL11" s="3" t="s">
        <v>1643</v>
      </c>
      <c r="PM11" s="3" t="s">
        <v>1643</v>
      </c>
      <c r="PN11" s="3" t="s">
        <v>1643</v>
      </c>
      <c r="PO11" s="3" t="s">
        <v>1643</v>
      </c>
      <c r="PP11" s="3" t="s">
        <v>1643</v>
      </c>
      <c r="PQ11" s="3" t="s">
        <v>1643</v>
      </c>
      <c r="PR11" s="3" t="s">
        <v>1643</v>
      </c>
      <c r="PS11" s="3" t="s">
        <v>1643</v>
      </c>
      <c r="PT11" s="3" t="s">
        <v>1643</v>
      </c>
      <c r="PU11" s="3" t="s">
        <v>1643</v>
      </c>
      <c r="PV11" s="3" t="s">
        <v>1643</v>
      </c>
      <c r="PW11" s="3" t="s">
        <v>1643</v>
      </c>
      <c r="PX11" s="3" t="s">
        <v>1643</v>
      </c>
      <c r="PY11" s="3" t="s">
        <v>1643</v>
      </c>
      <c r="PZ11" s="3" t="s">
        <v>1643</v>
      </c>
      <c r="QA11" s="3" t="s">
        <v>1643</v>
      </c>
      <c r="QB11" s="3" t="s">
        <v>1643</v>
      </c>
      <c r="QC11" s="3" t="s">
        <v>1643</v>
      </c>
      <c r="QD11" s="3" t="s">
        <v>1643</v>
      </c>
      <c r="QE11" s="3" t="s">
        <v>1643</v>
      </c>
      <c r="QF11" s="3" t="s">
        <v>1643</v>
      </c>
      <c r="QG11" s="3" t="s">
        <v>1643</v>
      </c>
      <c r="QH11" s="3" t="s">
        <v>1643</v>
      </c>
      <c r="QI11" s="3" t="s">
        <v>1643</v>
      </c>
      <c r="QJ11" s="3" t="s">
        <v>1643</v>
      </c>
      <c r="QK11" s="3" t="s">
        <v>1643</v>
      </c>
      <c r="QL11" s="3" t="s">
        <v>1643</v>
      </c>
      <c r="QM11" s="3" t="s">
        <v>1643</v>
      </c>
      <c r="QN11" s="3" t="s">
        <v>1643</v>
      </c>
      <c r="QO11" s="3" t="s">
        <v>1643</v>
      </c>
      <c r="QP11" s="3" t="s">
        <v>1643</v>
      </c>
      <c r="QQ11" s="3" t="s">
        <v>1643</v>
      </c>
      <c r="QR11" s="3" t="s">
        <v>1643</v>
      </c>
      <c r="QS11" s="3" t="s">
        <v>1643</v>
      </c>
      <c r="QT11" s="3" t="s">
        <v>1643</v>
      </c>
      <c r="QU11" s="3" t="s">
        <v>1643</v>
      </c>
      <c r="QV11" s="20" t="s">
        <v>1643</v>
      </c>
      <c r="QW11" s="13" t="s">
        <v>1643</v>
      </c>
      <c r="QX11" s="3" t="s">
        <v>1643</v>
      </c>
      <c r="QY11" s="3" t="s">
        <v>1643</v>
      </c>
      <c r="QZ11" s="3" t="s">
        <v>1643</v>
      </c>
      <c r="RA11" s="3" t="s">
        <v>1643</v>
      </c>
      <c r="RB11" s="3" t="s">
        <v>1643</v>
      </c>
      <c r="RC11" s="3" t="s">
        <v>1643</v>
      </c>
      <c r="RD11" s="20" t="s">
        <v>1643</v>
      </c>
      <c r="RE11" s="13" t="s">
        <v>1643</v>
      </c>
      <c r="RF11" s="3" t="s">
        <v>1643</v>
      </c>
      <c r="RG11" s="3" t="s">
        <v>1643</v>
      </c>
      <c r="RH11" s="3" t="s">
        <v>1643</v>
      </c>
      <c r="RI11" s="3" t="s">
        <v>1643</v>
      </c>
      <c r="RJ11" s="3" t="s">
        <v>1643</v>
      </c>
      <c r="RK11" s="20" t="s">
        <v>1643</v>
      </c>
      <c r="RL11" s="13" t="s">
        <v>1643</v>
      </c>
      <c r="RM11" s="3" t="s">
        <v>1643</v>
      </c>
      <c r="RN11" s="3" t="s">
        <v>1643</v>
      </c>
      <c r="RO11" s="3" t="s">
        <v>1643</v>
      </c>
      <c r="RP11" s="3" t="s">
        <v>1643</v>
      </c>
      <c r="RQ11" s="3" t="s">
        <v>1643</v>
      </c>
      <c r="RR11" s="3" t="s">
        <v>1643</v>
      </c>
      <c r="RS11" s="3" t="s">
        <v>1643</v>
      </c>
      <c r="RT11" s="3" t="s">
        <v>1643</v>
      </c>
      <c r="RU11" s="3" t="s">
        <v>1643</v>
      </c>
      <c r="RV11" s="3" t="s">
        <v>1643</v>
      </c>
      <c r="RW11" s="20" t="s">
        <v>1643</v>
      </c>
      <c r="RX11" s="18" t="s">
        <v>1643</v>
      </c>
    </row>
    <row r="12" spans="1:492" ht="116" x14ac:dyDescent="0.35">
      <c r="A12" s="1">
        <v>45619.816481481481</v>
      </c>
      <c r="B12" s="2">
        <v>45619.86917824074</v>
      </c>
      <c r="C12" s="4">
        <v>69</v>
      </c>
      <c r="D12" s="4">
        <v>4553</v>
      </c>
      <c r="E12" s="3" t="s">
        <v>1677</v>
      </c>
      <c r="F12" s="2">
        <v>45626.869197870372</v>
      </c>
      <c r="G12" s="3" t="s">
        <v>1741</v>
      </c>
      <c r="H12" s="4">
        <v>1</v>
      </c>
      <c r="I12" s="3" t="s">
        <v>1642</v>
      </c>
      <c r="J12" s="3" t="s">
        <v>1642</v>
      </c>
      <c r="K12" s="3" t="s">
        <v>1642</v>
      </c>
      <c r="L12" s="3" t="s">
        <v>1642</v>
      </c>
      <c r="M12" s="3" t="s">
        <v>1642</v>
      </c>
      <c r="N12" s="3" t="s">
        <v>1642</v>
      </c>
      <c r="O12" s="3" t="s">
        <v>110</v>
      </c>
      <c r="P12" s="3" t="s">
        <v>1643</v>
      </c>
      <c r="Q12" s="3" t="s">
        <v>1643</v>
      </c>
      <c r="R12" s="20" t="s">
        <v>110</v>
      </c>
      <c r="S12" s="127">
        <v>28</v>
      </c>
      <c r="T12" s="124"/>
      <c r="U12" s="3"/>
      <c r="V12" s="3" t="s">
        <v>20</v>
      </c>
      <c r="W12" s="3" t="s">
        <v>111</v>
      </c>
      <c r="X12" s="3" t="s">
        <v>43</v>
      </c>
      <c r="Y12" s="3" t="s">
        <v>65</v>
      </c>
      <c r="Z12" s="3" t="s">
        <v>12</v>
      </c>
      <c r="AA12" s="4">
        <v>630</v>
      </c>
      <c r="AB12" s="3" t="s">
        <v>25</v>
      </c>
      <c r="AC12" s="3" t="s">
        <v>111</v>
      </c>
      <c r="AD12" s="3" t="s">
        <v>110</v>
      </c>
      <c r="AE12" s="13" t="s">
        <v>110</v>
      </c>
      <c r="AF12" s="20" t="s">
        <v>110</v>
      </c>
      <c r="AG12" s="8" t="s">
        <v>1643</v>
      </c>
      <c r="AH12" s="3" t="s">
        <v>1643</v>
      </c>
      <c r="AI12" s="3" t="s">
        <v>1643</v>
      </c>
      <c r="AJ12" s="3" t="s">
        <v>1643</v>
      </c>
      <c r="AK12" s="3" t="s">
        <v>1643</v>
      </c>
      <c r="AL12" s="3" t="s">
        <v>1643</v>
      </c>
      <c r="AM12" s="3" t="s">
        <v>1643</v>
      </c>
      <c r="AN12" s="3" t="s">
        <v>1643</v>
      </c>
      <c r="AO12" s="3" t="s">
        <v>1643</v>
      </c>
      <c r="AP12" s="3" t="s">
        <v>1643</v>
      </c>
      <c r="AQ12" s="3" t="s">
        <v>1643</v>
      </c>
      <c r="AR12" s="3" t="s">
        <v>1643</v>
      </c>
      <c r="AS12" s="3" t="s">
        <v>1643</v>
      </c>
      <c r="AT12" s="3" t="s">
        <v>1643</v>
      </c>
      <c r="AU12" s="3" t="s">
        <v>1643</v>
      </c>
      <c r="AV12" s="5" t="s">
        <v>1643</v>
      </c>
      <c r="AW12" s="13" t="s">
        <v>1643</v>
      </c>
      <c r="AX12" s="3" t="s">
        <v>1643</v>
      </c>
      <c r="AY12" s="3" t="s">
        <v>1643</v>
      </c>
      <c r="AZ12" s="3" t="s">
        <v>1643</v>
      </c>
      <c r="BA12" s="3" t="s">
        <v>1643</v>
      </c>
      <c r="BB12" s="3" t="s">
        <v>1643</v>
      </c>
      <c r="BC12" s="3" t="s">
        <v>1643</v>
      </c>
      <c r="BD12" s="5" t="s">
        <v>1643</v>
      </c>
      <c r="BE12" s="13" t="s">
        <v>1643</v>
      </c>
      <c r="BF12" s="3" t="s">
        <v>1643</v>
      </c>
      <c r="BG12" s="3" t="s">
        <v>1643</v>
      </c>
      <c r="BH12" s="3" t="s">
        <v>1643</v>
      </c>
      <c r="BI12" s="3" t="s">
        <v>1643</v>
      </c>
      <c r="BJ12" s="3" t="s">
        <v>1643</v>
      </c>
      <c r="BK12" s="3" t="s">
        <v>1643</v>
      </c>
      <c r="BL12" s="5" t="s">
        <v>1643</v>
      </c>
      <c r="BM12" s="13" t="s">
        <v>1643</v>
      </c>
      <c r="BN12" s="3" t="s">
        <v>1643</v>
      </c>
      <c r="BO12" s="3" t="s">
        <v>1643</v>
      </c>
      <c r="BP12" s="5" t="s">
        <v>1643</v>
      </c>
      <c r="BQ12" s="13" t="s">
        <v>1643</v>
      </c>
      <c r="BR12" s="3" t="s">
        <v>1643</v>
      </c>
      <c r="BS12" s="3" t="s">
        <v>1643</v>
      </c>
      <c r="BT12" s="5" t="s">
        <v>1643</v>
      </c>
      <c r="BU12" s="13" t="s">
        <v>1643</v>
      </c>
      <c r="BV12" s="5" t="s">
        <v>1643</v>
      </c>
      <c r="BW12" s="13" t="s">
        <v>1643</v>
      </c>
      <c r="BX12" s="3" t="s">
        <v>1643</v>
      </c>
      <c r="BY12" s="3" t="s">
        <v>1643</v>
      </c>
      <c r="BZ12" s="5" t="s">
        <v>1643</v>
      </c>
      <c r="CA12" s="13" t="s">
        <v>1643</v>
      </c>
      <c r="CB12" s="3" t="s">
        <v>1643</v>
      </c>
      <c r="CC12" s="3" t="s">
        <v>1643</v>
      </c>
      <c r="CD12" s="3" t="s">
        <v>1643</v>
      </c>
      <c r="CE12" s="5" t="s">
        <v>1643</v>
      </c>
      <c r="CF12" s="13" t="s">
        <v>1643</v>
      </c>
      <c r="CG12" s="3" t="s">
        <v>1643</v>
      </c>
      <c r="CH12" s="3" t="s">
        <v>1643</v>
      </c>
      <c r="CI12" s="3" t="s">
        <v>1643</v>
      </c>
      <c r="CJ12" s="3" t="s">
        <v>1643</v>
      </c>
      <c r="CK12" s="3" t="s">
        <v>1643</v>
      </c>
      <c r="CL12" s="5" t="s">
        <v>1643</v>
      </c>
      <c r="CM12" s="13" t="s">
        <v>1643</v>
      </c>
      <c r="CN12" s="3" t="s">
        <v>1643</v>
      </c>
      <c r="CO12" s="3" t="s">
        <v>1643</v>
      </c>
      <c r="CP12" s="3" t="s">
        <v>1643</v>
      </c>
      <c r="CQ12" s="3" t="s">
        <v>1643</v>
      </c>
      <c r="CR12" s="20" t="s">
        <v>1643</v>
      </c>
      <c r="CS12" s="13" t="s">
        <v>1643</v>
      </c>
      <c r="CT12" s="3" t="s">
        <v>1643</v>
      </c>
      <c r="CU12" s="3" t="s">
        <v>1643</v>
      </c>
      <c r="CV12" s="3" t="s">
        <v>1643</v>
      </c>
      <c r="CW12" s="3" t="s">
        <v>1643</v>
      </c>
      <c r="CX12" s="3" t="s">
        <v>1643</v>
      </c>
      <c r="CY12" s="3" t="s">
        <v>1643</v>
      </c>
      <c r="CZ12" s="3" t="s">
        <v>1643</v>
      </c>
      <c r="DA12" s="3" t="s">
        <v>1643</v>
      </c>
      <c r="DB12" s="3" t="s">
        <v>1643</v>
      </c>
      <c r="DC12" s="3" t="s">
        <v>1643</v>
      </c>
      <c r="DD12" s="3" t="s">
        <v>1643</v>
      </c>
      <c r="DE12" s="3" t="s">
        <v>1643</v>
      </c>
      <c r="DF12" s="5" t="s">
        <v>1643</v>
      </c>
      <c r="DG12" s="8" t="s">
        <v>1643</v>
      </c>
      <c r="DH12" s="3" t="s">
        <v>1643</v>
      </c>
      <c r="DI12" s="3" t="s">
        <v>1643</v>
      </c>
      <c r="DJ12" s="3" t="s">
        <v>1643</v>
      </c>
      <c r="DK12" s="3" t="s">
        <v>1643</v>
      </c>
      <c r="DL12" s="3" t="s">
        <v>1643</v>
      </c>
      <c r="DM12" s="3" t="s">
        <v>1643</v>
      </c>
      <c r="DN12" s="3" t="s">
        <v>1643</v>
      </c>
      <c r="DO12" s="5" t="s">
        <v>1643</v>
      </c>
      <c r="DP12" s="8" t="s">
        <v>1643</v>
      </c>
      <c r="DQ12" s="3" t="s">
        <v>1643</v>
      </c>
      <c r="DR12" s="3" t="s">
        <v>1643</v>
      </c>
      <c r="DS12" s="5" t="s">
        <v>1643</v>
      </c>
      <c r="DT12" s="8" t="s">
        <v>1643</v>
      </c>
      <c r="DU12" s="3" t="s">
        <v>1643</v>
      </c>
      <c r="DV12" s="3" t="s">
        <v>1643</v>
      </c>
      <c r="DW12" s="5" t="s">
        <v>1643</v>
      </c>
      <c r="DX12" s="16" t="s">
        <v>1643</v>
      </c>
      <c r="DY12" s="13" t="s">
        <v>1643</v>
      </c>
      <c r="DZ12" s="3" t="s">
        <v>1643</v>
      </c>
      <c r="EA12" s="3" t="s">
        <v>1643</v>
      </c>
      <c r="EB12" s="3" t="s">
        <v>1643</v>
      </c>
      <c r="EC12" s="20" t="s">
        <v>1643</v>
      </c>
      <c r="ED12" s="13" t="s">
        <v>1643</v>
      </c>
      <c r="EE12" s="3" t="s">
        <v>1643</v>
      </c>
      <c r="EF12" s="3" t="s">
        <v>1643</v>
      </c>
      <c r="EG12" s="3" t="s">
        <v>1643</v>
      </c>
      <c r="EH12" s="3" t="s">
        <v>1643</v>
      </c>
      <c r="EI12" s="3" t="s">
        <v>1643</v>
      </c>
      <c r="EJ12" s="3" t="s">
        <v>1643</v>
      </c>
      <c r="EK12" s="3" t="s">
        <v>1643</v>
      </c>
      <c r="EL12" s="3" t="s">
        <v>1643</v>
      </c>
      <c r="EM12" s="3" t="s">
        <v>1643</v>
      </c>
      <c r="EN12" s="20" t="s">
        <v>1643</v>
      </c>
      <c r="EO12" s="18" t="s">
        <v>1643</v>
      </c>
      <c r="EP12" s="8" t="s">
        <v>1643</v>
      </c>
      <c r="EQ12" s="3" t="s">
        <v>1643</v>
      </c>
      <c r="ER12" s="3" t="s">
        <v>1643</v>
      </c>
      <c r="ES12" s="3" t="s">
        <v>1643</v>
      </c>
      <c r="ET12" s="3" t="s">
        <v>1643</v>
      </c>
      <c r="EU12" s="3" t="s">
        <v>1643</v>
      </c>
      <c r="EV12" s="3" t="s">
        <v>1643</v>
      </c>
      <c r="EW12" s="3" t="s">
        <v>1643</v>
      </c>
      <c r="EX12" s="3" t="s">
        <v>1643</v>
      </c>
      <c r="EY12" s="20" t="s">
        <v>1643</v>
      </c>
      <c r="EZ12" s="13" t="s">
        <v>127</v>
      </c>
      <c r="FA12" s="3" t="s">
        <v>129</v>
      </c>
      <c r="FB12" s="3" t="s">
        <v>128</v>
      </c>
      <c r="FC12" s="3" t="s">
        <v>130</v>
      </c>
      <c r="FD12" s="3" t="s">
        <v>132</v>
      </c>
      <c r="FE12" s="3" t="s">
        <v>129</v>
      </c>
      <c r="FF12" s="3" t="s">
        <v>128</v>
      </c>
      <c r="FG12" s="3" t="s">
        <v>128</v>
      </c>
      <c r="FH12" s="3" t="s">
        <v>127</v>
      </c>
      <c r="FI12" s="3" t="s">
        <v>130</v>
      </c>
      <c r="FJ12" s="3" t="s">
        <v>132</v>
      </c>
      <c r="FK12" s="3" t="s">
        <v>132</v>
      </c>
      <c r="FL12" s="3" t="s">
        <v>132</v>
      </c>
      <c r="FM12" s="3" t="s">
        <v>130</v>
      </c>
      <c r="FN12" s="3" t="s">
        <v>130</v>
      </c>
      <c r="FO12" s="5" t="s">
        <v>1643</v>
      </c>
      <c r="FP12" s="13" t="s">
        <v>196</v>
      </c>
      <c r="FQ12" s="3" t="s">
        <v>198</v>
      </c>
      <c r="FR12" s="3" t="s">
        <v>1643</v>
      </c>
      <c r="FS12" s="3" t="s">
        <v>201</v>
      </c>
      <c r="FT12" s="3" t="s">
        <v>1643</v>
      </c>
      <c r="FU12" s="3" t="s">
        <v>207</v>
      </c>
      <c r="FV12" s="3" t="s">
        <v>1643</v>
      </c>
      <c r="FW12" s="5" t="s">
        <v>1643</v>
      </c>
      <c r="FX12" s="13" t="s">
        <v>231</v>
      </c>
      <c r="FY12" s="3" t="s">
        <v>232</v>
      </c>
      <c r="FZ12" s="3" t="s">
        <v>1643</v>
      </c>
      <c r="GA12" s="3" t="s">
        <v>1643</v>
      </c>
      <c r="GB12" s="3" t="s">
        <v>1643</v>
      </c>
      <c r="GC12" s="3" t="s">
        <v>1643</v>
      </c>
      <c r="GD12" s="3" t="s">
        <v>1643</v>
      </c>
      <c r="GE12" s="3" t="s">
        <v>1643</v>
      </c>
      <c r="GF12" s="3" t="s">
        <v>1643</v>
      </c>
      <c r="GG12" s="3" t="s">
        <v>1643</v>
      </c>
      <c r="GH12" s="5" t="s">
        <v>1643</v>
      </c>
      <c r="GI12" s="13" t="s">
        <v>1643</v>
      </c>
      <c r="GJ12" s="3"/>
      <c r="GK12" s="3" t="s">
        <v>1643</v>
      </c>
      <c r="GL12" s="3" t="s">
        <v>1643</v>
      </c>
      <c r="GM12" s="3" t="s">
        <v>1643</v>
      </c>
      <c r="GN12" s="3" t="s">
        <v>1643</v>
      </c>
      <c r="GO12" s="3" t="s">
        <v>1643</v>
      </c>
      <c r="GP12" s="5" t="s">
        <v>1643</v>
      </c>
      <c r="GQ12" s="8" t="s">
        <v>1643</v>
      </c>
      <c r="GR12" s="8" t="s">
        <v>1643</v>
      </c>
      <c r="GS12" s="3" t="s">
        <v>1643</v>
      </c>
      <c r="GT12" s="3" t="s">
        <v>1643</v>
      </c>
      <c r="GU12" s="3" t="s">
        <v>1643</v>
      </c>
      <c r="GV12" s="3" t="s">
        <v>1643</v>
      </c>
      <c r="GW12" s="5" t="s">
        <v>1643</v>
      </c>
      <c r="GX12" s="13" t="s">
        <v>1643</v>
      </c>
      <c r="GY12" s="8" t="s">
        <v>1643</v>
      </c>
      <c r="GZ12" s="3" t="s">
        <v>1643</v>
      </c>
      <c r="HA12" s="3" t="s">
        <v>1643</v>
      </c>
      <c r="HB12" s="3" t="s">
        <v>1643</v>
      </c>
      <c r="HC12" s="3" t="s">
        <v>1643</v>
      </c>
      <c r="HD12" s="5" t="s">
        <v>1643</v>
      </c>
      <c r="HE12" s="13" t="s">
        <v>1643</v>
      </c>
      <c r="HF12" s="8" t="s">
        <v>1643</v>
      </c>
      <c r="HG12" s="3" t="s">
        <v>1643</v>
      </c>
      <c r="HH12" s="3" t="s">
        <v>1643</v>
      </c>
      <c r="HI12" s="3" t="s">
        <v>1643</v>
      </c>
      <c r="HJ12" s="3" t="s">
        <v>1643</v>
      </c>
      <c r="HK12" s="20" t="s">
        <v>1643</v>
      </c>
      <c r="HL12" s="13" t="s">
        <v>1643</v>
      </c>
      <c r="HM12" s="3" t="s">
        <v>1643</v>
      </c>
      <c r="HN12" s="3" t="s">
        <v>1643</v>
      </c>
      <c r="HO12" s="3" t="s">
        <v>1643</v>
      </c>
      <c r="HP12" s="3" t="s">
        <v>1643</v>
      </c>
      <c r="HQ12" s="3" t="s">
        <v>1643</v>
      </c>
      <c r="HR12" s="3" t="s">
        <v>1643</v>
      </c>
      <c r="HS12" s="3" t="s">
        <v>1643</v>
      </c>
      <c r="HT12" s="20" t="s">
        <v>1643</v>
      </c>
      <c r="HU12" s="13" t="s">
        <v>110</v>
      </c>
      <c r="HV12" s="3" t="s">
        <v>546</v>
      </c>
      <c r="HW12" s="3" t="s">
        <v>1643</v>
      </c>
      <c r="HX12" s="3" t="s">
        <v>1643</v>
      </c>
      <c r="HY12" s="3" t="s">
        <v>1643</v>
      </c>
      <c r="HZ12" s="5" t="s">
        <v>545</v>
      </c>
      <c r="IA12" s="8" t="s">
        <v>1643</v>
      </c>
      <c r="IB12" s="8" t="s">
        <v>1643</v>
      </c>
      <c r="IC12" s="3" t="s">
        <v>1643</v>
      </c>
      <c r="ID12" s="3" t="s">
        <v>1643</v>
      </c>
      <c r="IE12" s="5" t="s">
        <v>1643</v>
      </c>
      <c r="IF12" s="13" t="s">
        <v>1643</v>
      </c>
      <c r="IG12" s="3" t="s">
        <v>1643</v>
      </c>
      <c r="IH12" s="3" t="s">
        <v>1643</v>
      </c>
      <c r="II12" s="3" t="s">
        <v>144</v>
      </c>
      <c r="IJ12" s="3" t="s">
        <v>156</v>
      </c>
      <c r="IK12" s="3" t="s">
        <v>1643</v>
      </c>
      <c r="IL12" s="3" t="s">
        <v>1643</v>
      </c>
      <c r="IM12" s="3" t="s">
        <v>1643</v>
      </c>
      <c r="IN12" s="20" t="s">
        <v>1643</v>
      </c>
      <c r="IO12" s="13" t="s">
        <v>111</v>
      </c>
      <c r="IP12" s="3" t="s">
        <v>1643</v>
      </c>
      <c r="IQ12" s="3" t="s">
        <v>1643</v>
      </c>
      <c r="IR12" s="3" t="s">
        <v>1643</v>
      </c>
      <c r="IS12" s="3" t="s">
        <v>1643</v>
      </c>
      <c r="IT12" s="5" t="s">
        <v>1643</v>
      </c>
      <c r="IU12" s="13" t="s">
        <v>1643</v>
      </c>
      <c r="IV12" s="3" t="s">
        <v>1643</v>
      </c>
      <c r="IW12" s="3" t="s">
        <v>1643</v>
      </c>
      <c r="IX12" s="3" t="s">
        <v>1643</v>
      </c>
      <c r="IY12" s="5" t="s">
        <v>1643</v>
      </c>
      <c r="IZ12" s="13" t="s">
        <v>1643</v>
      </c>
      <c r="JA12" s="3" t="s">
        <v>1643</v>
      </c>
      <c r="JB12" s="3" t="s">
        <v>1643</v>
      </c>
      <c r="JC12" s="3" t="s">
        <v>1643</v>
      </c>
      <c r="JD12" s="3" t="s">
        <v>1643</v>
      </c>
      <c r="JE12" s="3" t="s">
        <v>1643</v>
      </c>
      <c r="JF12" s="3" t="s">
        <v>1643</v>
      </c>
      <c r="JG12" s="3" t="s">
        <v>1643</v>
      </c>
      <c r="JH12" s="5" t="s">
        <v>1643</v>
      </c>
      <c r="JI12" s="13" t="s">
        <v>1643</v>
      </c>
      <c r="JJ12" s="3" t="s">
        <v>1643</v>
      </c>
      <c r="JK12" s="3" t="s">
        <v>1643</v>
      </c>
      <c r="JL12" s="3" t="s">
        <v>1643</v>
      </c>
      <c r="JM12" s="3" t="s">
        <v>1643</v>
      </c>
      <c r="JN12" s="3" t="s">
        <v>1643</v>
      </c>
      <c r="JO12" s="20" t="s">
        <v>1643</v>
      </c>
      <c r="JP12" s="13" t="s">
        <v>1643</v>
      </c>
      <c r="JQ12" s="3" t="s">
        <v>1643</v>
      </c>
      <c r="JR12" s="3" t="s">
        <v>1643</v>
      </c>
      <c r="JS12" s="3" t="s">
        <v>1643</v>
      </c>
      <c r="JT12" s="20" t="s">
        <v>1643</v>
      </c>
      <c r="JU12" s="13" t="s">
        <v>129</v>
      </c>
      <c r="JV12" s="3" t="s">
        <v>127</v>
      </c>
      <c r="JW12" s="3" t="s">
        <v>129</v>
      </c>
      <c r="JX12" s="3" t="s">
        <v>129</v>
      </c>
      <c r="JY12" s="3" t="s">
        <v>131</v>
      </c>
      <c r="JZ12" s="3" t="s">
        <v>129</v>
      </c>
      <c r="KA12" s="3" t="s">
        <v>132</v>
      </c>
      <c r="KB12" s="3" t="s">
        <v>129</v>
      </c>
      <c r="KC12" s="3" t="s">
        <v>131</v>
      </c>
      <c r="KD12" s="3" t="s">
        <v>1643</v>
      </c>
      <c r="KE12" s="3" t="s">
        <v>1643</v>
      </c>
      <c r="KF12" s="3" t="s">
        <v>127</v>
      </c>
      <c r="KG12" s="3" t="s">
        <v>127</v>
      </c>
      <c r="KH12" s="3" t="s">
        <v>127</v>
      </c>
      <c r="KI12" s="3" t="s">
        <v>130</v>
      </c>
      <c r="KJ12" s="3" t="s">
        <v>127</v>
      </c>
      <c r="KK12" s="3" t="s">
        <v>129</v>
      </c>
      <c r="KL12" s="3" t="s">
        <v>128</v>
      </c>
      <c r="KM12" s="3" t="s">
        <v>128</v>
      </c>
      <c r="KN12" s="3" t="s">
        <v>131</v>
      </c>
      <c r="KO12" s="3" t="s">
        <v>131</v>
      </c>
      <c r="KP12" s="3" t="s">
        <v>132</v>
      </c>
      <c r="KQ12" s="3" t="s">
        <v>129</v>
      </c>
      <c r="KR12" s="3" t="s">
        <v>130</v>
      </c>
      <c r="KS12" s="3" t="s">
        <v>127</v>
      </c>
      <c r="KT12" s="3" t="s">
        <v>132</v>
      </c>
      <c r="KU12" s="3" t="s">
        <v>132</v>
      </c>
      <c r="KV12" s="3" t="s">
        <v>130</v>
      </c>
      <c r="KW12" s="3" t="s">
        <v>129</v>
      </c>
      <c r="KX12" s="3" t="s">
        <v>129</v>
      </c>
      <c r="KY12" s="3" t="s">
        <v>131</v>
      </c>
      <c r="KZ12" s="3" t="s">
        <v>127</v>
      </c>
      <c r="LA12" s="3" t="s">
        <v>127</v>
      </c>
      <c r="LB12" s="3" t="s">
        <v>132</v>
      </c>
      <c r="LC12" s="3" t="s">
        <v>132</v>
      </c>
      <c r="LD12" s="3" t="s">
        <v>132</v>
      </c>
      <c r="LE12" s="3" t="s">
        <v>131</v>
      </c>
      <c r="LF12" s="3" t="s">
        <v>131</v>
      </c>
      <c r="LG12" s="3" t="s">
        <v>131</v>
      </c>
      <c r="LH12" s="3" t="s">
        <v>131</v>
      </c>
      <c r="LI12" s="3" t="s">
        <v>132</v>
      </c>
      <c r="LJ12" s="3" t="s">
        <v>131</v>
      </c>
      <c r="LK12" s="3" t="s">
        <v>132</v>
      </c>
      <c r="LL12" s="3" t="s">
        <v>129</v>
      </c>
      <c r="LM12" s="3" t="s">
        <v>131</v>
      </c>
      <c r="LN12" s="3" t="s">
        <v>129</v>
      </c>
      <c r="LO12" s="3" t="s">
        <v>127</v>
      </c>
      <c r="LP12" s="3" t="s">
        <v>127</v>
      </c>
      <c r="LQ12" s="3" t="s">
        <v>127</v>
      </c>
      <c r="LR12" s="3" t="s">
        <v>127</v>
      </c>
      <c r="LS12" s="3" t="s">
        <v>129</v>
      </c>
      <c r="LT12" s="3" t="s">
        <v>127</v>
      </c>
      <c r="LU12" s="3" t="s">
        <v>131</v>
      </c>
      <c r="LV12" s="3" t="s">
        <v>129</v>
      </c>
      <c r="LW12" s="3" t="s">
        <v>132</v>
      </c>
      <c r="LX12" s="3" t="s">
        <v>131</v>
      </c>
      <c r="LY12" s="3" t="s">
        <v>127</v>
      </c>
      <c r="LZ12" s="3" t="s">
        <v>129</v>
      </c>
      <c r="MA12" s="3" t="s">
        <v>129</v>
      </c>
      <c r="MB12" s="3" t="s">
        <v>130</v>
      </c>
      <c r="MC12" s="3" t="s">
        <v>131</v>
      </c>
      <c r="MD12" s="3" t="s">
        <v>129</v>
      </c>
      <c r="ME12" s="3" t="s">
        <v>129</v>
      </c>
      <c r="MF12" s="3" t="s">
        <v>129</v>
      </c>
      <c r="MG12" s="5" t="s">
        <v>329</v>
      </c>
      <c r="MH12" s="8" t="s">
        <v>353</v>
      </c>
      <c r="MI12" s="3" t="s">
        <v>354</v>
      </c>
      <c r="MJ12" s="3" t="s">
        <v>355</v>
      </c>
      <c r="MK12" s="3" t="s">
        <v>1643</v>
      </c>
      <c r="ML12" s="3" t="s">
        <v>1643</v>
      </c>
      <c r="MM12" s="3" t="s">
        <v>111</v>
      </c>
      <c r="MN12" s="20" t="s">
        <v>1643</v>
      </c>
      <c r="MO12" s="13" t="s">
        <v>111</v>
      </c>
      <c r="MP12" s="3" t="s">
        <v>1643</v>
      </c>
      <c r="MQ12" s="3" t="s">
        <v>1643</v>
      </c>
      <c r="MR12" s="3" t="s">
        <v>111</v>
      </c>
      <c r="MS12" s="3" t="s">
        <v>1643</v>
      </c>
      <c r="MT12" s="3" t="s">
        <v>1643</v>
      </c>
      <c r="MU12" s="3" t="s">
        <v>110</v>
      </c>
      <c r="MV12" s="3" t="s">
        <v>111</v>
      </c>
      <c r="MW12" s="3" t="s">
        <v>1643</v>
      </c>
      <c r="MX12" s="3" t="s">
        <v>110</v>
      </c>
      <c r="MY12" s="3" t="s">
        <v>404</v>
      </c>
      <c r="MZ12" s="3" t="s">
        <v>111</v>
      </c>
      <c r="NA12" s="3" t="s">
        <v>1643</v>
      </c>
      <c r="NB12" s="3" t="s">
        <v>111</v>
      </c>
      <c r="NC12" s="3" t="s">
        <v>1643</v>
      </c>
      <c r="ND12" s="3" t="s">
        <v>1643</v>
      </c>
      <c r="NE12" s="3" t="s">
        <v>110</v>
      </c>
      <c r="NF12" s="3" t="s">
        <v>111</v>
      </c>
      <c r="NG12" s="3" t="s">
        <v>1643</v>
      </c>
      <c r="NH12" s="3" t="s">
        <v>111</v>
      </c>
      <c r="NI12" s="3" t="s">
        <v>1643</v>
      </c>
      <c r="NJ12" s="3" t="s">
        <v>1643</v>
      </c>
      <c r="NK12" s="3" t="s">
        <v>110</v>
      </c>
      <c r="NL12" s="3" t="s">
        <v>111</v>
      </c>
      <c r="NM12" s="3" t="s">
        <v>1643</v>
      </c>
      <c r="NN12" s="3" t="s">
        <v>110</v>
      </c>
      <c r="NO12" s="3" t="s">
        <v>111</v>
      </c>
      <c r="NP12" s="3" t="s">
        <v>1643</v>
      </c>
      <c r="NQ12" s="3" t="s">
        <v>111</v>
      </c>
      <c r="NR12" s="3" t="s">
        <v>1643</v>
      </c>
      <c r="NS12" s="3" t="s">
        <v>1643</v>
      </c>
      <c r="NT12" s="3" t="s">
        <v>1643</v>
      </c>
      <c r="NU12" s="3" t="s">
        <v>111</v>
      </c>
      <c r="NV12" s="3" t="s">
        <v>1643</v>
      </c>
      <c r="NW12" s="3" t="s">
        <v>1643</v>
      </c>
      <c r="NX12" s="20" t="s">
        <v>1643</v>
      </c>
      <c r="NY12" s="13" t="s">
        <v>1742</v>
      </c>
      <c r="NZ12" s="3" t="s">
        <v>459</v>
      </c>
      <c r="OA12" s="5" t="s">
        <v>452</v>
      </c>
      <c r="OB12" s="18" t="s">
        <v>110</v>
      </c>
      <c r="OC12" s="13" t="s">
        <v>1643</v>
      </c>
      <c r="OD12" s="3" t="s">
        <v>1643</v>
      </c>
      <c r="OE12" s="3" t="s">
        <v>1643</v>
      </c>
      <c r="OF12" s="3" t="s">
        <v>489</v>
      </c>
      <c r="OG12" s="3" t="s">
        <v>1643</v>
      </c>
      <c r="OH12" s="3" t="s">
        <v>495</v>
      </c>
      <c r="OI12" s="3" t="s">
        <v>496</v>
      </c>
      <c r="OJ12" s="3" t="s">
        <v>497</v>
      </c>
      <c r="OK12" s="3" t="s">
        <v>498</v>
      </c>
      <c r="OL12" s="5" t="s">
        <v>1643</v>
      </c>
      <c r="OM12" s="8" t="s">
        <v>111</v>
      </c>
      <c r="ON12" s="3" t="s">
        <v>111</v>
      </c>
      <c r="OO12" s="3" t="s">
        <v>110</v>
      </c>
      <c r="OP12" s="3" t="s">
        <v>111</v>
      </c>
      <c r="OQ12" s="20" t="s">
        <v>111</v>
      </c>
      <c r="OR12" s="13" t="s">
        <v>111</v>
      </c>
      <c r="OS12" s="5" t="s">
        <v>1643</v>
      </c>
      <c r="OT12" s="13" t="s">
        <v>520</v>
      </c>
      <c r="OU12" s="5" t="s">
        <v>1743</v>
      </c>
      <c r="OV12" s="13" t="s">
        <v>110</v>
      </c>
      <c r="OW12" s="3" t="s">
        <v>110</v>
      </c>
      <c r="OX12" s="3" t="s">
        <v>111</v>
      </c>
      <c r="OY12" s="3" t="s">
        <v>111</v>
      </c>
      <c r="OZ12" s="3" t="s">
        <v>111</v>
      </c>
      <c r="PA12" s="5" t="s">
        <v>111</v>
      </c>
      <c r="PB12" s="16" t="s">
        <v>110</v>
      </c>
      <c r="PC12" s="13" t="s">
        <v>127</v>
      </c>
      <c r="PD12" s="3" t="s">
        <v>127</v>
      </c>
      <c r="PE12" s="3" t="s">
        <v>127</v>
      </c>
      <c r="PF12" s="3" t="s">
        <v>127</v>
      </c>
      <c r="PG12" s="3" t="s">
        <v>127</v>
      </c>
      <c r="PH12" s="3" t="s">
        <v>131</v>
      </c>
      <c r="PI12" s="3" t="s">
        <v>127</v>
      </c>
      <c r="PJ12" s="3" t="s">
        <v>127</v>
      </c>
      <c r="PK12" s="3" t="s">
        <v>127</v>
      </c>
      <c r="PL12" s="3" t="s">
        <v>127</v>
      </c>
      <c r="PM12" s="3" t="s">
        <v>127</v>
      </c>
      <c r="PN12" s="3" t="s">
        <v>127</v>
      </c>
      <c r="PO12" s="3" t="s">
        <v>127</v>
      </c>
      <c r="PP12" s="3" t="s">
        <v>127</v>
      </c>
      <c r="PQ12" s="3" t="s">
        <v>127</v>
      </c>
      <c r="PR12" s="3" t="s">
        <v>127</v>
      </c>
      <c r="PS12" s="3" t="s">
        <v>127</v>
      </c>
      <c r="PT12" s="3" t="s">
        <v>1643</v>
      </c>
      <c r="PU12" s="3" t="s">
        <v>643</v>
      </c>
      <c r="PV12" s="3" t="s">
        <v>127</v>
      </c>
      <c r="PW12" s="3" t="s">
        <v>127</v>
      </c>
      <c r="PX12" s="3" t="s">
        <v>127</v>
      </c>
      <c r="PY12" s="3" t="s">
        <v>127</v>
      </c>
      <c r="PZ12" s="3" t="s">
        <v>127</v>
      </c>
      <c r="QA12" s="3" t="s">
        <v>127</v>
      </c>
      <c r="QB12" s="3" t="s">
        <v>127</v>
      </c>
      <c r="QC12" s="3" t="s">
        <v>127</v>
      </c>
      <c r="QD12" s="3" t="s">
        <v>127</v>
      </c>
      <c r="QE12" s="3" t="s">
        <v>127</v>
      </c>
      <c r="QF12" s="3" t="s">
        <v>127</v>
      </c>
      <c r="QG12" s="3" t="s">
        <v>127</v>
      </c>
      <c r="QH12" s="3" t="s">
        <v>127</v>
      </c>
      <c r="QI12" s="3" t="s">
        <v>127</v>
      </c>
      <c r="QJ12" s="3" t="s">
        <v>127</v>
      </c>
      <c r="QK12" s="3" t="s">
        <v>127</v>
      </c>
      <c r="QL12" s="3" t="s">
        <v>127</v>
      </c>
      <c r="QM12" s="3" t="s">
        <v>127</v>
      </c>
      <c r="QN12" s="3" t="s">
        <v>129</v>
      </c>
      <c r="QO12" s="3" t="s">
        <v>127</v>
      </c>
      <c r="QP12" s="3" t="s">
        <v>127</v>
      </c>
      <c r="QQ12" s="3" t="s">
        <v>127</v>
      </c>
      <c r="QR12" s="3" t="s">
        <v>130</v>
      </c>
      <c r="QS12" s="3" t="s">
        <v>127</v>
      </c>
      <c r="QT12" s="3" t="s">
        <v>130</v>
      </c>
      <c r="QU12" s="3" t="s">
        <v>130</v>
      </c>
      <c r="QV12" s="20" t="s">
        <v>665</v>
      </c>
      <c r="QW12" s="13" t="s">
        <v>196</v>
      </c>
      <c r="QX12" s="3" t="s">
        <v>1643</v>
      </c>
      <c r="QY12" s="3" t="s">
        <v>1643</v>
      </c>
      <c r="QZ12" s="3" t="s">
        <v>1643</v>
      </c>
      <c r="RA12" s="3" t="s">
        <v>1643</v>
      </c>
      <c r="RB12" s="3" t="s">
        <v>1643</v>
      </c>
      <c r="RC12" s="3" t="s">
        <v>1643</v>
      </c>
      <c r="RD12" s="20" t="s">
        <v>1643</v>
      </c>
      <c r="RE12" s="13" t="s">
        <v>1643</v>
      </c>
      <c r="RF12" s="3" t="s">
        <v>1643</v>
      </c>
      <c r="RG12" s="3" t="s">
        <v>1643</v>
      </c>
      <c r="RH12" s="3" t="s">
        <v>1643</v>
      </c>
      <c r="RI12" s="3" t="s">
        <v>1643</v>
      </c>
      <c r="RJ12" s="3" t="s">
        <v>1643</v>
      </c>
      <c r="RK12" s="20" t="s">
        <v>1643</v>
      </c>
      <c r="RL12" s="13" t="s">
        <v>111</v>
      </c>
      <c r="RM12" s="3" t="s">
        <v>111</v>
      </c>
      <c r="RN12" s="3" t="s">
        <v>111</v>
      </c>
      <c r="RO12" s="3" t="s">
        <v>111</v>
      </c>
      <c r="RP12" s="3" t="s">
        <v>1643</v>
      </c>
      <c r="RQ12" s="3" t="s">
        <v>111</v>
      </c>
      <c r="RR12" s="3" t="s">
        <v>111</v>
      </c>
      <c r="RS12" s="3" t="s">
        <v>111</v>
      </c>
      <c r="RT12" s="3" t="s">
        <v>111</v>
      </c>
      <c r="RU12" s="3" t="s">
        <v>111</v>
      </c>
      <c r="RV12" s="3" t="s">
        <v>111</v>
      </c>
      <c r="RW12" s="20" t="s">
        <v>1643</v>
      </c>
      <c r="RX12" s="18" t="s">
        <v>1643</v>
      </c>
    </row>
    <row r="13" spans="1:492" ht="116" x14ac:dyDescent="0.35">
      <c r="A13" s="1">
        <v>45638.524444444447</v>
      </c>
      <c r="B13" s="2">
        <v>45638.540381944447</v>
      </c>
      <c r="C13" s="4">
        <v>63</v>
      </c>
      <c r="D13" s="4">
        <v>1377</v>
      </c>
      <c r="E13" s="3" t="s">
        <v>1677</v>
      </c>
      <c r="F13" s="2">
        <v>45645.540428819448</v>
      </c>
      <c r="G13" s="3" t="s">
        <v>1761</v>
      </c>
      <c r="H13" s="4">
        <v>0</v>
      </c>
      <c r="I13" s="3" t="s">
        <v>1642</v>
      </c>
      <c r="J13" s="3" t="s">
        <v>1642</v>
      </c>
      <c r="K13" s="3" t="s">
        <v>1642</v>
      </c>
      <c r="L13" s="3" t="s">
        <v>1642</v>
      </c>
      <c r="M13" s="3" t="s">
        <v>1642</v>
      </c>
      <c r="N13" s="3" t="s">
        <v>1642</v>
      </c>
      <c r="O13" s="3" t="s">
        <v>110</v>
      </c>
      <c r="P13" s="3" t="s">
        <v>1643</v>
      </c>
      <c r="Q13" s="3" t="s">
        <v>1643</v>
      </c>
      <c r="R13" s="20" t="s">
        <v>110</v>
      </c>
      <c r="S13" s="127">
        <v>22</v>
      </c>
      <c r="T13" s="124"/>
      <c r="U13" s="3"/>
      <c r="V13" s="3" t="s">
        <v>20</v>
      </c>
      <c r="W13" s="3" t="s">
        <v>111</v>
      </c>
      <c r="X13" s="3" t="s">
        <v>47</v>
      </c>
      <c r="Y13" s="3" t="s">
        <v>106</v>
      </c>
      <c r="Z13" s="3" t="s">
        <v>8</v>
      </c>
      <c r="AA13" s="4">
        <v>416</v>
      </c>
      <c r="AB13" s="3" t="s">
        <v>25</v>
      </c>
      <c r="AC13" s="3" t="s">
        <v>111</v>
      </c>
      <c r="AD13" s="3" t="s">
        <v>110</v>
      </c>
      <c r="AE13" s="13" t="s">
        <v>110</v>
      </c>
      <c r="AF13" s="20" t="s">
        <v>110</v>
      </c>
      <c r="AG13" s="8" t="s">
        <v>1643</v>
      </c>
      <c r="AH13" s="3" t="s">
        <v>1643</v>
      </c>
      <c r="AI13" s="3" t="s">
        <v>1643</v>
      </c>
      <c r="AJ13" s="3" t="s">
        <v>1643</v>
      </c>
      <c r="AK13" s="3" t="s">
        <v>1643</v>
      </c>
      <c r="AL13" s="3" t="s">
        <v>1643</v>
      </c>
      <c r="AM13" s="3" t="s">
        <v>1643</v>
      </c>
      <c r="AN13" s="3" t="s">
        <v>1643</v>
      </c>
      <c r="AO13" s="3" t="s">
        <v>1643</v>
      </c>
      <c r="AP13" s="3" t="s">
        <v>1643</v>
      </c>
      <c r="AQ13" s="3" t="s">
        <v>1643</v>
      </c>
      <c r="AR13" s="3" t="s">
        <v>1643</v>
      </c>
      <c r="AS13" s="3" t="s">
        <v>1643</v>
      </c>
      <c r="AT13" s="3" t="s">
        <v>1643</v>
      </c>
      <c r="AU13" s="3" t="s">
        <v>1643</v>
      </c>
      <c r="AV13" s="5" t="s">
        <v>1643</v>
      </c>
      <c r="AW13" s="13" t="s">
        <v>1643</v>
      </c>
      <c r="AX13" s="3" t="s">
        <v>1643</v>
      </c>
      <c r="AY13" s="3" t="s">
        <v>1643</v>
      </c>
      <c r="AZ13" s="3" t="s">
        <v>1643</v>
      </c>
      <c r="BA13" s="3" t="s">
        <v>1643</v>
      </c>
      <c r="BB13" s="3" t="s">
        <v>1643</v>
      </c>
      <c r="BC13" s="3" t="s">
        <v>1643</v>
      </c>
      <c r="BD13" s="5" t="s">
        <v>1643</v>
      </c>
      <c r="BE13" s="13" t="s">
        <v>1643</v>
      </c>
      <c r="BF13" s="3" t="s">
        <v>1643</v>
      </c>
      <c r="BG13" s="3" t="s">
        <v>1643</v>
      </c>
      <c r="BH13" s="3" t="s">
        <v>1643</v>
      </c>
      <c r="BI13" s="3" t="s">
        <v>1643</v>
      </c>
      <c r="BJ13" s="3" t="s">
        <v>1643</v>
      </c>
      <c r="BK13" s="3" t="s">
        <v>1643</v>
      </c>
      <c r="BL13" s="5" t="s">
        <v>1643</v>
      </c>
      <c r="BM13" s="13" t="s">
        <v>1643</v>
      </c>
      <c r="BN13" s="3" t="s">
        <v>1643</v>
      </c>
      <c r="BO13" s="3" t="s">
        <v>1643</v>
      </c>
      <c r="BP13" s="5" t="s">
        <v>1643</v>
      </c>
      <c r="BQ13" s="13" t="s">
        <v>1643</v>
      </c>
      <c r="BR13" s="3" t="s">
        <v>1643</v>
      </c>
      <c r="BS13" s="3" t="s">
        <v>1643</v>
      </c>
      <c r="BT13" s="5" t="s">
        <v>1643</v>
      </c>
      <c r="BU13" s="13" t="s">
        <v>1643</v>
      </c>
      <c r="BV13" s="5" t="s">
        <v>1643</v>
      </c>
      <c r="BW13" s="13" t="s">
        <v>1643</v>
      </c>
      <c r="BX13" s="3" t="s">
        <v>1643</v>
      </c>
      <c r="BY13" s="3" t="s">
        <v>1643</v>
      </c>
      <c r="BZ13" s="5" t="s">
        <v>1643</v>
      </c>
      <c r="CA13" s="13" t="s">
        <v>1643</v>
      </c>
      <c r="CB13" s="3" t="s">
        <v>1643</v>
      </c>
      <c r="CC13" s="3" t="s">
        <v>1643</v>
      </c>
      <c r="CD13" s="3" t="s">
        <v>1643</v>
      </c>
      <c r="CE13" s="5" t="s">
        <v>1643</v>
      </c>
      <c r="CF13" s="13" t="s">
        <v>1643</v>
      </c>
      <c r="CG13" s="3" t="s">
        <v>1643</v>
      </c>
      <c r="CH13" s="3" t="s">
        <v>1643</v>
      </c>
      <c r="CI13" s="3" t="s">
        <v>1643</v>
      </c>
      <c r="CJ13" s="3" t="s">
        <v>1643</v>
      </c>
      <c r="CK13" s="3" t="s">
        <v>1643</v>
      </c>
      <c r="CL13" s="5" t="s">
        <v>1643</v>
      </c>
      <c r="CM13" s="13" t="s">
        <v>1643</v>
      </c>
      <c r="CN13" s="3" t="s">
        <v>1643</v>
      </c>
      <c r="CO13" s="3" t="s">
        <v>1643</v>
      </c>
      <c r="CP13" s="3" t="s">
        <v>1643</v>
      </c>
      <c r="CQ13" s="3" t="s">
        <v>1643</v>
      </c>
      <c r="CR13" s="20" t="s">
        <v>1643</v>
      </c>
      <c r="CS13" s="13" t="s">
        <v>1643</v>
      </c>
      <c r="CT13" s="3" t="s">
        <v>1643</v>
      </c>
      <c r="CU13" s="3" t="s">
        <v>1643</v>
      </c>
      <c r="CV13" s="3" t="s">
        <v>1643</v>
      </c>
      <c r="CW13" s="3" t="s">
        <v>1643</v>
      </c>
      <c r="CX13" s="3" t="s">
        <v>1643</v>
      </c>
      <c r="CY13" s="3" t="s">
        <v>1643</v>
      </c>
      <c r="CZ13" s="3" t="s">
        <v>1643</v>
      </c>
      <c r="DA13" s="3" t="s">
        <v>1643</v>
      </c>
      <c r="DB13" s="3" t="s">
        <v>1643</v>
      </c>
      <c r="DC13" s="3" t="s">
        <v>1643</v>
      </c>
      <c r="DD13" s="3" t="s">
        <v>1643</v>
      </c>
      <c r="DE13" s="3" t="s">
        <v>1643</v>
      </c>
      <c r="DF13" s="5" t="s">
        <v>1643</v>
      </c>
      <c r="DG13" s="8" t="s">
        <v>1643</v>
      </c>
      <c r="DH13" s="3" t="s">
        <v>1643</v>
      </c>
      <c r="DI13" s="3" t="s">
        <v>1643</v>
      </c>
      <c r="DJ13" s="3" t="s">
        <v>1643</v>
      </c>
      <c r="DK13" s="3" t="s">
        <v>1643</v>
      </c>
      <c r="DL13" s="3" t="s">
        <v>1643</v>
      </c>
      <c r="DM13" s="3" t="s">
        <v>1643</v>
      </c>
      <c r="DN13" s="3" t="s">
        <v>1643</v>
      </c>
      <c r="DO13" s="5" t="s">
        <v>1643</v>
      </c>
      <c r="DP13" s="8" t="s">
        <v>1643</v>
      </c>
      <c r="DQ13" s="3" t="s">
        <v>1643</v>
      </c>
      <c r="DR13" s="3" t="s">
        <v>1643</v>
      </c>
      <c r="DS13" s="5" t="s">
        <v>1643</v>
      </c>
      <c r="DT13" s="8" t="s">
        <v>1643</v>
      </c>
      <c r="DU13" s="3" t="s">
        <v>1643</v>
      </c>
      <c r="DV13" s="3" t="s">
        <v>1643</v>
      </c>
      <c r="DW13" s="5" t="s">
        <v>1643</v>
      </c>
      <c r="DX13" s="16" t="s">
        <v>1643</v>
      </c>
      <c r="DY13" s="13" t="s">
        <v>1643</v>
      </c>
      <c r="DZ13" s="3" t="s">
        <v>1643</v>
      </c>
      <c r="EA13" s="3" t="s">
        <v>1643</v>
      </c>
      <c r="EB13" s="3" t="s">
        <v>1643</v>
      </c>
      <c r="EC13" s="20" t="s">
        <v>1643</v>
      </c>
      <c r="ED13" s="13" t="s">
        <v>1643</v>
      </c>
      <c r="EE13" s="3" t="s">
        <v>1643</v>
      </c>
      <c r="EF13" s="3" t="s">
        <v>1643</v>
      </c>
      <c r="EG13" s="3" t="s">
        <v>1643</v>
      </c>
      <c r="EH13" s="3" t="s">
        <v>1643</v>
      </c>
      <c r="EI13" s="3" t="s">
        <v>1643</v>
      </c>
      <c r="EJ13" s="3" t="s">
        <v>1643</v>
      </c>
      <c r="EK13" s="3" t="s">
        <v>1643</v>
      </c>
      <c r="EL13" s="3" t="s">
        <v>1643</v>
      </c>
      <c r="EM13" s="3" t="s">
        <v>1643</v>
      </c>
      <c r="EN13" s="20" t="s">
        <v>1643</v>
      </c>
      <c r="EO13" s="18" t="s">
        <v>1643</v>
      </c>
      <c r="EP13" s="8" t="s">
        <v>1643</v>
      </c>
      <c r="EQ13" s="3" t="s">
        <v>1643</v>
      </c>
      <c r="ER13" s="3" t="s">
        <v>1643</v>
      </c>
      <c r="ES13" s="3" t="s">
        <v>1643</v>
      </c>
      <c r="ET13" s="3" t="s">
        <v>1643</v>
      </c>
      <c r="EU13" s="3" t="s">
        <v>1643</v>
      </c>
      <c r="EV13" s="3" t="s">
        <v>1643</v>
      </c>
      <c r="EW13" s="3" t="s">
        <v>1643</v>
      </c>
      <c r="EX13" s="3" t="s">
        <v>1643</v>
      </c>
      <c r="EY13" s="20" t="s">
        <v>1643</v>
      </c>
      <c r="EZ13" s="13" t="s">
        <v>129</v>
      </c>
      <c r="FA13" s="3" t="s">
        <v>131</v>
      </c>
      <c r="FB13" s="3" t="s">
        <v>129</v>
      </c>
      <c r="FC13" s="3" t="s">
        <v>131</v>
      </c>
      <c r="FD13" s="3" t="s">
        <v>131</v>
      </c>
      <c r="FE13" s="3" t="s">
        <v>131</v>
      </c>
      <c r="FF13" s="3" t="s">
        <v>129</v>
      </c>
      <c r="FG13" s="3" t="s">
        <v>131</v>
      </c>
      <c r="FH13" s="3" t="s">
        <v>131</v>
      </c>
      <c r="FI13" s="3" t="s">
        <v>129</v>
      </c>
      <c r="FJ13" s="3" t="s">
        <v>132</v>
      </c>
      <c r="FK13" s="3" t="s">
        <v>132</v>
      </c>
      <c r="FL13" s="3" t="s">
        <v>132</v>
      </c>
      <c r="FM13" s="3" t="s">
        <v>129</v>
      </c>
      <c r="FN13" s="3" t="s">
        <v>131</v>
      </c>
      <c r="FO13" s="5" t="s">
        <v>1643</v>
      </c>
      <c r="FP13" s="13" t="s">
        <v>196</v>
      </c>
      <c r="FQ13" s="3" t="s">
        <v>1643</v>
      </c>
      <c r="FR13" s="3" t="s">
        <v>200</v>
      </c>
      <c r="FS13" s="3" t="s">
        <v>1643</v>
      </c>
      <c r="FT13" s="3" t="s">
        <v>1643</v>
      </c>
      <c r="FU13" s="3" t="s">
        <v>1643</v>
      </c>
      <c r="FV13" s="3" t="s">
        <v>1643</v>
      </c>
      <c r="FW13" s="5" t="s">
        <v>1762</v>
      </c>
      <c r="FX13" s="13" t="s">
        <v>231</v>
      </c>
      <c r="FY13" s="3" t="s">
        <v>232</v>
      </c>
      <c r="FZ13" s="3" t="s">
        <v>1643</v>
      </c>
      <c r="GA13" s="3" t="s">
        <v>1643</v>
      </c>
      <c r="GB13" s="3" t="s">
        <v>1643</v>
      </c>
      <c r="GC13" s="3" t="s">
        <v>1643</v>
      </c>
      <c r="GD13" s="3" t="s">
        <v>1643</v>
      </c>
      <c r="GE13" s="3" t="s">
        <v>1643</v>
      </c>
      <c r="GF13" s="3" t="s">
        <v>1643</v>
      </c>
      <c r="GG13" s="3" t="s">
        <v>1643</v>
      </c>
      <c r="GH13" s="5" t="s">
        <v>1643</v>
      </c>
      <c r="GI13" s="13" t="s">
        <v>1643</v>
      </c>
      <c r="GJ13" s="3"/>
      <c r="GK13" s="3" t="s">
        <v>1643</v>
      </c>
      <c r="GL13" s="3" t="s">
        <v>1643</v>
      </c>
      <c r="GM13" s="3" t="s">
        <v>1643</v>
      </c>
      <c r="GN13" s="3" t="s">
        <v>1643</v>
      </c>
      <c r="GO13" s="3" t="s">
        <v>1643</v>
      </c>
      <c r="GP13" s="5" t="s">
        <v>1643</v>
      </c>
      <c r="GQ13" s="8" t="s">
        <v>1643</v>
      </c>
      <c r="GR13" s="8" t="s">
        <v>1643</v>
      </c>
      <c r="GS13" s="3" t="s">
        <v>1643</v>
      </c>
      <c r="GT13" s="3" t="s">
        <v>1643</v>
      </c>
      <c r="GU13" s="3" t="s">
        <v>1643</v>
      </c>
      <c r="GV13" s="3" t="s">
        <v>1643</v>
      </c>
      <c r="GW13" s="5" t="s">
        <v>1643</v>
      </c>
      <c r="GX13" s="13" t="s">
        <v>1643</v>
      </c>
      <c r="GY13" s="8" t="s">
        <v>1643</v>
      </c>
      <c r="GZ13" s="3" t="s">
        <v>1643</v>
      </c>
      <c r="HA13" s="3" t="s">
        <v>1643</v>
      </c>
      <c r="HB13" s="3" t="s">
        <v>1643</v>
      </c>
      <c r="HC13" s="3" t="s">
        <v>1643</v>
      </c>
      <c r="HD13" s="5" t="s">
        <v>1643</v>
      </c>
      <c r="HE13" s="13" t="s">
        <v>1643</v>
      </c>
      <c r="HF13" s="8" t="s">
        <v>1643</v>
      </c>
      <c r="HG13" s="3" t="s">
        <v>1643</v>
      </c>
      <c r="HH13" s="3" t="s">
        <v>1643</v>
      </c>
      <c r="HI13" s="3" t="s">
        <v>1643</v>
      </c>
      <c r="HJ13" s="3" t="s">
        <v>1643</v>
      </c>
      <c r="HK13" s="20" t="s">
        <v>1643</v>
      </c>
      <c r="HL13" s="13" t="s">
        <v>1643</v>
      </c>
      <c r="HM13" s="3" t="s">
        <v>1643</v>
      </c>
      <c r="HN13" s="3" t="s">
        <v>1643</v>
      </c>
      <c r="HO13" s="3" t="s">
        <v>1643</v>
      </c>
      <c r="HP13" s="3" t="s">
        <v>1643</v>
      </c>
      <c r="HQ13" s="3" t="s">
        <v>1643</v>
      </c>
      <c r="HR13" s="3" t="s">
        <v>1643</v>
      </c>
      <c r="HS13" s="3" t="s">
        <v>1643</v>
      </c>
      <c r="HT13" s="20" t="s">
        <v>1643</v>
      </c>
      <c r="HU13" s="13" t="s">
        <v>110</v>
      </c>
      <c r="HV13" s="3" t="s">
        <v>546</v>
      </c>
      <c r="HW13" s="3" t="s">
        <v>1643</v>
      </c>
      <c r="HX13" s="3" t="s">
        <v>1643</v>
      </c>
      <c r="HY13" s="3" t="s">
        <v>1643</v>
      </c>
      <c r="HZ13" s="5" t="s">
        <v>545</v>
      </c>
      <c r="IA13" s="8" t="s">
        <v>1718</v>
      </c>
      <c r="IB13" s="8" t="s">
        <v>1643</v>
      </c>
      <c r="IC13" s="3" t="s">
        <v>1643</v>
      </c>
      <c r="ID13" s="3" t="s">
        <v>1643</v>
      </c>
      <c r="IE13" s="5" t="s">
        <v>545</v>
      </c>
      <c r="IF13" s="13" t="s">
        <v>1643</v>
      </c>
      <c r="IG13" s="3" t="s">
        <v>557</v>
      </c>
      <c r="IH13" s="3" t="s">
        <v>140</v>
      </c>
      <c r="II13" s="3" t="s">
        <v>144</v>
      </c>
      <c r="IJ13" s="3" t="s">
        <v>156</v>
      </c>
      <c r="IK13" s="3" t="s">
        <v>558</v>
      </c>
      <c r="IL13" s="3" t="s">
        <v>1643</v>
      </c>
      <c r="IM13" s="3" t="s">
        <v>568</v>
      </c>
      <c r="IN13" s="20" t="s">
        <v>1643</v>
      </c>
      <c r="IO13" s="13" t="s">
        <v>110</v>
      </c>
      <c r="IP13" s="3" t="s">
        <v>1643</v>
      </c>
      <c r="IQ13" s="3" t="s">
        <v>1643</v>
      </c>
      <c r="IR13" s="3" t="s">
        <v>1643</v>
      </c>
      <c r="IS13" s="3" t="s">
        <v>1643</v>
      </c>
      <c r="IT13" s="5" t="s">
        <v>1643</v>
      </c>
      <c r="IU13" s="13" t="s">
        <v>1643</v>
      </c>
      <c r="IV13" s="3" t="s">
        <v>1643</v>
      </c>
      <c r="IW13" s="3" t="s">
        <v>1643</v>
      </c>
      <c r="IX13" s="3" t="s">
        <v>1643</v>
      </c>
      <c r="IY13" s="5" t="s">
        <v>1643</v>
      </c>
      <c r="IZ13" s="13" t="s">
        <v>1643</v>
      </c>
      <c r="JA13" s="3" t="s">
        <v>1643</v>
      </c>
      <c r="JB13" s="3" t="s">
        <v>1643</v>
      </c>
      <c r="JC13" s="3" t="s">
        <v>1643</v>
      </c>
      <c r="JD13" s="3" t="s">
        <v>1643</v>
      </c>
      <c r="JE13" s="3" t="s">
        <v>1643</v>
      </c>
      <c r="JF13" s="3" t="s">
        <v>1643</v>
      </c>
      <c r="JG13" s="3" t="s">
        <v>1643</v>
      </c>
      <c r="JH13" s="5" t="s">
        <v>1643</v>
      </c>
      <c r="JI13" s="13" t="s">
        <v>1643</v>
      </c>
      <c r="JJ13" s="3" t="s">
        <v>1643</v>
      </c>
      <c r="JK13" s="3" t="s">
        <v>1643</v>
      </c>
      <c r="JL13" s="3" t="s">
        <v>1643</v>
      </c>
      <c r="JM13" s="3" t="s">
        <v>1643</v>
      </c>
      <c r="JN13" s="3" t="s">
        <v>1643</v>
      </c>
      <c r="JO13" s="20" t="s">
        <v>1643</v>
      </c>
      <c r="JP13" s="13" t="s">
        <v>1643</v>
      </c>
      <c r="JQ13" s="3" t="s">
        <v>1643</v>
      </c>
      <c r="JR13" s="3" t="s">
        <v>1643</v>
      </c>
      <c r="JS13" s="3" t="s">
        <v>1643</v>
      </c>
      <c r="JT13" s="20" t="s">
        <v>1643</v>
      </c>
      <c r="JU13" s="13" t="s">
        <v>132</v>
      </c>
      <c r="JV13" s="3" t="s">
        <v>132</v>
      </c>
      <c r="JW13" s="3" t="s">
        <v>132</v>
      </c>
      <c r="JX13" s="3" t="s">
        <v>132</v>
      </c>
      <c r="JY13" s="3" t="s">
        <v>127</v>
      </c>
      <c r="JZ13" s="3" t="s">
        <v>129</v>
      </c>
      <c r="KA13" s="3" t="s">
        <v>131</v>
      </c>
      <c r="KB13" s="3" t="s">
        <v>128</v>
      </c>
      <c r="KC13" s="3" t="s">
        <v>131</v>
      </c>
      <c r="KD13" s="3" t="s">
        <v>1691</v>
      </c>
      <c r="KE13" s="3" t="s">
        <v>1691</v>
      </c>
      <c r="KF13" s="3" t="s">
        <v>127</v>
      </c>
      <c r="KG13" s="3" t="s">
        <v>127</v>
      </c>
      <c r="KH13" s="3" t="s">
        <v>127</v>
      </c>
      <c r="KI13" s="3" t="s">
        <v>127</v>
      </c>
      <c r="KJ13" s="3" t="s">
        <v>128</v>
      </c>
      <c r="KK13" s="3" t="s">
        <v>130</v>
      </c>
      <c r="KL13" s="3" t="s">
        <v>132</v>
      </c>
      <c r="KM13" s="3" t="s">
        <v>132</v>
      </c>
      <c r="KN13" s="3" t="s">
        <v>132</v>
      </c>
      <c r="KO13" s="3" t="s">
        <v>132</v>
      </c>
      <c r="KP13" s="3" t="s">
        <v>132</v>
      </c>
      <c r="KQ13" s="3" t="s">
        <v>132</v>
      </c>
      <c r="KR13" s="3" t="s">
        <v>132</v>
      </c>
      <c r="KS13" s="3" t="s">
        <v>131</v>
      </c>
      <c r="KT13" s="3" t="s">
        <v>132</v>
      </c>
      <c r="KU13" s="3" t="s">
        <v>132</v>
      </c>
      <c r="KV13" s="3" t="s">
        <v>131</v>
      </c>
      <c r="KW13" s="3" t="s">
        <v>129</v>
      </c>
      <c r="KX13" s="3" t="s">
        <v>131</v>
      </c>
      <c r="KY13" s="3" t="s">
        <v>129</v>
      </c>
      <c r="KZ13" s="3" t="s">
        <v>130</v>
      </c>
      <c r="LA13" s="3" t="s">
        <v>130</v>
      </c>
      <c r="LB13" s="3" t="s">
        <v>132</v>
      </c>
      <c r="LC13" s="3" t="s">
        <v>132</v>
      </c>
      <c r="LD13" s="3" t="s">
        <v>132</v>
      </c>
      <c r="LE13" s="3" t="s">
        <v>132</v>
      </c>
      <c r="LF13" s="3" t="s">
        <v>132</v>
      </c>
      <c r="LG13" s="3" t="s">
        <v>132</v>
      </c>
      <c r="LH13" s="3" t="s">
        <v>132</v>
      </c>
      <c r="LI13" s="3" t="s">
        <v>132</v>
      </c>
      <c r="LJ13" s="3" t="s">
        <v>132</v>
      </c>
      <c r="LK13" s="3" t="s">
        <v>132</v>
      </c>
      <c r="LL13" s="3" t="s">
        <v>129</v>
      </c>
      <c r="LM13" s="3" t="s">
        <v>129</v>
      </c>
      <c r="LN13" s="3" t="s">
        <v>129</v>
      </c>
      <c r="LO13" s="3" t="s">
        <v>129</v>
      </c>
      <c r="LP13" s="3" t="s">
        <v>127</v>
      </c>
      <c r="LQ13" s="3" t="s">
        <v>127</v>
      </c>
      <c r="LR13" s="3" t="s">
        <v>127</v>
      </c>
      <c r="LS13" s="3" t="s">
        <v>127</v>
      </c>
      <c r="LT13" s="3" t="s">
        <v>131</v>
      </c>
      <c r="LU13" s="3" t="s">
        <v>131</v>
      </c>
      <c r="LV13" s="3" t="s">
        <v>127</v>
      </c>
      <c r="LW13" s="3" t="s">
        <v>131</v>
      </c>
      <c r="LX13" s="3" t="s">
        <v>131</v>
      </c>
      <c r="LY13" s="3" t="s">
        <v>131</v>
      </c>
      <c r="LZ13" s="3" t="s">
        <v>131</v>
      </c>
      <c r="MA13" s="3" t="s">
        <v>131</v>
      </c>
      <c r="MB13" s="3" t="s">
        <v>131</v>
      </c>
      <c r="MC13" s="3" t="s">
        <v>131</v>
      </c>
      <c r="MD13" s="3" t="s">
        <v>131</v>
      </c>
      <c r="ME13" s="3" t="s">
        <v>131</v>
      </c>
      <c r="MF13" s="3" t="s">
        <v>131</v>
      </c>
      <c r="MG13" s="5" t="s">
        <v>333</v>
      </c>
      <c r="MH13" s="8" t="s">
        <v>353</v>
      </c>
      <c r="MI13" s="3" t="s">
        <v>1643</v>
      </c>
      <c r="MJ13" s="3" t="s">
        <v>1643</v>
      </c>
      <c r="MK13" s="3" t="s">
        <v>1643</v>
      </c>
      <c r="ML13" s="3" t="s">
        <v>1643</v>
      </c>
      <c r="MM13" s="3" t="s">
        <v>110</v>
      </c>
      <c r="MN13" s="20" t="s">
        <v>365</v>
      </c>
      <c r="MO13" s="13" t="s">
        <v>111</v>
      </c>
      <c r="MP13" s="3" t="s">
        <v>1643</v>
      </c>
      <c r="MQ13" s="3" t="s">
        <v>1643</v>
      </c>
      <c r="MR13" s="3" t="s">
        <v>111</v>
      </c>
      <c r="MS13" s="3" t="s">
        <v>1643</v>
      </c>
      <c r="MT13" s="3" t="s">
        <v>1643</v>
      </c>
      <c r="MU13" s="3" t="s">
        <v>110</v>
      </c>
      <c r="MV13" s="3" t="s">
        <v>111</v>
      </c>
      <c r="MW13" s="3" t="s">
        <v>1643</v>
      </c>
      <c r="MX13" s="3" t="s">
        <v>110</v>
      </c>
      <c r="MY13" s="3" t="s">
        <v>408</v>
      </c>
      <c r="MZ13" s="3" t="s">
        <v>111</v>
      </c>
      <c r="NA13" s="3" t="s">
        <v>1643</v>
      </c>
      <c r="NB13" s="3" t="s">
        <v>111</v>
      </c>
      <c r="NC13" s="3" t="s">
        <v>1643</v>
      </c>
      <c r="ND13" s="3" t="s">
        <v>1643</v>
      </c>
      <c r="NE13" s="3" t="s">
        <v>111</v>
      </c>
      <c r="NF13" s="3" t="s">
        <v>1643</v>
      </c>
      <c r="NG13" s="3" t="s">
        <v>1643</v>
      </c>
      <c r="NH13" s="3" t="s">
        <v>111</v>
      </c>
      <c r="NI13" s="3" t="s">
        <v>1643</v>
      </c>
      <c r="NJ13" s="3" t="s">
        <v>1643</v>
      </c>
      <c r="NK13" s="3" t="s">
        <v>111</v>
      </c>
      <c r="NL13" s="3" t="s">
        <v>1643</v>
      </c>
      <c r="NM13" s="3" t="s">
        <v>1643</v>
      </c>
      <c r="NN13" s="3" t="s">
        <v>110</v>
      </c>
      <c r="NO13" s="3" t="s">
        <v>111</v>
      </c>
      <c r="NP13" s="3" t="s">
        <v>1643</v>
      </c>
      <c r="NQ13" s="3" t="s">
        <v>111</v>
      </c>
      <c r="NR13" s="3" t="s">
        <v>1643</v>
      </c>
      <c r="NS13" s="3" t="s">
        <v>1643</v>
      </c>
      <c r="NT13" s="3" t="s">
        <v>1643</v>
      </c>
      <c r="NU13" s="3" t="s">
        <v>245</v>
      </c>
      <c r="NV13" s="3" t="s">
        <v>1643</v>
      </c>
      <c r="NW13" s="3" t="s">
        <v>1643</v>
      </c>
      <c r="NX13" s="20" t="s">
        <v>1643</v>
      </c>
      <c r="NY13" s="13" t="s">
        <v>494</v>
      </c>
      <c r="NZ13" s="3" t="s">
        <v>485</v>
      </c>
      <c r="OA13" s="5" t="s">
        <v>450</v>
      </c>
      <c r="OB13" s="18" t="s">
        <v>110</v>
      </c>
      <c r="OC13" s="13" t="s">
        <v>1643</v>
      </c>
      <c r="OD13" s="3" t="s">
        <v>484</v>
      </c>
      <c r="OE13" s="3" t="s">
        <v>1643</v>
      </c>
      <c r="OF13" s="3" t="s">
        <v>1643</v>
      </c>
      <c r="OG13" s="3" t="s">
        <v>1643</v>
      </c>
      <c r="OH13" s="3" t="s">
        <v>1643</v>
      </c>
      <c r="OI13" s="3" t="s">
        <v>1643</v>
      </c>
      <c r="OJ13" s="3" t="s">
        <v>1643</v>
      </c>
      <c r="OK13" s="3" t="s">
        <v>1643</v>
      </c>
      <c r="OL13" s="5" t="s">
        <v>1643</v>
      </c>
      <c r="OM13" s="8" t="s">
        <v>110</v>
      </c>
      <c r="ON13" s="3" t="s">
        <v>111</v>
      </c>
      <c r="OO13" s="3" t="s">
        <v>110</v>
      </c>
      <c r="OP13" s="3" t="s">
        <v>111</v>
      </c>
      <c r="OQ13" s="20" t="s">
        <v>111</v>
      </c>
      <c r="OR13" s="13" t="s">
        <v>111</v>
      </c>
      <c r="OS13" s="5" t="s">
        <v>1643</v>
      </c>
      <c r="OT13" s="13" t="s">
        <v>520</v>
      </c>
      <c r="OU13" s="5" t="s">
        <v>1763</v>
      </c>
      <c r="OV13" s="13" t="s">
        <v>1643</v>
      </c>
      <c r="OW13" s="3" t="s">
        <v>110</v>
      </c>
      <c r="OX13" s="3" t="s">
        <v>1643</v>
      </c>
      <c r="OY13" s="3" t="s">
        <v>1643</v>
      </c>
      <c r="OZ13" s="3" t="s">
        <v>1643</v>
      </c>
      <c r="PA13" s="5" t="s">
        <v>1643</v>
      </c>
      <c r="PB13" s="16" t="s">
        <v>1643</v>
      </c>
      <c r="PC13" s="13" t="s">
        <v>1643</v>
      </c>
      <c r="PD13" s="3" t="s">
        <v>1643</v>
      </c>
      <c r="PE13" s="3" t="s">
        <v>1643</v>
      </c>
      <c r="PF13" s="3" t="s">
        <v>1643</v>
      </c>
      <c r="PG13" s="3" t="s">
        <v>1643</v>
      </c>
      <c r="PH13" s="3" t="s">
        <v>1643</v>
      </c>
      <c r="PI13" s="3" t="s">
        <v>1643</v>
      </c>
      <c r="PJ13" s="3" t="s">
        <v>1643</v>
      </c>
      <c r="PK13" s="3" t="s">
        <v>1643</v>
      </c>
      <c r="PL13" s="3" t="s">
        <v>1643</v>
      </c>
      <c r="PM13" s="3" t="s">
        <v>1643</v>
      </c>
      <c r="PN13" s="3" t="s">
        <v>1643</v>
      </c>
      <c r="PO13" s="3" t="s">
        <v>1643</v>
      </c>
      <c r="PP13" s="3" t="s">
        <v>1643</v>
      </c>
      <c r="PQ13" s="3" t="s">
        <v>1643</v>
      </c>
      <c r="PR13" s="3" t="s">
        <v>1643</v>
      </c>
      <c r="PS13" s="3" t="s">
        <v>1643</v>
      </c>
      <c r="PT13" s="3" t="s">
        <v>1643</v>
      </c>
      <c r="PU13" s="3" t="s">
        <v>1643</v>
      </c>
      <c r="PV13" s="3" t="s">
        <v>1643</v>
      </c>
      <c r="PW13" s="3" t="s">
        <v>1643</v>
      </c>
      <c r="PX13" s="3" t="s">
        <v>1643</v>
      </c>
      <c r="PY13" s="3" t="s">
        <v>1643</v>
      </c>
      <c r="PZ13" s="3" t="s">
        <v>1643</v>
      </c>
      <c r="QA13" s="3" t="s">
        <v>1643</v>
      </c>
      <c r="QB13" s="3" t="s">
        <v>1643</v>
      </c>
      <c r="QC13" s="3" t="s">
        <v>1643</v>
      </c>
      <c r="QD13" s="3" t="s">
        <v>1643</v>
      </c>
      <c r="QE13" s="3" t="s">
        <v>1643</v>
      </c>
      <c r="QF13" s="3" t="s">
        <v>1643</v>
      </c>
      <c r="QG13" s="3" t="s">
        <v>1643</v>
      </c>
      <c r="QH13" s="3" t="s">
        <v>1643</v>
      </c>
      <c r="QI13" s="3" t="s">
        <v>1643</v>
      </c>
      <c r="QJ13" s="3" t="s">
        <v>1643</v>
      </c>
      <c r="QK13" s="3" t="s">
        <v>1643</v>
      </c>
      <c r="QL13" s="3" t="s">
        <v>1643</v>
      </c>
      <c r="QM13" s="3" t="s">
        <v>1643</v>
      </c>
      <c r="QN13" s="3" t="s">
        <v>1643</v>
      </c>
      <c r="QO13" s="3" t="s">
        <v>1643</v>
      </c>
      <c r="QP13" s="3" t="s">
        <v>1643</v>
      </c>
      <c r="QQ13" s="3" t="s">
        <v>1643</v>
      </c>
      <c r="QR13" s="3" t="s">
        <v>1643</v>
      </c>
      <c r="QS13" s="3" t="s">
        <v>1643</v>
      </c>
      <c r="QT13" s="3" t="s">
        <v>1643</v>
      </c>
      <c r="QU13" s="3" t="s">
        <v>1643</v>
      </c>
      <c r="QV13" s="20" t="s">
        <v>1643</v>
      </c>
      <c r="QW13" s="13" t="s">
        <v>1643</v>
      </c>
      <c r="QX13" s="3" t="s">
        <v>1643</v>
      </c>
      <c r="QY13" s="3" t="s">
        <v>1643</v>
      </c>
      <c r="QZ13" s="3" t="s">
        <v>1643</v>
      </c>
      <c r="RA13" s="3" t="s">
        <v>1643</v>
      </c>
      <c r="RB13" s="3" t="s">
        <v>1643</v>
      </c>
      <c r="RC13" s="3" t="s">
        <v>1643</v>
      </c>
      <c r="RD13" s="20" t="s">
        <v>1643</v>
      </c>
      <c r="RE13" s="13" t="s">
        <v>1643</v>
      </c>
      <c r="RF13" s="3" t="s">
        <v>1643</v>
      </c>
      <c r="RG13" s="3" t="s">
        <v>1643</v>
      </c>
      <c r="RH13" s="3" t="s">
        <v>1643</v>
      </c>
      <c r="RI13" s="3" t="s">
        <v>1643</v>
      </c>
      <c r="RJ13" s="3" t="s">
        <v>1643</v>
      </c>
      <c r="RK13" s="20" t="s">
        <v>1643</v>
      </c>
      <c r="RL13" s="13" t="s">
        <v>1643</v>
      </c>
      <c r="RM13" s="3" t="s">
        <v>1643</v>
      </c>
      <c r="RN13" s="3" t="s">
        <v>1643</v>
      </c>
      <c r="RO13" s="3" t="s">
        <v>1643</v>
      </c>
      <c r="RP13" s="3" t="s">
        <v>1643</v>
      </c>
      <c r="RQ13" s="3" t="s">
        <v>1643</v>
      </c>
      <c r="RR13" s="3" t="s">
        <v>1643</v>
      </c>
      <c r="RS13" s="3" t="s">
        <v>1643</v>
      </c>
      <c r="RT13" s="3" t="s">
        <v>1643</v>
      </c>
      <c r="RU13" s="3" t="s">
        <v>1643</v>
      </c>
      <c r="RV13" s="3" t="s">
        <v>1643</v>
      </c>
      <c r="RW13" s="20" t="s">
        <v>1643</v>
      </c>
      <c r="RX13" s="18" t="s">
        <v>1643</v>
      </c>
    </row>
    <row r="14" spans="1:492" ht="72.5" x14ac:dyDescent="0.35">
      <c r="A14" s="1">
        <v>45638.560532407406</v>
      </c>
      <c r="B14" s="2">
        <v>45638.568923611114</v>
      </c>
      <c r="C14" s="4">
        <v>53</v>
      </c>
      <c r="D14" s="4">
        <v>725</v>
      </c>
      <c r="E14" s="3" t="s">
        <v>1677</v>
      </c>
      <c r="F14" s="2">
        <v>45645.568933969909</v>
      </c>
      <c r="G14" s="3" t="s">
        <v>1764</v>
      </c>
      <c r="H14" s="4">
        <v>0.10000000149011612</v>
      </c>
      <c r="I14" s="3" t="s">
        <v>1642</v>
      </c>
      <c r="J14" s="3" t="s">
        <v>1642</v>
      </c>
      <c r="K14" s="3" t="s">
        <v>1642</v>
      </c>
      <c r="L14" s="3" t="s">
        <v>1642</v>
      </c>
      <c r="M14" s="3" t="s">
        <v>1642</v>
      </c>
      <c r="N14" s="3" t="s">
        <v>1642</v>
      </c>
      <c r="O14" s="3" t="s">
        <v>110</v>
      </c>
      <c r="P14" s="3" t="s">
        <v>1643</v>
      </c>
      <c r="Q14" s="3" t="s">
        <v>1643</v>
      </c>
      <c r="R14" s="20" t="s">
        <v>110</v>
      </c>
      <c r="S14" s="127">
        <v>21</v>
      </c>
      <c r="T14" s="124"/>
      <c r="U14" s="3"/>
      <c r="V14" s="3" t="s">
        <v>28</v>
      </c>
      <c r="W14" s="3" t="s">
        <v>111</v>
      </c>
      <c r="X14" s="3" t="s">
        <v>47</v>
      </c>
      <c r="Y14" s="3" t="s">
        <v>106</v>
      </c>
      <c r="Z14" s="3" t="s">
        <v>10</v>
      </c>
      <c r="AA14" s="4">
        <v>332</v>
      </c>
      <c r="AB14" s="3" t="s">
        <v>25</v>
      </c>
      <c r="AC14" s="3" t="s">
        <v>111</v>
      </c>
      <c r="AD14" s="3" t="s">
        <v>110</v>
      </c>
      <c r="AE14" s="13" t="s">
        <v>110</v>
      </c>
      <c r="AF14" s="20" t="s">
        <v>110</v>
      </c>
      <c r="AG14" s="8" t="s">
        <v>1643</v>
      </c>
      <c r="AH14" s="3" t="s">
        <v>1643</v>
      </c>
      <c r="AI14" s="3" t="s">
        <v>1643</v>
      </c>
      <c r="AJ14" s="3" t="s">
        <v>1643</v>
      </c>
      <c r="AK14" s="3" t="s">
        <v>1643</v>
      </c>
      <c r="AL14" s="3" t="s">
        <v>1643</v>
      </c>
      <c r="AM14" s="3" t="s">
        <v>1643</v>
      </c>
      <c r="AN14" s="3" t="s">
        <v>1643</v>
      </c>
      <c r="AO14" s="3" t="s">
        <v>1643</v>
      </c>
      <c r="AP14" s="3" t="s">
        <v>1643</v>
      </c>
      <c r="AQ14" s="3" t="s">
        <v>1643</v>
      </c>
      <c r="AR14" s="3" t="s">
        <v>1643</v>
      </c>
      <c r="AS14" s="3" t="s">
        <v>1643</v>
      </c>
      <c r="AT14" s="3" t="s">
        <v>1643</v>
      </c>
      <c r="AU14" s="3" t="s">
        <v>1643</v>
      </c>
      <c r="AV14" s="5" t="s">
        <v>1643</v>
      </c>
      <c r="AW14" s="13" t="s">
        <v>1643</v>
      </c>
      <c r="AX14" s="3" t="s">
        <v>1643</v>
      </c>
      <c r="AY14" s="3" t="s">
        <v>1643</v>
      </c>
      <c r="AZ14" s="3" t="s">
        <v>1643</v>
      </c>
      <c r="BA14" s="3" t="s">
        <v>1643</v>
      </c>
      <c r="BB14" s="3" t="s">
        <v>1643</v>
      </c>
      <c r="BC14" s="3" t="s">
        <v>1643</v>
      </c>
      <c r="BD14" s="5" t="s">
        <v>1643</v>
      </c>
      <c r="BE14" s="13" t="s">
        <v>1643</v>
      </c>
      <c r="BF14" s="3" t="s">
        <v>1643</v>
      </c>
      <c r="BG14" s="3" t="s">
        <v>1643</v>
      </c>
      <c r="BH14" s="3" t="s">
        <v>1643</v>
      </c>
      <c r="BI14" s="3" t="s">
        <v>1643</v>
      </c>
      <c r="BJ14" s="3" t="s">
        <v>1643</v>
      </c>
      <c r="BK14" s="3" t="s">
        <v>1643</v>
      </c>
      <c r="BL14" s="5" t="s">
        <v>1643</v>
      </c>
      <c r="BM14" s="13" t="s">
        <v>1643</v>
      </c>
      <c r="BN14" s="3" t="s">
        <v>1643</v>
      </c>
      <c r="BO14" s="3" t="s">
        <v>1643</v>
      </c>
      <c r="BP14" s="5" t="s">
        <v>1643</v>
      </c>
      <c r="BQ14" s="13" t="s">
        <v>1643</v>
      </c>
      <c r="BR14" s="3" t="s">
        <v>1643</v>
      </c>
      <c r="BS14" s="3" t="s">
        <v>1643</v>
      </c>
      <c r="BT14" s="5" t="s">
        <v>1643</v>
      </c>
      <c r="BU14" s="13" t="s">
        <v>1643</v>
      </c>
      <c r="BV14" s="5" t="s">
        <v>1643</v>
      </c>
      <c r="BW14" s="13" t="s">
        <v>1643</v>
      </c>
      <c r="BX14" s="3" t="s">
        <v>1643</v>
      </c>
      <c r="BY14" s="3" t="s">
        <v>1643</v>
      </c>
      <c r="BZ14" s="5" t="s">
        <v>1643</v>
      </c>
      <c r="CA14" s="13" t="s">
        <v>1643</v>
      </c>
      <c r="CB14" s="3" t="s">
        <v>1643</v>
      </c>
      <c r="CC14" s="3" t="s">
        <v>1643</v>
      </c>
      <c r="CD14" s="3" t="s">
        <v>1643</v>
      </c>
      <c r="CE14" s="5" t="s">
        <v>1643</v>
      </c>
      <c r="CF14" s="13" t="s">
        <v>1643</v>
      </c>
      <c r="CG14" s="3" t="s">
        <v>1643</v>
      </c>
      <c r="CH14" s="3" t="s">
        <v>1643</v>
      </c>
      <c r="CI14" s="3" t="s">
        <v>1643</v>
      </c>
      <c r="CJ14" s="3" t="s">
        <v>1643</v>
      </c>
      <c r="CK14" s="3" t="s">
        <v>1643</v>
      </c>
      <c r="CL14" s="5" t="s">
        <v>1643</v>
      </c>
      <c r="CM14" s="13" t="s">
        <v>1643</v>
      </c>
      <c r="CN14" s="3" t="s">
        <v>1643</v>
      </c>
      <c r="CO14" s="3" t="s">
        <v>1643</v>
      </c>
      <c r="CP14" s="3" t="s">
        <v>1643</v>
      </c>
      <c r="CQ14" s="3" t="s">
        <v>1643</v>
      </c>
      <c r="CR14" s="20" t="s">
        <v>1643</v>
      </c>
      <c r="CS14" s="13" t="s">
        <v>1643</v>
      </c>
      <c r="CT14" s="3" t="s">
        <v>1643</v>
      </c>
      <c r="CU14" s="3" t="s">
        <v>1643</v>
      </c>
      <c r="CV14" s="3" t="s">
        <v>1643</v>
      </c>
      <c r="CW14" s="3" t="s">
        <v>1643</v>
      </c>
      <c r="CX14" s="3" t="s">
        <v>1643</v>
      </c>
      <c r="CY14" s="3" t="s">
        <v>1643</v>
      </c>
      <c r="CZ14" s="3" t="s">
        <v>1643</v>
      </c>
      <c r="DA14" s="3" t="s">
        <v>1643</v>
      </c>
      <c r="DB14" s="3" t="s">
        <v>1643</v>
      </c>
      <c r="DC14" s="3" t="s">
        <v>1643</v>
      </c>
      <c r="DD14" s="3" t="s">
        <v>1643</v>
      </c>
      <c r="DE14" s="3" t="s">
        <v>1643</v>
      </c>
      <c r="DF14" s="5" t="s">
        <v>1643</v>
      </c>
      <c r="DG14" s="8" t="s">
        <v>1643</v>
      </c>
      <c r="DH14" s="3" t="s">
        <v>1643</v>
      </c>
      <c r="DI14" s="3" t="s">
        <v>1643</v>
      </c>
      <c r="DJ14" s="3" t="s">
        <v>1643</v>
      </c>
      <c r="DK14" s="3" t="s">
        <v>1643</v>
      </c>
      <c r="DL14" s="3" t="s">
        <v>1643</v>
      </c>
      <c r="DM14" s="3" t="s">
        <v>1643</v>
      </c>
      <c r="DN14" s="3" t="s">
        <v>1643</v>
      </c>
      <c r="DO14" s="5" t="s">
        <v>1643</v>
      </c>
      <c r="DP14" s="8" t="s">
        <v>1643</v>
      </c>
      <c r="DQ14" s="3" t="s">
        <v>1643</v>
      </c>
      <c r="DR14" s="3" t="s">
        <v>1643</v>
      </c>
      <c r="DS14" s="5" t="s">
        <v>1643</v>
      </c>
      <c r="DT14" s="8" t="s">
        <v>1643</v>
      </c>
      <c r="DU14" s="3" t="s">
        <v>1643</v>
      </c>
      <c r="DV14" s="3" t="s">
        <v>1643</v>
      </c>
      <c r="DW14" s="5" t="s">
        <v>1643</v>
      </c>
      <c r="DX14" s="16" t="s">
        <v>1643</v>
      </c>
      <c r="DY14" s="13" t="s">
        <v>1643</v>
      </c>
      <c r="DZ14" s="3" t="s">
        <v>1643</v>
      </c>
      <c r="EA14" s="3" t="s">
        <v>1643</v>
      </c>
      <c r="EB14" s="3" t="s">
        <v>1643</v>
      </c>
      <c r="EC14" s="20" t="s">
        <v>1643</v>
      </c>
      <c r="ED14" s="13" t="s">
        <v>1643</v>
      </c>
      <c r="EE14" s="3" t="s">
        <v>1643</v>
      </c>
      <c r="EF14" s="3" t="s">
        <v>1643</v>
      </c>
      <c r="EG14" s="3" t="s">
        <v>1643</v>
      </c>
      <c r="EH14" s="3" t="s">
        <v>1643</v>
      </c>
      <c r="EI14" s="3" t="s">
        <v>1643</v>
      </c>
      <c r="EJ14" s="3" t="s">
        <v>1643</v>
      </c>
      <c r="EK14" s="3" t="s">
        <v>1643</v>
      </c>
      <c r="EL14" s="3" t="s">
        <v>1643</v>
      </c>
      <c r="EM14" s="3" t="s">
        <v>1643</v>
      </c>
      <c r="EN14" s="20" t="s">
        <v>1643</v>
      </c>
      <c r="EO14" s="18" t="s">
        <v>1643</v>
      </c>
      <c r="EP14" s="8" t="s">
        <v>1643</v>
      </c>
      <c r="EQ14" s="3" t="s">
        <v>1643</v>
      </c>
      <c r="ER14" s="3" t="s">
        <v>1643</v>
      </c>
      <c r="ES14" s="3" t="s">
        <v>1643</v>
      </c>
      <c r="ET14" s="3" t="s">
        <v>1643</v>
      </c>
      <c r="EU14" s="3" t="s">
        <v>1643</v>
      </c>
      <c r="EV14" s="3" t="s">
        <v>1643</v>
      </c>
      <c r="EW14" s="3" t="s">
        <v>1643</v>
      </c>
      <c r="EX14" s="3" t="s">
        <v>1643</v>
      </c>
      <c r="EY14" s="20" t="s">
        <v>1643</v>
      </c>
      <c r="EZ14" s="13" t="s">
        <v>129</v>
      </c>
      <c r="FA14" s="3" t="s">
        <v>129</v>
      </c>
      <c r="FB14" s="3" t="s">
        <v>128</v>
      </c>
      <c r="FC14" s="3" t="s">
        <v>131</v>
      </c>
      <c r="FD14" s="3" t="s">
        <v>131</v>
      </c>
      <c r="FE14" s="3" t="s">
        <v>131</v>
      </c>
      <c r="FF14" s="3" t="s">
        <v>129</v>
      </c>
      <c r="FG14" s="3" t="s">
        <v>131</v>
      </c>
      <c r="FH14" s="3" t="s">
        <v>131</v>
      </c>
      <c r="FI14" s="3" t="s">
        <v>131</v>
      </c>
      <c r="FJ14" s="3" t="s">
        <v>131</v>
      </c>
      <c r="FK14" s="3" t="s">
        <v>131</v>
      </c>
      <c r="FL14" s="3" t="s">
        <v>131</v>
      </c>
      <c r="FM14" s="3" t="s">
        <v>131</v>
      </c>
      <c r="FN14" s="3" t="s">
        <v>131</v>
      </c>
      <c r="FO14" s="5" t="s">
        <v>1643</v>
      </c>
      <c r="FP14" s="13" t="s">
        <v>196</v>
      </c>
      <c r="FQ14" s="3" t="s">
        <v>1643</v>
      </c>
      <c r="FR14" s="3" t="s">
        <v>200</v>
      </c>
      <c r="FS14" s="3" t="s">
        <v>201</v>
      </c>
      <c r="FT14" s="3" t="s">
        <v>1643</v>
      </c>
      <c r="FU14" s="3" t="s">
        <v>1643</v>
      </c>
      <c r="FV14" s="3" t="s">
        <v>1643</v>
      </c>
      <c r="FW14" s="5" t="s">
        <v>1643</v>
      </c>
      <c r="FX14" s="13" t="s">
        <v>231</v>
      </c>
      <c r="FY14" s="3" t="s">
        <v>232</v>
      </c>
      <c r="FZ14" s="3" t="s">
        <v>1643</v>
      </c>
      <c r="GA14" s="3" t="s">
        <v>1643</v>
      </c>
      <c r="GB14" s="3" t="s">
        <v>1643</v>
      </c>
      <c r="GC14" s="3" t="s">
        <v>1643</v>
      </c>
      <c r="GD14" s="3" t="s">
        <v>1643</v>
      </c>
      <c r="GE14" s="3" t="s">
        <v>1643</v>
      </c>
      <c r="GF14" s="3" t="s">
        <v>1643</v>
      </c>
      <c r="GG14" s="3" t="s">
        <v>1643</v>
      </c>
      <c r="GH14" s="5" t="s">
        <v>1643</v>
      </c>
      <c r="GI14" s="13" t="s">
        <v>1643</v>
      </c>
      <c r="GJ14" s="3"/>
      <c r="GK14" s="3" t="s">
        <v>1643</v>
      </c>
      <c r="GL14" s="3" t="s">
        <v>1643</v>
      </c>
      <c r="GM14" s="3" t="s">
        <v>1643</v>
      </c>
      <c r="GN14" s="3" t="s">
        <v>1643</v>
      </c>
      <c r="GO14" s="3" t="s">
        <v>1643</v>
      </c>
      <c r="GP14" s="5" t="s">
        <v>1643</v>
      </c>
      <c r="GQ14" s="8" t="s">
        <v>1643</v>
      </c>
      <c r="GR14" s="8" t="s">
        <v>1643</v>
      </c>
      <c r="GS14" s="3" t="s">
        <v>1643</v>
      </c>
      <c r="GT14" s="3" t="s">
        <v>1643</v>
      </c>
      <c r="GU14" s="3" t="s">
        <v>1643</v>
      </c>
      <c r="GV14" s="3" t="s">
        <v>1643</v>
      </c>
      <c r="GW14" s="5" t="s">
        <v>1643</v>
      </c>
      <c r="GX14" s="13" t="s">
        <v>1643</v>
      </c>
      <c r="GY14" s="8" t="s">
        <v>1643</v>
      </c>
      <c r="GZ14" s="3" t="s">
        <v>1643</v>
      </c>
      <c r="HA14" s="3" t="s">
        <v>1643</v>
      </c>
      <c r="HB14" s="3" t="s">
        <v>1643</v>
      </c>
      <c r="HC14" s="3" t="s">
        <v>1643</v>
      </c>
      <c r="HD14" s="5" t="s">
        <v>1643</v>
      </c>
      <c r="HE14" s="13" t="s">
        <v>1643</v>
      </c>
      <c r="HF14" s="8" t="s">
        <v>1643</v>
      </c>
      <c r="HG14" s="3" t="s">
        <v>1643</v>
      </c>
      <c r="HH14" s="3" t="s">
        <v>1643</v>
      </c>
      <c r="HI14" s="3" t="s">
        <v>1643</v>
      </c>
      <c r="HJ14" s="3" t="s">
        <v>1643</v>
      </c>
      <c r="HK14" s="20" t="s">
        <v>1643</v>
      </c>
      <c r="HL14" s="13" t="s">
        <v>1643</v>
      </c>
      <c r="HM14" s="3" t="s">
        <v>1643</v>
      </c>
      <c r="HN14" s="3" t="s">
        <v>1643</v>
      </c>
      <c r="HO14" s="3" t="s">
        <v>1643</v>
      </c>
      <c r="HP14" s="3" t="s">
        <v>1643</v>
      </c>
      <c r="HQ14" s="3" t="s">
        <v>1643</v>
      </c>
      <c r="HR14" s="3" t="s">
        <v>1643</v>
      </c>
      <c r="HS14" s="3" t="s">
        <v>1643</v>
      </c>
      <c r="HT14" s="20" t="s">
        <v>1643</v>
      </c>
      <c r="HU14" s="13" t="s">
        <v>1643</v>
      </c>
      <c r="HV14" s="3"/>
      <c r="HW14" s="3" t="s">
        <v>1643</v>
      </c>
      <c r="HX14" s="3" t="s">
        <v>1643</v>
      </c>
      <c r="HY14" s="3" t="s">
        <v>1643</v>
      </c>
      <c r="HZ14" s="5" t="s">
        <v>1643</v>
      </c>
      <c r="IA14" s="8" t="s">
        <v>1643</v>
      </c>
      <c r="IB14" s="8" t="s">
        <v>1643</v>
      </c>
      <c r="IC14" s="3" t="s">
        <v>1643</v>
      </c>
      <c r="ID14" s="3" t="s">
        <v>1643</v>
      </c>
      <c r="IE14" s="5" t="s">
        <v>1643</v>
      </c>
      <c r="IF14" s="13" t="s">
        <v>1643</v>
      </c>
      <c r="IG14" s="3" t="s">
        <v>1643</v>
      </c>
      <c r="IH14" s="3" t="s">
        <v>1643</v>
      </c>
      <c r="II14" s="3" t="s">
        <v>1643</v>
      </c>
      <c r="IJ14" s="3" t="s">
        <v>1643</v>
      </c>
      <c r="IK14" s="3" t="s">
        <v>1643</v>
      </c>
      <c r="IL14" s="3" t="s">
        <v>1643</v>
      </c>
      <c r="IM14" s="3" t="s">
        <v>1643</v>
      </c>
      <c r="IN14" s="20" t="s">
        <v>1643</v>
      </c>
      <c r="IO14" s="13" t="s">
        <v>1643</v>
      </c>
      <c r="IP14" s="3" t="s">
        <v>1643</v>
      </c>
      <c r="IQ14" s="3" t="s">
        <v>1643</v>
      </c>
      <c r="IR14" s="3" t="s">
        <v>1643</v>
      </c>
      <c r="IS14" s="3" t="s">
        <v>1643</v>
      </c>
      <c r="IT14" s="5" t="s">
        <v>1643</v>
      </c>
      <c r="IU14" s="13" t="s">
        <v>1643</v>
      </c>
      <c r="IV14" s="3" t="s">
        <v>1643</v>
      </c>
      <c r="IW14" s="3" t="s">
        <v>1643</v>
      </c>
      <c r="IX14" s="3" t="s">
        <v>1643</v>
      </c>
      <c r="IY14" s="5" t="s">
        <v>1643</v>
      </c>
      <c r="IZ14" s="13" t="s">
        <v>1643</v>
      </c>
      <c r="JA14" s="3" t="s">
        <v>1643</v>
      </c>
      <c r="JB14" s="3" t="s">
        <v>1643</v>
      </c>
      <c r="JC14" s="3" t="s">
        <v>1643</v>
      </c>
      <c r="JD14" s="3" t="s">
        <v>1643</v>
      </c>
      <c r="JE14" s="3" t="s">
        <v>1643</v>
      </c>
      <c r="JF14" s="3" t="s">
        <v>1643</v>
      </c>
      <c r="JG14" s="3" t="s">
        <v>1643</v>
      </c>
      <c r="JH14" s="5" t="s">
        <v>1643</v>
      </c>
      <c r="JI14" s="13" t="s">
        <v>1643</v>
      </c>
      <c r="JJ14" s="3" t="s">
        <v>1643</v>
      </c>
      <c r="JK14" s="3" t="s">
        <v>1643</v>
      </c>
      <c r="JL14" s="3" t="s">
        <v>1643</v>
      </c>
      <c r="JM14" s="3" t="s">
        <v>1643</v>
      </c>
      <c r="JN14" s="3" t="s">
        <v>1643</v>
      </c>
      <c r="JO14" s="20" t="s">
        <v>1643</v>
      </c>
      <c r="JP14" s="13" t="s">
        <v>1643</v>
      </c>
      <c r="JQ14" s="3" t="s">
        <v>1643</v>
      </c>
      <c r="JR14" s="3" t="s">
        <v>1643</v>
      </c>
      <c r="JS14" s="3" t="s">
        <v>1643</v>
      </c>
      <c r="JT14" s="20" t="s">
        <v>1643</v>
      </c>
      <c r="JU14" s="13" t="s">
        <v>131</v>
      </c>
      <c r="JV14" s="3" t="s">
        <v>131</v>
      </c>
      <c r="JW14" s="3" t="s">
        <v>130</v>
      </c>
      <c r="JX14" s="3" t="s">
        <v>130</v>
      </c>
      <c r="JY14" s="3" t="s">
        <v>131</v>
      </c>
      <c r="JZ14" s="3" t="s">
        <v>131</v>
      </c>
      <c r="KA14" s="3" t="s">
        <v>132</v>
      </c>
      <c r="KB14" s="3" t="s">
        <v>131</v>
      </c>
      <c r="KC14" s="3" t="s">
        <v>132</v>
      </c>
      <c r="KD14" s="3" t="s">
        <v>131</v>
      </c>
      <c r="KE14" s="3" t="s">
        <v>131</v>
      </c>
      <c r="KF14" s="3" t="s">
        <v>132</v>
      </c>
      <c r="KG14" s="3" t="s">
        <v>132</v>
      </c>
      <c r="KH14" s="3" t="s">
        <v>132</v>
      </c>
      <c r="KI14" s="3" t="s">
        <v>132</v>
      </c>
      <c r="KJ14" s="3" t="s">
        <v>129</v>
      </c>
      <c r="KK14" s="3" t="s">
        <v>131</v>
      </c>
      <c r="KL14" s="3" t="s">
        <v>131</v>
      </c>
      <c r="KM14" s="3" t="s">
        <v>131</v>
      </c>
      <c r="KN14" s="3" t="s">
        <v>129</v>
      </c>
      <c r="KO14" s="3" t="s">
        <v>131</v>
      </c>
      <c r="KP14" s="3" t="s">
        <v>132</v>
      </c>
      <c r="KQ14" s="3" t="s">
        <v>131</v>
      </c>
      <c r="KR14" s="3" t="s">
        <v>132</v>
      </c>
      <c r="KS14" s="3" t="s">
        <v>129</v>
      </c>
      <c r="KT14" s="3" t="s">
        <v>131</v>
      </c>
      <c r="KU14" s="3" t="s">
        <v>129</v>
      </c>
      <c r="KV14" s="3" t="s">
        <v>129</v>
      </c>
      <c r="KW14" s="3" t="s">
        <v>131</v>
      </c>
      <c r="KX14" s="3" t="s">
        <v>129</v>
      </c>
      <c r="KY14" s="3" t="s">
        <v>131</v>
      </c>
      <c r="KZ14" s="3" t="s">
        <v>130</v>
      </c>
      <c r="LA14" s="3" t="s">
        <v>130</v>
      </c>
      <c r="LB14" s="3" t="s">
        <v>131</v>
      </c>
      <c r="LC14" s="3" t="s">
        <v>131</v>
      </c>
      <c r="LD14" s="3" t="s">
        <v>131</v>
      </c>
      <c r="LE14" s="3" t="s">
        <v>129</v>
      </c>
      <c r="LF14" s="3" t="s">
        <v>129</v>
      </c>
      <c r="LG14" s="3" t="s">
        <v>131</v>
      </c>
      <c r="LH14" s="3" t="s">
        <v>129</v>
      </c>
      <c r="LI14" s="3" t="s">
        <v>131</v>
      </c>
      <c r="LJ14" s="3" t="s">
        <v>131</v>
      </c>
      <c r="LK14" s="3" t="s">
        <v>131</v>
      </c>
      <c r="LL14" s="3" t="s">
        <v>129</v>
      </c>
      <c r="LM14" s="3" t="s">
        <v>129</v>
      </c>
      <c r="LN14" s="3" t="s">
        <v>129</v>
      </c>
      <c r="LO14" s="3" t="s">
        <v>129</v>
      </c>
      <c r="LP14" s="3" t="s">
        <v>129</v>
      </c>
      <c r="LQ14" s="3" t="s">
        <v>129</v>
      </c>
      <c r="LR14" s="3" t="s">
        <v>129</v>
      </c>
      <c r="LS14" s="3" t="s">
        <v>129</v>
      </c>
      <c r="LT14" s="3" t="s">
        <v>132</v>
      </c>
      <c r="LU14" s="3" t="s">
        <v>132</v>
      </c>
      <c r="LV14" s="3" t="s">
        <v>132</v>
      </c>
      <c r="LW14" s="3" t="s">
        <v>132</v>
      </c>
      <c r="LX14" s="3" t="s">
        <v>131</v>
      </c>
      <c r="LY14" s="3" t="s">
        <v>131</v>
      </c>
      <c r="LZ14" s="3" t="s">
        <v>131</v>
      </c>
      <c r="MA14" s="3" t="s">
        <v>131</v>
      </c>
      <c r="MB14" s="3" t="s">
        <v>131</v>
      </c>
      <c r="MC14" s="3" t="s">
        <v>131</v>
      </c>
      <c r="MD14" s="3" t="s">
        <v>131</v>
      </c>
      <c r="ME14" s="3" t="s">
        <v>131</v>
      </c>
      <c r="MF14" s="3" t="s">
        <v>131</v>
      </c>
      <c r="MG14" s="5" t="s">
        <v>1643</v>
      </c>
      <c r="MH14" s="8" t="s">
        <v>353</v>
      </c>
      <c r="MI14" s="3" t="s">
        <v>1643</v>
      </c>
      <c r="MJ14" s="3" t="s">
        <v>355</v>
      </c>
      <c r="MK14" s="3" t="s">
        <v>1643</v>
      </c>
      <c r="ML14" s="3" t="s">
        <v>1643</v>
      </c>
      <c r="MM14" s="3" t="s">
        <v>111</v>
      </c>
      <c r="MN14" s="20" t="s">
        <v>1643</v>
      </c>
      <c r="MO14" s="13" t="s">
        <v>245</v>
      </c>
      <c r="MP14" s="3" t="s">
        <v>1643</v>
      </c>
      <c r="MQ14" s="3" t="s">
        <v>1643</v>
      </c>
      <c r="MR14" s="3" t="s">
        <v>245</v>
      </c>
      <c r="MS14" s="3" t="s">
        <v>1643</v>
      </c>
      <c r="MT14" s="3" t="s">
        <v>1643</v>
      </c>
      <c r="MU14" s="3" t="s">
        <v>110</v>
      </c>
      <c r="MV14" s="3" t="s">
        <v>111</v>
      </c>
      <c r="MW14" s="3" t="s">
        <v>1643</v>
      </c>
      <c r="MX14" s="3" t="s">
        <v>110</v>
      </c>
      <c r="MY14" s="3" t="s">
        <v>1643</v>
      </c>
      <c r="MZ14" s="3" t="s">
        <v>111</v>
      </c>
      <c r="NA14" s="3" t="s">
        <v>1643</v>
      </c>
      <c r="NB14" s="3" t="s">
        <v>110</v>
      </c>
      <c r="NC14" s="3" t="s">
        <v>111</v>
      </c>
      <c r="ND14" s="3" t="s">
        <v>1643</v>
      </c>
      <c r="NE14" s="3" t="s">
        <v>111</v>
      </c>
      <c r="NF14" s="3" t="s">
        <v>1643</v>
      </c>
      <c r="NG14" s="3" t="s">
        <v>1643</v>
      </c>
      <c r="NH14" s="3" t="s">
        <v>1643</v>
      </c>
      <c r="NI14" s="3" t="s">
        <v>1643</v>
      </c>
      <c r="NJ14" s="3" t="s">
        <v>1643</v>
      </c>
      <c r="NK14" s="3" t="s">
        <v>1643</v>
      </c>
      <c r="NL14" s="3" t="s">
        <v>1643</v>
      </c>
      <c r="NM14" s="3" t="s">
        <v>1643</v>
      </c>
      <c r="NN14" s="3" t="s">
        <v>1643</v>
      </c>
      <c r="NO14" s="3" t="s">
        <v>1643</v>
      </c>
      <c r="NP14" s="3" t="s">
        <v>1643</v>
      </c>
      <c r="NQ14" s="3" t="s">
        <v>1643</v>
      </c>
      <c r="NR14" s="3" t="s">
        <v>1643</v>
      </c>
      <c r="NS14" s="3" t="s">
        <v>1643</v>
      </c>
      <c r="NT14" s="3" t="s">
        <v>1643</v>
      </c>
      <c r="NU14" s="3" t="s">
        <v>1643</v>
      </c>
      <c r="NV14" s="3" t="s">
        <v>1643</v>
      </c>
      <c r="NW14" s="3" t="s">
        <v>1643</v>
      </c>
      <c r="NX14" s="20" t="s">
        <v>1643</v>
      </c>
      <c r="NY14" s="13"/>
      <c r="NZ14" s="3"/>
      <c r="OA14" s="5"/>
      <c r="OB14" s="18" t="s">
        <v>1643</v>
      </c>
      <c r="OC14" s="13" t="s">
        <v>1643</v>
      </c>
      <c r="OD14" s="3" t="s">
        <v>1643</v>
      </c>
      <c r="OE14" s="3" t="s">
        <v>1643</v>
      </c>
      <c r="OF14" s="3" t="s">
        <v>1643</v>
      </c>
      <c r="OG14" s="3" t="s">
        <v>1643</v>
      </c>
      <c r="OH14" s="3" t="s">
        <v>1643</v>
      </c>
      <c r="OI14" s="3" t="s">
        <v>1643</v>
      </c>
      <c r="OJ14" s="3" t="s">
        <v>1643</v>
      </c>
      <c r="OK14" s="3" t="s">
        <v>1643</v>
      </c>
      <c r="OL14" s="5" t="s">
        <v>1643</v>
      </c>
      <c r="OM14" s="8" t="s">
        <v>1643</v>
      </c>
      <c r="ON14" s="3" t="s">
        <v>1643</v>
      </c>
      <c r="OO14" s="3" t="s">
        <v>1643</v>
      </c>
      <c r="OP14" s="3" t="s">
        <v>1643</v>
      </c>
      <c r="OQ14" s="20" t="s">
        <v>1643</v>
      </c>
      <c r="OR14" s="13" t="s">
        <v>1643</v>
      </c>
      <c r="OS14" s="5" t="s">
        <v>1643</v>
      </c>
      <c r="OT14" s="13" t="s">
        <v>1643</v>
      </c>
      <c r="OU14" s="5" t="s">
        <v>1643</v>
      </c>
      <c r="OV14" s="13" t="s">
        <v>1643</v>
      </c>
      <c r="OW14" s="3" t="s">
        <v>1643</v>
      </c>
      <c r="OX14" s="3" t="s">
        <v>1643</v>
      </c>
      <c r="OY14" s="3" t="s">
        <v>1643</v>
      </c>
      <c r="OZ14" s="3" t="s">
        <v>1643</v>
      </c>
      <c r="PA14" s="5" t="s">
        <v>1643</v>
      </c>
      <c r="PB14" s="16" t="s">
        <v>1643</v>
      </c>
      <c r="PC14" s="13" t="s">
        <v>1643</v>
      </c>
      <c r="PD14" s="3" t="s">
        <v>1643</v>
      </c>
      <c r="PE14" s="3" t="s">
        <v>1643</v>
      </c>
      <c r="PF14" s="3" t="s">
        <v>1643</v>
      </c>
      <c r="PG14" s="3" t="s">
        <v>1643</v>
      </c>
      <c r="PH14" s="3" t="s">
        <v>1643</v>
      </c>
      <c r="PI14" s="3" t="s">
        <v>1643</v>
      </c>
      <c r="PJ14" s="3" t="s">
        <v>1643</v>
      </c>
      <c r="PK14" s="3" t="s">
        <v>1643</v>
      </c>
      <c r="PL14" s="3" t="s">
        <v>1643</v>
      </c>
      <c r="PM14" s="3" t="s">
        <v>1643</v>
      </c>
      <c r="PN14" s="3" t="s">
        <v>1643</v>
      </c>
      <c r="PO14" s="3" t="s">
        <v>1643</v>
      </c>
      <c r="PP14" s="3" t="s">
        <v>1643</v>
      </c>
      <c r="PQ14" s="3" t="s">
        <v>1643</v>
      </c>
      <c r="PR14" s="3" t="s">
        <v>1643</v>
      </c>
      <c r="PS14" s="3" t="s">
        <v>1643</v>
      </c>
      <c r="PT14" s="3" t="s">
        <v>1643</v>
      </c>
      <c r="PU14" s="3" t="s">
        <v>1643</v>
      </c>
      <c r="PV14" s="3" t="s">
        <v>1643</v>
      </c>
      <c r="PW14" s="3" t="s">
        <v>1643</v>
      </c>
      <c r="PX14" s="3" t="s">
        <v>1643</v>
      </c>
      <c r="PY14" s="3" t="s">
        <v>1643</v>
      </c>
      <c r="PZ14" s="3" t="s">
        <v>1643</v>
      </c>
      <c r="QA14" s="3" t="s">
        <v>1643</v>
      </c>
      <c r="QB14" s="3" t="s">
        <v>1643</v>
      </c>
      <c r="QC14" s="3" t="s">
        <v>1643</v>
      </c>
      <c r="QD14" s="3" t="s">
        <v>1643</v>
      </c>
      <c r="QE14" s="3" t="s">
        <v>1643</v>
      </c>
      <c r="QF14" s="3" t="s">
        <v>1643</v>
      </c>
      <c r="QG14" s="3" t="s">
        <v>1643</v>
      </c>
      <c r="QH14" s="3" t="s">
        <v>1643</v>
      </c>
      <c r="QI14" s="3" t="s">
        <v>1643</v>
      </c>
      <c r="QJ14" s="3" t="s">
        <v>1643</v>
      </c>
      <c r="QK14" s="3" t="s">
        <v>1643</v>
      </c>
      <c r="QL14" s="3" t="s">
        <v>1643</v>
      </c>
      <c r="QM14" s="3" t="s">
        <v>1643</v>
      </c>
      <c r="QN14" s="3" t="s">
        <v>1643</v>
      </c>
      <c r="QO14" s="3" t="s">
        <v>1643</v>
      </c>
      <c r="QP14" s="3" t="s">
        <v>1643</v>
      </c>
      <c r="QQ14" s="3" t="s">
        <v>1643</v>
      </c>
      <c r="QR14" s="3" t="s">
        <v>1643</v>
      </c>
      <c r="QS14" s="3" t="s">
        <v>1643</v>
      </c>
      <c r="QT14" s="3" t="s">
        <v>1643</v>
      </c>
      <c r="QU14" s="3" t="s">
        <v>1643</v>
      </c>
      <c r="QV14" s="20" t="s">
        <v>1643</v>
      </c>
      <c r="QW14" s="13" t="s">
        <v>1643</v>
      </c>
      <c r="QX14" s="3" t="s">
        <v>1643</v>
      </c>
      <c r="QY14" s="3" t="s">
        <v>1643</v>
      </c>
      <c r="QZ14" s="3" t="s">
        <v>1643</v>
      </c>
      <c r="RA14" s="3" t="s">
        <v>1643</v>
      </c>
      <c r="RB14" s="3" t="s">
        <v>1643</v>
      </c>
      <c r="RC14" s="3" t="s">
        <v>1643</v>
      </c>
      <c r="RD14" s="20" t="s">
        <v>1643</v>
      </c>
      <c r="RE14" s="13" t="s">
        <v>1643</v>
      </c>
      <c r="RF14" s="3" t="s">
        <v>1643</v>
      </c>
      <c r="RG14" s="3" t="s">
        <v>1643</v>
      </c>
      <c r="RH14" s="3" t="s">
        <v>1643</v>
      </c>
      <c r="RI14" s="3" t="s">
        <v>1643</v>
      </c>
      <c r="RJ14" s="3" t="s">
        <v>1643</v>
      </c>
      <c r="RK14" s="20" t="s">
        <v>1643</v>
      </c>
      <c r="RL14" s="13" t="s">
        <v>1643</v>
      </c>
      <c r="RM14" s="3" t="s">
        <v>1643</v>
      </c>
      <c r="RN14" s="3" t="s">
        <v>1643</v>
      </c>
      <c r="RO14" s="3" t="s">
        <v>1643</v>
      </c>
      <c r="RP14" s="3" t="s">
        <v>1643</v>
      </c>
      <c r="RQ14" s="3" t="s">
        <v>1643</v>
      </c>
      <c r="RR14" s="3" t="s">
        <v>1643</v>
      </c>
      <c r="RS14" s="3" t="s">
        <v>1643</v>
      </c>
      <c r="RT14" s="3" t="s">
        <v>1643</v>
      </c>
      <c r="RU14" s="3" t="s">
        <v>1643</v>
      </c>
      <c r="RV14" s="3" t="s">
        <v>1643</v>
      </c>
      <c r="RW14" s="20" t="s">
        <v>1643</v>
      </c>
      <c r="RX14" s="18" t="s">
        <v>1643</v>
      </c>
    </row>
    <row r="15" spans="1:492" ht="87.5" thickBot="1" x14ac:dyDescent="0.4">
      <c r="A15" s="1">
        <v>45681.905810185184</v>
      </c>
      <c r="B15" s="2">
        <v>45681.917187500003</v>
      </c>
      <c r="C15" s="4">
        <v>69</v>
      </c>
      <c r="D15" s="4">
        <v>983</v>
      </c>
      <c r="E15" s="3" t="s">
        <v>1677</v>
      </c>
      <c r="F15" s="2">
        <v>45688.917296516207</v>
      </c>
      <c r="G15" s="3" t="s">
        <v>1807</v>
      </c>
      <c r="H15" s="4">
        <v>0.40000000596046448</v>
      </c>
      <c r="I15" s="3" t="s">
        <v>1642</v>
      </c>
      <c r="J15" s="3" t="s">
        <v>1642</v>
      </c>
      <c r="K15" s="3" t="s">
        <v>1642</v>
      </c>
      <c r="L15" s="3" t="s">
        <v>1642</v>
      </c>
      <c r="M15" s="3" t="s">
        <v>1642</v>
      </c>
      <c r="N15" s="3" t="s">
        <v>1642</v>
      </c>
      <c r="O15" s="3" t="s">
        <v>110</v>
      </c>
      <c r="P15" s="3" t="s">
        <v>1643</v>
      </c>
      <c r="Q15" s="3" t="s">
        <v>1643</v>
      </c>
      <c r="R15" s="20" t="s">
        <v>110</v>
      </c>
      <c r="S15" s="127">
        <v>4</v>
      </c>
      <c r="T15" s="124"/>
      <c r="U15" s="3"/>
      <c r="V15" s="3" t="s">
        <v>20</v>
      </c>
      <c r="W15" s="3" t="s">
        <v>111</v>
      </c>
      <c r="X15" s="3" t="s">
        <v>41</v>
      </c>
      <c r="Y15" s="3" t="s">
        <v>106</v>
      </c>
      <c r="Z15" s="3" t="s">
        <v>14</v>
      </c>
      <c r="AA15" s="4">
        <v>420</v>
      </c>
      <c r="AB15" s="3" t="s">
        <v>25</v>
      </c>
      <c r="AC15" s="3" t="s">
        <v>111</v>
      </c>
      <c r="AD15" s="193" t="s">
        <v>110</v>
      </c>
      <c r="AE15" s="13" t="s">
        <v>110</v>
      </c>
      <c r="AF15" s="20" t="s">
        <v>110</v>
      </c>
      <c r="AG15" s="8" t="s">
        <v>1643</v>
      </c>
      <c r="AH15" s="3" t="s">
        <v>1643</v>
      </c>
      <c r="AI15" s="3" t="s">
        <v>1643</v>
      </c>
      <c r="AJ15" s="3" t="s">
        <v>1643</v>
      </c>
      <c r="AK15" s="3" t="s">
        <v>1643</v>
      </c>
      <c r="AL15" s="3" t="s">
        <v>1643</v>
      </c>
      <c r="AM15" s="3" t="s">
        <v>1643</v>
      </c>
      <c r="AN15" s="3" t="s">
        <v>1643</v>
      </c>
      <c r="AO15" s="3" t="s">
        <v>1643</v>
      </c>
      <c r="AP15" s="3" t="s">
        <v>1643</v>
      </c>
      <c r="AQ15" s="3" t="s">
        <v>1643</v>
      </c>
      <c r="AR15" s="3" t="s">
        <v>1643</v>
      </c>
      <c r="AS15" s="3" t="s">
        <v>1643</v>
      </c>
      <c r="AT15" s="3" t="s">
        <v>1643</v>
      </c>
      <c r="AU15" s="3" t="s">
        <v>1643</v>
      </c>
      <c r="AV15" s="5" t="s">
        <v>1643</v>
      </c>
      <c r="AW15" s="13" t="s">
        <v>1643</v>
      </c>
      <c r="AX15" s="3" t="s">
        <v>1643</v>
      </c>
      <c r="AY15" s="3" t="s">
        <v>1643</v>
      </c>
      <c r="AZ15" s="3" t="s">
        <v>1643</v>
      </c>
      <c r="BA15" s="3" t="s">
        <v>1643</v>
      </c>
      <c r="BB15" s="3" t="s">
        <v>1643</v>
      </c>
      <c r="BC15" s="3" t="s">
        <v>1643</v>
      </c>
      <c r="BD15" s="5" t="s">
        <v>1643</v>
      </c>
      <c r="BE15" s="13" t="s">
        <v>1643</v>
      </c>
      <c r="BF15" s="3" t="s">
        <v>1643</v>
      </c>
      <c r="BG15" s="3" t="s">
        <v>1643</v>
      </c>
      <c r="BH15" s="3" t="s">
        <v>1643</v>
      </c>
      <c r="BI15" s="3" t="s">
        <v>1643</v>
      </c>
      <c r="BJ15" s="3" t="s">
        <v>1643</v>
      </c>
      <c r="BK15" s="3" t="s">
        <v>1643</v>
      </c>
      <c r="BL15" s="5" t="s">
        <v>1643</v>
      </c>
      <c r="BM15" s="13" t="s">
        <v>1643</v>
      </c>
      <c r="BN15" s="3" t="s">
        <v>1643</v>
      </c>
      <c r="BO15" s="3" t="s">
        <v>1643</v>
      </c>
      <c r="BP15" s="5" t="s">
        <v>1643</v>
      </c>
      <c r="BQ15" s="13" t="s">
        <v>1643</v>
      </c>
      <c r="BR15" s="3" t="s">
        <v>1643</v>
      </c>
      <c r="BS15" s="3" t="s">
        <v>1643</v>
      </c>
      <c r="BT15" s="5" t="s">
        <v>1643</v>
      </c>
      <c r="BU15" s="13" t="s">
        <v>1643</v>
      </c>
      <c r="BV15" s="5" t="s">
        <v>1643</v>
      </c>
      <c r="BW15" s="13" t="s">
        <v>1643</v>
      </c>
      <c r="BX15" s="3" t="s">
        <v>1643</v>
      </c>
      <c r="BY15" s="3" t="s">
        <v>1643</v>
      </c>
      <c r="BZ15" s="5" t="s">
        <v>1643</v>
      </c>
      <c r="CA15" s="13" t="s">
        <v>1643</v>
      </c>
      <c r="CB15" s="3" t="s">
        <v>1643</v>
      </c>
      <c r="CC15" s="3" t="s">
        <v>1643</v>
      </c>
      <c r="CD15" s="3" t="s">
        <v>1643</v>
      </c>
      <c r="CE15" s="5" t="s">
        <v>1643</v>
      </c>
      <c r="CF15" s="13" t="s">
        <v>1643</v>
      </c>
      <c r="CG15" s="3" t="s">
        <v>1643</v>
      </c>
      <c r="CH15" s="3" t="s">
        <v>1643</v>
      </c>
      <c r="CI15" s="3" t="s">
        <v>1643</v>
      </c>
      <c r="CJ15" s="3" t="s">
        <v>1643</v>
      </c>
      <c r="CK15" s="3" t="s">
        <v>1643</v>
      </c>
      <c r="CL15" s="5" t="s">
        <v>1643</v>
      </c>
      <c r="CM15" s="13" t="s">
        <v>1643</v>
      </c>
      <c r="CN15" s="3" t="s">
        <v>1643</v>
      </c>
      <c r="CO15" s="3" t="s">
        <v>1643</v>
      </c>
      <c r="CP15" s="3" t="s">
        <v>1643</v>
      </c>
      <c r="CQ15" s="3" t="s">
        <v>1643</v>
      </c>
      <c r="CR15" s="20" t="s">
        <v>1643</v>
      </c>
      <c r="CS15" s="13" t="s">
        <v>1643</v>
      </c>
      <c r="CT15" s="3" t="s">
        <v>1643</v>
      </c>
      <c r="CU15" s="3" t="s">
        <v>1643</v>
      </c>
      <c r="CV15" s="3" t="s">
        <v>1643</v>
      </c>
      <c r="CW15" s="3" t="s">
        <v>1643</v>
      </c>
      <c r="CX15" s="3" t="s">
        <v>1643</v>
      </c>
      <c r="CY15" s="3" t="s">
        <v>1643</v>
      </c>
      <c r="CZ15" s="3" t="s">
        <v>1643</v>
      </c>
      <c r="DA15" s="3" t="s">
        <v>1643</v>
      </c>
      <c r="DB15" s="3" t="s">
        <v>1643</v>
      </c>
      <c r="DC15" s="3" t="s">
        <v>1643</v>
      </c>
      <c r="DD15" s="3" t="s">
        <v>1643</v>
      </c>
      <c r="DE15" s="3" t="s">
        <v>1643</v>
      </c>
      <c r="DF15" s="5" t="s">
        <v>1643</v>
      </c>
      <c r="DG15" s="8" t="s">
        <v>1643</v>
      </c>
      <c r="DH15" s="3" t="s">
        <v>1643</v>
      </c>
      <c r="DI15" s="3" t="s">
        <v>1643</v>
      </c>
      <c r="DJ15" s="3" t="s">
        <v>1643</v>
      </c>
      <c r="DK15" s="3" t="s">
        <v>1643</v>
      </c>
      <c r="DL15" s="3" t="s">
        <v>1643</v>
      </c>
      <c r="DM15" s="3" t="s">
        <v>1643</v>
      </c>
      <c r="DN15" s="3" t="s">
        <v>1643</v>
      </c>
      <c r="DO15" s="5" t="s">
        <v>1643</v>
      </c>
      <c r="DP15" s="8" t="s">
        <v>1643</v>
      </c>
      <c r="DQ15" s="3" t="s">
        <v>1643</v>
      </c>
      <c r="DR15" s="3" t="s">
        <v>1643</v>
      </c>
      <c r="DS15" s="5" t="s">
        <v>1643</v>
      </c>
      <c r="DT15" s="8" t="s">
        <v>1643</v>
      </c>
      <c r="DU15" s="3" t="s">
        <v>1643</v>
      </c>
      <c r="DV15" s="3" t="s">
        <v>1643</v>
      </c>
      <c r="DW15" s="5" t="s">
        <v>1643</v>
      </c>
      <c r="DX15" s="16" t="s">
        <v>1643</v>
      </c>
      <c r="DY15" s="13" t="s">
        <v>1643</v>
      </c>
      <c r="DZ15" s="3" t="s">
        <v>1643</v>
      </c>
      <c r="EA15" s="3" t="s">
        <v>1643</v>
      </c>
      <c r="EB15" s="3" t="s">
        <v>1643</v>
      </c>
      <c r="EC15" s="20" t="s">
        <v>1643</v>
      </c>
      <c r="ED15" s="13" t="s">
        <v>1643</v>
      </c>
      <c r="EE15" s="3" t="s">
        <v>1643</v>
      </c>
      <c r="EF15" s="3" t="s">
        <v>1643</v>
      </c>
      <c r="EG15" s="3" t="s">
        <v>1643</v>
      </c>
      <c r="EH15" s="3" t="s">
        <v>1643</v>
      </c>
      <c r="EI15" s="3" t="s">
        <v>1643</v>
      </c>
      <c r="EJ15" s="3" t="s">
        <v>1643</v>
      </c>
      <c r="EK15" s="3" t="s">
        <v>1643</v>
      </c>
      <c r="EL15" s="3" t="s">
        <v>1643</v>
      </c>
      <c r="EM15" s="3" t="s">
        <v>1643</v>
      </c>
      <c r="EN15" s="20" t="s">
        <v>1643</v>
      </c>
      <c r="EO15" s="18" t="s">
        <v>1643</v>
      </c>
      <c r="EP15" s="8" t="s">
        <v>1643</v>
      </c>
      <c r="EQ15" s="3" t="s">
        <v>1643</v>
      </c>
      <c r="ER15" s="3" t="s">
        <v>1643</v>
      </c>
      <c r="ES15" s="3" t="s">
        <v>1643</v>
      </c>
      <c r="ET15" s="3" t="s">
        <v>1643</v>
      </c>
      <c r="EU15" s="3" t="s">
        <v>1643</v>
      </c>
      <c r="EV15" s="3" t="s">
        <v>1643</v>
      </c>
      <c r="EW15" s="3" t="s">
        <v>1643</v>
      </c>
      <c r="EX15" s="3" t="s">
        <v>1643</v>
      </c>
      <c r="EY15" s="20" t="s">
        <v>1643</v>
      </c>
      <c r="EZ15" s="13" t="s">
        <v>129</v>
      </c>
      <c r="FA15" s="3" t="s">
        <v>129</v>
      </c>
      <c r="FB15" s="3" t="s">
        <v>127</v>
      </c>
      <c r="FC15" s="3" t="s">
        <v>131</v>
      </c>
      <c r="FD15" s="3" t="s">
        <v>131</v>
      </c>
      <c r="FE15" s="3" t="s">
        <v>131</v>
      </c>
      <c r="FF15" s="3" t="s">
        <v>131</v>
      </c>
      <c r="FG15" s="3" t="s">
        <v>131</v>
      </c>
      <c r="FH15" s="3" t="s">
        <v>131</v>
      </c>
      <c r="FI15" s="3" t="s">
        <v>129</v>
      </c>
      <c r="FJ15" s="3" t="s">
        <v>131</v>
      </c>
      <c r="FK15" s="3" t="s">
        <v>131</v>
      </c>
      <c r="FL15" s="3" t="s">
        <v>129</v>
      </c>
      <c r="FM15" s="3" t="s">
        <v>127</v>
      </c>
      <c r="FN15" s="3" t="s">
        <v>129</v>
      </c>
      <c r="FO15" s="5" t="s">
        <v>1643</v>
      </c>
      <c r="FP15" s="13" t="s">
        <v>196</v>
      </c>
      <c r="FQ15" s="3" t="s">
        <v>1643</v>
      </c>
      <c r="FR15" s="3" t="s">
        <v>1643</v>
      </c>
      <c r="FS15" s="3" t="s">
        <v>1643</v>
      </c>
      <c r="FT15" s="3" t="s">
        <v>1643</v>
      </c>
      <c r="FU15" s="3" t="s">
        <v>1643</v>
      </c>
      <c r="FV15" s="3" t="s">
        <v>1643</v>
      </c>
      <c r="FW15" s="5" t="s">
        <v>1643</v>
      </c>
      <c r="FX15" s="13" t="s">
        <v>1643</v>
      </c>
      <c r="FY15" s="3" t="s">
        <v>232</v>
      </c>
      <c r="FZ15" s="3" t="s">
        <v>1643</v>
      </c>
      <c r="GA15" s="3" t="s">
        <v>1643</v>
      </c>
      <c r="GB15" s="3" t="s">
        <v>1643</v>
      </c>
      <c r="GC15" s="3" t="s">
        <v>1643</v>
      </c>
      <c r="GD15" s="3" t="s">
        <v>1643</v>
      </c>
      <c r="GE15" s="3" t="s">
        <v>235</v>
      </c>
      <c r="GF15" s="3" t="s">
        <v>1643</v>
      </c>
      <c r="GG15" s="3" t="s">
        <v>1643</v>
      </c>
      <c r="GH15" s="5" t="s">
        <v>1643</v>
      </c>
      <c r="GI15" s="13" t="s">
        <v>110</v>
      </c>
      <c r="GJ15" s="3" t="s">
        <v>546</v>
      </c>
      <c r="GK15" s="3" t="s">
        <v>1643</v>
      </c>
      <c r="GL15" s="3" t="s">
        <v>1643</v>
      </c>
      <c r="GM15" s="3" t="s">
        <v>1643</v>
      </c>
      <c r="GN15" s="3" t="s">
        <v>1643</v>
      </c>
      <c r="GO15" s="3" t="s">
        <v>1643</v>
      </c>
      <c r="GP15" s="5" t="s">
        <v>1643</v>
      </c>
      <c r="GQ15" s="8" t="s">
        <v>1643</v>
      </c>
      <c r="GR15" s="8" t="s">
        <v>1643</v>
      </c>
      <c r="GS15" s="3" t="s">
        <v>1643</v>
      </c>
      <c r="GT15" s="3" t="s">
        <v>1643</v>
      </c>
      <c r="GU15" s="3" t="s">
        <v>1643</v>
      </c>
      <c r="GV15" s="3" t="s">
        <v>1643</v>
      </c>
      <c r="GW15" s="5" t="s">
        <v>1643</v>
      </c>
      <c r="GX15" s="13" t="s">
        <v>1643</v>
      </c>
      <c r="GY15" s="8" t="s">
        <v>1643</v>
      </c>
      <c r="GZ15" s="3" t="s">
        <v>1643</v>
      </c>
      <c r="HA15" s="3" t="s">
        <v>1643</v>
      </c>
      <c r="HB15" s="3" t="s">
        <v>1643</v>
      </c>
      <c r="HC15" s="3" t="s">
        <v>1643</v>
      </c>
      <c r="HD15" s="5" t="s">
        <v>1643</v>
      </c>
      <c r="HE15" s="13" t="s">
        <v>1643</v>
      </c>
      <c r="HF15" s="8" t="s">
        <v>1643</v>
      </c>
      <c r="HG15" s="3" t="s">
        <v>1643</v>
      </c>
      <c r="HH15" s="3" t="s">
        <v>1643</v>
      </c>
      <c r="HI15" s="3" t="s">
        <v>1643</v>
      </c>
      <c r="HJ15" s="3" t="s">
        <v>1643</v>
      </c>
      <c r="HK15" s="20" t="s">
        <v>1643</v>
      </c>
      <c r="HL15" s="13" t="s">
        <v>1643</v>
      </c>
      <c r="HM15" s="3" t="s">
        <v>1643</v>
      </c>
      <c r="HN15" s="3" t="s">
        <v>140</v>
      </c>
      <c r="HO15" s="3" t="s">
        <v>1643</v>
      </c>
      <c r="HP15" s="3" t="s">
        <v>156</v>
      </c>
      <c r="HQ15" s="3" t="s">
        <v>558</v>
      </c>
      <c r="HR15" s="3" t="s">
        <v>1643</v>
      </c>
      <c r="HS15" s="3" t="s">
        <v>1643</v>
      </c>
      <c r="HT15" s="20" t="s">
        <v>1643</v>
      </c>
      <c r="HU15" s="13" t="s">
        <v>110</v>
      </c>
      <c r="HV15" s="3" t="s">
        <v>546</v>
      </c>
      <c r="HW15" s="3" t="s">
        <v>1643</v>
      </c>
      <c r="HX15" s="3" t="s">
        <v>1643</v>
      </c>
      <c r="HY15" s="3" t="s">
        <v>1643</v>
      </c>
      <c r="HZ15" s="5" t="s">
        <v>1643</v>
      </c>
      <c r="IA15" s="8" t="s">
        <v>1643</v>
      </c>
      <c r="IB15" s="8" t="s">
        <v>1643</v>
      </c>
      <c r="IC15" s="3" t="s">
        <v>1643</v>
      </c>
      <c r="ID15" s="3" t="s">
        <v>1643</v>
      </c>
      <c r="IE15" s="5" t="s">
        <v>1643</v>
      </c>
      <c r="IF15" s="13" t="s">
        <v>136</v>
      </c>
      <c r="IG15" s="3" t="s">
        <v>1643</v>
      </c>
      <c r="IH15" s="3" t="s">
        <v>140</v>
      </c>
      <c r="II15" s="3" t="s">
        <v>1643</v>
      </c>
      <c r="IJ15" s="3" t="s">
        <v>156</v>
      </c>
      <c r="IK15" s="3" t="s">
        <v>1643</v>
      </c>
      <c r="IL15" s="3" t="s">
        <v>1643</v>
      </c>
      <c r="IM15" s="3" t="s">
        <v>1643</v>
      </c>
      <c r="IN15" s="20" t="s">
        <v>1643</v>
      </c>
      <c r="IO15" s="13" t="s">
        <v>110</v>
      </c>
      <c r="IP15" s="3" t="s">
        <v>1808</v>
      </c>
      <c r="IQ15" s="3" t="s">
        <v>1643</v>
      </c>
      <c r="IR15" s="3" t="s">
        <v>1643</v>
      </c>
      <c r="IS15" s="3" t="s">
        <v>1643</v>
      </c>
      <c r="IT15" s="5" t="s">
        <v>1643</v>
      </c>
      <c r="IU15" s="13" t="s">
        <v>1643</v>
      </c>
      <c r="IV15" s="3" t="s">
        <v>1643</v>
      </c>
      <c r="IW15" s="3" t="s">
        <v>1643</v>
      </c>
      <c r="IX15" s="3" t="s">
        <v>1643</v>
      </c>
      <c r="IY15" s="5" t="s">
        <v>1643</v>
      </c>
      <c r="IZ15" s="13" t="s">
        <v>1643</v>
      </c>
      <c r="JA15" s="3" t="s">
        <v>1643</v>
      </c>
      <c r="JB15" s="3" t="s">
        <v>140</v>
      </c>
      <c r="JC15" s="3" t="s">
        <v>1643</v>
      </c>
      <c r="JD15" s="3" t="s">
        <v>156</v>
      </c>
      <c r="JE15" s="3" t="s">
        <v>1643</v>
      </c>
      <c r="JF15" s="3" t="s">
        <v>1643</v>
      </c>
      <c r="JG15" s="3" t="s">
        <v>1643</v>
      </c>
      <c r="JH15" s="5" t="s">
        <v>1643</v>
      </c>
      <c r="JI15" s="13" t="s">
        <v>1643</v>
      </c>
      <c r="JJ15" s="3" t="s">
        <v>1643</v>
      </c>
      <c r="JK15" s="3" t="s">
        <v>1643</v>
      </c>
      <c r="JL15" s="3" t="s">
        <v>1643</v>
      </c>
      <c r="JM15" s="3" t="s">
        <v>1643</v>
      </c>
      <c r="JN15" s="3" t="s">
        <v>1643</v>
      </c>
      <c r="JO15" s="20" t="s">
        <v>593</v>
      </c>
      <c r="JP15" s="13" t="s">
        <v>110</v>
      </c>
      <c r="JQ15" s="3" t="s">
        <v>1643</v>
      </c>
      <c r="JR15" s="3" t="s">
        <v>110</v>
      </c>
      <c r="JS15" s="3" t="s">
        <v>1643</v>
      </c>
      <c r="JT15" s="20" t="s">
        <v>1643</v>
      </c>
      <c r="JU15" s="13" t="s">
        <v>129</v>
      </c>
      <c r="JV15" s="3" t="s">
        <v>131</v>
      </c>
      <c r="JW15" s="3" t="s">
        <v>131</v>
      </c>
      <c r="JX15" s="3" t="s">
        <v>130</v>
      </c>
      <c r="JY15" s="3" t="s">
        <v>131</v>
      </c>
      <c r="JZ15" s="3" t="s">
        <v>131</v>
      </c>
      <c r="KA15" s="3" t="s">
        <v>132</v>
      </c>
      <c r="KB15" s="3" t="s">
        <v>131</v>
      </c>
      <c r="KC15" s="3" t="s">
        <v>132</v>
      </c>
      <c r="KD15" s="3" t="s">
        <v>131</v>
      </c>
      <c r="KE15" s="3" t="s">
        <v>131</v>
      </c>
      <c r="KF15" s="3" t="s">
        <v>131</v>
      </c>
      <c r="KG15" s="3" t="s">
        <v>131</v>
      </c>
      <c r="KH15" s="3" t="s">
        <v>131</v>
      </c>
      <c r="KI15" s="3" t="s">
        <v>131</v>
      </c>
      <c r="KJ15" s="3" t="s">
        <v>132</v>
      </c>
      <c r="KK15" s="3" t="s">
        <v>132</v>
      </c>
      <c r="KL15" s="3" t="s">
        <v>128</v>
      </c>
      <c r="KM15" s="3" t="s">
        <v>127</v>
      </c>
      <c r="KN15" s="3" t="s">
        <v>131</v>
      </c>
      <c r="KO15" s="3" t="s">
        <v>131</v>
      </c>
      <c r="KP15" s="3" t="s">
        <v>131</v>
      </c>
      <c r="KQ15" s="3" t="s">
        <v>131</v>
      </c>
      <c r="KR15" s="3" t="s">
        <v>131</v>
      </c>
      <c r="KS15" s="3" t="s">
        <v>131</v>
      </c>
      <c r="KT15" s="3" t="s">
        <v>131</v>
      </c>
      <c r="KU15" s="3" t="s">
        <v>131</v>
      </c>
      <c r="KV15" s="3" t="s">
        <v>131</v>
      </c>
      <c r="KW15" s="3" t="s">
        <v>131</v>
      </c>
      <c r="KX15" s="3" t="s">
        <v>131</v>
      </c>
      <c r="KY15" s="3" t="s">
        <v>129</v>
      </c>
      <c r="KZ15" s="3" t="s">
        <v>131</v>
      </c>
      <c r="LA15" s="3" t="s">
        <v>131</v>
      </c>
      <c r="LB15" s="3" t="s">
        <v>131</v>
      </c>
      <c r="LC15" s="3" t="s">
        <v>131</v>
      </c>
      <c r="LD15" s="3" t="s">
        <v>131</v>
      </c>
      <c r="LE15" s="3" t="s">
        <v>132</v>
      </c>
      <c r="LF15" s="3" t="s">
        <v>131</v>
      </c>
      <c r="LG15" s="3" t="s">
        <v>131</v>
      </c>
      <c r="LH15" s="3" t="s">
        <v>131</v>
      </c>
      <c r="LI15" s="3" t="s">
        <v>131</v>
      </c>
      <c r="LJ15" s="3" t="s">
        <v>131</v>
      </c>
      <c r="LK15" s="3" t="s">
        <v>131</v>
      </c>
      <c r="LL15" s="3" t="s">
        <v>131</v>
      </c>
      <c r="LM15" s="3" t="s">
        <v>131</v>
      </c>
      <c r="LN15" s="3" t="s">
        <v>131</v>
      </c>
      <c r="LO15" s="3" t="s">
        <v>131</v>
      </c>
      <c r="LP15" s="3" t="s">
        <v>131</v>
      </c>
      <c r="LQ15" s="3" t="s">
        <v>131</v>
      </c>
      <c r="LR15" s="3" t="s">
        <v>131</v>
      </c>
      <c r="LS15" s="3" t="s">
        <v>132</v>
      </c>
      <c r="LT15" s="3" t="s">
        <v>130</v>
      </c>
      <c r="LU15" s="3" t="s">
        <v>131</v>
      </c>
      <c r="LV15" s="3" t="s">
        <v>131</v>
      </c>
      <c r="LW15" s="3" t="s">
        <v>131</v>
      </c>
      <c r="LX15" s="3" t="s">
        <v>131</v>
      </c>
      <c r="LY15" s="3" t="s">
        <v>131</v>
      </c>
      <c r="LZ15" s="3" t="s">
        <v>131</v>
      </c>
      <c r="MA15" s="3" t="s">
        <v>131</v>
      </c>
      <c r="MB15" s="3" t="s">
        <v>131</v>
      </c>
      <c r="MC15" s="3" t="s">
        <v>131</v>
      </c>
      <c r="MD15" s="3" t="s">
        <v>131</v>
      </c>
      <c r="ME15" s="3" t="s">
        <v>131</v>
      </c>
      <c r="MF15" s="3" t="s">
        <v>131</v>
      </c>
      <c r="MG15" s="5" t="s">
        <v>1643</v>
      </c>
      <c r="MH15" s="8" t="s">
        <v>353</v>
      </c>
      <c r="MI15" s="3" t="s">
        <v>354</v>
      </c>
      <c r="MJ15" s="3" t="s">
        <v>1643</v>
      </c>
      <c r="MK15" s="3" t="s">
        <v>1643</v>
      </c>
      <c r="ML15" s="3" t="s">
        <v>1643</v>
      </c>
      <c r="MM15" s="3" t="s">
        <v>111</v>
      </c>
      <c r="MN15" s="20" t="s">
        <v>1643</v>
      </c>
      <c r="MO15" s="13" t="s">
        <v>111</v>
      </c>
      <c r="MP15" s="3" t="s">
        <v>1643</v>
      </c>
      <c r="MQ15" s="3" t="s">
        <v>1643</v>
      </c>
      <c r="MR15" s="3" t="s">
        <v>110</v>
      </c>
      <c r="MS15" s="3" t="s">
        <v>111</v>
      </c>
      <c r="MT15" s="3" t="s">
        <v>1643</v>
      </c>
      <c r="MU15" s="3" t="s">
        <v>110</v>
      </c>
      <c r="MV15" s="3" t="s">
        <v>111</v>
      </c>
      <c r="MW15" s="3" t="s">
        <v>1643</v>
      </c>
      <c r="MX15" s="3" t="s">
        <v>110</v>
      </c>
      <c r="MY15" s="3" t="s">
        <v>1643</v>
      </c>
      <c r="MZ15" s="3" t="s">
        <v>111</v>
      </c>
      <c r="NA15" s="3" t="s">
        <v>1643</v>
      </c>
      <c r="NB15" s="3" t="s">
        <v>111</v>
      </c>
      <c r="NC15" s="3" t="s">
        <v>1643</v>
      </c>
      <c r="ND15" s="3" t="s">
        <v>1643</v>
      </c>
      <c r="NE15" s="3" t="s">
        <v>111</v>
      </c>
      <c r="NF15" s="3" t="s">
        <v>1643</v>
      </c>
      <c r="NG15" s="3" t="s">
        <v>1643</v>
      </c>
      <c r="NH15" s="3" t="s">
        <v>110</v>
      </c>
      <c r="NI15" s="3" t="s">
        <v>111</v>
      </c>
      <c r="NJ15" s="3" t="s">
        <v>1643</v>
      </c>
      <c r="NK15" s="3" t="s">
        <v>110</v>
      </c>
      <c r="NL15" s="3" t="s">
        <v>111</v>
      </c>
      <c r="NM15" s="3" t="s">
        <v>1643</v>
      </c>
      <c r="NN15" s="3" t="s">
        <v>110</v>
      </c>
      <c r="NO15" s="3" t="s">
        <v>111</v>
      </c>
      <c r="NP15" s="3" t="s">
        <v>1643</v>
      </c>
      <c r="NQ15" s="3" t="s">
        <v>111</v>
      </c>
      <c r="NR15" s="3" t="s">
        <v>1643</v>
      </c>
      <c r="NS15" s="3" t="s">
        <v>1643</v>
      </c>
      <c r="NT15" s="3" t="s">
        <v>1643</v>
      </c>
      <c r="NU15" s="3" t="s">
        <v>111</v>
      </c>
      <c r="NV15" s="3" t="s">
        <v>1643</v>
      </c>
      <c r="NW15" s="3" t="s">
        <v>1643</v>
      </c>
      <c r="NX15" s="20" t="s">
        <v>1643</v>
      </c>
      <c r="NY15" s="13"/>
      <c r="NZ15" s="3"/>
      <c r="OA15" s="5"/>
      <c r="OB15" s="18" t="s">
        <v>110</v>
      </c>
      <c r="OC15" s="13" t="s">
        <v>1643</v>
      </c>
      <c r="OD15" s="3" t="s">
        <v>1643</v>
      </c>
      <c r="OE15" s="3" t="s">
        <v>486</v>
      </c>
      <c r="OF15" s="3" t="s">
        <v>489</v>
      </c>
      <c r="OG15" s="3" t="s">
        <v>1643</v>
      </c>
      <c r="OH15" s="3" t="s">
        <v>495</v>
      </c>
      <c r="OI15" s="3" t="s">
        <v>496</v>
      </c>
      <c r="OJ15" s="3" t="s">
        <v>497</v>
      </c>
      <c r="OK15" s="3" t="s">
        <v>498</v>
      </c>
      <c r="OL15" s="5" t="s">
        <v>1643</v>
      </c>
      <c r="OM15" s="8" t="s">
        <v>110</v>
      </c>
      <c r="ON15" s="3" t="s">
        <v>110</v>
      </c>
      <c r="OO15" s="3" t="s">
        <v>110</v>
      </c>
      <c r="OP15" s="3" t="s">
        <v>110</v>
      </c>
      <c r="OQ15" s="20" t="s">
        <v>110</v>
      </c>
      <c r="OR15" s="13" t="s">
        <v>111</v>
      </c>
      <c r="OS15" s="5" t="s">
        <v>1643</v>
      </c>
      <c r="OT15" s="13" t="s">
        <v>520</v>
      </c>
      <c r="OU15" s="5" t="s">
        <v>1643</v>
      </c>
      <c r="OV15" s="13" t="s">
        <v>110</v>
      </c>
      <c r="OW15" s="3" t="s">
        <v>110</v>
      </c>
      <c r="OX15" s="3" t="s">
        <v>110</v>
      </c>
      <c r="OY15" s="3" t="s">
        <v>110</v>
      </c>
      <c r="OZ15" s="3" t="s">
        <v>110</v>
      </c>
      <c r="PA15" s="5" t="s">
        <v>110</v>
      </c>
      <c r="PB15" s="16" t="s">
        <v>110</v>
      </c>
      <c r="PC15" s="13" t="s">
        <v>127</v>
      </c>
      <c r="PD15" s="3" t="s">
        <v>130</v>
      </c>
      <c r="PE15" s="3" t="s">
        <v>129</v>
      </c>
      <c r="PF15" s="3" t="s">
        <v>127</v>
      </c>
      <c r="PG15" s="3" t="s">
        <v>127</v>
      </c>
      <c r="PH15" s="3" t="s">
        <v>127</v>
      </c>
      <c r="PI15" s="3" t="s">
        <v>127</v>
      </c>
      <c r="PJ15" s="3" t="s">
        <v>127</v>
      </c>
      <c r="PK15" s="3" t="s">
        <v>127</v>
      </c>
      <c r="PL15" s="3" t="s">
        <v>127</v>
      </c>
      <c r="PM15" s="3" t="s">
        <v>127</v>
      </c>
      <c r="PN15" s="3" t="s">
        <v>127</v>
      </c>
      <c r="PO15" s="3" t="s">
        <v>1643</v>
      </c>
      <c r="PP15" s="3" t="s">
        <v>1643</v>
      </c>
      <c r="PQ15" s="3" t="s">
        <v>1643</v>
      </c>
      <c r="PR15" s="3" t="s">
        <v>1643</v>
      </c>
      <c r="PS15" s="3" t="s">
        <v>1643</v>
      </c>
      <c r="PT15" s="3" t="s">
        <v>1643</v>
      </c>
      <c r="PU15" s="3" t="s">
        <v>1643</v>
      </c>
      <c r="PV15" s="3" t="s">
        <v>1643</v>
      </c>
      <c r="PW15" s="3" t="s">
        <v>1643</v>
      </c>
      <c r="PX15" s="3" t="s">
        <v>1643</v>
      </c>
      <c r="PY15" s="3" t="s">
        <v>1643</v>
      </c>
      <c r="PZ15" s="3" t="s">
        <v>1643</v>
      </c>
      <c r="QA15" s="3" t="s">
        <v>1643</v>
      </c>
      <c r="QB15" s="3" t="s">
        <v>1643</v>
      </c>
      <c r="QC15" s="3" t="s">
        <v>1643</v>
      </c>
      <c r="QD15" s="3" t="s">
        <v>1643</v>
      </c>
      <c r="QE15" s="3" t="s">
        <v>1643</v>
      </c>
      <c r="QF15" s="3" t="s">
        <v>1643</v>
      </c>
      <c r="QG15" s="3" t="s">
        <v>1643</v>
      </c>
      <c r="QH15" s="3" t="s">
        <v>1643</v>
      </c>
      <c r="QI15" s="3" t="s">
        <v>1643</v>
      </c>
      <c r="QJ15" s="3" t="s">
        <v>1643</v>
      </c>
      <c r="QK15" s="3" t="s">
        <v>1643</v>
      </c>
      <c r="QL15" s="3" t="s">
        <v>1643</v>
      </c>
      <c r="QM15" s="3" t="s">
        <v>1643</v>
      </c>
      <c r="QN15" s="3" t="s">
        <v>1643</v>
      </c>
      <c r="QO15" s="3" t="s">
        <v>1643</v>
      </c>
      <c r="QP15" s="3" t="s">
        <v>1643</v>
      </c>
      <c r="QQ15" s="3" t="s">
        <v>1643</v>
      </c>
      <c r="QR15" s="3" t="s">
        <v>1643</v>
      </c>
      <c r="QS15" s="3" t="s">
        <v>1643</v>
      </c>
      <c r="QT15" s="3" t="s">
        <v>1643</v>
      </c>
      <c r="QU15" s="3" t="s">
        <v>1643</v>
      </c>
      <c r="QV15" s="20" t="s">
        <v>1643</v>
      </c>
      <c r="QW15" s="13" t="s">
        <v>196</v>
      </c>
      <c r="QX15" s="3" t="s">
        <v>1643</v>
      </c>
      <c r="QY15" s="3" t="s">
        <v>1643</v>
      </c>
      <c r="QZ15" s="3" t="s">
        <v>1643</v>
      </c>
      <c r="RA15" s="3" t="s">
        <v>1643</v>
      </c>
      <c r="RB15" s="3" t="s">
        <v>1643</v>
      </c>
      <c r="RC15" s="3" t="s">
        <v>1643</v>
      </c>
      <c r="RD15" s="20" t="s">
        <v>1643</v>
      </c>
      <c r="RE15" s="13" t="s">
        <v>353</v>
      </c>
      <c r="RF15" s="3" t="s">
        <v>354</v>
      </c>
      <c r="RG15" s="3" t="s">
        <v>1643</v>
      </c>
      <c r="RH15" s="3" t="s">
        <v>1643</v>
      </c>
      <c r="RI15" s="3" t="s">
        <v>1643</v>
      </c>
      <c r="RJ15" s="3" t="s">
        <v>110</v>
      </c>
      <c r="RK15" s="20" t="s">
        <v>671</v>
      </c>
      <c r="RL15" s="13" t="s">
        <v>110</v>
      </c>
      <c r="RM15" s="3" t="s">
        <v>110</v>
      </c>
      <c r="RN15" s="3" t="s">
        <v>110</v>
      </c>
      <c r="RO15" s="3" t="s">
        <v>110</v>
      </c>
      <c r="RP15" s="3" t="s">
        <v>1643</v>
      </c>
      <c r="RQ15" s="3" t="s">
        <v>110</v>
      </c>
      <c r="RR15" s="3" t="s">
        <v>1643</v>
      </c>
      <c r="RS15" s="3" t="s">
        <v>1643</v>
      </c>
      <c r="RT15" s="3" t="s">
        <v>1643</v>
      </c>
      <c r="RU15" s="3" t="s">
        <v>1643</v>
      </c>
      <c r="RV15" s="3" t="s">
        <v>1643</v>
      </c>
      <c r="RW15" s="20" t="s">
        <v>1643</v>
      </c>
      <c r="RX15" s="19" t="s">
        <v>1643</v>
      </c>
    </row>
    <row r="16" spans="1:492" ht="51.4" hidden="1" customHeight="1" thickBot="1" x14ac:dyDescent="0.4">
      <c r="AD16" s="194">
        <f>COUNTIF(AD6:AD15, "yes")</f>
        <v>10</v>
      </c>
    </row>
  </sheetData>
  <autoFilter ref="A5:RW16" xr:uid="{00000000-0009-0000-0000-000000000000}">
    <filterColumn colId="29">
      <filters>
        <filter val="Yes"/>
      </filters>
    </filterColumn>
    <filterColumn colId="30">
      <filters>
        <filter val="Yes"/>
      </filters>
    </filterColumn>
    <filterColumn colId="31">
      <filters>
        <filter val="Yes"/>
      </filters>
    </filterColumn>
  </autoFilter>
  <mergeCells count="83">
    <mergeCell ref="NQ3:NT4"/>
    <mergeCell ref="I1:N1"/>
    <mergeCell ref="O1:R1"/>
    <mergeCell ref="T1:AB1"/>
    <mergeCell ref="AG3:AV4"/>
    <mergeCell ref="AW3:BD4"/>
    <mergeCell ref="AC3:AC5"/>
    <mergeCell ref="AD3:AD5"/>
    <mergeCell ref="AE3:AE5"/>
    <mergeCell ref="AF3:AF5"/>
    <mergeCell ref="GI3:GP3"/>
    <mergeCell ref="BE3:BL4"/>
    <mergeCell ref="JY4:KC4"/>
    <mergeCell ref="KD4:KE4"/>
    <mergeCell ref="KF4:KI4"/>
    <mergeCell ref="MC4:MF4"/>
    <mergeCell ref="RX3:RX5"/>
    <mergeCell ref="BM4:BP4"/>
    <mergeCell ref="BQ4:BT4"/>
    <mergeCell ref="BU4:BV4"/>
    <mergeCell ref="BW4:BZ4"/>
    <mergeCell ref="GX3:HD3"/>
    <mergeCell ref="HE3:HK3"/>
    <mergeCell ref="HL3:HT4"/>
    <mergeCell ref="HU3:IE3"/>
    <mergeCell ref="BM3:DX3"/>
    <mergeCell ref="DY3:EC4"/>
    <mergeCell ref="ED3:EN4"/>
    <mergeCell ref="EO3:EO5"/>
    <mergeCell ref="EP3:EY4"/>
    <mergeCell ref="GQ3:GW3"/>
    <mergeCell ref="MU3:MW4"/>
    <mergeCell ref="QW3:RD4"/>
    <mergeCell ref="RE3:RK4"/>
    <mergeCell ref="RL3:RW4"/>
    <mergeCell ref="EZ3:FO4"/>
    <mergeCell ref="FP3:FW4"/>
    <mergeCell ref="FX3:GH4"/>
    <mergeCell ref="PB3:PB5"/>
    <mergeCell ref="IF3:IN4"/>
    <mergeCell ref="IO3:IY3"/>
    <mergeCell ref="IZ3:JH4"/>
    <mergeCell ref="JI3:JO4"/>
    <mergeCell ref="JP3:JT4"/>
    <mergeCell ref="PC3:QV4"/>
    <mergeCell ref="IO4:IY4"/>
    <mergeCell ref="MX3:NA4"/>
    <mergeCell ref="JU4:JX4"/>
    <mergeCell ref="LY4:MB4"/>
    <mergeCell ref="JU3:MG3"/>
    <mergeCell ref="MH3:MN4"/>
    <mergeCell ref="MO3:MQ4"/>
    <mergeCell ref="MR3:MT4"/>
    <mergeCell ref="KJ4:KN4"/>
    <mergeCell ref="KO4:KU4"/>
    <mergeCell ref="KV4:LA4"/>
    <mergeCell ref="LB4:LO4"/>
    <mergeCell ref="LP4:LX4"/>
    <mergeCell ref="NB3:ND4"/>
    <mergeCell ref="NE3:NG4"/>
    <mergeCell ref="NH3:NJ4"/>
    <mergeCell ref="NK3:NM4"/>
    <mergeCell ref="NN3:NP4"/>
    <mergeCell ref="OT3:OU4"/>
    <mergeCell ref="OV3:PA4"/>
    <mergeCell ref="NU3:NX4"/>
    <mergeCell ref="NY3:OA4"/>
    <mergeCell ref="OB3:OB5"/>
    <mergeCell ref="OC3:OL4"/>
    <mergeCell ref="OM3:OQ4"/>
    <mergeCell ref="OR3:OS4"/>
    <mergeCell ref="HU4:IE4"/>
    <mergeCell ref="CA4:CE4"/>
    <mergeCell ref="CF4:CL4"/>
    <mergeCell ref="CM4:CR4"/>
    <mergeCell ref="CS4:DF4"/>
    <mergeCell ref="DG4:DO4"/>
    <mergeCell ref="DP4:DS4"/>
    <mergeCell ref="DT4:DW4"/>
    <mergeCell ref="GI4:GP4"/>
    <mergeCell ref="GQ4:GW4"/>
    <mergeCell ref="GX4:HD4"/>
    <mergeCell ref="HE4:HK4"/>
  </mergeCells>
  <conditionalFormatting sqref="A6:RX15">
    <cfRule type="cellIs" dxfId="32" priority="1" operator="equal">
      <formula>"No"</formula>
    </cfRule>
    <cfRule type="cellIs" dxfId="31" priority="2" operator="equal">
      <formula>"Yes"</formula>
    </cfRule>
    <cfRule type="cellIs" dxfId="30" priority="3" operator="equal">
      <formula>"No, it did not apply"</formula>
    </cfRule>
  </conditionalFormatting>
  <conditionalFormatting sqref="AE6:RX15">
    <cfRule type="cellIs" dxfId="29" priority="6" operator="equal">
      <formula>"Yes"</formula>
    </cfRule>
    <cfRule type="cellIs" dxfId="28" priority="7" operator="equal">
      <formula>"Not important"</formula>
    </cfRule>
    <cfRule type="cellIs" dxfId="27" priority="8" operator="equal">
      <formula>"Slightly important"</formula>
    </cfRule>
    <cfRule type="cellIs" dxfId="26" priority="9" operator="equal">
      <formula>"Somewhat important"</formula>
    </cfRule>
    <cfRule type="cellIs" dxfId="25" priority="10" operator="equal">
      <formula>"Very important"</formula>
    </cfRule>
    <cfRule type="cellIs" dxfId="24" priority="11" operator="equal">
      <formula>"Extremely important"</formula>
    </cfRule>
    <cfRule type="cellIs" dxfId="23" priority="12" operator="equal">
      <formula>"Don't know"</formula>
    </cfRule>
    <cfRule type="cellIs" dxfId="22" priority="13" operator="equal">
      <formula>"No it did not apply"</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124B7-D836-4846-A6DC-29792A492FD6}">
  <dimension ref="A1:GR15"/>
  <sheetViews>
    <sheetView topLeftCell="O3" zoomScale="80" zoomScaleNormal="80" workbookViewId="0">
      <pane ySplit="1" topLeftCell="A9" activePane="bottomLeft" state="frozen"/>
      <selection activeCell="O3" sqref="O3"/>
      <selection pane="bottomLeft" activeCell="T6" sqref="T6:U14"/>
    </sheetView>
  </sheetViews>
  <sheetFormatPr defaultRowHeight="14.5" x14ac:dyDescent="0.35"/>
  <cols>
    <col min="1" max="1" width="25.1796875" style="7" hidden="1" customWidth="1"/>
    <col min="2" max="2" width="25.7265625" style="7" hidden="1" customWidth="1"/>
    <col min="3" max="5" width="0" style="7" hidden="1" customWidth="1"/>
    <col min="6" max="6" width="20.7265625" style="7" hidden="1" customWidth="1"/>
    <col min="7" max="7" width="15.26953125" style="7" hidden="1" customWidth="1"/>
    <col min="8" max="8" width="14.1796875" style="7" hidden="1" customWidth="1"/>
    <col min="9" max="14" width="0" style="7" hidden="1" customWidth="1"/>
    <col min="15" max="15" width="10.81640625" style="7" customWidth="1"/>
    <col min="16" max="16" width="11.7265625" style="7" customWidth="1"/>
    <col min="17" max="17" width="12.7265625" style="7" customWidth="1"/>
    <col min="18" max="18" width="13.81640625" style="7" customWidth="1"/>
    <col min="19" max="19" width="13.26953125" style="7" customWidth="1"/>
    <col min="20" max="20" width="20.26953125" style="7" customWidth="1"/>
    <col min="21" max="21" width="8.7265625" style="7"/>
    <col min="22" max="22" width="14.1796875" style="7" customWidth="1"/>
    <col min="23" max="23" width="12.453125" style="7" customWidth="1"/>
    <col min="24" max="24" width="17.7265625" style="7" customWidth="1"/>
    <col min="25" max="25" width="18.26953125" style="7" customWidth="1"/>
    <col min="26" max="26" width="12.54296875" style="7" customWidth="1"/>
    <col min="27" max="27" width="8.7265625" style="7"/>
    <col min="28" max="28" width="11.81640625" style="7" customWidth="1"/>
    <col min="29" max="29" width="21.54296875" style="7" customWidth="1"/>
    <col min="30" max="30" width="22.26953125" style="7" customWidth="1"/>
    <col min="31" max="33" width="23.26953125" style="7" customWidth="1"/>
    <col min="34" max="36" width="13.7265625" style="7" customWidth="1"/>
    <col min="37" max="37" width="20.26953125" style="7" customWidth="1"/>
    <col min="38" max="39" width="13.7265625" style="7" customWidth="1"/>
    <col min="40" max="40" width="15.7265625" style="7" customWidth="1"/>
    <col min="41" max="41" width="13.7265625" style="7" customWidth="1"/>
    <col min="42" max="42" width="16.81640625" style="7" customWidth="1"/>
    <col min="43" max="44" width="13.7265625" style="7" customWidth="1"/>
    <col min="45" max="45" width="21" style="7" customWidth="1"/>
    <col min="46" max="51" width="13.7265625" style="7" customWidth="1"/>
    <col min="52" max="52" width="18.26953125" style="7" customWidth="1"/>
    <col min="53" max="53" width="16.54296875" style="7" customWidth="1"/>
    <col min="54" max="62" width="13.7265625" style="7" customWidth="1"/>
    <col min="63" max="63" width="17.1796875" style="7" customWidth="1"/>
    <col min="64" max="65" width="13.7265625" style="7" customWidth="1"/>
    <col min="66" max="66" width="16.1796875" style="7" customWidth="1"/>
    <col min="67" max="70" width="13.7265625" style="7" customWidth="1"/>
    <col min="71" max="71" width="17.453125" style="7" customWidth="1"/>
    <col min="72" max="72" width="16.54296875" style="7" customWidth="1"/>
    <col min="73" max="73" width="16.26953125" style="7" customWidth="1"/>
    <col min="74" max="74" width="16.81640625" style="7" customWidth="1"/>
    <col min="75" max="76" width="13.7265625" style="7" customWidth="1"/>
    <col min="77" max="85" width="15.7265625" style="7" customWidth="1"/>
    <col min="86" max="86" width="19.453125" style="7" customWidth="1"/>
    <col min="87" max="92" width="15.7265625" style="7" customWidth="1"/>
    <col min="93" max="93" width="11.26953125" style="7" customWidth="1"/>
    <col min="94" max="94" width="10.54296875" style="7" customWidth="1"/>
    <col min="95" max="95" width="14.1796875" style="7" customWidth="1"/>
    <col min="96" max="96" width="14.453125" style="7" customWidth="1"/>
    <col min="97" max="97" width="16.26953125" style="7" customWidth="1"/>
    <col min="98" max="98" width="13" style="7" customWidth="1"/>
    <col min="99" max="99" width="14.7265625" style="7" customWidth="1"/>
    <col min="100" max="100" width="12.26953125" style="7" customWidth="1"/>
    <col min="101" max="101" width="14.26953125" style="7" customWidth="1"/>
    <col min="102" max="102" width="14.7265625" style="7" customWidth="1"/>
    <col min="103" max="103" width="18" style="7" customWidth="1"/>
    <col min="104" max="104" width="13.453125" style="7" customWidth="1"/>
    <col min="105" max="105" width="11.81640625" style="7" customWidth="1"/>
    <col min="106" max="106" width="12.1796875" style="7" customWidth="1"/>
    <col min="107" max="107" width="12.26953125" style="7" customWidth="1"/>
    <col min="108" max="108" width="12.54296875" style="7" customWidth="1"/>
    <col min="109" max="109" width="13.1796875" style="7" customWidth="1"/>
    <col min="110" max="110" width="13.7265625" style="7" customWidth="1"/>
    <col min="111" max="111" width="14.26953125" style="7" customWidth="1"/>
    <col min="112" max="112" width="15.26953125" style="7" customWidth="1"/>
    <col min="113" max="113" width="16.54296875" style="7" customWidth="1"/>
    <col min="114" max="114" width="13.26953125" style="7" customWidth="1"/>
    <col min="115" max="115" width="16.26953125" style="7" customWidth="1"/>
    <col min="116" max="116" width="19.26953125" style="7" customWidth="1"/>
    <col min="117" max="117" width="13.453125" style="7" customWidth="1"/>
    <col min="118" max="118" width="14.26953125" style="7" customWidth="1"/>
    <col min="119" max="119" width="13.54296875" style="7" customWidth="1"/>
    <col min="120" max="120" width="12.453125" style="7" customWidth="1"/>
    <col min="121" max="121" width="12.7265625" style="7" customWidth="1"/>
    <col min="122" max="122" width="12.453125" style="7" customWidth="1"/>
    <col min="123" max="123" width="13.26953125" style="7" customWidth="1"/>
    <col min="124" max="124" width="13.7265625" style="7" customWidth="1"/>
    <col min="125" max="125" width="13.26953125" style="7" customWidth="1"/>
    <col min="126" max="126" width="13.54296875" style="7" customWidth="1"/>
    <col min="127" max="127" width="18.26953125" style="7" customWidth="1"/>
    <col min="128" max="128" width="13.1796875" style="7" customWidth="1"/>
    <col min="129" max="129" width="13.26953125" style="7" customWidth="1"/>
    <col min="130" max="130" width="13.7265625" style="7" customWidth="1"/>
    <col min="131" max="131" width="13.26953125" style="7" customWidth="1"/>
    <col min="132" max="132" width="17.1796875" style="7" customWidth="1"/>
    <col min="133" max="133" width="16" style="7" customWidth="1"/>
    <col min="134" max="134" width="12.7265625" style="7" customWidth="1"/>
    <col min="135" max="135" width="13.1796875" style="7" customWidth="1"/>
    <col min="136" max="136" width="13.81640625" style="7" customWidth="1"/>
    <col min="137" max="137" width="12.7265625" style="7" customWidth="1"/>
    <col min="138" max="138" width="13.26953125" style="7" customWidth="1"/>
    <col min="139" max="139" width="13.54296875" style="7" customWidth="1"/>
    <col min="140" max="140" width="13.26953125" style="7" customWidth="1"/>
    <col min="141" max="141" width="17.453125" style="7" customWidth="1"/>
    <col min="142" max="142" width="13.26953125" style="7" customWidth="1"/>
    <col min="143" max="143" width="14.1796875" style="7" customWidth="1"/>
    <col min="144" max="144" width="13.54296875" style="7" customWidth="1"/>
    <col min="145" max="145" width="13.1796875" style="7" customWidth="1"/>
    <col min="146" max="146" width="13.26953125" style="7" customWidth="1"/>
    <col min="147" max="147" width="13.7265625" style="7" customWidth="1"/>
    <col min="148" max="148" width="14.1796875" style="7" customWidth="1"/>
    <col min="149" max="149" width="15.7265625" style="7" customWidth="1"/>
    <col min="150" max="150" width="13.54296875" style="7" customWidth="1"/>
    <col min="151" max="151" width="12.54296875" style="7" customWidth="1"/>
    <col min="152" max="152" width="16.26953125" style="7" customWidth="1"/>
    <col min="153" max="153" width="13.26953125" style="7" customWidth="1"/>
    <col min="154" max="154" width="17.7265625" style="7" customWidth="1"/>
    <col min="155" max="155" width="13.1796875" style="7" customWidth="1"/>
    <col min="156" max="156" width="13.26953125" style="7" customWidth="1"/>
    <col min="157" max="157" width="14.26953125" style="7" customWidth="1"/>
    <col min="158" max="158" width="16.54296875" style="7" customWidth="1"/>
    <col min="159" max="159" width="12.7265625" style="7" customWidth="1"/>
    <col min="160" max="160" width="13.26953125" style="7" customWidth="1"/>
    <col min="161" max="161" width="16.7265625" style="7" customWidth="1"/>
    <col min="162" max="162" width="13" style="7" customWidth="1"/>
    <col min="163" max="163" width="13.26953125" style="7" customWidth="1"/>
    <col min="164" max="164" width="13" style="7" customWidth="1"/>
    <col min="165" max="165" width="13.54296875" style="7" customWidth="1"/>
    <col min="166" max="166" width="17.26953125" style="7" customWidth="1"/>
    <col min="167" max="167" width="12.26953125" style="7" customWidth="1"/>
    <col min="168" max="168" width="17.7265625" style="7" customWidth="1"/>
    <col min="169" max="169" width="13.1796875" style="7" customWidth="1"/>
    <col min="170" max="170" width="16.26953125" style="7" customWidth="1"/>
    <col min="171" max="171" width="14.453125" style="7" customWidth="1"/>
    <col min="172" max="172" width="17.26953125" style="7" customWidth="1"/>
    <col min="173" max="173" width="8.7265625" style="7"/>
    <col min="174" max="174" width="10.7265625" style="7" customWidth="1"/>
    <col min="175" max="175" width="12.26953125" style="7" customWidth="1"/>
    <col min="176" max="176" width="15.1796875" style="7" customWidth="1"/>
    <col min="177" max="177" width="15.7265625" style="7" customWidth="1"/>
    <col min="178" max="178" width="13.81640625" style="7" customWidth="1"/>
    <col min="179" max="179" width="13.7265625" style="7" customWidth="1"/>
    <col min="180" max="180" width="19.54296875" style="7" customWidth="1"/>
    <col min="181" max="181" width="15.453125" style="7" customWidth="1"/>
    <col min="182" max="182" width="13.54296875" style="7" customWidth="1"/>
    <col min="183" max="183" width="13.1796875" style="7" customWidth="1"/>
    <col min="184" max="184" width="13.7265625" style="7" customWidth="1"/>
    <col min="185" max="185" width="16.1796875" style="7" customWidth="1"/>
    <col min="186" max="186" width="19" style="7" customWidth="1"/>
    <col min="187" max="187" width="16.26953125" style="7" customWidth="1"/>
    <col min="188" max="188" width="12.7265625" style="7" customWidth="1"/>
    <col min="189" max="189" width="34.7265625" style="7" customWidth="1"/>
    <col min="190" max="191" width="13.7265625" style="7" customWidth="1"/>
    <col min="192" max="192" width="14.7265625" style="7" customWidth="1"/>
    <col min="193" max="193" width="15.7265625" style="7" customWidth="1"/>
    <col min="194" max="194" width="13.81640625" style="7" customWidth="1"/>
    <col min="195" max="195" width="13.26953125" style="7" customWidth="1"/>
    <col min="196" max="196" width="13.7265625" style="7" customWidth="1"/>
    <col min="197" max="197" width="13.81640625" style="7" customWidth="1"/>
    <col min="198" max="198" width="12.1796875" style="7" customWidth="1"/>
    <col min="199" max="199" width="15" style="7" customWidth="1"/>
    <col min="200" max="200" width="43.7265625" style="7" customWidth="1"/>
  </cols>
  <sheetData>
    <row r="1" spans="1:200" s="119" customFormat="1" ht="39.5" thickBot="1" x14ac:dyDescent="0.35">
      <c r="A1" s="117"/>
      <c r="B1" s="117"/>
      <c r="C1" s="117"/>
      <c r="D1" s="117"/>
      <c r="E1" s="117"/>
      <c r="F1" s="117"/>
      <c r="G1" s="117"/>
      <c r="H1" s="117"/>
      <c r="I1" s="1198" t="s">
        <v>674</v>
      </c>
      <c r="J1" s="1198"/>
      <c r="K1" s="1198"/>
      <c r="L1" s="1198"/>
      <c r="M1" s="1198"/>
      <c r="N1" s="1198"/>
      <c r="O1" s="1198" t="s">
        <v>675</v>
      </c>
      <c r="P1" s="1198"/>
      <c r="Q1" s="1198"/>
      <c r="R1" s="1198"/>
      <c r="S1" s="424"/>
      <c r="T1" s="1198" t="s">
        <v>676</v>
      </c>
      <c r="U1" s="1198"/>
      <c r="V1" s="1198"/>
      <c r="W1" s="1198"/>
      <c r="X1" s="1198"/>
      <c r="Y1" s="1198"/>
      <c r="Z1" s="1198"/>
      <c r="AA1" s="1198"/>
      <c r="AB1" s="1198"/>
      <c r="AC1" s="118" t="s">
        <v>677</v>
      </c>
      <c r="AD1" s="118" t="s">
        <v>677</v>
      </c>
      <c r="AE1" s="118" t="s">
        <v>679</v>
      </c>
      <c r="AF1" s="118"/>
      <c r="AG1" s="118"/>
      <c r="AH1" s="118" t="s">
        <v>680</v>
      </c>
      <c r="AI1" s="118" t="s">
        <v>680</v>
      </c>
      <c r="AJ1" s="118" t="s">
        <v>680</v>
      </c>
      <c r="AK1" s="118" t="s">
        <v>680</v>
      </c>
      <c r="AL1" s="118" t="s">
        <v>680</v>
      </c>
      <c r="AM1" s="118" t="s">
        <v>680</v>
      </c>
      <c r="AN1" s="118" t="s">
        <v>680</v>
      </c>
      <c r="AO1" s="118" t="s">
        <v>680</v>
      </c>
      <c r="AP1" s="118" t="s">
        <v>680</v>
      </c>
      <c r="AQ1" s="118" t="s">
        <v>680</v>
      </c>
      <c r="AR1" s="118" t="s">
        <v>680</v>
      </c>
      <c r="AS1" s="118" t="s">
        <v>680</v>
      </c>
      <c r="AT1" s="118" t="s">
        <v>680</v>
      </c>
      <c r="AU1" s="118" t="s">
        <v>680</v>
      </c>
      <c r="AV1" s="118" t="s">
        <v>680</v>
      </c>
      <c r="AW1" s="118" t="s">
        <v>680</v>
      </c>
      <c r="AX1" s="118" t="s">
        <v>680</v>
      </c>
      <c r="AY1" s="118" t="s">
        <v>680</v>
      </c>
      <c r="AZ1" s="118" t="s">
        <v>680</v>
      </c>
      <c r="BA1" s="118" t="s">
        <v>680</v>
      </c>
      <c r="BB1" s="118" t="s">
        <v>680</v>
      </c>
      <c r="BC1" s="118" t="s">
        <v>680</v>
      </c>
      <c r="BD1" s="118" t="s">
        <v>680</v>
      </c>
      <c r="BE1" s="118" t="s">
        <v>680</v>
      </c>
      <c r="BF1" s="118" t="s">
        <v>680</v>
      </c>
      <c r="BG1" s="118" t="s">
        <v>680</v>
      </c>
      <c r="BH1" s="118" t="s">
        <v>680</v>
      </c>
      <c r="BI1" s="118" t="s">
        <v>680</v>
      </c>
      <c r="BJ1" s="118" t="s">
        <v>680</v>
      </c>
      <c r="BK1" s="118" t="s">
        <v>680</v>
      </c>
      <c r="BL1" s="118" t="s">
        <v>680</v>
      </c>
      <c r="BM1" s="118" t="s">
        <v>680</v>
      </c>
      <c r="BN1" s="118" t="s">
        <v>680</v>
      </c>
      <c r="BO1" s="118" t="s">
        <v>680</v>
      </c>
      <c r="BP1" s="118" t="s">
        <v>680</v>
      </c>
      <c r="BQ1" s="118" t="s">
        <v>680</v>
      </c>
      <c r="BR1" s="118" t="s">
        <v>680</v>
      </c>
      <c r="BS1" s="118" t="s">
        <v>680</v>
      </c>
      <c r="BT1" s="118" t="s">
        <v>680</v>
      </c>
      <c r="BU1" s="118" t="s">
        <v>680</v>
      </c>
      <c r="BV1" s="118" t="s">
        <v>680</v>
      </c>
      <c r="BW1" s="118" t="s">
        <v>680</v>
      </c>
      <c r="BX1" s="118" t="s">
        <v>680</v>
      </c>
      <c r="BY1" s="118" t="s">
        <v>681</v>
      </c>
      <c r="BZ1" s="118" t="s">
        <v>681</v>
      </c>
      <c r="CA1" s="118" t="s">
        <v>681</v>
      </c>
      <c r="CB1" s="118" t="s">
        <v>681</v>
      </c>
      <c r="CC1" s="118" t="s">
        <v>681</v>
      </c>
      <c r="CD1" s="118" t="s">
        <v>681</v>
      </c>
      <c r="CE1" s="118" t="s">
        <v>681</v>
      </c>
      <c r="CF1" s="118" t="s">
        <v>681</v>
      </c>
      <c r="CG1" s="118" t="s">
        <v>681</v>
      </c>
      <c r="CH1" s="118" t="s">
        <v>681</v>
      </c>
      <c r="CI1" s="118" t="s">
        <v>681</v>
      </c>
      <c r="CJ1" s="118" t="s">
        <v>681</v>
      </c>
      <c r="CK1" s="118" t="s">
        <v>681</v>
      </c>
      <c r="CL1" s="118" t="s">
        <v>681</v>
      </c>
      <c r="CM1" s="118" t="s">
        <v>681</v>
      </c>
      <c r="CN1" s="118" t="s">
        <v>681</v>
      </c>
      <c r="CO1" s="118" t="s">
        <v>681</v>
      </c>
      <c r="CP1" s="118" t="s">
        <v>681</v>
      </c>
      <c r="CQ1" s="118" t="s">
        <v>681</v>
      </c>
      <c r="CR1" s="118" t="s">
        <v>681</v>
      </c>
      <c r="CS1" s="118" t="s">
        <v>681</v>
      </c>
      <c r="CT1" s="118" t="s">
        <v>681</v>
      </c>
      <c r="CU1" s="118" t="s">
        <v>681</v>
      </c>
      <c r="CV1" s="118" t="s">
        <v>681</v>
      </c>
      <c r="CW1" s="118" t="s">
        <v>681</v>
      </c>
      <c r="CX1" s="118" t="s">
        <v>681</v>
      </c>
      <c r="CY1" s="118" t="s">
        <v>681</v>
      </c>
      <c r="CZ1" s="118" t="s">
        <v>681</v>
      </c>
      <c r="DA1" s="118" t="s">
        <v>681</v>
      </c>
      <c r="DB1" s="118" t="s">
        <v>681</v>
      </c>
      <c r="DC1" s="118" t="s">
        <v>681</v>
      </c>
      <c r="DD1" s="118" t="s">
        <v>681</v>
      </c>
      <c r="DE1" s="118" t="s">
        <v>681</v>
      </c>
      <c r="DF1" s="118" t="s">
        <v>681</v>
      </c>
      <c r="DG1" s="118" t="s">
        <v>681</v>
      </c>
      <c r="DH1" s="118" t="s">
        <v>681</v>
      </c>
      <c r="DI1" s="118" t="s">
        <v>681</v>
      </c>
      <c r="DJ1" s="118" t="s">
        <v>681</v>
      </c>
      <c r="DK1" s="118" t="s">
        <v>681</v>
      </c>
      <c r="DL1" s="118" t="s">
        <v>681</v>
      </c>
      <c r="DM1" s="118" t="s">
        <v>681</v>
      </c>
      <c r="DN1" s="118" t="s">
        <v>681</v>
      </c>
      <c r="DO1" s="118" t="s">
        <v>681</v>
      </c>
      <c r="DP1" s="118" t="s">
        <v>681</v>
      </c>
      <c r="DQ1" s="118" t="s">
        <v>681</v>
      </c>
      <c r="DR1" s="118" t="s">
        <v>681</v>
      </c>
      <c r="DS1" s="118" t="s">
        <v>681</v>
      </c>
      <c r="DT1" s="118" t="s">
        <v>681</v>
      </c>
      <c r="DU1" s="118" t="s">
        <v>681</v>
      </c>
      <c r="DV1" s="118" t="s">
        <v>681</v>
      </c>
      <c r="DW1" s="118" t="s">
        <v>681</v>
      </c>
      <c r="DX1" s="118" t="s">
        <v>681</v>
      </c>
      <c r="DY1" s="118" t="s">
        <v>681</v>
      </c>
      <c r="DZ1" s="118" t="s">
        <v>681</v>
      </c>
      <c r="EA1" s="118" t="s">
        <v>681</v>
      </c>
      <c r="EB1" s="118" t="s">
        <v>681</v>
      </c>
      <c r="EC1" s="118" t="s">
        <v>681</v>
      </c>
      <c r="ED1" s="118" t="s">
        <v>681</v>
      </c>
      <c r="EE1" s="118" t="s">
        <v>681</v>
      </c>
      <c r="EF1" s="118" t="s">
        <v>681</v>
      </c>
      <c r="EG1" s="118" t="s">
        <v>681</v>
      </c>
      <c r="EH1" s="118" t="s">
        <v>681</v>
      </c>
      <c r="EI1" s="118" t="s">
        <v>681</v>
      </c>
      <c r="EJ1" s="118" t="s">
        <v>681</v>
      </c>
      <c r="EK1" s="118" t="s">
        <v>681</v>
      </c>
      <c r="EL1" s="118" t="s">
        <v>681</v>
      </c>
      <c r="EM1" s="118" t="s">
        <v>681</v>
      </c>
      <c r="EN1" s="118" t="s">
        <v>681</v>
      </c>
      <c r="EO1" s="118" t="s">
        <v>681</v>
      </c>
      <c r="EP1" s="118" t="s">
        <v>681</v>
      </c>
      <c r="EQ1" s="118" t="s">
        <v>681</v>
      </c>
      <c r="ER1" s="118" t="s">
        <v>681</v>
      </c>
      <c r="ES1" s="118" t="s">
        <v>681</v>
      </c>
      <c r="ET1" s="118" t="s">
        <v>681</v>
      </c>
      <c r="EU1" s="118" t="s">
        <v>681</v>
      </c>
      <c r="EV1" s="118" t="s">
        <v>681</v>
      </c>
      <c r="EW1" s="118" t="s">
        <v>681</v>
      </c>
      <c r="EX1" s="118" t="s">
        <v>681</v>
      </c>
      <c r="EY1" s="118" t="s">
        <v>681</v>
      </c>
      <c r="EZ1" s="118" t="s">
        <v>681</v>
      </c>
      <c r="FA1" s="118" t="s">
        <v>681</v>
      </c>
      <c r="FB1" s="118" t="s">
        <v>681</v>
      </c>
      <c r="FC1" s="118" t="s">
        <v>681</v>
      </c>
      <c r="FD1" s="118" t="s">
        <v>681</v>
      </c>
      <c r="FE1" s="118" t="s">
        <v>681</v>
      </c>
      <c r="FF1" s="118" t="s">
        <v>681</v>
      </c>
      <c r="FG1" s="118" t="s">
        <v>681</v>
      </c>
      <c r="FH1" s="118" t="s">
        <v>681</v>
      </c>
      <c r="FI1" s="118" t="s">
        <v>681</v>
      </c>
      <c r="FJ1" s="118" t="s">
        <v>681</v>
      </c>
      <c r="FK1" s="118" t="s">
        <v>681</v>
      </c>
      <c r="FL1" s="118" t="s">
        <v>681</v>
      </c>
      <c r="FM1" s="118" t="s">
        <v>681</v>
      </c>
      <c r="FN1" s="118" t="s">
        <v>681</v>
      </c>
      <c r="FO1" s="118" t="s">
        <v>681</v>
      </c>
      <c r="FP1" s="118" t="s">
        <v>681</v>
      </c>
      <c r="FQ1" s="118" t="s">
        <v>682</v>
      </c>
      <c r="FR1" s="118" t="s">
        <v>682</v>
      </c>
      <c r="FS1" s="118" t="s">
        <v>682</v>
      </c>
      <c r="FT1" s="118" t="s">
        <v>682</v>
      </c>
      <c r="FU1" s="118" t="s">
        <v>682</v>
      </c>
      <c r="FV1" s="118" t="s">
        <v>682</v>
      </c>
      <c r="FW1" s="118" t="s">
        <v>682</v>
      </c>
      <c r="FX1" s="118" t="s">
        <v>682</v>
      </c>
      <c r="FY1" s="118" t="s">
        <v>682</v>
      </c>
      <c r="FZ1" s="118" t="s">
        <v>682</v>
      </c>
      <c r="GA1" s="118" t="s">
        <v>682</v>
      </c>
      <c r="GB1" s="118" t="s">
        <v>682</v>
      </c>
      <c r="GC1" s="118" t="s">
        <v>682</v>
      </c>
      <c r="GD1" s="118" t="s">
        <v>682</v>
      </c>
      <c r="GE1" s="118" t="s">
        <v>682</v>
      </c>
      <c r="GF1" s="118" t="s">
        <v>682</v>
      </c>
      <c r="GG1" s="118" t="s">
        <v>683</v>
      </c>
      <c r="GH1" s="118" t="s">
        <v>683</v>
      </c>
      <c r="GI1" s="118" t="s">
        <v>683</v>
      </c>
      <c r="GJ1" s="118" t="s">
        <v>683</v>
      </c>
      <c r="GK1" s="118" t="s">
        <v>683</v>
      </c>
      <c r="GL1" s="118" t="s">
        <v>683</v>
      </c>
      <c r="GM1" s="118" t="s">
        <v>683</v>
      </c>
      <c r="GN1" s="118" t="s">
        <v>683</v>
      </c>
      <c r="GO1" s="118" t="s">
        <v>683</v>
      </c>
      <c r="GP1" s="118" t="s">
        <v>683</v>
      </c>
      <c r="GQ1" s="118" t="s">
        <v>683</v>
      </c>
      <c r="GR1" s="118" t="s">
        <v>720</v>
      </c>
    </row>
    <row r="2" spans="1:200" ht="32.5" thickBot="1" x14ac:dyDescent="0.4">
      <c r="A2" s="43"/>
      <c r="B2" s="44"/>
      <c r="C2" s="44"/>
      <c r="D2" s="44"/>
      <c r="E2" s="44"/>
      <c r="F2" s="44"/>
      <c r="G2" s="44"/>
      <c r="H2" s="44"/>
      <c r="I2" s="44" t="s">
        <v>721</v>
      </c>
      <c r="J2" s="44" t="s">
        <v>722</v>
      </c>
      <c r="K2" s="44" t="s">
        <v>723</v>
      </c>
      <c r="L2" s="44" t="s">
        <v>724</v>
      </c>
      <c r="M2" s="44" t="s">
        <v>725</v>
      </c>
      <c r="N2" s="44" t="s">
        <v>726</v>
      </c>
      <c r="O2" s="44" t="s">
        <v>727</v>
      </c>
      <c r="P2" s="44" t="s">
        <v>728</v>
      </c>
      <c r="Q2" s="44" t="s">
        <v>729</v>
      </c>
      <c r="R2" s="44" t="s">
        <v>730</v>
      </c>
      <c r="S2" s="44"/>
      <c r="T2" s="44" t="s">
        <v>731</v>
      </c>
      <c r="U2" s="44" t="s">
        <v>732</v>
      </c>
      <c r="V2" s="44" t="s">
        <v>733</v>
      </c>
      <c r="W2" s="44" t="s">
        <v>734</v>
      </c>
      <c r="X2" s="44" t="s">
        <v>735</v>
      </c>
      <c r="Y2" s="44" t="s">
        <v>736</v>
      </c>
      <c r="Z2" s="44" t="s">
        <v>737</v>
      </c>
      <c r="AA2" s="44" t="s">
        <v>738</v>
      </c>
      <c r="AB2" s="44" t="s">
        <v>739</v>
      </c>
      <c r="AC2" s="51" t="s">
        <v>740</v>
      </c>
      <c r="AD2" s="51" t="s">
        <v>741</v>
      </c>
      <c r="AE2" s="52" t="s">
        <v>744</v>
      </c>
      <c r="AF2" s="216"/>
      <c r="AG2" s="216"/>
      <c r="AH2" s="62" t="s">
        <v>745</v>
      </c>
      <c r="AI2" s="63" t="s">
        <v>746</v>
      </c>
      <c r="AJ2" s="63" t="s">
        <v>747</v>
      </c>
      <c r="AK2" s="63" t="s">
        <v>748</v>
      </c>
      <c r="AL2" s="63" t="s">
        <v>749</v>
      </c>
      <c r="AM2" s="63" t="s">
        <v>750</v>
      </c>
      <c r="AN2" s="63" t="s">
        <v>751</v>
      </c>
      <c r="AO2" s="63" t="s">
        <v>752</v>
      </c>
      <c r="AP2" s="63" t="s">
        <v>753</v>
      </c>
      <c r="AQ2" s="63" t="s">
        <v>754</v>
      </c>
      <c r="AR2" s="63" t="s">
        <v>755</v>
      </c>
      <c r="AS2" s="63" t="s">
        <v>756</v>
      </c>
      <c r="AT2" s="63" t="s">
        <v>757</v>
      </c>
      <c r="AU2" s="63" t="s">
        <v>758</v>
      </c>
      <c r="AV2" s="63" t="s">
        <v>759</v>
      </c>
      <c r="AW2" s="63" t="s">
        <v>760</v>
      </c>
      <c r="AX2" s="63" t="s">
        <v>761</v>
      </c>
      <c r="AY2" s="63" t="s">
        <v>762</v>
      </c>
      <c r="AZ2" s="63" t="s">
        <v>763</v>
      </c>
      <c r="BA2" s="63" t="s">
        <v>764</v>
      </c>
      <c r="BB2" s="63" t="s">
        <v>765</v>
      </c>
      <c r="BC2" s="63" t="s">
        <v>766</v>
      </c>
      <c r="BD2" s="63" t="s">
        <v>767</v>
      </c>
      <c r="BE2" s="63" t="s">
        <v>768</v>
      </c>
      <c r="BF2" s="63" t="s">
        <v>769</v>
      </c>
      <c r="BG2" s="63" t="s">
        <v>770</v>
      </c>
      <c r="BH2" s="63" t="s">
        <v>771</v>
      </c>
      <c r="BI2" s="63" t="s">
        <v>772</v>
      </c>
      <c r="BJ2" s="63" t="s">
        <v>773</v>
      </c>
      <c r="BK2" s="63" t="s">
        <v>774</v>
      </c>
      <c r="BL2" s="63" t="s">
        <v>775</v>
      </c>
      <c r="BM2" s="63" t="s">
        <v>776</v>
      </c>
      <c r="BN2" s="63" t="s">
        <v>777</v>
      </c>
      <c r="BO2" s="63" t="s">
        <v>778</v>
      </c>
      <c r="BP2" s="63" t="s">
        <v>779</v>
      </c>
      <c r="BQ2" s="63" t="s">
        <v>780</v>
      </c>
      <c r="BR2" s="63" t="s">
        <v>781</v>
      </c>
      <c r="BS2" s="63" t="s">
        <v>782</v>
      </c>
      <c r="BT2" s="63" t="s">
        <v>783</v>
      </c>
      <c r="BU2" s="63" t="s">
        <v>784</v>
      </c>
      <c r="BV2" s="63" t="s">
        <v>785</v>
      </c>
      <c r="BW2" s="63" t="s">
        <v>786</v>
      </c>
      <c r="BX2" s="195" t="s">
        <v>787</v>
      </c>
      <c r="BY2" s="38" t="s">
        <v>788</v>
      </c>
      <c r="BZ2" s="37" t="s">
        <v>789</v>
      </c>
      <c r="CA2" s="37" t="s">
        <v>790</v>
      </c>
      <c r="CB2" s="37" t="s">
        <v>791</v>
      </c>
      <c r="CC2" s="37" t="s">
        <v>792</v>
      </c>
      <c r="CD2" s="37" t="s">
        <v>793</v>
      </c>
      <c r="CE2" s="37" t="s">
        <v>794</v>
      </c>
      <c r="CF2" s="37" t="s">
        <v>795</v>
      </c>
      <c r="CG2" s="37" t="s">
        <v>796</v>
      </c>
      <c r="CH2" s="37" t="s">
        <v>797</v>
      </c>
      <c r="CI2" s="37" t="s">
        <v>798</v>
      </c>
      <c r="CJ2" s="37" t="s">
        <v>799</v>
      </c>
      <c r="CK2" s="37" t="s">
        <v>800</v>
      </c>
      <c r="CL2" s="37" t="s">
        <v>801</v>
      </c>
      <c r="CM2" s="37" t="s">
        <v>802</v>
      </c>
      <c r="CN2" s="41" t="s">
        <v>803</v>
      </c>
      <c r="CO2" s="53" t="s">
        <v>804</v>
      </c>
      <c r="CP2" s="54" t="s">
        <v>805</v>
      </c>
      <c r="CQ2" s="54" t="s">
        <v>806</v>
      </c>
      <c r="CR2" s="54" t="s">
        <v>807</v>
      </c>
      <c r="CS2" s="54" t="s">
        <v>808</v>
      </c>
      <c r="CT2" s="54" t="s">
        <v>809</v>
      </c>
      <c r="CU2" s="54" t="s">
        <v>810</v>
      </c>
      <c r="CV2" s="55" t="s">
        <v>811</v>
      </c>
      <c r="CW2" s="40" t="s">
        <v>812</v>
      </c>
      <c r="CX2" s="37" t="s">
        <v>813</v>
      </c>
      <c r="CY2" s="37" t="s">
        <v>814</v>
      </c>
      <c r="CZ2" s="37" t="s">
        <v>815</v>
      </c>
      <c r="DA2" s="37" t="s">
        <v>816</v>
      </c>
      <c r="DB2" s="37" t="s">
        <v>817</v>
      </c>
      <c r="DC2" s="37" t="s">
        <v>818</v>
      </c>
      <c r="DD2" s="41" t="s">
        <v>819</v>
      </c>
      <c r="DE2" s="53" t="s">
        <v>820</v>
      </c>
      <c r="DF2" s="54" t="s">
        <v>821</v>
      </c>
      <c r="DG2" s="54" t="s">
        <v>822</v>
      </c>
      <c r="DH2" s="54" t="s">
        <v>823</v>
      </c>
      <c r="DI2" s="54" t="s">
        <v>824</v>
      </c>
      <c r="DJ2" s="54" t="s">
        <v>825</v>
      </c>
      <c r="DK2" s="54" t="s">
        <v>826</v>
      </c>
      <c r="DL2" s="54" t="s">
        <v>827</v>
      </c>
      <c r="DM2" s="54" t="s">
        <v>828</v>
      </c>
      <c r="DN2" s="54" t="s">
        <v>829</v>
      </c>
      <c r="DO2" s="54" t="s">
        <v>830</v>
      </c>
      <c r="DP2" s="54" t="s">
        <v>831</v>
      </c>
      <c r="DQ2" s="54" t="s">
        <v>832</v>
      </c>
      <c r="DR2" s="54" t="s">
        <v>833</v>
      </c>
      <c r="DS2" s="54" t="s">
        <v>834</v>
      </c>
      <c r="DT2" s="54" t="s">
        <v>835</v>
      </c>
      <c r="DU2" s="54" t="s">
        <v>836</v>
      </c>
      <c r="DV2" s="54" t="s">
        <v>837</v>
      </c>
      <c r="DW2" s="54" t="s">
        <v>838</v>
      </c>
      <c r="DX2" s="54" t="s">
        <v>839</v>
      </c>
      <c r="DY2" s="54" t="s">
        <v>840</v>
      </c>
      <c r="DZ2" s="54" t="s">
        <v>841</v>
      </c>
      <c r="EA2" s="54" t="s">
        <v>842</v>
      </c>
      <c r="EB2" s="54" t="s">
        <v>843</v>
      </c>
      <c r="EC2" s="54" t="s">
        <v>844</v>
      </c>
      <c r="ED2" s="54" t="s">
        <v>845</v>
      </c>
      <c r="EE2" s="54" t="s">
        <v>846</v>
      </c>
      <c r="EF2" s="54" t="s">
        <v>847</v>
      </c>
      <c r="EG2" s="54" t="s">
        <v>848</v>
      </c>
      <c r="EH2" s="54" t="s">
        <v>849</v>
      </c>
      <c r="EI2" s="54" t="s">
        <v>850</v>
      </c>
      <c r="EJ2" s="54" t="s">
        <v>851</v>
      </c>
      <c r="EK2" s="54" t="s">
        <v>852</v>
      </c>
      <c r="EL2" s="54" t="s">
        <v>853</v>
      </c>
      <c r="EM2" s="54" t="s">
        <v>854</v>
      </c>
      <c r="EN2" s="54" t="s">
        <v>855</v>
      </c>
      <c r="EO2" s="54" t="s">
        <v>856</v>
      </c>
      <c r="EP2" s="54" t="s">
        <v>857</v>
      </c>
      <c r="EQ2" s="54" t="s">
        <v>858</v>
      </c>
      <c r="ER2" s="54" t="s">
        <v>859</v>
      </c>
      <c r="ES2" s="54" t="s">
        <v>860</v>
      </c>
      <c r="ET2" s="54" t="s">
        <v>861</v>
      </c>
      <c r="EU2" s="54" t="s">
        <v>862</v>
      </c>
      <c r="EV2" s="54" t="s">
        <v>863</v>
      </c>
      <c r="EW2" s="54" t="s">
        <v>864</v>
      </c>
      <c r="EX2" s="54" t="s">
        <v>865</v>
      </c>
      <c r="EY2" s="54" t="s">
        <v>866</v>
      </c>
      <c r="EZ2" s="54" t="s">
        <v>867</v>
      </c>
      <c r="FA2" s="54" t="s">
        <v>868</v>
      </c>
      <c r="FB2" s="54" t="s">
        <v>869</v>
      </c>
      <c r="FC2" s="54" t="s">
        <v>870</v>
      </c>
      <c r="FD2" s="54" t="s">
        <v>871</v>
      </c>
      <c r="FE2" s="54" t="s">
        <v>872</v>
      </c>
      <c r="FF2" s="54" t="s">
        <v>873</v>
      </c>
      <c r="FG2" s="54" t="s">
        <v>874</v>
      </c>
      <c r="FH2" s="54" t="s">
        <v>875</v>
      </c>
      <c r="FI2" s="54" t="s">
        <v>876</v>
      </c>
      <c r="FJ2" s="54" t="s">
        <v>877</v>
      </c>
      <c r="FK2" s="54" t="s">
        <v>878</v>
      </c>
      <c r="FL2" s="54" t="s">
        <v>879</v>
      </c>
      <c r="FM2" s="54" t="s">
        <v>880</v>
      </c>
      <c r="FN2" s="54" t="s">
        <v>881</v>
      </c>
      <c r="FO2" s="54" t="s">
        <v>882</v>
      </c>
      <c r="FP2" s="56" t="s">
        <v>883</v>
      </c>
      <c r="FQ2" s="42" t="s">
        <v>884</v>
      </c>
      <c r="FR2" s="57" t="s">
        <v>885</v>
      </c>
      <c r="FS2" s="57" t="s">
        <v>886</v>
      </c>
      <c r="FT2" s="57" t="s">
        <v>887</v>
      </c>
      <c r="FU2" s="58" t="s">
        <v>888</v>
      </c>
      <c r="FV2" s="33" t="s">
        <v>889</v>
      </c>
      <c r="FW2" s="34" t="s">
        <v>890</v>
      </c>
      <c r="FX2" s="34" t="s">
        <v>891</v>
      </c>
      <c r="FY2" s="34" t="s">
        <v>892</v>
      </c>
      <c r="FZ2" s="34" t="s">
        <v>893</v>
      </c>
      <c r="GA2" s="34" t="s">
        <v>894</v>
      </c>
      <c r="GB2" s="34" t="s">
        <v>895</v>
      </c>
      <c r="GC2" s="34" t="s">
        <v>896</v>
      </c>
      <c r="GD2" s="34" t="s">
        <v>897</v>
      </c>
      <c r="GE2" s="34" t="s">
        <v>898</v>
      </c>
      <c r="GF2" s="35" t="s">
        <v>899</v>
      </c>
      <c r="GG2" s="59" t="s">
        <v>900</v>
      </c>
      <c r="GH2" s="60" t="s">
        <v>901</v>
      </c>
      <c r="GI2" s="34" t="s">
        <v>902</v>
      </c>
      <c r="GJ2" s="34" t="s">
        <v>903</v>
      </c>
      <c r="GK2" s="34" t="s">
        <v>904</v>
      </c>
      <c r="GL2" s="34" t="s">
        <v>905</v>
      </c>
      <c r="GM2" s="34" t="s">
        <v>906</v>
      </c>
      <c r="GN2" s="34" t="s">
        <v>907</v>
      </c>
      <c r="GO2" s="34" t="s">
        <v>908</v>
      </c>
      <c r="GP2" s="34" t="s">
        <v>909</v>
      </c>
      <c r="GQ2" s="35" t="s">
        <v>910</v>
      </c>
      <c r="GR2" s="61" t="s">
        <v>1508</v>
      </c>
    </row>
    <row r="3" spans="1:200" ht="127.9" customHeight="1" thickBot="1" x14ac:dyDescent="0.4">
      <c r="A3" s="45" t="s">
        <v>1509</v>
      </c>
      <c r="B3" s="46" t="s">
        <v>1510</v>
      </c>
      <c r="C3" s="46" t="s">
        <v>1511</v>
      </c>
      <c r="D3" s="46" t="s">
        <v>1512</v>
      </c>
      <c r="E3" s="46" t="s">
        <v>1513</v>
      </c>
      <c r="F3" s="46" t="s">
        <v>1514</v>
      </c>
      <c r="G3" s="46" t="s">
        <v>1515</v>
      </c>
      <c r="H3" s="46" t="s">
        <v>1516</v>
      </c>
      <c r="I3" s="46" t="s">
        <v>674</v>
      </c>
      <c r="J3" s="46" t="s">
        <v>674</v>
      </c>
      <c r="K3" s="46" t="s">
        <v>674</v>
      </c>
      <c r="L3" s="46" t="s">
        <v>674</v>
      </c>
      <c r="M3" s="46" t="s">
        <v>674</v>
      </c>
      <c r="N3" s="46" t="s">
        <v>674</v>
      </c>
      <c r="O3" s="135" t="s">
        <v>2</v>
      </c>
      <c r="P3" s="135" t="s">
        <v>1817</v>
      </c>
      <c r="Q3" s="135" t="s">
        <v>3</v>
      </c>
      <c r="R3" s="135" t="s">
        <v>1518</v>
      </c>
      <c r="S3" s="135" t="s">
        <v>1519</v>
      </c>
      <c r="T3" s="135" t="s">
        <v>1520</v>
      </c>
      <c r="U3" s="135" t="s">
        <v>1521</v>
      </c>
      <c r="V3" s="135" t="s">
        <v>18</v>
      </c>
      <c r="W3" s="135" t="s">
        <v>30</v>
      </c>
      <c r="X3" s="135" t="s">
        <v>35</v>
      </c>
      <c r="Y3" s="135" t="s">
        <v>59</v>
      </c>
      <c r="Z3" s="135" t="s">
        <v>4</v>
      </c>
      <c r="AA3" s="135" t="s">
        <v>31</v>
      </c>
      <c r="AB3" s="135" t="s">
        <v>19</v>
      </c>
      <c r="AC3" s="1214" t="s">
        <v>108</v>
      </c>
      <c r="AD3" s="1214" t="s">
        <v>109</v>
      </c>
      <c r="AE3" s="1243" t="s">
        <v>113</v>
      </c>
      <c r="AF3" s="1246" t="s">
        <v>119</v>
      </c>
      <c r="AG3" s="1249" t="s">
        <v>121</v>
      </c>
      <c r="AH3" s="1166" t="s">
        <v>126</v>
      </c>
      <c r="AI3" s="1167"/>
      <c r="AJ3" s="1167"/>
      <c r="AK3" s="1167"/>
      <c r="AL3" s="1167"/>
      <c r="AM3" s="1167"/>
      <c r="AN3" s="1167"/>
      <c r="AO3" s="1167"/>
      <c r="AP3" s="1167"/>
      <c r="AQ3" s="1167"/>
      <c r="AR3" s="1167"/>
      <c r="AS3" s="1167"/>
      <c r="AT3" s="1167"/>
      <c r="AU3" s="1167"/>
      <c r="AV3" s="1167"/>
      <c r="AW3" s="1167"/>
      <c r="AX3" s="1167"/>
      <c r="AY3" s="1167"/>
      <c r="AZ3" s="1167"/>
      <c r="BA3" s="1167"/>
      <c r="BB3" s="1167"/>
      <c r="BC3" s="1167"/>
      <c r="BD3" s="1167"/>
      <c r="BE3" s="1167"/>
      <c r="BF3" s="1167"/>
      <c r="BG3" s="1167"/>
      <c r="BH3" s="1167"/>
      <c r="BI3" s="1167"/>
      <c r="BJ3" s="1167"/>
      <c r="BK3" s="1167"/>
      <c r="BL3" s="1167"/>
      <c r="BM3" s="1167"/>
      <c r="BN3" s="1167"/>
      <c r="BO3" s="1167"/>
      <c r="BP3" s="1167"/>
      <c r="BQ3" s="1167"/>
      <c r="BR3" s="1167"/>
      <c r="BS3" s="1167"/>
      <c r="BT3" s="1167"/>
      <c r="BU3" s="1167"/>
      <c r="BV3" s="1167"/>
      <c r="BW3" s="1167"/>
      <c r="BX3" s="1168"/>
      <c r="BY3" s="1135" t="s">
        <v>124</v>
      </c>
      <c r="BZ3" s="1136"/>
      <c r="CA3" s="1136"/>
      <c r="CB3" s="1136"/>
      <c r="CC3" s="1136"/>
      <c r="CD3" s="1136"/>
      <c r="CE3" s="1136"/>
      <c r="CF3" s="1136"/>
      <c r="CG3" s="1136"/>
      <c r="CH3" s="1136"/>
      <c r="CI3" s="1136"/>
      <c r="CJ3" s="1136"/>
      <c r="CK3" s="1136"/>
      <c r="CL3" s="1136"/>
      <c r="CM3" s="1136"/>
      <c r="CN3" s="1137"/>
      <c r="CO3" s="1141" t="s">
        <v>338</v>
      </c>
      <c r="CP3" s="1142"/>
      <c r="CQ3" s="1142"/>
      <c r="CR3" s="1142"/>
      <c r="CS3" s="1142"/>
      <c r="CT3" s="1142"/>
      <c r="CU3" s="1142"/>
      <c r="CV3" s="1143"/>
      <c r="CW3" s="1135" t="s">
        <v>347</v>
      </c>
      <c r="CX3" s="1136"/>
      <c r="CY3" s="1136"/>
      <c r="CZ3" s="1136"/>
      <c r="DA3" s="1136"/>
      <c r="DB3" s="1136"/>
      <c r="DC3" s="1136"/>
      <c r="DD3" s="1137"/>
      <c r="DE3" s="1141" t="s">
        <v>350</v>
      </c>
      <c r="DF3" s="1142"/>
      <c r="DG3" s="1142"/>
      <c r="DH3" s="1142"/>
      <c r="DI3" s="1142"/>
      <c r="DJ3" s="1142"/>
      <c r="DK3" s="1142"/>
      <c r="DL3" s="1142"/>
      <c r="DM3" s="1142"/>
      <c r="DN3" s="1142"/>
      <c r="DO3" s="1142"/>
      <c r="DP3" s="1142"/>
      <c r="DQ3" s="1142"/>
      <c r="DR3" s="1142"/>
      <c r="DS3" s="1142"/>
      <c r="DT3" s="1142"/>
      <c r="DU3" s="1142"/>
      <c r="DV3" s="1142"/>
      <c r="DW3" s="1142"/>
      <c r="DX3" s="1142"/>
      <c r="DY3" s="1142"/>
      <c r="DZ3" s="1142"/>
      <c r="EA3" s="1142"/>
      <c r="EB3" s="1142"/>
      <c r="EC3" s="1142"/>
      <c r="ED3" s="1142"/>
      <c r="EE3" s="1142"/>
      <c r="EF3" s="1142"/>
      <c r="EG3" s="1142"/>
      <c r="EH3" s="1142"/>
      <c r="EI3" s="1142"/>
      <c r="EJ3" s="1142"/>
      <c r="EK3" s="1142"/>
      <c r="EL3" s="1142"/>
      <c r="EM3" s="1142"/>
      <c r="EN3" s="1142"/>
      <c r="EO3" s="1142"/>
      <c r="EP3" s="1142"/>
      <c r="EQ3" s="1142"/>
      <c r="ER3" s="1142"/>
      <c r="ES3" s="1142"/>
      <c r="ET3" s="1142"/>
      <c r="EU3" s="1142"/>
      <c r="EV3" s="1142"/>
      <c r="EW3" s="1142"/>
      <c r="EX3" s="1142"/>
      <c r="EY3" s="1142"/>
      <c r="EZ3" s="1142"/>
      <c r="FA3" s="1142"/>
      <c r="FB3" s="1142"/>
      <c r="FC3" s="1142"/>
      <c r="FD3" s="1142"/>
      <c r="FE3" s="1142"/>
      <c r="FF3" s="1142"/>
      <c r="FG3" s="1142"/>
      <c r="FH3" s="1142"/>
      <c r="FI3" s="1142"/>
      <c r="FJ3" s="1142"/>
      <c r="FK3" s="1142"/>
      <c r="FL3" s="1142"/>
      <c r="FM3" s="1142"/>
      <c r="FN3" s="1142"/>
      <c r="FO3" s="1142"/>
      <c r="FP3" s="1142"/>
      <c r="FQ3" s="1135" t="s">
        <v>438</v>
      </c>
      <c r="FR3" s="1136"/>
      <c r="FS3" s="1136"/>
      <c r="FT3" s="1136"/>
      <c r="FU3" s="1137"/>
      <c r="FV3" s="1141" t="s">
        <v>442</v>
      </c>
      <c r="FW3" s="1142"/>
      <c r="FX3" s="1142"/>
      <c r="FY3" s="1142"/>
      <c r="FZ3" s="1142"/>
      <c r="GA3" s="1142"/>
      <c r="GB3" s="1142"/>
      <c r="GC3" s="1142"/>
      <c r="GD3" s="1142"/>
      <c r="GE3" s="1142"/>
      <c r="GF3" s="1143"/>
      <c r="GG3" s="1147" t="s">
        <v>473</v>
      </c>
      <c r="GH3" s="1141" t="s">
        <v>479</v>
      </c>
      <c r="GI3" s="1142"/>
      <c r="GJ3" s="1142"/>
      <c r="GK3" s="1142"/>
      <c r="GL3" s="1142"/>
      <c r="GM3" s="1142"/>
      <c r="GN3" s="1142"/>
      <c r="GO3" s="1142"/>
      <c r="GP3" s="1142"/>
      <c r="GQ3" s="1143"/>
      <c r="GR3" s="1225" t="s">
        <v>607</v>
      </c>
    </row>
    <row r="4" spans="1:200" ht="130.5" customHeight="1" x14ac:dyDescent="0.35">
      <c r="A4" s="47"/>
      <c r="B4" s="48"/>
      <c r="C4" s="48"/>
      <c r="D4" s="48"/>
      <c r="E4" s="48"/>
      <c r="F4" s="48"/>
      <c r="G4" s="48"/>
      <c r="H4" s="48"/>
      <c r="I4" s="48"/>
      <c r="J4" s="48"/>
      <c r="K4" s="48"/>
      <c r="L4" s="48"/>
      <c r="M4" s="48"/>
      <c r="N4" s="48"/>
      <c r="O4" s="131"/>
      <c r="P4" s="131"/>
      <c r="Q4" s="131"/>
      <c r="R4" s="131"/>
      <c r="S4" s="131"/>
      <c r="T4" s="131"/>
      <c r="U4" s="131"/>
      <c r="V4" s="131"/>
      <c r="W4" s="131"/>
      <c r="X4" s="131"/>
      <c r="Y4" s="132"/>
      <c r="Z4" s="132"/>
      <c r="AA4" s="132"/>
      <c r="AB4" s="132"/>
      <c r="AC4" s="1215"/>
      <c r="AD4" s="1215"/>
      <c r="AE4" s="1244"/>
      <c r="AF4" s="1247"/>
      <c r="AG4" s="1250"/>
      <c r="AH4" s="1169"/>
      <c r="AI4" s="1170"/>
      <c r="AJ4" s="1170"/>
      <c r="AK4" s="1170"/>
      <c r="AL4" s="1170"/>
      <c r="AM4" s="1170"/>
      <c r="AN4" s="1170"/>
      <c r="AO4" s="1170"/>
      <c r="AP4" s="1170"/>
      <c r="AQ4" s="1170"/>
      <c r="AR4" s="1170"/>
      <c r="AS4" s="1170"/>
      <c r="AT4" s="1170"/>
      <c r="AU4" s="1170"/>
      <c r="AV4" s="1170"/>
      <c r="AW4" s="1170"/>
      <c r="AX4" s="1170"/>
      <c r="AY4" s="1170"/>
      <c r="AZ4" s="1170"/>
      <c r="BA4" s="1170"/>
      <c r="BB4" s="1170"/>
      <c r="BC4" s="1170"/>
      <c r="BD4" s="1170"/>
      <c r="BE4" s="1170"/>
      <c r="BF4" s="1170"/>
      <c r="BG4" s="1170"/>
      <c r="BH4" s="1170"/>
      <c r="BI4" s="1170"/>
      <c r="BJ4" s="1170"/>
      <c r="BK4" s="1170"/>
      <c r="BL4" s="1170"/>
      <c r="BM4" s="1170"/>
      <c r="BN4" s="1170"/>
      <c r="BO4" s="1170"/>
      <c r="BP4" s="1170"/>
      <c r="BQ4" s="1170"/>
      <c r="BR4" s="1170"/>
      <c r="BS4" s="1170"/>
      <c r="BT4" s="1170"/>
      <c r="BU4" s="1170"/>
      <c r="BV4" s="1170"/>
      <c r="BW4" s="1170"/>
      <c r="BX4" s="1171"/>
      <c r="BY4" s="1138"/>
      <c r="BZ4" s="1139"/>
      <c r="CA4" s="1139"/>
      <c r="CB4" s="1139"/>
      <c r="CC4" s="1139"/>
      <c r="CD4" s="1139"/>
      <c r="CE4" s="1139"/>
      <c r="CF4" s="1139"/>
      <c r="CG4" s="1139"/>
      <c r="CH4" s="1139"/>
      <c r="CI4" s="1139"/>
      <c r="CJ4" s="1139"/>
      <c r="CK4" s="1139"/>
      <c r="CL4" s="1139"/>
      <c r="CM4" s="1139"/>
      <c r="CN4" s="1140"/>
      <c r="CO4" s="1144"/>
      <c r="CP4" s="1145"/>
      <c r="CQ4" s="1145"/>
      <c r="CR4" s="1145"/>
      <c r="CS4" s="1145"/>
      <c r="CT4" s="1145"/>
      <c r="CU4" s="1145"/>
      <c r="CV4" s="1146"/>
      <c r="CW4" s="1138"/>
      <c r="CX4" s="1139"/>
      <c r="CY4" s="1139"/>
      <c r="CZ4" s="1139"/>
      <c r="DA4" s="1139"/>
      <c r="DB4" s="1139"/>
      <c r="DC4" s="1139"/>
      <c r="DD4" s="1140"/>
      <c r="DE4" s="1175" t="s">
        <v>246</v>
      </c>
      <c r="DF4" s="1176"/>
      <c r="DG4" s="1176"/>
      <c r="DH4" s="1177"/>
      <c r="DI4" s="1175" t="s">
        <v>251</v>
      </c>
      <c r="DJ4" s="1176"/>
      <c r="DK4" s="1176"/>
      <c r="DL4" s="1177"/>
      <c r="DM4" s="1175" t="s">
        <v>1539</v>
      </c>
      <c r="DN4" s="1177"/>
      <c r="DO4" s="1175" t="s">
        <v>1540</v>
      </c>
      <c r="DP4" s="1176"/>
      <c r="DQ4" s="1176"/>
      <c r="DR4" s="1177"/>
      <c r="DS4" s="1175" t="s">
        <v>265</v>
      </c>
      <c r="DT4" s="1176"/>
      <c r="DU4" s="1176"/>
      <c r="DV4" s="1176"/>
      <c r="DW4" s="1177"/>
      <c r="DX4" s="1175" t="s">
        <v>1541</v>
      </c>
      <c r="DY4" s="1176"/>
      <c r="DZ4" s="1176"/>
      <c r="EA4" s="1176"/>
      <c r="EB4" s="1176"/>
      <c r="EC4" s="1176"/>
      <c r="ED4" s="1177"/>
      <c r="EE4" s="1175" t="s">
        <v>1542</v>
      </c>
      <c r="EF4" s="1176"/>
      <c r="EG4" s="1176"/>
      <c r="EH4" s="1176"/>
      <c r="EI4" s="1176"/>
      <c r="EJ4" s="1176"/>
      <c r="EK4" s="1178" t="s">
        <v>286</v>
      </c>
      <c r="EL4" s="1160"/>
      <c r="EM4" s="1160"/>
      <c r="EN4" s="1160"/>
      <c r="EO4" s="1160"/>
      <c r="EP4" s="1160"/>
      <c r="EQ4" s="1160"/>
      <c r="ER4" s="1160"/>
      <c r="ES4" s="1160"/>
      <c r="ET4" s="1160"/>
      <c r="EU4" s="1160"/>
      <c r="EV4" s="1160"/>
      <c r="EW4" s="1160"/>
      <c r="EX4" s="1161"/>
      <c r="EY4" s="1159" t="s">
        <v>301</v>
      </c>
      <c r="EZ4" s="1160"/>
      <c r="FA4" s="1160"/>
      <c r="FB4" s="1160"/>
      <c r="FC4" s="1160"/>
      <c r="FD4" s="1160"/>
      <c r="FE4" s="1160"/>
      <c r="FF4" s="1160"/>
      <c r="FG4" s="1161"/>
      <c r="FH4" s="1159" t="s">
        <v>1543</v>
      </c>
      <c r="FI4" s="1160"/>
      <c r="FJ4" s="1160"/>
      <c r="FK4" s="1161"/>
      <c r="FL4" s="1159" t="s">
        <v>1544</v>
      </c>
      <c r="FM4" s="1160"/>
      <c r="FN4" s="1160"/>
      <c r="FO4" s="1161"/>
      <c r="FP4" s="423" t="s">
        <v>321</v>
      </c>
      <c r="FQ4" s="1138"/>
      <c r="FR4" s="1139"/>
      <c r="FS4" s="1139"/>
      <c r="FT4" s="1139"/>
      <c r="FU4" s="1140"/>
      <c r="FV4" s="1144"/>
      <c r="FW4" s="1145"/>
      <c r="FX4" s="1145"/>
      <c r="FY4" s="1145"/>
      <c r="FZ4" s="1145"/>
      <c r="GA4" s="1145"/>
      <c r="GB4" s="1145"/>
      <c r="GC4" s="1145"/>
      <c r="GD4" s="1145"/>
      <c r="GE4" s="1145"/>
      <c r="GF4" s="1146"/>
      <c r="GG4" s="1148"/>
      <c r="GH4" s="1144"/>
      <c r="GI4" s="1145"/>
      <c r="GJ4" s="1145"/>
      <c r="GK4" s="1145"/>
      <c r="GL4" s="1145"/>
      <c r="GM4" s="1145"/>
      <c r="GN4" s="1145"/>
      <c r="GO4" s="1145"/>
      <c r="GP4" s="1145"/>
      <c r="GQ4" s="1146"/>
      <c r="GR4" s="1164"/>
    </row>
    <row r="5" spans="1:200" ht="205.9" customHeight="1" x14ac:dyDescent="0.35">
      <c r="A5" s="49"/>
      <c r="B5" s="50"/>
      <c r="C5" s="50"/>
      <c r="D5" s="50"/>
      <c r="E5" s="50"/>
      <c r="F5" s="50"/>
      <c r="G5" s="50"/>
      <c r="H5" s="50"/>
      <c r="I5" s="50"/>
      <c r="J5" s="50"/>
      <c r="K5" s="50"/>
      <c r="L5" s="50"/>
      <c r="M5" s="50"/>
      <c r="N5" s="50"/>
      <c r="O5" s="50"/>
      <c r="P5" s="50"/>
      <c r="Q5" s="50"/>
      <c r="R5" s="50"/>
      <c r="S5" s="48"/>
      <c r="T5" s="50"/>
      <c r="U5" s="50"/>
      <c r="V5" s="50"/>
      <c r="W5" s="50"/>
      <c r="X5" s="50"/>
      <c r="Y5" s="50"/>
      <c r="Z5" s="50"/>
      <c r="AA5" s="50"/>
      <c r="AB5" s="50"/>
      <c r="AC5" s="1234"/>
      <c r="AD5" s="1234"/>
      <c r="AE5" s="1245"/>
      <c r="AF5" s="1248"/>
      <c r="AG5" s="1250"/>
      <c r="AH5" s="148" t="s">
        <v>137</v>
      </c>
      <c r="AI5" s="149" t="s">
        <v>139</v>
      </c>
      <c r="AJ5" s="149" t="s">
        <v>141</v>
      </c>
      <c r="AK5" s="149" t="s">
        <v>143</v>
      </c>
      <c r="AL5" s="149" t="s">
        <v>145</v>
      </c>
      <c r="AM5" s="149" t="s">
        <v>147</v>
      </c>
      <c r="AN5" s="149" t="s">
        <v>149</v>
      </c>
      <c r="AO5" s="149" t="s">
        <v>151</v>
      </c>
      <c r="AP5" s="149" t="s">
        <v>153</v>
      </c>
      <c r="AQ5" s="149" t="s">
        <v>155</v>
      </c>
      <c r="AR5" s="149" t="s">
        <v>157</v>
      </c>
      <c r="AS5" s="149" t="s">
        <v>159</v>
      </c>
      <c r="AT5" s="149" t="s">
        <v>161</v>
      </c>
      <c r="AU5" s="149" t="s">
        <v>163</v>
      </c>
      <c r="AV5" s="149" t="s">
        <v>165</v>
      </c>
      <c r="AW5" s="149" t="s">
        <v>165</v>
      </c>
      <c r="AX5" s="149" t="s">
        <v>167</v>
      </c>
      <c r="AY5" s="149" t="s">
        <v>170</v>
      </c>
      <c r="AZ5" s="149" t="s">
        <v>173</v>
      </c>
      <c r="BA5" s="149" t="s">
        <v>174</v>
      </c>
      <c r="BB5" s="149" t="s">
        <v>175</v>
      </c>
      <c r="BC5" s="149" t="s">
        <v>176</v>
      </c>
      <c r="BD5" s="149" t="s">
        <v>177</v>
      </c>
      <c r="BE5" s="149" t="s">
        <v>178</v>
      </c>
      <c r="BF5" s="149" t="s">
        <v>179</v>
      </c>
      <c r="BG5" s="149" t="s">
        <v>180</v>
      </c>
      <c r="BH5" s="149" t="s">
        <v>181</v>
      </c>
      <c r="BI5" s="149" t="s">
        <v>182</v>
      </c>
      <c r="BJ5" s="149" t="s">
        <v>183</v>
      </c>
      <c r="BK5" s="149" t="s">
        <v>184</v>
      </c>
      <c r="BL5" s="149" t="s">
        <v>185</v>
      </c>
      <c r="BM5" s="149" t="s">
        <v>186</v>
      </c>
      <c r="BN5" s="149" t="s">
        <v>187</v>
      </c>
      <c r="BO5" s="149" t="s">
        <v>188</v>
      </c>
      <c r="BP5" s="149" t="s">
        <v>189</v>
      </c>
      <c r="BQ5" s="149" t="s">
        <v>190</v>
      </c>
      <c r="BR5" s="149" t="s">
        <v>191</v>
      </c>
      <c r="BS5" s="149" t="s">
        <v>193</v>
      </c>
      <c r="BT5" s="149" t="s">
        <v>194</v>
      </c>
      <c r="BU5" s="149" t="s">
        <v>195</v>
      </c>
      <c r="BV5" s="149" t="s">
        <v>197</v>
      </c>
      <c r="BW5" s="149" t="s">
        <v>199</v>
      </c>
      <c r="BX5" s="196" t="s">
        <v>468</v>
      </c>
      <c r="BY5" s="39" t="s">
        <v>136</v>
      </c>
      <c r="BZ5" s="139" t="s">
        <v>557</v>
      </c>
      <c r="CA5" s="139" t="s">
        <v>140</v>
      </c>
      <c r="CB5" s="139" t="s">
        <v>142</v>
      </c>
      <c r="CC5" s="139" t="s">
        <v>144</v>
      </c>
      <c r="CD5" s="139" t="s">
        <v>146</v>
      </c>
      <c r="CE5" s="139" t="s">
        <v>1554</v>
      </c>
      <c r="CF5" s="139" t="s">
        <v>150</v>
      </c>
      <c r="CG5" s="139" t="s">
        <v>568</v>
      </c>
      <c r="CH5" s="139" t="s">
        <v>1555</v>
      </c>
      <c r="CI5" s="139" t="s">
        <v>1556</v>
      </c>
      <c r="CJ5" s="139" t="s">
        <v>158</v>
      </c>
      <c r="CK5" s="139" t="s">
        <v>160</v>
      </c>
      <c r="CL5" s="139" t="s">
        <v>1557</v>
      </c>
      <c r="CM5" s="139" t="s">
        <v>1558</v>
      </c>
      <c r="CN5" s="144" t="s">
        <v>468</v>
      </c>
      <c r="CO5" s="141" t="s">
        <v>196</v>
      </c>
      <c r="CP5" s="142" t="s">
        <v>198</v>
      </c>
      <c r="CQ5" s="142" t="s">
        <v>200</v>
      </c>
      <c r="CR5" s="142" t="s">
        <v>201</v>
      </c>
      <c r="CS5" s="142" t="s">
        <v>203</v>
      </c>
      <c r="CT5" s="142" t="s">
        <v>207</v>
      </c>
      <c r="CU5" s="142" t="s">
        <v>210</v>
      </c>
      <c r="CV5" s="145" t="s">
        <v>468</v>
      </c>
      <c r="CW5" s="138" t="s">
        <v>1559</v>
      </c>
      <c r="CX5" s="139" t="s">
        <v>232</v>
      </c>
      <c r="CY5" s="139" t="s">
        <v>233</v>
      </c>
      <c r="CZ5" s="139" t="s">
        <v>234</v>
      </c>
      <c r="DA5" s="139" t="s">
        <v>1560</v>
      </c>
      <c r="DB5" s="139" t="s">
        <v>1561</v>
      </c>
      <c r="DC5" s="139" t="s">
        <v>1562</v>
      </c>
      <c r="DD5" s="144" t="s">
        <v>1563</v>
      </c>
      <c r="DE5" s="141" t="s">
        <v>247</v>
      </c>
      <c r="DF5" s="142" t="s">
        <v>248</v>
      </c>
      <c r="DG5" s="142" t="s">
        <v>249</v>
      </c>
      <c r="DH5" s="145" t="s">
        <v>250</v>
      </c>
      <c r="DI5" s="141" t="s">
        <v>252</v>
      </c>
      <c r="DJ5" s="142" t="s">
        <v>253</v>
      </c>
      <c r="DK5" s="142" t="s">
        <v>254</v>
      </c>
      <c r="DL5" s="145" t="s">
        <v>256</v>
      </c>
      <c r="DM5" s="141" t="s">
        <v>258</v>
      </c>
      <c r="DN5" s="145" t="s">
        <v>259</v>
      </c>
      <c r="DO5" s="141" t="s">
        <v>261</v>
      </c>
      <c r="DP5" s="142" t="s">
        <v>262</v>
      </c>
      <c r="DQ5" s="142" t="s">
        <v>263</v>
      </c>
      <c r="DR5" s="145" t="s">
        <v>264</v>
      </c>
      <c r="DS5" s="141" t="s">
        <v>266</v>
      </c>
      <c r="DT5" s="142" t="s">
        <v>267</v>
      </c>
      <c r="DU5" s="142" t="s">
        <v>268</v>
      </c>
      <c r="DV5" s="142" t="s">
        <v>269</v>
      </c>
      <c r="DW5" s="145" t="s">
        <v>270</v>
      </c>
      <c r="DX5" s="141" t="s">
        <v>272</v>
      </c>
      <c r="DY5" s="142" t="s">
        <v>1564</v>
      </c>
      <c r="DZ5" s="142" t="s">
        <v>274</v>
      </c>
      <c r="EA5" s="142" t="s">
        <v>275</v>
      </c>
      <c r="EB5" s="142" t="s">
        <v>276</v>
      </c>
      <c r="EC5" s="142" t="s">
        <v>277</v>
      </c>
      <c r="ED5" s="145" t="s">
        <v>278</v>
      </c>
      <c r="EE5" s="141" t="s">
        <v>280</v>
      </c>
      <c r="EF5" s="142" t="s">
        <v>281</v>
      </c>
      <c r="EG5" s="142" t="s">
        <v>282</v>
      </c>
      <c r="EH5" s="142" t="s">
        <v>283</v>
      </c>
      <c r="EI5" s="142" t="s">
        <v>284</v>
      </c>
      <c r="EJ5" s="143" t="s">
        <v>285</v>
      </c>
      <c r="EK5" s="141" t="s">
        <v>287</v>
      </c>
      <c r="EL5" s="142" t="s">
        <v>288</v>
      </c>
      <c r="EM5" s="142" t="s">
        <v>289</v>
      </c>
      <c r="EN5" s="142" t="s">
        <v>290</v>
      </c>
      <c r="EO5" s="142" t="s">
        <v>291</v>
      </c>
      <c r="EP5" s="142" t="s">
        <v>292</v>
      </c>
      <c r="EQ5" s="142" t="s">
        <v>293</v>
      </c>
      <c r="ER5" s="142" t="s">
        <v>294</v>
      </c>
      <c r="ES5" s="142" t="s">
        <v>1565</v>
      </c>
      <c r="ET5" s="142" t="s">
        <v>296</v>
      </c>
      <c r="EU5" s="142" t="s">
        <v>297</v>
      </c>
      <c r="EV5" s="142" t="s">
        <v>1566</v>
      </c>
      <c r="EW5" s="142" t="s">
        <v>299</v>
      </c>
      <c r="EX5" s="145" t="s">
        <v>300</v>
      </c>
      <c r="EY5" s="146" t="s">
        <v>302</v>
      </c>
      <c r="EZ5" s="142" t="s">
        <v>303</v>
      </c>
      <c r="FA5" s="142" t="s">
        <v>304</v>
      </c>
      <c r="FB5" s="142" t="s">
        <v>1567</v>
      </c>
      <c r="FC5" s="142" t="s">
        <v>308</v>
      </c>
      <c r="FD5" s="142" t="s">
        <v>309</v>
      </c>
      <c r="FE5" s="142" t="s">
        <v>310</v>
      </c>
      <c r="FF5" s="142" t="s">
        <v>311</v>
      </c>
      <c r="FG5" s="145" t="s">
        <v>312</v>
      </c>
      <c r="FH5" s="146" t="s">
        <v>314</v>
      </c>
      <c r="FI5" s="142" t="s">
        <v>315</v>
      </c>
      <c r="FJ5" s="142" t="s">
        <v>316</v>
      </c>
      <c r="FK5" s="145" t="s">
        <v>317</v>
      </c>
      <c r="FL5" s="147" t="s">
        <v>319</v>
      </c>
      <c r="FM5" s="141" t="s">
        <v>315</v>
      </c>
      <c r="FN5" s="142" t="s">
        <v>316</v>
      </c>
      <c r="FO5" s="142" t="s">
        <v>317</v>
      </c>
      <c r="FP5" s="169" t="s">
        <v>1568</v>
      </c>
      <c r="FQ5" s="138" t="s">
        <v>353</v>
      </c>
      <c r="FR5" s="139" t="s">
        <v>354</v>
      </c>
      <c r="FS5" s="139" t="s">
        <v>1569</v>
      </c>
      <c r="FT5" s="139" t="s">
        <v>356</v>
      </c>
      <c r="FU5" s="140" t="s">
        <v>357</v>
      </c>
      <c r="FV5" s="141" t="s">
        <v>1570</v>
      </c>
      <c r="FW5" s="142" t="s">
        <v>450</v>
      </c>
      <c r="FX5" s="142" t="s">
        <v>452</v>
      </c>
      <c r="FY5" s="142" t="s">
        <v>1571</v>
      </c>
      <c r="FZ5" s="142" t="s">
        <v>458</v>
      </c>
      <c r="GA5" s="142" t="s">
        <v>459</v>
      </c>
      <c r="GB5" s="142" t="s">
        <v>460</v>
      </c>
      <c r="GC5" s="142" t="s">
        <v>461</v>
      </c>
      <c r="GD5" s="142" t="s">
        <v>462</v>
      </c>
      <c r="GE5" s="142" t="s">
        <v>1572</v>
      </c>
      <c r="GF5" s="143" t="s">
        <v>468</v>
      </c>
      <c r="GG5" s="1149"/>
      <c r="GH5" s="146" t="s">
        <v>1573</v>
      </c>
      <c r="GI5" s="142" t="s">
        <v>484</v>
      </c>
      <c r="GJ5" s="142" t="s">
        <v>1574</v>
      </c>
      <c r="GK5" s="142" t="s">
        <v>1575</v>
      </c>
      <c r="GL5" s="142" t="s">
        <v>492</v>
      </c>
      <c r="GM5" s="142" t="s">
        <v>495</v>
      </c>
      <c r="GN5" s="142" t="s">
        <v>496</v>
      </c>
      <c r="GO5" s="142" t="s">
        <v>1576</v>
      </c>
      <c r="GP5" s="142" t="s">
        <v>498</v>
      </c>
      <c r="GQ5" s="143" t="s">
        <v>468</v>
      </c>
      <c r="GR5" s="1165"/>
    </row>
    <row r="6" spans="1:200" ht="87" x14ac:dyDescent="0.35">
      <c r="A6" s="1">
        <v>45607.849074074074</v>
      </c>
      <c r="B6" s="2">
        <v>45607.859733796293</v>
      </c>
      <c r="C6" s="4">
        <v>100</v>
      </c>
      <c r="D6" s="4">
        <v>920</v>
      </c>
      <c r="E6" s="3" t="s">
        <v>1640</v>
      </c>
      <c r="F6" s="2">
        <v>45607.859746747687</v>
      </c>
      <c r="G6" s="3" t="s">
        <v>1656</v>
      </c>
      <c r="H6" s="4">
        <v>1</v>
      </c>
      <c r="I6" s="3" t="s">
        <v>1642</v>
      </c>
      <c r="J6" s="3" t="s">
        <v>1642</v>
      </c>
      <c r="K6" s="3" t="s">
        <v>1642</v>
      </c>
      <c r="L6" s="3" t="s">
        <v>1642</v>
      </c>
      <c r="M6" s="3" t="s">
        <v>1642</v>
      </c>
      <c r="N6" s="3" t="s">
        <v>1642</v>
      </c>
      <c r="O6" s="3" t="s">
        <v>110</v>
      </c>
      <c r="P6" s="3" t="s">
        <v>1643</v>
      </c>
      <c r="Q6" s="3" t="s">
        <v>1643</v>
      </c>
      <c r="R6" s="20" t="s">
        <v>110</v>
      </c>
      <c r="S6" s="127">
        <v>66</v>
      </c>
      <c r="T6" s="124"/>
      <c r="U6" s="3"/>
      <c r="V6" s="3" t="s">
        <v>20</v>
      </c>
      <c r="W6" s="3" t="s">
        <v>111</v>
      </c>
      <c r="X6" s="3" t="s">
        <v>45</v>
      </c>
      <c r="Y6" s="3" t="s">
        <v>83</v>
      </c>
      <c r="Z6" s="3" t="s">
        <v>14</v>
      </c>
      <c r="AA6" s="4">
        <v>200</v>
      </c>
      <c r="AB6" s="3" t="s">
        <v>25</v>
      </c>
      <c r="AC6" s="3" t="s">
        <v>111</v>
      </c>
      <c r="AD6" s="3" t="s">
        <v>111</v>
      </c>
      <c r="AE6" s="5" t="s">
        <v>1820</v>
      </c>
      <c r="AF6" s="220"/>
      <c r="AG6" s="221"/>
      <c r="AH6" s="13" t="s">
        <v>129</v>
      </c>
      <c r="AI6" s="3" t="s">
        <v>129</v>
      </c>
      <c r="AJ6" s="3" t="s">
        <v>128</v>
      </c>
      <c r="AK6" s="3" t="s">
        <v>131</v>
      </c>
      <c r="AL6" s="3" t="s">
        <v>131</v>
      </c>
      <c r="AM6" s="3" t="s">
        <v>132</v>
      </c>
      <c r="AN6" s="3" t="s">
        <v>128</v>
      </c>
      <c r="AO6" s="3" t="s">
        <v>128</v>
      </c>
      <c r="AP6" s="3" t="s">
        <v>132</v>
      </c>
      <c r="AQ6" s="3" t="s">
        <v>132</v>
      </c>
      <c r="AR6" s="3" t="s">
        <v>132</v>
      </c>
      <c r="AS6" s="3" t="s">
        <v>131</v>
      </c>
      <c r="AT6" s="3" t="s">
        <v>128</v>
      </c>
      <c r="AU6" s="3" t="s">
        <v>128</v>
      </c>
      <c r="AV6" s="3" t="s">
        <v>129</v>
      </c>
      <c r="AW6" s="3" t="s">
        <v>1643</v>
      </c>
      <c r="AX6" s="3" t="s">
        <v>1821</v>
      </c>
      <c r="AY6" s="3" t="s">
        <v>1821</v>
      </c>
      <c r="AZ6" s="3" t="s">
        <v>1821</v>
      </c>
      <c r="BA6" s="3" t="s">
        <v>1821</v>
      </c>
      <c r="BB6" s="3" t="s">
        <v>1821</v>
      </c>
      <c r="BC6" s="3" t="s">
        <v>1821</v>
      </c>
      <c r="BD6" s="3" t="s">
        <v>129</v>
      </c>
      <c r="BE6" s="3" t="s">
        <v>131</v>
      </c>
      <c r="BF6" s="3" t="s">
        <v>131</v>
      </c>
      <c r="BG6" s="3" t="s">
        <v>129</v>
      </c>
      <c r="BH6" s="3" t="s">
        <v>128</v>
      </c>
      <c r="BI6" s="3" t="s">
        <v>128</v>
      </c>
      <c r="BJ6" s="3" t="s">
        <v>128</v>
      </c>
      <c r="BK6" s="3" t="s">
        <v>132</v>
      </c>
      <c r="BL6" s="3" t="s">
        <v>132</v>
      </c>
      <c r="BM6" s="3" t="s">
        <v>132</v>
      </c>
      <c r="BN6" s="3" t="s">
        <v>128</v>
      </c>
      <c r="BO6" s="3" t="s">
        <v>131</v>
      </c>
      <c r="BP6" s="3" t="s">
        <v>128</v>
      </c>
      <c r="BQ6" s="3" t="s">
        <v>1821</v>
      </c>
      <c r="BR6" s="3" t="s">
        <v>1821</v>
      </c>
      <c r="BS6" s="3" t="s">
        <v>1821</v>
      </c>
      <c r="BT6" s="3" t="s">
        <v>1821</v>
      </c>
      <c r="BU6" s="3" t="s">
        <v>1821</v>
      </c>
      <c r="BV6" s="3" t="s">
        <v>1821</v>
      </c>
      <c r="BW6" s="3" t="s">
        <v>1821</v>
      </c>
      <c r="BX6" s="5" t="s">
        <v>228</v>
      </c>
      <c r="BY6" s="8" t="s">
        <v>131</v>
      </c>
      <c r="BZ6" s="3" t="s">
        <v>131</v>
      </c>
      <c r="CA6" s="3" t="s">
        <v>131</v>
      </c>
      <c r="CB6" s="3" t="s">
        <v>130</v>
      </c>
      <c r="CC6" s="3" t="s">
        <v>132</v>
      </c>
      <c r="CD6" s="3" t="s">
        <v>129</v>
      </c>
      <c r="CE6" s="3" t="s">
        <v>130</v>
      </c>
      <c r="CF6" s="3" t="s">
        <v>130</v>
      </c>
      <c r="CG6" s="3" t="s">
        <v>130</v>
      </c>
      <c r="CH6" s="3" t="s">
        <v>131</v>
      </c>
      <c r="CI6" s="3" t="s">
        <v>132</v>
      </c>
      <c r="CJ6" s="3" t="s">
        <v>132</v>
      </c>
      <c r="CK6" s="3" t="s">
        <v>132</v>
      </c>
      <c r="CL6" s="3" t="s">
        <v>1818</v>
      </c>
      <c r="CM6" s="3" t="s">
        <v>1818</v>
      </c>
      <c r="CN6" s="5" t="s">
        <v>1643</v>
      </c>
      <c r="CO6" s="13" t="s">
        <v>196</v>
      </c>
      <c r="CP6" s="3" t="s">
        <v>198</v>
      </c>
      <c r="CQ6" s="3" t="s">
        <v>200</v>
      </c>
      <c r="CR6" s="3" t="s">
        <v>201</v>
      </c>
      <c r="CS6" s="3" t="s">
        <v>1643</v>
      </c>
      <c r="CT6" s="3" t="s">
        <v>1643</v>
      </c>
      <c r="CU6" s="3" t="s">
        <v>210</v>
      </c>
      <c r="CV6" s="5" t="s">
        <v>1643</v>
      </c>
      <c r="CW6" s="13" t="s">
        <v>231</v>
      </c>
      <c r="CX6" s="3" t="s">
        <v>232</v>
      </c>
      <c r="CY6" s="3" t="s">
        <v>233</v>
      </c>
      <c r="CZ6" s="3" t="s">
        <v>1643</v>
      </c>
      <c r="DA6" s="3" t="s">
        <v>235</v>
      </c>
      <c r="DB6" s="3" t="s">
        <v>1643</v>
      </c>
      <c r="DC6" s="3" t="s">
        <v>1643</v>
      </c>
      <c r="DD6" s="5" t="s">
        <v>1643</v>
      </c>
      <c r="DE6" s="13" t="s">
        <v>132</v>
      </c>
      <c r="DF6" s="3" t="s">
        <v>132</v>
      </c>
      <c r="DG6" s="3" t="s">
        <v>1665</v>
      </c>
      <c r="DH6" s="5" t="s">
        <v>1665</v>
      </c>
      <c r="DI6" s="13" t="s">
        <v>131</v>
      </c>
      <c r="DJ6" s="3" t="s">
        <v>131</v>
      </c>
      <c r="DK6" s="3" t="s">
        <v>131</v>
      </c>
      <c r="DL6" s="5" t="s">
        <v>131</v>
      </c>
      <c r="DM6" s="13" t="s">
        <v>131</v>
      </c>
      <c r="DN6" s="5" t="s">
        <v>131</v>
      </c>
      <c r="DO6" s="13" t="s">
        <v>132</v>
      </c>
      <c r="DP6" s="3" t="s">
        <v>132</v>
      </c>
      <c r="DQ6" s="3" t="s">
        <v>129</v>
      </c>
      <c r="DR6" s="5" t="s">
        <v>131</v>
      </c>
      <c r="DS6" s="13" t="s">
        <v>131</v>
      </c>
      <c r="DT6" s="3" t="s">
        <v>1665</v>
      </c>
      <c r="DU6" s="3" t="s">
        <v>131</v>
      </c>
      <c r="DV6" s="3" t="s">
        <v>131</v>
      </c>
      <c r="DW6" s="5" t="s">
        <v>131</v>
      </c>
      <c r="DX6" s="13" t="s">
        <v>131</v>
      </c>
      <c r="DY6" s="3" t="s">
        <v>131</v>
      </c>
      <c r="DZ6" s="3" t="s">
        <v>131</v>
      </c>
      <c r="EA6" s="3" t="s">
        <v>131</v>
      </c>
      <c r="EB6" s="3" t="s">
        <v>131</v>
      </c>
      <c r="EC6" s="3" t="s">
        <v>131</v>
      </c>
      <c r="ED6" s="5" t="s">
        <v>131</v>
      </c>
      <c r="EE6" s="13" t="s">
        <v>129</v>
      </c>
      <c r="EF6" s="3" t="s">
        <v>131</v>
      </c>
      <c r="EG6" s="3" t="s">
        <v>131</v>
      </c>
      <c r="EH6" s="3" t="s">
        <v>132</v>
      </c>
      <c r="EI6" s="3" t="s">
        <v>131</v>
      </c>
      <c r="EJ6" s="20" t="s">
        <v>130</v>
      </c>
      <c r="EK6" s="13" t="s">
        <v>129</v>
      </c>
      <c r="EL6" s="3" t="s">
        <v>129</v>
      </c>
      <c r="EM6" s="3" t="s">
        <v>131</v>
      </c>
      <c r="EN6" s="3" t="s">
        <v>132</v>
      </c>
      <c r="EO6" s="3" t="s">
        <v>132</v>
      </c>
      <c r="EP6" s="3" t="s">
        <v>132</v>
      </c>
      <c r="EQ6" s="3" t="s">
        <v>132</v>
      </c>
      <c r="ER6" s="3" t="s">
        <v>132</v>
      </c>
      <c r="ES6" s="3" t="s">
        <v>132</v>
      </c>
      <c r="ET6" s="3" t="s">
        <v>132</v>
      </c>
      <c r="EU6" s="3" t="s">
        <v>132</v>
      </c>
      <c r="EV6" s="3" t="s">
        <v>132</v>
      </c>
      <c r="EW6" s="3" t="s">
        <v>129</v>
      </c>
      <c r="EX6" s="5" t="s">
        <v>129</v>
      </c>
      <c r="EY6" s="8" t="s">
        <v>131</v>
      </c>
      <c r="EZ6" s="3" t="s">
        <v>132</v>
      </c>
      <c r="FA6" s="3" t="s">
        <v>132</v>
      </c>
      <c r="FB6" s="3" t="s">
        <v>132</v>
      </c>
      <c r="FC6" s="3" t="s">
        <v>132</v>
      </c>
      <c r="FD6" s="3" t="s">
        <v>132</v>
      </c>
      <c r="FE6" s="3" t="s">
        <v>132</v>
      </c>
      <c r="FF6" s="3" t="s">
        <v>132</v>
      </c>
      <c r="FG6" s="5" t="s">
        <v>129</v>
      </c>
      <c r="FH6" s="8" t="s">
        <v>131</v>
      </c>
      <c r="FI6" s="3" t="s">
        <v>131</v>
      </c>
      <c r="FJ6" s="3" t="s">
        <v>131</v>
      </c>
      <c r="FK6" s="5" t="s">
        <v>132</v>
      </c>
      <c r="FL6" s="8" t="s">
        <v>132</v>
      </c>
      <c r="FM6" s="3" t="s">
        <v>132</v>
      </c>
      <c r="FN6" s="3" t="s">
        <v>132</v>
      </c>
      <c r="FO6" s="5" t="s">
        <v>132</v>
      </c>
      <c r="FP6" s="16" t="s">
        <v>1643</v>
      </c>
      <c r="FQ6" s="13" t="s">
        <v>353</v>
      </c>
      <c r="FR6" s="3" t="s">
        <v>354</v>
      </c>
      <c r="FS6" s="3" t="s">
        <v>355</v>
      </c>
      <c r="FT6" s="3" t="s">
        <v>1643</v>
      </c>
      <c r="FU6" s="20" t="s">
        <v>1643</v>
      </c>
      <c r="FV6" s="13" t="s">
        <v>110</v>
      </c>
      <c r="FW6" s="3" t="s">
        <v>111</v>
      </c>
      <c r="FX6" s="3" t="s">
        <v>110</v>
      </c>
      <c r="FY6" s="3" t="s">
        <v>1643</v>
      </c>
      <c r="FZ6" s="3" t="s">
        <v>111</v>
      </c>
      <c r="GA6" s="3" t="s">
        <v>110</v>
      </c>
      <c r="GB6" s="3" t="s">
        <v>111</v>
      </c>
      <c r="GC6" s="3" t="s">
        <v>110</v>
      </c>
      <c r="GD6" s="3" t="s">
        <v>110</v>
      </c>
      <c r="GE6" s="3" t="s">
        <v>111</v>
      </c>
      <c r="GF6" s="20" t="s">
        <v>1643</v>
      </c>
      <c r="GG6" s="18" t="s">
        <v>110</v>
      </c>
      <c r="GH6" s="8" t="s">
        <v>1643</v>
      </c>
      <c r="GI6" s="3" t="s">
        <v>1643</v>
      </c>
      <c r="GJ6" s="3" t="s">
        <v>486</v>
      </c>
      <c r="GK6" s="3" t="s">
        <v>489</v>
      </c>
      <c r="GL6" s="3" t="s">
        <v>492</v>
      </c>
      <c r="GM6" s="3" t="s">
        <v>495</v>
      </c>
      <c r="GN6" s="3" t="s">
        <v>496</v>
      </c>
      <c r="GO6" s="3" t="s">
        <v>497</v>
      </c>
      <c r="GP6" s="3" t="s">
        <v>498</v>
      </c>
      <c r="GQ6" s="20" t="s">
        <v>1643</v>
      </c>
      <c r="GR6" s="16" t="s">
        <v>1643</v>
      </c>
    </row>
    <row r="7" spans="1:200" ht="58" x14ac:dyDescent="0.35">
      <c r="A7" s="1">
        <v>45608.72761574074</v>
      </c>
      <c r="B7" s="2">
        <v>45608.735601851855</v>
      </c>
      <c r="C7" s="4">
        <v>100</v>
      </c>
      <c r="D7" s="4">
        <v>690</v>
      </c>
      <c r="E7" s="3" t="s">
        <v>1640</v>
      </c>
      <c r="F7" s="2">
        <v>45608.735621631946</v>
      </c>
      <c r="G7" s="3" t="s">
        <v>1663</v>
      </c>
      <c r="H7" s="4">
        <v>1</v>
      </c>
      <c r="I7" s="3" t="s">
        <v>1642</v>
      </c>
      <c r="J7" s="3" t="s">
        <v>1642</v>
      </c>
      <c r="K7" s="3" t="s">
        <v>1642</v>
      </c>
      <c r="L7" s="3" t="s">
        <v>1642</v>
      </c>
      <c r="M7" s="3" t="s">
        <v>1642</v>
      </c>
      <c r="N7" s="3" t="s">
        <v>1642</v>
      </c>
      <c r="O7" s="3" t="s">
        <v>110</v>
      </c>
      <c r="P7" s="3" t="s">
        <v>1643</v>
      </c>
      <c r="Q7" s="3" t="s">
        <v>1643</v>
      </c>
      <c r="R7" s="20" t="s">
        <v>110</v>
      </c>
      <c r="S7" s="127">
        <v>63</v>
      </c>
      <c r="T7" s="124"/>
      <c r="U7" s="3"/>
      <c r="V7" s="3" t="s">
        <v>20</v>
      </c>
      <c r="W7" s="3" t="s">
        <v>111</v>
      </c>
      <c r="X7" s="3" t="s">
        <v>45</v>
      </c>
      <c r="Y7" s="3" t="s">
        <v>74</v>
      </c>
      <c r="Z7" s="3" t="s">
        <v>16</v>
      </c>
      <c r="AA7" s="4">
        <v>161</v>
      </c>
      <c r="AB7" s="3" t="s">
        <v>25</v>
      </c>
      <c r="AC7" s="3" t="s">
        <v>111</v>
      </c>
      <c r="AD7" s="3" t="s">
        <v>111</v>
      </c>
      <c r="AE7" s="5" t="s">
        <v>1820</v>
      </c>
      <c r="AF7" s="13" t="s">
        <v>110</v>
      </c>
      <c r="AG7" s="219" t="s">
        <v>110</v>
      </c>
      <c r="AH7" s="13" t="s">
        <v>132</v>
      </c>
      <c r="AI7" s="3" t="s">
        <v>129</v>
      </c>
      <c r="AJ7" s="3" t="s">
        <v>132</v>
      </c>
      <c r="AK7" s="3" t="s">
        <v>131</v>
      </c>
      <c r="AL7" s="3" t="s">
        <v>132</v>
      </c>
      <c r="AM7" s="3" t="s">
        <v>128</v>
      </c>
      <c r="AN7" s="3" t="s">
        <v>132</v>
      </c>
      <c r="AO7" s="3" t="s">
        <v>132</v>
      </c>
      <c r="AP7" s="3" t="s">
        <v>132</v>
      </c>
      <c r="AQ7" s="3" t="s">
        <v>132</v>
      </c>
      <c r="AR7" s="3" t="s">
        <v>132</v>
      </c>
      <c r="AS7" s="3" t="s">
        <v>132</v>
      </c>
      <c r="AT7" s="3" t="s">
        <v>129</v>
      </c>
      <c r="AU7" s="3" t="s">
        <v>128</v>
      </c>
      <c r="AV7" s="3" t="s">
        <v>129</v>
      </c>
      <c r="AW7" s="3" t="s">
        <v>1643</v>
      </c>
      <c r="AX7" s="3" t="s">
        <v>128</v>
      </c>
      <c r="AY7" s="3" t="s">
        <v>128</v>
      </c>
      <c r="AZ7" s="3" t="s">
        <v>128</v>
      </c>
      <c r="BA7" s="3" t="s">
        <v>128</v>
      </c>
      <c r="BB7" s="3" t="s">
        <v>128</v>
      </c>
      <c r="BC7" s="3" t="s">
        <v>130</v>
      </c>
      <c r="BD7" s="3" t="s">
        <v>132</v>
      </c>
      <c r="BE7" s="3" t="s">
        <v>132</v>
      </c>
      <c r="BF7" s="3" t="s">
        <v>132</v>
      </c>
      <c r="BG7" s="3" t="s">
        <v>132</v>
      </c>
      <c r="BH7" s="3" t="s">
        <v>132</v>
      </c>
      <c r="BI7" s="3" t="s">
        <v>130</v>
      </c>
      <c r="BJ7" s="3" t="s">
        <v>128</v>
      </c>
      <c r="BK7" s="3" t="s">
        <v>130</v>
      </c>
      <c r="BL7" s="3" t="s">
        <v>130</v>
      </c>
      <c r="BM7" s="3" t="s">
        <v>128</v>
      </c>
      <c r="BN7" s="3" t="s">
        <v>1821</v>
      </c>
      <c r="BO7" s="3" t="s">
        <v>1821</v>
      </c>
      <c r="BP7" s="3" t="s">
        <v>1821</v>
      </c>
      <c r="BQ7" s="3" t="s">
        <v>1821</v>
      </c>
      <c r="BR7" s="3" t="s">
        <v>1821</v>
      </c>
      <c r="BS7" s="3" t="s">
        <v>1821</v>
      </c>
      <c r="BT7" s="3" t="s">
        <v>1821</v>
      </c>
      <c r="BU7" s="3" t="s">
        <v>1821</v>
      </c>
      <c r="BV7" s="3" t="s">
        <v>1821</v>
      </c>
      <c r="BW7" s="3" t="s">
        <v>1821</v>
      </c>
      <c r="BX7" s="5" t="s">
        <v>1643</v>
      </c>
      <c r="BY7" s="8" t="s">
        <v>1818</v>
      </c>
      <c r="BZ7" s="3" t="s">
        <v>245</v>
      </c>
      <c r="CA7" s="3" t="s">
        <v>129</v>
      </c>
      <c r="CB7" s="3" t="s">
        <v>1818</v>
      </c>
      <c r="CC7" s="3" t="s">
        <v>129</v>
      </c>
      <c r="CD7" s="3" t="s">
        <v>129</v>
      </c>
      <c r="CE7" s="3" t="s">
        <v>131</v>
      </c>
      <c r="CF7" s="3" t="s">
        <v>131</v>
      </c>
      <c r="CG7" s="3" t="s">
        <v>131</v>
      </c>
      <c r="CH7" s="3" t="s">
        <v>131</v>
      </c>
      <c r="CI7" s="3" t="s">
        <v>131</v>
      </c>
      <c r="CJ7" s="3" t="s">
        <v>131</v>
      </c>
      <c r="CK7" s="3" t="s">
        <v>131</v>
      </c>
      <c r="CL7" s="3" t="s">
        <v>131</v>
      </c>
      <c r="CM7" s="3" t="s">
        <v>131</v>
      </c>
      <c r="CN7" s="5" t="s">
        <v>1643</v>
      </c>
      <c r="CO7" s="13" t="s">
        <v>196</v>
      </c>
      <c r="CP7" s="3" t="s">
        <v>198</v>
      </c>
      <c r="CQ7" s="3" t="s">
        <v>200</v>
      </c>
      <c r="CR7" s="3" t="s">
        <v>201</v>
      </c>
      <c r="CS7" s="3" t="s">
        <v>1643</v>
      </c>
      <c r="CT7" s="3" t="s">
        <v>1643</v>
      </c>
      <c r="CU7" s="3" t="s">
        <v>1643</v>
      </c>
      <c r="CV7" s="5" t="s">
        <v>1643</v>
      </c>
      <c r="CW7" s="13" t="s">
        <v>1643</v>
      </c>
      <c r="CX7" s="3" t="s">
        <v>1643</v>
      </c>
      <c r="CY7" s="3" t="s">
        <v>1643</v>
      </c>
      <c r="CZ7" s="3" t="s">
        <v>1643</v>
      </c>
      <c r="DA7" s="3" t="s">
        <v>235</v>
      </c>
      <c r="DB7" s="3" t="s">
        <v>1643</v>
      </c>
      <c r="DC7" s="3" t="s">
        <v>1643</v>
      </c>
      <c r="DD7" s="5" t="s">
        <v>1643</v>
      </c>
      <c r="DE7" s="13" t="s">
        <v>131</v>
      </c>
      <c r="DF7" s="3" t="s">
        <v>131</v>
      </c>
      <c r="DG7" s="3" t="s">
        <v>131</v>
      </c>
      <c r="DH7" s="5" t="s">
        <v>131</v>
      </c>
      <c r="DI7" s="13" t="s">
        <v>132</v>
      </c>
      <c r="DJ7" s="3" t="s">
        <v>132</v>
      </c>
      <c r="DK7" s="3" t="s">
        <v>132</v>
      </c>
      <c r="DL7" s="5" t="s">
        <v>132</v>
      </c>
      <c r="DM7" s="13" t="s">
        <v>132</v>
      </c>
      <c r="DN7" s="5" t="s">
        <v>132</v>
      </c>
      <c r="DO7" s="13" t="s">
        <v>132</v>
      </c>
      <c r="DP7" s="3" t="s">
        <v>132</v>
      </c>
      <c r="DQ7" s="3" t="s">
        <v>132</v>
      </c>
      <c r="DR7" s="5" t="s">
        <v>132</v>
      </c>
      <c r="DS7" s="13" t="s">
        <v>131</v>
      </c>
      <c r="DT7" s="3" t="s">
        <v>1665</v>
      </c>
      <c r="DU7" s="3" t="s">
        <v>1665</v>
      </c>
      <c r="DV7" s="3" t="s">
        <v>1665</v>
      </c>
      <c r="DW7" s="5" t="s">
        <v>129</v>
      </c>
      <c r="DX7" s="13" t="s">
        <v>132</v>
      </c>
      <c r="DY7" s="3" t="s">
        <v>132</v>
      </c>
      <c r="DZ7" s="3" t="s">
        <v>132</v>
      </c>
      <c r="EA7" s="3" t="s">
        <v>132</v>
      </c>
      <c r="EB7" s="3" t="s">
        <v>132</v>
      </c>
      <c r="EC7" s="3" t="s">
        <v>132</v>
      </c>
      <c r="ED7" s="5" t="s">
        <v>132</v>
      </c>
      <c r="EE7" s="13" t="s">
        <v>129</v>
      </c>
      <c r="EF7" s="3" t="s">
        <v>128</v>
      </c>
      <c r="EG7" s="3" t="s">
        <v>129</v>
      </c>
      <c r="EH7" s="3" t="s">
        <v>129</v>
      </c>
      <c r="EI7" s="3" t="s">
        <v>131</v>
      </c>
      <c r="EJ7" s="20" t="s">
        <v>131</v>
      </c>
      <c r="EK7" s="13" t="s">
        <v>132</v>
      </c>
      <c r="EL7" s="3" t="s">
        <v>132</v>
      </c>
      <c r="EM7" s="3" t="s">
        <v>132</v>
      </c>
      <c r="EN7" s="3" t="s">
        <v>132</v>
      </c>
      <c r="EO7" s="3" t="s">
        <v>132</v>
      </c>
      <c r="EP7" s="3" t="s">
        <v>132</v>
      </c>
      <c r="EQ7" s="3" t="s">
        <v>132</v>
      </c>
      <c r="ER7" s="3" t="s">
        <v>132</v>
      </c>
      <c r="ES7" s="3" t="s">
        <v>132</v>
      </c>
      <c r="ET7" s="3" t="s">
        <v>132</v>
      </c>
      <c r="EU7" s="3" t="s">
        <v>132</v>
      </c>
      <c r="EV7" s="3" t="s">
        <v>132</v>
      </c>
      <c r="EW7" s="3" t="s">
        <v>132</v>
      </c>
      <c r="EX7" s="5" t="s">
        <v>132</v>
      </c>
      <c r="EY7" s="8" t="s">
        <v>131</v>
      </c>
      <c r="EZ7" s="3" t="s">
        <v>132</v>
      </c>
      <c r="FA7" s="3" t="s">
        <v>132</v>
      </c>
      <c r="FB7" s="3" t="s">
        <v>132</v>
      </c>
      <c r="FC7" s="3" t="s">
        <v>132</v>
      </c>
      <c r="FD7" s="3" t="s">
        <v>132</v>
      </c>
      <c r="FE7" s="3" t="s">
        <v>132</v>
      </c>
      <c r="FF7" s="3" t="s">
        <v>129</v>
      </c>
      <c r="FG7" s="5" t="s">
        <v>131</v>
      </c>
      <c r="FH7" s="8" t="s">
        <v>132</v>
      </c>
      <c r="FI7" s="3" t="s">
        <v>129</v>
      </c>
      <c r="FJ7" s="3" t="s">
        <v>129</v>
      </c>
      <c r="FK7" s="5" t="s">
        <v>131</v>
      </c>
      <c r="FL7" s="8" t="s">
        <v>129</v>
      </c>
      <c r="FM7" s="3" t="s">
        <v>129</v>
      </c>
      <c r="FN7" s="3" t="s">
        <v>129</v>
      </c>
      <c r="FO7" s="5" t="s">
        <v>131</v>
      </c>
      <c r="FP7" s="16" t="s">
        <v>1643</v>
      </c>
      <c r="FQ7" s="13" t="s">
        <v>353</v>
      </c>
      <c r="FR7" s="3" t="s">
        <v>1643</v>
      </c>
      <c r="FS7" s="3" t="s">
        <v>1643</v>
      </c>
      <c r="FT7" s="3" t="s">
        <v>1643</v>
      </c>
      <c r="FU7" s="20" t="s">
        <v>357</v>
      </c>
      <c r="FV7" s="13" t="s">
        <v>111</v>
      </c>
      <c r="FW7" s="3" t="s">
        <v>110</v>
      </c>
      <c r="FX7" s="3" t="s">
        <v>110</v>
      </c>
      <c r="FY7" s="3" t="s">
        <v>1643</v>
      </c>
      <c r="FZ7" s="3" t="s">
        <v>111</v>
      </c>
      <c r="GA7" s="3" t="s">
        <v>110</v>
      </c>
      <c r="GB7" s="3" t="s">
        <v>110</v>
      </c>
      <c r="GC7" s="3" t="s">
        <v>110</v>
      </c>
      <c r="GD7" s="3" t="s">
        <v>110</v>
      </c>
      <c r="GE7" s="3" t="s">
        <v>1643</v>
      </c>
      <c r="GF7" s="20" t="s">
        <v>1643</v>
      </c>
      <c r="GG7" s="18" t="s">
        <v>110</v>
      </c>
      <c r="GH7" s="8" t="s">
        <v>1643</v>
      </c>
      <c r="GI7" s="3" t="s">
        <v>1643</v>
      </c>
      <c r="GJ7" s="3" t="s">
        <v>1643</v>
      </c>
      <c r="GK7" s="3" t="s">
        <v>489</v>
      </c>
      <c r="GL7" s="3" t="s">
        <v>1643</v>
      </c>
      <c r="GM7" s="3" t="s">
        <v>1643</v>
      </c>
      <c r="GN7" s="3" t="s">
        <v>1643</v>
      </c>
      <c r="GO7" s="3" t="s">
        <v>497</v>
      </c>
      <c r="GP7" s="3" t="s">
        <v>1643</v>
      </c>
      <c r="GQ7" s="20" t="s">
        <v>1643</v>
      </c>
      <c r="GR7" s="16" t="s">
        <v>111</v>
      </c>
    </row>
    <row r="8" spans="1:200" ht="87" x14ac:dyDescent="0.35">
      <c r="A8" s="1">
        <v>45614.59480324074</v>
      </c>
      <c r="B8" s="2">
        <v>45614.616840277777</v>
      </c>
      <c r="C8" s="4">
        <v>100</v>
      </c>
      <c r="D8" s="4">
        <v>1903</v>
      </c>
      <c r="E8" s="3" t="s">
        <v>1640</v>
      </c>
      <c r="F8" s="2">
        <v>45614.616851053244</v>
      </c>
      <c r="G8" s="3" t="s">
        <v>1674</v>
      </c>
      <c r="H8" s="4">
        <v>0.89999997615814209</v>
      </c>
      <c r="I8" s="3" t="s">
        <v>1642</v>
      </c>
      <c r="J8" s="3" t="s">
        <v>1642</v>
      </c>
      <c r="K8" s="3" t="s">
        <v>1642</v>
      </c>
      <c r="L8" s="3" t="s">
        <v>1642</v>
      </c>
      <c r="M8" s="3" t="s">
        <v>1642</v>
      </c>
      <c r="N8" s="3" t="s">
        <v>1642</v>
      </c>
      <c r="O8" s="3" t="s">
        <v>110</v>
      </c>
      <c r="P8" s="3" t="s">
        <v>1643</v>
      </c>
      <c r="Q8" s="3" t="s">
        <v>1643</v>
      </c>
      <c r="R8" s="20" t="s">
        <v>110</v>
      </c>
      <c r="S8" s="127">
        <v>60</v>
      </c>
      <c r="T8" s="124"/>
      <c r="U8" s="3"/>
      <c r="V8" s="3" t="s">
        <v>20</v>
      </c>
      <c r="W8" s="3" t="s">
        <v>111</v>
      </c>
      <c r="X8" s="3" t="s">
        <v>47</v>
      </c>
      <c r="Y8" s="3" t="s">
        <v>106</v>
      </c>
      <c r="Z8" s="3" t="s">
        <v>10</v>
      </c>
      <c r="AA8" s="4">
        <v>206</v>
      </c>
      <c r="AB8" s="3" t="s">
        <v>25</v>
      </c>
      <c r="AC8" s="3" t="s">
        <v>111</v>
      </c>
      <c r="AD8" s="3" t="s">
        <v>111</v>
      </c>
      <c r="AE8" s="5" t="s">
        <v>1820</v>
      </c>
      <c r="AF8" s="13"/>
      <c r="AG8" s="219"/>
      <c r="AH8" s="13" t="s">
        <v>245</v>
      </c>
      <c r="AI8" s="3" t="s">
        <v>245</v>
      </c>
      <c r="AJ8" s="3" t="s">
        <v>245</v>
      </c>
      <c r="AK8" s="3" t="s">
        <v>1821</v>
      </c>
      <c r="AL8" s="3" t="s">
        <v>129</v>
      </c>
      <c r="AM8" s="3" t="s">
        <v>132</v>
      </c>
      <c r="AN8" s="3" t="s">
        <v>132</v>
      </c>
      <c r="AO8" s="3" t="s">
        <v>132</v>
      </c>
      <c r="AP8" s="3" t="s">
        <v>132</v>
      </c>
      <c r="AQ8" s="3" t="s">
        <v>132</v>
      </c>
      <c r="AR8" s="3" t="s">
        <v>132</v>
      </c>
      <c r="AS8" s="3" t="s">
        <v>132</v>
      </c>
      <c r="AT8" s="3" t="s">
        <v>132</v>
      </c>
      <c r="AU8" s="3" t="s">
        <v>132</v>
      </c>
      <c r="AV8" s="3" t="s">
        <v>132</v>
      </c>
      <c r="AW8" s="3" t="s">
        <v>206</v>
      </c>
      <c r="AX8" s="3" t="s">
        <v>131</v>
      </c>
      <c r="AY8" s="3" t="s">
        <v>132</v>
      </c>
      <c r="AZ8" s="3" t="s">
        <v>132</v>
      </c>
      <c r="BA8" s="3" t="s">
        <v>132</v>
      </c>
      <c r="BB8" s="3" t="s">
        <v>128</v>
      </c>
      <c r="BC8" s="3" t="s">
        <v>129</v>
      </c>
      <c r="BD8" s="3" t="s">
        <v>132</v>
      </c>
      <c r="BE8" s="3" t="s">
        <v>132</v>
      </c>
      <c r="BF8" s="3" t="s">
        <v>132</v>
      </c>
      <c r="BG8" s="3" t="s">
        <v>132</v>
      </c>
      <c r="BH8" s="3" t="s">
        <v>132</v>
      </c>
      <c r="BI8" s="3" t="s">
        <v>129</v>
      </c>
      <c r="BJ8" s="3" t="s">
        <v>132</v>
      </c>
      <c r="BK8" s="3" t="s">
        <v>132</v>
      </c>
      <c r="BL8" s="3" t="s">
        <v>132</v>
      </c>
      <c r="BM8" s="3" t="s">
        <v>132</v>
      </c>
      <c r="BN8" s="3" t="s">
        <v>132</v>
      </c>
      <c r="BO8" s="3" t="s">
        <v>132</v>
      </c>
      <c r="BP8" s="3" t="s">
        <v>132</v>
      </c>
      <c r="BQ8" s="3" t="s">
        <v>132</v>
      </c>
      <c r="BR8" s="3" t="s">
        <v>132</v>
      </c>
      <c r="BS8" s="3" t="s">
        <v>132</v>
      </c>
      <c r="BT8" s="3" t="s">
        <v>132</v>
      </c>
      <c r="BU8" s="3" t="s">
        <v>132</v>
      </c>
      <c r="BV8" s="3" t="s">
        <v>132</v>
      </c>
      <c r="BW8" s="3" t="s">
        <v>132</v>
      </c>
      <c r="BX8" s="5" t="s">
        <v>1643</v>
      </c>
      <c r="BY8" s="8" t="s">
        <v>128</v>
      </c>
      <c r="BZ8" s="3" t="s">
        <v>132</v>
      </c>
      <c r="CA8" s="3" t="s">
        <v>129</v>
      </c>
      <c r="CB8" s="3" t="s">
        <v>128</v>
      </c>
      <c r="CC8" s="3" t="s">
        <v>132</v>
      </c>
      <c r="CD8" s="3" t="s">
        <v>132</v>
      </c>
      <c r="CE8" s="3" t="s">
        <v>129</v>
      </c>
      <c r="CF8" s="3" t="s">
        <v>129</v>
      </c>
      <c r="CG8" s="3" t="s">
        <v>245</v>
      </c>
      <c r="CH8" s="3" t="s">
        <v>129</v>
      </c>
      <c r="CI8" s="3" t="s">
        <v>132</v>
      </c>
      <c r="CJ8" s="3" t="s">
        <v>132</v>
      </c>
      <c r="CK8" s="3" t="s">
        <v>132</v>
      </c>
      <c r="CL8" s="3" t="s">
        <v>128</v>
      </c>
      <c r="CM8" s="3" t="s">
        <v>245</v>
      </c>
      <c r="CN8" s="5" t="s">
        <v>1643</v>
      </c>
      <c r="CO8" s="13" t="s">
        <v>196</v>
      </c>
      <c r="CP8" s="3" t="s">
        <v>198</v>
      </c>
      <c r="CQ8" s="3" t="s">
        <v>200</v>
      </c>
      <c r="CR8" s="3" t="s">
        <v>201</v>
      </c>
      <c r="CS8" s="3" t="s">
        <v>203</v>
      </c>
      <c r="CT8" s="3" t="s">
        <v>207</v>
      </c>
      <c r="CU8" s="3" t="s">
        <v>210</v>
      </c>
      <c r="CV8" s="5" t="s">
        <v>1643</v>
      </c>
      <c r="CW8" s="13" t="s">
        <v>231</v>
      </c>
      <c r="CX8" s="3" t="s">
        <v>232</v>
      </c>
      <c r="CY8" s="3" t="s">
        <v>233</v>
      </c>
      <c r="CZ8" s="3" t="s">
        <v>234</v>
      </c>
      <c r="DA8" s="3" t="s">
        <v>235</v>
      </c>
      <c r="DB8" s="3" t="s">
        <v>1675</v>
      </c>
      <c r="DC8" s="3" t="s">
        <v>1643</v>
      </c>
      <c r="DD8" s="5" t="s">
        <v>1643</v>
      </c>
      <c r="DE8" s="13" t="s">
        <v>132</v>
      </c>
      <c r="DF8" s="3" t="s">
        <v>245</v>
      </c>
      <c r="DG8" s="3" t="s">
        <v>245</v>
      </c>
      <c r="DH8" s="5" t="s">
        <v>245</v>
      </c>
      <c r="DI8" s="13" t="s">
        <v>132</v>
      </c>
      <c r="DJ8" s="3" t="s">
        <v>132</v>
      </c>
      <c r="DK8" s="3" t="s">
        <v>132</v>
      </c>
      <c r="DL8" s="5" t="s">
        <v>132</v>
      </c>
      <c r="DM8" s="13" t="s">
        <v>132</v>
      </c>
      <c r="DN8" s="5" t="s">
        <v>132</v>
      </c>
      <c r="DO8" s="13" t="s">
        <v>132</v>
      </c>
      <c r="DP8" s="3" t="s">
        <v>132</v>
      </c>
      <c r="DQ8" s="3" t="s">
        <v>132</v>
      </c>
      <c r="DR8" s="5" t="s">
        <v>132</v>
      </c>
      <c r="DS8" s="13" t="s">
        <v>132</v>
      </c>
      <c r="DT8" s="3" t="s">
        <v>1665</v>
      </c>
      <c r="DU8" s="3" t="s">
        <v>132</v>
      </c>
      <c r="DV8" s="3" t="s">
        <v>131</v>
      </c>
      <c r="DW8" s="5" t="s">
        <v>132</v>
      </c>
      <c r="DX8" s="13" t="s">
        <v>132</v>
      </c>
      <c r="DY8" s="3" t="s">
        <v>132</v>
      </c>
      <c r="DZ8" s="3" t="s">
        <v>132</v>
      </c>
      <c r="EA8" s="3" t="s">
        <v>132</v>
      </c>
      <c r="EB8" s="3" t="s">
        <v>132</v>
      </c>
      <c r="EC8" s="3" t="s">
        <v>132</v>
      </c>
      <c r="ED8" s="5" t="s">
        <v>132</v>
      </c>
      <c r="EE8" s="13" t="s">
        <v>131</v>
      </c>
      <c r="EF8" s="3" t="s">
        <v>131</v>
      </c>
      <c r="EG8" s="3" t="s">
        <v>132</v>
      </c>
      <c r="EH8" s="3" t="s">
        <v>132</v>
      </c>
      <c r="EI8" s="3" t="s">
        <v>130</v>
      </c>
      <c r="EJ8" s="20" t="s">
        <v>129</v>
      </c>
      <c r="EK8" s="13" t="s">
        <v>132</v>
      </c>
      <c r="EL8" s="3" t="s">
        <v>132</v>
      </c>
      <c r="EM8" s="3" t="s">
        <v>132</v>
      </c>
      <c r="EN8" s="3" t="s">
        <v>132</v>
      </c>
      <c r="EO8" s="3" t="s">
        <v>132</v>
      </c>
      <c r="EP8" s="3" t="s">
        <v>132</v>
      </c>
      <c r="EQ8" s="3" t="s">
        <v>132</v>
      </c>
      <c r="ER8" s="3" t="s">
        <v>132</v>
      </c>
      <c r="ES8" s="3" t="s">
        <v>132</v>
      </c>
      <c r="ET8" s="3" t="s">
        <v>132</v>
      </c>
      <c r="EU8" s="3" t="s">
        <v>132</v>
      </c>
      <c r="EV8" s="3" t="s">
        <v>132</v>
      </c>
      <c r="EW8" s="3" t="s">
        <v>132</v>
      </c>
      <c r="EX8" s="5" t="s">
        <v>131</v>
      </c>
      <c r="EY8" s="8" t="s">
        <v>132</v>
      </c>
      <c r="EZ8" s="3" t="s">
        <v>132</v>
      </c>
      <c r="FA8" s="3" t="s">
        <v>132</v>
      </c>
      <c r="FB8" s="3" t="s">
        <v>132</v>
      </c>
      <c r="FC8" s="3" t="s">
        <v>131</v>
      </c>
      <c r="FD8" s="3" t="s">
        <v>132</v>
      </c>
      <c r="FE8" s="3" t="s">
        <v>131</v>
      </c>
      <c r="FF8" s="3" t="s">
        <v>132</v>
      </c>
      <c r="FG8" s="5" t="s">
        <v>132</v>
      </c>
      <c r="FH8" s="8" t="s">
        <v>132</v>
      </c>
      <c r="FI8" s="3" t="s">
        <v>132</v>
      </c>
      <c r="FJ8" s="3" t="s">
        <v>132</v>
      </c>
      <c r="FK8" s="5" t="s">
        <v>132</v>
      </c>
      <c r="FL8" s="8" t="s">
        <v>132</v>
      </c>
      <c r="FM8" s="3" t="s">
        <v>132</v>
      </c>
      <c r="FN8" s="3" t="s">
        <v>131</v>
      </c>
      <c r="FO8" s="5" t="s">
        <v>132</v>
      </c>
      <c r="FP8" s="16" t="s">
        <v>1643</v>
      </c>
      <c r="FQ8" s="13" t="s">
        <v>353</v>
      </c>
      <c r="FR8" s="3" t="s">
        <v>354</v>
      </c>
      <c r="FS8" s="3" t="s">
        <v>355</v>
      </c>
      <c r="FT8" s="3" t="s">
        <v>1643</v>
      </c>
      <c r="FU8" s="20" t="s">
        <v>1643</v>
      </c>
      <c r="FV8" s="13" t="s">
        <v>110</v>
      </c>
      <c r="FW8" s="3" t="s">
        <v>110</v>
      </c>
      <c r="FX8" s="3" t="s">
        <v>110</v>
      </c>
      <c r="FY8" s="3" t="s">
        <v>1676</v>
      </c>
      <c r="FZ8" s="3" t="s">
        <v>111</v>
      </c>
      <c r="GA8" s="3" t="s">
        <v>110</v>
      </c>
      <c r="GB8" s="3" t="s">
        <v>110</v>
      </c>
      <c r="GC8" s="3" t="s">
        <v>110</v>
      </c>
      <c r="GD8" s="3" t="s">
        <v>110</v>
      </c>
      <c r="GE8" s="3" t="s">
        <v>111</v>
      </c>
      <c r="GF8" s="20" t="s">
        <v>1643</v>
      </c>
      <c r="GG8" s="18" t="s">
        <v>476</v>
      </c>
      <c r="GH8" s="8" t="s">
        <v>1643</v>
      </c>
      <c r="GI8" s="3" t="s">
        <v>1643</v>
      </c>
      <c r="GJ8" s="3" t="s">
        <v>486</v>
      </c>
      <c r="GK8" s="3" t="s">
        <v>489</v>
      </c>
      <c r="GL8" s="3" t="s">
        <v>492</v>
      </c>
      <c r="GM8" s="3" t="s">
        <v>495</v>
      </c>
      <c r="GN8" s="3" t="s">
        <v>496</v>
      </c>
      <c r="GO8" s="3" t="s">
        <v>497</v>
      </c>
      <c r="GP8" s="3" t="s">
        <v>498</v>
      </c>
      <c r="GQ8" s="20" t="s">
        <v>1643</v>
      </c>
      <c r="GR8" s="16" t="s">
        <v>1643</v>
      </c>
    </row>
    <row r="9" spans="1:200" ht="87" x14ac:dyDescent="0.35">
      <c r="A9" s="1">
        <v>45619.728622685187</v>
      </c>
      <c r="B9" s="2">
        <v>45619.739525462966</v>
      </c>
      <c r="C9" s="4">
        <v>100</v>
      </c>
      <c r="D9" s="4">
        <v>941</v>
      </c>
      <c r="E9" s="3" t="s">
        <v>1640</v>
      </c>
      <c r="F9" s="2">
        <v>45619.739535983797</v>
      </c>
      <c r="G9" s="3" t="s">
        <v>1704</v>
      </c>
      <c r="H9" s="4">
        <v>1</v>
      </c>
      <c r="I9" s="3" t="s">
        <v>1642</v>
      </c>
      <c r="J9" s="3" t="s">
        <v>1642</v>
      </c>
      <c r="K9" s="3" t="s">
        <v>1642</v>
      </c>
      <c r="L9" s="3" t="s">
        <v>1642</v>
      </c>
      <c r="M9" s="3" t="s">
        <v>1642</v>
      </c>
      <c r="N9" s="3" t="s">
        <v>1642</v>
      </c>
      <c r="O9" s="3" t="s">
        <v>111</v>
      </c>
      <c r="P9" s="3" t="s">
        <v>110</v>
      </c>
      <c r="Q9" s="3" t="s">
        <v>9</v>
      </c>
      <c r="R9" s="20" t="s">
        <v>110</v>
      </c>
      <c r="S9" s="127">
        <v>50</v>
      </c>
      <c r="T9" s="124"/>
      <c r="U9" s="3"/>
      <c r="V9" s="3" t="s">
        <v>20</v>
      </c>
      <c r="W9" s="3" t="s">
        <v>110</v>
      </c>
      <c r="X9" s="3" t="s">
        <v>47</v>
      </c>
      <c r="Y9" s="3" t="s">
        <v>103</v>
      </c>
      <c r="Z9" s="3" t="s">
        <v>8</v>
      </c>
      <c r="AA9" s="4">
        <v>453</v>
      </c>
      <c r="AB9" s="3" t="s">
        <v>25</v>
      </c>
      <c r="AC9" s="3" t="s">
        <v>111</v>
      </c>
      <c r="AD9" s="3" t="s">
        <v>111</v>
      </c>
      <c r="AE9" s="5" t="s">
        <v>1820</v>
      </c>
      <c r="AF9" s="13"/>
      <c r="AG9" s="219"/>
      <c r="AH9" s="13" t="s">
        <v>130</v>
      </c>
      <c r="AI9" s="3" t="s">
        <v>130</v>
      </c>
      <c r="AJ9" s="3" t="s">
        <v>130</v>
      </c>
      <c r="AK9" s="3" t="s">
        <v>130</v>
      </c>
      <c r="AL9" s="3" t="s">
        <v>132</v>
      </c>
      <c r="AM9" s="3" t="s">
        <v>132</v>
      </c>
      <c r="AN9" s="3" t="s">
        <v>128</v>
      </c>
      <c r="AO9" s="3" t="s">
        <v>128</v>
      </c>
      <c r="AP9" s="3" t="s">
        <v>128</v>
      </c>
      <c r="AQ9" s="3" t="s">
        <v>128</v>
      </c>
      <c r="AR9" s="3" t="s">
        <v>128</v>
      </c>
      <c r="AS9" s="3" t="s">
        <v>131</v>
      </c>
      <c r="AT9" s="3" t="s">
        <v>130</v>
      </c>
      <c r="AU9" s="3" t="s">
        <v>129</v>
      </c>
      <c r="AV9" s="3" t="s">
        <v>128</v>
      </c>
      <c r="AW9" s="3" t="s">
        <v>209</v>
      </c>
      <c r="AX9" s="3" t="s">
        <v>130</v>
      </c>
      <c r="AY9" s="3" t="s">
        <v>130</v>
      </c>
      <c r="AZ9" s="3" t="s">
        <v>130</v>
      </c>
      <c r="BA9" s="3" t="s">
        <v>130</v>
      </c>
      <c r="BB9" s="3" t="s">
        <v>128</v>
      </c>
      <c r="BC9" s="3" t="s">
        <v>128</v>
      </c>
      <c r="BD9" s="3" t="s">
        <v>128</v>
      </c>
      <c r="BE9" s="3" t="s">
        <v>128</v>
      </c>
      <c r="BF9" s="3" t="s">
        <v>130</v>
      </c>
      <c r="BG9" s="3" t="s">
        <v>130</v>
      </c>
      <c r="BH9" s="3" t="s">
        <v>130</v>
      </c>
      <c r="BI9" s="3" t="s">
        <v>130</v>
      </c>
      <c r="BJ9" s="3" t="s">
        <v>128</v>
      </c>
      <c r="BK9" s="3" t="s">
        <v>132</v>
      </c>
      <c r="BL9" s="3" t="s">
        <v>132</v>
      </c>
      <c r="BM9" s="3" t="s">
        <v>132</v>
      </c>
      <c r="BN9" s="3" t="s">
        <v>132</v>
      </c>
      <c r="BO9" s="3" t="s">
        <v>132</v>
      </c>
      <c r="BP9" s="3" t="s">
        <v>132</v>
      </c>
      <c r="BQ9" s="3" t="s">
        <v>1821</v>
      </c>
      <c r="BR9" s="3" t="s">
        <v>1821</v>
      </c>
      <c r="BS9" s="3" t="s">
        <v>1821</v>
      </c>
      <c r="BT9" s="3" t="s">
        <v>1821</v>
      </c>
      <c r="BU9" s="3" t="s">
        <v>1821</v>
      </c>
      <c r="BV9" s="3" t="s">
        <v>1821</v>
      </c>
      <c r="BW9" s="3" t="s">
        <v>1821</v>
      </c>
      <c r="BX9" s="5" t="s">
        <v>229</v>
      </c>
      <c r="BY9" s="8" t="s">
        <v>130</v>
      </c>
      <c r="BZ9" s="3" t="s">
        <v>129</v>
      </c>
      <c r="CA9" s="3" t="s">
        <v>128</v>
      </c>
      <c r="CB9" s="3" t="s">
        <v>130</v>
      </c>
      <c r="CC9" s="3" t="s">
        <v>131</v>
      </c>
      <c r="CD9" s="3" t="s">
        <v>131</v>
      </c>
      <c r="CE9" s="3" t="s">
        <v>1818</v>
      </c>
      <c r="CF9" s="3" t="s">
        <v>132</v>
      </c>
      <c r="CG9" s="3" t="s">
        <v>130</v>
      </c>
      <c r="CH9" s="3" t="s">
        <v>128</v>
      </c>
      <c r="CI9" s="3" t="s">
        <v>132</v>
      </c>
      <c r="CJ9" s="3" t="s">
        <v>132</v>
      </c>
      <c r="CK9" s="3" t="s">
        <v>132</v>
      </c>
      <c r="CL9" s="3" t="s">
        <v>130</v>
      </c>
      <c r="CM9" s="3" t="s">
        <v>128</v>
      </c>
      <c r="CN9" s="5" t="s">
        <v>1643</v>
      </c>
      <c r="CO9" s="13" t="s">
        <v>196</v>
      </c>
      <c r="CP9" s="3" t="s">
        <v>1643</v>
      </c>
      <c r="CQ9" s="3" t="s">
        <v>1643</v>
      </c>
      <c r="CR9" s="3" t="s">
        <v>1643</v>
      </c>
      <c r="CS9" s="3" t="s">
        <v>1643</v>
      </c>
      <c r="CT9" s="3" t="s">
        <v>1643</v>
      </c>
      <c r="CU9" s="3" t="s">
        <v>1643</v>
      </c>
      <c r="CV9" s="5" t="s">
        <v>1643</v>
      </c>
      <c r="CW9" s="13" t="s">
        <v>231</v>
      </c>
      <c r="CX9" s="3" t="s">
        <v>232</v>
      </c>
      <c r="CY9" s="3" t="s">
        <v>233</v>
      </c>
      <c r="CZ9" s="3" t="s">
        <v>1643</v>
      </c>
      <c r="DA9" s="3" t="s">
        <v>1643</v>
      </c>
      <c r="DB9" s="3" t="s">
        <v>1643</v>
      </c>
      <c r="DC9" s="3" t="s">
        <v>1643</v>
      </c>
      <c r="DD9" s="5" t="s">
        <v>1643</v>
      </c>
      <c r="DE9" s="13" t="s">
        <v>1665</v>
      </c>
      <c r="DF9" s="3" t="s">
        <v>1665</v>
      </c>
      <c r="DG9" s="3" t="s">
        <v>1665</v>
      </c>
      <c r="DH9" s="5" t="s">
        <v>132</v>
      </c>
      <c r="DI9" s="13" t="s">
        <v>132</v>
      </c>
      <c r="DJ9" s="3" t="s">
        <v>132</v>
      </c>
      <c r="DK9" s="3" t="s">
        <v>132</v>
      </c>
      <c r="DL9" s="5" t="s">
        <v>132</v>
      </c>
      <c r="DM9" s="13" t="s">
        <v>1665</v>
      </c>
      <c r="DN9" s="5" t="s">
        <v>1665</v>
      </c>
      <c r="DO9" s="13" t="s">
        <v>1665</v>
      </c>
      <c r="DP9" s="3" t="s">
        <v>1665</v>
      </c>
      <c r="DQ9" s="3" t="s">
        <v>1665</v>
      </c>
      <c r="DR9" s="5" t="s">
        <v>1665</v>
      </c>
      <c r="DS9" s="13" t="s">
        <v>130</v>
      </c>
      <c r="DT9" s="3" t="s">
        <v>129</v>
      </c>
      <c r="DU9" s="3" t="s">
        <v>131</v>
      </c>
      <c r="DV9" s="3" t="s">
        <v>131</v>
      </c>
      <c r="DW9" s="5" t="s">
        <v>131</v>
      </c>
      <c r="DX9" s="13" t="s">
        <v>131</v>
      </c>
      <c r="DY9" s="3" t="s">
        <v>131</v>
      </c>
      <c r="DZ9" s="3" t="s">
        <v>131</v>
      </c>
      <c r="EA9" s="3" t="s">
        <v>131</v>
      </c>
      <c r="EB9" s="3" t="s">
        <v>132</v>
      </c>
      <c r="EC9" s="3" t="s">
        <v>132</v>
      </c>
      <c r="ED9" s="5" t="s">
        <v>132</v>
      </c>
      <c r="EE9" s="13" t="s">
        <v>131</v>
      </c>
      <c r="EF9" s="3" t="s">
        <v>132</v>
      </c>
      <c r="EG9" s="3" t="s">
        <v>131</v>
      </c>
      <c r="EH9" s="3" t="s">
        <v>132</v>
      </c>
      <c r="EI9" s="3" t="s">
        <v>128</v>
      </c>
      <c r="EJ9" s="20" t="s">
        <v>128</v>
      </c>
      <c r="EK9" s="13" t="s">
        <v>131</v>
      </c>
      <c r="EL9" s="3" t="s">
        <v>131</v>
      </c>
      <c r="EM9" s="3" t="s">
        <v>131</v>
      </c>
      <c r="EN9" s="3" t="s">
        <v>131</v>
      </c>
      <c r="EO9" s="3" t="s">
        <v>131</v>
      </c>
      <c r="EP9" s="3" t="s">
        <v>131</v>
      </c>
      <c r="EQ9" s="3" t="s">
        <v>131</v>
      </c>
      <c r="ER9" s="3" t="s">
        <v>131</v>
      </c>
      <c r="ES9" s="3" t="s">
        <v>132</v>
      </c>
      <c r="ET9" s="3" t="s">
        <v>132</v>
      </c>
      <c r="EU9" s="3" t="s">
        <v>131</v>
      </c>
      <c r="EV9" s="3" t="s">
        <v>132</v>
      </c>
      <c r="EW9" s="3" t="s">
        <v>132</v>
      </c>
      <c r="EX9" s="5" t="s">
        <v>132</v>
      </c>
      <c r="EY9" s="8" t="s">
        <v>132</v>
      </c>
      <c r="EZ9" s="3" t="s">
        <v>132</v>
      </c>
      <c r="FA9" s="3" t="s">
        <v>132</v>
      </c>
      <c r="FB9" s="3" t="s">
        <v>132</v>
      </c>
      <c r="FC9" s="3" t="s">
        <v>132</v>
      </c>
      <c r="FD9" s="3" t="s">
        <v>131</v>
      </c>
      <c r="FE9" s="3" t="s">
        <v>131</v>
      </c>
      <c r="FF9" s="3" t="s">
        <v>132</v>
      </c>
      <c r="FG9" s="5" t="s">
        <v>132</v>
      </c>
      <c r="FH9" s="8" t="s">
        <v>132</v>
      </c>
      <c r="FI9" s="3" t="s">
        <v>132</v>
      </c>
      <c r="FJ9" s="3" t="s">
        <v>132</v>
      </c>
      <c r="FK9" s="5" t="s">
        <v>132</v>
      </c>
      <c r="FL9" s="8" t="s">
        <v>132</v>
      </c>
      <c r="FM9" s="3" t="s">
        <v>132</v>
      </c>
      <c r="FN9" s="3" t="s">
        <v>132</v>
      </c>
      <c r="FO9" s="5" t="s">
        <v>132</v>
      </c>
      <c r="FP9" s="16" t="s">
        <v>1705</v>
      </c>
      <c r="FQ9" s="13" t="s">
        <v>353</v>
      </c>
      <c r="FR9" s="3" t="s">
        <v>354</v>
      </c>
      <c r="FS9" s="3" t="s">
        <v>355</v>
      </c>
      <c r="FT9" s="3" t="s">
        <v>1643</v>
      </c>
      <c r="FU9" s="20" t="s">
        <v>1643</v>
      </c>
      <c r="FV9" s="13" t="s">
        <v>111</v>
      </c>
      <c r="FW9" s="3" t="s">
        <v>111</v>
      </c>
      <c r="FX9" s="3" t="s">
        <v>111</v>
      </c>
      <c r="FY9" s="3" t="s">
        <v>1643</v>
      </c>
      <c r="FZ9" s="3" t="s">
        <v>111</v>
      </c>
      <c r="GA9" s="3" t="s">
        <v>111</v>
      </c>
      <c r="GB9" s="3" t="s">
        <v>111</v>
      </c>
      <c r="GC9" s="3" t="s">
        <v>111</v>
      </c>
      <c r="GD9" s="3" t="s">
        <v>111</v>
      </c>
      <c r="GE9" s="3" t="s">
        <v>111</v>
      </c>
      <c r="GF9" s="20" t="s">
        <v>1643</v>
      </c>
      <c r="GG9" s="18" t="s">
        <v>110</v>
      </c>
      <c r="GH9" s="8" t="s">
        <v>1643</v>
      </c>
      <c r="GI9" s="3" t="s">
        <v>1643</v>
      </c>
      <c r="GJ9" s="3" t="s">
        <v>486</v>
      </c>
      <c r="GK9" s="3" t="s">
        <v>489</v>
      </c>
      <c r="GL9" s="3" t="s">
        <v>492</v>
      </c>
      <c r="GM9" s="3" t="s">
        <v>495</v>
      </c>
      <c r="GN9" s="3" t="s">
        <v>1643</v>
      </c>
      <c r="GO9" s="3" t="s">
        <v>1643</v>
      </c>
      <c r="GP9" s="3" t="s">
        <v>1643</v>
      </c>
      <c r="GQ9" s="20" t="s">
        <v>1643</v>
      </c>
      <c r="GR9" s="16" t="s">
        <v>1643</v>
      </c>
    </row>
    <row r="10" spans="1:200" ht="58" x14ac:dyDescent="0.35">
      <c r="A10" s="1">
        <v>45619.760023148148</v>
      </c>
      <c r="B10" s="2">
        <v>45619.764722222222</v>
      </c>
      <c r="C10" s="4">
        <v>14</v>
      </c>
      <c r="D10" s="4">
        <v>405</v>
      </c>
      <c r="E10" s="3" t="s">
        <v>1677</v>
      </c>
      <c r="F10" s="2">
        <v>45626.764746886576</v>
      </c>
      <c r="G10" s="3" t="s">
        <v>1734</v>
      </c>
      <c r="H10" s="4">
        <v>1</v>
      </c>
      <c r="I10" s="3" t="s">
        <v>1642</v>
      </c>
      <c r="J10" s="3" t="s">
        <v>1642</v>
      </c>
      <c r="K10" s="3" t="s">
        <v>1642</v>
      </c>
      <c r="L10" s="3" t="s">
        <v>1642</v>
      </c>
      <c r="M10" s="3" t="s">
        <v>1642</v>
      </c>
      <c r="N10" s="3" t="s">
        <v>1642</v>
      </c>
      <c r="O10" s="3" t="s">
        <v>110</v>
      </c>
      <c r="P10" s="3" t="s">
        <v>1643</v>
      </c>
      <c r="Q10" s="3" t="s">
        <v>1643</v>
      </c>
      <c r="R10" s="20" t="s">
        <v>110</v>
      </c>
      <c r="S10" s="127">
        <v>31</v>
      </c>
      <c r="T10" s="124"/>
      <c r="U10" s="3"/>
      <c r="V10" s="3" t="s">
        <v>20</v>
      </c>
      <c r="W10" s="3" t="s">
        <v>110</v>
      </c>
      <c r="X10" s="3" t="s">
        <v>47</v>
      </c>
      <c r="Y10" s="3" t="s">
        <v>74</v>
      </c>
      <c r="Z10" s="3" t="s">
        <v>10</v>
      </c>
      <c r="AA10" s="4">
        <v>398</v>
      </c>
      <c r="AB10" s="3" t="s">
        <v>25</v>
      </c>
      <c r="AC10" s="3" t="s">
        <v>111</v>
      </c>
      <c r="AD10" s="3" t="s">
        <v>111</v>
      </c>
      <c r="AE10" s="5" t="s">
        <v>1820</v>
      </c>
      <c r="AF10" s="13"/>
      <c r="AG10" s="219"/>
      <c r="AH10" s="13" t="s">
        <v>129</v>
      </c>
      <c r="AI10" s="3" t="s">
        <v>1821</v>
      </c>
      <c r="AJ10" s="3" t="s">
        <v>1821</v>
      </c>
      <c r="AK10" s="3" t="s">
        <v>1821</v>
      </c>
      <c r="AL10" s="3" t="s">
        <v>132</v>
      </c>
      <c r="AM10" s="3" t="s">
        <v>132</v>
      </c>
      <c r="AN10" s="3" t="s">
        <v>132</v>
      </c>
      <c r="AO10" s="3" t="s">
        <v>132</v>
      </c>
      <c r="AP10" s="3" t="s">
        <v>132</v>
      </c>
      <c r="AQ10" s="3" t="s">
        <v>1821</v>
      </c>
      <c r="AR10" s="3" t="s">
        <v>1821</v>
      </c>
      <c r="AS10" s="3" t="s">
        <v>131</v>
      </c>
      <c r="AT10" s="3" t="s">
        <v>130</v>
      </c>
      <c r="AU10" s="3" t="s">
        <v>1821</v>
      </c>
      <c r="AV10" s="3" t="s">
        <v>1821</v>
      </c>
      <c r="AW10" s="3" t="s">
        <v>212</v>
      </c>
      <c r="AX10" s="3" t="s">
        <v>130</v>
      </c>
      <c r="AY10" s="3" t="s">
        <v>129</v>
      </c>
      <c r="AZ10" s="3" t="s">
        <v>130</v>
      </c>
      <c r="BA10" s="3" t="s">
        <v>130</v>
      </c>
      <c r="BB10" s="3" t="s">
        <v>1821</v>
      </c>
      <c r="BC10" s="3" t="s">
        <v>1821</v>
      </c>
      <c r="BD10" s="3" t="s">
        <v>131</v>
      </c>
      <c r="BE10" s="3" t="s">
        <v>130</v>
      </c>
      <c r="BF10" s="3" t="s">
        <v>129</v>
      </c>
      <c r="BG10" s="3" t="s">
        <v>131</v>
      </c>
      <c r="BH10" s="3" t="s">
        <v>131</v>
      </c>
      <c r="BI10" s="3" t="s">
        <v>129</v>
      </c>
      <c r="BJ10" s="3" t="s">
        <v>130</v>
      </c>
      <c r="BK10" s="3" t="s">
        <v>132</v>
      </c>
      <c r="BL10" s="3" t="s">
        <v>132</v>
      </c>
      <c r="BM10" s="3" t="s">
        <v>131</v>
      </c>
      <c r="BN10" s="3" t="s">
        <v>130</v>
      </c>
      <c r="BO10" s="3" t="s">
        <v>128</v>
      </c>
      <c r="BP10" s="3" t="s">
        <v>130</v>
      </c>
      <c r="BQ10" s="3" t="s">
        <v>1821</v>
      </c>
      <c r="BR10" s="3" t="s">
        <v>130</v>
      </c>
      <c r="BS10" s="3" t="s">
        <v>129</v>
      </c>
      <c r="BT10" s="3" t="s">
        <v>130</v>
      </c>
      <c r="BU10" s="3" t="s">
        <v>130</v>
      </c>
      <c r="BV10" s="3" t="s">
        <v>129</v>
      </c>
      <c r="BW10" s="3" t="s">
        <v>129</v>
      </c>
      <c r="BX10" s="5" t="s">
        <v>1643</v>
      </c>
      <c r="BY10" s="8" t="s">
        <v>1643</v>
      </c>
      <c r="BZ10" s="3" t="s">
        <v>1643</v>
      </c>
      <c r="CA10" s="3" t="s">
        <v>1643</v>
      </c>
      <c r="CB10" s="3" t="s">
        <v>1643</v>
      </c>
      <c r="CC10" s="3" t="s">
        <v>1643</v>
      </c>
      <c r="CD10" s="3" t="s">
        <v>1643</v>
      </c>
      <c r="CE10" s="3" t="s">
        <v>1643</v>
      </c>
      <c r="CF10" s="3" t="s">
        <v>1643</v>
      </c>
      <c r="CG10" s="3" t="s">
        <v>1643</v>
      </c>
      <c r="CH10" s="3" t="s">
        <v>1643</v>
      </c>
      <c r="CI10" s="3" t="s">
        <v>1643</v>
      </c>
      <c r="CJ10" s="3" t="s">
        <v>1643</v>
      </c>
      <c r="CK10" s="3" t="s">
        <v>1643</v>
      </c>
      <c r="CL10" s="3" t="s">
        <v>1643</v>
      </c>
      <c r="CM10" s="3" t="s">
        <v>1643</v>
      </c>
      <c r="CN10" s="5" t="s">
        <v>1643</v>
      </c>
      <c r="CO10" s="13" t="s">
        <v>1643</v>
      </c>
      <c r="CP10" s="3" t="s">
        <v>1643</v>
      </c>
      <c r="CQ10" s="3" t="s">
        <v>1643</v>
      </c>
      <c r="CR10" s="3" t="s">
        <v>1643</v>
      </c>
      <c r="CS10" s="3" t="s">
        <v>1643</v>
      </c>
      <c r="CT10" s="3" t="s">
        <v>1643</v>
      </c>
      <c r="CU10" s="3" t="s">
        <v>1643</v>
      </c>
      <c r="CV10" s="5" t="s">
        <v>1643</v>
      </c>
      <c r="CW10" s="13" t="s">
        <v>1643</v>
      </c>
      <c r="CX10" s="3" t="s">
        <v>1643</v>
      </c>
      <c r="CY10" s="3" t="s">
        <v>1643</v>
      </c>
      <c r="CZ10" s="3" t="s">
        <v>1643</v>
      </c>
      <c r="DA10" s="3" t="s">
        <v>1643</v>
      </c>
      <c r="DB10" s="3" t="s">
        <v>1643</v>
      </c>
      <c r="DC10" s="3" t="s">
        <v>1643</v>
      </c>
      <c r="DD10" s="5" t="s">
        <v>1643</v>
      </c>
      <c r="DE10" s="13" t="s">
        <v>1643</v>
      </c>
      <c r="DF10" s="3" t="s">
        <v>1643</v>
      </c>
      <c r="DG10" s="3" t="s">
        <v>1643</v>
      </c>
      <c r="DH10" s="5" t="s">
        <v>1643</v>
      </c>
      <c r="DI10" s="13" t="s">
        <v>1643</v>
      </c>
      <c r="DJ10" s="3" t="s">
        <v>1643</v>
      </c>
      <c r="DK10" s="3" t="s">
        <v>1643</v>
      </c>
      <c r="DL10" s="5" t="s">
        <v>1643</v>
      </c>
      <c r="DM10" s="13" t="s">
        <v>1643</v>
      </c>
      <c r="DN10" s="5" t="s">
        <v>1643</v>
      </c>
      <c r="DO10" s="13" t="s">
        <v>1643</v>
      </c>
      <c r="DP10" s="3" t="s">
        <v>1643</v>
      </c>
      <c r="DQ10" s="3" t="s">
        <v>1643</v>
      </c>
      <c r="DR10" s="5" t="s">
        <v>1643</v>
      </c>
      <c r="DS10" s="13" t="s">
        <v>1643</v>
      </c>
      <c r="DT10" s="3" t="s">
        <v>1643</v>
      </c>
      <c r="DU10" s="3" t="s">
        <v>1643</v>
      </c>
      <c r="DV10" s="3" t="s">
        <v>1643</v>
      </c>
      <c r="DW10" s="5" t="s">
        <v>1643</v>
      </c>
      <c r="DX10" s="13" t="s">
        <v>1643</v>
      </c>
      <c r="DY10" s="3" t="s">
        <v>1643</v>
      </c>
      <c r="DZ10" s="3" t="s">
        <v>1643</v>
      </c>
      <c r="EA10" s="3" t="s">
        <v>1643</v>
      </c>
      <c r="EB10" s="3" t="s">
        <v>1643</v>
      </c>
      <c r="EC10" s="3" t="s">
        <v>1643</v>
      </c>
      <c r="ED10" s="5" t="s">
        <v>1643</v>
      </c>
      <c r="EE10" s="13" t="s">
        <v>1643</v>
      </c>
      <c r="EF10" s="3" t="s">
        <v>1643</v>
      </c>
      <c r="EG10" s="3" t="s">
        <v>1643</v>
      </c>
      <c r="EH10" s="3" t="s">
        <v>1643</v>
      </c>
      <c r="EI10" s="3" t="s">
        <v>1643</v>
      </c>
      <c r="EJ10" s="20" t="s">
        <v>1643</v>
      </c>
      <c r="EK10" s="13" t="s">
        <v>1643</v>
      </c>
      <c r="EL10" s="3" t="s">
        <v>1643</v>
      </c>
      <c r="EM10" s="3" t="s">
        <v>1643</v>
      </c>
      <c r="EN10" s="3" t="s">
        <v>1643</v>
      </c>
      <c r="EO10" s="3" t="s">
        <v>1643</v>
      </c>
      <c r="EP10" s="3" t="s">
        <v>1643</v>
      </c>
      <c r="EQ10" s="3" t="s">
        <v>1643</v>
      </c>
      <c r="ER10" s="3" t="s">
        <v>1643</v>
      </c>
      <c r="ES10" s="3" t="s">
        <v>1643</v>
      </c>
      <c r="ET10" s="3" t="s">
        <v>1643</v>
      </c>
      <c r="EU10" s="3" t="s">
        <v>1643</v>
      </c>
      <c r="EV10" s="3" t="s">
        <v>1643</v>
      </c>
      <c r="EW10" s="3" t="s">
        <v>1643</v>
      </c>
      <c r="EX10" s="5" t="s">
        <v>1643</v>
      </c>
      <c r="EY10" s="8" t="s">
        <v>1643</v>
      </c>
      <c r="EZ10" s="3" t="s">
        <v>1643</v>
      </c>
      <c r="FA10" s="3" t="s">
        <v>1643</v>
      </c>
      <c r="FB10" s="3" t="s">
        <v>1643</v>
      </c>
      <c r="FC10" s="3" t="s">
        <v>1643</v>
      </c>
      <c r="FD10" s="3" t="s">
        <v>1643</v>
      </c>
      <c r="FE10" s="3" t="s">
        <v>1643</v>
      </c>
      <c r="FF10" s="3" t="s">
        <v>1643</v>
      </c>
      <c r="FG10" s="5" t="s">
        <v>1643</v>
      </c>
      <c r="FH10" s="8" t="s">
        <v>1643</v>
      </c>
      <c r="FI10" s="3" t="s">
        <v>1643</v>
      </c>
      <c r="FJ10" s="3" t="s">
        <v>1643</v>
      </c>
      <c r="FK10" s="5" t="s">
        <v>1643</v>
      </c>
      <c r="FL10" s="8" t="s">
        <v>1643</v>
      </c>
      <c r="FM10" s="3" t="s">
        <v>1643</v>
      </c>
      <c r="FN10" s="3" t="s">
        <v>1643</v>
      </c>
      <c r="FO10" s="5" t="s">
        <v>1643</v>
      </c>
      <c r="FP10" s="16" t="s">
        <v>1643</v>
      </c>
      <c r="FQ10" s="13" t="s">
        <v>1643</v>
      </c>
      <c r="FR10" s="3" t="s">
        <v>1643</v>
      </c>
      <c r="FS10" s="3" t="s">
        <v>1643</v>
      </c>
      <c r="FT10" s="3" t="s">
        <v>1643</v>
      </c>
      <c r="FU10" s="20" t="s">
        <v>1643</v>
      </c>
      <c r="FV10" s="13" t="s">
        <v>1643</v>
      </c>
      <c r="FW10" s="3" t="s">
        <v>1643</v>
      </c>
      <c r="FX10" s="3" t="s">
        <v>1643</v>
      </c>
      <c r="FY10" s="3" t="s">
        <v>1643</v>
      </c>
      <c r="FZ10" s="3" t="s">
        <v>1643</v>
      </c>
      <c r="GA10" s="3" t="s">
        <v>1643</v>
      </c>
      <c r="GB10" s="3" t="s">
        <v>1643</v>
      </c>
      <c r="GC10" s="3" t="s">
        <v>1643</v>
      </c>
      <c r="GD10" s="3" t="s">
        <v>1643</v>
      </c>
      <c r="GE10" s="3" t="s">
        <v>1643</v>
      </c>
      <c r="GF10" s="20" t="s">
        <v>1643</v>
      </c>
      <c r="GG10" s="18" t="s">
        <v>1643</v>
      </c>
      <c r="GH10" s="8" t="s">
        <v>1643</v>
      </c>
      <c r="GI10" s="3" t="s">
        <v>1643</v>
      </c>
      <c r="GJ10" s="3" t="s">
        <v>1643</v>
      </c>
      <c r="GK10" s="3" t="s">
        <v>1643</v>
      </c>
      <c r="GL10" s="3" t="s">
        <v>1643</v>
      </c>
      <c r="GM10" s="3" t="s">
        <v>1643</v>
      </c>
      <c r="GN10" s="3" t="s">
        <v>1643</v>
      </c>
      <c r="GO10" s="3" t="s">
        <v>1643</v>
      </c>
      <c r="GP10" s="3" t="s">
        <v>1643</v>
      </c>
      <c r="GQ10" s="20" t="s">
        <v>1643</v>
      </c>
      <c r="GR10" s="16" t="s">
        <v>1643</v>
      </c>
    </row>
    <row r="11" spans="1:200" ht="58" x14ac:dyDescent="0.35">
      <c r="A11" s="1">
        <v>45639.501828703702</v>
      </c>
      <c r="B11" s="2">
        <v>45639.50304398148</v>
      </c>
      <c r="C11" s="4">
        <v>13</v>
      </c>
      <c r="D11" s="4">
        <v>104</v>
      </c>
      <c r="E11" s="3" t="s">
        <v>1677</v>
      </c>
      <c r="F11" s="2">
        <v>45646.503064745368</v>
      </c>
      <c r="G11" s="3" t="s">
        <v>1766</v>
      </c>
      <c r="H11" s="4">
        <v>1</v>
      </c>
      <c r="I11" s="3" t="s">
        <v>1642</v>
      </c>
      <c r="J11" s="3" t="s">
        <v>1642</v>
      </c>
      <c r="K11" s="3" t="s">
        <v>1642</v>
      </c>
      <c r="L11" s="3" t="s">
        <v>1642</v>
      </c>
      <c r="M11" s="3" t="s">
        <v>1642</v>
      </c>
      <c r="N11" s="3" t="s">
        <v>1642</v>
      </c>
      <c r="O11" s="3" t="s">
        <v>110</v>
      </c>
      <c r="P11" s="3" t="s">
        <v>1643</v>
      </c>
      <c r="Q11" s="3" t="s">
        <v>1643</v>
      </c>
      <c r="R11" s="20" t="s">
        <v>110</v>
      </c>
      <c r="S11" s="127">
        <v>19</v>
      </c>
      <c r="T11" s="124"/>
      <c r="U11" s="3"/>
      <c r="V11" s="3" t="s">
        <v>20</v>
      </c>
      <c r="W11" s="3" t="s">
        <v>110</v>
      </c>
      <c r="X11" s="3" t="s">
        <v>37</v>
      </c>
      <c r="Y11" s="3" t="s">
        <v>76</v>
      </c>
      <c r="Z11" s="3" t="s">
        <v>14</v>
      </c>
      <c r="AA11" s="4">
        <v>100</v>
      </c>
      <c r="AB11" s="3" t="s">
        <v>25</v>
      </c>
      <c r="AC11" s="3" t="s">
        <v>111</v>
      </c>
      <c r="AD11" s="3" t="s">
        <v>111</v>
      </c>
      <c r="AE11" s="5" t="s">
        <v>1820</v>
      </c>
      <c r="AF11" s="13" t="s">
        <v>111</v>
      </c>
      <c r="AG11" s="219" t="s">
        <v>111</v>
      </c>
      <c r="AH11" s="13" t="s">
        <v>1643</v>
      </c>
      <c r="AI11" s="3" t="s">
        <v>1643</v>
      </c>
      <c r="AJ11" s="3" t="s">
        <v>1643</v>
      </c>
      <c r="AK11" s="3" t="s">
        <v>1643</v>
      </c>
      <c r="AL11" s="3" t="s">
        <v>1643</v>
      </c>
      <c r="AM11" s="3" t="s">
        <v>1643</v>
      </c>
      <c r="AN11" s="3" t="s">
        <v>1643</v>
      </c>
      <c r="AO11" s="3" t="s">
        <v>1643</v>
      </c>
      <c r="AP11" s="3" t="s">
        <v>1643</v>
      </c>
      <c r="AQ11" s="3" t="s">
        <v>1643</v>
      </c>
      <c r="AR11" s="3" t="s">
        <v>1643</v>
      </c>
      <c r="AS11" s="3" t="s">
        <v>1643</v>
      </c>
      <c r="AT11" s="3" t="s">
        <v>1643</v>
      </c>
      <c r="AU11" s="3" t="s">
        <v>1643</v>
      </c>
      <c r="AV11" s="3" t="s">
        <v>1643</v>
      </c>
      <c r="AW11" s="3" t="s">
        <v>1643</v>
      </c>
      <c r="AX11" s="3" t="s">
        <v>1643</v>
      </c>
      <c r="AY11" s="3" t="s">
        <v>1643</v>
      </c>
      <c r="AZ11" s="3" t="s">
        <v>1643</v>
      </c>
      <c r="BA11" s="3" t="s">
        <v>1643</v>
      </c>
      <c r="BB11" s="3" t="s">
        <v>1643</v>
      </c>
      <c r="BC11" s="3" t="s">
        <v>1643</v>
      </c>
      <c r="BD11" s="3" t="s">
        <v>1643</v>
      </c>
      <c r="BE11" s="3" t="s">
        <v>1643</v>
      </c>
      <c r="BF11" s="3" t="s">
        <v>1643</v>
      </c>
      <c r="BG11" s="3" t="s">
        <v>1643</v>
      </c>
      <c r="BH11" s="3" t="s">
        <v>1643</v>
      </c>
      <c r="BI11" s="3" t="s">
        <v>1643</v>
      </c>
      <c r="BJ11" s="3" t="s">
        <v>1643</v>
      </c>
      <c r="BK11" s="3" t="s">
        <v>1643</v>
      </c>
      <c r="BL11" s="3" t="s">
        <v>1643</v>
      </c>
      <c r="BM11" s="3" t="s">
        <v>1643</v>
      </c>
      <c r="BN11" s="3" t="s">
        <v>1643</v>
      </c>
      <c r="BO11" s="3" t="s">
        <v>1643</v>
      </c>
      <c r="BP11" s="3" t="s">
        <v>1643</v>
      </c>
      <c r="BQ11" s="3" t="s">
        <v>1643</v>
      </c>
      <c r="BR11" s="3" t="s">
        <v>1643</v>
      </c>
      <c r="BS11" s="3" t="s">
        <v>1643</v>
      </c>
      <c r="BT11" s="3" t="s">
        <v>1643</v>
      </c>
      <c r="BU11" s="3" t="s">
        <v>1643</v>
      </c>
      <c r="BV11" s="3" t="s">
        <v>1643</v>
      </c>
      <c r="BW11" s="3" t="s">
        <v>1643</v>
      </c>
      <c r="BX11" s="5" t="s">
        <v>1643</v>
      </c>
      <c r="BY11" s="8" t="s">
        <v>1643</v>
      </c>
      <c r="BZ11" s="3" t="s">
        <v>1643</v>
      </c>
      <c r="CA11" s="3" t="s">
        <v>1643</v>
      </c>
      <c r="CB11" s="3" t="s">
        <v>1643</v>
      </c>
      <c r="CC11" s="3" t="s">
        <v>1643</v>
      </c>
      <c r="CD11" s="3" t="s">
        <v>1643</v>
      </c>
      <c r="CE11" s="3" t="s">
        <v>1643</v>
      </c>
      <c r="CF11" s="3" t="s">
        <v>1643</v>
      </c>
      <c r="CG11" s="3" t="s">
        <v>1643</v>
      </c>
      <c r="CH11" s="3" t="s">
        <v>1643</v>
      </c>
      <c r="CI11" s="3" t="s">
        <v>1643</v>
      </c>
      <c r="CJ11" s="3" t="s">
        <v>1643</v>
      </c>
      <c r="CK11" s="3" t="s">
        <v>1643</v>
      </c>
      <c r="CL11" s="3" t="s">
        <v>1643</v>
      </c>
      <c r="CM11" s="3" t="s">
        <v>1643</v>
      </c>
      <c r="CN11" s="5" t="s">
        <v>1643</v>
      </c>
      <c r="CO11" s="13" t="s">
        <v>1643</v>
      </c>
      <c r="CP11" s="3" t="s">
        <v>1643</v>
      </c>
      <c r="CQ11" s="3" t="s">
        <v>1643</v>
      </c>
      <c r="CR11" s="3" t="s">
        <v>1643</v>
      </c>
      <c r="CS11" s="3" t="s">
        <v>1643</v>
      </c>
      <c r="CT11" s="3" t="s">
        <v>1643</v>
      </c>
      <c r="CU11" s="3" t="s">
        <v>1643</v>
      </c>
      <c r="CV11" s="5" t="s">
        <v>1643</v>
      </c>
      <c r="CW11" s="13" t="s">
        <v>1643</v>
      </c>
      <c r="CX11" s="3" t="s">
        <v>1643</v>
      </c>
      <c r="CY11" s="3" t="s">
        <v>1643</v>
      </c>
      <c r="CZ11" s="3" t="s">
        <v>1643</v>
      </c>
      <c r="DA11" s="3" t="s">
        <v>1643</v>
      </c>
      <c r="DB11" s="3" t="s">
        <v>1643</v>
      </c>
      <c r="DC11" s="3" t="s">
        <v>1643</v>
      </c>
      <c r="DD11" s="5" t="s">
        <v>1643</v>
      </c>
      <c r="DE11" s="13" t="s">
        <v>1643</v>
      </c>
      <c r="DF11" s="3" t="s">
        <v>1643</v>
      </c>
      <c r="DG11" s="3" t="s">
        <v>1643</v>
      </c>
      <c r="DH11" s="5" t="s">
        <v>1643</v>
      </c>
      <c r="DI11" s="13" t="s">
        <v>1643</v>
      </c>
      <c r="DJ11" s="3" t="s">
        <v>1643</v>
      </c>
      <c r="DK11" s="3" t="s">
        <v>1643</v>
      </c>
      <c r="DL11" s="5" t="s">
        <v>1643</v>
      </c>
      <c r="DM11" s="13" t="s">
        <v>1643</v>
      </c>
      <c r="DN11" s="5" t="s">
        <v>1643</v>
      </c>
      <c r="DO11" s="13" t="s">
        <v>1643</v>
      </c>
      <c r="DP11" s="3" t="s">
        <v>1643</v>
      </c>
      <c r="DQ11" s="3" t="s">
        <v>1643</v>
      </c>
      <c r="DR11" s="5" t="s">
        <v>1643</v>
      </c>
      <c r="DS11" s="13" t="s">
        <v>1643</v>
      </c>
      <c r="DT11" s="3" t="s">
        <v>1643</v>
      </c>
      <c r="DU11" s="3" t="s">
        <v>1643</v>
      </c>
      <c r="DV11" s="3" t="s">
        <v>1643</v>
      </c>
      <c r="DW11" s="5" t="s">
        <v>1643</v>
      </c>
      <c r="DX11" s="13" t="s">
        <v>1643</v>
      </c>
      <c r="DY11" s="3" t="s">
        <v>1643</v>
      </c>
      <c r="DZ11" s="3" t="s">
        <v>1643</v>
      </c>
      <c r="EA11" s="3" t="s">
        <v>1643</v>
      </c>
      <c r="EB11" s="3" t="s">
        <v>1643</v>
      </c>
      <c r="EC11" s="3" t="s">
        <v>1643</v>
      </c>
      <c r="ED11" s="5" t="s">
        <v>1643</v>
      </c>
      <c r="EE11" s="13" t="s">
        <v>1643</v>
      </c>
      <c r="EF11" s="3" t="s">
        <v>1643</v>
      </c>
      <c r="EG11" s="3" t="s">
        <v>1643</v>
      </c>
      <c r="EH11" s="3" t="s">
        <v>1643</v>
      </c>
      <c r="EI11" s="3" t="s">
        <v>1643</v>
      </c>
      <c r="EJ11" s="20" t="s">
        <v>1643</v>
      </c>
      <c r="EK11" s="13" t="s">
        <v>1643</v>
      </c>
      <c r="EL11" s="3" t="s">
        <v>1643</v>
      </c>
      <c r="EM11" s="3" t="s">
        <v>1643</v>
      </c>
      <c r="EN11" s="3" t="s">
        <v>1643</v>
      </c>
      <c r="EO11" s="3" t="s">
        <v>1643</v>
      </c>
      <c r="EP11" s="3" t="s">
        <v>1643</v>
      </c>
      <c r="EQ11" s="3" t="s">
        <v>1643</v>
      </c>
      <c r="ER11" s="3" t="s">
        <v>1643</v>
      </c>
      <c r="ES11" s="3" t="s">
        <v>1643</v>
      </c>
      <c r="ET11" s="3" t="s">
        <v>1643</v>
      </c>
      <c r="EU11" s="3" t="s">
        <v>1643</v>
      </c>
      <c r="EV11" s="3" t="s">
        <v>1643</v>
      </c>
      <c r="EW11" s="3" t="s">
        <v>1643</v>
      </c>
      <c r="EX11" s="5" t="s">
        <v>1643</v>
      </c>
      <c r="EY11" s="8" t="s">
        <v>1643</v>
      </c>
      <c r="EZ11" s="3" t="s">
        <v>1643</v>
      </c>
      <c r="FA11" s="3" t="s">
        <v>1643</v>
      </c>
      <c r="FB11" s="3" t="s">
        <v>1643</v>
      </c>
      <c r="FC11" s="3" t="s">
        <v>1643</v>
      </c>
      <c r="FD11" s="3" t="s">
        <v>1643</v>
      </c>
      <c r="FE11" s="3" t="s">
        <v>1643</v>
      </c>
      <c r="FF11" s="3" t="s">
        <v>1643</v>
      </c>
      <c r="FG11" s="5" t="s">
        <v>1643</v>
      </c>
      <c r="FH11" s="8" t="s">
        <v>1643</v>
      </c>
      <c r="FI11" s="3" t="s">
        <v>1643</v>
      </c>
      <c r="FJ11" s="3" t="s">
        <v>1643</v>
      </c>
      <c r="FK11" s="5" t="s">
        <v>1643</v>
      </c>
      <c r="FL11" s="8" t="s">
        <v>1643</v>
      </c>
      <c r="FM11" s="3" t="s">
        <v>1643</v>
      </c>
      <c r="FN11" s="3" t="s">
        <v>1643</v>
      </c>
      <c r="FO11" s="5" t="s">
        <v>1643</v>
      </c>
      <c r="FP11" s="16" t="s">
        <v>1643</v>
      </c>
      <c r="FQ11" s="13" t="s">
        <v>1643</v>
      </c>
      <c r="FR11" s="3" t="s">
        <v>1643</v>
      </c>
      <c r="FS11" s="3" t="s">
        <v>1643</v>
      </c>
      <c r="FT11" s="3" t="s">
        <v>1643</v>
      </c>
      <c r="FU11" s="20" t="s">
        <v>1643</v>
      </c>
      <c r="FV11" s="13" t="s">
        <v>1643</v>
      </c>
      <c r="FW11" s="3" t="s">
        <v>1643</v>
      </c>
      <c r="FX11" s="3" t="s">
        <v>1643</v>
      </c>
      <c r="FY11" s="3" t="s">
        <v>1643</v>
      </c>
      <c r="FZ11" s="3" t="s">
        <v>1643</v>
      </c>
      <c r="GA11" s="3" t="s">
        <v>1643</v>
      </c>
      <c r="GB11" s="3" t="s">
        <v>1643</v>
      </c>
      <c r="GC11" s="3" t="s">
        <v>1643</v>
      </c>
      <c r="GD11" s="3" t="s">
        <v>1643</v>
      </c>
      <c r="GE11" s="3" t="s">
        <v>1643</v>
      </c>
      <c r="GF11" s="20" t="s">
        <v>1643</v>
      </c>
      <c r="GG11" s="18" t="s">
        <v>1643</v>
      </c>
      <c r="GH11" s="8" t="s">
        <v>1643</v>
      </c>
      <c r="GI11" s="3" t="s">
        <v>1643</v>
      </c>
      <c r="GJ11" s="3" t="s">
        <v>1643</v>
      </c>
      <c r="GK11" s="3" t="s">
        <v>1643</v>
      </c>
      <c r="GL11" s="3" t="s">
        <v>1643</v>
      </c>
      <c r="GM11" s="3" t="s">
        <v>1643</v>
      </c>
      <c r="GN11" s="3" t="s">
        <v>1643</v>
      </c>
      <c r="GO11" s="3" t="s">
        <v>1643</v>
      </c>
      <c r="GP11" s="3" t="s">
        <v>1643</v>
      </c>
      <c r="GQ11" s="20" t="s">
        <v>1643</v>
      </c>
      <c r="GR11" s="16" t="s">
        <v>1643</v>
      </c>
    </row>
    <row r="12" spans="1:200" ht="72.5" x14ac:dyDescent="0.35">
      <c r="A12" s="1">
        <v>45665.36346064815</v>
      </c>
      <c r="B12" s="2">
        <v>45665.369872685187</v>
      </c>
      <c r="C12" s="4">
        <v>100</v>
      </c>
      <c r="D12" s="4">
        <v>553</v>
      </c>
      <c r="E12" s="3" t="s">
        <v>1640</v>
      </c>
      <c r="F12" s="2">
        <v>45665.369892604169</v>
      </c>
      <c r="G12" s="3" t="s">
        <v>1777</v>
      </c>
      <c r="H12" s="4">
        <v>0.80000001192092896</v>
      </c>
      <c r="I12" s="3" t="s">
        <v>1642</v>
      </c>
      <c r="J12" s="3" t="s">
        <v>1642</v>
      </c>
      <c r="K12" s="3" t="s">
        <v>1642</v>
      </c>
      <c r="L12" s="3" t="s">
        <v>1642</v>
      </c>
      <c r="M12" s="3" t="s">
        <v>1642</v>
      </c>
      <c r="N12" s="3" t="s">
        <v>1642</v>
      </c>
      <c r="O12" s="3" t="s">
        <v>110</v>
      </c>
      <c r="P12" s="3" t="s">
        <v>1643</v>
      </c>
      <c r="Q12" s="3" t="s">
        <v>1643</v>
      </c>
      <c r="R12" s="20" t="s">
        <v>110</v>
      </c>
      <c r="S12" s="127">
        <v>16</v>
      </c>
      <c r="T12" s="124"/>
      <c r="U12" s="3"/>
      <c r="V12" s="3" t="s">
        <v>20</v>
      </c>
      <c r="W12" s="3" t="s">
        <v>110</v>
      </c>
      <c r="X12" s="3" t="s">
        <v>47</v>
      </c>
      <c r="Y12" s="3" t="s">
        <v>98</v>
      </c>
      <c r="Z12" s="3" t="s">
        <v>8</v>
      </c>
      <c r="AA12" s="4">
        <v>490</v>
      </c>
      <c r="AB12" s="3" t="s">
        <v>25</v>
      </c>
      <c r="AC12" s="3" t="s">
        <v>111</v>
      </c>
      <c r="AD12" s="3" t="s">
        <v>111</v>
      </c>
      <c r="AE12" s="5" t="s">
        <v>1820</v>
      </c>
      <c r="AF12" s="13"/>
      <c r="AG12" s="219"/>
      <c r="AH12" s="13" t="s">
        <v>130</v>
      </c>
      <c r="AI12" s="3" t="s">
        <v>128</v>
      </c>
      <c r="AJ12" s="3" t="s">
        <v>128</v>
      </c>
      <c r="AK12" s="3" t="s">
        <v>130</v>
      </c>
      <c r="AL12" s="3" t="s">
        <v>130</v>
      </c>
      <c r="AM12" s="3" t="s">
        <v>131</v>
      </c>
      <c r="AN12" s="3" t="s">
        <v>128</v>
      </c>
      <c r="AO12" s="3" t="s">
        <v>128</v>
      </c>
      <c r="AP12" s="3" t="s">
        <v>130</v>
      </c>
      <c r="AQ12" s="3" t="s">
        <v>130</v>
      </c>
      <c r="AR12" s="3" t="s">
        <v>131</v>
      </c>
      <c r="AS12" s="3" t="s">
        <v>245</v>
      </c>
      <c r="AT12" s="3" t="s">
        <v>129</v>
      </c>
      <c r="AU12" s="3" t="s">
        <v>131</v>
      </c>
      <c r="AV12" s="3" t="s">
        <v>129</v>
      </c>
      <c r="AW12" s="3" t="s">
        <v>216</v>
      </c>
      <c r="AX12" s="3" t="s">
        <v>131</v>
      </c>
      <c r="AY12" s="3" t="s">
        <v>131</v>
      </c>
      <c r="AZ12" s="3" t="s">
        <v>131</v>
      </c>
      <c r="BA12" s="3" t="s">
        <v>131</v>
      </c>
      <c r="BB12" s="3" t="s">
        <v>129</v>
      </c>
      <c r="BC12" s="3" t="s">
        <v>128</v>
      </c>
      <c r="BD12" s="3" t="s">
        <v>245</v>
      </c>
      <c r="BE12" s="3" t="s">
        <v>129</v>
      </c>
      <c r="BF12" s="3" t="s">
        <v>129</v>
      </c>
      <c r="BG12" s="3" t="s">
        <v>129</v>
      </c>
      <c r="BH12" s="3" t="s">
        <v>130</v>
      </c>
      <c r="BI12" s="3" t="s">
        <v>129</v>
      </c>
      <c r="BJ12" s="3" t="s">
        <v>130</v>
      </c>
      <c r="BK12" s="3" t="s">
        <v>129</v>
      </c>
      <c r="BL12" s="3" t="s">
        <v>130</v>
      </c>
      <c r="BM12" s="3" t="s">
        <v>129</v>
      </c>
      <c r="BN12" s="3" t="s">
        <v>130</v>
      </c>
      <c r="BO12" s="3" t="s">
        <v>130</v>
      </c>
      <c r="BP12" s="3" t="s">
        <v>130</v>
      </c>
      <c r="BQ12" s="3" t="s">
        <v>131</v>
      </c>
      <c r="BR12" s="3" t="s">
        <v>131</v>
      </c>
      <c r="BS12" s="3" t="s">
        <v>131</v>
      </c>
      <c r="BT12" s="3" t="s">
        <v>131</v>
      </c>
      <c r="BU12" s="3" t="s">
        <v>130</v>
      </c>
      <c r="BV12" s="3" t="s">
        <v>130</v>
      </c>
      <c r="BW12" s="3" t="s">
        <v>131</v>
      </c>
      <c r="BX12" s="5" t="s">
        <v>1643</v>
      </c>
      <c r="BY12" s="8" t="s">
        <v>131</v>
      </c>
      <c r="BZ12" s="3" t="s">
        <v>132</v>
      </c>
      <c r="CA12" s="3" t="s">
        <v>129</v>
      </c>
      <c r="CB12" s="3" t="s">
        <v>131</v>
      </c>
      <c r="CC12" s="3" t="s">
        <v>132</v>
      </c>
      <c r="CD12" s="3" t="s">
        <v>129</v>
      </c>
      <c r="CE12" s="3" t="s">
        <v>131</v>
      </c>
      <c r="CF12" s="3" t="s">
        <v>131</v>
      </c>
      <c r="CG12" s="3" t="s">
        <v>132</v>
      </c>
      <c r="CH12" s="3" t="s">
        <v>131</v>
      </c>
      <c r="CI12" s="3" t="s">
        <v>132</v>
      </c>
      <c r="CJ12" s="3" t="s">
        <v>132</v>
      </c>
      <c r="CK12" s="3" t="s">
        <v>132</v>
      </c>
      <c r="CL12" s="3" t="s">
        <v>128</v>
      </c>
      <c r="CM12" s="3" t="s">
        <v>130</v>
      </c>
      <c r="CN12" s="5" t="s">
        <v>1643</v>
      </c>
      <c r="CO12" s="13" t="s">
        <v>196</v>
      </c>
      <c r="CP12" s="3" t="s">
        <v>198</v>
      </c>
      <c r="CQ12" s="3" t="s">
        <v>1643</v>
      </c>
      <c r="CR12" s="3" t="s">
        <v>201</v>
      </c>
      <c r="CS12" s="3" t="s">
        <v>203</v>
      </c>
      <c r="CT12" s="3" t="s">
        <v>207</v>
      </c>
      <c r="CU12" s="3" t="s">
        <v>1643</v>
      </c>
      <c r="CV12" s="5" t="s">
        <v>1643</v>
      </c>
      <c r="CW12" s="13" t="s">
        <v>231</v>
      </c>
      <c r="CX12" s="3" t="s">
        <v>232</v>
      </c>
      <c r="CY12" s="3" t="s">
        <v>1643</v>
      </c>
      <c r="CZ12" s="3" t="s">
        <v>1643</v>
      </c>
      <c r="DA12" s="3" t="s">
        <v>1643</v>
      </c>
      <c r="DB12" s="3" t="s">
        <v>1643</v>
      </c>
      <c r="DC12" s="3" t="s">
        <v>1643</v>
      </c>
      <c r="DD12" s="5" t="s">
        <v>1643</v>
      </c>
      <c r="DE12" s="13" t="s">
        <v>131</v>
      </c>
      <c r="DF12" s="3" t="s">
        <v>130</v>
      </c>
      <c r="DG12" s="3" t="s">
        <v>130</v>
      </c>
      <c r="DH12" s="5" t="s">
        <v>130</v>
      </c>
      <c r="DI12" s="13" t="s">
        <v>129</v>
      </c>
      <c r="DJ12" s="3" t="s">
        <v>130</v>
      </c>
      <c r="DK12" s="3" t="s">
        <v>132</v>
      </c>
      <c r="DL12" s="5" t="s">
        <v>132</v>
      </c>
      <c r="DM12" s="13" t="s">
        <v>131</v>
      </c>
      <c r="DN12" s="5" t="s">
        <v>131</v>
      </c>
      <c r="DO12" s="13" t="s">
        <v>131</v>
      </c>
      <c r="DP12" s="3" t="s">
        <v>132</v>
      </c>
      <c r="DQ12" s="3" t="s">
        <v>132</v>
      </c>
      <c r="DR12" s="5" t="s">
        <v>132</v>
      </c>
      <c r="DS12" s="13" t="s">
        <v>131</v>
      </c>
      <c r="DT12" s="3" t="s">
        <v>129</v>
      </c>
      <c r="DU12" s="3" t="s">
        <v>129</v>
      </c>
      <c r="DV12" s="3" t="s">
        <v>129</v>
      </c>
      <c r="DW12" s="5" t="s">
        <v>129</v>
      </c>
      <c r="DX12" s="13" t="s">
        <v>129</v>
      </c>
      <c r="DY12" s="3" t="s">
        <v>129</v>
      </c>
      <c r="DZ12" s="3" t="s">
        <v>129</v>
      </c>
      <c r="EA12" s="3" t="s">
        <v>129</v>
      </c>
      <c r="EB12" s="3" t="s">
        <v>129</v>
      </c>
      <c r="EC12" s="3" t="s">
        <v>129</v>
      </c>
      <c r="ED12" s="5" t="s">
        <v>129</v>
      </c>
      <c r="EE12" s="13" t="s">
        <v>132</v>
      </c>
      <c r="EF12" s="3" t="s">
        <v>132</v>
      </c>
      <c r="EG12" s="3" t="s">
        <v>132</v>
      </c>
      <c r="EH12" s="3" t="s">
        <v>132</v>
      </c>
      <c r="EI12" s="3" t="s">
        <v>131</v>
      </c>
      <c r="EJ12" s="20" t="s">
        <v>131</v>
      </c>
      <c r="EK12" s="13" t="s">
        <v>132</v>
      </c>
      <c r="EL12" s="3" t="s">
        <v>132</v>
      </c>
      <c r="EM12" s="3" t="s">
        <v>131</v>
      </c>
      <c r="EN12" s="3" t="s">
        <v>132</v>
      </c>
      <c r="EO12" s="3" t="s">
        <v>132</v>
      </c>
      <c r="EP12" s="3" t="s">
        <v>132</v>
      </c>
      <c r="EQ12" s="3" t="s">
        <v>132</v>
      </c>
      <c r="ER12" s="3" t="s">
        <v>132</v>
      </c>
      <c r="ES12" s="3" t="s">
        <v>132</v>
      </c>
      <c r="ET12" s="3" t="s">
        <v>132</v>
      </c>
      <c r="EU12" s="3" t="s">
        <v>245</v>
      </c>
      <c r="EV12" s="3" t="s">
        <v>245</v>
      </c>
      <c r="EW12" s="3" t="s">
        <v>129</v>
      </c>
      <c r="EX12" s="5" t="s">
        <v>130</v>
      </c>
      <c r="EY12" s="8" t="s">
        <v>130</v>
      </c>
      <c r="EZ12" s="3" t="s">
        <v>130</v>
      </c>
      <c r="FA12" s="3" t="s">
        <v>130</v>
      </c>
      <c r="FB12" s="3" t="s">
        <v>130</v>
      </c>
      <c r="FC12" s="3" t="s">
        <v>130</v>
      </c>
      <c r="FD12" s="3" t="s">
        <v>245</v>
      </c>
      <c r="FE12" s="3" t="s">
        <v>245</v>
      </c>
      <c r="FF12" s="3" t="s">
        <v>130</v>
      </c>
      <c r="FG12" s="5" t="s">
        <v>131</v>
      </c>
      <c r="FH12" s="8" t="s">
        <v>129</v>
      </c>
      <c r="FI12" s="3" t="s">
        <v>132</v>
      </c>
      <c r="FJ12" s="3" t="s">
        <v>131</v>
      </c>
      <c r="FK12" s="5" t="s">
        <v>130</v>
      </c>
      <c r="FL12" s="8" t="s">
        <v>129</v>
      </c>
      <c r="FM12" s="3" t="s">
        <v>129</v>
      </c>
      <c r="FN12" s="3" t="s">
        <v>131</v>
      </c>
      <c r="FO12" s="5" t="s">
        <v>129</v>
      </c>
      <c r="FP12" s="16" t="s">
        <v>1643</v>
      </c>
      <c r="FQ12" s="13" t="s">
        <v>353</v>
      </c>
      <c r="FR12" s="3" t="s">
        <v>354</v>
      </c>
      <c r="FS12" s="3" t="s">
        <v>355</v>
      </c>
      <c r="FT12" s="3" t="s">
        <v>1643</v>
      </c>
      <c r="FU12" s="20" t="s">
        <v>357</v>
      </c>
      <c r="FV12" s="13" t="s">
        <v>110</v>
      </c>
      <c r="FW12" s="3" t="s">
        <v>110</v>
      </c>
      <c r="FX12" s="3" t="s">
        <v>110</v>
      </c>
      <c r="FY12" s="3" t="s">
        <v>1778</v>
      </c>
      <c r="FZ12" s="3" t="s">
        <v>110</v>
      </c>
      <c r="GA12" s="3" t="s">
        <v>110</v>
      </c>
      <c r="GB12" s="3" t="s">
        <v>1643</v>
      </c>
      <c r="GC12" s="3" t="s">
        <v>1643</v>
      </c>
      <c r="GD12" s="3" t="s">
        <v>110</v>
      </c>
      <c r="GE12" s="3" t="s">
        <v>1643</v>
      </c>
      <c r="GF12" s="20" t="s">
        <v>1643</v>
      </c>
      <c r="GG12" s="18" t="s">
        <v>110</v>
      </c>
      <c r="GH12" s="8" t="s">
        <v>1643</v>
      </c>
      <c r="GI12" s="3" t="s">
        <v>1643</v>
      </c>
      <c r="GJ12" s="3" t="s">
        <v>1643</v>
      </c>
      <c r="GK12" s="3" t="s">
        <v>1643</v>
      </c>
      <c r="GL12" s="3" t="s">
        <v>492</v>
      </c>
      <c r="GM12" s="3" t="s">
        <v>495</v>
      </c>
      <c r="GN12" s="3" t="s">
        <v>496</v>
      </c>
      <c r="GO12" s="3" t="s">
        <v>497</v>
      </c>
      <c r="GP12" s="3" t="s">
        <v>498</v>
      </c>
      <c r="GQ12" s="20" t="s">
        <v>1643</v>
      </c>
      <c r="GR12" s="16" t="s">
        <v>1643</v>
      </c>
    </row>
    <row r="13" spans="1:200" ht="87" x14ac:dyDescent="0.35">
      <c r="A13" s="1">
        <v>45666.355532407404</v>
      </c>
      <c r="B13" s="2">
        <v>45666.361574074072</v>
      </c>
      <c r="C13" s="4">
        <v>17</v>
      </c>
      <c r="D13" s="4">
        <v>521</v>
      </c>
      <c r="E13" s="3" t="s">
        <v>1677</v>
      </c>
      <c r="F13" s="2">
        <v>45673.361600520831</v>
      </c>
      <c r="G13" s="3" t="s">
        <v>1787</v>
      </c>
      <c r="H13" s="4">
        <v>0.89999997615814209</v>
      </c>
      <c r="I13" s="3" t="s">
        <v>1642</v>
      </c>
      <c r="J13" s="3" t="s">
        <v>1642</v>
      </c>
      <c r="K13" s="3" t="s">
        <v>1642</v>
      </c>
      <c r="L13" s="3" t="s">
        <v>1642</v>
      </c>
      <c r="M13" s="3" t="s">
        <v>1642</v>
      </c>
      <c r="N13" s="3" t="s">
        <v>1642</v>
      </c>
      <c r="O13" s="3" t="s">
        <v>110</v>
      </c>
      <c r="P13" s="3" t="s">
        <v>1643</v>
      </c>
      <c r="Q13" s="3" t="s">
        <v>1643</v>
      </c>
      <c r="R13" s="20" t="s">
        <v>110</v>
      </c>
      <c r="S13" s="127">
        <v>11</v>
      </c>
      <c r="T13" s="124"/>
      <c r="U13" s="3"/>
      <c r="V13" s="3" t="s">
        <v>20</v>
      </c>
      <c r="W13" s="3" t="s">
        <v>111</v>
      </c>
      <c r="X13" s="3" t="s">
        <v>45</v>
      </c>
      <c r="Y13" s="3" t="s">
        <v>76</v>
      </c>
      <c r="Z13" s="3" t="s">
        <v>16</v>
      </c>
      <c r="AA13" s="4">
        <v>24</v>
      </c>
      <c r="AB13" s="3" t="s">
        <v>21</v>
      </c>
      <c r="AC13" s="3" t="s">
        <v>111</v>
      </c>
      <c r="AD13" s="3" t="s">
        <v>111</v>
      </c>
      <c r="AE13" s="5" t="s">
        <v>1820</v>
      </c>
      <c r="AF13" s="13" t="s">
        <v>110</v>
      </c>
      <c r="AG13" s="219" t="s">
        <v>110</v>
      </c>
      <c r="AH13" s="13" t="s">
        <v>1821</v>
      </c>
      <c r="AI13" s="3" t="s">
        <v>1821</v>
      </c>
      <c r="AJ13" s="3" t="s">
        <v>1821</v>
      </c>
      <c r="AK13" s="3" t="s">
        <v>132</v>
      </c>
      <c r="AL13" s="3" t="s">
        <v>132</v>
      </c>
      <c r="AM13" s="3" t="s">
        <v>132</v>
      </c>
      <c r="AN13" s="3" t="s">
        <v>1821</v>
      </c>
      <c r="AO13" s="3" t="s">
        <v>132</v>
      </c>
      <c r="AP13" s="3" t="s">
        <v>1821</v>
      </c>
      <c r="AQ13" s="3" t="s">
        <v>132</v>
      </c>
      <c r="AR13" s="3" t="s">
        <v>132</v>
      </c>
      <c r="AS13" s="3" t="s">
        <v>132</v>
      </c>
      <c r="AT13" s="3" t="s">
        <v>1821</v>
      </c>
      <c r="AU13" s="3" t="s">
        <v>1821</v>
      </c>
      <c r="AV13" s="3" t="s">
        <v>129</v>
      </c>
      <c r="AW13" s="3" t="s">
        <v>220</v>
      </c>
      <c r="AX13" s="3" t="s">
        <v>1821</v>
      </c>
      <c r="AY13" s="3" t="s">
        <v>132</v>
      </c>
      <c r="AZ13" s="3" t="s">
        <v>1821</v>
      </c>
      <c r="BA13" s="3" t="s">
        <v>132</v>
      </c>
      <c r="BB13" s="3" t="s">
        <v>1821</v>
      </c>
      <c r="BC13" s="3" t="s">
        <v>1821</v>
      </c>
      <c r="BD13" s="3" t="s">
        <v>1821</v>
      </c>
      <c r="BE13" s="3" t="s">
        <v>1821</v>
      </c>
      <c r="BF13" s="3" t="s">
        <v>1821</v>
      </c>
      <c r="BG13" s="3" t="s">
        <v>1821</v>
      </c>
      <c r="BH13" s="3" t="s">
        <v>1821</v>
      </c>
      <c r="BI13" s="3" t="s">
        <v>1821</v>
      </c>
      <c r="BJ13" s="3" t="s">
        <v>1821</v>
      </c>
      <c r="BK13" s="3" t="s">
        <v>132</v>
      </c>
      <c r="BL13" s="3" t="s">
        <v>132</v>
      </c>
      <c r="BM13" s="3" t="s">
        <v>1821</v>
      </c>
      <c r="BN13" s="3" t="s">
        <v>1821</v>
      </c>
      <c r="BO13" s="3" t="s">
        <v>1821</v>
      </c>
      <c r="BP13" s="3" t="s">
        <v>1821</v>
      </c>
      <c r="BQ13" s="3" t="s">
        <v>1821</v>
      </c>
      <c r="BR13" s="3" t="s">
        <v>1821</v>
      </c>
      <c r="BS13" s="3" t="s">
        <v>1821</v>
      </c>
      <c r="BT13" s="3" t="s">
        <v>1821</v>
      </c>
      <c r="BU13" s="3" t="s">
        <v>1821</v>
      </c>
      <c r="BV13" s="3" t="s">
        <v>1821</v>
      </c>
      <c r="BW13" s="3" t="s">
        <v>1821</v>
      </c>
      <c r="BX13" s="5" t="s">
        <v>1643</v>
      </c>
      <c r="BY13" s="8" t="s">
        <v>1643</v>
      </c>
      <c r="BZ13" s="3" t="s">
        <v>1643</v>
      </c>
      <c r="CA13" s="3" t="s">
        <v>1643</v>
      </c>
      <c r="CB13" s="3" t="s">
        <v>1643</v>
      </c>
      <c r="CC13" s="3" t="s">
        <v>1643</v>
      </c>
      <c r="CD13" s="3" t="s">
        <v>1643</v>
      </c>
      <c r="CE13" s="3" t="s">
        <v>1643</v>
      </c>
      <c r="CF13" s="3" t="s">
        <v>1643</v>
      </c>
      <c r="CG13" s="3" t="s">
        <v>1643</v>
      </c>
      <c r="CH13" s="3" t="s">
        <v>1643</v>
      </c>
      <c r="CI13" s="3" t="s">
        <v>1643</v>
      </c>
      <c r="CJ13" s="3" t="s">
        <v>1643</v>
      </c>
      <c r="CK13" s="3" t="s">
        <v>1643</v>
      </c>
      <c r="CL13" s="3" t="s">
        <v>1643</v>
      </c>
      <c r="CM13" s="3" t="s">
        <v>1643</v>
      </c>
      <c r="CN13" s="5" t="s">
        <v>307</v>
      </c>
      <c r="CO13" s="13" t="s">
        <v>196</v>
      </c>
      <c r="CP13" s="3" t="s">
        <v>1643</v>
      </c>
      <c r="CQ13" s="3" t="s">
        <v>1643</v>
      </c>
      <c r="CR13" s="3" t="s">
        <v>1643</v>
      </c>
      <c r="CS13" s="3" t="s">
        <v>1643</v>
      </c>
      <c r="CT13" s="3" t="s">
        <v>1643</v>
      </c>
      <c r="CU13" s="3" t="s">
        <v>1643</v>
      </c>
      <c r="CV13" s="5" t="s">
        <v>1643</v>
      </c>
      <c r="CW13" s="13" t="s">
        <v>231</v>
      </c>
      <c r="CX13" s="3" t="s">
        <v>232</v>
      </c>
      <c r="CY13" s="3" t="s">
        <v>233</v>
      </c>
      <c r="CZ13" s="3" t="s">
        <v>234</v>
      </c>
      <c r="DA13" s="3" t="s">
        <v>1643</v>
      </c>
      <c r="DB13" s="3" t="s">
        <v>1643</v>
      </c>
      <c r="DC13" s="3" t="s">
        <v>1643</v>
      </c>
      <c r="DD13" s="5" t="s">
        <v>1643</v>
      </c>
      <c r="DE13" s="13" t="s">
        <v>132</v>
      </c>
      <c r="DF13" s="3" t="s">
        <v>132</v>
      </c>
      <c r="DG13" s="3" t="s">
        <v>132</v>
      </c>
      <c r="DH13" s="5" t="s">
        <v>1665</v>
      </c>
      <c r="DI13" s="13" t="s">
        <v>132</v>
      </c>
      <c r="DJ13" s="3" t="s">
        <v>132</v>
      </c>
      <c r="DK13" s="3" t="s">
        <v>132</v>
      </c>
      <c r="DL13" s="5" t="s">
        <v>132</v>
      </c>
      <c r="DM13" s="13" t="s">
        <v>132</v>
      </c>
      <c r="DN13" s="5" t="s">
        <v>132</v>
      </c>
      <c r="DO13" s="13" t="s">
        <v>132</v>
      </c>
      <c r="DP13" s="3" t="s">
        <v>132</v>
      </c>
      <c r="DQ13" s="3" t="s">
        <v>132</v>
      </c>
      <c r="DR13" s="5" t="s">
        <v>132</v>
      </c>
      <c r="DS13" s="13" t="s">
        <v>132</v>
      </c>
      <c r="DT13" s="3" t="s">
        <v>1665</v>
      </c>
      <c r="DU13" s="3" t="s">
        <v>132</v>
      </c>
      <c r="DV13" s="3" t="s">
        <v>132</v>
      </c>
      <c r="DW13" s="5" t="s">
        <v>132</v>
      </c>
      <c r="DX13" s="13" t="s">
        <v>1643</v>
      </c>
      <c r="DY13" s="3" t="s">
        <v>1643</v>
      </c>
      <c r="DZ13" s="3" t="s">
        <v>1643</v>
      </c>
      <c r="EA13" s="3" t="s">
        <v>1643</v>
      </c>
      <c r="EB13" s="3" t="s">
        <v>1643</v>
      </c>
      <c r="EC13" s="3" t="s">
        <v>1643</v>
      </c>
      <c r="ED13" s="5" t="s">
        <v>1643</v>
      </c>
      <c r="EE13" s="13" t="s">
        <v>1643</v>
      </c>
      <c r="EF13" s="3" t="s">
        <v>1643</v>
      </c>
      <c r="EG13" s="3" t="s">
        <v>1643</v>
      </c>
      <c r="EH13" s="3" t="s">
        <v>1643</v>
      </c>
      <c r="EI13" s="3" t="s">
        <v>1643</v>
      </c>
      <c r="EJ13" s="20" t="s">
        <v>1643</v>
      </c>
      <c r="EK13" s="13" t="s">
        <v>1643</v>
      </c>
      <c r="EL13" s="3" t="s">
        <v>1643</v>
      </c>
      <c r="EM13" s="3" t="s">
        <v>1643</v>
      </c>
      <c r="EN13" s="3" t="s">
        <v>1643</v>
      </c>
      <c r="EO13" s="3" t="s">
        <v>1643</v>
      </c>
      <c r="EP13" s="3" t="s">
        <v>1643</v>
      </c>
      <c r="EQ13" s="3" t="s">
        <v>1643</v>
      </c>
      <c r="ER13" s="3" t="s">
        <v>1643</v>
      </c>
      <c r="ES13" s="3" t="s">
        <v>1643</v>
      </c>
      <c r="ET13" s="3" t="s">
        <v>1643</v>
      </c>
      <c r="EU13" s="3" t="s">
        <v>1643</v>
      </c>
      <c r="EV13" s="3" t="s">
        <v>1643</v>
      </c>
      <c r="EW13" s="3" t="s">
        <v>1643</v>
      </c>
      <c r="EX13" s="5" t="s">
        <v>1643</v>
      </c>
      <c r="EY13" s="8" t="s">
        <v>1643</v>
      </c>
      <c r="EZ13" s="3" t="s">
        <v>1643</v>
      </c>
      <c r="FA13" s="3" t="s">
        <v>1643</v>
      </c>
      <c r="FB13" s="3" t="s">
        <v>1643</v>
      </c>
      <c r="FC13" s="3" t="s">
        <v>1643</v>
      </c>
      <c r="FD13" s="3" t="s">
        <v>1643</v>
      </c>
      <c r="FE13" s="3" t="s">
        <v>1643</v>
      </c>
      <c r="FF13" s="3" t="s">
        <v>1643</v>
      </c>
      <c r="FG13" s="5" t="s">
        <v>1643</v>
      </c>
      <c r="FH13" s="8" t="s">
        <v>1643</v>
      </c>
      <c r="FI13" s="3" t="s">
        <v>1643</v>
      </c>
      <c r="FJ13" s="3" t="s">
        <v>1643</v>
      </c>
      <c r="FK13" s="5" t="s">
        <v>1643</v>
      </c>
      <c r="FL13" s="8" t="s">
        <v>1643</v>
      </c>
      <c r="FM13" s="3" t="s">
        <v>1643</v>
      </c>
      <c r="FN13" s="3" t="s">
        <v>1643</v>
      </c>
      <c r="FO13" s="5" t="s">
        <v>1643</v>
      </c>
      <c r="FP13" s="16" t="s">
        <v>1643</v>
      </c>
      <c r="FQ13" s="13" t="s">
        <v>1643</v>
      </c>
      <c r="FR13" s="3" t="s">
        <v>1643</v>
      </c>
      <c r="FS13" s="3" t="s">
        <v>1643</v>
      </c>
      <c r="FT13" s="3" t="s">
        <v>1643</v>
      </c>
      <c r="FU13" s="20" t="s">
        <v>1643</v>
      </c>
      <c r="FV13" s="13" t="s">
        <v>1643</v>
      </c>
      <c r="FW13" s="3" t="s">
        <v>1643</v>
      </c>
      <c r="FX13" s="3" t="s">
        <v>1643</v>
      </c>
      <c r="FY13" s="3" t="s">
        <v>1643</v>
      </c>
      <c r="FZ13" s="3" t="s">
        <v>1643</v>
      </c>
      <c r="GA13" s="3" t="s">
        <v>1643</v>
      </c>
      <c r="GB13" s="3" t="s">
        <v>1643</v>
      </c>
      <c r="GC13" s="3" t="s">
        <v>1643</v>
      </c>
      <c r="GD13" s="3" t="s">
        <v>1643</v>
      </c>
      <c r="GE13" s="3" t="s">
        <v>1643</v>
      </c>
      <c r="GF13" s="20" t="s">
        <v>1643</v>
      </c>
      <c r="GG13" s="18" t="s">
        <v>1643</v>
      </c>
      <c r="GH13" s="8" t="s">
        <v>1643</v>
      </c>
      <c r="GI13" s="3" t="s">
        <v>1643</v>
      </c>
      <c r="GJ13" s="3" t="s">
        <v>1643</v>
      </c>
      <c r="GK13" s="3" t="s">
        <v>1643</v>
      </c>
      <c r="GL13" s="3" t="s">
        <v>1643</v>
      </c>
      <c r="GM13" s="3" t="s">
        <v>1643</v>
      </c>
      <c r="GN13" s="3" t="s">
        <v>1643</v>
      </c>
      <c r="GO13" s="3" t="s">
        <v>1643</v>
      </c>
      <c r="GP13" s="3" t="s">
        <v>1643</v>
      </c>
      <c r="GQ13" s="20" t="s">
        <v>1643</v>
      </c>
      <c r="GR13" s="16" t="s">
        <v>1643</v>
      </c>
    </row>
    <row r="14" spans="1:200" ht="87.5" thickBot="1" x14ac:dyDescent="0.4">
      <c r="A14" s="9">
        <v>45691.57712962963</v>
      </c>
      <c r="B14" s="10">
        <v>45691.586678240739</v>
      </c>
      <c r="C14" s="6">
        <v>21</v>
      </c>
      <c r="D14" s="6">
        <v>824</v>
      </c>
      <c r="E14" s="11" t="s">
        <v>1677</v>
      </c>
      <c r="F14" s="10">
        <v>45691.979816574072</v>
      </c>
      <c r="G14" s="11" t="s">
        <v>1816</v>
      </c>
      <c r="H14" s="6">
        <v>0.89999997615814209</v>
      </c>
      <c r="I14" s="11" t="s">
        <v>1642</v>
      </c>
      <c r="J14" s="11" t="s">
        <v>1642</v>
      </c>
      <c r="K14" s="11" t="s">
        <v>1642</v>
      </c>
      <c r="L14" s="11" t="s">
        <v>1642</v>
      </c>
      <c r="M14" s="11" t="s">
        <v>1642</v>
      </c>
      <c r="N14" s="11" t="s">
        <v>1642</v>
      </c>
      <c r="O14" s="11" t="s">
        <v>111</v>
      </c>
      <c r="P14" s="11" t="s">
        <v>110</v>
      </c>
      <c r="Q14" s="11" t="s">
        <v>15</v>
      </c>
      <c r="R14" s="21" t="s">
        <v>110</v>
      </c>
      <c r="S14" s="128">
        <v>1</v>
      </c>
      <c r="T14" s="125"/>
      <c r="U14" s="11"/>
      <c r="V14" s="11" t="s">
        <v>20</v>
      </c>
      <c r="W14" s="11" t="s">
        <v>111</v>
      </c>
      <c r="X14" s="11" t="s">
        <v>41</v>
      </c>
      <c r="Y14" s="11" t="s">
        <v>83</v>
      </c>
      <c r="Z14" s="11" t="s">
        <v>14</v>
      </c>
      <c r="AA14" s="6">
        <v>410</v>
      </c>
      <c r="AB14" s="11" t="s">
        <v>25</v>
      </c>
      <c r="AC14" s="11" t="s">
        <v>111</v>
      </c>
      <c r="AD14" s="11" t="s">
        <v>111</v>
      </c>
      <c r="AE14" s="12" t="s">
        <v>1820</v>
      </c>
      <c r="AF14" s="14"/>
      <c r="AG14" s="12"/>
      <c r="AH14" s="14" t="s">
        <v>131</v>
      </c>
      <c r="AI14" s="11" t="s">
        <v>131</v>
      </c>
      <c r="AJ14" s="11" t="s">
        <v>131</v>
      </c>
      <c r="AK14" s="11" t="s">
        <v>131</v>
      </c>
      <c r="AL14" s="11" t="s">
        <v>1821</v>
      </c>
      <c r="AM14" s="11" t="s">
        <v>1821</v>
      </c>
      <c r="AN14" s="11" t="s">
        <v>1821</v>
      </c>
      <c r="AO14" s="11" t="s">
        <v>130</v>
      </c>
      <c r="AP14" s="11" t="s">
        <v>245</v>
      </c>
      <c r="AQ14" s="11" t="s">
        <v>1821</v>
      </c>
      <c r="AR14" s="11" t="s">
        <v>129</v>
      </c>
      <c r="AS14" s="11" t="s">
        <v>130</v>
      </c>
      <c r="AT14" s="11" t="s">
        <v>1821</v>
      </c>
      <c r="AU14" s="11" t="s">
        <v>1821</v>
      </c>
      <c r="AV14" s="11" t="s">
        <v>129</v>
      </c>
      <c r="AW14" s="11" t="s">
        <v>223</v>
      </c>
      <c r="AX14" s="11" t="s">
        <v>132</v>
      </c>
      <c r="AY14" s="11" t="s">
        <v>129</v>
      </c>
      <c r="AZ14" s="11" t="s">
        <v>132</v>
      </c>
      <c r="BA14" s="11" t="s">
        <v>129</v>
      </c>
      <c r="BB14" s="11" t="s">
        <v>1821</v>
      </c>
      <c r="BC14" s="11" t="s">
        <v>1821</v>
      </c>
      <c r="BD14" s="11" t="s">
        <v>1821</v>
      </c>
      <c r="BE14" s="11" t="s">
        <v>131</v>
      </c>
      <c r="BF14" s="11" t="s">
        <v>131</v>
      </c>
      <c r="BG14" s="11" t="s">
        <v>128</v>
      </c>
      <c r="BH14" s="11" t="s">
        <v>1821</v>
      </c>
      <c r="BI14" s="11" t="s">
        <v>129</v>
      </c>
      <c r="BJ14" s="11" t="s">
        <v>129</v>
      </c>
      <c r="BK14" s="11" t="s">
        <v>129</v>
      </c>
      <c r="BL14" s="11" t="s">
        <v>131</v>
      </c>
      <c r="BM14" s="11" t="s">
        <v>131</v>
      </c>
      <c r="BN14" s="11" t="s">
        <v>131</v>
      </c>
      <c r="BO14" s="11" t="s">
        <v>129</v>
      </c>
      <c r="BP14" s="11" t="s">
        <v>129</v>
      </c>
      <c r="BQ14" s="11" t="s">
        <v>1821</v>
      </c>
      <c r="BR14" s="11" t="s">
        <v>1821</v>
      </c>
      <c r="BS14" s="11" t="s">
        <v>1821</v>
      </c>
      <c r="BT14" s="11" t="s">
        <v>1821</v>
      </c>
      <c r="BU14" s="11" t="s">
        <v>1821</v>
      </c>
      <c r="BV14" s="11" t="s">
        <v>1821</v>
      </c>
      <c r="BW14" s="11" t="s">
        <v>1821</v>
      </c>
      <c r="BX14" s="12" t="s">
        <v>1643</v>
      </c>
      <c r="BY14" s="15" t="s">
        <v>131</v>
      </c>
      <c r="BZ14" s="11" t="s">
        <v>132</v>
      </c>
      <c r="CA14" s="11" t="s">
        <v>131</v>
      </c>
      <c r="CB14" s="11" t="s">
        <v>132</v>
      </c>
      <c r="CC14" s="11" t="s">
        <v>132</v>
      </c>
      <c r="CD14" s="11" t="s">
        <v>132</v>
      </c>
      <c r="CE14" s="11" t="s">
        <v>131</v>
      </c>
      <c r="CF14" s="11" t="s">
        <v>132</v>
      </c>
      <c r="CG14" s="11" t="s">
        <v>131</v>
      </c>
      <c r="CH14" s="11" t="s">
        <v>132</v>
      </c>
      <c r="CI14" s="11" t="s">
        <v>132</v>
      </c>
      <c r="CJ14" s="11" t="s">
        <v>132</v>
      </c>
      <c r="CK14" s="11" t="s">
        <v>132</v>
      </c>
      <c r="CL14" s="11" t="s">
        <v>132</v>
      </c>
      <c r="CM14" s="11" t="s">
        <v>132</v>
      </c>
      <c r="CN14" s="12" t="s">
        <v>1643</v>
      </c>
      <c r="CO14" s="14" t="s">
        <v>196</v>
      </c>
      <c r="CP14" s="11" t="s">
        <v>198</v>
      </c>
      <c r="CQ14" s="11" t="s">
        <v>1643</v>
      </c>
      <c r="CR14" s="11" t="s">
        <v>1643</v>
      </c>
      <c r="CS14" s="11" t="s">
        <v>203</v>
      </c>
      <c r="CT14" s="11" t="s">
        <v>1643</v>
      </c>
      <c r="CU14" s="11" t="s">
        <v>1643</v>
      </c>
      <c r="CV14" s="12" t="s">
        <v>1643</v>
      </c>
      <c r="CW14" s="14" t="s">
        <v>231</v>
      </c>
      <c r="CX14" s="11" t="s">
        <v>232</v>
      </c>
      <c r="CY14" s="11" t="s">
        <v>233</v>
      </c>
      <c r="CZ14" s="11" t="s">
        <v>234</v>
      </c>
      <c r="DA14" s="11" t="s">
        <v>235</v>
      </c>
      <c r="DB14" s="11" t="s">
        <v>1643</v>
      </c>
      <c r="DC14" s="11" t="s">
        <v>1643</v>
      </c>
      <c r="DD14" s="12" t="s">
        <v>1643</v>
      </c>
      <c r="DE14" s="14" t="s">
        <v>128</v>
      </c>
      <c r="DF14" s="11" t="s">
        <v>128</v>
      </c>
      <c r="DG14" s="11" t="s">
        <v>128</v>
      </c>
      <c r="DH14" s="12" t="s">
        <v>128</v>
      </c>
      <c r="DI14" s="14" t="s">
        <v>131</v>
      </c>
      <c r="DJ14" s="11" t="s">
        <v>131</v>
      </c>
      <c r="DK14" s="11" t="s">
        <v>132</v>
      </c>
      <c r="DL14" s="12" t="s">
        <v>132</v>
      </c>
      <c r="DM14" s="14" t="s">
        <v>131</v>
      </c>
      <c r="DN14" s="12" t="s">
        <v>131</v>
      </c>
      <c r="DO14" s="14" t="s">
        <v>132</v>
      </c>
      <c r="DP14" s="11" t="s">
        <v>132</v>
      </c>
      <c r="DQ14" s="11" t="s">
        <v>131</v>
      </c>
      <c r="DR14" s="12" t="s">
        <v>132</v>
      </c>
      <c r="DS14" s="14" t="s">
        <v>131</v>
      </c>
      <c r="DT14" s="11" t="s">
        <v>131</v>
      </c>
      <c r="DU14" s="11" t="s">
        <v>131</v>
      </c>
      <c r="DV14" s="11" t="s">
        <v>131</v>
      </c>
      <c r="DW14" s="12" t="s">
        <v>131</v>
      </c>
      <c r="DX14" s="14" t="s">
        <v>132</v>
      </c>
      <c r="DY14" s="11" t="s">
        <v>132</v>
      </c>
      <c r="DZ14" s="11" t="s">
        <v>132</v>
      </c>
      <c r="EA14" s="11" t="s">
        <v>132</v>
      </c>
      <c r="EB14" s="11" t="s">
        <v>131</v>
      </c>
      <c r="EC14" s="11" t="s">
        <v>131</v>
      </c>
      <c r="ED14" s="12" t="s">
        <v>131</v>
      </c>
      <c r="EE14" s="14" t="s">
        <v>132</v>
      </c>
      <c r="EF14" s="11" t="s">
        <v>132</v>
      </c>
      <c r="EG14" s="11" t="s">
        <v>132</v>
      </c>
      <c r="EH14" s="11" t="s">
        <v>132</v>
      </c>
      <c r="EI14" s="11" t="s">
        <v>131</v>
      </c>
      <c r="EJ14" s="21" t="s">
        <v>131</v>
      </c>
      <c r="EK14" s="14" t="s">
        <v>131</v>
      </c>
      <c r="EL14" s="11" t="s">
        <v>131</v>
      </c>
      <c r="EM14" s="11" t="s">
        <v>131</v>
      </c>
      <c r="EN14" s="11" t="s">
        <v>131</v>
      </c>
      <c r="EO14" s="11" t="s">
        <v>131</v>
      </c>
      <c r="EP14" s="11" t="s">
        <v>132</v>
      </c>
      <c r="EQ14" s="11" t="s">
        <v>132</v>
      </c>
      <c r="ER14" s="11" t="s">
        <v>132</v>
      </c>
      <c r="ES14" s="11" t="s">
        <v>132</v>
      </c>
      <c r="ET14" s="11" t="s">
        <v>132</v>
      </c>
      <c r="EU14" s="11" t="s">
        <v>131</v>
      </c>
      <c r="EV14" s="11" t="s">
        <v>132</v>
      </c>
      <c r="EW14" s="11" t="s">
        <v>131</v>
      </c>
      <c r="EX14" s="12" t="s">
        <v>131</v>
      </c>
      <c r="EY14" s="15" t="s">
        <v>129</v>
      </c>
      <c r="EZ14" s="11" t="s">
        <v>129</v>
      </c>
      <c r="FA14" s="11" t="s">
        <v>131</v>
      </c>
      <c r="FB14" s="11" t="s">
        <v>131</v>
      </c>
      <c r="FC14" s="11" t="s">
        <v>131</v>
      </c>
      <c r="FD14" s="11" t="s">
        <v>131</v>
      </c>
      <c r="FE14" s="11" t="s">
        <v>131</v>
      </c>
      <c r="FF14" s="11" t="s">
        <v>131</v>
      </c>
      <c r="FG14" s="12" t="s">
        <v>131</v>
      </c>
      <c r="FH14" s="15" t="s">
        <v>131</v>
      </c>
      <c r="FI14" s="11" t="s">
        <v>131</v>
      </c>
      <c r="FJ14" s="11" t="s">
        <v>131</v>
      </c>
      <c r="FK14" s="12" t="s">
        <v>131</v>
      </c>
      <c r="FL14" s="15" t="s">
        <v>132</v>
      </c>
      <c r="FM14" s="11" t="s">
        <v>132</v>
      </c>
      <c r="FN14" s="11" t="s">
        <v>132</v>
      </c>
      <c r="FO14" s="12" t="s">
        <v>132</v>
      </c>
      <c r="FP14" s="17" t="s">
        <v>380</v>
      </c>
      <c r="FQ14" s="14" t="s">
        <v>353</v>
      </c>
      <c r="FR14" s="11" t="s">
        <v>354</v>
      </c>
      <c r="FS14" s="11" t="s">
        <v>355</v>
      </c>
      <c r="FT14" s="11" t="s">
        <v>1643</v>
      </c>
      <c r="FU14" s="21" t="s">
        <v>1643</v>
      </c>
      <c r="FV14" s="14" t="s">
        <v>110</v>
      </c>
      <c r="FW14" s="11" t="s">
        <v>110</v>
      </c>
      <c r="FX14" s="11" t="s">
        <v>110</v>
      </c>
      <c r="FY14" s="11" t="s">
        <v>1643</v>
      </c>
      <c r="FZ14" s="11" t="s">
        <v>110</v>
      </c>
      <c r="GA14" s="11" t="s">
        <v>110</v>
      </c>
      <c r="GB14" s="11" t="s">
        <v>110</v>
      </c>
      <c r="GC14" s="11" t="s">
        <v>110</v>
      </c>
      <c r="GD14" s="11" t="s">
        <v>110</v>
      </c>
      <c r="GE14" s="11" t="s">
        <v>110</v>
      </c>
      <c r="GF14" s="21" t="s">
        <v>1643</v>
      </c>
      <c r="GG14" s="19" t="s">
        <v>110</v>
      </c>
      <c r="GH14" s="15" t="s">
        <v>1643</v>
      </c>
      <c r="GI14" s="11" t="s">
        <v>1643</v>
      </c>
      <c r="GJ14" s="11" t="s">
        <v>486</v>
      </c>
      <c r="GK14" s="11" t="s">
        <v>489</v>
      </c>
      <c r="GL14" s="11" t="s">
        <v>492</v>
      </c>
      <c r="GM14" s="11" t="s">
        <v>1643</v>
      </c>
      <c r="GN14" s="11" t="s">
        <v>1643</v>
      </c>
      <c r="GO14" s="11" t="s">
        <v>1643</v>
      </c>
      <c r="GP14" s="11" t="s">
        <v>1643</v>
      </c>
      <c r="GQ14" s="21" t="s">
        <v>1643</v>
      </c>
      <c r="GR14" s="17" t="s">
        <v>1643</v>
      </c>
    </row>
    <row r="15" spans="1:200" ht="48" thickBot="1" x14ac:dyDescent="0.4">
      <c r="AD15" s="194">
        <f>COUNTIF(AD6:AD14, "no")</f>
        <v>9</v>
      </c>
    </row>
  </sheetData>
  <autoFilter ref="A5:GQ15" xr:uid="{00000000-0009-0000-0000-000000000000}"/>
  <mergeCells count="29">
    <mergeCell ref="I1:N1"/>
    <mergeCell ref="O1:R1"/>
    <mergeCell ref="T1:AB1"/>
    <mergeCell ref="BY3:CN4"/>
    <mergeCell ref="CO3:CV4"/>
    <mergeCell ref="AC3:AC5"/>
    <mergeCell ref="AD3:AD5"/>
    <mergeCell ref="AE3:AE5"/>
    <mergeCell ref="AH3:BX4"/>
    <mergeCell ref="AF3:AF5"/>
    <mergeCell ref="AG3:AG5"/>
    <mergeCell ref="GH3:GQ4"/>
    <mergeCell ref="GR3:GR5"/>
    <mergeCell ref="DE4:DH4"/>
    <mergeCell ref="DI4:DL4"/>
    <mergeCell ref="DM4:DN4"/>
    <mergeCell ref="DO4:DR4"/>
    <mergeCell ref="DE3:FP3"/>
    <mergeCell ref="FQ3:FU4"/>
    <mergeCell ref="FV3:GF4"/>
    <mergeCell ref="GG3:GG5"/>
    <mergeCell ref="CW3:DD4"/>
    <mergeCell ref="FL4:FO4"/>
    <mergeCell ref="DS4:DW4"/>
    <mergeCell ref="DX4:ED4"/>
    <mergeCell ref="EE4:EJ4"/>
    <mergeCell ref="EK4:EX4"/>
    <mergeCell ref="EY4:FG4"/>
    <mergeCell ref="FH4:FK4"/>
  </mergeCells>
  <conditionalFormatting sqref="A6:AE14 AH6:GR14 AF7:AG14">
    <cfRule type="cellIs" dxfId="21" priority="4" operator="equal">
      <formula>"No"</formula>
    </cfRule>
    <cfRule type="cellIs" dxfId="20" priority="5" operator="equal">
      <formula>"Yes"</formula>
    </cfRule>
    <cfRule type="cellIs" dxfId="19" priority="6" operator="equal">
      <formula>"No, it did not apply"</formula>
    </cfRule>
  </conditionalFormatting>
  <conditionalFormatting sqref="AH6:GR14">
    <cfRule type="cellIs" dxfId="18" priority="9" operator="equal">
      <formula>"Yes"</formula>
    </cfRule>
    <cfRule type="cellIs" dxfId="17" priority="10" operator="equal">
      <formula>"Not important"</formula>
    </cfRule>
    <cfRule type="cellIs" dxfId="16" priority="11" operator="equal">
      <formula>"Slightly important"</formula>
    </cfRule>
    <cfRule type="cellIs" dxfId="15" priority="12" operator="equal">
      <formula>"Somewhat important"</formula>
    </cfRule>
    <cfRule type="cellIs" dxfId="14" priority="13" operator="equal">
      <formula>"Very important"</formula>
    </cfRule>
    <cfRule type="cellIs" dxfId="13" priority="14" operator="equal">
      <formula>"Extremely important"</formula>
    </cfRule>
    <cfRule type="cellIs" dxfId="12" priority="15" operator="equal">
      <formula>"Don't know"</formula>
    </cfRule>
    <cfRule type="cellIs" dxfId="11" priority="16" operator="equal">
      <formula>"No it did not apply"</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vt:i4>
      </vt:variant>
    </vt:vector>
  </HeadingPairs>
  <TitlesOfParts>
    <vt:vector size="16" baseType="lpstr">
      <vt:lpstr>Demographics All</vt:lpstr>
      <vt:lpstr>Demographics Drill Down</vt:lpstr>
      <vt:lpstr>Results</vt:lpstr>
      <vt:lpstr>Decision tree</vt:lpstr>
      <vt:lpstr>All groups</vt:lpstr>
      <vt:lpstr>Live in - Bring in - External</vt:lpstr>
      <vt:lpstr>Currently have animals</vt:lpstr>
      <vt:lpstr>Previously had animals</vt:lpstr>
      <vt:lpstr>Did consider but did not want</vt:lpstr>
      <vt:lpstr>Never considered</vt:lpstr>
      <vt:lpstr>MASTER COPY</vt:lpstr>
      <vt:lpstr>'Demographics All'!_Hlk167886801</vt:lpstr>
      <vt:lpstr>'Demographics Drill Down'!_Hlk167886801</vt:lpstr>
      <vt:lpstr>ADZ</vt:lpstr>
      <vt:lpstr>'Decision tree'!Print_Area</vt:lpstr>
      <vt:lpstr>Results!Print_Area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Apache POI</dc:creator>
  <cp:keywords/>
  <dc:description/>
  <cp:lastModifiedBy>Jess</cp:lastModifiedBy>
  <cp:revision/>
  <dcterms:created xsi:type="dcterms:W3CDTF">2025-02-11T10:51:32Z</dcterms:created>
  <dcterms:modified xsi:type="dcterms:W3CDTF">2026-02-20T22:19:28Z</dcterms:modified>
  <cp:category/>
  <cp:contentStatus/>
</cp:coreProperties>
</file>